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jung15\Desktop\자료\모델\국내모델\"/>
    </mc:Choice>
  </mc:AlternateContent>
  <xr:revisionPtr revIDLastSave="0" documentId="13_ncr:1_{CF98E9C1-5877-475A-BE53-B4FC91E4DE88}" xr6:coauthVersionLast="45" xr6:coauthVersionMax="45" xr10:uidLastSave="{00000000-0000-0000-0000-000000000000}"/>
  <bookViews>
    <workbookView xWindow="-60" yWindow="390" windowWidth="19845" windowHeight="14730" activeTab="12" xr2:uid="{00000000-000D-0000-FFFF-FFFF00000000}"/>
  </bookViews>
  <sheets>
    <sheet name="데이터표" sheetId="49" r:id="rId1"/>
    <sheet name="CF(Y)" sheetId="32" r:id="rId2"/>
    <sheet name="A&amp;R" sheetId="24" r:id="rId3"/>
    <sheet name="취득가정" sheetId="27" r:id="rId4"/>
    <sheet name="임대가정" sheetId="46" r:id="rId5"/>
    <sheet name="CF(FY)" sheetId="29" r:id="rId6"/>
    <sheet name="IS(FY)" sheetId="30" r:id="rId7"/>
    <sheet name="BS(FY)" sheetId="31" state="hidden" r:id="rId8"/>
    <sheet name="IS(M)" sheetId="25" r:id="rId9"/>
    <sheet name="CF(M)" sheetId="26" r:id="rId10"/>
    <sheet name="BS(M)" sheetId="28" r:id="rId11"/>
    <sheet name="Operation" sheetId="21" r:id="rId12"/>
    <sheet name="제세공과금" sheetId="20" r:id="rId13"/>
    <sheet name="기간" sheetId="22" r:id="rId14"/>
    <sheet name="순환" sheetId="48" r:id="rId15"/>
    <sheet name="chk" sheetId="33" r:id="rId16"/>
    <sheet name="Report" sheetId="47" r:id="rId17"/>
  </sheets>
  <calcPr calcId="191029" calcMode="autoNoTable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15" i="27" l="1"/>
  <c r="Z14" i="27"/>
  <c r="Z13" i="27"/>
  <c r="Z12" i="27"/>
  <c r="Z11" i="27"/>
  <c r="Z10" i="27"/>
  <c r="Z9" i="27"/>
  <c r="Z8" i="27"/>
  <c r="Z7" i="27"/>
  <c r="Z6" i="27"/>
  <c r="AA6" i="27" s="1"/>
  <c r="AA7" i="27" l="1"/>
  <c r="AA8" i="27" s="1"/>
  <c r="AA9" i="27" s="1"/>
  <c r="AA10" i="27" s="1"/>
  <c r="AA11" i="27" s="1"/>
  <c r="AA12" i="27" s="1"/>
  <c r="AA13" i="27" s="1"/>
  <c r="AA14" i="27" s="1"/>
  <c r="AA15" i="27" s="1"/>
  <c r="F1" i="20" l="1"/>
  <c r="G44" i="27" l="1"/>
  <c r="G45" i="27"/>
  <c r="C336" i="21" l="1"/>
  <c r="C340" i="21" s="1"/>
  <c r="C350" i="21"/>
  <c r="C343" i="21"/>
  <c r="A349" i="21"/>
  <c r="N57" i="26" l="1"/>
  <c r="O57" i="26"/>
  <c r="P57" i="26"/>
  <c r="Q57" i="26"/>
  <c r="R57" i="26"/>
  <c r="S57" i="26"/>
  <c r="T57" i="26"/>
  <c r="U57" i="26"/>
  <c r="V57" i="26"/>
  <c r="W57" i="26"/>
  <c r="X57" i="26"/>
  <c r="Y57" i="26"/>
  <c r="Z57" i="26"/>
  <c r="AA57" i="26"/>
  <c r="AB57" i="26"/>
  <c r="AC57" i="26"/>
  <c r="AD57" i="26"/>
  <c r="AE57" i="26"/>
  <c r="AF57" i="26"/>
  <c r="AG57" i="26"/>
  <c r="AH57" i="26"/>
  <c r="AI57" i="26"/>
  <c r="AJ57" i="26"/>
  <c r="AK57" i="26"/>
  <c r="AL57" i="26"/>
  <c r="AM57" i="26"/>
  <c r="AN57" i="26"/>
  <c r="AO57" i="26"/>
  <c r="AP57" i="26"/>
  <c r="AQ57" i="26"/>
  <c r="AR57" i="26"/>
  <c r="AS57" i="26"/>
  <c r="AT57" i="26"/>
  <c r="AU57" i="26"/>
  <c r="AV57" i="26"/>
  <c r="AW57" i="26"/>
  <c r="AX57" i="26"/>
  <c r="AY57" i="26"/>
  <c r="AZ57" i="26"/>
  <c r="BA57" i="26"/>
  <c r="BB57" i="26"/>
  <c r="BC57" i="26"/>
  <c r="BD57" i="26"/>
  <c r="BE57" i="26"/>
  <c r="BF57" i="26"/>
  <c r="BG57" i="26"/>
  <c r="BH57" i="26"/>
  <c r="BI57" i="26"/>
  <c r="BJ57" i="26"/>
  <c r="BK57" i="26"/>
  <c r="BL57" i="26"/>
  <c r="BM57" i="26"/>
  <c r="BN57" i="26"/>
  <c r="BO57" i="26"/>
  <c r="BP57" i="26"/>
  <c r="BQ57" i="26"/>
  <c r="BR57" i="26"/>
  <c r="BS57" i="26"/>
  <c r="BT57" i="26"/>
  <c r="BU57" i="26"/>
  <c r="BV57" i="26"/>
  <c r="BW57" i="26"/>
  <c r="BX57" i="26"/>
  <c r="BY57" i="26"/>
  <c r="BZ57" i="26"/>
  <c r="CA57" i="26"/>
  <c r="CB57" i="26"/>
  <c r="CC57" i="26"/>
  <c r="CD57" i="26"/>
  <c r="CE57" i="26"/>
  <c r="CF57" i="26"/>
  <c r="CG57" i="26"/>
  <c r="CH57" i="26"/>
  <c r="CI57" i="26"/>
  <c r="CJ57" i="26"/>
  <c r="CK57" i="26"/>
  <c r="CL57" i="26"/>
  <c r="CM57" i="26"/>
  <c r="CN57" i="26"/>
  <c r="CO57" i="26"/>
  <c r="CP57" i="26"/>
  <c r="CQ57" i="26"/>
  <c r="CR57" i="26"/>
  <c r="CS57" i="26"/>
  <c r="CT57" i="26"/>
  <c r="CU57" i="26"/>
  <c r="CV57" i="26"/>
  <c r="CW57" i="26"/>
  <c r="CX57" i="26"/>
  <c r="CY57" i="26"/>
  <c r="CZ57" i="26"/>
  <c r="DA57" i="26"/>
  <c r="DB57" i="26"/>
  <c r="DC57" i="26"/>
  <c r="DD57" i="26"/>
  <c r="DE57" i="26"/>
  <c r="DF57" i="26"/>
  <c r="DG57" i="26"/>
  <c r="DH57" i="26"/>
  <c r="DI57" i="26"/>
  <c r="DJ57" i="26"/>
  <c r="DK57" i="26"/>
  <c r="DL57" i="26"/>
  <c r="DM57" i="26"/>
  <c r="DN57" i="26"/>
  <c r="DO57" i="26"/>
  <c r="DP57" i="26"/>
  <c r="DQ57" i="26"/>
  <c r="DR57" i="26"/>
  <c r="DS57" i="26"/>
  <c r="DT57" i="26"/>
  <c r="DU57" i="26"/>
  <c r="DV57" i="26"/>
  <c r="DW57" i="26"/>
  <c r="DX57" i="26"/>
  <c r="DY57" i="26"/>
  <c r="DZ57" i="26"/>
  <c r="EA57" i="26"/>
  <c r="EB57" i="26"/>
  <c r="EC57" i="26"/>
  <c r="ED57" i="26"/>
  <c r="EE57" i="26"/>
  <c r="EF57" i="26"/>
  <c r="EG57" i="26"/>
  <c r="EH57" i="26"/>
  <c r="EI57" i="26"/>
  <c r="EJ57" i="26"/>
  <c r="EK57" i="26"/>
  <c r="EL57" i="26"/>
  <c r="EM57" i="26"/>
  <c r="EN57" i="26"/>
  <c r="EO57" i="26"/>
  <c r="C302" i="21"/>
  <c r="G343" i="21"/>
  <c r="G344" i="21" s="1"/>
  <c r="M26" i="26"/>
  <c r="M24" i="26"/>
  <c r="M23" i="26"/>
  <c r="M22" i="26"/>
  <c r="M21" i="26"/>
  <c r="M20" i="26"/>
  <c r="M19" i="26"/>
  <c r="M18" i="26"/>
  <c r="M34" i="26"/>
  <c r="M33" i="26"/>
  <c r="M32" i="26"/>
  <c r="M31" i="26"/>
  <c r="M30" i="26"/>
  <c r="M42" i="26"/>
  <c r="M41" i="26"/>
  <c r="M40" i="26"/>
  <c r="M39" i="26"/>
  <c r="M38" i="26"/>
  <c r="M37" i="26"/>
  <c r="M63" i="26"/>
  <c r="J352" i="21"/>
  <c r="G350" i="21"/>
  <c r="C345" i="21"/>
  <c r="C346" i="21" s="1"/>
  <c r="B40" i="24" l="1"/>
  <c r="C376" i="21" l="1"/>
  <c r="C362" i="21"/>
  <c r="C366" i="21" s="1"/>
  <c r="C369" i="21"/>
  <c r="C371" i="21" s="1"/>
  <c r="C372" i="21" s="1"/>
  <c r="C42" i="21"/>
  <c r="G222" i="21" l="1"/>
  <c r="C215" i="21"/>
  <c r="C217" i="21" s="1"/>
  <c r="C218" i="21" s="1"/>
  <c r="C219" i="21" s="1"/>
  <c r="G205" i="21"/>
  <c r="G189" i="21"/>
  <c r="K266" i="46" l="1"/>
  <c r="K162" i="46"/>
  <c r="F434" i="21" l="1"/>
  <c r="G411" i="21" s="1"/>
  <c r="F433" i="21"/>
  <c r="G410" i="21" s="1"/>
  <c r="G433" i="21"/>
  <c r="C65" i="26"/>
  <c r="C66" i="26"/>
  <c r="C64" i="26"/>
  <c r="C63" i="26"/>
  <c r="V12" i="24"/>
  <c r="U12" i="24"/>
  <c r="T12" i="24"/>
  <c r="S12" i="24"/>
  <c r="B58" i="24"/>
  <c r="F47" i="24"/>
  <c r="E47" i="24"/>
  <c r="G421" i="21" l="1"/>
  <c r="F421" i="21" s="1"/>
  <c r="G420" i="21"/>
  <c r="F420" i="21" s="1"/>
  <c r="A91" i="32"/>
  <c r="G20" i="24" l="1"/>
  <c r="D22" i="47" l="1"/>
  <c r="D23" i="47"/>
  <c r="D24" i="47"/>
  <c r="C22" i="47"/>
  <c r="C23" i="47"/>
  <c r="C24" i="47"/>
  <c r="M32" i="27"/>
  <c r="O61" i="27" s="1"/>
  <c r="K32" i="27"/>
  <c r="K61" i="27" s="1"/>
  <c r="M31" i="27"/>
  <c r="O60" i="27" s="1"/>
  <c r="K31" i="27"/>
  <c r="K60" i="27" s="1"/>
  <c r="M30" i="27"/>
  <c r="O59" i="27" s="1"/>
  <c r="K30" i="27"/>
  <c r="K59" i="27" s="1"/>
  <c r="G148" i="21" l="1"/>
  <c r="H148" i="21" s="1"/>
  <c r="G137" i="21"/>
  <c r="H137" i="21" s="1"/>
  <c r="J87" i="29" l="1"/>
  <c r="J89" i="29" s="1"/>
  <c r="J90" i="29" s="1"/>
  <c r="C86" i="29"/>
  <c r="J92" i="29" l="1"/>
  <c r="J93" i="29"/>
  <c r="A94" i="32" l="1"/>
  <c r="A90" i="32"/>
  <c r="A89" i="32"/>
  <c r="V1" i="24" l="1"/>
  <c r="G1" i="20" s="1"/>
  <c r="K68" i="20" l="1"/>
  <c r="M68" i="20"/>
  <c r="C27" i="20"/>
  <c r="K27" i="20"/>
  <c r="P94" i="20" l="1"/>
  <c r="R93" i="20"/>
  <c r="E93" i="20"/>
  <c r="G93" i="20" s="1"/>
  <c r="H93" i="20" s="1"/>
  <c r="I93" i="20" s="1"/>
  <c r="J93" i="20" s="1"/>
  <c r="K93" i="20" s="1"/>
  <c r="L93" i="20" s="1"/>
  <c r="M93" i="20" s="1"/>
  <c r="N93" i="20" s="1"/>
  <c r="R94" i="20" l="1"/>
  <c r="C4" i="49" l="1"/>
  <c r="I24" i="49" s="1"/>
  <c r="B4" i="49"/>
  <c r="L21" i="49" s="1"/>
  <c r="A4" i="49"/>
  <c r="I23" i="49" l="1"/>
  <c r="I22" i="49" s="1"/>
  <c r="I25" i="49"/>
  <c r="I26" i="49" s="1"/>
  <c r="K21" i="49"/>
  <c r="J21" i="49" s="1"/>
  <c r="M21" i="49"/>
  <c r="N21" i="49" s="1"/>
  <c r="C3" i="49"/>
  <c r="B3" i="49"/>
  <c r="N5" i="49" s="1"/>
  <c r="A3" i="49"/>
  <c r="D1" i="49"/>
  <c r="M5" i="49" l="1"/>
  <c r="L5" i="49" s="1"/>
  <c r="K5" i="49" s="1"/>
  <c r="J5" i="49" s="1"/>
  <c r="O5" i="49"/>
  <c r="P5" i="49" s="1"/>
  <c r="Q5" i="49" s="1"/>
  <c r="R5" i="49" s="1"/>
  <c r="D20" i="48"/>
  <c r="D19" i="48"/>
  <c r="D18" i="48"/>
  <c r="D17" i="48"/>
  <c r="D16" i="48"/>
  <c r="D15" i="48"/>
  <c r="D14" i="48"/>
  <c r="D13" i="48"/>
  <c r="D12" i="48"/>
  <c r="D11" i="48"/>
  <c r="D10" i="48"/>
  <c r="D9" i="48"/>
  <c r="D8" i="48"/>
  <c r="D7" i="48"/>
  <c r="D6" i="48"/>
  <c r="D5" i="48"/>
  <c r="D4" i="48"/>
  <c r="D3" i="48"/>
  <c r="E1" i="48"/>
  <c r="L68" i="26" l="1"/>
  <c r="L67" i="29"/>
  <c r="L67" i="32"/>
  <c r="N33" i="25"/>
  <c r="N19" i="28"/>
  <c r="O34" i="24"/>
  <c r="K165" i="46" l="1"/>
  <c r="D14" i="33" l="1"/>
  <c r="O34" i="25"/>
  <c r="P34" i="25"/>
  <c r="Q34" i="25"/>
  <c r="R34" i="25"/>
  <c r="S34" i="25"/>
  <c r="T34" i="25"/>
  <c r="U34" i="25"/>
  <c r="V34" i="25"/>
  <c r="W34" i="25"/>
  <c r="X34" i="25"/>
  <c r="Y34" i="25"/>
  <c r="Z34" i="25"/>
  <c r="AA34" i="25"/>
  <c r="AB34" i="25"/>
  <c r="AC34" i="25"/>
  <c r="AD34" i="25"/>
  <c r="AE34" i="25"/>
  <c r="AF34" i="25"/>
  <c r="AG34" i="25"/>
  <c r="AH34" i="25"/>
  <c r="AI34" i="25"/>
  <c r="AJ34" i="25"/>
  <c r="AK34" i="25"/>
  <c r="AL34" i="25"/>
  <c r="AM34" i="25"/>
  <c r="AN34" i="25"/>
  <c r="AO34" i="25"/>
  <c r="AP34" i="25"/>
  <c r="AQ34" i="25"/>
  <c r="AR34" i="25"/>
  <c r="AS34" i="25"/>
  <c r="AT34" i="25"/>
  <c r="AU34" i="25"/>
  <c r="AV34" i="25"/>
  <c r="AW34" i="25"/>
  <c r="AX34" i="25"/>
  <c r="AY34" i="25"/>
  <c r="AZ34" i="25"/>
  <c r="BA34" i="25"/>
  <c r="BB34" i="25"/>
  <c r="BC34" i="25"/>
  <c r="BD34" i="25"/>
  <c r="BE34" i="25"/>
  <c r="BF34" i="25"/>
  <c r="BG34" i="25"/>
  <c r="BH34" i="25"/>
  <c r="BI34" i="25"/>
  <c r="BJ34" i="25"/>
  <c r="BK34" i="25"/>
  <c r="BL34" i="25"/>
  <c r="BM34" i="25"/>
  <c r="BN34" i="25"/>
  <c r="BO34" i="25"/>
  <c r="BP34" i="25"/>
  <c r="BQ34" i="25"/>
  <c r="BR34" i="25"/>
  <c r="BS34" i="25"/>
  <c r="BT34" i="25"/>
  <c r="BU34" i="25"/>
  <c r="BV34" i="25"/>
  <c r="BW34" i="25"/>
  <c r="BX34" i="25"/>
  <c r="BY34" i="25"/>
  <c r="BZ34" i="25"/>
  <c r="CA34" i="25"/>
  <c r="CB34" i="25"/>
  <c r="CC34" i="25"/>
  <c r="CD34" i="25"/>
  <c r="CE34" i="25"/>
  <c r="CF34" i="25"/>
  <c r="CG34" i="25"/>
  <c r="CH34" i="25"/>
  <c r="CI34" i="25"/>
  <c r="CJ34" i="25"/>
  <c r="CK34" i="25"/>
  <c r="CL34" i="25"/>
  <c r="CM34" i="25"/>
  <c r="CN34" i="25"/>
  <c r="CO34" i="25"/>
  <c r="CP34" i="25"/>
  <c r="CQ34" i="25"/>
  <c r="CR34" i="25"/>
  <c r="CS34" i="25"/>
  <c r="CT34" i="25"/>
  <c r="CU34" i="25"/>
  <c r="CV34" i="25"/>
  <c r="CW34" i="25"/>
  <c r="CX34" i="25"/>
  <c r="CY34" i="25"/>
  <c r="CZ34" i="25"/>
  <c r="DA34" i="25"/>
  <c r="DB34" i="25"/>
  <c r="DC34" i="25"/>
  <c r="DD34" i="25"/>
  <c r="DE34" i="25"/>
  <c r="DF34" i="25"/>
  <c r="DG34" i="25"/>
  <c r="DH34" i="25"/>
  <c r="DI34" i="25"/>
  <c r="DJ34" i="25"/>
  <c r="DK34" i="25"/>
  <c r="DL34" i="25"/>
  <c r="DM34" i="25"/>
  <c r="DN34" i="25"/>
  <c r="DO34" i="25"/>
  <c r="DP34" i="25"/>
  <c r="DQ34" i="25"/>
  <c r="DR34" i="25"/>
  <c r="DS34" i="25"/>
  <c r="DT34" i="25"/>
  <c r="DU34" i="25"/>
  <c r="DV34" i="25"/>
  <c r="DW34" i="25"/>
  <c r="DX34" i="25"/>
  <c r="DY34" i="25"/>
  <c r="DZ34" i="25"/>
  <c r="EA34" i="25"/>
  <c r="EB34" i="25"/>
  <c r="EC34" i="25"/>
  <c r="ED34" i="25"/>
  <c r="EE34" i="25"/>
  <c r="EF34" i="25"/>
  <c r="EG34" i="25"/>
  <c r="EH34" i="25"/>
  <c r="EI34" i="25"/>
  <c r="EJ34" i="25"/>
  <c r="EK34" i="25"/>
  <c r="EL34" i="25"/>
  <c r="EM34" i="25"/>
  <c r="EN34" i="25"/>
  <c r="EO34" i="25"/>
  <c r="EP34" i="25"/>
  <c r="N43" i="25"/>
  <c r="N42" i="25"/>
  <c r="N41" i="25"/>
  <c r="N40" i="25"/>
  <c r="N39" i="25"/>
  <c r="N38" i="25"/>
  <c r="N35" i="25"/>
  <c r="N32" i="25"/>
  <c r="N31" i="25"/>
  <c r="N30" i="25"/>
  <c r="N29" i="25"/>
  <c r="N25" i="25"/>
  <c r="N24" i="25"/>
  <c r="N23" i="25"/>
  <c r="N22" i="25"/>
  <c r="N21" i="25"/>
  <c r="N20" i="25"/>
  <c r="N19" i="25"/>
  <c r="N18" i="25"/>
  <c r="N17" i="25"/>
  <c r="N15" i="25"/>
  <c r="N14" i="25"/>
  <c r="N13" i="25"/>
  <c r="E34" i="32"/>
  <c r="C34" i="32"/>
  <c r="B137" i="47" s="1"/>
  <c r="E34" i="29"/>
  <c r="A32" i="29"/>
  <c r="A34" i="29"/>
  <c r="A34" i="25"/>
  <c r="I34" i="30" s="1"/>
  <c r="A35" i="26"/>
  <c r="I34" i="32" s="1"/>
  <c r="F34" i="30"/>
  <c r="G34" i="30" s="1"/>
  <c r="H34" i="30"/>
  <c r="C34" i="25"/>
  <c r="C34" i="30" s="1"/>
  <c r="J34" i="30" l="1"/>
  <c r="I34" i="29"/>
  <c r="H34" i="29"/>
  <c r="L386" i="21"/>
  <c r="N37" i="25"/>
  <c r="N16" i="25"/>
  <c r="N12" i="25"/>
  <c r="H34" i="32"/>
  <c r="J34" i="32" s="1"/>
  <c r="J34" i="29" l="1"/>
  <c r="N26" i="25"/>
  <c r="H44" i="46" l="1"/>
  <c r="H45" i="46"/>
  <c r="H46" i="46"/>
  <c r="H47" i="46"/>
  <c r="H48" i="46"/>
  <c r="H49" i="46"/>
  <c r="H50" i="46"/>
  <c r="H51" i="46"/>
  <c r="H52" i="46"/>
  <c r="H53" i="46"/>
  <c r="H54" i="46"/>
  <c r="H55" i="46"/>
  <c r="H56" i="46"/>
  <c r="H57" i="46"/>
  <c r="H58" i="46"/>
  <c r="H59" i="46"/>
  <c r="H60" i="46"/>
  <c r="H61" i="46"/>
  <c r="H62" i="46"/>
  <c r="H63" i="46"/>
  <c r="D91" i="46"/>
  <c r="D92" i="46"/>
  <c r="D93" i="46"/>
  <c r="D94" i="46"/>
  <c r="D95" i="46"/>
  <c r="D96" i="46"/>
  <c r="D97" i="46"/>
  <c r="D98" i="46"/>
  <c r="D99" i="46"/>
  <c r="D100" i="46"/>
  <c r="D101" i="46"/>
  <c r="D102" i="46"/>
  <c r="D103" i="46"/>
  <c r="D104" i="46"/>
  <c r="D105" i="46"/>
  <c r="D106" i="46"/>
  <c r="D107" i="46"/>
  <c r="D108" i="46"/>
  <c r="D109" i="46"/>
  <c r="D110" i="46"/>
  <c r="D135" i="46"/>
  <c r="D136" i="46"/>
  <c r="D137" i="46"/>
  <c r="D138" i="46"/>
  <c r="D139" i="46"/>
  <c r="D140" i="46"/>
  <c r="D141" i="46"/>
  <c r="D142" i="46"/>
  <c r="D143" i="46"/>
  <c r="D144" i="46"/>
  <c r="D145" i="46"/>
  <c r="D146" i="46"/>
  <c r="D147" i="46"/>
  <c r="D148" i="46"/>
  <c r="D149" i="46"/>
  <c r="D150" i="46"/>
  <c r="D151" i="46"/>
  <c r="D152" i="46"/>
  <c r="D153" i="46"/>
  <c r="D154" i="46"/>
  <c r="D185" i="46"/>
  <c r="E185" i="46"/>
  <c r="U185" i="46" s="1"/>
  <c r="D186" i="46"/>
  <c r="E186" i="46"/>
  <c r="U186" i="46" s="1"/>
  <c r="D187" i="46"/>
  <c r="E187" i="46"/>
  <c r="U187" i="46" s="1"/>
  <c r="D188" i="46"/>
  <c r="E188" i="46"/>
  <c r="U188" i="46" s="1"/>
  <c r="D189" i="46"/>
  <c r="E189" i="46"/>
  <c r="U189" i="46" s="1"/>
  <c r="D190" i="46"/>
  <c r="E190" i="46"/>
  <c r="U190" i="46" s="1"/>
  <c r="D191" i="46"/>
  <c r="E191" i="46"/>
  <c r="U191" i="46" s="1"/>
  <c r="D192" i="46"/>
  <c r="E192" i="46"/>
  <c r="U192" i="46" s="1"/>
  <c r="D193" i="46"/>
  <c r="E193" i="46"/>
  <c r="U193" i="46" s="1"/>
  <c r="D194" i="46"/>
  <c r="E194" i="46"/>
  <c r="U194" i="46" s="1"/>
  <c r="D195" i="46"/>
  <c r="E195" i="46"/>
  <c r="U195" i="46" s="1"/>
  <c r="D196" i="46"/>
  <c r="E196" i="46"/>
  <c r="U196" i="46" s="1"/>
  <c r="D197" i="46"/>
  <c r="E197" i="46"/>
  <c r="U197" i="46" s="1"/>
  <c r="D198" i="46"/>
  <c r="E198" i="46"/>
  <c r="U198" i="46" s="1"/>
  <c r="D199" i="46"/>
  <c r="E199" i="46"/>
  <c r="U199" i="46" s="1"/>
  <c r="D200" i="46"/>
  <c r="E200" i="46"/>
  <c r="U200" i="46" s="1"/>
  <c r="D201" i="46"/>
  <c r="E201" i="46"/>
  <c r="U201" i="46" s="1"/>
  <c r="D202" i="46"/>
  <c r="E202" i="46"/>
  <c r="U202" i="46" s="1"/>
  <c r="D203" i="46"/>
  <c r="E203" i="46"/>
  <c r="U203" i="46" s="1"/>
  <c r="D204" i="46"/>
  <c r="E204" i="46"/>
  <c r="U204" i="46" s="1"/>
  <c r="D235" i="46"/>
  <c r="E235" i="46"/>
  <c r="U235" i="46" s="1"/>
  <c r="D236" i="46"/>
  <c r="E236" i="46"/>
  <c r="U236" i="46" s="1"/>
  <c r="D237" i="46"/>
  <c r="E237" i="46"/>
  <c r="U237" i="46" s="1"/>
  <c r="D238" i="46"/>
  <c r="E238" i="46"/>
  <c r="U238" i="46" s="1"/>
  <c r="D239" i="46"/>
  <c r="E239" i="46"/>
  <c r="U239" i="46" s="1"/>
  <c r="D240" i="46"/>
  <c r="E240" i="46"/>
  <c r="U240" i="46" s="1"/>
  <c r="D241" i="46"/>
  <c r="E241" i="46"/>
  <c r="U241" i="46" s="1"/>
  <c r="D242" i="46"/>
  <c r="E242" i="46"/>
  <c r="U242" i="46" s="1"/>
  <c r="D243" i="46"/>
  <c r="E243" i="46"/>
  <c r="U243" i="46" s="1"/>
  <c r="D244" i="46"/>
  <c r="E244" i="46"/>
  <c r="U244" i="46" s="1"/>
  <c r="D245" i="46"/>
  <c r="E245" i="46"/>
  <c r="U245" i="46" s="1"/>
  <c r="D246" i="46"/>
  <c r="E246" i="46"/>
  <c r="U246" i="46" s="1"/>
  <c r="D247" i="46"/>
  <c r="E247" i="46"/>
  <c r="U247" i="46" s="1"/>
  <c r="D248" i="46"/>
  <c r="E248" i="46"/>
  <c r="U248" i="46" s="1"/>
  <c r="D249" i="46"/>
  <c r="E249" i="46"/>
  <c r="U249" i="46" s="1"/>
  <c r="D250" i="46"/>
  <c r="E250" i="46"/>
  <c r="U250" i="46" s="1"/>
  <c r="D251" i="46"/>
  <c r="E251" i="46"/>
  <c r="U251" i="46" s="1"/>
  <c r="D252" i="46"/>
  <c r="E252" i="46"/>
  <c r="U252" i="46" s="1"/>
  <c r="D253" i="46"/>
  <c r="E253" i="46"/>
  <c r="U253" i="46" s="1"/>
  <c r="D254" i="46"/>
  <c r="E254" i="46"/>
  <c r="U254" i="46" s="1"/>
  <c r="D286" i="46"/>
  <c r="E286" i="46"/>
  <c r="U286" i="46" s="1"/>
  <c r="D287" i="46"/>
  <c r="E287" i="46"/>
  <c r="U287" i="46" s="1"/>
  <c r="D288" i="46"/>
  <c r="E288" i="46"/>
  <c r="U288" i="46" s="1"/>
  <c r="D289" i="46"/>
  <c r="E289" i="46"/>
  <c r="U289" i="46" s="1"/>
  <c r="D290" i="46"/>
  <c r="E290" i="46"/>
  <c r="U290" i="46" s="1"/>
  <c r="D291" i="46"/>
  <c r="E291" i="46"/>
  <c r="U291" i="46" s="1"/>
  <c r="D292" i="46"/>
  <c r="E292" i="46"/>
  <c r="U292" i="46" s="1"/>
  <c r="D293" i="46"/>
  <c r="E293" i="46"/>
  <c r="U293" i="46" s="1"/>
  <c r="D294" i="46"/>
  <c r="E294" i="46"/>
  <c r="U294" i="46" s="1"/>
  <c r="D295" i="46"/>
  <c r="E295" i="46"/>
  <c r="U295" i="46" s="1"/>
  <c r="D296" i="46"/>
  <c r="E296" i="46"/>
  <c r="U296" i="46" s="1"/>
  <c r="D297" i="46"/>
  <c r="E297" i="46"/>
  <c r="U297" i="46" s="1"/>
  <c r="D298" i="46"/>
  <c r="E298" i="46"/>
  <c r="U298" i="46" s="1"/>
  <c r="D299" i="46"/>
  <c r="E299" i="46"/>
  <c r="U299" i="46" s="1"/>
  <c r="D300" i="46"/>
  <c r="E300" i="46"/>
  <c r="U300" i="46" s="1"/>
  <c r="D301" i="46"/>
  <c r="E301" i="46"/>
  <c r="U301" i="46" s="1"/>
  <c r="D302" i="46"/>
  <c r="E302" i="46"/>
  <c r="U302" i="46" s="1"/>
  <c r="D303" i="46"/>
  <c r="E303" i="46"/>
  <c r="U303" i="46" s="1"/>
  <c r="D304" i="46"/>
  <c r="E304" i="46"/>
  <c r="U304" i="46" s="1"/>
  <c r="D305" i="46"/>
  <c r="E305" i="46"/>
  <c r="U305" i="46" s="1"/>
  <c r="E110" i="46" l="1"/>
  <c r="H200" i="46"/>
  <c r="H250" i="46" s="1"/>
  <c r="E106" i="46"/>
  <c r="H196" i="46"/>
  <c r="H297" i="46" s="1"/>
  <c r="E102" i="46"/>
  <c r="H192" i="46"/>
  <c r="H242" i="46" s="1"/>
  <c r="E98" i="46"/>
  <c r="H188" i="46"/>
  <c r="H238" i="46" s="1"/>
  <c r="E94" i="46"/>
  <c r="E109" i="46"/>
  <c r="H199" i="46"/>
  <c r="E105" i="46"/>
  <c r="H195" i="46"/>
  <c r="H245" i="46" s="1"/>
  <c r="E101" i="46"/>
  <c r="H191" i="46"/>
  <c r="E97" i="46"/>
  <c r="H187" i="46"/>
  <c r="H288" i="46" s="1"/>
  <c r="E93" i="46"/>
  <c r="H202" i="46"/>
  <c r="E108" i="46"/>
  <c r="H198" i="46"/>
  <c r="E104" i="46"/>
  <c r="H194" i="46"/>
  <c r="E100" i="46"/>
  <c r="H190" i="46"/>
  <c r="E96" i="46"/>
  <c r="H186" i="46"/>
  <c r="E92" i="46"/>
  <c r="H201" i="46"/>
  <c r="E107" i="46"/>
  <c r="H197" i="46"/>
  <c r="E103" i="46"/>
  <c r="H193" i="46"/>
  <c r="E99" i="46"/>
  <c r="H189" i="46"/>
  <c r="E95" i="46"/>
  <c r="H185" i="46"/>
  <c r="E91" i="46"/>
  <c r="H237" i="46"/>
  <c r="H203" i="46"/>
  <c r="I203" i="46"/>
  <c r="H204" i="46"/>
  <c r="I204" i="46"/>
  <c r="I200" i="46"/>
  <c r="I188" i="46"/>
  <c r="I199" i="46"/>
  <c r="I191" i="46"/>
  <c r="I187" i="46"/>
  <c r="I202" i="46"/>
  <c r="I198" i="46"/>
  <c r="I190" i="46"/>
  <c r="I186" i="46"/>
  <c r="I201" i="46"/>
  <c r="I189" i="46"/>
  <c r="I185" i="46"/>
  <c r="I192" i="46"/>
  <c r="H293" i="46"/>
  <c r="H246" i="46"/>
  <c r="I195" i="46"/>
  <c r="I194" i="46"/>
  <c r="I196" i="46"/>
  <c r="I197" i="46"/>
  <c r="I193" i="46"/>
  <c r="H289" i="46" l="1"/>
  <c r="H301" i="46"/>
  <c r="H296" i="46"/>
  <c r="H286" i="46"/>
  <c r="H235" i="46"/>
  <c r="H251" i="46"/>
  <c r="H302" i="46"/>
  <c r="H248" i="46"/>
  <c r="H299" i="46"/>
  <c r="H247" i="46"/>
  <c r="H298" i="46"/>
  <c r="H244" i="46"/>
  <c r="H295" i="46"/>
  <c r="H241" i="46"/>
  <c r="H292" i="46"/>
  <c r="H243" i="46"/>
  <c r="H294" i="46"/>
  <c r="H240" i="46"/>
  <c r="H291" i="46"/>
  <c r="H290" i="46"/>
  <c r="H239" i="46"/>
  <c r="H287" i="46"/>
  <c r="H236" i="46"/>
  <c r="H303" i="46"/>
  <c r="H252" i="46"/>
  <c r="H300" i="46"/>
  <c r="H249" i="46"/>
  <c r="H254" i="46"/>
  <c r="H305" i="46"/>
  <c r="I304" i="46"/>
  <c r="I253" i="46"/>
  <c r="I254" i="46"/>
  <c r="I305" i="46"/>
  <c r="H253" i="46"/>
  <c r="H304" i="46"/>
  <c r="I236" i="46"/>
  <c r="I287" i="46"/>
  <c r="I239" i="46"/>
  <c r="I290" i="46"/>
  <c r="I248" i="46"/>
  <c r="I299" i="46"/>
  <c r="I249" i="46"/>
  <c r="I300" i="46"/>
  <c r="I289" i="46"/>
  <c r="I238" i="46"/>
  <c r="I237" i="46"/>
  <c r="I288" i="46"/>
  <c r="I251" i="46"/>
  <c r="I302" i="46"/>
  <c r="I291" i="46"/>
  <c r="I240" i="46"/>
  <c r="I241" i="46"/>
  <c r="I292" i="46"/>
  <c r="I250" i="46"/>
  <c r="I301" i="46"/>
  <c r="I286" i="46"/>
  <c r="I235" i="46"/>
  <c r="I303" i="46"/>
  <c r="I252" i="46"/>
  <c r="I247" i="46"/>
  <c r="I298" i="46"/>
  <c r="I295" i="46"/>
  <c r="I244" i="46"/>
  <c r="I243" i="46"/>
  <c r="I294" i="46"/>
  <c r="I297" i="46"/>
  <c r="I246" i="46"/>
  <c r="I245" i="46"/>
  <c r="I296" i="46"/>
  <c r="I242" i="46"/>
  <c r="I293" i="46"/>
  <c r="G17" i="24" l="1"/>
  <c r="C80" i="32" l="1"/>
  <c r="C10" i="27"/>
  <c r="C5" i="27"/>
  <c r="C6" i="27"/>
  <c r="C7" i="27"/>
  <c r="C9" i="27"/>
  <c r="C8" i="27"/>
  <c r="E29" i="24"/>
  <c r="Q42" i="24" l="1"/>
  <c r="Q43" i="24"/>
  <c r="V41" i="24"/>
  <c r="U41" i="24"/>
  <c r="Q8" i="24"/>
  <c r="Q9" i="24"/>
  <c r="J81" i="32" l="1"/>
  <c r="F20" i="31"/>
  <c r="G20" i="31" s="1"/>
  <c r="H20" i="31"/>
  <c r="A21" i="28"/>
  <c r="I20" i="31" s="1"/>
  <c r="C21" i="28"/>
  <c r="C20" i="31" s="1"/>
  <c r="J86" i="32" l="1"/>
  <c r="J87" i="32" s="1"/>
  <c r="J83" i="32"/>
  <c r="J84" i="32" s="1"/>
  <c r="J20" i="31"/>
  <c r="C327" i="21"/>
  <c r="C33" i="26" l="1"/>
  <c r="C33" i="28" s="1"/>
  <c r="C37" i="28"/>
  <c r="C52" i="26"/>
  <c r="C51" i="26"/>
  <c r="C32" i="25" l="1"/>
  <c r="C19" i="26"/>
  <c r="C20" i="26"/>
  <c r="C21" i="26"/>
  <c r="C22" i="26"/>
  <c r="C18" i="26"/>
  <c r="C17" i="25" l="1"/>
  <c r="C18" i="25"/>
  <c r="C19" i="25"/>
  <c r="C20" i="25"/>
  <c r="C21" i="25"/>
  <c r="H24" i="46" l="1"/>
  <c r="H25" i="46"/>
  <c r="H26" i="46"/>
  <c r="H27" i="46"/>
  <c r="H28" i="46"/>
  <c r="H29" i="46"/>
  <c r="H30" i="46"/>
  <c r="H31" i="46"/>
  <c r="H32" i="46"/>
  <c r="H33" i="46"/>
  <c r="H34" i="46"/>
  <c r="H35" i="46"/>
  <c r="H36" i="46"/>
  <c r="H37" i="46"/>
  <c r="H38" i="46"/>
  <c r="H39" i="46"/>
  <c r="H40" i="46"/>
  <c r="H41" i="46"/>
  <c r="H42" i="46"/>
  <c r="H43" i="46"/>
  <c r="H184" i="46" l="1"/>
  <c r="E90" i="46"/>
  <c r="H180" i="46"/>
  <c r="E86" i="46"/>
  <c r="H176" i="46"/>
  <c r="E82" i="46"/>
  <c r="H172" i="46"/>
  <c r="E78" i="46"/>
  <c r="H168" i="46"/>
  <c r="E74" i="46"/>
  <c r="H183" i="46"/>
  <c r="E89" i="46"/>
  <c r="H179" i="46"/>
  <c r="E85" i="46"/>
  <c r="H175" i="46"/>
  <c r="E81" i="46"/>
  <c r="H171" i="46"/>
  <c r="E77" i="46"/>
  <c r="H167" i="46"/>
  <c r="E73" i="46"/>
  <c r="H182" i="46"/>
  <c r="E88" i="46"/>
  <c r="H178" i="46"/>
  <c r="E84" i="46"/>
  <c r="H174" i="46"/>
  <c r="E80" i="46"/>
  <c r="H170" i="46"/>
  <c r="E76" i="46"/>
  <c r="H166" i="46"/>
  <c r="E72" i="46"/>
  <c r="H181" i="46"/>
  <c r="E87" i="46"/>
  <c r="H177" i="46"/>
  <c r="E83" i="46"/>
  <c r="H173" i="46"/>
  <c r="E79" i="46"/>
  <c r="H169" i="46"/>
  <c r="E75" i="46"/>
  <c r="H165" i="46"/>
  <c r="E71" i="46"/>
  <c r="I183" i="46"/>
  <c r="I175" i="46"/>
  <c r="I172" i="46"/>
  <c r="I182" i="46"/>
  <c r="I170" i="46"/>
  <c r="I166" i="46"/>
  <c r="I180" i="46"/>
  <c r="I176" i="46"/>
  <c r="I179" i="46"/>
  <c r="I171" i="46"/>
  <c r="I167" i="46"/>
  <c r="I178" i="46"/>
  <c r="I174" i="46"/>
  <c r="I184" i="46"/>
  <c r="I168" i="46"/>
  <c r="I181" i="46"/>
  <c r="I177" i="46"/>
  <c r="I173" i="46"/>
  <c r="I169" i="46"/>
  <c r="I165" i="46"/>
  <c r="F45" i="47"/>
  <c r="F44" i="47"/>
  <c r="G44" i="47"/>
  <c r="G51" i="47"/>
  <c r="F51" i="47"/>
  <c r="F47" i="47"/>
  <c r="G47" i="47"/>
  <c r="G76" i="47"/>
  <c r="G75" i="47"/>
  <c r="E83" i="47"/>
  <c r="E84" i="47"/>
  <c r="E85" i="47"/>
  <c r="E82" i="47"/>
  <c r="F82" i="47"/>
  <c r="F83" i="47"/>
  <c r="F84" i="47"/>
  <c r="F85" i="47"/>
  <c r="G205" i="47"/>
  <c r="C90" i="47"/>
  <c r="B85" i="47"/>
  <c r="B84" i="47"/>
  <c r="B86" i="47"/>
  <c r="B63" i="47"/>
  <c r="B62" i="47"/>
  <c r="B61" i="47"/>
  <c r="B57" i="47"/>
  <c r="B58" i="47"/>
  <c r="B59" i="47"/>
  <c r="B60" i="47"/>
  <c r="B56" i="47"/>
  <c r="F68" i="47"/>
  <c r="D68" i="47"/>
  <c r="C64" i="47"/>
  <c r="C65" i="47"/>
  <c r="C66" i="47"/>
  <c r="C67" i="47"/>
  <c r="C68" i="47"/>
  <c r="C63" i="47"/>
  <c r="F57" i="47"/>
  <c r="F56" i="47"/>
  <c r="B16" i="47"/>
  <c r="C6" i="47"/>
  <c r="D18" i="47"/>
  <c r="D19" i="47"/>
  <c r="D20" i="47"/>
  <c r="D21" i="47"/>
  <c r="D26" i="47"/>
  <c r="D27" i="47"/>
  <c r="D28" i="47"/>
  <c r="D29" i="47"/>
  <c r="D17" i="47"/>
  <c r="C18" i="47"/>
  <c r="C19" i="47"/>
  <c r="C20" i="47"/>
  <c r="C21" i="47"/>
  <c r="C25" i="47"/>
  <c r="C26" i="47"/>
  <c r="C27" i="47"/>
  <c r="C28" i="47"/>
  <c r="C29" i="47"/>
  <c r="C30" i="47"/>
  <c r="C31" i="47"/>
  <c r="C17" i="47"/>
  <c r="D6" i="47"/>
  <c r="C45" i="47" s="1"/>
  <c r="D5" i="47"/>
  <c r="C44" i="47" s="1"/>
  <c r="D4" i="47"/>
  <c r="C43" i="47" s="1"/>
  <c r="E7" i="47"/>
  <c r="D47" i="47" s="1"/>
  <c r="D7" i="47"/>
  <c r="D8" i="47"/>
  <c r="E188" i="47"/>
  <c r="D188" i="47" s="1"/>
  <c r="C188" i="47"/>
  <c r="C206" i="47" s="1"/>
  <c r="B171" i="47"/>
  <c r="D170" i="47"/>
  <c r="C170" i="47"/>
  <c r="B170" i="47"/>
  <c r="B169" i="47"/>
  <c r="B150" i="47"/>
  <c r="B149" i="47"/>
  <c r="B148" i="47"/>
  <c r="B147" i="47"/>
  <c r="B146" i="47"/>
  <c r="B145" i="47"/>
  <c r="B131" i="47"/>
  <c r="B130" i="47"/>
  <c r="B119" i="47"/>
  <c r="B118" i="47"/>
  <c r="B117" i="47"/>
  <c r="B116" i="47"/>
  <c r="B115" i="47"/>
  <c r="B114" i="47"/>
  <c r="B102" i="47"/>
  <c r="E101" i="47"/>
  <c r="B101" i="47"/>
  <c r="E100" i="47"/>
  <c r="D100" i="47" s="1"/>
  <c r="B100" i="47"/>
  <c r="B99" i="47"/>
  <c r="B98" i="47"/>
  <c r="B97" i="47"/>
  <c r="B96" i="47"/>
  <c r="F60" i="47"/>
  <c r="F59" i="47"/>
  <c r="D59" i="47"/>
  <c r="F58" i="47"/>
  <c r="D58" i="47"/>
  <c r="B208" i="47"/>
  <c r="B209" i="47" s="1"/>
  <c r="B210" i="47" s="1"/>
  <c r="B211" i="47" s="1"/>
  <c r="B212" i="47" s="1"/>
  <c r="B213" i="47" s="1"/>
  <c r="B214" i="47" s="1"/>
  <c r="B215" i="47" s="1"/>
  <c r="B216" i="47" s="1"/>
  <c r="B190" i="47"/>
  <c r="B191" i="47" s="1"/>
  <c r="B192" i="47" s="1"/>
  <c r="B193" i="47" s="1"/>
  <c r="B194" i="47" s="1"/>
  <c r="B195" i="47" s="1"/>
  <c r="B196" i="47" s="1"/>
  <c r="B197" i="47" s="1"/>
  <c r="B198" i="47" s="1"/>
  <c r="F113" i="47"/>
  <c r="G113" i="47" s="1"/>
  <c r="H113" i="47" s="1"/>
  <c r="I113" i="47" s="1"/>
  <c r="J113" i="47" s="1"/>
  <c r="K113" i="47" s="1"/>
  <c r="L113" i="47" s="1"/>
  <c r="M113" i="47" s="1"/>
  <c r="N113" i="47" s="1"/>
  <c r="E44" i="47" l="1"/>
  <c r="D84" i="47"/>
  <c r="D82" i="47"/>
  <c r="D83" i="47"/>
  <c r="D85" i="47"/>
  <c r="E51" i="47"/>
  <c r="E198" i="47"/>
  <c r="E199" i="47" s="1"/>
  <c r="M55" i="21" l="1"/>
  <c r="N46" i="21"/>
  <c r="C42" i="20" l="1"/>
  <c r="K42" i="20"/>
  <c r="C1" i="21" l="1"/>
  <c r="C416" i="21"/>
  <c r="C318" i="21"/>
  <c r="C314" i="21"/>
  <c r="C304" i="21"/>
  <c r="I284" i="21"/>
  <c r="C322" i="21" l="1"/>
  <c r="C324" i="21"/>
  <c r="C323" i="21"/>
  <c r="Q74" i="27"/>
  <c r="Q52" i="27" s="1"/>
  <c r="O52" i="27"/>
  <c r="K37" i="27"/>
  <c r="K38" i="27"/>
  <c r="K39" i="27"/>
  <c r="F16" i="27"/>
  <c r="F16" i="47" s="1"/>
  <c r="E16" i="47" s="1"/>
  <c r="Q1" i="27" l="1"/>
  <c r="C1" i="26"/>
  <c r="C1" i="28"/>
  <c r="C1" i="25"/>
  <c r="K62" i="24" l="1"/>
  <c r="G323" i="21" l="1"/>
  <c r="H323" i="21" s="1"/>
  <c r="C36" i="31" l="1"/>
  <c r="F36" i="31"/>
  <c r="G36" i="31" s="1"/>
  <c r="H36" i="31"/>
  <c r="C31" i="31"/>
  <c r="F31" i="31"/>
  <c r="G31" i="31" s="1"/>
  <c r="H31" i="31"/>
  <c r="C32" i="31"/>
  <c r="F32" i="31"/>
  <c r="G32" i="31" s="1"/>
  <c r="H32" i="31"/>
  <c r="C32" i="30"/>
  <c r="F32" i="30"/>
  <c r="G32" i="30" s="1"/>
  <c r="H32" i="30"/>
  <c r="C50" i="32"/>
  <c r="B153" i="47" s="1"/>
  <c r="E50" i="32"/>
  <c r="C51" i="32"/>
  <c r="B154" i="47" s="1"/>
  <c r="E51" i="32"/>
  <c r="H51" i="32" s="1"/>
  <c r="C32" i="32"/>
  <c r="B136" i="47" s="1"/>
  <c r="E32" i="32"/>
  <c r="H32" i="32" s="1"/>
  <c r="E50" i="29"/>
  <c r="H50" i="29" s="1"/>
  <c r="E51" i="29"/>
  <c r="H51" i="29" s="1"/>
  <c r="C50" i="29"/>
  <c r="C51" i="29"/>
  <c r="C32" i="29"/>
  <c r="E32" i="29"/>
  <c r="H32" i="29" s="1"/>
  <c r="A27" i="26"/>
  <c r="A28" i="26"/>
  <c r="A29" i="26"/>
  <c r="A30" i="26"/>
  <c r="A31" i="26"/>
  <c r="A32" i="26"/>
  <c r="A33" i="26"/>
  <c r="I32" i="32" s="1"/>
  <c r="A36" i="26"/>
  <c r="A37" i="26"/>
  <c r="A38" i="26"/>
  <c r="A39" i="26"/>
  <c r="A40" i="26"/>
  <c r="A41" i="26"/>
  <c r="A42" i="26"/>
  <c r="A43" i="26"/>
  <c r="A51" i="26"/>
  <c r="I50" i="32" s="1"/>
  <c r="A52" i="26"/>
  <c r="I51" i="32" s="1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67" i="26"/>
  <c r="A68" i="26"/>
  <c r="A69" i="26"/>
  <c r="A70" i="26"/>
  <c r="A71" i="26"/>
  <c r="A72" i="26"/>
  <c r="A32" i="25"/>
  <c r="I32" i="30" s="1"/>
  <c r="A24" i="28"/>
  <c r="A25" i="28"/>
  <c r="A26" i="28"/>
  <c r="A27" i="28"/>
  <c r="A28" i="28"/>
  <c r="A29" i="28"/>
  <c r="A30" i="28"/>
  <c r="A31" i="28"/>
  <c r="A32" i="28"/>
  <c r="I31" i="31" s="1"/>
  <c r="A33" i="28"/>
  <c r="I32" i="31" s="1"/>
  <c r="A34" i="28"/>
  <c r="A35" i="28"/>
  <c r="A36" i="28"/>
  <c r="A37" i="28"/>
  <c r="I36" i="31" s="1"/>
  <c r="A38" i="28"/>
  <c r="A39" i="28"/>
  <c r="A40" i="28"/>
  <c r="N33" i="28"/>
  <c r="N32" i="28"/>
  <c r="G327" i="21"/>
  <c r="C333" i="21"/>
  <c r="C332" i="21"/>
  <c r="I50" i="29" l="1"/>
  <c r="J50" i="29" s="1"/>
  <c r="J36" i="31"/>
  <c r="I51" i="29"/>
  <c r="H50" i="32"/>
  <c r="J50" i="32" s="1"/>
  <c r="J32" i="32"/>
  <c r="J51" i="32"/>
  <c r="J51" i="29"/>
  <c r="I32" i="29"/>
  <c r="J32" i="29" s="1"/>
  <c r="J32" i="30"/>
  <c r="J32" i="31"/>
  <c r="J31" i="31"/>
  <c r="I171" i="21" l="1"/>
  <c r="J174" i="21"/>
  <c r="G171" i="21" l="1"/>
  <c r="H171" i="21" s="1"/>
  <c r="J171" i="21"/>
  <c r="J284" i="21" s="1"/>
  <c r="R72" i="20" l="1"/>
  <c r="S73" i="20"/>
  <c r="S74" i="20"/>
  <c r="S75" i="20"/>
  <c r="S76" i="20"/>
  <c r="S77" i="20"/>
  <c r="S78" i="20"/>
  <c r="S79" i="20"/>
  <c r="S80" i="20"/>
  <c r="S81" i="20"/>
  <c r="S82" i="20"/>
  <c r="S72" i="20"/>
  <c r="E68" i="20" s="1"/>
  <c r="R73" i="20"/>
  <c r="R74" i="20" s="1"/>
  <c r="R75" i="20" s="1"/>
  <c r="R76" i="20" s="1"/>
  <c r="R77" i="20" s="1"/>
  <c r="R78" i="20" s="1"/>
  <c r="R79" i="20" s="1"/>
  <c r="R80" i="20" s="1"/>
  <c r="R81" i="20" s="1"/>
  <c r="R82" i="20" s="1"/>
  <c r="T74" i="20"/>
  <c r="T75" i="20" s="1"/>
  <c r="T76" i="20" s="1"/>
  <c r="T77" i="20" s="1"/>
  <c r="T78" i="20" s="1"/>
  <c r="T79" i="20" s="1"/>
  <c r="T80" i="20" s="1"/>
  <c r="T81" i="20" s="1"/>
  <c r="T82" i="20" s="1"/>
  <c r="C33" i="25" l="1"/>
  <c r="E22" i="46" l="1"/>
  <c r="K215" i="46"/>
  <c r="O316" i="46" l="1"/>
  <c r="U13" i="46"/>
  <c r="U9" i="46"/>
  <c r="F356" i="46" l="1"/>
  <c r="U11" i="46" l="1"/>
  <c r="O89" i="27" l="1"/>
  <c r="O88" i="27"/>
  <c r="O87" i="27"/>
  <c r="O86" i="27"/>
  <c r="O90" i="27" l="1"/>
  <c r="P72" i="27" s="1"/>
  <c r="Q72" i="27" s="1"/>
  <c r="U6" i="46"/>
  <c r="G114" i="46"/>
  <c r="G70" i="46"/>
  <c r="H70" i="46" l="1"/>
  <c r="H114" i="46"/>
  <c r="U10" i="46"/>
  <c r="I70" i="46" l="1"/>
  <c r="I114" i="46"/>
  <c r="G45" i="47"/>
  <c r="E45" i="47" s="1"/>
  <c r="J114" i="46" l="1"/>
  <c r="J70" i="46"/>
  <c r="G244" i="21"/>
  <c r="G245" i="21"/>
  <c r="O313" i="46"/>
  <c r="O314" i="46"/>
  <c r="Q313" i="46"/>
  <c r="Q314" i="46" s="1"/>
  <c r="C359" i="46"/>
  <c r="C360" i="46" s="1"/>
  <c r="C361" i="46" s="1"/>
  <c r="C362" i="46" s="1"/>
  <c r="C363" i="46" s="1"/>
  <c r="C364" i="46" s="1"/>
  <c r="C365" i="46" s="1"/>
  <c r="C366" i="46" s="1"/>
  <c r="C367" i="46" s="1"/>
  <c r="C368" i="46" s="1"/>
  <c r="C369" i="46" s="1"/>
  <c r="C370" i="46" s="1"/>
  <c r="C371" i="46" s="1"/>
  <c r="C372" i="46" s="1"/>
  <c r="C373" i="46" s="1"/>
  <c r="C374" i="46" s="1"/>
  <c r="C375" i="46" s="1"/>
  <c r="C376" i="46" s="1"/>
  <c r="C377" i="46" s="1"/>
  <c r="C378" i="46" s="1"/>
  <c r="C379" i="46" s="1"/>
  <c r="C380" i="46" s="1"/>
  <c r="C381" i="46" s="1"/>
  <c r="C382" i="46" s="1"/>
  <c r="C383" i="46" s="1"/>
  <c r="C384" i="46" s="1"/>
  <c r="C385" i="46" s="1"/>
  <c r="C386" i="46" s="1"/>
  <c r="C387" i="46" s="1"/>
  <c r="C388" i="46" s="1"/>
  <c r="C389" i="46" s="1"/>
  <c r="C390" i="46" s="1"/>
  <c r="C391" i="46" s="1"/>
  <c r="C392" i="46" s="1"/>
  <c r="C393" i="46" s="1"/>
  <c r="C394" i="46" s="1"/>
  <c r="C395" i="46" s="1"/>
  <c r="C396" i="46" s="1"/>
  <c r="C397" i="46" s="1"/>
  <c r="C398" i="46" s="1"/>
  <c r="C399" i="46" s="1"/>
  <c r="C400" i="46" s="1"/>
  <c r="C401" i="46" s="1"/>
  <c r="C402" i="46" s="1"/>
  <c r="C403" i="46" s="1"/>
  <c r="C404" i="46" s="1"/>
  <c r="C405" i="46" s="1"/>
  <c r="C406" i="46" s="1"/>
  <c r="C407" i="46" s="1"/>
  <c r="C408" i="46" s="1"/>
  <c r="C409" i="46" s="1"/>
  <c r="C410" i="46" s="1"/>
  <c r="C411" i="46" s="1"/>
  <c r="C412" i="46" s="1"/>
  <c r="C413" i="46" s="1"/>
  <c r="C414" i="46" s="1"/>
  <c r="C415" i="46" s="1"/>
  <c r="C416" i="46" s="1"/>
  <c r="C417" i="46" s="1"/>
  <c r="C418" i="46" s="1"/>
  <c r="C419" i="46" s="1"/>
  <c r="C420" i="46" s="1"/>
  <c r="C421" i="46" s="1"/>
  <c r="C422" i="46" s="1"/>
  <c r="C423" i="46" s="1"/>
  <c r="C424" i="46" s="1"/>
  <c r="C425" i="46" s="1"/>
  <c r="C426" i="46" s="1"/>
  <c r="C427" i="46" s="1"/>
  <c r="C428" i="46" s="1"/>
  <c r="C429" i="46" s="1"/>
  <c r="C430" i="46" s="1"/>
  <c r="C431" i="46" s="1"/>
  <c r="C432" i="46" s="1"/>
  <c r="C433" i="46" s="1"/>
  <c r="C434" i="46" s="1"/>
  <c r="C435" i="46" s="1"/>
  <c r="C436" i="46" s="1"/>
  <c r="C437" i="46" s="1"/>
  <c r="C438" i="46" s="1"/>
  <c r="C439" i="46" s="1"/>
  <c r="C440" i="46" s="1"/>
  <c r="C441" i="46" s="1"/>
  <c r="C442" i="46" s="1"/>
  <c r="C443" i="46" s="1"/>
  <c r="C444" i="46" s="1"/>
  <c r="C445" i="46" s="1"/>
  <c r="C446" i="46" s="1"/>
  <c r="C447" i="46" s="1"/>
  <c r="C448" i="46" s="1"/>
  <c r="C449" i="46" s="1"/>
  <c r="C450" i="46" s="1"/>
  <c r="C451" i="46" s="1"/>
  <c r="C452" i="46" s="1"/>
  <c r="C453" i="46" s="1"/>
  <c r="C454" i="46" s="1"/>
  <c r="C455" i="46" s="1"/>
  <c r="C456" i="46" s="1"/>
  <c r="C457" i="46" s="1"/>
  <c r="C458" i="46" s="1"/>
  <c r="C459" i="46" s="1"/>
  <c r="C460" i="46" s="1"/>
  <c r="C461" i="46" s="1"/>
  <c r="C462" i="46" s="1"/>
  <c r="C463" i="46" s="1"/>
  <c r="C464" i="46" s="1"/>
  <c r="C465" i="46" s="1"/>
  <c r="C466" i="46" s="1"/>
  <c r="C467" i="46" s="1"/>
  <c r="C468" i="46" s="1"/>
  <c r="C469" i="46" s="1"/>
  <c r="C470" i="46" s="1"/>
  <c r="C471" i="46" s="1"/>
  <c r="C472" i="46" s="1"/>
  <c r="C473" i="46" s="1"/>
  <c r="C474" i="46" s="1"/>
  <c r="C475" i="46" s="1"/>
  <c r="C476" i="46" s="1"/>
  <c r="C477" i="46" s="1"/>
  <c r="C478" i="46" s="1"/>
  <c r="C479" i="46" s="1"/>
  <c r="C480" i="46" s="1"/>
  <c r="C481" i="46" s="1"/>
  <c r="C482" i="46" s="1"/>
  <c r="C483" i="46" s="1"/>
  <c r="C484" i="46" s="1"/>
  <c r="C485" i="46" s="1"/>
  <c r="C486" i="46" s="1"/>
  <c r="C487" i="46" s="1"/>
  <c r="C488" i="46" s="1"/>
  <c r="C489" i="46" s="1"/>
  <c r="E285" i="46"/>
  <c r="U285" i="46" s="1"/>
  <c r="D285" i="46"/>
  <c r="E284" i="46"/>
  <c r="U284" i="46" s="1"/>
  <c r="D284" i="46"/>
  <c r="E283" i="46"/>
  <c r="U283" i="46" s="1"/>
  <c r="D283" i="46"/>
  <c r="E282" i="46"/>
  <c r="U282" i="46" s="1"/>
  <c r="D282" i="46"/>
  <c r="E281" i="46"/>
  <c r="U281" i="46" s="1"/>
  <c r="D281" i="46"/>
  <c r="E280" i="46"/>
  <c r="U280" i="46" s="1"/>
  <c r="D280" i="46"/>
  <c r="E279" i="46"/>
  <c r="U279" i="46" s="1"/>
  <c r="D279" i="46"/>
  <c r="E278" i="46"/>
  <c r="U278" i="46" s="1"/>
  <c r="D278" i="46"/>
  <c r="E277" i="46"/>
  <c r="U277" i="46" s="1"/>
  <c r="D277" i="46"/>
  <c r="E276" i="46"/>
  <c r="U276" i="46" s="1"/>
  <c r="D276" i="46"/>
  <c r="E275" i="46"/>
  <c r="U275" i="46" s="1"/>
  <c r="D275" i="46"/>
  <c r="E274" i="46"/>
  <c r="U274" i="46" s="1"/>
  <c r="D274" i="46"/>
  <c r="E273" i="46"/>
  <c r="U273" i="46" s="1"/>
  <c r="D273" i="46"/>
  <c r="E272" i="46"/>
  <c r="U272" i="46" s="1"/>
  <c r="D272" i="46"/>
  <c r="E271" i="46"/>
  <c r="U271" i="46" s="1"/>
  <c r="D271" i="46"/>
  <c r="E270" i="46"/>
  <c r="U270" i="46" s="1"/>
  <c r="D270" i="46"/>
  <c r="E269" i="46"/>
  <c r="U269" i="46" s="1"/>
  <c r="D269" i="46"/>
  <c r="E268" i="46"/>
  <c r="U268" i="46" s="1"/>
  <c r="D268" i="46"/>
  <c r="E267" i="46"/>
  <c r="U267" i="46" s="1"/>
  <c r="D267" i="46"/>
  <c r="N266" i="46"/>
  <c r="E266" i="46"/>
  <c r="U266" i="46" s="1"/>
  <c r="D266" i="46"/>
  <c r="C266" i="46"/>
  <c r="E234" i="46"/>
  <c r="U234" i="46" s="1"/>
  <c r="D234" i="46"/>
  <c r="E233" i="46"/>
  <c r="U233" i="46" s="1"/>
  <c r="D233" i="46"/>
  <c r="E232" i="46"/>
  <c r="U232" i="46" s="1"/>
  <c r="D232" i="46"/>
  <c r="E231" i="46"/>
  <c r="U231" i="46" s="1"/>
  <c r="D231" i="46"/>
  <c r="E230" i="46"/>
  <c r="U230" i="46" s="1"/>
  <c r="D230" i="46"/>
  <c r="E229" i="46"/>
  <c r="U229" i="46" s="1"/>
  <c r="D229" i="46"/>
  <c r="E228" i="46"/>
  <c r="U228" i="46" s="1"/>
  <c r="D228" i="46"/>
  <c r="E227" i="46"/>
  <c r="U227" i="46" s="1"/>
  <c r="D227" i="46"/>
  <c r="E226" i="46"/>
  <c r="U226" i="46" s="1"/>
  <c r="D226" i="46"/>
  <c r="E225" i="46"/>
  <c r="U225" i="46" s="1"/>
  <c r="D225" i="46"/>
  <c r="E224" i="46"/>
  <c r="U224" i="46" s="1"/>
  <c r="D224" i="46"/>
  <c r="E223" i="46"/>
  <c r="U223" i="46" s="1"/>
  <c r="D223" i="46"/>
  <c r="E222" i="46"/>
  <c r="U222" i="46" s="1"/>
  <c r="D222" i="46"/>
  <c r="E221" i="46"/>
  <c r="U221" i="46" s="1"/>
  <c r="D221" i="46"/>
  <c r="E220" i="46"/>
  <c r="U220" i="46" s="1"/>
  <c r="D220" i="46"/>
  <c r="E219" i="46"/>
  <c r="U219" i="46" s="1"/>
  <c r="D219" i="46"/>
  <c r="E218" i="46"/>
  <c r="U218" i="46" s="1"/>
  <c r="D218" i="46"/>
  <c r="E217" i="46"/>
  <c r="U217" i="46" s="1"/>
  <c r="D217" i="46"/>
  <c r="E216" i="46"/>
  <c r="U216" i="46" s="1"/>
  <c r="D216" i="46"/>
  <c r="N215" i="46"/>
  <c r="E215" i="46"/>
  <c r="U215" i="46" s="1"/>
  <c r="D215" i="46"/>
  <c r="C215" i="46"/>
  <c r="D134" i="46"/>
  <c r="D133" i="46"/>
  <c r="D132" i="46"/>
  <c r="D131" i="46"/>
  <c r="D130" i="46"/>
  <c r="D129" i="46"/>
  <c r="D128" i="46"/>
  <c r="D127" i="46"/>
  <c r="D126" i="46"/>
  <c r="D125" i="46"/>
  <c r="D124" i="46"/>
  <c r="D123" i="46"/>
  <c r="D122" i="46"/>
  <c r="D121" i="46"/>
  <c r="D120" i="46"/>
  <c r="D119" i="46"/>
  <c r="D118" i="46"/>
  <c r="D117" i="46"/>
  <c r="D116" i="46"/>
  <c r="D115" i="46"/>
  <c r="C115" i="46"/>
  <c r="D90" i="46"/>
  <c r="D89" i="46"/>
  <c r="D88" i="46"/>
  <c r="D87" i="46"/>
  <c r="D86" i="46"/>
  <c r="D85" i="46"/>
  <c r="D84" i="46"/>
  <c r="D83" i="46"/>
  <c r="D82" i="46"/>
  <c r="D81" i="46"/>
  <c r="D80" i="46"/>
  <c r="D79" i="46"/>
  <c r="D78" i="46"/>
  <c r="D77" i="46"/>
  <c r="D76" i="46"/>
  <c r="D75" i="46"/>
  <c r="D74" i="46"/>
  <c r="D73" i="46"/>
  <c r="D72" i="46"/>
  <c r="D71" i="46"/>
  <c r="C71" i="46"/>
  <c r="E184" i="46"/>
  <c r="U184" i="46" s="1"/>
  <c r="D184" i="46"/>
  <c r="E183" i="46"/>
  <c r="U183" i="46" s="1"/>
  <c r="D183" i="46"/>
  <c r="E182" i="46"/>
  <c r="U182" i="46" s="1"/>
  <c r="D182" i="46"/>
  <c r="E181" i="46"/>
  <c r="U181" i="46" s="1"/>
  <c r="D181" i="46"/>
  <c r="E180" i="46"/>
  <c r="U180" i="46" s="1"/>
  <c r="D180" i="46"/>
  <c r="E179" i="46"/>
  <c r="U179" i="46" s="1"/>
  <c r="D179" i="46"/>
  <c r="E178" i="46"/>
  <c r="U178" i="46" s="1"/>
  <c r="D178" i="46"/>
  <c r="E177" i="46"/>
  <c r="U177" i="46" s="1"/>
  <c r="D177" i="46"/>
  <c r="E176" i="46"/>
  <c r="U176" i="46" s="1"/>
  <c r="D176" i="46"/>
  <c r="E175" i="46"/>
  <c r="U175" i="46" s="1"/>
  <c r="D175" i="46"/>
  <c r="E174" i="46"/>
  <c r="U174" i="46" s="1"/>
  <c r="D174" i="46"/>
  <c r="E173" i="46"/>
  <c r="U173" i="46" s="1"/>
  <c r="D173" i="46"/>
  <c r="E172" i="46"/>
  <c r="U172" i="46" s="1"/>
  <c r="D172" i="46"/>
  <c r="E171" i="46"/>
  <c r="U171" i="46" s="1"/>
  <c r="D171" i="46"/>
  <c r="E170" i="46"/>
  <c r="U170" i="46" s="1"/>
  <c r="D170" i="46"/>
  <c r="E169" i="46"/>
  <c r="U169" i="46" s="1"/>
  <c r="D169" i="46"/>
  <c r="E168" i="46"/>
  <c r="U168" i="46" s="1"/>
  <c r="D168" i="46"/>
  <c r="E167" i="46"/>
  <c r="U167" i="46" s="1"/>
  <c r="D167" i="46"/>
  <c r="E166" i="46"/>
  <c r="U166" i="46" s="1"/>
  <c r="D166" i="46"/>
  <c r="E165" i="46"/>
  <c r="U165" i="46" s="1"/>
  <c r="D165" i="46"/>
  <c r="C165" i="46"/>
  <c r="D164" i="46"/>
  <c r="U12" i="46"/>
  <c r="C25" i="46"/>
  <c r="U8" i="46"/>
  <c r="U7" i="46"/>
  <c r="U5" i="46"/>
  <c r="U4" i="46"/>
  <c r="U3" i="46"/>
  <c r="K114" i="46" l="1"/>
  <c r="K70" i="46"/>
  <c r="C26" i="46"/>
  <c r="O315" i="46"/>
  <c r="H266" i="46"/>
  <c r="H215" i="46"/>
  <c r="I267" i="46"/>
  <c r="I216" i="46"/>
  <c r="H278" i="46"/>
  <c r="H227" i="46"/>
  <c r="I280" i="46"/>
  <c r="I229" i="46"/>
  <c r="I269" i="46"/>
  <c r="I218" i="46"/>
  <c r="I271" i="46"/>
  <c r="I220" i="46"/>
  <c r="I273" i="46"/>
  <c r="I222" i="46"/>
  <c r="C267" i="46"/>
  <c r="C216" i="46"/>
  <c r="C116" i="46"/>
  <c r="C72" i="46"/>
  <c r="C166" i="46"/>
  <c r="U208" i="46"/>
  <c r="U259" i="46"/>
  <c r="U158" i="46"/>
  <c r="H275" i="46"/>
  <c r="H224" i="46"/>
  <c r="I276" i="46"/>
  <c r="I225" i="46"/>
  <c r="I233" i="46"/>
  <c r="I284" i="46"/>
  <c r="I268" i="46"/>
  <c r="I217" i="46"/>
  <c r="I270" i="46"/>
  <c r="I219" i="46"/>
  <c r="I272" i="46"/>
  <c r="I221" i="46"/>
  <c r="I282" i="46"/>
  <c r="I231" i="46"/>
  <c r="I266" i="46"/>
  <c r="I215" i="46"/>
  <c r="I275" i="46"/>
  <c r="I224" i="46"/>
  <c r="I278" i="46"/>
  <c r="I227" i="46"/>
  <c r="H279" i="46"/>
  <c r="H228" i="46"/>
  <c r="H230" i="46"/>
  <c r="H281" i="46"/>
  <c r="H283" i="46"/>
  <c r="H232" i="46"/>
  <c r="H234" i="46"/>
  <c r="H285" i="46"/>
  <c r="H274" i="46"/>
  <c r="H223" i="46"/>
  <c r="H277" i="46"/>
  <c r="H226" i="46"/>
  <c r="I279" i="46"/>
  <c r="I228" i="46"/>
  <c r="I281" i="46"/>
  <c r="I230" i="46"/>
  <c r="I283" i="46"/>
  <c r="I232" i="46"/>
  <c r="I285" i="46"/>
  <c r="I234" i="46"/>
  <c r="H267" i="46"/>
  <c r="H216" i="46"/>
  <c r="H268" i="46"/>
  <c r="H217" i="46"/>
  <c r="H269" i="46"/>
  <c r="H218" i="46"/>
  <c r="H270" i="46"/>
  <c r="H219" i="46"/>
  <c r="H271" i="46"/>
  <c r="H220" i="46"/>
  <c r="H272" i="46"/>
  <c r="H221" i="46"/>
  <c r="H273" i="46"/>
  <c r="H222" i="46"/>
  <c r="I274" i="46"/>
  <c r="I223" i="46"/>
  <c r="H276" i="46"/>
  <c r="H225" i="46"/>
  <c r="I277" i="46"/>
  <c r="I226" i="46"/>
  <c r="H229" i="46"/>
  <c r="H280" i="46"/>
  <c r="H282" i="46"/>
  <c r="H231" i="46"/>
  <c r="H233" i="46"/>
  <c r="H284" i="46"/>
  <c r="D333" i="46" l="1"/>
  <c r="D334" i="46"/>
  <c r="D335" i="46"/>
  <c r="D336" i="46"/>
  <c r="D337" i="46"/>
  <c r="D338" i="46"/>
  <c r="D339" i="46"/>
  <c r="D340" i="46"/>
  <c r="D341" i="46"/>
  <c r="D342" i="46"/>
  <c r="D343" i="46"/>
  <c r="D344" i="46"/>
  <c r="D345" i="46"/>
  <c r="D346" i="46"/>
  <c r="D347" i="46"/>
  <c r="D348" i="46"/>
  <c r="D349" i="46"/>
  <c r="D350" i="46"/>
  <c r="D351" i="46"/>
  <c r="D352" i="46"/>
  <c r="L114" i="46"/>
  <c r="M114" i="46" s="1"/>
  <c r="L70" i="46"/>
  <c r="C268" i="46"/>
  <c r="C167" i="46"/>
  <c r="C73" i="46"/>
  <c r="C217" i="46"/>
  <c r="C117" i="46"/>
  <c r="C27" i="46"/>
  <c r="D314" i="46"/>
  <c r="D318" i="46"/>
  <c r="D321" i="46"/>
  <c r="D327" i="46"/>
  <c r="D330" i="46"/>
  <c r="D328" i="46"/>
  <c r="D332" i="46"/>
  <c r="D325" i="46"/>
  <c r="D319" i="46"/>
  <c r="D326" i="46"/>
  <c r="D317" i="46"/>
  <c r="D331" i="46"/>
  <c r="D313" i="46"/>
  <c r="D316" i="46"/>
  <c r="D324" i="46"/>
  <c r="D323" i="46"/>
  <c r="D322" i="46"/>
  <c r="D320" i="46"/>
  <c r="D315" i="46"/>
  <c r="D329" i="46"/>
  <c r="L301" i="21"/>
  <c r="L292" i="21"/>
  <c r="M70" i="46" l="1"/>
  <c r="C218" i="46"/>
  <c r="N114" i="46"/>
  <c r="C168" i="46"/>
  <c r="C269" i="46"/>
  <c r="C74" i="46"/>
  <c r="C118" i="46"/>
  <c r="C28" i="46"/>
  <c r="C219" i="46" s="1"/>
  <c r="N70" i="46" l="1"/>
  <c r="C75" i="46"/>
  <c r="C270" i="46"/>
  <c r="O114" i="46"/>
  <c r="C119" i="46"/>
  <c r="C29" i="46"/>
  <c r="C271" i="46" s="1"/>
  <c r="C169" i="46"/>
  <c r="O70" i="46" l="1"/>
  <c r="P70" i="46" s="1"/>
  <c r="C220" i="46"/>
  <c r="C120" i="46"/>
  <c r="C30" i="46"/>
  <c r="C121" i="46" s="1"/>
  <c r="P114" i="46"/>
  <c r="Q114" i="46" s="1"/>
  <c r="C170" i="46"/>
  <c r="C76" i="46"/>
  <c r="C31" i="46" l="1"/>
  <c r="C122" i="46" s="1"/>
  <c r="C171" i="46"/>
  <c r="C221" i="46"/>
  <c r="C77" i="46"/>
  <c r="C272" i="46"/>
  <c r="Q70" i="46"/>
  <c r="C32" i="46" l="1"/>
  <c r="C274" i="46" s="1"/>
  <c r="C78" i="46"/>
  <c r="C222" i="46"/>
  <c r="C172" i="46"/>
  <c r="C273" i="46"/>
  <c r="C33" i="46" l="1"/>
  <c r="C224" i="46" s="1"/>
  <c r="C173" i="46"/>
  <c r="C123" i="46"/>
  <c r="C79" i="46"/>
  <c r="C223" i="46"/>
  <c r="C275" i="46" l="1"/>
  <c r="C80" i="46"/>
  <c r="C34" i="46"/>
  <c r="C124" i="46"/>
  <c r="C174" i="46"/>
  <c r="C225" i="46" l="1"/>
  <c r="C81" i="46"/>
  <c r="C125" i="46"/>
  <c r="C175" i="46"/>
  <c r="C276" i="46"/>
  <c r="C35" i="46"/>
  <c r="C226" i="46" s="1"/>
  <c r="C277" i="46" l="1"/>
  <c r="C36" i="46"/>
  <c r="C278" i="46" s="1"/>
  <c r="C82" i="46"/>
  <c r="C126" i="46"/>
  <c r="C176" i="46"/>
  <c r="C83" i="46" l="1"/>
  <c r="C227" i="46"/>
  <c r="C37" i="46"/>
  <c r="C127" i="46"/>
  <c r="C177" i="46"/>
  <c r="C84" i="46" l="1"/>
  <c r="C228" i="46"/>
  <c r="C178" i="46"/>
  <c r="C279" i="46"/>
  <c r="C128" i="46"/>
  <c r="C38" i="46"/>
  <c r="C129" i="46" s="1"/>
  <c r="O278" i="21"/>
  <c r="P278" i="21" s="1"/>
  <c r="Q278" i="21" s="1"/>
  <c r="R278" i="21" s="1"/>
  <c r="S278" i="21" s="1"/>
  <c r="T278" i="21" s="1"/>
  <c r="U278" i="21" s="1"/>
  <c r="V278" i="21" s="1"/>
  <c r="W278" i="21" s="1"/>
  <c r="X278" i="21" s="1"/>
  <c r="Y278" i="21" s="1"/>
  <c r="Z278" i="21" s="1"/>
  <c r="AA278" i="21" s="1"/>
  <c r="AB278" i="21" s="1"/>
  <c r="AC278" i="21" s="1"/>
  <c r="AD278" i="21" s="1"/>
  <c r="AE278" i="21" s="1"/>
  <c r="AF278" i="21" s="1"/>
  <c r="AG278" i="21" s="1"/>
  <c r="AH278" i="21" s="1"/>
  <c r="AI278" i="21" s="1"/>
  <c r="AJ278" i="21" s="1"/>
  <c r="AK278" i="21" s="1"/>
  <c r="AL278" i="21" s="1"/>
  <c r="AM278" i="21" s="1"/>
  <c r="AN278" i="21" s="1"/>
  <c r="AO278" i="21" s="1"/>
  <c r="AP278" i="21" s="1"/>
  <c r="AQ278" i="21" s="1"/>
  <c r="AR278" i="21" s="1"/>
  <c r="AS278" i="21" s="1"/>
  <c r="AT278" i="21" s="1"/>
  <c r="AU278" i="21" s="1"/>
  <c r="AV278" i="21" s="1"/>
  <c r="AW278" i="21" s="1"/>
  <c r="AX278" i="21" s="1"/>
  <c r="AY278" i="21" s="1"/>
  <c r="AZ278" i="21" s="1"/>
  <c r="BA278" i="21" s="1"/>
  <c r="BB278" i="21" s="1"/>
  <c r="BC278" i="21" s="1"/>
  <c r="BD278" i="21" s="1"/>
  <c r="BE278" i="21" s="1"/>
  <c r="BF278" i="21" s="1"/>
  <c r="BG278" i="21" s="1"/>
  <c r="BH278" i="21" s="1"/>
  <c r="BI278" i="21" s="1"/>
  <c r="BJ278" i="21" s="1"/>
  <c r="BK278" i="21" s="1"/>
  <c r="BL278" i="21" s="1"/>
  <c r="BM278" i="21" s="1"/>
  <c r="BN278" i="21" s="1"/>
  <c r="BO278" i="21" s="1"/>
  <c r="BP278" i="21" s="1"/>
  <c r="BQ278" i="21" s="1"/>
  <c r="BR278" i="21" s="1"/>
  <c r="BS278" i="21" s="1"/>
  <c r="BT278" i="21" s="1"/>
  <c r="BU278" i="21" s="1"/>
  <c r="BV278" i="21" s="1"/>
  <c r="BW278" i="21" s="1"/>
  <c r="BX278" i="21" s="1"/>
  <c r="BY278" i="21" s="1"/>
  <c r="BZ278" i="21" s="1"/>
  <c r="CA278" i="21" s="1"/>
  <c r="CB278" i="21" s="1"/>
  <c r="CC278" i="21" s="1"/>
  <c r="CD278" i="21" s="1"/>
  <c r="CE278" i="21" s="1"/>
  <c r="CF278" i="21" s="1"/>
  <c r="CG278" i="21" s="1"/>
  <c r="CH278" i="21" s="1"/>
  <c r="CI278" i="21" s="1"/>
  <c r="CJ278" i="21" s="1"/>
  <c r="CK278" i="21" s="1"/>
  <c r="CL278" i="21" s="1"/>
  <c r="CM278" i="21" s="1"/>
  <c r="CN278" i="21" s="1"/>
  <c r="CO278" i="21" s="1"/>
  <c r="CP278" i="21" s="1"/>
  <c r="CQ278" i="21" s="1"/>
  <c r="CR278" i="21" s="1"/>
  <c r="CS278" i="21" s="1"/>
  <c r="CT278" i="21" s="1"/>
  <c r="CU278" i="21" s="1"/>
  <c r="CV278" i="21" s="1"/>
  <c r="CW278" i="21" s="1"/>
  <c r="CX278" i="21" s="1"/>
  <c r="CY278" i="21" s="1"/>
  <c r="CZ278" i="21" s="1"/>
  <c r="DA278" i="21" s="1"/>
  <c r="DB278" i="21" s="1"/>
  <c r="DC278" i="21" s="1"/>
  <c r="DD278" i="21" s="1"/>
  <c r="DE278" i="21" s="1"/>
  <c r="DF278" i="21" s="1"/>
  <c r="DG278" i="21" s="1"/>
  <c r="DH278" i="21" s="1"/>
  <c r="DI278" i="21" s="1"/>
  <c r="DJ278" i="21" s="1"/>
  <c r="DK278" i="21" s="1"/>
  <c r="DL278" i="21" s="1"/>
  <c r="DM278" i="21" s="1"/>
  <c r="DN278" i="21" s="1"/>
  <c r="DO278" i="21" s="1"/>
  <c r="DP278" i="21" s="1"/>
  <c r="DQ278" i="21" s="1"/>
  <c r="DR278" i="21" s="1"/>
  <c r="DS278" i="21" s="1"/>
  <c r="DT278" i="21" s="1"/>
  <c r="DU278" i="21" s="1"/>
  <c r="DV278" i="21" s="1"/>
  <c r="DW278" i="21" s="1"/>
  <c r="DX278" i="21" s="1"/>
  <c r="DY278" i="21" s="1"/>
  <c r="DZ278" i="21" s="1"/>
  <c r="EA278" i="21" s="1"/>
  <c r="EB278" i="21" s="1"/>
  <c r="EC278" i="21" s="1"/>
  <c r="ED278" i="21" s="1"/>
  <c r="EE278" i="21" s="1"/>
  <c r="EF278" i="21" s="1"/>
  <c r="EG278" i="21" s="1"/>
  <c r="EH278" i="21" s="1"/>
  <c r="EI278" i="21" s="1"/>
  <c r="EJ278" i="21" s="1"/>
  <c r="EK278" i="21" s="1"/>
  <c r="EL278" i="21" s="1"/>
  <c r="EM278" i="21" s="1"/>
  <c r="EN278" i="21" s="1"/>
  <c r="EO278" i="21" s="1"/>
  <c r="C39" i="46" l="1"/>
  <c r="C281" i="46" s="1"/>
  <c r="C280" i="46"/>
  <c r="C179" i="46"/>
  <c r="C85" i="46"/>
  <c r="C229" i="46"/>
  <c r="J31" i="21"/>
  <c r="C86" i="46" l="1"/>
  <c r="C130" i="46"/>
  <c r="C230" i="46"/>
  <c r="C40" i="46"/>
  <c r="C87" i="46" s="1"/>
  <c r="C180" i="46"/>
  <c r="C131" i="46" l="1"/>
  <c r="C231" i="46"/>
  <c r="C181" i="46"/>
  <c r="C282" i="46"/>
  <c r="C41" i="46"/>
  <c r="C232" i="46" s="1"/>
  <c r="C283" i="46" l="1"/>
  <c r="C88" i="46"/>
  <c r="C42" i="46"/>
  <c r="C132" i="46"/>
  <c r="C182" i="46"/>
  <c r="C183" i="46" l="1"/>
  <c r="C233" i="46"/>
  <c r="C133" i="46"/>
  <c r="C284" i="46"/>
  <c r="C89" i="46"/>
  <c r="C43" i="46"/>
  <c r="C44" i="46" s="1"/>
  <c r="C135" i="46" l="1"/>
  <c r="C235" i="46"/>
  <c r="C91" i="46"/>
  <c r="C185" i="46"/>
  <c r="C286" i="46"/>
  <c r="C45" i="46"/>
  <c r="C285" i="46"/>
  <c r="C234" i="46"/>
  <c r="C90" i="46"/>
  <c r="C134" i="46"/>
  <c r="C184" i="46"/>
  <c r="C92" i="46" l="1"/>
  <c r="C236" i="46"/>
  <c r="C46" i="46"/>
  <c r="C136" i="46"/>
  <c r="C186" i="46"/>
  <c r="C287" i="46"/>
  <c r="R68" i="20"/>
  <c r="C93" i="46" l="1"/>
  <c r="C187" i="46"/>
  <c r="C288" i="46"/>
  <c r="C47" i="46"/>
  <c r="C137" i="46"/>
  <c r="C237" i="46"/>
  <c r="L281" i="21"/>
  <c r="C48" i="46" l="1"/>
  <c r="C138" i="46"/>
  <c r="C188" i="46"/>
  <c r="C289" i="46"/>
  <c r="C94" i="46"/>
  <c r="C238" i="46"/>
  <c r="C282" i="21"/>
  <c r="C286" i="21"/>
  <c r="C139" i="46" l="1"/>
  <c r="C239" i="46"/>
  <c r="C95" i="46"/>
  <c r="C189" i="46"/>
  <c r="C290" i="46"/>
  <c r="C49" i="46"/>
  <c r="G54" i="27"/>
  <c r="H54" i="27"/>
  <c r="K69" i="27"/>
  <c r="C96" i="46" l="1"/>
  <c r="C240" i="46"/>
  <c r="C50" i="46"/>
  <c r="C140" i="46"/>
  <c r="C190" i="46"/>
  <c r="C291" i="46"/>
  <c r="E248" i="20"/>
  <c r="N15" i="28"/>
  <c r="N14" i="28"/>
  <c r="N27" i="28"/>
  <c r="L7" i="20"/>
  <c r="L6" i="20"/>
  <c r="L5" i="20"/>
  <c r="J3" i="21"/>
  <c r="F343" i="21" s="1"/>
  <c r="F336" i="21" s="1"/>
  <c r="J3" i="20"/>
  <c r="G115" i="20" s="1"/>
  <c r="N31" i="28"/>
  <c r="N30" i="28"/>
  <c r="N29" i="28"/>
  <c r="N28" i="28"/>
  <c r="N26" i="28"/>
  <c r="N25" i="28"/>
  <c r="N24" i="28"/>
  <c r="N23" i="28"/>
  <c r="N22" i="28"/>
  <c r="N17" i="28"/>
  <c r="F350" i="21" l="1"/>
  <c r="F369" i="21"/>
  <c r="F60" i="21"/>
  <c r="F71" i="21" s="1"/>
  <c r="F82" i="21" s="1"/>
  <c r="F93" i="21" s="1"/>
  <c r="F104" i="21" s="1"/>
  <c r="F115" i="21" s="1"/>
  <c r="F126" i="21" s="1"/>
  <c r="F137" i="21" s="1"/>
  <c r="F148" i="21" s="1"/>
  <c r="F160" i="21" s="1"/>
  <c r="F171" i="21" s="1"/>
  <c r="F182" i="21"/>
  <c r="C97" i="46"/>
  <c r="C191" i="46"/>
  <c r="C292" i="46"/>
  <c r="C51" i="46"/>
  <c r="C141" i="46"/>
  <c r="C241" i="46"/>
  <c r="L2" i="20"/>
  <c r="L3" i="20" s="1"/>
  <c r="M2" i="21"/>
  <c r="M8" i="20"/>
  <c r="A225" i="21"/>
  <c r="J172" i="21"/>
  <c r="J161" i="21"/>
  <c r="J116" i="21"/>
  <c r="J138" i="21"/>
  <c r="J127" i="21"/>
  <c r="J105" i="21"/>
  <c r="J94" i="21"/>
  <c r="J83" i="21"/>
  <c r="J72" i="21"/>
  <c r="J61" i="21"/>
  <c r="A205" i="21"/>
  <c r="A206" i="21"/>
  <c r="A207" i="21"/>
  <c r="A208" i="21"/>
  <c r="A209" i="21"/>
  <c r="A210" i="21"/>
  <c r="A211" i="21"/>
  <c r="A212" i="21"/>
  <c r="A213" i="21"/>
  <c r="A215" i="21"/>
  <c r="A222" i="21"/>
  <c r="A223" i="21"/>
  <c r="A224" i="21"/>
  <c r="A226" i="21"/>
  <c r="A227" i="21"/>
  <c r="A228" i="21"/>
  <c r="A229" i="21"/>
  <c r="A230" i="21"/>
  <c r="A231" i="21"/>
  <c r="A233" i="21"/>
  <c r="A234" i="21"/>
  <c r="A235" i="21"/>
  <c r="A236" i="21"/>
  <c r="A237" i="21"/>
  <c r="A238" i="21"/>
  <c r="A239" i="21"/>
  <c r="A240" i="21"/>
  <c r="A241" i="21"/>
  <c r="A242" i="21"/>
  <c r="A245" i="21"/>
  <c r="A246" i="21"/>
  <c r="A247" i="21"/>
  <c r="A248" i="21"/>
  <c r="A249" i="21"/>
  <c r="A250" i="21"/>
  <c r="A251" i="21"/>
  <c r="A252" i="21"/>
  <c r="A253" i="21"/>
  <c r="A254" i="21"/>
  <c r="A255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9" i="21"/>
  <c r="A290" i="21"/>
  <c r="A292" i="21"/>
  <c r="A293" i="21"/>
  <c r="A294" i="21"/>
  <c r="A295" i="21"/>
  <c r="A296" i="21"/>
  <c r="A297" i="21"/>
  <c r="A298" i="21"/>
  <c r="A299" i="21"/>
  <c r="A300" i="21"/>
  <c r="A301" i="21"/>
  <c r="A302" i="21"/>
  <c r="A304" i="21"/>
  <c r="A305" i="21"/>
  <c r="A308" i="21"/>
  <c r="A309" i="21"/>
  <c r="A310" i="21"/>
  <c r="A311" i="21"/>
  <c r="A312" i="21"/>
  <c r="A314" i="21"/>
  <c r="A315" i="21"/>
  <c r="A316" i="21"/>
  <c r="A335" i="21"/>
  <c r="A348" i="21"/>
  <c r="A350" i="21"/>
  <c r="A352" i="21"/>
  <c r="A353" i="21"/>
  <c r="A354" i="21"/>
  <c r="A356" i="21"/>
  <c r="A357" i="21"/>
  <c r="A358" i="21"/>
  <c r="A359" i="21"/>
  <c r="A360" i="21"/>
  <c r="A367" i="21"/>
  <c r="A375" i="21"/>
  <c r="A376" i="21"/>
  <c r="A378" i="21"/>
  <c r="A379" i="21"/>
  <c r="A380" i="21"/>
  <c r="A381" i="21"/>
  <c r="A382" i="21"/>
  <c r="A383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151" i="21"/>
  <c r="A152" i="21"/>
  <c r="J151" i="21"/>
  <c r="F362" i="21" l="1"/>
  <c r="F189" i="21"/>
  <c r="F198" i="21"/>
  <c r="C52" i="46"/>
  <c r="C142" i="46"/>
  <c r="C192" i="46"/>
  <c r="C293" i="46"/>
  <c r="C98" i="46"/>
  <c r="C242" i="46"/>
  <c r="N2" i="21"/>
  <c r="F280" i="21"/>
  <c r="M2" i="20"/>
  <c r="L4" i="20"/>
  <c r="J149" i="21"/>
  <c r="N151" i="21"/>
  <c r="N351" i="21" l="1"/>
  <c r="F205" i="21"/>
  <c r="N206" i="21" s="1"/>
  <c r="F215" i="21"/>
  <c r="N190" i="21"/>
  <c r="N173" i="21"/>
  <c r="N150" i="21"/>
  <c r="N162" i="21"/>
  <c r="N128" i="21"/>
  <c r="N139" i="21"/>
  <c r="N106" i="21"/>
  <c r="N117" i="21"/>
  <c r="N84" i="21"/>
  <c r="N95" i="21"/>
  <c r="N62" i="21"/>
  <c r="N73" i="21"/>
  <c r="C143" i="46"/>
  <c r="C243" i="46"/>
  <c r="C99" i="46"/>
  <c r="C193" i="46"/>
  <c r="C294" i="46"/>
  <c r="C53" i="46"/>
  <c r="A170" i="21"/>
  <c r="A171" i="21"/>
  <c r="A172" i="21"/>
  <c r="A174" i="21"/>
  <c r="A175" i="21"/>
  <c r="A177" i="21"/>
  <c r="A178" i="21"/>
  <c r="A179" i="21"/>
  <c r="A180" i="21"/>
  <c r="A181" i="21"/>
  <c r="A187" i="21"/>
  <c r="A189" i="21"/>
  <c r="A190" i="21"/>
  <c r="A92" i="21"/>
  <c r="A93" i="21"/>
  <c r="A94" i="21"/>
  <c r="A96" i="21"/>
  <c r="A97" i="21"/>
  <c r="A98" i="21"/>
  <c r="A99" i="21"/>
  <c r="A100" i="21"/>
  <c r="A101" i="21"/>
  <c r="A102" i="21"/>
  <c r="A103" i="21"/>
  <c r="A104" i="21"/>
  <c r="A105" i="21"/>
  <c r="A107" i="21"/>
  <c r="A108" i="21"/>
  <c r="C1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6" i="32"/>
  <c r="A77" i="32"/>
  <c r="A79" i="32"/>
  <c r="A80" i="32"/>
  <c r="A81" i="32"/>
  <c r="A82" i="32"/>
  <c r="A83" i="32"/>
  <c r="A84" i="32"/>
  <c r="A85" i="32"/>
  <c r="A86" i="32"/>
  <c r="A87" i="32"/>
  <c r="A88" i="32"/>
  <c r="A95" i="32"/>
  <c r="A96" i="32"/>
  <c r="A97" i="32"/>
  <c r="A99" i="32"/>
  <c r="A100" i="32"/>
  <c r="A101" i="32"/>
  <c r="A102" i="32"/>
  <c r="A103" i="32"/>
  <c r="A104" i="32"/>
  <c r="A105" i="32"/>
  <c r="A106" i="32"/>
  <c r="A107" i="32"/>
  <c r="A108" i="32"/>
  <c r="A109" i="32"/>
  <c r="A110" i="32"/>
  <c r="A111" i="32"/>
  <c r="A112" i="32"/>
  <c r="A113" i="32"/>
  <c r="A21" i="30"/>
  <c r="A22" i="30"/>
  <c r="A23" i="30"/>
  <c r="A24" i="30"/>
  <c r="A25" i="30"/>
  <c r="A26" i="30"/>
  <c r="A27" i="30"/>
  <c r="A28" i="30"/>
  <c r="A29" i="30"/>
  <c r="A30" i="30"/>
  <c r="A31" i="30"/>
  <c r="A35" i="30"/>
  <c r="A36" i="30"/>
  <c r="A37" i="30"/>
  <c r="A38" i="30"/>
  <c r="A39" i="30"/>
  <c r="A40" i="30"/>
  <c r="A41" i="30"/>
  <c r="A42" i="30"/>
  <c r="A43" i="30"/>
  <c r="A44" i="30"/>
  <c r="F222" i="21" l="1"/>
  <c r="N223" i="21" s="1"/>
  <c r="F216" i="21"/>
  <c r="N218" i="21" s="1"/>
  <c r="C100" i="46"/>
  <c r="C244" i="46"/>
  <c r="C54" i="46"/>
  <c r="C144" i="46"/>
  <c r="C194" i="46"/>
  <c r="C295" i="46"/>
  <c r="C1" i="31"/>
  <c r="C1" i="30"/>
  <c r="C1" i="29"/>
  <c r="A20" i="21"/>
  <c r="A21" i="21"/>
  <c r="A22" i="21"/>
  <c r="A23" i="21"/>
  <c r="A24" i="21"/>
  <c r="A25" i="21"/>
  <c r="A30" i="21"/>
  <c r="A31" i="21"/>
  <c r="A32" i="21"/>
  <c r="A33" i="21"/>
  <c r="A34" i="21"/>
  <c r="C36" i="30"/>
  <c r="C31" i="29"/>
  <c r="C31" i="32"/>
  <c r="B135" i="47" s="1"/>
  <c r="C41" i="31"/>
  <c r="C19" i="31"/>
  <c r="C26" i="31"/>
  <c r="C27" i="31"/>
  <c r="C28" i="31"/>
  <c r="C29" i="31"/>
  <c r="C30" i="31"/>
  <c r="C33" i="31"/>
  <c r="C34" i="31"/>
  <c r="C35" i="31"/>
  <c r="C12" i="31"/>
  <c r="C13" i="31"/>
  <c r="C14" i="31"/>
  <c r="C15" i="31"/>
  <c r="C16" i="31"/>
  <c r="C14" i="30"/>
  <c r="C15" i="30"/>
  <c r="C13" i="30"/>
  <c r="C18" i="30"/>
  <c r="C19" i="30"/>
  <c r="C20" i="30"/>
  <c r="C21" i="30"/>
  <c r="C33" i="30"/>
  <c r="C22" i="30"/>
  <c r="C23" i="30"/>
  <c r="C24" i="30"/>
  <c r="C25" i="30"/>
  <c r="C17" i="30"/>
  <c r="C29" i="30"/>
  <c r="C30" i="30"/>
  <c r="C31" i="30"/>
  <c r="C35" i="30"/>
  <c r="C43" i="30"/>
  <c r="C14" i="29"/>
  <c r="C15" i="29"/>
  <c r="C13" i="29"/>
  <c r="C44" i="29"/>
  <c r="C45" i="29"/>
  <c r="C46" i="29"/>
  <c r="C43" i="29"/>
  <c r="C49" i="29"/>
  <c r="C52" i="29"/>
  <c r="C53" i="29"/>
  <c r="C48" i="29"/>
  <c r="N217" i="21" l="1"/>
  <c r="C101" i="46"/>
  <c r="C195" i="46"/>
  <c r="C296" i="46"/>
  <c r="C55" i="46"/>
  <c r="C145" i="46"/>
  <c r="C245" i="46"/>
  <c r="E40" i="32"/>
  <c r="H40" i="32" s="1"/>
  <c r="E41" i="32"/>
  <c r="C41" i="32"/>
  <c r="B144" i="47" s="1"/>
  <c r="C25" i="32"/>
  <c r="B129" i="47" s="1"/>
  <c r="E25" i="32"/>
  <c r="H25" i="32" s="1"/>
  <c r="C41" i="29"/>
  <c r="A22" i="29"/>
  <c r="A23" i="29"/>
  <c r="A24" i="29"/>
  <c r="A25" i="29"/>
  <c r="A26" i="29"/>
  <c r="A27" i="29"/>
  <c r="A28" i="29"/>
  <c r="A29" i="29"/>
  <c r="A30" i="29"/>
  <c r="A31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2" i="29"/>
  <c r="A53" i="29"/>
  <c r="A54" i="29"/>
  <c r="A55" i="29"/>
  <c r="A56" i="29"/>
  <c r="A57" i="29"/>
  <c r="A58" i="29"/>
  <c r="A59" i="29"/>
  <c r="A60" i="29"/>
  <c r="F27" i="31"/>
  <c r="G27" i="31" s="1"/>
  <c r="H27" i="31"/>
  <c r="F28" i="31"/>
  <c r="G28" i="31" s="1"/>
  <c r="H28" i="31"/>
  <c r="A27" i="31"/>
  <c r="A28" i="31"/>
  <c r="F43" i="30"/>
  <c r="G43" i="30" s="1"/>
  <c r="H43" i="30"/>
  <c r="F25" i="30"/>
  <c r="G25" i="30" s="1"/>
  <c r="H25" i="30"/>
  <c r="E41" i="29"/>
  <c r="C25" i="29"/>
  <c r="E25" i="29"/>
  <c r="I27" i="31"/>
  <c r="I28" i="31"/>
  <c r="M36" i="26"/>
  <c r="A26" i="26"/>
  <c r="I25" i="29" s="1"/>
  <c r="I41" i="29"/>
  <c r="C274" i="21"/>
  <c r="C273" i="21"/>
  <c r="A43" i="25"/>
  <c r="I43" i="30" s="1"/>
  <c r="A25" i="25"/>
  <c r="I25" i="30" s="1"/>
  <c r="C265" i="21"/>
  <c r="C264" i="21"/>
  <c r="C56" i="46" l="1"/>
  <c r="C146" i="46"/>
  <c r="C196" i="46"/>
  <c r="C297" i="46"/>
  <c r="C102" i="46"/>
  <c r="C246" i="46"/>
  <c r="J28" i="31"/>
  <c r="I25" i="32"/>
  <c r="J25" i="32" s="1"/>
  <c r="J27" i="31"/>
  <c r="I41" i="32"/>
  <c r="H41" i="29"/>
  <c r="J41" i="29" s="1"/>
  <c r="J25" i="30"/>
  <c r="J43" i="30"/>
  <c r="H41" i="32"/>
  <c r="H25" i="29"/>
  <c r="J25" i="29" s="1"/>
  <c r="C147" i="46" l="1"/>
  <c r="C247" i="46"/>
  <c r="C103" i="46"/>
  <c r="C197" i="46"/>
  <c r="C298" i="46"/>
  <c r="C57" i="46"/>
  <c r="J41" i="32"/>
  <c r="C37" i="20"/>
  <c r="K37" i="20"/>
  <c r="C104" i="46" l="1"/>
  <c r="C248" i="46"/>
  <c r="C58" i="46"/>
  <c r="C148" i="46"/>
  <c r="C198" i="46"/>
  <c r="C299" i="46"/>
  <c r="E5" i="20"/>
  <c r="D5" i="20"/>
  <c r="E69" i="20" s="1"/>
  <c r="C105" i="46" l="1"/>
  <c r="C199" i="46"/>
  <c r="C300" i="46"/>
  <c r="C59" i="46"/>
  <c r="C149" i="46"/>
  <c r="C249" i="46"/>
  <c r="F244" i="21"/>
  <c r="E245" i="21"/>
  <c r="E244" i="21"/>
  <c r="C244" i="21"/>
  <c r="L46" i="24"/>
  <c r="C60" i="46" l="1"/>
  <c r="C150" i="46"/>
  <c r="C200" i="46"/>
  <c r="C301" i="46"/>
  <c r="C106" i="46"/>
  <c r="C250" i="46"/>
  <c r="F245" i="21"/>
  <c r="D244" i="21" s="1"/>
  <c r="G16" i="24"/>
  <c r="G15" i="24"/>
  <c r="E53" i="47" l="1"/>
  <c r="J83" i="29"/>
  <c r="L34" i="24"/>
  <c r="C151" i="46"/>
  <c r="C251" i="46"/>
  <c r="C107" i="46"/>
  <c r="C201" i="46"/>
  <c r="C302" i="46"/>
  <c r="C61" i="46"/>
  <c r="E58" i="47"/>
  <c r="E59" i="47"/>
  <c r="F20" i="24"/>
  <c r="N63" i="24"/>
  <c r="C108" i="46" l="1"/>
  <c r="C252" i="46"/>
  <c r="C62" i="46"/>
  <c r="C152" i="46"/>
  <c r="C202" i="46"/>
  <c r="C303" i="46"/>
  <c r="H46" i="25"/>
  <c r="J46" i="25" s="1"/>
  <c r="I46" i="25" s="1"/>
  <c r="D96" i="47"/>
  <c r="F27" i="24"/>
  <c r="C4" i="47"/>
  <c r="H410" i="21"/>
  <c r="C109" i="46" l="1"/>
  <c r="C203" i="46"/>
  <c r="C304" i="46"/>
  <c r="C63" i="46"/>
  <c r="C153" i="46"/>
  <c r="C253" i="46"/>
  <c r="U22" i="27"/>
  <c r="D7" i="20"/>
  <c r="E33" i="32"/>
  <c r="H33" i="32" s="1"/>
  <c r="C17" i="32"/>
  <c r="B120" i="47" s="1"/>
  <c r="C18" i="32"/>
  <c r="B121" i="47" s="1"/>
  <c r="C19" i="32"/>
  <c r="B122" i="47" s="1"/>
  <c r="C20" i="32"/>
  <c r="B123" i="47" s="1"/>
  <c r="C21" i="32"/>
  <c r="B124" i="47" s="1"/>
  <c r="C22" i="32"/>
  <c r="B126" i="47" s="1"/>
  <c r="C23" i="32"/>
  <c r="B127" i="47" s="1"/>
  <c r="C24" i="32"/>
  <c r="B128" i="47" s="1"/>
  <c r="E33" i="29"/>
  <c r="H33" i="29" s="1"/>
  <c r="C17" i="29"/>
  <c r="C18" i="29"/>
  <c r="C19" i="29"/>
  <c r="C20" i="29"/>
  <c r="C21" i="29"/>
  <c r="C22" i="29"/>
  <c r="C23" i="29"/>
  <c r="C24" i="29"/>
  <c r="F33" i="30"/>
  <c r="G33" i="30" s="1"/>
  <c r="H33" i="30"/>
  <c r="H18" i="31"/>
  <c r="F18" i="31"/>
  <c r="G18" i="31" s="1"/>
  <c r="A18" i="31"/>
  <c r="C19" i="28"/>
  <c r="C18" i="31" s="1"/>
  <c r="A19" i="28"/>
  <c r="I18" i="31" s="1"/>
  <c r="J18" i="31" s="1"/>
  <c r="A33" i="25"/>
  <c r="I33" i="30" s="1"/>
  <c r="C34" i="26"/>
  <c r="C33" i="32" s="1"/>
  <c r="B125" i="47" s="1"/>
  <c r="A34" i="26"/>
  <c r="I33" i="29" s="1"/>
  <c r="C171" i="21"/>
  <c r="C180" i="21" s="1"/>
  <c r="J163" i="21"/>
  <c r="E53" i="32"/>
  <c r="E54" i="32"/>
  <c r="H54" i="32" s="1"/>
  <c r="E55" i="32"/>
  <c r="H55" i="32" s="1"/>
  <c r="E56" i="32"/>
  <c r="E57" i="32"/>
  <c r="E58" i="32"/>
  <c r="H58" i="32" s="1"/>
  <c r="E59" i="32"/>
  <c r="C48" i="32"/>
  <c r="B151" i="47" s="1"/>
  <c r="C49" i="32"/>
  <c r="B152" i="47" s="1"/>
  <c r="C52" i="32"/>
  <c r="B155" i="47" s="1"/>
  <c r="C53" i="32"/>
  <c r="B156" i="47" s="1"/>
  <c r="C57" i="32"/>
  <c r="B160" i="47" s="1"/>
  <c r="C58" i="32"/>
  <c r="B161" i="47" s="1"/>
  <c r="C59" i="32"/>
  <c r="B162" i="47" s="1"/>
  <c r="C62" i="32"/>
  <c r="B165" i="47" s="1"/>
  <c r="C63" i="32"/>
  <c r="B166" i="47" s="1"/>
  <c r="C64" i="32"/>
  <c r="B167" i="47" s="1"/>
  <c r="C65" i="32"/>
  <c r="B168" i="47" s="1"/>
  <c r="E30" i="32"/>
  <c r="H30" i="32" s="1"/>
  <c r="C29" i="32"/>
  <c r="B133" i="47" s="1"/>
  <c r="C30" i="32"/>
  <c r="B134" i="47" s="1"/>
  <c r="C28" i="32"/>
  <c r="B132" i="47" s="1"/>
  <c r="E59" i="29"/>
  <c r="H59" i="29" s="1"/>
  <c r="C59" i="29"/>
  <c r="C62" i="29"/>
  <c r="C63" i="29"/>
  <c r="C64" i="29"/>
  <c r="C65" i="29"/>
  <c r="C57" i="29"/>
  <c r="C58" i="29"/>
  <c r="E53" i="29"/>
  <c r="H53" i="29" s="1"/>
  <c r="E30" i="29"/>
  <c r="H30" i="29" s="1"/>
  <c r="C29" i="29"/>
  <c r="C30" i="29"/>
  <c r="C28" i="29"/>
  <c r="F30" i="30"/>
  <c r="G30" i="30" s="1"/>
  <c r="H30" i="30"/>
  <c r="C28" i="30"/>
  <c r="A30" i="31"/>
  <c r="F30" i="31"/>
  <c r="G30" i="31" s="1"/>
  <c r="H30" i="31"/>
  <c r="A23" i="31"/>
  <c r="A24" i="31"/>
  <c r="A25" i="31"/>
  <c r="A26" i="31"/>
  <c r="A29" i="31"/>
  <c r="A33" i="31"/>
  <c r="A34" i="31"/>
  <c r="A35" i="31"/>
  <c r="A37" i="31"/>
  <c r="A38" i="31"/>
  <c r="A39" i="31"/>
  <c r="A40" i="31"/>
  <c r="I35" i="31"/>
  <c r="F35" i="31"/>
  <c r="G35" i="31" s="1"/>
  <c r="H35" i="31"/>
  <c r="I30" i="31"/>
  <c r="A30" i="25"/>
  <c r="I30" i="30" s="1"/>
  <c r="I30" i="29"/>
  <c r="I59" i="32"/>
  <c r="I53" i="29"/>
  <c r="J207" i="21"/>
  <c r="J191" i="21"/>
  <c r="L56" i="24"/>
  <c r="C212" i="21"/>
  <c r="C210" i="21"/>
  <c r="B57" i="24"/>
  <c r="B56" i="24"/>
  <c r="C182" i="21" l="1"/>
  <c r="C184" i="21" s="1"/>
  <c r="C185" i="21" s="1"/>
  <c r="C186" i="21" s="1"/>
  <c r="C89" i="29"/>
  <c r="C92" i="29" s="1"/>
  <c r="C198" i="21"/>
  <c r="C200" i="21" s="1"/>
  <c r="C201" i="21" s="1"/>
  <c r="C202" i="21" s="1"/>
  <c r="C90" i="29"/>
  <c r="C93" i="29" s="1"/>
  <c r="C75" i="47"/>
  <c r="C83" i="32"/>
  <c r="C86" i="32" s="1"/>
  <c r="C76" i="47"/>
  <c r="C84" i="32"/>
  <c r="C87" i="32" s="1"/>
  <c r="C154" i="46"/>
  <c r="C204" i="46"/>
  <c r="C305" i="46"/>
  <c r="C110" i="46"/>
  <c r="C254" i="46"/>
  <c r="E7" i="20"/>
  <c r="J33" i="29"/>
  <c r="I33" i="32"/>
  <c r="J33" i="32" s="1"/>
  <c r="C33" i="29"/>
  <c r="I30" i="32"/>
  <c r="J30" i="32" s="1"/>
  <c r="I53" i="32"/>
  <c r="J33" i="30"/>
  <c r="H57" i="32"/>
  <c r="H53" i="32"/>
  <c r="J35" i="31"/>
  <c r="J30" i="31"/>
  <c r="J30" i="30"/>
  <c r="I59" i="29"/>
  <c r="J59" i="29" s="1"/>
  <c r="J53" i="29"/>
  <c r="C179" i="21"/>
  <c r="H59" i="32"/>
  <c r="J59" i="32" s="1"/>
  <c r="H56" i="32"/>
  <c r="J30" i="29"/>
  <c r="C39" i="32"/>
  <c r="B142" i="47" s="1"/>
  <c r="E39" i="32"/>
  <c r="E39" i="29"/>
  <c r="H39" i="29" s="1"/>
  <c r="F41" i="30"/>
  <c r="G41" i="30" s="1"/>
  <c r="H41" i="30"/>
  <c r="F24" i="31"/>
  <c r="G24" i="31" s="1"/>
  <c r="H24" i="31"/>
  <c r="A41" i="25"/>
  <c r="I41" i="30" s="1"/>
  <c r="I24" i="31"/>
  <c r="C24" i="28"/>
  <c r="C23" i="31" s="1"/>
  <c r="C25" i="28"/>
  <c r="C24" i="31" s="1"/>
  <c r="C26" i="28"/>
  <c r="C25" i="31" s="1"/>
  <c r="C41" i="25"/>
  <c r="C41" i="30" s="1"/>
  <c r="I39" i="29"/>
  <c r="C40" i="26"/>
  <c r="C39" i="29" s="1"/>
  <c r="J96" i="21"/>
  <c r="C93" i="21"/>
  <c r="G114" i="20" l="1"/>
  <c r="J53" i="32"/>
  <c r="H39" i="32"/>
  <c r="J24" i="31"/>
  <c r="J41" i="30"/>
  <c r="I39" i="32"/>
  <c r="J39" i="29"/>
  <c r="C101" i="21"/>
  <c r="C100" i="21"/>
  <c r="T1" i="24"/>
  <c r="R1" i="27" s="1"/>
  <c r="O54" i="24" l="1"/>
  <c r="C86" i="47" s="1"/>
  <c r="D1" i="21"/>
  <c r="D1" i="32"/>
  <c r="C49" i="24"/>
  <c r="B49" i="24"/>
  <c r="D1" i="31"/>
  <c r="D1" i="29"/>
  <c r="D1" i="26"/>
  <c r="Q39" i="27"/>
  <c r="D1" i="28"/>
  <c r="D1" i="30"/>
  <c r="B48" i="24"/>
  <c r="D1" i="25"/>
  <c r="C37" i="25" s="1"/>
  <c r="C37" i="30" s="1"/>
  <c r="J39" i="32"/>
  <c r="M58" i="24"/>
  <c r="J289" i="21" s="1"/>
  <c r="I50" i="24"/>
  <c r="B82" i="47" s="1"/>
  <c r="I51" i="24"/>
  <c r="B83" i="47" s="1"/>
  <c r="D49" i="24"/>
  <c r="C57" i="26" l="1"/>
  <c r="C62" i="26"/>
  <c r="C61" i="26"/>
  <c r="C40" i="28"/>
  <c r="C39" i="31" s="1"/>
  <c r="C39" i="28"/>
  <c r="C38" i="31" s="1"/>
  <c r="O69" i="27"/>
  <c r="M39" i="27"/>
  <c r="C55" i="26"/>
  <c r="C36" i="26"/>
  <c r="C56" i="26"/>
  <c r="K6" i="27"/>
  <c r="K12" i="27"/>
  <c r="K5" i="27"/>
  <c r="P15" i="27"/>
  <c r="C41" i="28"/>
  <c r="C40" i="31" s="1"/>
  <c r="C22" i="28"/>
  <c r="C21" i="31" s="1"/>
  <c r="C71" i="21"/>
  <c r="C23" i="28"/>
  <c r="C22" i="31" s="1"/>
  <c r="C55" i="29" l="1"/>
  <c r="C55" i="32"/>
  <c r="B158" i="47" s="1"/>
  <c r="C60" i="32"/>
  <c r="B163" i="47" s="1"/>
  <c r="C60" i="29"/>
  <c r="C35" i="32"/>
  <c r="B138" i="47" s="1"/>
  <c r="C35" i="29"/>
  <c r="C61" i="32"/>
  <c r="B164" i="47" s="1"/>
  <c r="C61" i="29"/>
  <c r="C56" i="32"/>
  <c r="B159" i="47" s="1"/>
  <c r="C56" i="29"/>
  <c r="C54" i="29"/>
  <c r="C54" i="32"/>
  <c r="B157" i="47" s="1"/>
  <c r="D39" i="24"/>
  <c r="V3" i="24" l="1"/>
  <c r="D15" i="33" l="1"/>
  <c r="F6" i="33" l="1"/>
  <c r="F15" i="33" s="1"/>
  <c r="G248" i="20" l="1"/>
  <c r="N8" i="32"/>
  <c r="O8" i="32" s="1"/>
  <c r="F13" i="32"/>
  <c r="F34" i="32" s="1"/>
  <c r="G34" i="32" s="1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J66" i="32"/>
  <c r="G66" i="32"/>
  <c r="E65" i="32"/>
  <c r="H65" i="32" s="1"/>
  <c r="E64" i="32"/>
  <c r="H64" i="32" s="1"/>
  <c r="E63" i="32"/>
  <c r="E62" i="32"/>
  <c r="H62" i="32" s="1"/>
  <c r="E61" i="32"/>
  <c r="H61" i="32" s="1"/>
  <c r="E60" i="32"/>
  <c r="H60" i="32" s="1"/>
  <c r="E52" i="32"/>
  <c r="H52" i="32" s="1"/>
  <c r="E49" i="32"/>
  <c r="H49" i="32" s="1"/>
  <c r="E48" i="32"/>
  <c r="H48" i="32" s="1"/>
  <c r="J47" i="32"/>
  <c r="G47" i="32"/>
  <c r="E46" i="32"/>
  <c r="H46" i="32" s="1"/>
  <c r="E45" i="32"/>
  <c r="H45" i="32" s="1"/>
  <c r="E44" i="32"/>
  <c r="H44" i="32" s="1"/>
  <c r="E43" i="32"/>
  <c r="H43" i="32" s="1"/>
  <c r="J42" i="32"/>
  <c r="G42" i="32"/>
  <c r="C40" i="32"/>
  <c r="B143" i="47" s="1"/>
  <c r="E38" i="32"/>
  <c r="H38" i="32" s="1"/>
  <c r="C38" i="32"/>
  <c r="B141" i="47" s="1"/>
  <c r="E37" i="32"/>
  <c r="H37" i="32" s="1"/>
  <c r="C37" i="32"/>
  <c r="B140" i="47" s="1"/>
  <c r="E36" i="32"/>
  <c r="H36" i="32" s="1"/>
  <c r="C36" i="32"/>
  <c r="B139" i="47" s="1"/>
  <c r="J35" i="32"/>
  <c r="G35" i="32"/>
  <c r="E31" i="32"/>
  <c r="H31" i="32" s="1"/>
  <c r="E29" i="32"/>
  <c r="H29" i="32" s="1"/>
  <c r="E28" i="32"/>
  <c r="J27" i="32"/>
  <c r="G27" i="32"/>
  <c r="J26" i="32"/>
  <c r="G26" i="32"/>
  <c r="E24" i="32"/>
  <c r="H24" i="32" s="1"/>
  <c r="E23" i="32"/>
  <c r="E22" i="32"/>
  <c r="H22" i="32" s="1"/>
  <c r="E21" i="32"/>
  <c r="H21" i="32" s="1"/>
  <c r="E20" i="32"/>
  <c r="H20" i="32" s="1"/>
  <c r="E19" i="32"/>
  <c r="H19" i="32" s="1"/>
  <c r="E18" i="32"/>
  <c r="E17" i="32"/>
  <c r="H17" i="32" s="1"/>
  <c r="J16" i="32"/>
  <c r="G16" i="32"/>
  <c r="E15" i="32"/>
  <c r="H15" i="32" s="1"/>
  <c r="A15" i="32"/>
  <c r="E14" i="32"/>
  <c r="A14" i="32"/>
  <c r="H13" i="32"/>
  <c r="A13" i="32"/>
  <c r="A12" i="32"/>
  <c r="A11" i="32"/>
  <c r="A10" i="32"/>
  <c r="J3" i="32"/>
  <c r="M2" i="32" s="1"/>
  <c r="N2" i="32" s="1"/>
  <c r="F32" i="32" l="1"/>
  <c r="G32" i="32" s="1"/>
  <c r="F50" i="32"/>
  <c r="G50" i="32" s="1"/>
  <c r="F51" i="32"/>
  <c r="G51" i="32" s="1"/>
  <c r="N5" i="32"/>
  <c r="N6" i="32"/>
  <c r="N7" i="32"/>
  <c r="F40" i="32"/>
  <c r="G40" i="32" s="1"/>
  <c r="F41" i="32"/>
  <c r="G41" i="32" s="1"/>
  <c r="F33" i="32"/>
  <c r="G33" i="32" s="1"/>
  <c r="F25" i="32"/>
  <c r="G25" i="32" s="1"/>
  <c r="F30" i="32"/>
  <c r="G30" i="32" s="1"/>
  <c r="F53" i="32"/>
  <c r="G53" i="32" s="1"/>
  <c r="F54" i="32"/>
  <c r="G54" i="32" s="1"/>
  <c r="F57" i="32"/>
  <c r="G57" i="32" s="1"/>
  <c r="F59" i="32"/>
  <c r="G59" i="32" s="1"/>
  <c r="F56" i="32"/>
  <c r="G56" i="32" s="1"/>
  <c r="F58" i="32"/>
  <c r="G58" i="32" s="1"/>
  <c r="F55" i="32"/>
  <c r="G55" i="32" s="1"/>
  <c r="F19" i="32"/>
  <c r="G19" i="32" s="1"/>
  <c r="F39" i="32"/>
  <c r="G39" i="32" s="1"/>
  <c r="O2" i="32"/>
  <c r="O3" i="32" s="1"/>
  <c r="F43" i="32"/>
  <c r="G43" i="32" s="1"/>
  <c r="F24" i="32"/>
  <c r="G24" i="32" s="1"/>
  <c r="F15" i="32"/>
  <c r="G15" i="32" s="1"/>
  <c r="P8" i="32"/>
  <c r="Q8" i="32" s="1"/>
  <c r="R8" i="32" s="1"/>
  <c r="S8" i="32" s="1"/>
  <c r="O7" i="32"/>
  <c r="O5" i="32"/>
  <c r="O6" i="32"/>
  <c r="N3" i="32"/>
  <c r="N4" i="32"/>
  <c r="H14" i="32"/>
  <c r="H18" i="32"/>
  <c r="F14" i="32"/>
  <c r="G14" i="32" s="1"/>
  <c r="F18" i="32"/>
  <c r="G18" i="32" s="1"/>
  <c r="F22" i="32"/>
  <c r="G22" i="32" s="1"/>
  <c r="H23" i="32"/>
  <c r="H63" i="32"/>
  <c r="F65" i="32"/>
  <c r="G65" i="32" s="1"/>
  <c r="F61" i="32"/>
  <c r="G61" i="32" s="1"/>
  <c r="F52" i="32"/>
  <c r="G52" i="32" s="1"/>
  <c r="F62" i="32"/>
  <c r="G62" i="32" s="1"/>
  <c r="F63" i="32"/>
  <c r="G63" i="32" s="1"/>
  <c r="F49" i="32"/>
  <c r="G49" i="32" s="1"/>
  <c r="F45" i="32"/>
  <c r="G45" i="32" s="1"/>
  <c r="F64" i="32"/>
  <c r="G64" i="32" s="1"/>
  <c r="F44" i="32"/>
  <c r="G44" i="32" s="1"/>
  <c r="F31" i="32"/>
  <c r="G31" i="32" s="1"/>
  <c r="F60" i="32"/>
  <c r="G60" i="32" s="1"/>
  <c r="F38" i="32"/>
  <c r="G38" i="32" s="1"/>
  <c r="F37" i="32"/>
  <c r="G37" i="32" s="1"/>
  <c r="F36" i="32"/>
  <c r="G36" i="32" s="1"/>
  <c r="F28" i="32"/>
  <c r="F23" i="32"/>
  <c r="G23" i="32" s="1"/>
  <c r="F17" i="32"/>
  <c r="G17" i="32" s="1"/>
  <c r="F21" i="32"/>
  <c r="G21" i="32" s="1"/>
  <c r="F29" i="32"/>
  <c r="G29" i="32" s="1"/>
  <c r="F46" i="32"/>
  <c r="G46" i="32" s="1"/>
  <c r="F48" i="32"/>
  <c r="G48" i="32" s="1"/>
  <c r="M3" i="32"/>
  <c r="M4" i="32"/>
  <c r="G13" i="32"/>
  <c r="F20" i="32"/>
  <c r="G20" i="32" s="1"/>
  <c r="H28" i="32"/>
  <c r="G28" i="32"/>
  <c r="O89" i="32" l="1"/>
  <c r="O90" i="32" s="1"/>
  <c r="N89" i="32"/>
  <c r="N90" i="32" s="1"/>
  <c r="S6" i="32"/>
  <c r="S7" i="32"/>
  <c r="S5" i="32"/>
  <c r="T8" i="32"/>
  <c r="Q5" i="32"/>
  <c r="P5" i="32"/>
  <c r="P6" i="32"/>
  <c r="Q6" i="32"/>
  <c r="P7" i="32"/>
  <c r="Q7" i="32"/>
  <c r="O4" i="32"/>
  <c r="P2" i="32"/>
  <c r="Q2" i="32" s="1"/>
  <c r="R2" i="32" s="1"/>
  <c r="S2" i="32" s="1"/>
  <c r="R7" i="32"/>
  <c r="R5" i="32"/>
  <c r="R6" i="32"/>
  <c r="S89" i="32" l="1"/>
  <c r="S90" i="32" s="1"/>
  <c r="R89" i="32"/>
  <c r="R90" i="32" s="1"/>
  <c r="P89" i="32"/>
  <c r="P90" i="32" s="1"/>
  <c r="Q89" i="32"/>
  <c r="Q90" i="32" s="1"/>
  <c r="T5" i="32"/>
  <c r="U8" i="32"/>
  <c r="T6" i="32"/>
  <c r="T7" i="32"/>
  <c r="T2" i="32"/>
  <c r="S4" i="32"/>
  <c r="S3" i="32"/>
  <c r="P3" i="32"/>
  <c r="P4" i="32"/>
  <c r="Q4" i="32"/>
  <c r="Q3" i="32"/>
  <c r="T89" i="32" l="1"/>
  <c r="T90" i="32" s="1"/>
  <c r="U5" i="32"/>
  <c r="V8" i="32"/>
  <c r="U7" i="32"/>
  <c r="U6" i="32"/>
  <c r="U2" i="32"/>
  <c r="T3" i="32"/>
  <c r="T4" i="32"/>
  <c r="R4" i="32"/>
  <c r="R3" i="32"/>
  <c r="U89" i="32" l="1"/>
  <c r="U90" i="32" s="1"/>
  <c r="V7" i="32"/>
  <c r="V6" i="32"/>
  <c r="V5" i="32"/>
  <c r="W8" i="32"/>
  <c r="U3" i="32"/>
  <c r="U4" i="32"/>
  <c r="V2" i="32"/>
  <c r="G49" i="27"/>
  <c r="H49" i="27"/>
  <c r="O8" i="31"/>
  <c r="P8" i="31" s="1"/>
  <c r="F39" i="31"/>
  <c r="G39" i="31" s="1"/>
  <c r="H39" i="31"/>
  <c r="F40" i="31"/>
  <c r="G40" i="31" s="1"/>
  <c r="H40" i="31"/>
  <c r="F41" i="31"/>
  <c r="G41" i="31" s="1"/>
  <c r="H41" i="31"/>
  <c r="H38" i="31"/>
  <c r="F38" i="31"/>
  <c r="G38" i="31" s="1"/>
  <c r="F21" i="31"/>
  <c r="G21" i="31" s="1"/>
  <c r="H21" i="31"/>
  <c r="F22" i="31"/>
  <c r="G22" i="31" s="1"/>
  <c r="H22" i="31"/>
  <c r="F23" i="31"/>
  <c r="G23" i="31" s="1"/>
  <c r="H23" i="31"/>
  <c r="F25" i="31"/>
  <c r="G25" i="31" s="1"/>
  <c r="H25" i="31"/>
  <c r="F26" i="31"/>
  <c r="G26" i="31" s="1"/>
  <c r="H26" i="31"/>
  <c r="F29" i="31"/>
  <c r="G29" i="31" s="1"/>
  <c r="H29" i="31"/>
  <c r="F33" i="31"/>
  <c r="G33" i="31" s="1"/>
  <c r="H33" i="31"/>
  <c r="F34" i="31"/>
  <c r="G34" i="31" s="1"/>
  <c r="H34" i="31"/>
  <c r="H19" i="31"/>
  <c r="F19" i="31"/>
  <c r="G19" i="31" s="1"/>
  <c r="F13" i="31"/>
  <c r="G13" i="31" s="1"/>
  <c r="H13" i="31"/>
  <c r="F14" i="31"/>
  <c r="G14" i="31" s="1"/>
  <c r="H14" i="31"/>
  <c r="F15" i="31"/>
  <c r="G15" i="31" s="1"/>
  <c r="H15" i="31"/>
  <c r="F16" i="31"/>
  <c r="G16" i="31" s="1"/>
  <c r="H16" i="31"/>
  <c r="F12" i="31"/>
  <c r="G12" i="31" s="1"/>
  <c r="H12" i="31"/>
  <c r="A13" i="31"/>
  <c r="A14" i="31"/>
  <c r="A15" i="31"/>
  <c r="A16" i="31"/>
  <c r="A17" i="31"/>
  <c r="A19" i="31"/>
  <c r="A21" i="31"/>
  <c r="A22" i="31"/>
  <c r="A41" i="31"/>
  <c r="A42" i="31"/>
  <c r="A43" i="31"/>
  <c r="A44" i="31"/>
  <c r="A45" i="31"/>
  <c r="A46" i="31"/>
  <c r="A47" i="31"/>
  <c r="A48" i="31"/>
  <c r="A49" i="31"/>
  <c r="A50" i="31"/>
  <c r="A51" i="31"/>
  <c r="A52" i="31"/>
  <c r="A53" i="31"/>
  <c r="A54" i="31"/>
  <c r="A55" i="31"/>
  <c r="A56" i="31"/>
  <c r="A13" i="28"/>
  <c r="I12" i="31" s="1"/>
  <c r="A14" i="28"/>
  <c r="I13" i="31" s="1"/>
  <c r="A15" i="28"/>
  <c r="I14" i="31" s="1"/>
  <c r="A16" i="28"/>
  <c r="I15" i="31" s="1"/>
  <c r="A17" i="28"/>
  <c r="I16" i="31" s="1"/>
  <c r="A18" i="28"/>
  <c r="A20" i="28"/>
  <c r="I19" i="31" s="1"/>
  <c r="A22" i="28"/>
  <c r="I21" i="31" s="1"/>
  <c r="A23" i="28"/>
  <c r="I22" i="31" s="1"/>
  <c r="I23" i="31"/>
  <c r="I25" i="31"/>
  <c r="I26" i="31"/>
  <c r="I29" i="31"/>
  <c r="I33" i="31"/>
  <c r="I34" i="31"/>
  <c r="I38" i="31"/>
  <c r="I39" i="31"/>
  <c r="A41" i="28"/>
  <c r="I40" i="31" s="1"/>
  <c r="A42" i="28"/>
  <c r="I41" i="31" s="1"/>
  <c r="A43" i="28"/>
  <c r="A44" i="28"/>
  <c r="A45" i="28"/>
  <c r="A46" i="28"/>
  <c r="A47" i="28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12" i="31"/>
  <c r="A11" i="31"/>
  <c r="A10" i="31"/>
  <c r="J3" i="31"/>
  <c r="N2" i="31" s="1"/>
  <c r="O8" i="30"/>
  <c r="P8" i="30" s="1"/>
  <c r="Q8" i="30" s="1"/>
  <c r="R8" i="30" s="1"/>
  <c r="S8" i="30" s="1"/>
  <c r="T8" i="30" s="1"/>
  <c r="U8" i="30" s="1"/>
  <c r="A14" i="25"/>
  <c r="I14" i="30" s="1"/>
  <c r="A15" i="25"/>
  <c r="I15" i="30" s="1"/>
  <c r="A16" i="25"/>
  <c r="A17" i="25"/>
  <c r="I17" i="30" s="1"/>
  <c r="A18" i="25"/>
  <c r="I18" i="30" s="1"/>
  <c r="A19" i="25"/>
  <c r="I19" i="30" s="1"/>
  <c r="A20" i="25"/>
  <c r="I20" i="30" s="1"/>
  <c r="A21" i="25"/>
  <c r="I21" i="30" s="1"/>
  <c r="A22" i="25"/>
  <c r="I22" i="30" s="1"/>
  <c r="A23" i="25"/>
  <c r="I23" i="30" s="1"/>
  <c r="A24" i="25"/>
  <c r="I24" i="30" s="1"/>
  <c r="A26" i="25"/>
  <c r="A27" i="25"/>
  <c r="A28" i="25"/>
  <c r="I28" i="30" s="1"/>
  <c r="A29" i="25"/>
  <c r="I29" i="30" s="1"/>
  <c r="A31" i="25"/>
  <c r="I31" i="30" s="1"/>
  <c r="A35" i="25"/>
  <c r="I35" i="30" s="1"/>
  <c r="A36" i="25"/>
  <c r="I36" i="30" s="1"/>
  <c r="A37" i="25"/>
  <c r="A38" i="25"/>
  <c r="I38" i="30" s="1"/>
  <c r="A39" i="25"/>
  <c r="A40" i="25"/>
  <c r="I40" i="30" s="1"/>
  <c r="A42" i="25"/>
  <c r="I42" i="30" s="1"/>
  <c r="A44" i="25"/>
  <c r="A45" i="25"/>
  <c r="A46" i="25"/>
  <c r="F39" i="30"/>
  <c r="G39" i="30" s="1"/>
  <c r="H39" i="30"/>
  <c r="I39" i="30"/>
  <c r="F40" i="30"/>
  <c r="G40" i="30" s="1"/>
  <c r="H40" i="30"/>
  <c r="F42" i="30"/>
  <c r="G42" i="30" s="1"/>
  <c r="H42" i="30"/>
  <c r="H38" i="30"/>
  <c r="F38" i="30"/>
  <c r="G38" i="30" s="1"/>
  <c r="F29" i="30"/>
  <c r="G29" i="30" s="1"/>
  <c r="H29" i="30"/>
  <c r="F31" i="30"/>
  <c r="G31" i="30" s="1"/>
  <c r="H31" i="30"/>
  <c r="F35" i="30"/>
  <c r="G35" i="30" s="1"/>
  <c r="H35" i="30"/>
  <c r="F36" i="30"/>
  <c r="G36" i="30" s="1"/>
  <c r="H36" i="30"/>
  <c r="H28" i="30"/>
  <c r="F28" i="30"/>
  <c r="G28" i="30" s="1"/>
  <c r="F18" i="30"/>
  <c r="G18" i="30" s="1"/>
  <c r="H18" i="30"/>
  <c r="F19" i="30"/>
  <c r="G19" i="30" s="1"/>
  <c r="H19" i="30"/>
  <c r="F20" i="30"/>
  <c r="G20" i="30" s="1"/>
  <c r="H20" i="30"/>
  <c r="F21" i="30"/>
  <c r="G21" i="30" s="1"/>
  <c r="H21" i="30"/>
  <c r="F22" i="30"/>
  <c r="G22" i="30" s="1"/>
  <c r="H22" i="30"/>
  <c r="F23" i="30"/>
  <c r="G23" i="30" s="1"/>
  <c r="H23" i="30"/>
  <c r="F24" i="30"/>
  <c r="G24" i="30" s="1"/>
  <c r="H24" i="30"/>
  <c r="H17" i="30"/>
  <c r="F17" i="30"/>
  <c r="G17" i="30" s="1"/>
  <c r="F14" i="30"/>
  <c r="G14" i="30" s="1"/>
  <c r="H14" i="30"/>
  <c r="F15" i="30"/>
  <c r="G15" i="30" s="1"/>
  <c r="H15" i="30"/>
  <c r="H13" i="30"/>
  <c r="F13" i="30"/>
  <c r="G13" i="30" s="1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20" i="30"/>
  <c r="A19" i="30"/>
  <c r="A18" i="30"/>
  <c r="A17" i="30"/>
  <c r="A16" i="30"/>
  <c r="A15" i="30"/>
  <c r="A14" i="30"/>
  <c r="A13" i="30"/>
  <c r="A12" i="30"/>
  <c r="A11" i="30"/>
  <c r="A10" i="30"/>
  <c r="J3" i="30"/>
  <c r="N2" i="30" s="1"/>
  <c r="J66" i="29"/>
  <c r="J47" i="29"/>
  <c r="J42" i="29"/>
  <c r="J35" i="29"/>
  <c r="J27" i="29"/>
  <c r="J26" i="29"/>
  <c r="J16" i="29"/>
  <c r="G16" i="29"/>
  <c r="G26" i="29"/>
  <c r="G27" i="29"/>
  <c r="G35" i="29"/>
  <c r="G42" i="29"/>
  <c r="G47" i="29"/>
  <c r="G66" i="29"/>
  <c r="H13" i="29"/>
  <c r="F13" i="29"/>
  <c r="F34" i="29" s="1"/>
  <c r="G34" i="29" s="1"/>
  <c r="E65" i="29"/>
  <c r="H65" i="29" s="1"/>
  <c r="E64" i="29"/>
  <c r="H64" i="29" s="1"/>
  <c r="E63" i="29"/>
  <c r="H63" i="29" s="1"/>
  <c r="E62" i="29"/>
  <c r="H62" i="29" s="1"/>
  <c r="E61" i="29"/>
  <c r="H61" i="29" s="1"/>
  <c r="E60" i="29"/>
  <c r="H60" i="29" s="1"/>
  <c r="E58" i="29"/>
  <c r="E57" i="29"/>
  <c r="H57" i="29" s="1"/>
  <c r="E56" i="29"/>
  <c r="H56" i="29" s="1"/>
  <c r="E55" i="29"/>
  <c r="E54" i="29"/>
  <c r="H54" i="29" s="1"/>
  <c r="E52" i="29"/>
  <c r="H52" i="29" s="1"/>
  <c r="E49" i="29"/>
  <c r="E48" i="29"/>
  <c r="H48" i="29" s="1"/>
  <c r="E46" i="29"/>
  <c r="H46" i="29" s="1"/>
  <c r="E45" i="29"/>
  <c r="H45" i="29" s="1"/>
  <c r="E44" i="29"/>
  <c r="E43" i="29"/>
  <c r="H43" i="29" s="1"/>
  <c r="E40" i="29"/>
  <c r="H40" i="29" s="1"/>
  <c r="E38" i="29"/>
  <c r="H38" i="29" s="1"/>
  <c r="E37" i="29"/>
  <c r="H37" i="29" s="1"/>
  <c r="E36" i="29"/>
  <c r="H36" i="29" s="1"/>
  <c r="E31" i="29"/>
  <c r="H31" i="29" s="1"/>
  <c r="E29" i="29"/>
  <c r="H29" i="29" s="1"/>
  <c r="E28" i="29"/>
  <c r="H28" i="29" s="1"/>
  <c r="E24" i="29"/>
  <c r="H24" i="29" s="1"/>
  <c r="E23" i="29"/>
  <c r="H23" i="29" s="1"/>
  <c r="E22" i="29"/>
  <c r="H22" i="29" s="1"/>
  <c r="E21" i="29"/>
  <c r="H21" i="29" s="1"/>
  <c r="E20" i="29"/>
  <c r="H20" i="29" s="1"/>
  <c r="E19" i="29"/>
  <c r="H19" i="29" s="1"/>
  <c r="E18" i="29"/>
  <c r="H18" i="29" s="1"/>
  <c r="E17" i="29"/>
  <c r="E15" i="29"/>
  <c r="H15" i="29" s="1"/>
  <c r="E14" i="29"/>
  <c r="H14" i="29" s="1"/>
  <c r="N8" i="29"/>
  <c r="O8" i="29" s="1"/>
  <c r="P8" i="29" s="1"/>
  <c r="Q8" i="29" s="1"/>
  <c r="R8" i="29" s="1"/>
  <c r="S8" i="29" s="1"/>
  <c r="T8" i="29" s="1"/>
  <c r="U8" i="29" s="1"/>
  <c r="V8" i="29" s="1"/>
  <c r="W8" i="29" s="1"/>
  <c r="X8" i="29" s="1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J3" i="29"/>
  <c r="M2" i="29" s="1"/>
  <c r="A18" i="26"/>
  <c r="I17" i="32" s="1"/>
  <c r="J17" i="32" s="1"/>
  <c r="A19" i="26"/>
  <c r="I18" i="32" s="1"/>
  <c r="J18" i="32" s="1"/>
  <c r="A20" i="26"/>
  <c r="I19" i="32" s="1"/>
  <c r="J19" i="32" s="1"/>
  <c r="A21" i="26"/>
  <c r="I20" i="32" s="1"/>
  <c r="J20" i="32" s="1"/>
  <c r="A22" i="26"/>
  <c r="I21" i="32" s="1"/>
  <c r="J21" i="32" s="1"/>
  <c r="A23" i="26"/>
  <c r="I22" i="32" s="1"/>
  <c r="J22" i="32" s="1"/>
  <c r="A24" i="26"/>
  <c r="I23" i="32" s="1"/>
  <c r="J23" i="32" s="1"/>
  <c r="A25" i="26"/>
  <c r="I24" i="32" s="1"/>
  <c r="J24" i="32" s="1"/>
  <c r="I28" i="32"/>
  <c r="J28" i="32" s="1"/>
  <c r="I29" i="32"/>
  <c r="J29" i="32" s="1"/>
  <c r="I31" i="32"/>
  <c r="J31" i="32" s="1"/>
  <c r="I36" i="32"/>
  <c r="J36" i="32" s="1"/>
  <c r="I37" i="32"/>
  <c r="J37" i="32" s="1"/>
  <c r="I38" i="32"/>
  <c r="J38" i="32" s="1"/>
  <c r="I40" i="32"/>
  <c r="J40" i="32" s="1"/>
  <c r="A44" i="26"/>
  <c r="I43" i="32" s="1"/>
  <c r="J43" i="32" s="1"/>
  <c r="A45" i="26"/>
  <c r="I44" i="32" s="1"/>
  <c r="J44" i="32" s="1"/>
  <c r="A46" i="26"/>
  <c r="I45" i="32" s="1"/>
  <c r="J45" i="32" s="1"/>
  <c r="A47" i="26"/>
  <c r="I46" i="32" s="1"/>
  <c r="J46" i="32" s="1"/>
  <c r="A48" i="26"/>
  <c r="A49" i="26"/>
  <c r="I48" i="32" s="1"/>
  <c r="J48" i="32" s="1"/>
  <c r="A50" i="26"/>
  <c r="I49" i="32" s="1"/>
  <c r="J49" i="32" s="1"/>
  <c r="I52" i="32"/>
  <c r="J52" i="32" s="1"/>
  <c r="I54" i="32"/>
  <c r="J54" i="32" s="1"/>
  <c r="I55" i="32"/>
  <c r="J55" i="32" s="1"/>
  <c r="I56" i="32"/>
  <c r="J56" i="32" s="1"/>
  <c r="I57" i="32"/>
  <c r="J57" i="32" s="1"/>
  <c r="I58" i="32"/>
  <c r="J58" i="32" s="1"/>
  <c r="I60" i="32"/>
  <c r="J60" i="32" s="1"/>
  <c r="I61" i="32"/>
  <c r="J61" i="32" s="1"/>
  <c r="I62" i="32"/>
  <c r="J62" i="32" s="1"/>
  <c r="I63" i="32"/>
  <c r="J63" i="32" s="1"/>
  <c r="I64" i="32"/>
  <c r="J64" i="32" s="1"/>
  <c r="I65" i="32"/>
  <c r="J65" i="32" s="1"/>
  <c r="C227" i="21"/>
  <c r="C229" i="21"/>
  <c r="V89" i="32" l="1"/>
  <c r="V90" i="32" s="1"/>
  <c r="F50" i="29"/>
  <c r="G50" i="29" s="1"/>
  <c r="F51" i="29"/>
  <c r="G51" i="29" s="1"/>
  <c r="F41" i="29"/>
  <c r="G41" i="29" s="1"/>
  <c r="F32" i="29"/>
  <c r="G32" i="29" s="1"/>
  <c r="X6" i="29"/>
  <c r="X5" i="29"/>
  <c r="X7" i="29"/>
  <c r="Y8" i="29"/>
  <c r="W6" i="32"/>
  <c r="W7" i="32"/>
  <c r="W5" i="32"/>
  <c r="W2" i="32"/>
  <c r="V3" i="32"/>
  <c r="V4" i="32"/>
  <c r="O5" i="31"/>
  <c r="O6" i="31"/>
  <c r="N5" i="29"/>
  <c r="O7" i="31"/>
  <c r="F58" i="29"/>
  <c r="G58" i="29" s="1"/>
  <c r="F25" i="29"/>
  <c r="G25" i="29" s="1"/>
  <c r="F49" i="29"/>
  <c r="G49" i="29" s="1"/>
  <c r="F37" i="29"/>
  <c r="G37" i="29" s="1"/>
  <c r="F21" i="29"/>
  <c r="G21" i="29" s="1"/>
  <c r="F59" i="29"/>
  <c r="G59" i="29" s="1"/>
  <c r="F33" i="29"/>
  <c r="G33" i="29" s="1"/>
  <c r="U5" i="30"/>
  <c r="U6" i="30"/>
  <c r="U7" i="30"/>
  <c r="V8" i="30"/>
  <c r="O6" i="30"/>
  <c r="O7" i="30"/>
  <c r="F64" i="29"/>
  <c r="G64" i="29" s="1"/>
  <c r="F56" i="29"/>
  <c r="G56" i="29" s="1"/>
  <c r="F45" i="29"/>
  <c r="G45" i="29" s="1"/>
  <c r="F29" i="29"/>
  <c r="G29" i="29" s="1"/>
  <c r="F18" i="29"/>
  <c r="G18" i="29" s="1"/>
  <c r="F63" i="29"/>
  <c r="G63" i="29" s="1"/>
  <c r="F55" i="29"/>
  <c r="G55" i="29" s="1"/>
  <c r="F44" i="29"/>
  <c r="G44" i="29" s="1"/>
  <c r="F28" i="29"/>
  <c r="G28" i="29" s="1"/>
  <c r="F17" i="29"/>
  <c r="G17" i="29" s="1"/>
  <c r="F60" i="29"/>
  <c r="G60" i="29" s="1"/>
  <c r="F38" i="29"/>
  <c r="G38" i="29" s="1"/>
  <c r="F22" i="29"/>
  <c r="G22" i="29" s="1"/>
  <c r="F30" i="29"/>
  <c r="G30" i="29" s="1"/>
  <c r="F53" i="29"/>
  <c r="G53" i="29" s="1"/>
  <c r="G13" i="29"/>
  <c r="F39" i="29"/>
  <c r="G39" i="29" s="1"/>
  <c r="J35" i="30"/>
  <c r="I31" i="29"/>
  <c r="J31" i="29" s="1"/>
  <c r="I40" i="29"/>
  <c r="J40" i="29" s="1"/>
  <c r="I54" i="29"/>
  <c r="J54" i="29" s="1"/>
  <c r="I22" i="29"/>
  <c r="J22" i="29" s="1"/>
  <c r="I65" i="29"/>
  <c r="J65" i="29" s="1"/>
  <c r="I61" i="29"/>
  <c r="J61" i="29" s="1"/>
  <c r="H58" i="29"/>
  <c r="J40" i="30"/>
  <c r="J39" i="30"/>
  <c r="J21" i="30"/>
  <c r="J25" i="31"/>
  <c r="J33" i="31"/>
  <c r="J34" i="31"/>
  <c r="J41" i="31"/>
  <c r="J23" i="31"/>
  <c r="J42" i="30"/>
  <c r="I17" i="29"/>
  <c r="I21" i="29"/>
  <c r="J21" i="29" s="1"/>
  <c r="I18" i="29"/>
  <c r="J18" i="29" s="1"/>
  <c r="I29" i="29"/>
  <c r="J29" i="29" s="1"/>
  <c r="I38" i="29"/>
  <c r="J38" i="29" s="1"/>
  <c r="I45" i="29"/>
  <c r="J45" i="29" s="1"/>
  <c r="I64" i="29"/>
  <c r="J64" i="29" s="1"/>
  <c r="I60" i="29"/>
  <c r="J60" i="29" s="1"/>
  <c r="I57" i="29"/>
  <c r="J57" i="29" s="1"/>
  <c r="I52" i="29"/>
  <c r="J52" i="29" s="1"/>
  <c r="I19" i="29"/>
  <c r="J19" i="29" s="1"/>
  <c r="I46" i="29"/>
  <c r="J46" i="29" s="1"/>
  <c r="I24" i="29"/>
  <c r="J24" i="29" s="1"/>
  <c r="I37" i="29"/>
  <c r="J37" i="29" s="1"/>
  <c r="I44" i="29"/>
  <c r="I63" i="29"/>
  <c r="J63" i="29" s="1"/>
  <c r="I58" i="29"/>
  <c r="I56" i="29"/>
  <c r="J56" i="29" s="1"/>
  <c r="I23" i="29"/>
  <c r="J23" i="29" s="1"/>
  <c r="I20" i="29"/>
  <c r="J20" i="29" s="1"/>
  <c r="I28" i="29"/>
  <c r="J28" i="29" s="1"/>
  <c r="I36" i="29"/>
  <c r="J36" i="29" s="1"/>
  <c r="I43" i="29"/>
  <c r="J43" i="29" s="1"/>
  <c r="I48" i="29"/>
  <c r="J48" i="29" s="1"/>
  <c r="I62" i="29"/>
  <c r="J62" i="29" s="1"/>
  <c r="I55" i="29"/>
  <c r="I49" i="29"/>
  <c r="H55" i="29"/>
  <c r="F62" i="29"/>
  <c r="G62" i="29" s="1"/>
  <c r="F54" i="29"/>
  <c r="G54" i="29" s="1"/>
  <c r="F48" i="29"/>
  <c r="G48" i="29" s="1"/>
  <c r="F43" i="29"/>
  <c r="G43" i="29" s="1"/>
  <c r="F36" i="29"/>
  <c r="G36" i="29" s="1"/>
  <c r="F24" i="29"/>
  <c r="G24" i="29" s="1"/>
  <c r="F20" i="29"/>
  <c r="G20" i="29" s="1"/>
  <c r="F15" i="29"/>
  <c r="G15" i="29" s="1"/>
  <c r="H17" i="29"/>
  <c r="H44" i="29"/>
  <c r="H49" i="29"/>
  <c r="F65" i="29"/>
  <c r="G65" i="29" s="1"/>
  <c r="F61" i="29"/>
  <c r="G61" i="29" s="1"/>
  <c r="F57" i="29"/>
  <c r="G57" i="29" s="1"/>
  <c r="F52" i="29"/>
  <c r="G52" i="29" s="1"/>
  <c r="F46" i="29"/>
  <c r="G46" i="29" s="1"/>
  <c r="F40" i="29"/>
  <c r="G40" i="29" s="1"/>
  <c r="F31" i="29"/>
  <c r="G31" i="29" s="1"/>
  <c r="F23" i="29"/>
  <c r="G23" i="29" s="1"/>
  <c r="F19" i="29"/>
  <c r="G19" i="29" s="1"/>
  <c r="F14" i="29"/>
  <c r="G14" i="29" s="1"/>
  <c r="J15" i="31"/>
  <c r="J16" i="31"/>
  <c r="P5" i="31"/>
  <c r="Q8" i="31"/>
  <c r="Q7" i="31" s="1"/>
  <c r="P7" i="31"/>
  <c r="P6" i="31"/>
  <c r="J14" i="31"/>
  <c r="J13" i="31"/>
  <c r="J19" i="31"/>
  <c r="J29" i="31"/>
  <c r="J26" i="31"/>
  <c r="J22" i="31"/>
  <c r="J21" i="31"/>
  <c r="J38" i="31"/>
  <c r="J40" i="31"/>
  <c r="J39" i="31"/>
  <c r="N3" i="31"/>
  <c r="O2" i="31"/>
  <c r="J12" i="31"/>
  <c r="N4" i="31"/>
  <c r="Q6" i="30"/>
  <c r="P5" i="30"/>
  <c r="O5" i="30"/>
  <c r="P7" i="30"/>
  <c r="J24" i="30"/>
  <c r="J36" i="30"/>
  <c r="P6" i="30"/>
  <c r="J20" i="30"/>
  <c r="J28" i="30"/>
  <c r="O2" i="30"/>
  <c r="P2" i="30" s="1"/>
  <c r="Q2" i="30" s="1"/>
  <c r="R2" i="30" s="1"/>
  <c r="S2" i="30" s="1"/>
  <c r="T2" i="30" s="1"/>
  <c r="U2" i="30" s="1"/>
  <c r="J15" i="30"/>
  <c r="J14" i="30"/>
  <c r="J17" i="30"/>
  <c r="J23" i="30"/>
  <c r="J22" i="30"/>
  <c r="J19" i="30"/>
  <c r="J18" i="30"/>
  <c r="J31" i="30"/>
  <c r="J29" i="30"/>
  <c r="J38" i="30"/>
  <c r="N3" i="30"/>
  <c r="N4" i="30"/>
  <c r="Q7" i="30"/>
  <c r="N6" i="29"/>
  <c r="N7" i="29"/>
  <c r="N2" i="29"/>
  <c r="M3" i="29"/>
  <c r="P5" i="29"/>
  <c r="P7" i="29"/>
  <c r="P6" i="29"/>
  <c r="O5" i="29"/>
  <c r="O6" i="29"/>
  <c r="O7" i="29"/>
  <c r="M4" i="29"/>
  <c r="W89" i="32" l="1"/>
  <c r="W90" i="32" s="1"/>
  <c r="Y7" i="29"/>
  <c r="Y6" i="29"/>
  <c r="Z8" i="29"/>
  <c r="Y5" i="29"/>
  <c r="W3" i="32"/>
  <c r="W4" i="32"/>
  <c r="J58" i="29"/>
  <c r="Q5" i="31"/>
  <c r="O2" i="29"/>
  <c r="V5" i="30"/>
  <c r="V6" i="30"/>
  <c r="V7" i="30"/>
  <c r="W8" i="30"/>
  <c r="U3" i="30"/>
  <c r="U4" i="30"/>
  <c r="V2" i="30"/>
  <c r="J44" i="29"/>
  <c r="J17" i="29"/>
  <c r="J55" i="29"/>
  <c r="J49" i="29"/>
  <c r="P2" i="31"/>
  <c r="Q6" i="31"/>
  <c r="R8" i="31"/>
  <c r="O4" i="31"/>
  <c r="O3" i="31"/>
  <c r="Q5" i="30"/>
  <c r="R6" i="30"/>
  <c r="R5" i="30"/>
  <c r="O4" i="30"/>
  <c r="O3" i="30"/>
  <c r="N4" i="29"/>
  <c r="N3" i="29"/>
  <c r="Q7" i="29"/>
  <c r="Q6" i="29"/>
  <c r="Q5" i="29"/>
  <c r="M311" i="21"/>
  <c r="AA8" i="29" l="1"/>
  <c r="Z7" i="29"/>
  <c r="Z6" i="29"/>
  <c r="Z5" i="29"/>
  <c r="P2" i="29"/>
  <c r="W2" i="30"/>
  <c r="V3" i="30"/>
  <c r="V4" i="30"/>
  <c r="W7" i="30"/>
  <c r="W5" i="30"/>
  <c r="W6" i="30"/>
  <c r="X8" i="30"/>
  <c r="Y8" i="30" s="1"/>
  <c r="Q2" i="31"/>
  <c r="S8" i="31"/>
  <c r="R6" i="31"/>
  <c r="R5" i="31"/>
  <c r="R7" i="31"/>
  <c r="P3" i="31"/>
  <c r="P4" i="31"/>
  <c r="R7" i="30"/>
  <c r="S7" i="30"/>
  <c r="S6" i="30"/>
  <c r="S5" i="30"/>
  <c r="P4" i="30"/>
  <c r="P3" i="30"/>
  <c r="O3" i="29"/>
  <c r="O4" i="29"/>
  <c r="R5" i="29"/>
  <c r="R7" i="29"/>
  <c r="R6" i="29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12" i="28"/>
  <c r="A11" i="28"/>
  <c r="P8" i="28"/>
  <c r="O7" i="28"/>
  <c r="O6" i="28"/>
  <c r="O5" i="28"/>
  <c r="J3" i="28"/>
  <c r="N2" i="28" s="1"/>
  <c r="K57" i="20"/>
  <c r="I248" i="20"/>
  <c r="E255" i="20" s="1"/>
  <c r="E252" i="20"/>
  <c r="F252" i="20" s="1"/>
  <c r="C240" i="21"/>
  <c r="C238" i="21"/>
  <c r="A47" i="25"/>
  <c r="A48" i="25"/>
  <c r="A49" i="25"/>
  <c r="A50" i="25"/>
  <c r="A51" i="25"/>
  <c r="A52" i="25"/>
  <c r="A53" i="25"/>
  <c r="A54" i="25"/>
  <c r="C42" i="25"/>
  <c r="C42" i="30" s="1"/>
  <c r="C40" i="25"/>
  <c r="C40" i="30" s="1"/>
  <c r="C39" i="25"/>
  <c r="C39" i="30" s="1"/>
  <c r="C38" i="25"/>
  <c r="C38" i="30" s="1"/>
  <c r="J3" i="25"/>
  <c r="N2" i="25" s="1"/>
  <c r="O2" i="25" s="1"/>
  <c r="AA5" i="29" l="1"/>
  <c r="AB8" i="29"/>
  <c r="AA6" i="29"/>
  <c r="AA7" i="29"/>
  <c r="Y5" i="30"/>
  <c r="Z8" i="30"/>
  <c r="Y7" i="30"/>
  <c r="Y6" i="30"/>
  <c r="Q2" i="29"/>
  <c r="X2" i="30"/>
  <c r="Y2" i="30" s="1"/>
  <c r="W3" i="30"/>
  <c r="W4" i="30"/>
  <c r="X5" i="30"/>
  <c r="X7" i="30"/>
  <c r="X6" i="30"/>
  <c r="R2" i="31"/>
  <c r="T8" i="31"/>
  <c r="S6" i="31"/>
  <c r="S7" i="31"/>
  <c r="S5" i="31"/>
  <c r="Q3" i="31"/>
  <c r="Q4" i="31"/>
  <c r="Q3" i="30"/>
  <c r="Q4" i="30"/>
  <c r="T7" i="30"/>
  <c r="T6" i="30"/>
  <c r="T5" i="30"/>
  <c r="P3" i="29"/>
  <c r="P4" i="29"/>
  <c r="S7" i="29"/>
  <c r="S6" i="29"/>
  <c r="S5" i="29"/>
  <c r="E256" i="20"/>
  <c r="O2" i="28"/>
  <c r="N3" i="28"/>
  <c r="N4" i="28"/>
  <c r="Q8" i="28"/>
  <c r="P7" i="28"/>
  <c r="P6" i="28"/>
  <c r="P5" i="28"/>
  <c r="AC8" i="29" l="1"/>
  <c r="AB5" i="29"/>
  <c r="AB7" i="29"/>
  <c r="AB6" i="29"/>
  <c r="Z2" i="30"/>
  <c r="Y3" i="30"/>
  <c r="Y4" i="30"/>
  <c r="Z5" i="30"/>
  <c r="AA8" i="30"/>
  <c r="Z6" i="30"/>
  <c r="Z7" i="30"/>
  <c r="R2" i="29"/>
  <c r="X3" i="30"/>
  <c r="X4" i="30"/>
  <c r="S2" i="31"/>
  <c r="U8" i="31"/>
  <c r="T6" i="31"/>
  <c r="T7" i="31"/>
  <c r="T5" i="31"/>
  <c r="R3" i="31"/>
  <c r="R4" i="31"/>
  <c r="R3" i="30"/>
  <c r="R4" i="30"/>
  <c r="T6" i="29"/>
  <c r="T7" i="29"/>
  <c r="T5" i="29"/>
  <c r="Q4" i="29"/>
  <c r="Q3" i="29"/>
  <c r="E257" i="20"/>
  <c r="O4" i="28"/>
  <c r="P2" i="28"/>
  <c r="O3" i="28"/>
  <c r="R8" i="28"/>
  <c r="Q7" i="28"/>
  <c r="Q6" i="28"/>
  <c r="Q5" i="28"/>
  <c r="C359" i="21"/>
  <c r="C357" i="21"/>
  <c r="AD8" i="29" l="1"/>
  <c r="AC7" i="29"/>
  <c r="AC5" i="29"/>
  <c r="AC6" i="29"/>
  <c r="Z3" i="30"/>
  <c r="Z4" i="30"/>
  <c r="AA2" i="30"/>
  <c r="AA5" i="30"/>
  <c r="AA6" i="30"/>
  <c r="AA7" i="30"/>
  <c r="AB8" i="30"/>
  <c r="S2" i="29"/>
  <c r="T2" i="31"/>
  <c r="V8" i="31"/>
  <c r="U7" i="31"/>
  <c r="U6" i="31"/>
  <c r="U5" i="31"/>
  <c r="S4" i="31"/>
  <c r="S3" i="31"/>
  <c r="S3" i="30"/>
  <c r="S4" i="30"/>
  <c r="R4" i="29"/>
  <c r="R3" i="29"/>
  <c r="U7" i="29"/>
  <c r="U6" i="29"/>
  <c r="U5" i="29"/>
  <c r="E258" i="20"/>
  <c r="S8" i="28"/>
  <c r="R7" i="28"/>
  <c r="R6" i="28"/>
  <c r="R5" i="28"/>
  <c r="P4" i="28"/>
  <c r="P3" i="28"/>
  <c r="Q2" i="28"/>
  <c r="J29" i="26"/>
  <c r="M29" i="26" s="1"/>
  <c r="N28" i="25" s="1"/>
  <c r="L55" i="24"/>
  <c r="AD6" i="29" l="1"/>
  <c r="AD7" i="29"/>
  <c r="AE8" i="29"/>
  <c r="AD5" i="29"/>
  <c r="AC8" i="30"/>
  <c r="AB5" i="30"/>
  <c r="AB7" i="30"/>
  <c r="AB6" i="30"/>
  <c r="AA3" i="30"/>
  <c r="AA4" i="30"/>
  <c r="AB2" i="30"/>
  <c r="T2" i="29"/>
  <c r="U2" i="31"/>
  <c r="W8" i="31"/>
  <c r="V6" i="31"/>
  <c r="V5" i="31"/>
  <c r="V7" i="31"/>
  <c r="T4" i="31"/>
  <c r="T3" i="31"/>
  <c r="T4" i="30"/>
  <c r="T3" i="30"/>
  <c r="S3" i="29"/>
  <c r="S4" i="29"/>
  <c r="V5" i="29"/>
  <c r="V6" i="29"/>
  <c r="V7" i="29"/>
  <c r="E259" i="20"/>
  <c r="Q3" i="28"/>
  <c r="R2" i="28"/>
  <c r="Q4" i="28"/>
  <c r="T8" i="28"/>
  <c r="S6" i="28"/>
  <c r="S7" i="28"/>
  <c r="S5" i="28"/>
  <c r="E50" i="24"/>
  <c r="D58" i="24" s="1"/>
  <c r="AE5" i="29" l="1"/>
  <c r="AE7" i="29"/>
  <c r="AF8" i="29"/>
  <c r="AE6" i="29"/>
  <c r="AC5" i="30"/>
  <c r="AC6" i="30"/>
  <c r="AC7" i="30"/>
  <c r="AD8" i="30"/>
  <c r="AC2" i="30"/>
  <c r="AB3" i="30"/>
  <c r="AB4" i="30"/>
  <c r="U2" i="29"/>
  <c r="V2" i="31"/>
  <c r="X8" i="31"/>
  <c r="Y8" i="31" s="1"/>
  <c r="W7" i="31"/>
  <c r="W6" i="31"/>
  <c r="W5" i="31"/>
  <c r="U3" i="31"/>
  <c r="U4" i="31"/>
  <c r="T3" i="29"/>
  <c r="T4" i="29"/>
  <c r="W7" i="29"/>
  <c r="W6" i="29"/>
  <c r="W5" i="29"/>
  <c r="E260" i="20"/>
  <c r="U8" i="28"/>
  <c r="T7" i="28"/>
  <c r="T6" i="28"/>
  <c r="T5" i="28"/>
  <c r="S2" i="28"/>
  <c r="R4" i="28"/>
  <c r="R3" i="28"/>
  <c r="E48" i="24"/>
  <c r="G336" i="21" s="1"/>
  <c r="G337" i="21" l="1"/>
  <c r="AF5" i="29"/>
  <c r="AF6" i="29"/>
  <c r="AG8" i="29"/>
  <c r="AF7" i="29"/>
  <c r="AD5" i="30"/>
  <c r="AD6" i="30"/>
  <c r="AD7" i="30"/>
  <c r="AE8" i="30"/>
  <c r="AC3" i="30"/>
  <c r="AC4" i="30"/>
  <c r="AD2" i="30"/>
  <c r="Z8" i="31"/>
  <c r="Y6" i="31"/>
  <c r="Y5" i="31"/>
  <c r="Y7" i="31"/>
  <c r="V2" i="29"/>
  <c r="W2" i="31"/>
  <c r="X7" i="31"/>
  <c r="X6" i="31"/>
  <c r="X5" i="31"/>
  <c r="V3" i="31"/>
  <c r="V4" i="31"/>
  <c r="U4" i="29"/>
  <c r="U3" i="29"/>
  <c r="F58" i="24"/>
  <c r="E261" i="20"/>
  <c r="S4" i="28"/>
  <c r="T2" i="28"/>
  <c r="S3" i="28"/>
  <c r="V8" i="28"/>
  <c r="U7" i="28"/>
  <c r="U6" i="28"/>
  <c r="U5" i="28"/>
  <c r="E49" i="24"/>
  <c r="AG7" i="29" l="1"/>
  <c r="AG5" i="29"/>
  <c r="AG6" i="29"/>
  <c r="AD3" i="30"/>
  <c r="AD4" i="30"/>
  <c r="AE2" i="30"/>
  <c r="AE5" i="30"/>
  <c r="AE6" i="30"/>
  <c r="AE7" i="30"/>
  <c r="AF8" i="30"/>
  <c r="Z7" i="31"/>
  <c r="AA8" i="31"/>
  <c r="Z5" i="31"/>
  <c r="Z6" i="31"/>
  <c r="W2" i="29"/>
  <c r="X2" i="31"/>
  <c r="W4" i="31"/>
  <c r="W3" i="31"/>
  <c r="V4" i="29"/>
  <c r="V3" i="29"/>
  <c r="E262" i="20"/>
  <c r="W8" i="28"/>
  <c r="V7" i="28"/>
  <c r="V6" i="28"/>
  <c r="V5" i="28"/>
  <c r="T4" i="28"/>
  <c r="T3" i="28"/>
  <c r="U2" i="28"/>
  <c r="Y2" i="31" l="1"/>
  <c r="X2" i="29"/>
  <c r="AG8" i="30"/>
  <c r="AF6" i="30"/>
  <c r="AF5" i="30"/>
  <c r="AF7" i="30"/>
  <c r="AE3" i="30"/>
  <c r="AE4" i="30"/>
  <c r="AF2" i="30"/>
  <c r="AA5" i="31"/>
  <c r="AA7" i="31"/>
  <c r="AB8" i="31"/>
  <c r="AA6" i="31"/>
  <c r="X4" i="31"/>
  <c r="X3" i="31"/>
  <c r="W3" i="29"/>
  <c r="W4" i="29"/>
  <c r="E263" i="20"/>
  <c r="U4" i="28"/>
  <c r="U3" i="28"/>
  <c r="V2" i="28"/>
  <c r="W7" i="28"/>
  <c r="W5" i="28"/>
  <c r="X8" i="28"/>
  <c r="W6" i="28"/>
  <c r="H5" i="27"/>
  <c r="B3" i="22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A1" i="22"/>
  <c r="E227" i="20"/>
  <c r="F227" i="20" s="1"/>
  <c r="G206" i="20"/>
  <c r="G207" i="20" s="1"/>
  <c r="G208" i="20" s="1"/>
  <c r="G209" i="20" s="1"/>
  <c r="G210" i="20" s="1"/>
  <c r="G211" i="20" s="1"/>
  <c r="G212" i="20" s="1"/>
  <c r="G213" i="20" s="1"/>
  <c r="G214" i="20" s="1"/>
  <c r="G215" i="20" s="1"/>
  <c r="G216" i="20" s="1"/>
  <c r="F206" i="20"/>
  <c r="F207" i="20" s="1"/>
  <c r="F208" i="20" s="1"/>
  <c r="F209" i="20" s="1"/>
  <c r="F210" i="20" s="1"/>
  <c r="F211" i="20" s="1"/>
  <c r="F212" i="20" s="1"/>
  <c r="E206" i="20"/>
  <c r="E207" i="20" s="1"/>
  <c r="E208" i="20" s="1"/>
  <c r="E209" i="20" s="1"/>
  <c r="E210" i="20" s="1"/>
  <c r="E211" i="20" s="1"/>
  <c r="D200" i="20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E197" i="20"/>
  <c r="F197" i="20" s="1"/>
  <c r="G197" i="20" s="1"/>
  <c r="H197" i="20" s="1"/>
  <c r="I197" i="20" s="1"/>
  <c r="J197" i="20" s="1"/>
  <c r="K197" i="20" s="1"/>
  <c r="E194" i="20"/>
  <c r="F123" i="20"/>
  <c r="E123" i="20"/>
  <c r="E124" i="20" s="1"/>
  <c r="E125" i="20" s="1"/>
  <c r="E121" i="20"/>
  <c r="F121" i="20" s="1"/>
  <c r="G121" i="20" s="1"/>
  <c r="H121" i="20" s="1"/>
  <c r="I121" i="20" s="1"/>
  <c r="J121" i="20" s="1"/>
  <c r="K121" i="20" s="1"/>
  <c r="L121" i="20" s="1"/>
  <c r="M121" i="20" s="1"/>
  <c r="J116" i="20"/>
  <c r="E72" i="20"/>
  <c r="F72" i="20" s="1"/>
  <c r="G72" i="20" s="1"/>
  <c r="H72" i="20" s="1"/>
  <c r="I72" i="20" s="1"/>
  <c r="J72" i="20" s="1"/>
  <c r="K52" i="20"/>
  <c r="C52" i="20"/>
  <c r="K47" i="20"/>
  <c r="C47" i="20"/>
  <c r="K32" i="20"/>
  <c r="C32" i="20"/>
  <c r="K22" i="20"/>
  <c r="C22" i="20"/>
  <c r="K15" i="20"/>
  <c r="N8" i="20"/>
  <c r="O8" i="20" s="1"/>
  <c r="M7" i="20"/>
  <c r="M6" i="20"/>
  <c r="M5" i="20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13" i="25"/>
  <c r="I13" i="30" s="1"/>
  <c r="J13" i="30" s="1"/>
  <c r="A12" i="25"/>
  <c r="A11" i="25"/>
  <c r="A10" i="25"/>
  <c r="P8" i="25"/>
  <c r="P6" i="25" s="1"/>
  <c r="O7" i="25"/>
  <c r="O6" i="25"/>
  <c r="O5" i="25"/>
  <c r="N3" i="25"/>
  <c r="A198" i="21"/>
  <c r="A197" i="21"/>
  <c r="C196" i="21"/>
  <c r="A196" i="21"/>
  <c r="A195" i="21"/>
  <c r="C194" i="21"/>
  <c r="A194" i="21"/>
  <c r="A193" i="21"/>
  <c r="A192" i="21"/>
  <c r="A191" i="21"/>
  <c r="A169" i="21"/>
  <c r="C168" i="21"/>
  <c r="A168" i="21"/>
  <c r="C167" i="21"/>
  <c r="A167" i="21"/>
  <c r="A166" i="21"/>
  <c r="A165" i="21"/>
  <c r="A164" i="21"/>
  <c r="A163" i="21"/>
  <c r="A161" i="21"/>
  <c r="A160" i="21"/>
  <c r="A159" i="21"/>
  <c r="A158" i="21"/>
  <c r="C157" i="21"/>
  <c r="A157" i="21"/>
  <c r="A155" i="21"/>
  <c r="C156" i="21"/>
  <c r="A156" i="21"/>
  <c r="A154" i="21"/>
  <c r="A153" i="21"/>
  <c r="A149" i="21"/>
  <c r="A148" i="21"/>
  <c r="A147" i="21"/>
  <c r="A146" i="21"/>
  <c r="C145" i="21"/>
  <c r="A145" i="21"/>
  <c r="C144" i="21"/>
  <c r="A144" i="21"/>
  <c r="A143" i="21"/>
  <c r="A142" i="21"/>
  <c r="A141" i="21"/>
  <c r="A140" i="21"/>
  <c r="A138" i="21"/>
  <c r="J140" i="21"/>
  <c r="A137" i="21"/>
  <c r="A136" i="21"/>
  <c r="A135" i="21"/>
  <c r="C134" i="21"/>
  <c r="A134" i="21"/>
  <c r="C133" i="21"/>
  <c r="A133" i="21"/>
  <c r="A132" i="21"/>
  <c r="A131" i="21"/>
  <c r="A130" i="21"/>
  <c r="A129" i="21"/>
  <c r="A127" i="21"/>
  <c r="J129" i="21"/>
  <c r="A126" i="21"/>
  <c r="A124" i="21"/>
  <c r="C123" i="21"/>
  <c r="A123" i="21"/>
  <c r="C122" i="21"/>
  <c r="A122" i="21"/>
  <c r="A121" i="21"/>
  <c r="A120" i="21"/>
  <c r="A119" i="21"/>
  <c r="A118" i="21"/>
  <c r="A116" i="21"/>
  <c r="J118" i="21"/>
  <c r="A115" i="21"/>
  <c r="A114" i="21"/>
  <c r="A113" i="21"/>
  <c r="A112" i="21"/>
  <c r="A111" i="21"/>
  <c r="A110" i="21"/>
  <c r="A109" i="21"/>
  <c r="J107" i="21"/>
  <c r="G104" i="21"/>
  <c r="H104" i="21" s="1"/>
  <c r="C104" i="21"/>
  <c r="C111" i="21" s="1"/>
  <c r="A91" i="21"/>
  <c r="A90" i="21"/>
  <c r="A89" i="21"/>
  <c r="A88" i="21"/>
  <c r="A87" i="21"/>
  <c r="A86" i="21"/>
  <c r="A85" i="21"/>
  <c r="A83" i="21"/>
  <c r="J85" i="21"/>
  <c r="C82" i="21"/>
  <c r="C90" i="21" s="1"/>
  <c r="A82" i="21"/>
  <c r="A80" i="21"/>
  <c r="A79" i="21"/>
  <c r="A78" i="21"/>
  <c r="A77" i="21"/>
  <c r="A76" i="21"/>
  <c r="A75" i="21"/>
  <c r="A74" i="21"/>
  <c r="A72" i="21"/>
  <c r="J74" i="21"/>
  <c r="C79" i="21"/>
  <c r="A71" i="21"/>
  <c r="A69" i="21"/>
  <c r="A68" i="21"/>
  <c r="A67" i="21"/>
  <c r="A66" i="21"/>
  <c r="A65" i="21"/>
  <c r="A64" i="21"/>
  <c r="A63" i="21"/>
  <c r="A61" i="21"/>
  <c r="J63" i="21"/>
  <c r="C60" i="21"/>
  <c r="C67" i="21" s="1"/>
  <c r="A60" i="21"/>
  <c r="A59" i="21"/>
  <c r="A58" i="21"/>
  <c r="A57" i="21"/>
  <c r="A56" i="21"/>
  <c r="A55" i="21"/>
  <c r="A54" i="21"/>
  <c r="A53" i="21"/>
  <c r="M52" i="21"/>
  <c r="C52" i="21"/>
  <c r="A52" i="21"/>
  <c r="C51" i="21"/>
  <c r="A51" i="21"/>
  <c r="A50" i="21"/>
  <c r="A49" i="21"/>
  <c r="A46" i="21"/>
  <c r="A45" i="21"/>
  <c r="A44" i="21"/>
  <c r="A43" i="21"/>
  <c r="A39" i="21"/>
  <c r="A36" i="21"/>
  <c r="A35" i="21"/>
  <c r="A19" i="21"/>
  <c r="A18" i="21"/>
  <c r="A17" i="21"/>
  <c r="A16" i="21"/>
  <c r="A15" i="21"/>
  <c r="A14" i="21"/>
  <c r="A13" i="21"/>
  <c r="A12" i="21"/>
  <c r="A11" i="21"/>
  <c r="O8" i="21"/>
  <c r="N7" i="21"/>
  <c r="N6" i="21"/>
  <c r="N5" i="21"/>
  <c r="N161" i="21" s="1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C41" i="26"/>
  <c r="C40" i="29" s="1"/>
  <c r="C39" i="26"/>
  <c r="C38" i="29" s="1"/>
  <c r="C38" i="26"/>
  <c r="C37" i="29" s="1"/>
  <c r="C37" i="26"/>
  <c r="C36" i="29" s="1"/>
  <c r="A17" i="26"/>
  <c r="A16" i="26"/>
  <c r="A15" i="26"/>
  <c r="A14" i="26"/>
  <c r="A13" i="26"/>
  <c r="A12" i="26"/>
  <c r="A11" i="26"/>
  <c r="O8" i="26"/>
  <c r="P8" i="26" s="1"/>
  <c r="N7" i="26"/>
  <c r="N6" i="26"/>
  <c r="N5" i="26"/>
  <c r="J3" i="26"/>
  <c r="M2" i="26" s="1"/>
  <c r="G63" i="27"/>
  <c r="H46" i="27"/>
  <c r="K40" i="27"/>
  <c r="K70" i="27" s="1"/>
  <c r="M38" i="27"/>
  <c r="M37" i="27"/>
  <c r="K66" i="27"/>
  <c r="M36" i="27"/>
  <c r="K36" i="27"/>
  <c r="K65" i="27" s="1"/>
  <c r="M35" i="27"/>
  <c r="K35" i="27"/>
  <c r="K64" i="27" s="1"/>
  <c r="M34" i="27"/>
  <c r="K34" i="27"/>
  <c r="K63" i="27" s="1"/>
  <c r="M27" i="27"/>
  <c r="K33" i="27"/>
  <c r="K62" i="27" s="1"/>
  <c r="M29" i="27"/>
  <c r="O58" i="27" s="1"/>
  <c r="K29" i="27"/>
  <c r="K58" i="27" s="1"/>
  <c r="M25" i="27"/>
  <c r="M28" i="27"/>
  <c r="O57" i="27" s="1"/>
  <c r="K28" i="27"/>
  <c r="K57" i="27" s="1"/>
  <c r="K27" i="27"/>
  <c r="K56" i="27" s="1"/>
  <c r="M26" i="27"/>
  <c r="K26" i="27"/>
  <c r="K55" i="27" s="1"/>
  <c r="K25" i="27"/>
  <c r="K54" i="27" s="1"/>
  <c r="K24" i="27"/>
  <c r="K53" i="27" s="1"/>
  <c r="G19" i="27"/>
  <c r="H17" i="27" s="1"/>
  <c r="F254" i="20"/>
  <c r="Q14" i="24"/>
  <c r="Q15" i="24" s="1"/>
  <c r="Q16" i="24" s="1"/>
  <c r="Q17" i="24" s="1"/>
  <c r="Q18" i="24" s="1"/>
  <c r="Q19" i="24" s="1"/>
  <c r="Q20" i="24" s="1"/>
  <c r="Q21" i="24" s="1"/>
  <c r="Q22" i="24" s="1"/>
  <c r="Q23" i="24" s="1"/>
  <c r="Q24" i="24" s="1"/>
  <c r="Q25" i="24" s="1"/>
  <c r="Q26" i="24" s="1"/>
  <c r="Q27" i="24" s="1"/>
  <c r="Q28" i="24" s="1"/>
  <c r="Q29" i="24" s="1"/>
  <c r="Q30" i="24" s="1"/>
  <c r="Q31" i="24" s="1"/>
  <c r="Q32" i="24" s="1"/>
  <c r="G6" i="24"/>
  <c r="E6" i="24"/>
  <c r="D16" i="46" l="1"/>
  <c r="D15" i="46" s="1"/>
  <c r="Z16" i="27"/>
  <c r="AA16" i="27" s="1"/>
  <c r="N72" i="21"/>
  <c r="N138" i="21"/>
  <c r="N137" i="21" s="1"/>
  <c r="N116" i="21"/>
  <c r="N127" i="21"/>
  <c r="N105" i="21"/>
  <c r="N104" i="21" s="1"/>
  <c r="N268" i="21" s="1"/>
  <c r="N94" i="21"/>
  <c r="N83" i="21"/>
  <c r="O46" i="21"/>
  <c r="Z2" i="31"/>
  <c r="Z3" i="31" s="1"/>
  <c r="Y4" i="31"/>
  <c r="Y3" i="31"/>
  <c r="O64" i="27"/>
  <c r="Q64" i="27" s="1"/>
  <c r="O66" i="27"/>
  <c r="O65" i="27"/>
  <c r="Q65" i="27" s="1"/>
  <c r="N32" i="21"/>
  <c r="N31" i="21" s="1"/>
  <c r="M4" i="26"/>
  <c r="M3" i="26"/>
  <c r="Y2" i="29"/>
  <c r="X4" i="29"/>
  <c r="X3" i="29"/>
  <c r="AG6" i="30"/>
  <c r="AG7" i="30"/>
  <c r="AH8" i="30"/>
  <c r="AI8" i="30" s="1"/>
  <c r="AG5" i="30"/>
  <c r="AG2" i="30"/>
  <c r="AF3" i="30"/>
  <c r="AF4" i="30"/>
  <c r="Z4" i="31"/>
  <c r="AB5" i="31"/>
  <c r="AB6" i="31"/>
  <c r="AC8" i="31"/>
  <c r="AB7" i="31"/>
  <c r="N20" i="28"/>
  <c r="N49" i="21"/>
  <c r="N149" i="21"/>
  <c r="N148" i="21" s="1"/>
  <c r="J4" i="20"/>
  <c r="J4" i="21"/>
  <c r="J5" i="20"/>
  <c r="J206" i="20"/>
  <c r="I200" i="20"/>
  <c r="I204" i="20"/>
  <c r="I208" i="20"/>
  <c r="I212" i="20"/>
  <c r="I202" i="20"/>
  <c r="I210" i="20"/>
  <c r="I207" i="20"/>
  <c r="I201" i="20"/>
  <c r="I205" i="20"/>
  <c r="I209" i="20"/>
  <c r="I206" i="20"/>
  <c r="I203" i="20"/>
  <c r="I211" i="20"/>
  <c r="I199" i="20"/>
  <c r="N172" i="21"/>
  <c r="N175" i="21" s="1"/>
  <c r="N171" i="21" s="1"/>
  <c r="N284" i="21" s="1"/>
  <c r="I15" i="32"/>
  <c r="J15" i="32" s="1"/>
  <c r="I15" i="29"/>
  <c r="J15" i="29" s="1"/>
  <c r="I13" i="32"/>
  <c r="J13" i="32" s="1"/>
  <c r="I13" i="29"/>
  <c r="J13" i="29" s="1"/>
  <c r="I14" i="32"/>
  <c r="J14" i="32" s="1"/>
  <c r="I14" i="29"/>
  <c r="J14" i="29" s="1"/>
  <c r="J4" i="27"/>
  <c r="C11" i="27" s="1"/>
  <c r="B33" i="24" s="1"/>
  <c r="J76" i="32"/>
  <c r="J74" i="32" s="1"/>
  <c r="J4" i="32"/>
  <c r="J4" i="30"/>
  <c r="J4" i="29"/>
  <c r="J4" i="31"/>
  <c r="J5" i="32"/>
  <c r="J5" i="30"/>
  <c r="J5" i="31"/>
  <c r="J5" i="29"/>
  <c r="M9" i="32"/>
  <c r="M9" i="29"/>
  <c r="N9" i="30"/>
  <c r="N9" i="31"/>
  <c r="L32" i="24"/>
  <c r="L31" i="24"/>
  <c r="J5" i="25"/>
  <c r="K36" i="25" s="1"/>
  <c r="J5" i="28"/>
  <c r="F255" i="20"/>
  <c r="F256" i="20"/>
  <c r="F257" i="20"/>
  <c r="F258" i="20"/>
  <c r="F259" i="20"/>
  <c r="F260" i="20"/>
  <c r="F261" i="20"/>
  <c r="F262" i="20"/>
  <c r="J4" i="28"/>
  <c r="N9" i="28"/>
  <c r="E264" i="20"/>
  <c r="F263" i="20"/>
  <c r="V4" i="28"/>
  <c r="W2" i="28"/>
  <c r="V3" i="28"/>
  <c r="Y8" i="28"/>
  <c r="X7" i="28"/>
  <c r="X6" i="28"/>
  <c r="X5" i="28"/>
  <c r="H208" i="20"/>
  <c r="G123" i="20"/>
  <c r="J204" i="20"/>
  <c r="H199" i="20"/>
  <c r="P5" i="25"/>
  <c r="J4" i="25"/>
  <c r="A2" i="22"/>
  <c r="N9" i="25"/>
  <c r="P2" i="25"/>
  <c r="N4" i="25"/>
  <c r="O4" i="25"/>
  <c r="O3" i="25"/>
  <c r="M22" i="27"/>
  <c r="O51" i="27"/>
  <c r="O5" i="26"/>
  <c r="O7" i="26"/>
  <c r="H16" i="27"/>
  <c r="H15" i="27" s="1"/>
  <c r="D16" i="47" s="1"/>
  <c r="L43" i="24"/>
  <c r="O6" i="26"/>
  <c r="Q8" i="26"/>
  <c r="Q5" i="26" s="1"/>
  <c r="P7" i="26"/>
  <c r="P6" i="26"/>
  <c r="C112" i="21"/>
  <c r="C68" i="21"/>
  <c r="P5" i="26"/>
  <c r="O56" i="27"/>
  <c r="G217" i="20"/>
  <c r="G218" i="20" s="1"/>
  <c r="J218" i="20" s="1"/>
  <c r="J216" i="20"/>
  <c r="F213" i="20"/>
  <c r="F214" i="20" s="1"/>
  <c r="F215" i="20" s="1"/>
  <c r="I215" i="20" s="1"/>
  <c r="C89" i="21"/>
  <c r="C78" i="21"/>
  <c r="P7" i="25"/>
  <c r="Q8" i="25"/>
  <c r="J4" i="26"/>
  <c r="N61" i="21"/>
  <c r="H211" i="20"/>
  <c r="E212" i="20"/>
  <c r="O54" i="27"/>
  <c r="J5" i="26"/>
  <c r="P8" i="20"/>
  <c r="O7" i="20"/>
  <c r="O6" i="20"/>
  <c r="O5" i="20"/>
  <c r="F124" i="20"/>
  <c r="E126" i="20"/>
  <c r="P8" i="27"/>
  <c r="H52" i="27"/>
  <c r="O33" i="24"/>
  <c r="O55" i="27"/>
  <c r="G52" i="27"/>
  <c r="O63" i="27"/>
  <c r="G65" i="27"/>
  <c r="M9" i="26"/>
  <c r="N2" i="26"/>
  <c r="O5" i="21"/>
  <c r="O161" i="21" s="1"/>
  <c r="O6" i="21"/>
  <c r="O7" i="21"/>
  <c r="P8" i="21"/>
  <c r="O29" i="24"/>
  <c r="J213" i="20"/>
  <c r="J209" i="20"/>
  <c r="J205" i="20"/>
  <c r="H204" i="20"/>
  <c r="J203" i="20"/>
  <c r="H202" i="20"/>
  <c r="J201" i="20"/>
  <c r="H200" i="20"/>
  <c r="J199" i="20"/>
  <c r="H201" i="20"/>
  <c r="J212" i="20"/>
  <c r="J215" i="20"/>
  <c r="N5" i="20"/>
  <c r="N6" i="20"/>
  <c r="N7" i="20"/>
  <c r="J200" i="20"/>
  <c r="H203" i="20"/>
  <c r="J208" i="20"/>
  <c r="H210" i="20"/>
  <c r="J211" i="20"/>
  <c r="J214" i="20"/>
  <c r="J202" i="20"/>
  <c r="H205" i="20"/>
  <c r="H206" i="20"/>
  <c r="H207" i="20"/>
  <c r="J207" i="20"/>
  <c r="H209" i="20"/>
  <c r="J210" i="20"/>
  <c r="J63" i="46" l="1"/>
  <c r="J47" i="46"/>
  <c r="J50" i="46"/>
  <c r="J53" i="46"/>
  <c r="E342" i="46" s="1"/>
  <c r="J56" i="46"/>
  <c r="J59" i="46"/>
  <c r="J62" i="46"/>
  <c r="J46" i="46"/>
  <c r="E335" i="46" s="1"/>
  <c r="J49" i="46"/>
  <c r="J52" i="46"/>
  <c r="J55" i="46"/>
  <c r="J58" i="46"/>
  <c r="E347" i="46" s="1"/>
  <c r="J61" i="46"/>
  <c r="J45" i="46"/>
  <c r="J48" i="46"/>
  <c r="J51" i="46"/>
  <c r="E340" i="46" s="1"/>
  <c r="J54" i="46"/>
  <c r="J57" i="46"/>
  <c r="J60" i="46"/>
  <c r="J44" i="46"/>
  <c r="J286" i="46" s="1"/>
  <c r="J26" i="46"/>
  <c r="E315" i="46" s="1"/>
  <c r="F315" i="46" s="1"/>
  <c r="G315" i="46" s="1"/>
  <c r="H315" i="46" s="1"/>
  <c r="I315" i="46" s="1"/>
  <c r="J315" i="46" s="1"/>
  <c r="K315" i="46" s="1"/>
  <c r="J42" i="46"/>
  <c r="E331" i="46" s="1"/>
  <c r="F331" i="46" s="1"/>
  <c r="G331" i="46" s="1"/>
  <c r="H331" i="46" s="1"/>
  <c r="I331" i="46" s="1"/>
  <c r="J331" i="46" s="1"/>
  <c r="K331" i="46" s="1"/>
  <c r="J33" i="46"/>
  <c r="E322" i="46" s="1"/>
  <c r="F322" i="46" s="1"/>
  <c r="G322" i="46" s="1"/>
  <c r="H322" i="46" s="1"/>
  <c r="I322" i="46" s="1"/>
  <c r="J322" i="46" s="1"/>
  <c r="K322" i="46" s="1"/>
  <c r="J27" i="46"/>
  <c r="E316" i="46" s="1"/>
  <c r="F316" i="46" s="1"/>
  <c r="G316" i="46" s="1"/>
  <c r="H316" i="46" s="1"/>
  <c r="I316" i="46" s="1"/>
  <c r="J316" i="46" s="1"/>
  <c r="K316" i="46" s="1"/>
  <c r="J36" i="46"/>
  <c r="E325" i="46" s="1"/>
  <c r="F325" i="46" s="1"/>
  <c r="G325" i="46" s="1"/>
  <c r="H325" i="46" s="1"/>
  <c r="I325" i="46" s="1"/>
  <c r="J325" i="46" s="1"/>
  <c r="K325" i="46" s="1"/>
  <c r="J37" i="46"/>
  <c r="E326" i="46" s="1"/>
  <c r="F326" i="46" s="1"/>
  <c r="G326" i="46" s="1"/>
  <c r="H326" i="46" s="1"/>
  <c r="I326" i="46" s="1"/>
  <c r="J326" i="46" s="1"/>
  <c r="K326" i="46" s="1"/>
  <c r="J43" i="46"/>
  <c r="E332" i="46" s="1"/>
  <c r="F332" i="46" s="1"/>
  <c r="G332" i="46" s="1"/>
  <c r="H332" i="46" s="1"/>
  <c r="I332" i="46" s="1"/>
  <c r="J332" i="46" s="1"/>
  <c r="K332" i="46" s="1"/>
  <c r="J30" i="46"/>
  <c r="E319" i="46" s="1"/>
  <c r="F319" i="46" s="1"/>
  <c r="G319" i="46" s="1"/>
  <c r="H319" i="46" s="1"/>
  <c r="I319" i="46" s="1"/>
  <c r="J319" i="46" s="1"/>
  <c r="K319" i="46" s="1"/>
  <c r="J29" i="46"/>
  <c r="E318" i="46" s="1"/>
  <c r="F318" i="46" s="1"/>
  <c r="G318" i="46" s="1"/>
  <c r="H318" i="46" s="1"/>
  <c r="I318" i="46" s="1"/>
  <c r="J318" i="46" s="1"/>
  <c r="K318" i="46" s="1"/>
  <c r="J38" i="46"/>
  <c r="E327" i="46" s="1"/>
  <c r="F327" i="46" s="1"/>
  <c r="G327" i="46" s="1"/>
  <c r="H327" i="46" s="1"/>
  <c r="I327" i="46" s="1"/>
  <c r="J327" i="46" s="1"/>
  <c r="K327" i="46" s="1"/>
  <c r="J32" i="46"/>
  <c r="E321" i="46" s="1"/>
  <c r="F321" i="46" s="1"/>
  <c r="G321" i="46" s="1"/>
  <c r="H321" i="46" s="1"/>
  <c r="I321" i="46" s="1"/>
  <c r="J321" i="46" s="1"/>
  <c r="K321" i="46" s="1"/>
  <c r="J35" i="46"/>
  <c r="E324" i="46" s="1"/>
  <c r="F324" i="46" s="1"/>
  <c r="G324" i="46" s="1"/>
  <c r="H324" i="46" s="1"/>
  <c r="I324" i="46" s="1"/>
  <c r="J324" i="46" s="1"/>
  <c r="K324" i="46" s="1"/>
  <c r="J41" i="46"/>
  <c r="E330" i="46" s="1"/>
  <c r="F330" i="46" s="1"/>
  <c r="G330" i="46" s="1"/>
  <c r="H330" i="46" s="1"/>
  <c r="I330" i="46" s="1"/>
  <c r="J330" i="46" s="1"/>
  <c r="K330" i="46" s="1"/>
  <c r="J25" i="46"/>
  <c r="E314" i="46" s="1"/>
  <c r="F314" i="46" s="1"/>
  <c r="G314" i="46" s="1"/>
  <c r="H314" i="46" s="1"/>
  <c r="I314" i="46" s="1"/>
  <c r="J314" i="46" s="1"/>
  <c r="K314" i="46" s="1"/>
  <c r="J34" i="46"/>
  <c r="E323" i="46" s="1"/>
  <c r="F323" i="46" s="1"/>
  <c r="G323" i="46" s="1"/>
  <c r="H323" i="46" s="1"/>
  <c r="I323" i="46" s="1"/>
  <c r="J323" i="46" s="1"/>
  <c r="K323" i="46" s="1"/>
  <c r="J28" i="46"/>
  <c r="E317" i="46" s="1"/>
  <c r="F317" i="46" s="1"/>
  <c r="G317" i="46" s="1"/>
  <c r="H317" i="46" s="1"/>
  <c r="I317" i="46" s="1"/>
  <c r="J317" i="46" s="1"/>
  <c r="K317" i="46" s="1"/>
  <c r="J31" i="46"/>
  <c r="E320" i="46" s="1"/>
  <c r="F320" i="46" s="1"/>
  <c r="G320" i="46" s="1"/>
  <c r="H320" i="46" s="1"/>
  <c r="I320" i="46" s="1"/>
  <c r="J320" i="46" s="1"/>
  <c r="K320" i="46" s="1"/>
  <c r="J39" i="46"/>
  <c r="E328" i="46" s="1"/>
  <c r="F328" i="46" s="1"/>
  <c r="G328" i="46" s="1"/>
  <c r="H328" i="46" s="1"/>
  <c r="I328" i="46" s="1"/>
  <c r="J328" i="46" s="1"/>
  <c r="K328" i="46" s="1"/>
  <c r="J40" i="46"/>
  <c r="E329" i="46" s="1"/>
  <c r="F329" i="46" s="1"/>
  <c r="G329" i="46" s="1"/>
  <c r="H329" i="46" s="1"/>
  <c r="I329" i="46" s="1"/>
  <c r="J329" i="46" s="1"/>
  <c r="K329" i="46" s="1"/>
  <c r="J24" i="46"/>
  <c r="E313" i="46" s="1"/>
  <c r="F313" i="46" s="1"/>
  <c r="G313" i="46" s="1"/>
  <c r="H313" i="46" s="1"/>
  <c r="I313" i="46" s="1"/>
  <c r="J313" i="46" s="1"/>
  <c r="K313" i="46" s="1"/>
  <c r="U14" i="46"/>
  <c r="U36" i="46" s="1"/>
  <c r="D60" i="47"/>
  <c r="E60" i="47" s="1"/>
  <c r="G160" i="21"/>
  <c r="H160" i="21" s="1"/>
  <c r="N160" i="21" s="1"/>
  <c r="F344" i="21"/>
  <c r="I352" i="21"/>
  <c r="N352" i="21" s="1"/>
  <c r="F281" i="21"/>
  <c r="N285" i="21" s="1"/>
  <c r="J37" i="21"/>
  <c r="F183" i="21"/>
  <c r="I224" i="21"/>
  <c r="N224" i="21" s="1"/>
  <c r="N50" i="26"/>
  <c r="N47" i="26" s="1"/>
  <c r="N49" i="26"/>
  <c r="N46" i="26" s="1"/>
  <c r="O72" i="21"/>
  <c r="O116" i="21"/>
  <c r="O127" i="21"/>
  <c r="O138" i="21"/>
  <c r="O105" i="21"/>
  <c r="O94" i="21"/>
  <c r="O83" i="21"/>
  <c r="D56" i="47"/>
  <c r="E56" i="47" s="1"/>
  <c r="G115" i="21"/>
  <c r="H115" i="21" s="1"/>
  <c r="N115" i="21" s="1"/>
  <c r="D146" i="20"/>
  <c r="D147" i="20"/>
  <c r="D149" i="20" s="1"/>
  <c r="D151" i="20" s="1"/>
  <c r="D153" i="20" s="1"/>
  <c r="D155" i="20" s="1"/>
  <c r="D157" i="20" s="1"/>
  <c r="D159" i="20" s="1"/>
  <c r="D161" i="20" s="1"/>
  <c r="D163" i="20" s="1"/>
  <c r="D165" i="20" s="1"/>
  <c r="D167" i="20" s="1"/>
  <c r="D169" i="20" s="1"/>
  <c r="AI6" i="30"/>
  <c r="AI7" i="30"/>
  <c r="AI5" i="30"/>
  <c r="AJ8" i="30"/>
  <c r="AA2" i="31"/>
  <c r="D177" i="20"/>
  <c r="D95" i="20"/>
  <c r="F95" i="20" s="1"/>
  <c r="P46" i="21"/>
  <c r="E151" i="46"/>
  <c r="J201" i="46"/>
  <c r="J302" i="46"/>
  <c r="E349" i="46"/>
  <c r="E143" i="46"/>
  <c r="J193" i="46"/>
  <c r="J294" i="46"/>
  <c r="E341" i="46"/>
  <c r="J185" i="46"/>
  <c r="J200" i="46"/>
  <c r="J301" i="46"/>
  <c r="E150" i="46"/>
  <c r="E348" i="46"/>
  <c r="E142" i="46"/>
  <c r="J198" i="46"/>
  <c r="J299" i="46"/>
  <c r="E148" i="46"/>
  <c r="E346" i="46"/>
  <c r="J190" i="46"/>
  <c r="J291" i="46"/>
  <c r="E140" i="46"/>
  <c r="E338" i="46"/>
  <c r="J300" i="46"/>
  <c r="E141" i="46"/>
  <c r="J191" i="46"/>
  <c r="J292" i="46"/>
  <c r="E339" i="46"/>
  <c r="E147" i="46"/>
  <c r="J197" i="46"/>
  <c r="J298" i="46"/>
  <c r="E345" i="46"/>
  <c r="E139" i="46"/>
  <c r="J189" i="46"/>
  <c r="J290" i="46"/>
  <c r="E337" i="46"/>
  <c r="J204" i="46"/>
  <c r="J305" i="46"/>
  <c r="E154" i="46"/>
  <c r="E352" i="46"/>
  <c r="J196" i="46"/>
  <c r="J297" i="46"/>
  <c r="E146" i="46"/>
  <c r="E344" i="46"/>
  <c r="J188" i="46"/>
  <c r="J289" i="46"/>
  <c r="E138" i="46"/>
  <c r="E336" i="46"/>
  <c r="J202" i="46"/>
  <c r="J303" i="46"/>
  <c r="E152" i="46"/>
  <c r="E350" i="46"/>
  <c r="E144" i="46"/>
  <c r="J186" i="46"/>
  <c r="J287" i="46"/>
  <c r="E136" i="46"/>
  <c r="E334" i="46"/>
  <c r="E153" i="46"/>
  <c r="J203" i="46"/>
  <c r="J304" i="46"/>
  <c r="E351" i="46"/>
  <c r="E145" i="46"/>
  <c r="J195" i="46"/>
  <c r="J296" i="46"/>
  <c r="E343" i="46"/>
  <c r="J288" i="46"/>
  <c r="B36" i="47"/>
  <c r="O32" i="21"/>
  <c r="O31" i="21" s="1"/>
  <c r="I328" i="21"/>
  <c r="N328" i="21" s="1"/>
  <c r="J323" i="21"/>
  <c r="U38" i="46"/>
  <c r="U32" i="46"/>
  <c r="U34" i="46"/>
  <c r="U25" i="46"/>
  <c r="U41" i="46"/>
  <c r="U28" i="46"/>
  <c r="U39" i="46"/>
  <c r="E129" i="46"/>
  <c r="J280" i="46"/>
  <c r="J179" i="46"/>
  <c r="J173" i="46"/>
  <c r="J274" i="46"/>
  <c r="E123" i="46"/>
  <c r="J178" i="46"/>
  <c r="E128" i="46"/>
  <c r="J279" i="46"/>
  <c r="J269" i="46"/>
  <c r="E134" i="46"/>
  <c r="J285" i="46"/>
  <c r="J184" i="46"/>
  <c r="E125" i="46"/>
  <c r="J276" i="46"/>
  <c r="J175" i="46"/>
  <c r="J169" i="46"/>
  <c r="E127" i="46"/>
  <c r="J278" i="46"/>
  <c r="J177" i="46"/>
  <c r="J167" i="46"/>
  <c r="J268" i="46"/>
  <c r="E117" i="46"/>
  <c r="E131" i="46"/>
  <c r="J282" i="46"/>
  <c r="J181" i="46"/>
  <c r="E116" i="46"/>
  <c r="J267" i="46"/>
  <c r="J166" i="46"/>
  <c r="J283" i="46"/>
  <c r="E122" i="46"/>
  <c r="E120" i="46"/>
  <c r="J271" i="46"/>
  <c r="J170" i="46"/>
  <c r="U15" i="46"/>
  <c r="E358" i="46"/>
  <c r="U331" i="46"/>
  <c r="U330" i="46"/>
  <c r="U326" i="46"/>
  <c r="U323" i="46"/>
  <c r="U322" i="46"/>
  <c r="U324" i="46"/>
  <c r="E133" i="46"/>
  <c r="J284" i="46"/>
  <c r="J183" i="46"/>
  <c r="J272" i="46"/>
  <c r="E124" i="46"/>
  <c r="J275" i="46"/>
  <c r="J174" i="46"/>
  <c r="E130" i="46"/>
  <c r="J180" i="46"/>
  <c r="J281" i="46"/>
  <c r="O42" i="25"/>
  <c r="Z2" i="29"/>
  <c r="Y3" i="29"/>
  <c r="Y4" i="29"/>
  <c r="AG3" i="30"/>
  <c r="AG4" i="30"/>
  <c r="AH2" i="30"/>
  <c r="AI2" i="30" s="1"/>
  <c r="AH5" i="30"/>
  <c r="AH6" i="30"/>
  <c r="AH7" i="30"/>
  <c r="AA4" i="31"/>
  <c r="AB2" i="31"/>
  <c r="AA3" i="31"/>
  <c r="AC5" i="31"/>
  <c r="AD8" i="31"/>
  <c r="AC7" i="31"/>
  <c r="AC6" i="31"/>
  <c r="J290" i="21"/>
  <c r="L10" i="20"/>
  <c r="L9" i="20"/>
  <c r="M9" i="20"/>
  <c r="M10" i="20"/>
  <c r="I118" i="21"/>
  <c r="J47" i="21"/>
  <c r="I191" i="21"/>
  <c r="I174" i="21"/>
  <c r="I163" i="21"/>
  <c r="I152" i="21"/>
  <c r="I96" i="21"/>
  <c r="I140" i="21"/>
  <c r="I85" i="21"/>
  <c r="I207" i="21"/>
  <c r="I129" i="21"/>
  <c r="I74" i="21"/>
  <c r="I63" i="21"/>
  <c r="I107" i="21"/>
  <c r="J217" i="20"/>
  <c r="J234" i="21"/>
  <c r="R13" i="24"/>
  <c r="C189" i="47" s="1"/>
  <c r="C207" i="47" s="1"/>
  <c r="I213" i="20"/>
  <c r="I214" i="20"/>
  <c r="D254" i="20"/>
  <c r="O172" i="21"/>
  <c r="R10" i="28"/>
  <c r="V10" i="28"/>
  <c r="U10" i="28"/>
  <c r="O10" i="28"/>
  <c r="S10" i="28"/>
  <c r="W10" i="28"/>
  <c r="N10" i="28"/>
  <c r="P10" i="28"/>
  <c r="T10" i="28"/>
  <c r="Q10" i="28"/>
  <c r="M10" i="26"/>
  <c r="N10" i="26"/>
  <c r="J45" i="26"/>
  <c r="J66" i="26"/>
  <c r="M66" i="26" s="1"/>
  <c r="J65" i="26"/>
  <c r="M65" i="26" s="1"/>
  <c r="J382" i="21"/>
  <c r="M10" i="21"/>
  <c r="M9" i="21"/>
  <c r="O9" i="31"/>
  <c r="N9" i="29"/>
  <c r="O9" i="30"/>
  <c r="H123" i="20"/>
  <c r="L123" i="20" s="1"/>
  <c r="H50" i="27"/>
  <c r="H51" i="27" s="1"/>
  <c r="O149" i="21"/>
  <c r="K205" i="20"/>
  <c r="K206" i="20"/>
  <c r="K209" i="20"/>
  <c r="D74" i="20"/>
  <c r="D229" i="20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123" i="20"/>
  <c r="A3" i="22"/>
  <c r="A4" i="22" s="1"/>
  <c r="A5" i="22" s="1"/>
  <c r="A6" i="22" s="1"/>
  <c r="A7" i="22" s="1"/>
  <c r="E265" i="20"/>
  <c r="F264" i="20"/>
  <c r="T9" i="28"/>
  <c r="Z8" i="28"/>
  <c r="Y7" i="28"/>
  <c r="Y6" i="28"/>
  <c r="Y5" i="28"/>
  <c r="W4" i="28"/>
  <c r="W3" i="28"/>
  <c r="X2" i="28"/>
  <c r="K199" i="20"/>
  <c r="K208" i="20"/>
  <c r="M3" i="21"/>
  <c r="M4" i="21"/>
  <c r="P4" i="25"/>
  <c r="Q2" i="25"/>
  <c r="P3" i="25"/>
  <c r="Q6" i="26"/>
  <c r="Q7" i="26"/>
  <c r="R8" i="26"/>
  <c r="R6" i="26" s="1"/>
  <c r="K207" i="20"/>
  <c r="P9" i="27"/>
  <c r="F125" i="20"/>
  <c r="G124" i="20"/>
  <c r="H124" i="20" s="1"/>
  <c r="L124" i="20" s="1"/>
  <c r="Q8" i="20"/>
  <c r="P5" i="20"/>
  <c r="P6" i="20"/>
  <c r="P7" i="20"/>
  <c r="R8" i="25"/>
  <c r="Q5" i="25"/>
  <c r="Q7" i="25"/>
  <c r="Q6" i="25"/>
  <c r="K203" i="20"/>
  <c r="K202" i="20"/>
  <c r="K210" i="20"/>
  <c r="O61" i="21"/>
  <c r="M24" i="27"/>
  <c r="H7" i="27"/>
  <c r="G29" i="24" s="1"/>
  <c r="H212" i="20"/>
  <c r="K212" i="20" s="1"/>
  <c r="E213" i="20"/>
  <c r="F216" i="20"/>
  <c r="I216" i="20" s="1"/>
  <c r="K201" i="20"/>
  <c r="K200" i="20"/>
  <c r="K204" i="20"/>
  <c r="Q8" i="21"/>
  <c r="P7" i="21"/>
  <c r="P6" i="21"/>
  <c r="P5" i="21"/>
  <c r="P161" i="21" s="1"/>
  <c r="O2" i="26"/>
  <c r="O10" i="26" s="1"/>
  <c r="N4" i="26"/>
  <c r="N3" i="26"/>
  <c r="E127" i="20"/>
  <c r="K211" i="20"/>
  <c r="U314" i="46" l="1"/>
  <c r="U328" i="46"/>
  <c r="J172" i="46"/>
  <c r="O172" i="46" s="1"/>
  <c r="U29" i="46"/>
  <c r="U43" i="46"/>
  <c r="U317" i="46"/>
  <c r="U327" i="46"/>
  <c r="J273" i="46"/>
  <c r="U31" i="46"/>
  <c r="U37" i="46"/>
  <c r="U332" i="46"/>
  <c r="U320" i="46"/>
  <c r="U321" i="46"/>
  <c r="V14" i="46"/>
  <c r="V52" i="46" s="1"/>
  <c r="J182" i="46"/>
  <c r="U24" i="46"/>
  <c r="U40" i="46"/>
  <c r="U315" i="46"/>
  <c r="U325" i="46"/>
  <c r="E132" i="46"/>
  <c r="U33" i="46"/>
  <c r="U26" i="46"/>
  <c r="U329" i="46"/>
  <c r="U318" i="46"/>
  <c r="U42" i="46"/>
  <c r="M16" i="26"/>
  <c r="M25" i="26"/>
  <c r="M17" i="26" s="1"/>
  <c r="M15" i="26"/>
  <c r="M14" i="26"/>
  <c r="E115" i="46"/>
  <c r="J171" i="46"/>
  <c r="J277" i="46"/>
  <c r="U319" i="46"/>
  <c r="E118" i="46"/>
  <c r="U35" i="46"/>
  <c r="J187" i="46"/>
  <c r="J295" i="46"/>
  <c r="J199" i="46"/>
  <c r="J293" i="46"/>
  <c r="E135" i="46"/>
  <c r="J266" i="46"/>
  <c r="E126" i="46"/>
  <c r="E119" i="46"/>
  <c r="U30" i="46"/>
  <c r="E137" i="46"/>
  <c r="J194" i="46"/>
  <c r="J244" i="46" s="1"/>
  <c r="E149" i="46"/>
  <c r="J192" i="46"/>
  <c r="E333" i="46"/>
  <c r="F333" i="46" s="1"/>
  <c r="G333" i="46" s="1"/>
  <c r="H333" i="46" s="1"/>
  <c r="I333" i="46" s="1"/>
  <c r="J333" i="46" s="1"/>
  <c r="K333" i="46" s="1"/>
  <c r="J165" i="46"/>
  <c r="E121" i="46"/>
  <c r="J176" i="46"/>
  <c r="U316" i="46"/>
  <c r="J270" i="46"/>
  <c r="J168" i="46"/>
  <c r="U27" i="46"/>
  <c r="F199" i="21"/>
  <c r="N184" i="21"/>
  <c r="N53" i="26" s="1"/>
  <c r="N185" i="21"/>
  <c r="N59" i="26" s="1"/>
  <c r="M346" i="21"/>
  <c r="M61" i="26" s="1"/>
  <c r="M345" i="21"/>
  <c r="N346" i="21"/>
  <c r="N61" i="26" s="1"/>
  <c r="N345" i="21"/>
  <c r="U45" i="46"/>
  <c r="U44" i="46"/>
  <c r="U50" i="46"/>
  <c r="U54" i="46"/>
  <c r="U56" i="46"/>
  <c r="U51" i="46"/>
  <c r="U58" i="46"/>
  <c r="U49" i="46"/>
  <c r="U62" i="46"/>
  <c r="U60" i="46"/>
  <c r="U16" i="46"/>
  <c r="U103" i="46" s="1"/>
  <c r="U46" i="46"/>
  <c r="U52" i="46"/>
  <c r="U59" i="46"/>
  <c r="U61" i="46"/>
  <c r="U55" i="46"/>
  <c r="U57" i="46"/>
  <c r="U53" i="46"/>
  <c r="U47" i="46"/>
  <c r="U63" i="46"/>
  <c r="U48" i="46"/>
  <c r="F370" i="21"/>
  <c r="F337" i="21"/>
  <c r="N55" i="26"/>
  <c r="N283" i="21"/>
  <c r="N37" i="21"/>
  <c r="P72" i="21"/>
  <c r="P127" i="21"/>
  <c r="P138" i="21"/>
  <c r="P94" i="21"/>
  <c r="P105" i="21"/>
  <c r="P116" i="21"/>
  <c r="P83" i="21"/>
  <c r="D255" i="20"/>
  <c r="D256" i="20" s="1"/>
  <c r="D257" i="20" s="1"/>
  <c r="D258" i="20" s="1"/>
  <c r="D259" i="20" s="1"/>
  <c r="D260" i="20" s="1"/>
  <c r="D261" i="20" s="1"/>
  <c r="D262" i="20" s="1"/>
  <c r="D263" i="20" s="1"/>
  <c r="D264" i="20" s="1"/>
  <c r="D265" i="20" s="1"/>
  <c r="D178" i="20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AJ6" i="30"/>
  <c r="AJ5" i="30"/>
  <c r="AJ7" i="30"/>
  <c r="AJ2" i="30"/>
  <c r="AI4" i="30"/>
  <c r="AI3" i="30"/>
  <c r="M290" i="21"/>
  <c r="D96" i="20"/>
  <c r="F96" i="20" s="1"/>
  <c r="D124" i="20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75" i="20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Q46" i="21"/>
  <c r="U91" i="46"/>
  <c r="U95" i="46"/>
  <c r="U110" i="46"/>
  <c r="U107" i="46"/>
  <c r="U96" i="46"/>
  <c r="U104" i="46"/>
  <c r="U101" i="46"/>
  <c r="U105" i="46"/>
  <c r="F335" i="46"/>
  <c r="G335" i="46" s="1"/>
  <c r="H335" i="46" s="1"/>
  <c r="I335" i="46" s="1"/>
  <c r="J335" i="46" s="1"/>
  <c r="K335" i="46" s="1"/>
  <c r="F343" i="46"/>
  <c r="G343" i="46" s="1"/>
  <c r="H343" i="46" s="1"/>
  <c r="I343" i="46" s="1"/>
  <c r="J343" i="46" s="1"/>
  <c r="K343" i="46" s="1"/>
  <c r="F351" i="46"/>
  <c r="G351" i="46" s="1"/>
  <c r="H351" i="46" s="1"/>
  <c r="I351" i="46" s="1"/>
  <c r="J351" i="46" s="1"/>
  <c r="K351" i="46" s="1"/>
  <c r="F334" i="46"/>
  <c r="G334" i="46" s="1"/>
  <c r="H334" i="46" s="1"/>
  <c r="I334" i="46" s="1"/>
  <c r="J334" i="46" s="1"/>
  <c r="K334" i="46" s="1"/>
  <c r="F342" i="46"/>
  <c r="G342" i="46" s="1"/>
  <c r="H342" i="46" s="1"/>
  <c r="I342" i="46" s="1"/>
  <c r="J342" i="46" s="1"/>
  <c r="K342" i="46" s="1"/>
  <c r="F350" i="46"/>
  <c r="G350" i="46" s="1"/>
  <c r="H350" i="46" s="1"/>
  <c r="I350" i="46" s="1"/>
  <c r="J350" i="46" s="1"/>
  <c r="K350" i="46" s="1"/>
  <c r="F336" i="46"/>
  <c r="G336" i="46" s="1"/>
  <c r="H336" i="46" s="1"/>
  <c r="I336" i="46" s="1"/>
  <c r="J336" i="46" s="1"/>
  <c r="K336" i="46" s="1"/>
  <c r="F344" i="46"/>
  <c r="G344" i="46" s="1"/>
  <c r="H344" i="46" s="1"/>
  <c r="I344" i="46" s="1"/>
  <c r="J344" i="46" s="1"/>
  <c r="K344" i="46" s="1"/>
  <c r="F352" i="46"/>
  <c r="G352" i="46" s="1"/>
  <c r="H352" i="46" s="1"/>
  <c r="I352" i="46" s="1"/>
  <c r="J352" i="46" s="1"/>
  <c r="K352" i="46" s="1"/>
  <c r="F337" i="46"/>
  <c r="G337" i="46" s="1"/>
  <c r="H337" i="46" s="1"/>
  <c r="I337" i="46" s="1"/>
  <c r="J337" i="46" s="1"/>
  <c r="K337" i="46" s="1"/>
  <c r="F345" i="46"/>
  <c r="G345" i="46" s="1"/>
  <c r="H345" i="46" s="1"/>
  <c r="I345" i="46" s="1"/>
  <c r="J345" i="46" s="1"/>
  <c r="K345" i="46" s="1"/>
  <c r="F339" i="46"/>
  <c r="G339" i="46" s="1"/>
  <c r="H339" i="46" s="1"/>
  <c r="I339" i="46" s="1"/>
  <c r="J339" i="46" s="1"/>
  <c r="K339" i="46" s="1"/>
  <c r="F347" i="46"/>
  <c r="G347" i="46" s="1"/>
  <c r="H347" i="46" s="1"/>
  <c r="I347" i="46" s="1"/>
  <c r="J347" i="46" s="1"/>
  <c r="K347" i="46" s="1"/>
  <c r="F338" i="46"/>
  <c r="G338" i="46" s="1"/>
  <c r="H338" i="46" s="1"/>
  <c r="I338" i="46" s="1"/>
  <c r="J338" i="46" s="1"/>
  <c r="K338" i="46" s="1"/>
  <c r="F346" i="46"/>
  <c r="G346" i="46" s="1"/>
  <c r="H346" i="46" s="1"/>
  <c r="I346" i="46" s="1"/>
  <c r="J346" i="46" s="1"/>
  <c r="K346" i="46" s="1"/>
  <c r="F340" i="46"/>
  <c r="G340" i="46" s="1"/>
  <c r="H340" i="46" s="1"/>
  <c r="I340" i="46" s="1"/>
  <c r="J340" i="46" s="1"/>
  <c r="K340" i="46" s="1"/>
  <c r="F348" i="46"/>
  <c r="G348" i="46" s="1"/>
  <c r="H348" i="46" s="1"/>
  <c r="I348" i="46" s="1"/>
  <c r="J348" i="46" s="1"/>
  <c r="K348" i="46" s="1"/>
  <c r="F341" i="46"/>
  <c r="G341" i="46" s="1"/>
  <c r="H341" i="46" s="1"/>
  <c r="I341" i="46" s="1"/>
  <c r="J341" i="46" s="1"/>
  <c r="K341" i="46" s="1"/>
  <c r="F349" i="46"/>
  <c r="G349" i="46" s="1"/>
  <c r="H349" i="46" s="1"/>
  <c r="I349" i="46" s="1"/>
  <c r="J349" i="46" s="1"/>
  <c r="K349" i="46" s="1"/>
  <c r="U136" i="46"/>
  <c r="U144" i="46"/>
  <c r="U152" i="46"/>
  <c r="U146" i="46"/>
  <c r="U154" i="46"/>
  <c r="U142" i="46"/>
  <c r="U150" i="46"/>
  <c r="L185" i="46"/>
  <c r="M185" i="46" s="1"/>
  <c r="J235" i="46"/>
  <c r="O185" i="46"/>
  <c r="O187" i="46"/>
  <c r="L187" i="46"/>
  <c r="M187" i="46" s="1"/>
  <c r="J237" i="46"/>
  <c r="O195" i="46"/>
  <c r="L195" i="46"/>
  <c r="J245" i="46"/>
  <c r="O203" i="46"/>
  <c r="L203" i="46"/>
  <c r="J253" i="46"/>
  <c r="L189" i="46"/>
  <c r="J239" i="46"/>
  <c r="O189" i="46"/>
  <c r="L197" i="46"/>
  <c r="J247" i="46"/>
  <c r="O197" i="46"/>
  <c r="O191" i="46"/>
  <c r="L191" i="46"/>
  <c r="J241" i="46"/>
  <c r="O199" i="46"/>
  <c r="L199" i="46"/>
  <c r="J249" i="46"/>
  <c r="U135" i="46"/>
  <c r="L193" i="46"/>
  <c r="J243" i="46"/>
  <c r="O193" i="46"/>
  <c r="L201" i="46"/>
  <c r="J251" i="46"/>
  <c r="O201" i="46"/>
  <c r="V44" i="46"/>
  <c r="V48" i="46"/>
  <c r="V56" i="46"/>
  <c r="V60" i="46"/>
  <c r="V47" i="46"/>
  <c r="V51" i="46"/>
  <c r="V55" i="46"/>
  <c r="V59" i="46"/>
  <c r="V63" i="46"/>
  <c r="V50" i="46"/>
  <c r="V54" i="46"/>
  <c r="V58" i="46"/>
  <c r="V62" i="46"/>
  <c r="V45" i="46"/>
  <c r="V49" i="46"/>
  <c r="V53" i="46"/>
  <c r="V61" i="46"/>
  <c r="U145" i="46"/>
  <c r="L186" i="46"/>
  <c r="M186" i="46" s="1"/>
  <c r="J236" i="46"/>
  <c r="O186" i="46"/>
  <c r="L194" i="46"/>
  <c r="O194" i="46"/>
  <c r="L202" i="46"/>
  <c r="J252" i="46"/>
  <c r="O202" i="46"/>
  <c r="J238" i="46"/>
  <c r="O188" i="46"/>
  <c r="L188" i="46"/>
  <c r="J246" i="46"/>
  <c r="O196" i="46"/>
  <c r="L196" i="46"/>
  <c r="J254" i="46"/>
  <c r="O204" i="46"/>
  <c r="L204" i="46"/>
  <c r="U139" i="46"/>
  <c r="U147" i="46"/>
  <c r="U149" i="46"/>
  <c r="L190" i="46"/>
  <c r="J240" i="46"/>
  <c r="O190" i="46"/>
  <c r="L198" i="46"/>
  <c r="J248" i="46"/>
  <c r="O198" i="46"/>
  <c r="J242" i="46"/>
  <c r="O192" i="46"/>
  <c r="L192" i="46"/>
  <c r="J250" i="46"/>
  <c r="O200" i="46"/>
  <c r="L200" i="46"/>
  <c r="U143" i="46"/>
  <c r="U151" i="46"/>
  <c r="P32" i="21"/>
  <c r="P31" i="21" s="1"/>
  <c r="U73" i="46"/>
  <c r="U134" i="46"/>
  <c r="U132" i="46"/>
  <c r="U130" i="46"/>
  <c r="U133" i="46"/>
  <c r="U131" i="46"/>
  <c r="U129" i="46"/>
  <c r="U128" i="46"/>
  <c r="U209" i="46"/>
  <c r="U124" i="46"/>
  <c r="U126" i="46"/>
  <c r="U123" i="46"/>
  <c r="U121" i="46"/>
  <c r="U122" i="46"/>
  <c r="U118" i="46"/>
  <c r="U119" i="46"/>
  <c r="U120" i="46"/>
  <c r="U117" i="46"/>
  <c r="U116" i="46"/>
  <c r="U115" i="46"/>
  <c r="U71" i="46"/>
  <c r="U80" i="46"/>
  <c r="U88" i="46"/>
  <c r="U79" i="46"/>
  <c r="U87" i="46"/>
  <c r="U86" i="46"/>
  <c r="U85" i="46"/>
  <c r="U74" i="46"/>
  <c r="U90" i="46"/>
  <c r="U81" i="46"/>
  <c r="U89" i="46"/>
  <c r="U78" i="46"/>
  <c r="U76" i="46"/>
  <c r="U84" i="46"/>
  <c r="U75" i="46"/>
  <c r="U77" i="46"/>
  <c r="U260" i="46"/>
  <c r="V37" i="46"/>
  <c r="V38" i="46"/>
  <c r="V27" i="46"/>
  <c r="V32" i="46"/>
  <c r="V34" i="46"/>
  <c r="V40" i="46"/>
  <c r="V41" i="46"/>
  <c r="V36" i="46"/>
  <c r="V25" i="46"/>
  <c r="V31" i="46"/>
  <c r="V43" i="46"/>
  <c r="V26" i="46"/>
  <c r="V29" i="46"/>
  <c r="V35" i="46"/>
  <c r="V28" i="46"/>
  <c r="V42" i="46"/>
  <c r="V24" i="46"/>
  <c r="V33" i="46"/>
  <c r="V30" i="46"/>
  <c r="V39" i="46"/>
  <c r="O182" i="46"/>
  <c r="L182" i="46"/>
  <c r="M182" i="46" s="1"/>
  <c r="J232" i="46"/>
  <c r="L167" i="46"/>
  <c r="M167" i="46" s="1"/>
  <c r="J217" i="46"/>
  <c r="O167" i="46"/>
  <c r="O169" i="46"/>
  <c r="J219" i="46"/>
  <c r="L169" i="46"/>
  <c r="M169" i="46" s="1"/>
  <c r="L180" i="46"/>
  <c r="M180" i="46" s="1"/>
  <c r="J230" i="46"/>
  <c r="O180" i="46"/>
  <c r="J215" i="46"/>
  <c r="O165" i="46"/>
  <c r="L165" i="46"/>
  <c r="M165" i="46" s="1"/>
  <c r="J221" i="46"/>
  <c r="O171" i="46"/>
  <c r="L171" i="46"/>
  <c r="M171" i="46" s="1"/>
  <c r="V15" i="46"/>
  <c r="W14" i="46"/>
  <c r="W16" i="46" s="1"/>
  <c r="J228" i="46"/>
  <c r="L178" i="46"/>
  <c r="M178" i="46" s="1"/>
  <c r="O178" i="46"/>
  <c r="L173" i="46"/>
  <c r="M173" i="46" s="1"/>
  <c r="O173" i="46"/>
  <c r="J223" i="46"/>
  <c r="J226" i="46"/>
  <c r="O176" i="46"/>
  <c r="L176" i="46"/>
  <c r="M176" i="46" s="1"/>
  <c r="J220" i="46"/>
  <c r="O170" i="46"/>
  <c r="L170" i="46"/>
  <c r="M170" i="46" s="1"/>
  <c r="J222" i="46"/>
  <c r="L172" i="46"/>
  <c r="M172" i="46" s="1"/>
  <c r="L166" i="46"/>
  <c r="M166" i="46" s="1"/>
  <c r="J216" i="46"/>
  <c r="O166" i="46"/>
  <c r="L181" i="46"/>
  <c r="M181" i="46" s="1"/>
  <c r="J231" i="46"/>
  <c r="O181" i="46"/>
  <c r="O177" i="46"/>
  <c r="L177" i="46"/>
  <c r="M177" i="46" s="1"/>
  <c r="J227" i="46"/>
  <c r="L175" i="46"/>
  <c r="M175" i="46" s="1"/>
  <c r="J225" i="46"/>
  <c r="O175" i="46"/>
  <c r="J234" i="46"/>
  <c r="L184" i="46"/>
  <c r="M184" i="46" s="1"/>
  <c r="O184" i="46"/>
  <c r="O168" i="46"/>
  <c r="L168" i="46"/>
  <c r="M168" i="46" s="1"/>
  <c r="J218" i="46"/>
  <c r="J229" i="46"/>
  <c r="O179" i="46"/>
  <c r="L179" i="46"/>
  <c r="M179" i="46" s="1"/>
  <c r="L174" i="46"/>
  <c r="M174" i="46" s="1"/>
  <c r="J224" i="46"/>
  <c r="O174" i="46"/>
  <c r="L183" i="46"/>
  <c r="M183" i="46" s="1"/>
  <c r="J233" i="46"/>
  <c r="O183" i="46"/>
  <c r="E359" i="46"/>
  <c r="F358" i="46"/>
  <c r="Z4" i="29"/>
  <c r="Z3" i="29"/>
  <c r="AA2" i="29"/>
  <c r="AH3" i="30"/>
  <c r="AH4" i="30"/>
  <c r="AD7" i="31"/>
  <c r="AE8" i="31"/>
  <c r="AD6" i="31"/>
  <c r="AD5" i="31"/>
  <c r="AB3" i="31"/>
  <c r="AC2" i="31"/>
  <c r="AB4" i="31"/>
  <c r="N290" i="21"/>
  <c r="N234" i="21"/>
  <c r="N239" i="21" s="1"/>
  <c r="N47" i="21"/>
  <c r="N207" i="21"/>
  <c r="N211" i="21" s="1"/>
  <c r="N174" i="21"/>
  <c r="N191" i="21"/>
  <c r="N195" i="21" s="1"/>
  <c r="N163" i="21"/>
  <c r="N96" i="21"/>
  <c r="N140" i="21"/>
  <c r="N107" i="21"/>
  <c r="N63" i="21"/>
  <c r="N74" i="21"/>
  <c r="N118" i="21"/>
  <c r="N129" i="21"/>
  <c r="N85" i="21"/>
  <c r="N152" i="21"/>
  <c r="X10" i="28"/>
  <c r="J123" i="20"/>
  <c r="I123" i="20"/>
  <c r="K123" i="20" s="1"/>
  <c r="N10" i="21"/>
  <c r="C248" i="21"/>
  <c r="D148" i="20"/>
  <c r="D150" i="20" s="1"/>
  <c r="D152" i="20" s="1"/>
  <c r="D154" i="20" s="1"/>
  <c r="D156" i="20" s="1"/>
  <c r="D158" i="20" s="1"/>
  <c r="D160" i="20" s="1"/>
  <c r="D162" i="20" s="1"/>
  <c r="D164" i="20" s="1"/>
  <c r="D166" i="20" s="1"/>
  <c r="D168" i="20" s="1"/>
  <c r="P172" i="21"/>
  <c r="O65" i="26"/>
  <c r="N65" i="26"/>
  <c r="N66" i="26"/>
  <c r="O66" i="26"/>
  <c r="R14" i="24"/>
  <c r="C190" i="47" s="1"/>
  <c r="C208" i="47" s="1"/>
  <c r="H53" i="27"/>
  <c r="O9" i="29"/>
  <c r="P9" i="31"/>
  <c r="P9" i="30"/>
  <c r="N9" i="32"/>
  <c r="F265" i="20"/>
  <c r="O15" i="25"/>
  <c r="N3" i="21"/>
  <c r="X3" i="28"/>
  <c r="Y2" i="28"/>
  <c r="X4" i="28"/>
  <c r="AA8" i="28"/>
  <c r="Z7" i="28"/>
  <c r="Z6" i="28"/>
  <c r="Z5" i="28"/>
  <c r="N4" i="21"/>
  <c r="M54" i="21" s="1"/>
  <c r="O2" i="21"/>
  <c r="Q4" i="25"/>
  <c r="Q3" i="25"/>
  <c r="R2" i="25"/>
  <c r="R7" i="26"/>
  <c r="S8" i="26"/>
  <c r="S6" i="26" s="1"/>
  <c r="R5" i="26"/>
  <c r="E128" i="20"/>
  <c r="P61" i="21"/>
  <c r="P149" i="21"/>
  <c r="O53" i="27"/>
  <c r="I124" i="20"/>
  <c r="J124" i="20"/>
  <c r="E214" i="20"/>
  <c r="H213" i="20"/>
  <c r="K213" i="20" s="1"/>
  <c r="O16" i="26"/>
  <c r="F126" i="20"/>
  <c r="G125" i="20"/>
  <c r="H125" i="20" s="1"/>
  <c r="L125" i="20" s="1"/>
  <c r="O4" i="26"/>
  <c r="P2" i="26"/>
  <c r="O3" i="26"/>
  <c r="F217" i="20"/>
  <c r="I217" i="20" s="1"/>
  <c r="R8" i="21"/>
  <c r="Q7" i="21"/>
  <c r="Q6" i="21"/>
  <c r="Q5" i="21"/>
  <c r="Q161" i="21" s="1"/>
  <c r="R5" i="25"/>
  <c r="R6" i="25"/>
  <c r="R7" i="25"/>
  <c r="S8" i="25"/>
  <c r="R8" i="20"/>
  <c r="Q7" i="20"/>
  <c r="Q6" i="20"/>
  <c r="Q5" i="20"/>
  <c r="U148" i="46" l="1"/>
  <c r="U98" i="46"/>
  <c r="U97" i="46"/>
  <c r="U153" i="46"/>
  <c r="U140" i="46"/>
  <c r="U108" i="46"/>
  <c r="U92" i="46"/>
  <c r="U100" i="46"/>
  <c r="U99" i="46"/>
  <c r="U106" i="46"/>
  <c r="V16" i="46"/>
  <c r="U137" i="46"/>
  <c r="M13" i="26"/>
  <c r="M27" i="26" s="1"/>
  <c r="U83" i="46"/>
  <c r="U82" i="46"/>
  <c r="U72" i="46"/>
  <c r="U125" i="46"/>
  <c r="U127" i="46"/>
  <c r="U141" i="46"/>
  <c r="V57" i="46"/>
  <c r="V46" i="46"/>
  <c r="U138" i="46"/>
  <c r="U109" i="46"/>
  <c r="U93" i="46"/>
  <c r="U102" i="46"/>
  <c r="U94" i="46"/>
  <c r="M347" i="21"/>
  <c r="N344" i="21" s="1"/>
  <c r="N350" i="21" s="1"/>
  <c r="M55" i="26"/>
  <c r="N200" i="21"/>
  <c r="N54" i="26" s="1"/>
  <c r="N201" i="21"/>
  <c r="N60" i="26" s="1"/>
  <c r="O346" i="21"/>
  <c r="O345" i="21"/>
  <c r="O217" i="21"/>
  <c r="O49" i="26" s="1"/>
  <c r="O46" i="26" s="1"/>
  <c r="O218" i="21"/>
  <c r="O201" i="21"/>
  <c r="O184" i="21"/>
  <c r="O200" i="21"/>
  <c r="O54" i="26" s="1"/>
  <c r="O185" i="21"/>
  <c r="N338" i="21"/>
  <c r="O338" i="21"/>
  <c r="N339" i="21"/>
  <c r="M338" i="21"/>
  <c r="M339" i="21"/>
  <c r="O339" i="21"/>
  <c r="F363" i="21"/>
  <c r="O372" i="21"/>
  <c r="O62" i="26" s="1"/>
  <c r="O371" i="21"/>
  <c r="O56" i="26" s="1"/>
  <c r="N372" i="21"/>
  <c r="N62" i="26" s="1"/>
  <c r="N371" i="21"/>
  <c r="N56" i="26" s="1"/>
  <c r="O351" i="21"/>
  <c r="O352" i="21"/>
  <c r="N347" i="21"/>
  <c r="O61" i="26"/>
  <c r="O55" i="26"/>
  <c r="O37" i="21"/>
  <c r="P10" i="26"/>
  <c r="P16" i="26" s="1"/>
  <c r="O283" i="21"/>
  <c r="O285" i="21"/>
  <c r="O224" i="21"/>
  <c r="O223" i="21"/>
  <c r="O206" i="21"/>
  <c r="O50" i="26"/>
  <c r="O47" i="26" s="1"/>
  <c r="O190" i="21"/>
  <c r="O60" i="26"/>
  <c r="O53" i="26"/>
  <c r="O59" i="26"/>
  <c r="O162" i="21"/>
  <c r="O160" i="21" s="1"/>
  <c r="P21" i="25" s="1"/>
  <c r="O173" i="21"/>
  <c r="O175" i="21" s="1"/>
  <c r="O171" i="21" s="1"/>
  <c r="O284" i="21" s="1"/>
  <c r="O139" i="21"/>
  <c r="O137" i="21" s="1"/>
  <c r="P19" i="25" s="1"/>
  <c r="O150" i="21"/>
  <c r="O148" i="21" s="1"/>
  <c r="Q72" i="21"/>
  <c r="Q127" i="21"/>
  <c r="Q138" i="21"/>
  <c r="Q105" i="21"/>
  <c r="Q94" i="21"/>
  <c r="Q116" i="21"/>
  <c r="Q83" i="21"/>
  <c r="O117" i="21"/>
  <c r="O115" i="21" s="1"/>
  <c r="P17" i="25" s="1"/>
  <c r="O128" i="21"/>
  <c r="O95" i="21"/>
  <c r="O106" i="21"/>
  <c r="O104" i="21" s="1"/>
  <c r="O73" i="21"/>
  <c r="O84" i="21"/>
  <c r="O328" i="21"/>
  <c r="O62" i="21"/>
  <c r="U338" i="46"/>
  <c r="U339" i="46"/>
  <c r="U352" i="46"/>
  <c r="U333" i="46"/>
  <c r="U349" i="46"/>
  <c r="U336" i="46"/>
  <c r="U334" i="46"/>
  <c r="U346" i="46"/>
  <c r="U347" i="46"/>
  <c r="U350" i="46"/>
  <c r="U335" i="46"/>
  <c r="U348" i="46"/>
  <c r="U337" i="46"/>
  <c r="U351" i="46"/>
  <c r="M59" i="20"/>
  <c r="M24" i="20"/>
  <c r="M39" i="20"/>
  <c r="M44" i="20"/>
  <c r="D97" i="20"/>
  <c r="F97" i="20" s="1"/>
  <c r="AJ4" i="30"/>
  <c r="AJ3" i="30"/>
  <c r="M34" i="20"/>
  <c r="R46" i="21"/>
  <c r="U341" i="46"/>
  <c r="U340" i="46"/>
  <c r="U345" i="46"/>
  <c r="U344" i="46"/>
  <c r="U342" i="46"/>
  <c r="U343" i="46"/>
  <c r="O240" i="46"/>
  <c r="O291" i="46"/>
  <c r="V154" i="46"/>
  <c r="V146" i="46"/>
  <c r="V142" i="46"/>
  <c r="V136" i="46"/>
  <c r="V104" i="46"/>
  <c r="L294" i="46"/>
  <c r="M294" i="46" s="1"/>
  <c r="M193" i="46"/>
  <c r="V193" i="46" s="1"/>
  <c r="L243" i="46"/>
  <c r="M243" i="46" s="1"/>
  <c r="M200" i="46"/>
  <c r="V200" i="46" s="1"/>
  <c r="V348" i="46" s="1"/>
  <c r="L250" i="46"/>
  <c r="M250" i="46" s="1"/>
  <c r="L301" i="46"/>
  <c r="M301" i="46" s="1"/>
  <c r="O293" i="46"/>
  <c r="O242" i="46"/>
  <c r="O248" i="46"/>
  <c r="O299" i="46"/>
  <c r="M204" i="46"/>
  <c r="V204" i="46" s="1"/>
  <c r="V352" i="46" s="1"/>
  <c r="L254" i="46"/>
  <c r="M254" i="46" s="1"/>
  <c r="L305" i="46"/>
  <c r="M305" i="46" s="1"/>
  <c r="O297" i="46"/>
  <c r="O246" i="46"/>
  <c r="O252" i="46"/>
  <c r="O303" i="46"/>
  <c r="L287" i="46"/>
  <c r="M287" i="46" s="1"/>
  <c r="L236" i="46"/>
  <c r="M236" i="46" s="1"/>
  <c r="V153" i="46"/>
  <c r="V149" i="46"/>
  <c r="V145" i="46"/>
  <c r="V141" i="46"/>
  <c r="V107" i="46"/>
  <c r="V103" i="46"/>
  <c r="V99" i="46"/>
  <c r="V95" i="46"/>
  <c r="V91" i="46"/>
  <c r="L302" i="46"/>
  <c r="M302" i="46" s="1"/>
  <c r="M201" i="46"/>
  <c r="V201" i="46" s="1"/>
  <c r="V349" i="46" s="1"/>
  <c r="L251" i="46"/>
  <c r="M251" i="46" s="1"/>
  <c r="L241" i="46"/>
  <c r="M241" i="46" s="1"/>
  <c r="L292" i="46"/>
  <c r="M292" i="46" s="1"/>
  <c r="M191" i="46"/>
  <c r="V191" i="46" s="1"/>
  <c r="O247" i="46"/>
  <c r="O298" i="46"/>
  <c r="L237" i="46"/>
  <c r="M237" i="46" s="1"/>
  <c r="L288" i="46"/>
  <c r="M288" i="46" s="1"/>
  <c r="L286" i="46"/>
  <c r="M286" i="46" s="1"/>
  <c r="V185" i="46"/>
  <c r="L235" i="46"/>
  <c r="M235" i="46" s="1"/>
  <c r="L295" i="46"/>
  <c r="M295" i="46" s="1"/>
  <c r="M194" i="46"/>
  <c r="V194" i="46" s="1"/>
  <c r="V342" i="46" s="1"/>
  <c r="L244" i="46"/>
  <c r="M244" i="46" s="1"/>
  <c r="V152" i="46"/>
  <c r="V144" i="46"/>
  <c r="V140" i="46"/>
  <c r="V106" i="46"/>
  <c r="V98" i="46"/>
  <c r="V94" i="46"/>
  <c r="V187" i="46"/>
  <c r="V335" i="46" s="1"/>
  <c r="L249" i="46"/>
  <c r="M249" i="46" s="1"/>
  <c r="L300" i="46"/>
  <c r="M300" i="46" s="1"/>
  <c r="M199" i="46"/>
  <c r="V199" i="46" s="1"/>
  <c r="V347" i="46" s="1"/>
  <c r="L290" i="46"/>
  <c r="M290" i="46" s="1"/>
  <c r="M189" i="46"/>
  <c r="V189" i="46" s="1"/>
  <c r="V337" i="46" s="1"/>
  <c r="L239" i="46"/>
  <c r="M239" i="46" s="1"/>
  <c r="O288" i="46"/>
  <c r="O237" i="46"/>
  <c r="O301" i="46"/>
  <c r="O250" i="46"/>
  <c r="L291" i="46"/>
  <c r="M291" i="46" s="1"/>
  <c r="M190" i="46"/>
  <c r="V190" i="46" s="1"/>
  <c r="V338" i="46" s="1"/>
  <c r="L240" i="46"/>
  <c r="M240" i="46" s="1"/>
  <c r="O305" i="46"/>
  <c r="O254" i="46"/>
  <c r="V148" i="46"/>
  <c r="V139" i="46"/>
  <c r="V110" i="46"/>
  <c r="V102" i="46"/>
  <c r="O243" i="46"/>
  <c r="O294" i="46"/>
  <c r="O292" i="46"/>
  <c r="O241" i="46"/>
  <c r="L245" i="46"/>
  <c r="M245" i="46" s="1"/>
  <c r="L296" i="46"/>
  <c r="M296" i="46" s="1"/>
  <c r="M195" i="46"/>
  <c r="V195" i="46" s="1"/>
  <c r="W45" i="46"/>
  <c r="W49" i="46"/>
  <c r="W53" i="46"/>
  <c r="W57" i="46"/>
  <c r="W61" i="46"/>
  <c r="W44" i="46"/>
  <c r="W48" i="46"/>
  <c r="W52" i="46"/>
  <c r="W56" i="46"/>
  <c r="W60" i="46"/>
  <c r="W47" i="46"/>
  <c r="W51" i="46"/>
  <c r="W55" i="46"/>
  <c r="W59" i="46"/>
  <c r="W63" i="46"/>
  <c r="W46" i="46"/>
  <c r="W50" i="46"/>
  <c r="W54" i="46"/>
  <c r="W58" i="46"/>
  <c r="W62" i="46"/>
  <c r="L299" i="46"/>
  <c r="M299" i="46" s="1"/>
  <c r="V299" i="46" s="1"/>
  <c r="M198" i="46"/>
  <c r="V198" i="46" s="1"/>
  <c r="L248" i="46"/>
  <c r="M248" i="46" s="1"/>
  <c r="M188" i="46"/>
  <c r="V188" i="46" s="1"/>
  <c r="L238" i="46"/>
  <c r="M238" i="46" s="1"/>
  <c r="L289" i="46"/>
  <c r="M289" i="46" s="1"/>
  <c r="L303" i="46"/>
  <c r="M303" i="46" s="1"/>
  <c r="M202" i="46"/>
  <c r="V202" i="46" s="1"/>
  <c r="L252" i="46"/>
  <c r="M252" i="46" s="1"/>
  <c r="O236" i="46"/>
  <c r="O287" i="46"/>
  <c r="V151" i="46"/>
  <c r="V147" i="46"/>
  <c r="V143" i="46"/>
  <c r="V137" i="46"/>
  <c r="V138" i="46"/>
  <c r="V109" i="46"/>
  <c r="V105" i="46"/>
  <c r="V101" i="46"/>
  <c r="V97" i="46"/>
  <c r="V93" i="46"/>
  <c r="V186" i="46"/>
  <c r="V334" i="46" s="1"/>
  <c r="O251" i="46"/>
  <c r="O302" i="46"/>
  <c r="O300" i="46"/>
  <c r="O249" i="46"/>
  <c r="L298" i="46"/>
  <c r="M298" i="46" s="1"/>
  <c r="M197" i="46"/>
  <c r="V197" i="46" s="1"/>
  <c r="L247" i="46"/>
  <c r="M247" i="46" s="1"/>
  <c r="L253" i="46"/>
  <c r="M253" i="46" s="1"/>
  <c r="L304" i="46"/>
  <c r="M304" i="46" s="1"/>
  <c r="M203" i="46"/>
  <c r="V203" i="46" s="1"/>
  <c r="O296" i="46"/>
  <c r="O245" i="46"/>
  <c r="O235" i="46"/>
  <c r="O286" i="46"/>
  <c r="M192" i="46"/>
  <c r="V192" i="46" s="1"/>
  <c r="L242" i="46"/>
  <c r="M242" i="46" s="1"/>
  <c r="L293" i="46"/>
  <c r="M293" i="46" s="1"/>
  <c r="M196" i="46"/>
  <c r="V196" i="46" s="1"/>
  <c r="L246" i="46"/>
  <c r="M246" i="46" s="1"/>
  <c r="L297" i="46"/>
  <c r="M297" i="46" s="1"/>
  <c r="O289" i="46"/>
  <c r="O238" i="46"/>
  <c r="O244" i="46"/>
  <c r="O295" i="46"/>
  <c r="V150" i="46"/>
  <c r="V135" i="46"/>
  <c r="V108" i="46"/>
  <c r="V100" i="46"/>
  <c r="V96" i="46"/>
  <c r="V92" i="46"/>
  <c r="O239" i="46"/>
  <c r="O290" i="46"/>
  <c r="O304" i="46"/>
  <c r="O253" i="46"/>
  <c r="N54" i="21"/>
  <c r="Q32" i="21"/>
  <c r="Q31" i="21" s="1"/>
  <c r="V71" i="46"/>
  <c r="V74" i="46"/>
  <c r="V77" i="46"/>
  <c r="V83" i="46"/>
  <c r="V86" i="46"/>
  <c r="V88" i="46"/>
  <c r="V79" i="46"/>
  <c r="V81" i="46"/>
  <c r="V87" i="46"/>
  <c r="V90" i="46"/>
  <c r="V124" i="46"/>
  <c r="V134" i="46"/>
  <c r="V72" i="46"/>
  <c r="V73" i="46"/>
  <c r="V76" i="46"/>
  <c r="V85" i="46"/>
  <c r="V84" i="46"/>
  <c r="V132" i="46"/>
  <c r="V133" i="46"/>
  <c r="V131" i="46"/>
  <c r="V129" i="46"/>
  <c r="V127" i="46"/>
  <c r="V128" i="46"/>
  <c r="V126" i="46"/>
  <c r="V75" i="46"/>
  <c r="V89" i="46"/>
  <c r="V130" i="46"/>
  <c r="V119" i="46"/>
  <c r="V78" i="46"/>
  <c r="V123" i="46"/>
  <c r="V80" i="46"/>
  <c r="V121" i="46"/>
  <c r="V122" i="46"/>
  <c r="V125" i="46"/>
  <c r="V118" i="46"/>
  <c r="V117" i="46"/>
  <c r="V120" i="46"/>
  <c r="V115" i="46"/>
  <c r="V168" i="46"/>
  <c r="V166" i="46"/>
  <c r="V116" i="46"/>
  <c r="V82" i="46"/>
  <c r="V173" i="46"/>
  <c r="V169" i="46"/>
  <c r="V167" i="46"/>
  <c r="V165" i="46"/>
  <c r="V174" i="46"/>
  <c r="V175" i="46"/>
  <c r="V176" i="46"/>
  <c r="V171" i="46"/>
  <c r="V172" i="46"/>
  <c r="V170" i="46"/>
  <c r="U159" i="46"/>
  <c r="U313" i="46"/>
  <c r="W38" i="46"/>
  <c r="W37" i="46"/>
  <c r="W32" i="46"/>
  <c r="W43" i="46"/>
  <c r="W27" i="46"/>
  <c r="W34" i="46"/>
  <c r="W36" i="46"/>
  <c r="W40" i="46"/>
  <c r="W25" i="46"/>
  <c r="W26" i="46"/>
  <c r="W41" i="46"/>
  <c r="W31" i="46"/>
  <c r="W42" i="46"/>
  <c r="W35" i="46"/>
  <c r="W30" i="46"/>
  <c r="W29" i="46"/>
  <c r="W28" i="46"/>
  <c r="W39" i="46"/>
  <c r="W33" i="46"/>
  <c r="W24" i="46"/>
  <c r="O234" i="46"/>
  <c r="O285" i="46"/>
  <c r="L277" i="46"/>
  <c r="M277" i="46" s="1"/>
  <c r="L226" i="46"/>
  <c r="M226" i="46" s="1"/>
  <c r="V179" i="46"/>
  <c r="L280" i="46"/>
  <c r="M280" i="46" s="1"/>
  <c r="L229" i="46"/>
  <c r="M229" i="46" s="1"/>
  <c r="V184" i="46"/>
  <c r="L285" i="46"/>
  <c r="M285" i="46" s="1"/>
  <c r="L234" i="46"/>
  <c r="M234" i="46" s="1"/>
  <c r="L273" i="46"/>
  <c r="M273" i="46" s="1"/>
  <c r="L222" i="46"/>
  <c r="M222" i="46" s="1"/>
  <c r="L271" i="46"/>
  <c r="M271" i="46" s="1"/>
  <c r="L220" i="46"/>
  <c r="M220" i="46" s="1"/>
  <c r="L274" i="46"/>
  <c r="M274" i="46" s="1"/>
  <c r="L223" i="46"/>
  <c r="M223" i="46" s="1"/>
  <c r="W15" i="46"/>
  <c r="X14" i="46"/>
  <c r="X16" i="46" s="1"/>
  <c r="O266" i="46"/>
  <c r="O215" i="46"/>
  <c r="V180" i="46"/>
  <c r="L281" i="46"/>
  <c r="M281" i="46" s="1"/>
  <c r="L230" i="46"/>
  <c r="M230" i="46" s="1"/>
  <c r="O268" i="46"/>
  <c r="O217" i="46"/>
  <c r="O279" i="46"/>
  <c r="O228" i="46"/>
  <c r="E360" i="46"/>
  <c r="F359" i="46"/>
  <c r="O284" i="46"/>
  <c r="O233" i="46"/>
  <c r="O280" i="46"/>
  <c r="O229" i="46"/>
  <c r="L269" i="46"/>
  <c r="M269" i="46" s="1"/>
  <c r="L218" i="46"/>
  <c r="M218" i="46" s="1"/>
  <c r="L276" i="46"/>
  <c r="M276" i="46" s="1"/>
  <c r="L225" i="46"/>
  <c r="M225" i="46" s="1"/>
  <c r="O227" i="46"/>
  <c r="O278" i="46"/>
  <c r="O267" i="46"/>
  <c r="O216" i="46"/>
  <c r="O273" i="46"/>
  <c r="O222" i="46"/>
  <c r="O220" i="46"/>
  <c r="O271" i="46"/>
  <c r="V178" i="46"/>
  <c r="L279" i="46"/>
  <c r="M279" i="46" s="1"/>
  <c r="L228" i="46"/>
  <c r="M228" i="46" s="1"/>
  <c r="L219" i="46"/>
  <c r="M219" i="46" s="1"/>
  <c r="L270" i="46"/>
  <c r="M270" i="46" s="1"/>
  <c r="L283" i="46"/>
  <c r="M283" i="46" s="1"/>
  <c r="L232" i="46"/>
  <c r="M232" i="46" s="1"/>
  <c r="V182" i="46"/>
  <c r="L284" i="46"/>
  <c r="M284" i="46" s="1"/>
  <c r="V284" i="46" s="1"/>
  <c r="L233" i="46"/>
  <c r="M233" i="46" s="1"/>
  <c r="V233" i="46" s="1"/>
  <c r="V183" i="46"/>
  <c r="W183" i="46" s="1"/>
  <c r="O276" i="46"/>
  <c r="O225" i="46"/>
  <c r="L267" i="46"/>
  <c r="M267" i="46" s="1"/>
  <c r="L216" i="46"/>
  <c r="M216" i="46" s="1"/>
  <c r="O275" i="46"/>
  <c r="O224" i="46"/>
  <c r="V177" i="46"/>
  <c r="L278" i="46"/>
  <c r="M278" i="46" s="1"/>
  <c r="L227" i="46"/>
  <c r="M227" i="46" s="1"/>
  <c r="L231" i="46"/>
  <c r="M231" i="46" s="1"/>
  <c r="V181" i="46"/>
  <c r="L282" i="46"/>
  <c r="M282" i="46" s="1"/>
  <c r="O226" i="46"/>
  <c r="O277" i="46"/>
  <c r="L275" i="46"/>
  <c r="M275" i="46" s="1"/>
  <c r="L224" i="46"/>
  <c r="M224" i="46" s="1"/>
  <c r="O218" i="46"/>
  <c r="O269" i="46"/>
  <c r="O282" i="46"/>
  <c r="O231" i="46"/>
  <c r="L272" i="46"/>
  <c r="M272" i="46" s="1"/>
  <c r="L221" i="46"/>
  <c r="M221" i="46" s="1"/>
  <c r="O281" i="46"/>
  <c r="O230" i="46"/>
  <c r="L268" i="46"/>
  <c r="M268" i="46" s="1"/>
  <c r="L217" i="46"/>
  <c r="M217" i="46" s="1"/>
  <c r="O283" i="46"/>
  <c r="O232" i="46"/>
  <c r="O274" i="46"/>
  <c r="O223" i="46"/>
  <c r="O221" i="46"/>
  <c r="O272" i="46"/>
  <c r="L266" i="46"/>
  <c r="M266" i="46" s="1"/>
  <c r="L215" i="46"/>
  <c r="M215" i="46" s="1"/>
  <c r="O270" i="46"/>
  <c r="O219" i="46"/>
  <c r="N155" i="21"/>
  <c r="O17" i="25"/>
  <c r="N30" i="26"/>
  <c r="N31" i="26"/>
  <c r="AA3" i="29"/>
  <c r="AB2" i="29"/>
  <c r="AA4" i="29"/>
  <c r="AD2" i="31"/>
  <c r="AC3" i="31"/>
  <c r="AC4" i="31"/>
  <c r="AE5" i="31"/>
  <c r="AE6" i="31"/>
  <c r="AE7" i="31"/>
  <c r="AF8" i="31"/>
  <c r="O20" i="25"/>
  <c r="O234" i="21"/>
  <c r="O239" i="21" s="1"/>
  <c r="O290" i="21"/>
  <c r="O21" i="25"/>
  <c r="N166" i="21"/>
  <c r="N167" i="21" s="1"/>
  <c r="N22" i="26" s="1"/>
  <c r="O47" i="21"/>
  <c r="N121" i="21"/>
  <c r="N122" i="21" s="1"/>
  <c r="N18" i="26" s="1"/>
  <c r="N110" i="21"/>
  <c r="O191" i="21"/>
  <c r="O195" i="21" s="1"/>
  <c r="O30" i="26" s="1"/>
  <c r="O207" i="21"/>
  <c r="O211" i="21" s="1"/>
  <c r="O31" i="26" s="1"/>
  <c r="O174" i="21"/>
  <c r="O163" i="21"/>
  <c r="O96" i="21"/>
  <c r="O74" i="21"/>
  <c r="O140" i="21"/>
  <c r="O107" i="21"/>
  <c r="O63" i="21"/>
  <c r="O85" i="21"/>
  <c r="O118" i="21"/>
  <c r="O129" i="21"/>
  <c r="O152" i="21"/>
  <c r="O151" i="21"/>
  <c r="P20" i="25"/>
  <c r="Y10" i="28"/>
  <c r="P9" i="29"/>
  <c r="M123" i="20"/>
  <c r="G248" i="21"/>
  <c r="C249" i="21"/>
  <c r="Q172" i="21"/>
  <c r="O10" i="21"/>
  <c r="N16" i="26"/>
  <c r="Q9" i="30"/>
  <c r="Q9" i="31"/>
  <c r="R15" i="24"/>
  <c r="C191" i="47" s="1"/>
  <c r="C209" i="47" s="1"/>
  <c r="H55" i="27"/>
  <c r="Q67" i="27" s="1"/>
  <c r="M49" i="20"/>
  <c r="M54" i="20"/>
  <c r="M3" i="20"/>
  <c r="M4" i="20"/>
  <c r="N2" i="20"/>
  <c r="O3" i="21"/>
  <c r="O4" i="21"/>
  <c r="AA7" i="28"/>
  <c r="AA5" i="28"/>
  <c r="AB8" i="28"/>
  <c r="AA6" i="28"/>
  <c r="Y4" i="28"/>
  <c r="Y3" i="28"/>
  <c r="Z2" i="28"/>
  <c r="P2" i="21"/>
  <c r="P15" i="25"/>
  <c r="R3" i="25"/>
  <c r="S2" i="25"/>
  <c r="R4" i="25"/>
  <c r="S5" i="26"/>
  <c r="T8" i="26"/>
  <c r="U8" i="26" s="1"/>
  <c r="S7" i="26"/>
  <c r="S6" i="25"/>
  <c r="S7" i="25"/>
  <c r="T8" i="25"/>
  <c r="S5" i="25"/>
  <c r="F218" i="20"/>
  <c r="I218" i="20" s="1"/>
  <c r="F127" i="20"/>
  <c r="G126" i="20"/>
  <c r="H126" i="20" s="1"/>
  <c r="L126" i="20" s="1"/>
  <c r="E215" i="20"/>
  <c r="H214" i="20"/>
  <c r="K214" i="20" s="1"/>
  <c r="K124" i="20"/>
  <c r="M124" i="20" s="1"/>
  <c r="S8" i="20"/>
  <c r="R7" i="20"/>
  <c r="R6" i="20"/>
  <c r="R5" i="20"/>
  <c r="R6" i="21"/>
  <c r="R5" i="21"/>
  <c r="R161" i="21" s="1"/>
  <c r="S8" i="21"/>
  <c r="R7" i="21"/>
  <c r="P3" i="26"/>
  <c r="P4" i="26"/>
  <c r="Q2" i="26"/>
  <c r="Q61" i="21"/>
  <c r="Q149" i="21"/>
  <c r="J125" i="20"/>
  <c r="I125" i="20"/>
  <c r="E129" i="20"/>
  <c r="P346" i="21" l="1"/>
  <c r="P345" i="21"/>
  <c r="P55" i="26" s="1"/>
  <c r="P200" i="21"/>
  <c r="P54" i="26" s="1"/>
  <c r="P185" i="21"/>
  <c r="P59" i="26" s="1"/>
  <c r="P184" i="21"/>
  <c r="P201" i="21"/>
  <c r="P60" i="26" s="1"/>
  <c r="P371" i="21"/>
  <c r="P56" i="26" s="1"/>
  <c r="P338" i="21"/>
  <c r="P372" i="21"/>
  <c r="P62" i="26" s="1"/>
  <c r="P339" i="21"/>
  <c r="T14" i="46"/>
  <c r="N365" i="21"/>
  <c r="N364" i="21"/>
  <c r="P365" i="21"/>
  <c r="O365" i="21"/>
  <c r="O364" i="21"/>
  <c r="P364" i="21"/>
  <c r="M340" i="21"/>
  <c r="O344" i="21"/>
  <c r="O347" i="21" s="1"/>
  <c r="P351" i="21"/>
  <c r="P61" i="26"/>
  <c r="P37" i="21"/>
  <c r="O155" i="21"/>
  <c r="P285" i="21"/>
  <c r="P283" i="21"/>
  <c r="P224" i="21"/>
  <c r="P223" i="21"/>
  <c r="P206" i="21"/>
  <c r="P190" i="21"/>
  <c r="P173" i="21"/>
  <c r="P175" i="21" s="1"/>
  <c r="P171" i="21" s="1"/>
  <c r="P284" i="21" s="1"/>
  <c r="P53" i="26"/>
  <c r="P150" i="21"/>
  <c r="P148" i="21" s="1"/>
  <c r="Q20" i="25" s="1"/>
  <c r="P162" i="21"/>
  <c r="P160" i="21" s="1"/>
  <c r="R72" i="21"/>
  <c r="R127" i="21"/>
  <c r="R138" i="21"/>
  <c r="R116" i="21"/>
  <c r="R105" i="21"/>
  <c r="R94" i="21"/>
  <c r="R83" i="21"/>
  <c r="P128" i="21"/>
  <c r="P139" i="21"/>
  <c r="P137" i="21" s="1"/>
  <c r="P106" i="21"/>
  <c r="P104" i="21" s="1"/>
  <c r="Q42" i="25" s="1"/>
  <c r="P117" i="21"/>
  <c r="P115" i="21" s="1"/>
  <c r="O268" i="21"/>
  <c r="P42" i="25"/>
  <c r="P84" i="21"/>
  <c r="P95" i="21"/>
  <c r="P62" i="21"/>
  <c r="P73" i="21"/>
  <c r="N111" i="21"/>
  <c r="N112" i="21" s="1"/>
  <c r="O26" i="28" s="1"/>
  <c r="N272" i="21"/>
  <c r="V296" i="46"/>
  <c r="W296" i="46" s="1"/>
  <c r="V252" i="46"/>
  <c r="W252" i="46" s="1"/>
  <c r="V241" i="46"/>
  <c r="W241" i="46" s="1"/>
  <c r="V254" i="46"/>
  <c r="W254" i="46" s="1"/>
  <c r="N24" i="20"/>
  <c r="N44" i="20"/>
  <c r="N39" i="20"/>
  <c r="D98" i="20"/>
  <c r="F98" i="20" s="1"/>
  <c r="V292" i="46"/>
  <c r="W292" i="46" s="1"/>
  <c r="V294" i="46"/>
  <c r="W294" i="46" s="1"/>
  <c r="V297" i="46"/>
  <c r="W297" i="46" s="1"/>
  <c r="V237" i="46"/>
  <c r="W237" i="46" s="1"/>
  <c r="N34" i="20"/>
  <c r="V301" i="46"/>
  <c r="W301" i="46" s="1"/>
  <c r="V287" i="46"/>
  <c r="W287" i="46" s="1"/>
  <c r="S46" i="21"/>
  <c r="V251" i="46"/>
  <c r="W251" i="46" s="1"/>
  <c r="V246" i="46"/>
  <c r="W246" i="46" s="1"/>
  <c r="V247" i="46"/>
  <c r="W247" i="46" s="1"/>
  <c r="V243" i="46"/>
  <c r="W243" i="46" s="1"/>
  <c r="V291" i="46"/>
  <c r="W291" i="46" s="1"/>
  <c r="V288" i="46"/>
  <c r="W288" i="46" s="1"/>
  <c r="V293" i="46"/>
  <c r="W293" i="46" s="1"/>
  <c r="V245" i="46"/>
  <c r="W245" i="46" s="1"/>
  <c r="V235" i="46"/>
  <c r="W235" i="46" s="1"/>
  <c r="V305" i="46"/>
  <c r="W305" i="46" s="1"/>
  <c r="V290" i="46"/>
  <c r="W290" i="46" s="1"/>
  <c r="V303" i="46"/>
  <c r="W303" i="46" s="1"/>
  <c r="V244" i="46"/>
  <c r="W244" i="46" s="1"/>
  <c r="V236" i="46"/>
  <c r="W236" i="46" s="1"/>
  <c r="V304" i="46"/>
  <c r="W304" i="46" s="1"/>
  <c r="V298" i="46"/>
  <c r="W298" i="46" s="1"/>
  <c r="W299" i="46"/>
  <c r="V289" i="46"/>
  <c r="W289" i="46" s="1"/>
  <c r="V239" i="46"/>
  <c r="W239" i="46" s="1"/>
  <c r="V300" i="46"/>
  <c r="W300" i="46" s="1"/>
  <c r="V286" i="46"/>
  <c r="W286" i="46" s="1"/>
  <c r="V302" i="46"/>
  <c r="W302" i="46" s="1"/>
  <c r="V242" i="46"/>
  <c r="W242" i="46" s="1"/>
  <c r="V253" i="46"/>
  <c r="W253" i="46" s="1"/>
  <c r="V238" i="46"/>
  <c r="W238" i="46" s="1"/>
  <c r="V248" i="46"/>
  <c r="W248" i="46" s="1"/>
  <c r="V240" i="46"/>
  <c r="W240" i="46" s="1"/>
  <c r="V249" i="46"/>
  <c r="W249" i="46" s="1"/>
  <c r="V295" i="46"/>
  <c r="W295" i="46" s="1"/>
  <c r="V250" i="46"/>
  <c r="W250" i="46" s="1"/>
  <c r="V340" i="46"/>
  <c r="W192" i="46"/>
  <c r="W340" i="46" s="1"/>
  <c r="V350" i="46"/>
  <c r="W202" i="46"/>
  <c r="W350" i="46" s="1"/>
  <c r="V336" i="46"/>
  <c r="W188" i="46"/>
  <c r="W336" i="46" s="1"/>
  <c r="V346" i="46"/>
  <c r="W198" i="46"/>
  <c r="W346" i="46" s="1"/>
  <c r="V343" i="46"/>
  <c r="W195" i="46"/>
  <c r="W343" i="46" s="1"/>
  <c r="V341" i="46"/>
  <c r="W193" i="46"/>
  <c r="W341" i="46" s="1"/>
  <c r="V344" i="46"/>
  <c r="W196" i="46"/>
  <c r="W344" i="46" s="1"/>
  <c r="V345" i="46"/>
  <c r="W197" i="46"/>
  <c r="W345" i="46" s="1"/>
  <c r="V333" i="46"/>
  <c r="W185" i="46"/>
  <c r="W333" i="46" s="1"/>
  <c r="V339" i="46"/>
  <c r="W191" i="46"/>
  <c r="W339" i="46" s="1"/>
  <c r="V351" i="46"/>
  <c r="W203" i="46"/>
  <c r="W351" i="46" s="1"/>
  <c r="W153" i="46"/>
  <c r="W149" i="46"/>
  <c r="W145" i="46"/>
  <c r="W141" i="46"/>
  <c r="W137" i="46"/>
  <c r="W107" i="46"/>
  <c r="W103" i="46"/>
  <c r="W96" i="46"/>
  <c r="W95" i="46"/>
  <c r="W91" i="46"/>
  <c r="W189" i="46"/>
  <c r="W337" i="46" s="1"/>
  <c r="W152" i="46"/>
  <c r="W148" i="46"/>
  <c r="W144" i="46"/>
  <c r="W140" i="46"/>
  <c r="W136" i="46"/>
  <c r="W110" i="46"/>
  <c r="W106" i="46"/>
  <c r="W102" i="46"/>
  <c r="W101" i="46"/>
  <c r="W94" i="46"/>
  <c r="W190" i="46"/>
  <c r="W338" i="46" s="1"/>
  <c r="W187" i="46"/>
  <c r="W335" i="46" s="1"/>
  <c r="W151" i="46"/>
  <c r="W147" i="46"/>
  <c r="W143" i="46"/>
  <c r="W139" i="46"/>
  <c r="W135" i="46"/>
  <c r="W109" i="46"/>
  <c r="W105" i="46"/>
  <c r="W100" i="46"/>
  <c r="W99" i="46"/>
  <c r="W93" i="46"/>
  <c r="W199" i="46"/>
  <c r="W347" i="46" s="1"/>
  <c r="W204" i="46"/>
  <c r="W352" i="46" s="1"/>
  <c r="W194" i="46"/>
  <c r="W342" i="46" s="1"/>
  <c r="X46" i="46"/>
  <c r="X50" i="46"/>
  <c r="X54" i="46"/>
  <c r="X58" i="46"/>
  <c r="X62" i="46"/>
  <c r="X45" i="46"/>
  <c r="X49" i="46"/>
  <c r="X53" i="46"/>
  <c r="X57" i="46"/>
  <c r="X61" i="46"/>
  <c r="X44" i="46"/>
  <c r="X48" i="46"/>
  <c r="X52" i="46"/>
  <c r="X56" i="46"/>
  <c r="X60" i="46"/>
  <c r="X47" i="46"/>
  <c r="X51" i="46"/>
  <c r="X55" i="46"/>
  <c r="X59" i="46"/>
  <c r="X63" i="46"/>
  <c r="W154" i="46"/>
  <c r="W150" i="46"/>
  <c r="W146" i="46"/>
  <c r="W142" i="46"/>
  <c r="W138" i="46"/>
  <c r="W108" i="46"/>
  <c r="W104" i="46"/>
  <c r="W98" i="46"/>
  <c r="W97" i="46"/>
  <c r="W92" i="46"/>
  <c r="W201" i="46"/>
  <c r="W349" i="46" s="1"/>
  <c r="W200" i="46"/>
  <c r="W348" i="46" s="1"/>
  <c r="W186" i="46"/>
  <c r="W334" i="46" s="1"/>
  <c r="V227" i="46"/>
  <c r="W227" i="46" s="1"/>
  <c r="W177" i="46"/>
  <c r="W325" i="46" s="1"/>
  <c r="W181" i="46"/>
  <c r="W329" i="46" s="1"/>
  <c r="V215" i="46"/>
  <c r="W215" i="46" s="1"/>
  <c r="W182" i="46"/>
  <c r="W180" i="46"/>
  <c r="W328" i="46" s="1"/>
  <c r="V234" i="46"/>
  <c r="W234" i="46" s="1"/>
  <c r="P328" i="21"/>
  <c r="P47" i="21"/>
  <c r="R32" i="21"/>
  <c r="R31" i="21" s="1"/>
  <c r="V217" i="46"/>
  <c r="W217" i="46" s="1"/>
  <c r="V231" i="46"/>
  <c r="W231" i="46" s="1"/>
  <c r="W284" i="46"/>
  <c r="W178" i="46"/>
  <c r="W326" i="46" s="1"/>
  <c r="V267" i="46"/>
  <c r="W267" i="46" s="1"/>
  <c r="W233" i="46"/>
  <c r="W129" i="46"/>
  <c r="W88" i="46"/>
  <c r="W132" i="46"/>
  <c r="W81" i="46"/>
  <c r="V224" i="46"/>
  <c r="W224" i="46" s="1"/>
  <c r="V285" i="46"/>
  <c r="W285" i="46" s="1"/>
  <c r="W79" i="46"/>
  <c r="V230" i="46"/>
  <c r="W230" i="46" s="1"/>
  <c r="W184" i="46"/>
  <c r="W332" i="46" s="1"/>
  <c r="W172" i="46"/>
  <c r="W320" i="46" s="1"/>
  <c r="W174" i="46"/>
  <c r="W322" i="46" s="1"/>
  <c r="W173" i="46"/>
  <c r="W321" i="46" s="1"/>
  <c r="W128" i="46"/>
  <c r="W83" i="46"/>
  <c r="W73" i="46"/>
  <c r="W171" i="46"/>
  <c r="W319" i="46" s="1"/>
  <c r="W165" i="46"/>
  <c r="W131" i="46"/>
  <c r="W119" i="46"/>
  <c r="W120" i="46"/>
  <c r="W126" i="46"/>
  <c r="W89" i="46"/>
  <c r="W84" i="46"/>
  <c r="W82" i="46"/>
  <c r="W76" i="46"/>
  <c r="W71" i="46"/>
  <c r="W168" i="46"/>
  <c r="W316" i="46" s="1"/>
  <c r="V266" i="46"/>
  <c r="W266" i="46" s="1"/>
  <c r="W176" i="46"/>
  <c r="W324" i="46" s="1"/>
  <c r="W167" i="46"/>
  <c r="W123" i="46"/>
  <c r="W125" i="46"/>
  <c r="W133" i="46"/>
  <c r="W85" i="46"/>
  <c r="W90" i="46"/>
  <c r="W87" i="46"/>
  <c r="W80" i="46"/>
  <c r="W78" i="46"/>
  <c r="W75" i="46"/>
  <c r="V282" i="46"/>
  <c r="W282" i="46" s="1"/>
  <c r="V278" i="46"/>
  <c r="W278" i="46" s="1"/>
  <c r="V216" i="46"/>
  <c r="W216" i="46" s="1"/>
  <c r="V232" i="46"/>
  <c r="W232" i="46" s="1"/>
  <c r="V228" i="46"/>
  <c r="W228" i="46" s="1"/>
  <c r="W127" i="46"/>
  <c r="W121" i="46"/>
  <c r="W117" i="46"/>
  <c r="W179" i="46"/>
  <c r="W327" i="46" s="1"/>
  <c r="W170" i="46"/>
  <c r="W318" i="46" s="1"/>
  <c r="W175" i="46"/>
  <c r="W169" i="46"/>
  <c r="W317" i="46" s="1"/>
  <c r="W115" i="46"/>
  <c r="W116" i="46"/>
  <c r="W124" i="46"/>
  <c r="W130" i="46"/>
  <c r="W86" i="46"/>
  <c r="W77" i="46"/>
  <c r="W74" i="46"/>
  <c r="W72" i="46"/>
  <c r="W134" i="46"/>
  <c r="W166" i="46"/>
  <c r="W314" i="46" s="1"/>
  <c r="W118" i="46"/>
  <c r="W122" i="46"/>
  <c r="V283" i="46"/>
  <c r="W283" i="46" s="1"/>
  <c r="V279" i="46"/>
  <c r="W279" i="46" s="1"/>
  <c r="V281" i="46"/>
  <c r="W281" i="46" s="1"/>
  <c r="V270" i="46"/>
  <c r="W270" i="46" s="1"/>
  <c r="V229" i="46"/>
  <c r="W229" i="46" s="1"/>
  <c r="V268" i="46"/>
  <c r="W268" i="46" s="1"/>
  <c r="V219" i="46"/>
  <c r="W219" i="46" s="1"/>
  <c r="V218" i="46"/>
  <c r="W218" i="46" s="1"/>
  <c r="V223" i="46"/>
  <c r="W223" i="46" s="1"/>
  <c r="V226" i="46"/>
  <c r="W226" i="46" s="1"/>
  <c r="V274" i="46"/>
  <c r="W274" i="46" s="1"/>
  <c r="V221" i="46"/>
  <c r="W221" i="46" s="1"/>
  <c r="V272" i="46"/>
  <c r="W272" i="46" s="1"/>
  <c r="V225" i="46"/>
  <c r="W225" i="46" s="1"/>
  <c r="V220" i="46"/>
  <c r="W220" i="46" s="1"/>
  <c r="V280" i="46"/>
  <c r="W280" i="46" s="1"/>
  <c r="V222" i="46"/>
  <c r="W222" i="46" s="1"/>
  <c r="V276" i="46"/>
  <c r="W276" i="46" s="1"/>
  <c r="V273" i="46"/>
  <c r="W273" i="46" s="1"/>
  <c r="V277" i="46"/>
  <c r="W277" i="46" s="1"/>
  <c r="V275" i="46"/>
  <c r="W275" i="46" s="1"/>
  <c r="V269" i="46"/>
  <c r="W269" i="46" s="1"/>
  <c r="V271" i="46"/>
  <c r="W271" i="46" s="1"/>
  <c r="W331" i="46"/>
  <c r="U310" i="46"/>
  <c r="W330" i="46"/>
  <c r="V318" i="46"/>
  <c r="V330" i="46"/>
  <c r="V332" i="46"/>
  <c r="V326" i="46"/>
  <c r="V316" i="46"/>
  <c r="V320" i="46"/>
  <c r="V319" i="46"/>
  <c r="V329" i="46"/>
  <c r="V325" i="46"/>
  <c r="V314" i="46"/>
  <c r="V323" i="46"/>
  <c r="V324" i="46"/>
  <c r="V322" i="46"/>
  <c r="V331" i="46"/>
  <c r="V317" i="46"/>
  <c r="V327" i="46"/>
  <c r="V321" i="46"/>
  <c r="X38" i="46"/>
  <c r="X32" i="46"/>
  <c r="X43" i="46"/>
  <c r="X27" i="46"/>
  <c r="X37" i="46"/>
  <c r="X41" i="46"/>
  <c r="X31" i="46"/>
  <c r="X36" i="46"/>
  <c r="X26" i="46"/>
  <c r="X40" i="46"/>
  <c r="X34" i="46"/>
  <c r="X25" i="46"/>
  <c r="X29" i="46"/>
  <c r="X42" i="46"/>
  <c r="X30" i="46"/>
  <c r="X35" i="46"/>
  <c r="X28" i="46"/>
  <c r="X24" i="46"/>
  <c r="X33" i="46"/>
  <c r="X39" i="46"/>
  <c r="E361" i="46"/>
  <c r="F360" i="46"/>
  <c r="Y14" i="46"/>
  <c r="Y16" i="46" s="1"/>
  <c r="X15" i="46"/>
  <c r="V328" i="46"/>
  <c r="V313" i="46"/>
  <c r="N143" i="21"/>
  <c r="N144" i="21" s="1"/>
  <c r="N20" i="26" s="1"/>
  <c r="AB3" i="29"/>
  <c r="AC2" i="29"/>
  <c r="AB4" i="29"/>
  <c r="AG8" i="31"/>
  <c r="AF6" i="31"/>
  <c r="AF5" i="31"/>
  <c r="AF7" i="31"/>
  <c r="AD4" i="31"/>
  <c r="AE2" i="31"/>
  <c r="AD3" i="31"/>
  <c r="O19" i="25"/>
  <c r="P290" i="21"/>
  <c r="N9" i="20"/>
  <c r="N10" i="20"/>
  <c r="O166" i="21"/>
  <c r="P234" i="21"/>
  <c r="O143" i="21"/>
  <c r="O110" i="21"/>
  <c r="O272" i="21" s="1"/>
  <c r="O121" i="21"/>
  <c r="P191" i="21"/>
  <c r="P207" i="21"/>
  <c r="P211" i="21" s="1"/>
  <c r="P31" i="26" s="1"/>
  <c r="P174" i="21"/>
  <c r="P163" i="21"/>
  <c r="P96" i="21"/>
  <c r="P63" i="21"/>
  <c r="P140" i="21"/>
  <c r="P107" i="21"/>
  <c r="P74" i="21"/>
  <c r="P85" i="21"/>
  <c r="P118" i="21"/>
  <c r="P129" i="21"/>
  <c r="P151" i="21"/>
  <c r="P152" i="21"/>
  <c r="Z10" i="28"/>
  <c r="G249" i="21"/>
  <c r="C250" i="21"/>
  <c r="Q10" i="26"/>
  <c r="Q65" i="26"/>
  <c r="Q66" i="26"/>
  <c r="R172" i="21"/>
  <c r="P10" i="21"/>
  <c r="R16" i="24"/>
  <c r="C192" i="47" s="1"/>
  <c r="C210" i="47" s="1"/>
  <c r="N168" i="21"/>
  <c r="N357" i="21" s="1"/>
  <c r="N59" i="20"/>
  <c r="N4" i="20"/>
  <c r="N3" i="20"/>
  <c r="N49" i="20"/>
  <c r="O2" i="20"/>
  <c r="N54" i="20"/>
  <c r="P4" i="21"/>
  <c r="Q2" i="21"/>
  <c r="Q365" i="21" s="1"/>
  <c r="N123" i="21"/>
  <c r="O120" i="21" s="1"/>
  <c r="P3" i="21"/>
  <c r="Z9" i="28"/>
  <c r="Z4" i="28"/>
  <c r="AA2" i="28"/>
  <c r="Z3" i="28"/>
  <c r="AC8" i="28"/>
  <c r="AB7" i="28"/>
  <c r="AB6" i="28"/>
  <c r="AB5" i="28"/>
  <c r="Q15" i="25"/>
  <c r="T2" i="25"/>
  <c r="T9" i="25" s="1"/>
  <c r="S3" i="25"/>
  <c r="S4" i="25"/>
  <c r="T6" i="26"/>
  <c r="T7" i="26"/>
  <c r="T5" i="26"/>
  <c r="Q3" i="26"/>
  <c r="R2" i="26"/>
  <c r="Q4" i="26"/>
  <c r="R149" i="21"/>
  <c r="R61" i="21"/>
  <c r="I126" i="20"/>
  <c r="J126" i="20"/>
  <c r="V8" i="26"/>
  <c r="U7" i="26"/>
  <c r="U6" i="26"/>
  <c r="U5" i="26"/>
  <c r="F128" i="20"/>
  <c r="G127" i="20"/>
  <c r="H127" i="20" s="1"/>
  <c r="L127" i="20" s="1"/>
  <c r="E130" i="20"/>
  <c r="K125" i="20"/>
  <c r="M125" i="20" s="1"/>
  <c r="T7" i="25"/>
  <c r="U8" i="25"/>
  <c r="T6" i="25"/>
  <c r="T5" i="25"/>
  <c r="T8" i="21"/>
  <c r="S6" i="21"/>
  <c r="S7" i="21"/>
  <c r="S5" i="21"/>
  <c r="S161" i="21" s="1"/>
  <c r="T8" i="20"/>
  <c r="S7" i="20"/>
  <c r="S6" i="20"/>
  <c r="S5" i="20"/>
  <c r="H215" i="20"/>
  <c r="K215" i="20" s="1"/>
  <c r="E216" i="20"/>
  <c r="O350" i="21" l="1"/>
  <c r="Q345" i="21"/>
  <c r="Q55" i="26" s="1"/>
  <c r="Q218" i="21"/>
  <c r="Q50" i="26" s="1"/>
  <c r="Q47" i="26" s="1"/>
  <c r="Q184" i="21"/>
  <c r="Q200" i="21"/>
  <c r="Q201" i="21"/>
  <c r="Q60" i="26" s="1"/>
  <c r="Q217" i="21"/>
  <c r="Q49" i="26" s="1"/>
  <c r="Q46" i="26" s="1"/>
  <c r="Q185" i="21"/>
  <c r="Q346" i="21"/>
  <c r="Q372" i="21"/>
  <c r="Q62" i="26" s="1"/>
  <c r="Q339" i="21"/>
  <c r="Q371" i="21"/>
  <c r="Q56" i="26" s="1"/>
  <c r="Q338" i="21"/>
  <c r="Q364" i="21"/>
  <c r="U19" i="46"/>
  <c r="N337" i="21"/>
  <c r="N340" i="21" s="1"/>
  <c r="O337" i="21" s="1"/>
  <c r="O340" i="21" s="1"/>
  <c r="P337" i="21" s="1"/>
  <c r="P340" i="21" s="1"/>
  <c r="N39" i="28"/>
  <c r="P344" i="21"/>
  <c r="P347" i="21" s="1"/>
  <c r="Q351" i="21"/>
  <c r="Q61" i="26"/>
  <c r="Q37" i="21"/>
  <c r="Q283" i="21"/>
  <c r="Q285" i="21"/>
  <c r="Q224" i="21"/>
  <c r="Q223" i="21"/>
  <c r="Q206" i="21"/>
  <c r="Q190" i="21"/>
  <c r="Q54" i="26"/>
  <c r="Q173" i="21"/>
  <c r="Q175" i="21" s="1"/>
  <c r="Q171" i="21" s="1"/>
  <c r="Q284" i="21" s="1"/>
  <c r="Q59" i="26"/>
  <c r="Q53" i="26"/>
  <c r="Q150" i="21"/>
  <c r="Q148" i="21" s="1"/>
  <c r="R20" i="25" s="1"/>
  <c r="Q162" i="21"/>
  <c r="Q160" i="21" s="1"/>
  <c r="R21" i="25" s="1"/>
  <c r="Q21" i="25"/>
  <c r="S72" i="21"/>
  <c r="S127" i="21"/>
  <c r="S138" i="21"/>
  <c r="S116" i="21"/>
  <c r="S105" i="21"/>
  <c r="S94" i="21"/>
  <c r="S83" i="21"/>
  <c r="Q128" i="21"/>
  <c r="Q139" i="21"/>
  <c r="Q137" i="21" s="1"/>
  <c r="R19" i="25" s="1"/>
  <c r="Q19" i="25"/>
  <c r="P268" i="21"/>
  <c r="Q17" i="25"/>
  <c r="Q106" i="21"/>
  <c r="Q104" i="21" s="1"/>
  <c r="Q268" i="21" s="1"/>
  <c r="Q117" i="21"/>
  <c r="Q115" i="21" s="1"/>
  <c r="R17" i="25" s="1"/>
  <c r="Q84" i="21"/>
  <c r="Q95" i="21"/>
  <c r="Q62" i="21"/>
  <c r="Q73" i="21"/>
  <c r="Q328" i="21"/>
  <c r="N41" i="26"/>
  <c r="N273" i="21"/>
  <c r="O24" i="20"/>
  <c r="O44" i="20"/>
  <c r="O39" i="20"/>
  <c r="D99" i="20"/>
  <c r="F99" i="20" s="1"/>
  <c r="O34" i="20"/>
  <c r="T46" i="21"/>
  <c r="X195" i="46"/>
  <c r="X343" i="46" s="1"/>
  <c r="X135" i="46"/>
  <c r="X136" i="46"/>
  <c r="X154" i="46"/>
  <c r="X150" i="46"/>
  <c r="X146" i="46"/>
  <c r="X142" i="46"/>
  <c r="X108" i="46"/>
  <c r="X104" i="46"/>
  <c r="X101" i="46"/>
  <c r="X97" i="46"/>
  <c r="X93" i="46"/>
  <c r="X303" i="46"/>
  <c r="X300" i="46"/>
  <c r="X305" i="46"/>
  <c r="X288" i="46"/>
  <c r="X290" i="46"/>
  <c r="X253" i="46"/>
  <c r="X287" i="46"/>
  <c r="X250" i="46"/>
  <c r="X243" i="46"/>
  <c r="X244" i="46"/>
  <c r="X237" i="46"/>
  <c r="X240" i="46"/>
  <c r="X196" i="46"/>
  <c r="X344" i="46" s="1"/>
  <c r="X193" i="46"/>
  <c r="X341" i="46" s="1"/>
  <c r="X189" i="46"/>
  <c r="X337" i="46" s="1"/>
  <c r="X153" i="46"/>
  <c r="X149" i="46"/>
  <c r="X145" i="46"/>
  <c r="X141" i="46"/>
  <c r="X107" i="46"/>
  <c r="X103" i="46"/>
  <c r="X100" i="46"/>
  <c r="X96" i="46"/>
  <c r="X92" i="46"/>
  <c r="X299" i="46"/>
  <c r="X296" i="46"/>
  <c r="X301" i="46"/>
  <c r="X302" i="46"/>
  <c r="X289" i="46"/>
  <c r="X251" i="46"/>
  <c r="X246" i="46"/>
  <c r="X249" i="46"/>
  <c r="X238" i="46"/>
  <c r="X236" i="46"/>
  <c r="X204" i="46"/>
  <c r="X352" i="46" s="1"/>
  <c r="X201" i="46"/>
  <c r="X349" i="46" s="1"/>
  <c r="X192" i="46"/>
  <c r="X340" i="46" s="1"/>
  <c r="X191" i="46"/>
  <c r="X339" i="46" s="1"/>
  <c r="X188" i="46"/>
  <c r="X336" i="46" s="1"/>
  <c r="X139" i="46"/>
  <c r="X140" i="46"/>
  <c r="X152" i="46"/>
  <c r="X148" i="46"/>
  <c r="X144" i="46"/>
  <c r="X110" i="46"/>
  <c r="X106" i="46"/>
  <c r="X102" i="46"/>
  <c r="X99" i="46"/>
  <c r="X95" i="46"/>
  <c r="X91" i="46"/>
  <c r="X295" i="46"/>
  <c r="X286" i="46"/>
  <c r="X297" i="46"/>
  <c r="X298" i="46"/>
  <c r="X242" i="46"/>
  <c r="X252" i="46"/>
  <c r="X245" i="46"/>
  <c r="X239" i="46"/>
  <c r="X202" i="46"/>
  <c r="X350" i="46" s="1"/>
  <c r="X200" i="46"/>
  <c r="X348" i="46" s="1"/>
  <c r="X203" i="46"/>
  <c r="X351" i="46" s="1"/>
  <c r="X197" i="46"/>
  <c r="X345" i="46" s="1"/>
  <c r="X198" i="46"/>
  <c r="X346" i="46" s="1"/>
  <c r="X190" i="46"/>
  <c r="X338" i="46" s="1"/>
  <c r="X185" i="46"/>
  <c r="X333" i="46" s="1"/>
  <c r="Y47" i="46"/>
  <c r="Y51" i="46"/>
  <c r="Y55" i="46"/>
  <c r="Y59" i="46"/>
  <c r="Y63" i="46"/>
  <c r="Y46" i="46"/>
  <c r="Y50" i="46"/>
  <c r="Y54" i="46"/>
  <c r="Y58" i="46"/>
  <c r="Y62" i="46"/>
  <c r="Y45" i="46"/>
  <c r="Y49" i="46"/>
  <c r="Y53" i="46"/>
  <c r="Y57" i="46"/>
  <c r="Y61" i="46"/>
  <c r="Y44" i="46"/>
  <c r="Y48" i="46"/>
  <c r="Y52" i="46"/>
  <c r="Y56" i="46"/>
  <c r="Y60" i="46"/>
  <c r="X137" i="46"/>
  <c r="X138" i="46"/>
  <c r="X151" i="46"/>
  <c r="X147" i="46"/>
  <c r="X143" i="46"/>
  <c r="X109" i="46"/>
  <c r="X105" i="46"/>
  <c r="X304" i="46"/>
  <c r="X98" i="46"/>
  <c r="X94" i="46"/>
  <c r="X292" i="46"/>
  <c r="X293" i="46"/>
  <c r="X294" i="46"/>
  <c r="X291" i="46"/>
  <c r="X254" i="46"/>
  <c r="X247" i="46"/>
  <c r="X248" i="46"/>
  <c r="X241" i="46"/>
  <c r="X235" i="46"/>
  <c r="X199" i="46"/>
  <c r="X347" i="46" s="1"/>
  <c r="X194" i="46"/>
  <c r="X342" i="46" s="1"/>
  <c r="X187" i="46"/>
  <c r="X335" i="46" s="1"/>
  <c r="X186" i="46"/>
  <c r="X334" i="46" s="1"/>
  <c r="O165" i="21"/>
  <c r="O167" i="21" s="1"/>
  <c r="O22" i="26" s="1"/>
  <c r="N21" i="28"/>
  <c r="S32" i="21"/>
  <c r="S31" i="21" s="1"/>
  <c r="X275" i="46"/>
  <c r="X223" i="46"/>
  <c r="X228" i="46"/>
  <c r="X227" i="46"/>
  <c r="X231" i="46"/>
  <c r="X277" i="46"/>
  <c r="X280" i="46"/>
  <c r="X221" i="46"/>
  <c r="X218" i="46"/>
  <c r="X270" i="46"/>
  <c r="X175" i="46"/>
  <c r="X232" i="46"/>
  <c r="X282" i="46"/>
  <c r="X267" i="46"/>
  <c r="X266" i="46"/>
  <c r="X233" i="46"/>
  <c r="X165" i="46"/>
  <c r="X116" i="46"/>
  <c r="X117" i="46"/>
  <c r="X121" i="46"/>
  <c r="X126" i="46"/>
  <c r="X129" i="46"/>
  <c r="X90" i="46"/>
  <c r="X84" i="46"/>
  <c r="X80" i="46"/>
  <c r="X83" i="46"/>
  <c r="X72" i="46"/>
  <c r="X134" i="46"/>
  <c r="X217" i="46"/>
  <c r="X177" i="46"/>
  <c r="X325" i="46" s="1"/>
  <c r="X285" i="46"/>
  <c r="X272" i="46"/>
  <c r="X283" i="46"/>
  <c r="X278" i="46"/>
  <c r="X172" i="46"/>
  <c r="X122" i="46"/>
  <c r="X127" i="46"/>
  <c r="X85" i="46"/>
  <c r="X77" i="46"/>
  <c r="X184" i="46"/>
  <c r="X271" i="46"/>
  <c r="X273" i="46"/>
  <c r="X220" i="46"/>
  <c r="X274" i="46"/>
  <c r="X219" i="46"/>
  <c r="X281" i="46"/>
  <c r="X170" i="46"/>
  <c r="X318" i="46" s="1"/>
  <c r="X183" i="46"/>
  <c r="X331" i="46" s="1"/>
  <c r="X224" i="46"/>
  <c r="X167" i="46"/>
  <c r="X180" i="46"/>
  <c r="X234" i="46"/>
  <c r="X181" i="46"/>
  <c r="X329" i="46" s="1"/>
  <c r="X171" i="46"/>
  <c r="X125" i="46"/>
  <c r="X119" i="46"/>
  <c r="X130" i="46"/>
  <c r="X124" i="46"/>
  <c r="X131" i="46"/>
  <c r="X87" i="46"/>
  <c r="X78" i="46"/>
  <c r="X81" i="46"/>
  <c r="X79" i="46"/>
  <c r="X73" i="46"/>
  <c r="X178" i="46"/>
  <c r="X326" i="46" s="1"/>
  <c r="X215" i="46"/>
  <c r="X222" i="46"/>
  <c r="X229" i="46"/>
  <c r="X169" i="46"/>
  <c r="X317" i="46" s="1"/>
  <c r="X179" i="46"/>
  <c r="X230" i="46"/>
  <c r="X168" i="46"/>
  <c r="X120" i="46"/>
  <c r="X123" i="46"/>
  <c r="X88" i="46"/>
  <c r="X82" i="46"/>
  <c r="X71" i="46"/>
  <c r="X269" i="46"/>
  <c r="X276" i="46"/>
  <c r="X225" i="46"/>
  <c r="X226" i="46"/>
  <c r="X268" i="46"/>
  <c r="X279" i="46"/>
  <c r="X166" i="46"/>
  <c r="X216" i="46"/>
  <c r="X174" i="46"/>
  <c r="X322" i="46" s="1"/>
  <c r="X176" i="46"/>
  <c r="X324" i="46" s="1"/>
  <c r="X182" i="46"/>
  <c r="X173" i="46"/>
  <c r="X115" i="46"/>
  <c r="X118" i="46"/>
  <c r="X133" i="46"/>
  <c r="X128" i="46"/>
  <c r="X132" i="46"/>
  <c r="X86" i="46"/>
  <c r="X89" i="46"/>
  <c r="X75" i="46"/>
  <c r="X76" i="46"/>
  <c r="X74" i="46"/>
  <c r="X284" i="46"/>
  <c r="W159" i="46"/>
  <c r="V159" i="46"/>
  <c r="V260" i="46"/>
  <c r="V259" i="46"/>
  <c r="W158" i="46"/>
  <c r="V209" i="46"/>
  <c r="V208" i="46"/>
  <c r="V158" i="46"/>
  <c r="N145" i="21"/>
  <c r="O142" i="21" s="1"/>
  <c r="O144" i="21" s="1"/>
  <c r="O20" i="26" s="1"/>
  <c r="W323" i="46"/>
  <c r="V315" i="46"/>
  <c r="Y38" i="46"/>
  <c r="Y27" i="46"/>
  <c r="Y43" i="46"/>
  <c r="Y32" i="46"/>
  <c r="Y37" i="46"/>
  <c r="Y25" i="46"/>
  <c r="Y41" i="46"/>
  <c r="Y34" i="46"/>
  <c r="Y36" i="46"/>
  <c r="Y31" i="46"/>
  <c r="Y26" i="46"/>
  <c r="Y40" i="46"/>
  <c r="Y35" i="46"/>
  <c r="Y28" i="46"/>
  <c r="Y42" i="46"/>
  <c r="Y30" i="46"/>
  <c r="Y29" i="46"/>
  <c r="Y33" i="46"/>
  <c r="Y24" i="46"/>
  <c r="Y39" i="46"/>
  <c r="W313" i="46"/>
  <c r="F361" i="46"/>
  <c r="E362" i="46"/>
  <c r="Y15" i="46"/>
  <c r="Z14" i="46"/>
  <c r="AC4" i="29"/>
  <c r="AC3" i="29"/>
  <c r="AD2" i="29"/>
  <c r="AG5" i="31"/>
  <c r="AG7" i="31"/>
  <c r="AH8" i="31"/>
  <c r="AG6" i="31"/>
  <c r="AE3" i="31"/>
  <c r="AF2" i="31"/>
  <c r="AE4" i="31"/>
  <c r="O109" i="21"/>
  <c r="O111" i="21" s="1"/>
  <c r="O122" i="21"/>
  <c r="O18" i="26" s="1"/>
  <c r="Q290" i="21"/>
  <c r="O9" i="20"/>
  <c r="O10" i="20"/>
  <c r="P166" i="21"/>
  <c r="Q234" i="21"/>
  <c r="Q239" i="21" s="1"/>
  <c r="Q47" i="21"/>
  <c r="P143" i="21"/>
  <c r="P121" i="21"/>
  <c r="P110" i="21"/>
  <c r="P272" i="21" s="1"/>
  <c r="Q191" i="21"/>
  <c r="Q195" i="21" s="1"/>
  <c r="Q30" i="26" s="1"/>
  <c r="Q207" i="21"/>
  <c r="Q211" i="21" s="1"/>
  <c r="Q31" i="26" s="1"/>
  <c r="Q174" i="21"/>
  <c r="Q163" i="21"/>
  <c r="Q96" i="21"/>
  <c r="Q74" i="21"/>
  <c r="Q140" i="21"/>
  <c r="Q63" i="21"/>
  <c r="Q107" i="21"/>
  <c r="Q85" i="21"/>
  <c r="Q118" i="21"/>
  <c r="Q129" i="21"/>
  <c r="P155" i="21"/>
  <c r="Q151" i="21"/>
  <c r="Q152" i="21"/>
  <c r="AA10" i="28"/>
  <c r="C251" i="21"/>
  <c r="G250" i="21"/>
  <c r="Q16" i="26"/>
  <c r="R10" i="26"/>
  <c r="R66" i="26"/>
  <c r="R65" i="26"/>
  <c r="S172" i="21"/>
  <c r="Q10" i="21"/>
  <c r="R17" i="24"/>
  <c r="C193" i="47" s="1"/>
  <c r="C211" i="47" s="1"/>
  <c r="O59" i="20"/>
  <c r="O3" i="20"/>
  <c r="P2" i="20"/>
  <c r="O4" i="20"/>
  <c r="O49" i="20"/>
  <c r="Q3" i="21"/>
  <c r="R2" i="21"/>
  <c r="Q4" i="21"/>
  <c r="AA4" i="28"/>
  <c r="AB2" i="28"/>
  <c r="AA3" i="28"/>
  <c r="AD8" i="28"/>
  <c r="AC7" i="28"/>
  <c r="AC6" i="28"/>
  <c r="AC5" i="28"/>
  <c r="R15" i="25"/>
  <c r="U2" i="25"/>
  <c r="T4" i="25"/>
  <c r="T3" i="25"/>
  <c r="U8" i="21"/>
  <c r="T7" i="21"/>
  <c r="T6" i="21"/>
  <c r="T5" i="21"/>
  <c r="T161" i="21" s="1"/>
  <c r="E217" i="20"/>
  <c r="H216" i="20"/>
  <c r="K216" i="20" s="1"/>
  <c r="T5" i="20"/>
  <c r="T6" i="20"/>
  <c r="T7" i="20"/>
  <c r="U8" i="20"/>
  <c r="E131" i="20"/>
  <c r="F129" i="20"/>
  <c r="G128" i="20"/>
  <c r="H128" i="20" s="1"/>
  <c r="L128" i="20" s="1"/>
  <c r="S2" i="26"/>
  <c r="R4" i="26"/>
  <c r="R3" i="26"/>
  <c r="K126" i="20"/>
  <c r="M126" i="20" s="1"/>
  <c r="S149" i="21"/>
  <c r="S61" i="21"/>
  <c r="V8" i="25"/>
  <c r="U5" i="25"/>
  <c r="U7" i="25"/>
  <c r="U6" i="25"/>
  <c r="W8" i="26"/>
  <c r="V7" i="26"/>
  <c r="V6" i="26"/>
  <c r="V5" i="26"/>
  <c r="I127" i="20"/>
  <c r="J127" i="20"/>
  <c r="P350" i="21" l="1"/>
  <c r="P39" i="28"/>
  <c r="R346" i="21"/>
  <c r="R345" i="21"/>
  <c r="R217" i="21"/>
  <c r="R49" i="26" s="1"/>
  <c r="R46" i="26" s="1"/>
  <c r="R200" i="21"/>
  <c r="R185" i="21"/>
  <c r="R201" i="21"/>
  <c r="R184" i="21"/>
  <c r="R218" i="21"/>
  <c r="R50" i="26" s="1"/>
  <c r="R47" i="26" s="1"/>
  <c r="R338" i="21"/>
  <c r="R371" i="21"/>
  <c r="R56" i="26" s="1"/>
  <c r="R339" i="21"/>
  <c r="R372" i="21"/>
  <c r="R62" i="26" s="1"/>
  <c r="R364" i="21"/>
  <c r="R365" i="21"/>
  <c r="O39" i="28"/>
  <c r="Z16" i="46"/>
  <c r="U17" i="46"/>
  <c r="U18" i="46"/>
  <c r="V19" i="46"/>
  <c r="Q337" i="21"/>
  <c r="Q340" i="21" s="1"/>
  <c r="Q39" i="28"/>
  <c r="Q344" i="21"/>
  <c r="Q347" i="21" s="1"/>
  <c r="R351" i="21"/>
  <c r="R61" i="26"/>
  <c r="R55" i="26"/>
  <c r="R37" i="21"/>
  <c r="R283" i="21"/>
  <c r="R285" i="21"/>
  <c r="R224" i="21"/>
  <c r="R223" i="21"/>
  <c r="R206" i="21"/>
  <c r="R190" i="21"/>
  <c r="R54" i="26"/>
  <c r="R60" i="26"/>
  <c r="R173" i="21"/>
  <c r="R175" i="21" s="1"/>
  <c r="R171" i="21" s="1"/>
  <c r="R284" i="21" s="1"/>
  <c r="R59" i="26"/>
  <c r="R53" i="26"/>
  <c r="R150" i="21"/>
  <c r="R148" i="21" s="1"/>
  <c r="S20" i="25" s="1"/>
  <c r="R162" i="21"/>
  <c r="R160" i="21" s="1"/>
  <c r="T72" i="21"/>
  <c r="T127" i="21"/>
  <c r="T138" i="21"/>
  <c r="T105" i="21"/>
  <c r="T116" i="21"/>
  <c r="T94" i="21"/>
  <c r="T83" i="21"/>
  <c r="R128" i="21"/>
  <c r="R139" i="21"/>
  <c r="R137" i="21" s="1"/>
  <c r="S19" i="25" s="1"/>
  <c r="R42" i="25"/>
  <c r="R106" i="21"/>
  <c r="R104" i="21" s="1"/>
  <c r="R117" i="21"/>
  <c r="R115" i="21" s="1"/>
  <c r="S17" i="25" s="1"/>
  <c r="R84" i="21"/>
  <c r="R95" i="21"/>
  <c r="R62" i="21"/>
  <c r="R73" i="21"/>
  <c r="O41" i="26"/>
  <c r="O273" i="21"/>
  <c r="R328" i="21"/>
  <c r="P24" i="20"/>
  <c r="P44" i="20"/>
  <c r="P39" i="20"/>
  <c r="D100" i="20"/>
  <c r="F100" i="20" s="1"/>
  <c r="P34" i="20"/>
  <c r="Y188" i="46"/>
  <c r="Y336" i="46" s="1"/>
  <c r="U46" i="21"/>
  <c r="Y235" i="46"/>
  <c r="Y254" i="46"/>
  <c r="Y294" i="46"/>
  <c r="Y304" i="46"/>
  <c r="Y241" i="46"/>
  <c r="Y293" i="46"/>
  <c r="Y248" i="46"/>
  <c r="Y291" i="46"/>
  <c r="Y247" i="46"/>
  <c r="Y292" i="46"/>
  <c r="Y154" i="46"/>
  <c r="Y150" i="46"/>
  <c r="Y146" i="46"/>
  <c r="Y142" i="46"/>
  <c r="Y97" i="46"/>
  <c r="Y138" i="46"/>
  <c r="Y108" i="46"/>
  <c r="Y104" i="46"/>
  <c r="Y98" i="46"/>
  <c r="Y94" i="46"/>
  <c r="Y300" i="46"/>
  <c r="Y297" i="46"/>
  <c r="Y303" i="46"/>
  <c r="Y290" i="46"/>
  <c r="Y238" i="46"/>
  <c r="Y236" i="46"/>
  <c r="Y199" i="46"/>
  <c r="Y347" i="46" s="1"/>
  <c r="Y195" i="46"/>
  <c r="Y343" i="46" s="1"/>
  <c r="Y204" i="46"/>
  <c r="Y352" i="46" s="1"/>
  <c r="Y202" i="46"/>
  <c r="Y350" i="46" s="1"/>
  <c r="Y194" i="46"/>
  <c r="Y342" i="46" s="1"/>
  <c r="Y190" i="46"/>
  <c r="Y338" i="46" s="1"/>
  <c r="Y153" i="46"/>
  <c r="Y149" i="46"/>
  <c r="Y145" i="46"/>
  <c r="Y141" i="46"/>
  <c r="Y95" i="46"/>
  <c r="Y137" i="46"/>
  <c r="Y107" i="46"/>
  <c r="Y103" i="46"/>
  <c r="Y96" i="46"/>
  <c r="Y93" i="46"/>
  <c r="Y305" i="46"/>
  <c r="Y296" i="46"/>
  <c r="Y302" i="46"/>
  <c r="Y299" i="46"/>
  <c r="Y286" i="46"/>
  <c r="Y252" i="46"/>
  <c r="Y243" i="46"/>
  <c r="Y253" i="46"/>
  <c r="Y250" i="46"/>
  <c r="Y239" i="46"/>
  <c r="Y237" i="46"/>
  <c r="Y203" i="46"/>
  <c r="Y351" i="46" s="1"/>
  <c r="Y196" i="46"/>
  <c r="Y344" i="46" s="1"/>
  <c r="Y200" i="46"/>
  <c r="Y348" i="46" s="1"/>
  <c r="Y197" i="46"/>
  <c r="Y345" i="46" s="1"/>
  <c r="Y191" i="46"/>
  <c r="Y339" i="46" s="1"/>
  <c r="Y186" i="46"/>
  <c r="Y334" i="46" s="1"/>
  <c r="Y152" i="46"/>
  <c r="Y148" i="46"/>
  <c r="Y144" i="46"/>
  <c r="Y101" i="46"/>
  <c r="Y140" i="46"/>
  <c r="Y136" i="46"/>
  <c r="Y110" i="46"/>
  <c r="Y106" i="46"/>
  <c r="Y102" i="46"/>
  <c r="Y92" i="46"/>
  <c r="Y289" i="46"/>
  <c r="Y298" i="46"/>
  <c r="Y295" i="46"/>
  <c r="Y249" i="46"/>
  <c r="Y246" i="46"/>
  <c r="Y198" i="46"/>
  <c r="Y346" i="46" s="1"/>
  <c r="Y193" i="46"/>
  <c r="Y341" i="46" s="1"/>
  <c r="Y189" i="46"/>
  <c r="Y337" i="46" s="1"/>
  <c r="Y185" i="46"/>
  <c r="Y333" i="46" s="1"/>
  <c r="Z44" i="46"/>
  <c r="Z48" i="46"/>
  <c r="Z52" i="46"/>
  <c r="Z56" i="46"/>
  <c r="Z60" i="46"/>
  <c r="Z47" i="46"/>
  <c r="Z51" i="46"/>
  <c r="Z55" i="46"/>
  <c r="Z59" i="46"/>
  <c r="Z63" i="46"/>
  <c r="Z46" i="46"/>
  <c r="Z50" i="46"/>
  <c r="Z54" i="46"/>
  <c r="Z58" i="46"/>
  <c r="Z62" i="46"/>
  <c r="Z45" i="46"/>
  <c r="Z49" i="46"/>
  <c r="Z53" i="46"/>
  <c r="Z57" i="46"/>
  <c r="Z61" i="46"/>
  <c r="Y151" i="46"/>
  <c r="Y147" i="46"/>
  <c r="Y143" i="46"/>
  <c r="Y99" i="46"/>
  <c r="Y139" i="46"/>
  <c r="Y135" i="46"/>
  <c r="Y109" i="46"/>
  <c r="Y105" i="46"/>
  <c r="Y100" i="46"/>
  <c r="Y91" i="46"/>
  <c r="Y301" i="46"/>
  <c r="Y287" i="46"/>
  <c r="Y288" i="46"/>
  <c r="Y251" i="46"/>
  <c r="Y244" i="46"/>
  <c r="Y245" i="46"/>
  <c r="Y242" i="46"/>
  <c r="Y240" i="46"/>
  <c r="Y201" i="46"/>
  <c r="Y349" i="46" s="1"/>
  <c r="Y192" i="46"/>
  <c r="Y340" i="46" s="1"/>
  <c r="Y187" i="46"/>
  <c r="Y335" i="46" s="1"/>
  <c r="T32" i="21"/>
  <c r="T31" i="21" s="1"/>
  <c r="Y118" i="46"/>
  <c r="Y78" i="46"/>
  <c r="Y132" i="46"/>
  <c r="Y85" i="46"/>
  <c r="Y75" i="46"/>
  <c r="Y173" i="46"/>
  <c r="Y321" i="46" s="1"/>
  <c r="Y174" i="46"/>
  <c r="Y268" i="46"/>
  <c r="Y269" i="46"/>
  <c r="Y179" i="46"/>
  <c r="Y234" i="46"/>
  <c r="Y183" i="46"/>
  <c r="Y331" i="46" s="1"/>
  <c r="Y274" i="46"/>
  <c r="Y125" i="46"/>
  <c r="Y133" i="46"/>
  <c r="Y82" i="46"/>
  <c r="Y117" i="46"/>
  <c r="Y76" i="46"/>
  <c r="Y172" i="46"/>
  <c r="Y320" i="46" s="1"/>
  <c r="Y285" i="46"/>
  <c r="Y266" i="46"/>
  <c r="Y175" i="46"/>
  <c r="Y323" i="46" s="1"/>
  <c r="Y280" i="46"/>
  <c r="Y228" i="46"/>
  <c r="Y182" i="46"/>
  <c r="Y216" i="46"/>
  <c r="Y226" i="46"/>
  <c r="Y169" i="46"/>
  <c r="Y317" i="46" s="1"/>
  <c r="Y180" i="46"/>
  <c r="Y328" i="46" s="1"/>
  <c r="Y170" i="46"/>
  <c r="Y318" i="46" s="1"/>
  <c r="Y220" i="46"/>
  <c r="Y116" i="46"/>
  <c r="Y120" i="46"/>
  <c r="Y122" i="46"/>
  <c r="Y127" i="46"/>
  <c r="Y124" i="46"/>
  <c r="Y88" i="46"/>
  <c r="Y81" i="46"/>
  <c r="Y83" i="46"/>
  <c r="Y71" i="46"/>
  <c r="Y73" i="46"/>
  <c r="Y184" i="46"/>
  <c r="Y278" i="46"/>
  <c r="Y177" i="46"/>
  <c r="Y325" i="46" s="1"/>
  <c r="Y267" i="46"/>
  <c r="Y270" i="46"/>
  <c r="Y277" i="46"/>
  <c r="Y223" i="46"/>
  <c r="X327" i="46"/>
  <c r="X320" i="46"/>
  <c r="Y176" i="46"/>
  <c r="Y324" i="46" s="1"/>
  <c r="Y166" i="46"/>
  <c r="Y314" i="46" s="1"/>
  <c r="Y225" i="46"/>
  <c r="Y168" i="46"/>
  <c r="Y229" i="46"/>
  <c r="Y215" i="46"/>
  <c r="Y171" i="46"/>
  <c r="Y319" i="46" s="1"/>
  <c r="Y167" i="46"/>
  <c r="Y281" i="46"/>
  <c r="Y273" i="46"/>
  <c r="Y123" i="46"/>
  <c r="Y119" i="46"/>
  <c r="Y121" i="46"/>
  <c r="Y129" i="46"/>
  <c r="Y128" i="46"/>
  <c r="Y84" i="46"/>
  <c r="Y90" i="46"/>
  <c r="Y80" i="46"/>
  <c r="Y77" i="46"/>
  <c r="Y74" i="46"/>
  <c r="Y283" i="46"/>
  <c r="Y217" i="46"/>
  <c r="Y165" i="46"/>
  <c r="Y282" i="46"/>
  <c r="Y218" i="46"/>
  <c r="Y231" i="46"/>
  <c r="Y275" i="46"/>
  <c r="Y284" i="46"/>
  <c r="Y279" i="46"/>
  <c r="Y276" i="46"/>
  <c r="Y230" i="46"/>
  <c r="Y222" i="46"/>
  <c r="Y178" i="46"/>
  <c r="Y181" i="46"/>
  <c r="Y329" i="46" s="1"/>
  <c r="Y224" i="46"/>
  <c r="Y219" i="46"/>
  <c r="Y271" i="46"/>
  <c r="Y115" i="46"/>
  <c r="Y126" i="46"/>
  <c r="Y130" i="46"/>
  <c r="Y131" i="46"/>
  <c r="Y87" i="46"/>
  <c r="Y89" i="46"/>
  <c r="Y86" i="46"/>
  <c r="Y79" i="46"/>
  <c r="Y72" i="46"/>
  <c r="Y134" i="46"/>
  <c r="Y272" i="46"/>
  <c r="Y233" i="46"/>
  <c r="Y232" i="46"/>
  <c r="Y221" i="46"/>
  <c r="Y227" i="46"/>
  <c r="O168" i="21"/>
  <c r="O357" i="21" s="1"/>
  <c r="X159" i="46"/>
  <c r="X209" i="46"/>
  <c r="X208" i="46"/>
  <c r="W209" i="46"/>
  <c r="W208" i="46"/>
  <c r="V310" i="46"/>
  <c r="X158" i="46"/>
  <c r="X260" i="46"/>
  <c r="X259" i="46"/>
  <c r="W260" i="46"/>
  <c r="W259" i="46"/>
  <c r="X321" i="46"/>
  <c r="X328" i="46"/>
  <c r="X319" i="46"/>
  <c r="X332" i="46"/>
  <c r="X330" i="46"/>
  <c r="X316" i="46"/>
  <c r="X323" i="46"/>
  <c r="X314" i="46"/>
  <c r="W315" i="46"/>
  <c r="Z38" i="46"/>
  <c r="Z32" i="46"/>
  <c r="Z43" i="46"/>
  <c r="Z37" i="46"/>
  <c r="Z27" i="46"/>
  <c r="Z40" i="46"/>
  <c r="Z41" i="46"/>
  <c r="Z26" i="46"/>
  <c r="Z25" i="46"/>
  <c r="Z34" i="46"/>
  <c r="Z36" i="46"/>
  <c r="Z42" i="46"/>
  <c r="Z30" i="46"/>
  <c r="Z31" i="46"/>
  <c r="Z35" i="46"/>
  <c r="Z39" i="46"/>
  <c r="Z29" i="46"/>
  <c r="Z33" i="46"/>
  <c r="Z24" i="46"/>
  <c r="Z28" i="46"/>
  <c r="E363" i="46"/>
  <c r="F362" i="46"/>
  <c r="X313" i="46"/>
  <c r="Z15" i="46"/>
  <c r="AA14" i="46"/>
  <c r="Z186" i="46"/>
  <c r="Z334" i="46" s="1"/>
  <c r="AD4" i="29"/>
  <c r="AD3" i="29"/>
  <c r="AE2" i="29"/>
  <c r="AH5" i="31"/>
  <c r="AH7" i="31"/>
  <c r="AH6" i="31"/>
  <c r="AF4" i="31"/>
  <c r="AF3" i="31"/>
  <c r="AG2" i="31"/>
  <c r="O123" i="21"/>
  <c r="P120" i="21" s="1"/>
  <c r="P122" i="21" s="1"/>
  <c r="P18" i="26" s="1"/>
  <c r="R290" i="21"/>
  <c r="O112" i="21"/>
  <c r="P26" i="28" s="1"/>
  <c r="P9" i="20"/>
  <c r="P10" i="20"/>
  <c r="Q166" i="21"/>
  <c r="R47" i="21"/>
  <c r="R234" i="21"/>
  <c r="R239" i="21" s="1"/>
  <c r="Q143" i="21"/>
  <c r="Q121" i="21"/>
  <c r="Q110" i="21"/>
  <c r="Q272" i="21" s="1"/>
  <c r="R191" i="21"/>
  <c r="R195" i="21" s="1"/>
  <c r="R30" i="26" s="1"/>
  <c r="R207" i="21"/>
  <c r="R211" i="21" s="1"/>
  <c r="R31" i="26" s="1"/>
  <c r="R174" i="21"/>
  <c r="R163" i="21"/>
  <c r="R96" i="21"/>
  <c r="R140" i="21"/>
  <c r="R63" i="21"/>
  <c r="R107" i="21"/>
  <c r="R74" i="21"/>
  <c r="R85" i="21"/>
  <c r="R118" i="21"/>
  <c r="R129" i="21"/>
  <c r="Q155" i="21"/>
  <c r="R151" i="21"/>
  <c r="R152" i="21"/>
  <c r="AB10" i="28"/>
  <c r="O145" i="21"/>
  <c r="P142" i="21" s="1"/>
  <c r="P144" i="21" s="1"/>
  <c r="P20" i="26" s="1"/>
  <c r="R16" i="26"/>
  <c r="C252" i="21"/>
  <c r="G251" i="21"/>
  <c r="S10" i="26"/>
  <c r="S16" i="26" s="1"/>
  <c r="S65" i="26"/>
  <c r="S66" i="26"/>
  <c r="T172" i="21"/>
  <c r="R10" i="21"/>
  <c r="A8" i="22"/>
  <c r="R18" i="24"/>
  <c r="C194" i="47" s="1"/>
  <c r="C212" i="47" s="1"/>
  <c r="R3" i="21"/>
  <c r="P59" i="20"/>
  <c r="P49" i="20"/>
  <c r="P4" i="20"/>
  <c r="P54" i="20"/>
  <c r="P3" i="20"/>
  <c r="Q2" i="20"/>
  <c r="R4" i="21"/>
  <c r="S2" i="21"/>
  <c r="AB3" i="28"/>
  <c r="AB4" i="28"/>
  <c r="AC2" i="28"/>
  <c r="AE8" i="28"/>
  <c r="AD7" i="28"/>
  <c r="AD6" i="28"/>
  <c r="AD5" i="28"/>
  <c r="S15" i="25"/>
  <c r="V2" i="25"/>
  <c r="U3" i="25"/>
  <c r="U4" i="25"/>
  <c r="X8" i="26"/>
  <c r="W5" i="26"/>
  <c r="W6" i="26"/>
  <c r="W7" i="26"/>
  <c r="S4" i="26"/>
  <c r="S9" i="26"/>
  <c r="S3" i="26"/>
  <c r="T2" i="26"/>
  <c r="E218" i="20"/>
  <c r="H218" i="20" s="1"/>
  <c r="K218" i="20" s="1"/>
  <c r="H217" i="20"/>
  <c r="K217" i="20" s="1"/>
  <c r="V8" i="21"/>
  <c r="U7" i="21"/>
  <c r="U6" i="21"/>
  <c r="U5" i="21"/>
  <c r="U161" i="21" s="1"/>
  <c r="E132" i="20"/>
  <c r="T149" i="21"/>
  <c r="T61" i="21"/>
  <c r="K127" i="20"/>
  <c r="M127" i="20" s="1"/>
  <c r="I128" i="20"/>
  <c r="J128" i="20"/>
  <c r="V5" i="25"/>
  <c r="V6" i="25"/>
  <c r="W8" i="25"/>
  <c r="V7" i="25"/>
  <c r="F130" i="20"/>
  <c r="G129" i="20"/>
  <c r="H129" i="20" s="1"/>
  <c r="L129" i="20" s="1"/>
  <c r="V8" i="20"/>
  <c r="U7" i="20"/>
  <c r="U6" i="20"/>
  <c r="U5" i="20"/>
  <c r="Q350" i="21" l="1"/>
  <c r="S346" i="21"/>
  <c r="S345" i="21"/>
  <c r="S55" i="26" s="1"/>
  <c r="S217" i="21"/>
  <c r="S49" i="26" s="1"/>
  <c r="S46" i="26" s="1"/>
  <c r="S218" i="21"/>
  <c r="S201" i="21"/>
  <c r="S184" i="21"/>
  <c r="S53" i="26" s="1"/>
  <c r="S185" i="21"/>
  <c r="S200" i="21"/>
  <c r="S371" i="21"/>
  <c r="S372" i="21"/>
  <c r="S62" i="26" s="1"/>
  <c r="S339" i="21"/>
  <c r="S338" i="21"/>
  <c r="S364" i="21"/>
  <c r="S365" i="21"/>
  <c r="AA16" i="46"/>
  <c r="W19" i="46"/>
  <c r="V18" i="46"/>
  <c r="V17" i="46"/>
  <c r="R337" i="21"/>
  <c r="R340" i="21" s="1"/>
  <c r="R39" i="28"/>
  <c r="R344" i="21"/>
  <c r="R347" i="21" s="1"/>
  <c r="S351" i="21"/>
  <c r="S56" i="26"/>
  <c r="S61" i="26"/>
  <c r="S37" i="21"/>
  <c r="S283" i="21"/>
  <c r="S285" i="21"/>
  <c r="S224" i="21"/>
  <c r="S223" i="21"/>
  <c r="S206" i="21"/>
  <c r="S50" i="26"/>
  <c r="S47" i="26" s="1"/>
  <c r="S190" i="21"/>
  <c r="S60" i="26"/>
  <c r="S54" i="26"/>
  <c r="S173" i="21"/>
  <c r="S175" i="21" s="1"/>
  <c r="S171" i="21" s="1"/>
  <c r="S284" i="21" s="1"/>
  <c r="S59" i="26"/>
  <c r="S150" i="21"/>
  <c r="S148" i="21" s="1"/>
  <c r="T20" i="25" s="1"/>
  <c r="S162" i="21"/>
  <c r="S160" i="21" s="1"/>
  <c r="T21" i="25" s="1"/>
  <c r="S21" i="25"/>
  <c r="S128" i="21"/>
  <c r="S139" i="21"/>
  <c r="S137" i="21" s="1"/>
  <c r="T19" i="25" s="1"/>
  <c r="U72" i="21"/>
  <c r="U138" i="21"/>
  <c r="U127" i="21"/>
  <c r="U116" i="21"/>
  <c r="U105" i="21"/>
  <c r="U94" i="21"/>
  <c r="U83" i="21"/>
  <c r="S106" i="21"/>
  <c r="S104" i="21" s="1"/>
  <c r="T42" i="25" s="1"/>
  <c r="S117" i="21"/>
  <c r="S115" i="21" s="1"/>
  <c r="T17" i="25" s="1"/>
  <c r="R268" i="21"/>
  <c r="S42" i="25"/>
  <c r="S84" i="21"/>
  <c r="S95" i="21"/>
  <c r="S62" i="21"/>
  <c r="S73" i="21"/>
  <c r="S328" i="21"/>
  <c r="Q24" i="20"/>
  <c r="Q39" i="20"/>
  <c r="Q44" i="20"/>
  <c r="D101" i="20"/>
  <c r="F101" i="20" s="1"/>
  <c r="Q34" i="20"/>
  <c r="V46" i="21"/>
  <c r="Z240" i="46"/>
  <c r="Z251" i="46"/>
  <c r="Z287" i="46"/>
  <c r="Z242" i="46"/>
  <c r="Z245" i="46"/>
  <c r="Z288" i="46"/>
  <c r="Z301" i="46"/>
  <c r="Z244" i="46"/>
  <c r="Z154" i="46"/>
  <c r="Z150" i="46"/>
  <c r="Z146" i="46"/>
  <c r="Z142" i="46"/>
  <c r="Z136" i="46"/>
  <c r="Z135" i="46"/>
  <c r="Z108" i="46"/>
  <c r="Z104" i="46"/>
  <c r="Z100" i="46"/>
  <c r="Z96" i="46"/>
  <c r="Z92" i="46"/>
  <c r="Z305" i="46"/>
  <c r="Z286" i="46"/>
  <c r="Z295" i="46"/>
  <c r="Z292" i="46"/>
  <c r="Z289" i="46"/>
  <c r="Z248" i="46"/>
  <c r="Z241" i="46"/>
  <c r="Z246" i="46"/>
  <c r="Z239" i="46"/>
  <c r="Z237" i="46"/>
  <c r="Z204" i="46"/>
  <c r="Z352" i="46" s="1"/>
  <c r="Z197" i="46"/>
  <c r="Z345" i="46" s="1"/>
  <c r="Z198" i="46"/>
  <c r="Z346" i="46" s="1"/>
  <c r="Z193" i="46"/>
  <c r="Z341" i="46" s="1"/>
  <c r="Z185" i="46"/>
  <c r="Z333" i="46" s="1"/>
  <c r="AA45" i="46"/>
  <c r="AA49" i="46"/>
  <c r="AA53" i="46"/>
  <c r="AA57" i="46"/>
  <c r="AA61" i="46"/>
  <c r="AA44" i="46"/>
  <c r="AA48" i="46"/>
  <c r="AA52" i="46"/>
  <c r="AA56" i="46"/>
  <c r="AA60" i="46"/>
  <c r="AA47" i="46"/>
  <c r="AA51" i="46"/>
  <c r="AA55" i="46"/>
  <c r="AA59" i="46"/>
  <c r="AA63" i="46"/>
  <c r="AA46" i="46"/>
  <c r="AA50" i="46"/>
  <c r="AA54" i="46"/>
  <c r="AA58" i="46"/>
  <c r="AA62" i="46"/>
  <c r="Z153" i="46"/>
  <c r="Z149" i="46"/>
  <c r="Z145" i="46"/>
  <c r="Z141" i="46"/>
  <c r="Z107" i="46"/>
  <c r="Z103" i="46"/>
  <c r="Z99" i="46"/>
  <c r="Z95" i="46"/>
  <c r="Z91" i="46"/>
  <c r="Z302" i="46"/>
  <c r="Z290" i="46"/>
  <c r="Z291" i="46"/>
  <c r="Z253" i="46"/>
  <c r="Z235" i="46"/>
  <c r="Z238" i="46"/>
  <c r="Z192" i="46"/>
  <c r="Z340" i="46" s="1"/>
  <c r="Z201" i="46"/>
  <c r="Z349" i="46" s="1"/>
  <c r="Z194" i="46"/>
  <c r="Z342" i="46" s="1"/>
  <c r="Z195" i="46"/>
  <c r="Z343" i="46" s="1"/>
  <c r="Z188" i="46"/>
  <c r="Z336" i="46" s="1"/>
  <c r="Z152" i="46"/>
  <c r="Z148" i="46"/>
  <c r="Z144" i="46"/>
  <c r="Z140" i="46"/>
  <c r="Z139" i="46"/>
  <c r="Z110" i="46"/>
  <c r="Z106" i="46"/>
  <c r="Z102" i="46"/>
  <c r="Z98" i="46"/>
  <c r="Z94" i="46"/>
  <c r="Z297" i="46"/>
  <c r="Z298" i="46"/>
  <c r="Z303" i="46"/>
  <c r="Z300" i="46"/>
  <c r="Z249" i="46"/>
  <c r="Z254" i="46"/>
  <c r="Z247" i="46"/>
  <c r="Z200" i="46"/>
  <c r="Z348" i="46" s="1"/>
  <c r="Z203" i="46"/>
  <c r="Z351" i="46" s="1"/>
  <c r="Z191" i="46"/>
  <c r="Z339" i="46" s="1"/>
  <c r="Z189" i="46"/>
  <c r="Z337" i="46" s="1"/>
  <c r="Z187" i="46"/>
  <c r="Z335" i="46" s="1"/>
  <c r="Z151" i="46"/>
  <c r="Z147" i="46"/>
  <c r="Z143" i="46"/>
  <c r="Z138" i="46"/>
  <c r="Z137" i="46"/>
  <c r="Z109" i="46"/>
  <c r="Z105" i="46"/>
  <c r="Z101" i="46"/>
  <c r="Z97" i="46"/>
  <c r="Z93" i="46"/>
  <c r="Z304" i="46"/>
  <c r="Z293" i="46"/>
  <c r="Z294" i="46"/>
  <c r="Z299" i="46"/>
  <c r="Z296" i="46"/>
  <c r="Z252" i="46"/>
  <c r="Z250" i="46"/>
  <c r="Z243" i="46"/>
  <c r="Z236" i="46"/>
  <c r="Z202" i="46"/>
  <c r="Z350" i="46" s="1"/>
  <c r="Z199" i="46"/>
  <c r="Z347" i="46" s="1"/>
  <c r="Z196" i="46"/>
  <c r="Z344" i="46" s="1"/>
  <c r="Z190" i="46"/>
  <c r="Z338" i="46" s="1"/>
  <c r="P165" i="21"/>
  <c r="P167" i="21" s="1"/>
  <c r="P22" i="26" s="1"/>
  <c r="O21" i="28"/>
  <c r="U32" i="21"/>
  <c r="U31" i="21" s="1"/>
  <c r="Z227" i="46"/>
  <c r="Z282" i="46"/>
  <c r="Z122" i="46"/>
  <c r="Z120" i="46"/>
  <c r="Z86" i="46"/>
  <c r="Z75" i="46"/>
  <c r="Z184" i="46"/>
  <c r="Z332" i="46" s="1"/>
  <c r="Z226" i="46"/>
  <c r="Z268" i="46"/>
  <c r="Z221" i="46"/>
  <c r="Z272" i="46"/>
  <c r="Z181" i="46"/>
  <c r="Z329" i="46" s="1"/>
  <c r="Z276" i="46"/>
  <c r="Z284" i="46"/>
  <c r="Z275" i="46"/>
  <c r="Z165" i="46"/>
  <c r="Z273" i="46"/>
  <c r="Z215" i="46"/>
  <c r="Z225" i="46"/>
  <c r="Z125" i="46"/>
  <c r="Z127" i="46"/>
  <c r="Z132" i="46"/>
  <c r="Z126" i="46"/>
  <c r="Z130" i="46"/>
  <c r="Z88" i="46"/>
  <c r="Z85" i="46"/>
  <c r="Z80" i="46"/>
  <c r="Z78" i="46"/>
  <c r="Z228" i="46"/>
  <c r="Z174" i="46"/>
  <c r="Z322" i="46" s="1"/>
  <c r="Z267" i="46"/>
  <c r="Z216" i="46"/>
  <c r="Z172" i="46"/>
  <c r="Z230" i="46"/>
  <c r="Z117" i="46"/>
  <c r="Z133" i="46"/>
  <c r="Z129" i="46"/>
  <c r="Z89" i="46"/>
  <c r="Z76" i="46"/>
  <c r="Z73" i="46"/>
  <c r="Z134" i="46"/>
  <c r="Z270" i="46"/>
  <c r="Z180" i="46"/>
  <c r="Z328" i="46" s="1"/>
  <c r="Z280" i="46"/>
  <c r="Z232" i="46"/>
  <c r="Z271" i="46"/>
  <c r="Z178" i="46"/>
  <c r="Z326" i="46" s="1"/>
  <c r="Z279" i="46"/>
  <c r="Z175" i="46"/>
  <c r="Z269" i="46"/>
  <c r="Z231" i="46"/>
  <c r="Z217" i="46"/>
  <c r="Z281" i="46"/>
  <c r="Z229" i="46"/>
  <c r="Z166" i="46"/>
  <c r="Z116" i="46"/>
  <c r="Z121" i="46"/>
  <c r="Z119" i="46"/>
  <c r="Z124" i="46"/>
  <c r="Z82" i="46"/>
  <c r="Z87" i="46"/>
  <c r="Z81" i="46"/>
  <c r="Z79" i="46"/>
  <c r="Z72" i="46"/>
  <c r="Z266" i="46"/>
  <c r="Z223" i="46"/>
  <c r="Z177" i="46"/>
  <c r="Z325" i="46" s="1"/>
  <c r="Z220" i="46"/>
  <c r="Z169" i="46"/>
  <c r="Z317" i="46" s="1"/>
  <c r="Z182" i="46"/>
  <c r="Z330" i="46" s="1"/>
  <c r="Z183" i="46"/>
  <c r="Z331" i="46" s="1"/>
  <c r="Z234" i="46"/>
  <c r="Z224" i="46"/>
  <c r="Z274" i="46"/>
  <c r="Z171" i="46"/>
  <c r="Z319" i="46" s="1"/>
  <c r="Y332" i="46"/>
  <c r="Z233" i="46"/>
  <c r="Z219" i="46"/>
  <c r="Z222" i="46"/>
  <c r="Z173" i="46"/>
  <c r="Z218" i="46"/>
  <c r="Z283" i="46"/>
  <c r="Z167" i="46"/>
  <c r="Z168" i="46"/>
  <c r="Z176" i="46"/>
  <c r="Z324" i="46" s="1"/>
  <c r="Z131" i="46"/>
  <c r="Z118" i="46"/>
  <c r="Z115" i="46"/>
  <c r="Z128" i="46"/>
  <c r="Z123" i="46"/>
  <c r="Z84" i="46"/>
  <c r="Z90" i="46"/>
  <c r="Z83" i="46"/>
  <c r="Z77" i="46"/>
  <c r="Z74" i="46"/>
  <c r="Z71" i="46"/>
  <c r="Z285" i="46"/>
  <c r="Z277" i="46"/>
  <c r="Z278" i="46"/>
  <c r="Z170" i="46"/>
  <c r="Z318" i="46" s="1"/>
  <c r="Z179" i="46"/>
  <c r="Z327" i="46" s="1"/>
  <c r="Y159" i="46"/>
  <c r="Y158" i="46"/>
  <c r="Y209" i="46"/>
  <c r="Y208" i="46"/>
  <c r="Y260" i="46"/>
  <c r="Y259" i="46"/>
  <c r="W310" i="46"/>
  <c r="Y322" i="46"/>
  <c r="Y326" i="46"/>
  <c r="Y316" i="46"/>
  <c r="Y327" i="46"/>
  <c r="Y330" i="46"/>
  <c r="X315" i="46"/>
  <c r="AA27" i="46"/>
  <c r="AA37" i="46"/>
  <c r="AA43" i="46"/>
  <c r="AA38" i="46"/>
  <c r="AA32" i="46"/>
  <c r="AA40" i="46"/>
  <c r="AA34" i="46"/>
  <c r="AA36" i="46"/>
  <c r="AA26" i="46"/>
  <c r="AA41" i="46"/>
  <c r="AA25" i="46"/>
  <c r="AA28" i="46"/>
  <c r="AA42" i="46"/>
  <c r="AA31" i="46"/>
  <c r="AA29" i="46"/>
  <c r="AA35" i="46"/>
  <c r="AA30" i="46"/>
  <c r="AA33" i="46"/>
  <c r="AA24" i="46"/>
  <c r="AA39" i="46"/>
  <c r="Y313" i="46"/>
  <c r="E364" i="46"/>
  <c r="F363" i="46"/>
  <c r="AB14" i="46"/>
  <c r="AB16" i="46" s="1"/>
  <c r="AA15" i="46"/>
  <c r="AF2" i="29"/>
  <c r="AE4" i="29"/>
  <c r="AE3" i="29"/>
  <c r="AG4" i="31"/>
  <c r="AG3" i="31"/>
  <c r="AH2" i="31"/>
  <c r="P145" i="21"/>
  <c r="Q142" i="21" s="1"/>
  <c r="Q144" i="21" s="1"/>
  <c r="Q20" i="26" s="1"/>
  <c r="S290" i="21"/>
  <c r="P109" i="21"/>
  <c r="P111" i="21" s="1"/>
  <c r="Q9" i="20"/>
  <c r="Q10" i="20"/>
  <c r="R166" i="21"/>
  <c r="S234" i="21"/>
  <c r="S239" i="21" s="1"/>
  <c r="S47" i="21"/>
  <c r="R143" i="21"/>
  <c r="R121" i="21"/>
  <c r="R110" i="21"/>
  <c r="R272" i="21" s="1"/>
  <c r="S191" i="21"/>
  <c r="S207" i="21"/>
  <c r="S174" i="21"/>
  <c r="S163" i="21"/>
  <c r="S96" i="21"/>
  <c r="S74" i="21"/>
  <c r="S140" i="21"/>
  <c r="S107" i="21"/>
  <c r="S63" i="21"/>
  <c r="S118" i="21"/>
  <c r="S129" i="21"/>
  <c r="S85" i="21"/>
  <c r="R155" i="21"/>
  <c r="S151" i="21"/>
  <c r="S152" i="21"/>
  <c r="AC10" i="28"/>
  <c r="G252" i="21"/>
  <c r="T10" i="26"/>
  <c r="T16" i="26" s="1"/>
  <c r="T65" i="26"/>
  <c r="T66" i="26"/>
  <c r="U172" i="21"/>
  <c r="S10" i="21"/>
  <c r="A9" i="22"/>
  <c r="R19" i="24"/>
  <c r="C195" i="47" s="1"/>
  <c r="C213" i="47" s="1"/>
  <c r="Q59" i="20"/>
  <c r="R2" i="20"/>
  <c r="Q49" i="20"/>
  <c r="Q3" i="20"/>
  <c r="Q54" i="20"/>
  <c r="Q4" i="20"/>
  <c r="S9" i="21"/>
  <c r="T2" i="21"/>
  <c r="S3" i="21"/>
  <c r="S4" i="21"/>
  <c r="AC4" i="28"/>
  <c r="AC3" i="28"/>
  <c r="AD2" i="28"/>
  <c r="AF8" i="28"/>
  <c r="AE6" i="28"/>
  <c r="AE7" i="28"/>
  <c r="AE5" i="28"/>
  <c r="T15" i="25"/>
  <c r="V3" i="25"/>
  <c r="W2" i="25"/>
  <c r="V4" i="25"/>
  <c r="W8" i="20"/>
  <c r="V7" i="20"/>
  <c r="V6" i="20"/>
  <c r="V5" i="20"/>
  <c r="F131" i="20"/>
  <c r="G130" i="20"/>
  <c r="H130" i="20" s="1"/>
  <c r="L130" i="20" s="1"/>
  <c r="P123" i="21"/>
  <c r="Q120" i="21" s="1"/>
  <c r="W6" i="25"/>
  <c r="W7" i="25"/>
  <c r="W5" i="25"/>
  <c r="X8" i="25"/>
  <c r="K128" i="20"/>
  <c r="M128" i="20" s="1"/>
  <c r="W8" i="21"/>
  <c r="V7" i="21"/>
  <c r="V6" i="21"/>
  <c r="V5" i="21"/>
  <c r="V161" i="21" s="1"/>
  <c r="X5" i="26"/>
  <c r="X6" i="26"/>
  <c r="Y8" i="26"/>
  <c r="X7" i="26"/>
  <c r="J129" i="20"/>
  <c r="I129" i="20"/>
  <c r="E133" i="20"/>
  <c r="E134" i="20" s="1"/>
  <c r="U61" i="21"/>
  <c r="U149" i="21"/>
  <c r="T3" i="26"/>
  <c r="U2" i="26"/>
  <c r="T4" i="26"/>
  <c r="R350" i="21" l="1"/>
  <c r="T346" i="21"/>
  <c r="T61" i="26" s="1"/>
  <c r="T345" i="21"/>
  <c r="T55" i="26" s="1"/>
  <c r="T217" i="21"/>
  <c r="T49" i="26" s="1"/>
  <c r="T46" i="26" s="1"/>
  <c r="T218" i="21"/>
  <c r="T50" i="26" s="1"/>
  <c r="T47" i="26" s="1"/>
  <c r="T200" i="21"/>
  <c r="T54" i="26" s="1"/>
  <c r="T185" i="21"/>
  <c r="T59" i="26" s="1"/>
  <c r="T201" i="21"/>
  <c r="T184" i="21"/>
  <c r="T338" i="21"/>
  <c r="T339" i="21"/>
  <c r="T371" i="21"/>
  <c r="T56" i="26" s="1"/>
  <c r="T372" i="21"/>
  <c r="T62" i="26" s="1"/>
  <c r="T365" i="21"/>
  <c r="T364" i="21"/>
  <c r="X19" i="46"/>
  <c r="W17" i="46"/>
  <c r="W18" i="46"/>
  <c r="S337" i="21"/>
  <c r="S340" i="21" s="1"/>
  <c r="S39" i="28"/>
  <c r="S344" i="21"/>
  <c r="S347" i="21" s="1"/>
  <c r="T351" i="21"/>
  <c r="S377" i="21"/>
  <c r="T37" i="21"/>
  <c r="T285" i="21"/>
  <c r="T283" i="21"/>
  <c r="S155" i="21"/>
  <c r="S268" i="21"/>
  <c r="P168" i="21"/>
  <c r="T224" i="21"/>
  <c r="T223" i="21"/>
  <c r="T206" i="21"/>
  <c r="T190" i="21"/>
  <c r="T60" i="26"/>
  <c r="T173" i="21"/>
  <c r="T175" i="21" s="1"/>
  <c r="T171" i="21" s="1"/>
  <c r="T284" i="21" s="1"/>
  <c r="T53" i="26"/>
  <c r="T150" i="21"/>
  <c r="T148" i="21" s="1"/>
  <c r="U20" i="25" s="1"/>
  <c r="T162" i="21"/>
  <c r="T160" i="21" s="1"/>
  <c r="U21" i="25" s="1"/>
  <c r="V72" i="21"/>
  <c r="V138" i="21"/>
  <c r="V116" i="21"/>
  <c r="V127" i="21"/>
  <c r="V105" i="21"/>
  <c r="V94" i="21"/>
  <c r="V83" i="21"/>
  <c r="T128" i="21"/>
  <c r="T139" i="21"/>
  <c r="T137" i="21" s="1"/>
  <c r="U19" i="25" s="1"/>
  <c r="T106" i="21"/>
  <c r="T104" i="21" s="1"/>
  <c r="T117" i="21"/>
  <c r="T115" i="21" s="1"/>
  <c r="U17" i="25" s="1"/>
  <c r="T84" i="21"/>
  <c r="T95" i="21"/>
  <c r="T62" i="21"/>
  <c r="T73" i="21"/>
  <c r="T328" i="21"/>
  <c r="P41" i="26"/>
  <c r="P273" i="21"/>
  <c r="R24" i="20"/>
  <c r="R44" i="20"/>
  <c r="R39" i="20"/>
  <c r="D102" i="20"/>
  <c r="F102" i="20" s="1"/>
  <c r="S352" i="21"/>
  <c r="R34" i="20"/>
  <c r="W46" i="21"/>
  <c r="AA198" i="46"/>
  <c r="AA346" i="46" s="1"/>
  <c r="AA236" i="46"/>
  <c r="AA294" i="46"/>
  <c r="AA304" i="46"/>
  <c r="AA247" i="46"/>
  <c r="AA298" i="46"/>
  <c r="AA253" i="46"/>
  <c r="AA243" i="46"/>
  <c r="AA293" i="46"/>
  <c r="AA254" i="46"/>
  <c r="AA297" i="46"/>
  <c r="AA302" i="46"/>
  <c r="AA250" i="46"/>
  <c r="AA296" i="46"/>
  <c r="AA249" i="46"/>
  <c r="AA300" i="46"/>
  <c r="AA238" i="46"/>
  <c r="AA291" i="46"/>
  <c r="AA252" i="46"/>
  <c r="AA299" i="46"/>
  <c r="AA303" i="46"/>
  <c r="AA235" i="46"/>
  <c r="AA290" i="46"/>
  <c r="AB46" i="46"/>
  <c r="AB50" i="46"/>
  <c r="AB54" i="46"/>
  <c r="AB58" i="46"/>
  <c r="AB62" i="46"/>
  <c r="AB45" i="46"/>
  <c r="AB49" i="46"/>
  <c r="AB53" i="46"/>
  <c r="AB57" i="46"/>
  <c r="AB61" i="46"/>
  <c r="AB44" i="46"/>
  <c r="AB48" i="46"/>
  <c r="AB52" i="46"/>
  <c r="AB56" i="46"/>
  <c r="AB60" i="46"/>
  <c r="AB47" i="46"/>
  <c r="AB51" i="46"/>
  <c r="AB55" i="46"/>
  <c r="AB59" i="46"/>
  <c r="AB63" i="46"/>
  <c r="AA151" i="46"/>
  <c r="AA147" i="46"/>
  <c r="AA143" i="46"/>
  <c r="AA139" i="46"/>
  <c r="AA135" i="46"/>
  <c r="AA109" i="46"/>
  <c r="AA105" i="46"/>
  <c r="AA101" i="46"/>
  <c r="AA100" i="46"/>
  <c r="AA92" i="46"/>
  <c r="AA287" i="46"/>
  <c r="AA289" i="46"/>
  <c r="AA251" i="46"/>
  <c r="AA244" i="46"/>
  <c r="AA201" i="46"/>
  <c r="AA349" i="46" s="1"/>
  <c r="AA199" i="46"/>
  <c r="AA347" i="46" s="1"/>
  <c r="AA196" i="46"/>
  <c r="AA344" i="46" s="1"/>
  <c r="AA194" i="46"/>
  <c r="AA342" i="46" s="1"/>
  <c r="AA188" i="46"/>
  <c r="AA336" i="46" s="1"/>
  <c r="AA185" i="46"/>
  <c r="AA333" i="46" s="1"/>
  <c r="AA154" i="46"/>
  <c r="AA150" i="46"/>
  <c r="AA146" i="46"/>
  <c r="AA142" i="46"/>
  <c r="AA138" i="46"/>
  <c r="AA108" i="46"/>
  <c r="AA104" i="46"/>
  <c r="AA99" i="46"/>
  <c r="AA98" i="46"/>
  <c r="AA305" i="46"/>
  <c r="AA91" i="46"/>
  <c r="AA301" i="46"/>
  <c r="AA292" i="46"/>
  <c r="AA246" i="46"/>
  <c r="AA240" i="46"/>
  <c r="AA239" i="46"/>
  <c r="AA202" i="46"/>
  <c r="AA350" i="46" s="1"/>
  <c r="AA193" i="46"/>
  <c r="AA341" i="46" s="1"/>
  <c r="AA192" i="46"/>
  <c r="AA340" i="46" s="1"/>
  <c r="AA186" i="46"/>
  <c r="AA334" i="46" s="1"/>
  <c r="AA153" i="46"/>
  <c r="AA149" i="46"/>
  <c r="AA145" i="46"/>
  <c r="AA141" i="46"/>
  <c r="AA137" i="46"/>
  <c r="AA107" i="46"/>
  <c r="AA103" i="46"/>
  <c r="AA97" i="46"/>
  <c r="AA96" i="46"/>
  <c r="AA94" i="46"/>
  <c r="AA288" i="46"/>
  <c r="AA286" i="46"/>
  <c r="AA245" i="46"/>
  <c r="AA242" i="46"/>
  <c r="AA203" i="46"/>
  <c r="AA351" i="46" s="1"/>
  <c r="AA204" i="46"/>
  <c r="AA352" i="46" s="1"/>
  <c r="AA197" i="46"/>
  <c r="AA345" i="46" s="1"/>
  <c r="AA189" i="46"/>
  <c r="AA337" i="46" s="1"/>
  <c r="AA191" i="46"/>
  <c r="AA339" i="46" s="1"/>
  <c r="AA152" i="46"/>
  <c r="AA148" i="46"/>
  <c r="AA144" i="46"/>
  <c r="AA140" i="46"/>
  <c r="AA136" i="46"/>
  <c r="AA110" i="46"/>
  <c r="AA106" i="46"/>
  <c r="AA102" i="46"/>
  <c r="AA95" i="46"/>
  <c r="AA93" i="46"/>
  <c r="AA295" i="46"/>
  <c r="AA241" i="46"/>
  <c r="AA248" i="46"/>
  <c r="AA237" i="46"/>
  <c r="AA200" i="46"/>
  <c r="AA348" i="46" s="1"/>
  <c r="AA195" i="46"/>
  <c r="AA343" i="46" s="1"/>
  <c r="AA190" i="46"/>
  <c r="AA338" i="46" s="1"/>
  <c r="AA187" i="46"/>
  <c r="AA335" i="46" s="1"/>
  <c r="Q165" i="21"/>
  <c r="Q167" i="21" s="1"/>
  <c r="Q22" i="26" s="1"/>
  <c r="V32" i="21"/>
  <c r="V31" i="21" s="1"/>
  <c r="AA123" i="46"/>
  <c r="AA115" i="46"/>
  <c r="AA131" i="46"/>
  <c r="AA74" i="46"/>
  <c r="AA268" i="46"/>
  <c r="AA129" i="46"/>
  <c r="AA89" i="46"/>
  <c r="AA79" i="46"/>
  <c r="AA277" i="46"/>
  <c r="AA168" i="46"/>
  <c r="AA173" i="46"/>
  <c r="AA219" i="46"/>
  <c r="AA274" i="46"/>
  <c r="AA182" i="46"/>
  <c r="AA223" i="46"/>
  <c r="AA281" i="46"/>
  <c r="AA175" i="46"/>
  <c r="AA232" i="46"/>
  <c r="AA270" i="46"/>
  <c r="AA267" i="46"/>
  <c r="AA215" i="46"/>
  <c r="AA272" i="46"/>
  <c r="AA121" i="46"/>
  <c r="AA86" i="46"/>
  <c r="AA73" i="46"/>
  <c r="AA285" i="46"/>
  <c r="AA167" i="46"/>
  <c r="AA233" i="46"/>
  <c r="AA224" i="46"/>
  <c r="AA169" i="46"/>
  <c r="AA266" i="46"/>
  <c r="AA217" i="46"/>
  <c r="AA279" i="46"/>
  <c r="AA172" i="46"/>
  <c r="AA320" i="46" s="1"/>
  <c r="AA174" i="46"/>
  <c r="AA273" i="46"/>
  <c r="AA284" i="46"/>
  <c r="AA221" i="46"/>
  <c r="AA120" i="46"/>
  <c r="AA117" i="46"/>
  <c r="AA133" i="46"/>
  <c r="AA124" i="46"/>
  <c r="AA85" i="46"/>
  <c r="AA88" i="46"/>
  <c r="AA81" i="46"/>
  <c r="AA76" i="46"/>
  <c r="AA71" i="46"/>
  <c r="AA226" i="46"/>
  <c r="AA170" i="46"/>
  <c r="AA318" i="46" s="1"/>
  <c r="AA283" i="46"/>
  <c r="AA234" i="46"/>
  <c r="AA220" i="46"/>
  <c r="AA166" i="46"/>
  <c r="AA314" i="46" s="1"/>
  <c r="AA231" i="46"/>
  <c r="AA178" i="46"/>
  <c r="AA280" i="46"/>
  <c r="AA230" i="46"/>
  <c r="AA216" i="46"/>
  <c r="AA228" i="46"/>
  <c r="AA165" i="46"/>
  <c r="AA276" i="46"/>
  <c r="AA119" i="46"/>
  <c r="AA125" i="46"/>
  <c r="AA118" i="46"/>
  <c r="AA130" i="46"/>
  <c r="AA128" i="46"/>
  <c r="AA83" i="46"/>
  <c r="AA87" i="46"/>
  <c r="AA84" i="46"/>
  <c r="AA82" i="46"/>
  <c r="AA75" i="46"/>
  <c r="AA184" i="46"/>
  <c r="AA227" i="46"/>
  <c r="Z321" i="46"/>
  <c r="AA179" i="46"/>
  <c r="AA278" i="46"/>
  <c r="AA176" i="46"/>
  <c r="AA218" i="46"/>
  <c r="AA222" i="46"/>
  <c r="AA171" i="46"/>
  <c r="AA183" i="46"/>
  <c r="AA331" i="46" s="1"/>
  <c r="AA177" i="46"/>
  <c r="AA229" i="46"/>
  <c r="AA269" i="46"/>
  <c r="AA271" i="46"/>
  <c r="AA180" i="46"/>
  <c r="AA225" i="46"/>
  <c r="AA275" i="46"/>
  <c r="AA181" i="46"/>
  <c r="AA116" i="46"/>
  <c r="AA126" i="46"/>
  <c r="AA122" i="46"/>
  <c r="AA132" i="46"/>
  <c r="AA127" i="46"/>
  <c r="AA90" i="46"/>
  <c r="AA77" i="46"/>
  <c r="AA80" i="46"/>
  <c r="AA78" i="46"/>
  <c r="AA72" i="46"/>
  <c r="AA134" i="46"/>
  <c r="AA282" i="46"/>
  <c r="Z159" i="46"/>
  <c r="Z158" i="46"/>
  <c r="X310" i="46"/>
  <c r="Z260" i="46"/>
  <c r="Z259" i="46"/>
  <c r="Z209" i="46"/>
  <c r="Z208" i="46"/>
  <c r="AA322" i="46"/>
  <c r="AA319" i="46"/>
  <c r="Z320" i="46"/>
  <c r="Z323" i="46"/>
  <c r="Z314" i="46"/>
  <c r="Z316" i="46"/>
  <c r="Y315" i="46"/>
  <c r="AB38" i="46"/>
  <c r="AB27" i="46"/>
  <c r="AB43" i="46"/>
  <c r="AB32" i="46"/>
  <c r="AB37" i="46"/>
  <c r="AB26" i="46"/>
  <c r="AB25" i="46"/>
  <c r="AB31" i="46"/>
  <c r="AB34" i="46"/>
  <c r="AB41" i="46"/>
  <c r="AB36" i="46"/>
  <c r="AB40" i="46"/>
  <c r="AB35" i="46"/>
  <c r="AB28" i="46"/>
  <c r="AB39" i="46"/>
  <c r="AB29" i="46"/>
  <c r="AB33" i="46"/>
  <c r="AB42" i="46"/>
  <c r="AB30" i="46"/>
  <c r="AB24" i="46"/>
  <c r="AC14" i="46"/>
  <c r="AC16" i="46" s="1"/>
  <c r="AB15" i="46"/>
  <c r="Z313" i="46"/>
  <c r="E365" i="46"/>
  <c r="F364" i="46"/>
  <c r="AF4" i="29"/>
  <c r="AG2" i="29"/>
  <c r="AF3" i="29"/>
  <c r="AH4" i="31"/>
  <c r="AH3" i="31"/>
  <c r="T290" i="21"/>
  <c r="P112" i="21"/>
  <c r="Q26" i="28" s="1"/>
  <c r="R9" i="20"/>
  <c r="R10" i="20"/>
  <c r="T234" i="21"/>
  <c r="T239" i="21" s="1"/>
  <c r="T47" i="21"/>
  <c r="S166" i="21"/>
  <c r="S143" i="21"/>
  <c r="S110" i="21"/>
  <c r="S272" i="21" s="1"/>
  <c r="S121" i="21"/>
  <c r="T163" i="21"/>
  <c r="T191" i="21"/>
  <c r="T207" i="21"/>
  <c r="T174" i="21"/>
  <c r="T96" i="21"/>
  <c r="T140" i="21"/>
  <c r="T63" i="21"/>
  <c r="T107" i="21"/>
  <c r="T74" i="21"/>
  <c r="T85" i="21"/>
  <c r="T118" i="21"/>
  <c r="T129" i="21"/>
  <c r="T151" i="21"/>
  <c r="T152" i="21"/>
  <c r="AD10" i="28"/>
  <c r="U10" i="26"/>
  <c r="U16" i="26" s="1"/>
  <c r="U65" i="26"/>
  <c r="U66" i="26"/>
  <c r="V172" i="21"/>
  <c r="T10" i="21"/>
  <c r="A10" i="22"/>
  <c r="R20" i="24"/>
  <c r="C196" i="47" s="1"/>
  <c r="C214" i="47" s="1"/>
  <c r="T4" i="21"/>
  <c r="U2" i="21"/>
  <c r="R59" i="20"/>
  <c r="R54" i="20"/>
  <c r="R3" i="20"/>
  <c r="R49" i="20"/>
  <c r="S2" i="20"/>
  <c r="R4" i="20"/>
  <c r="T3" i="21"/>
  <c r="AG8" i="28"/>
  <c r="AF7" i="28"/>
  <c r="AF6" i="28"/>
  <c r="AF5" i="28"/>
  <c r="AD4" i="28"/>
  <c r="AE2" i="28"/>
  <c r="AD3" i="28"/>
  <c r="U15" i="25"/>
  <c r="W4" i="25"/>
  <c r="X2" i="25"/>
  <c r="W3" i="25"/>
  <c r="Q145" i="21"/>
  <c r="R142" i="21" s="1"/>
  <c r="R144" i="21" s="1"/>
  <c r="R20" i="26" s="1"/>
  <c r="U3" i="26"/>
  <c r="V2" i="26"/>
  <c r="U4" i="26"/>
  <c r="X7" i="25"/>
  <c r="Y8" i="25"/>
  <c r="X6" i="25"/>
  <c r="X5" i="25"/>
  <c r="J130" i="20"/>
  <c r="I130" i="20"/>
  <c r="K129" i="20"/>
  <c r="M129" i="20" s="1"/>
  <c r="X8" i="21"/>
  <c r="W7" i="21"/>
  <c r="W6" i="21"/>
  <c r="W5" i="21"/>
  <c r="W161" i="21" s="1"/>
  <c r="F132" i="20"/>
  <c r="G131" i="20"/>
  <c r="H131" i="20" s="1"/>
  <c r="L131" i="20" s="1"/>
  <c r="X8" i="20"/>
  <c r="W7" i="20"/>
  <c r="W6" i="20"/>
  <c r="W5" i="20"/>
  <c r="V61" i="21"/>
  <c r="V149" i="21"/>
  <c r="Q122" i="21"/>
  <c r="Q18" i="26" s="1"/>
  <c r="Z8" i="26"/>
  <c r="Y7" i="26"/>
  <c r="Y6" i="26"/>
  <c r="Y5" i="26"/>
  <c r="S350" i="21" l="1"/>
  <c r="U218" i="21"/>
  <c r="U50" i="26" s="1"/>
  <c r="U47" i="26" s="1"/>
  <c r="U346" i="21"/>
  <c r="U61" i="26" s="1"/>
  <c r="U184" i="21"/>
  <c r="U200" i="21"/>
  <c r="U217" i="21"/>
  <c r="U49" i="26" s="1"/>
  <c r="U46" i="26" s="1"/>
  <c r="U201" i="21"/>
  <c r="U185" i="21"/>
  <c r="U345" i="21"/>
  <c r="U371" i="21"/>
  <c r="U56" i="26" s="1"/>
  <c r="U339" i="21"/>
  <c r="U338" i="21"/>
  <c r="U372" i="21"/>
  <c r="U62" i="26" s="1"/>
  <c r="U364" i="21"/>
  <c r="U365" i="21"/>
  <c r="Y19" i="46"/>
  <c r="X17" i="46"/>
  <c r="X18" i="46"/>
  <c r="T337" i="21"/>
  <c r="T340" i="21" s="1"/>
  <c r="T39" i="28"/>
  <c r="T344" i="21"/>
  <c r="T347" i="21" s="1"/>
  <c r="U351" i="21"/>
  <c r="P21" i="28"/>
  <c r="P357" i="21"/>
  <c r="U55" i="26"/>
  <c r="U37" i="21"/>
  <c r="T155" i="21"/>
  <c r="U283" i="21"/>
  <c r="U285" i="21"/>
  <c r="U224" i="21"/>
  <c r="U223" i="21"/>
  <c r="U206" i="21"/>
  <c r="U190" i="21"/>
  <c r="U60" i="26"/>
  <c r="U54" i="26"/>
  <c r="U173" i="21"/>
  <c r="U175" i="21" s="1"/>
  <c r="U171" i="21" s="1"/>
  <c r="U284" i="21" s="1"/>
  <c r="U53" i="26"/>
  <c r="U59" i="26"/>
  <c r="U150" i="21"/>
  <c r="U148" i="21" s="1"/>
  <c r="V20" i="25" s="1"/>
  <c r="U162" i="21"/>
  <c r="U160" i="21" s="1"/>
  <c r="V21" i="25" s="1"/>
  <c r="W72" i="21"/>
  <c r="W127" i="21"/>
  <c r="W138" i="21"/>
  <c r="W116" i="21"/>
  <c r="W105" i="21"/>
  <c r="W94" i="21"/>
  <c r="W83" i="21"/>
  <c r="U128" i="21"/>
  <c r="U139" i="21"/>
  <c r="U137" i="21" s="1"/>
  <c r="V19" i="25" s="1"/>
  <c r="U106" i="21"/>
  <c r="U104" i="21" s="1"/>
  <c r="U268" i="21" s="1"/>
  <c r="U117" i="21"/>
  <c r="U115" i="21" s="1"/>
  <c r="V17" i="25" s="1"/>
  <c r="T268" i="21"/>
  <c r="U42" i="25"/>
  <c r="U84" i="21"/>
  <c r="U95" i="21"/>
  <c r="U62" i="21"/>
  <c r="U73" i="21"/>
  <c r="U328" i="21"/>
  <c r="AB235" i="46"/>
  <c r="S24" i="20"/>
  <c r="S44" i="20"/>
  <c r="S39" i="20"/>
  <c r="D103" i="20"/>
  <c r="F103" i="20" s="1"/>
  <c r="S34" i="20"/>
  <c r="Q168" i="21"/>
  <c r="Q357" i="21" s="1"/>
  <c r="X46" i="21"/>
  <c r="AB237" i="46"/>
  <c r="AB286" i="46"/>
  <c r="AB292" i="46"/>
  <c r="AB289" i="46"/>
  <c r="AB248" i="46"/>
  <c r="AB295" i="46"/>
  <c r="AB242" i="46"/>
  <c r="AB239" i="46"/>
  <c r="AB301" i="46"/>
  <c r="AB287" i="46"/>
  <c r="AB245" i="46"/>
  <c r="AB288" i="46"/>
  <c r="AB240" i="46"/>
  <c r="AB244" i="46"/>
  <c r="AB241" i="46"/>
  <c r="AB246" i="46"/>
  <c r="AB305" i="46"/>
  <c r="AB251" i="46"/>
  <c r="AB136" i="46"/>
  <c r="AB135" i="46"/>
  <c r="AB154" i="46"/>
  <c r="AB150" i="46"/>
  <c r="AB146" i="46"/>
  <c r="AB142" i="46"/>
  <c r="AB108" i="46"/>
  <c r="AB104" i="46"/>
  <c r="AB101" i="46"/>
  <c r="AB97" i="46"/>
  <c r="AB93" i="46"/>
  <c r="AB303" i="46"/>
  <c r="AB300" i="46"/>
  <c r="AB250" i="46"/>
  <c r="AB243" i="46"/>
  <c r="AB202" i="46"/>
  <c r="AB350" i="46" s="1"/>
  <c r="AB199" i="46"/>
  <c r="AB347" i="46" s="1"/>
  <c r="AB196" i="46"/>
  <c r="AB344" i="46" s="1"/>
  <c r="AB191" i="46"/>
  <c r="AB339" i="46" s="1"/>
  <c r="AB189" i="46"/>
  <c r="AB337" i="46" s="1"/>
  <c r="AB153" i="46"/>
  <c r="AB149" i="46"/>
  <c r="AB145" i="46"/>
  <c r="AB141" i="46"/>
  <c r="AB107" i="46"/>
  <c r="AB103" i="46"/>
  <c r="AB100" i="46"/>
  <c r="AB96" i="46"/>
  <c r="AB92" i="46"/>
  <c r="AB299" i="46"/>
  <c r="AB296" i="46"/>
  <c r="AB302" i="46"/>
  <c r="AB249" i="46"/>
  <c r="AB238" i="46"/>
  <c r="AB236" i="46"/>
  <c r="AB197" i="46"/>
  <c r="AB345" i="46" s="1"/>
  <c r="AB198" i="46"/>
  <c r="AB346" i="46" s="1"/>
  <c r="AB193" i="46"/>
  <c r="AB341" i="46" s="1"/>
  <c r="AB185" i="46"/>
  <c r="AB333" i="46" s="1"/>
  <c r="AB140" i="46"/>
  <c r="AB139" i="46"/>
  <c r="AB152" i="46"/>
  <c r="AB148" i="46"/>
  <c r="AB144" i="46"/>
  <c r="AB110" i="46"/>
  <c r="AB106" i="46"/>
  <c r="AB102" i="46"/>
  <c r="AB99" i="46"/>
  <c r="AB95" i="46"/>
  <c r="AB91" i="46"/>
  <c r="AB304" i="46"/>
  <c r="AB290" i="46"/>
  <c r="AB297" i="46"/>
  <c r="AB298" i="46"/>
  <c r="AB253" i="46"/>
  <c r="AB252" i="46"/>
  <c r="AB204" i="46"/>
  <c r="AB352" i="46" s="1"/>
  <c r="AB200" i="46"/>
  <c r="AB348" i="46" s="1"/>
  <c r="AB192" i="46"/>
  <c r="AB340" i="46" s="1"/>
  <c r="AB190" i="46"/>
  <c r="AB338" i="46" s="1"/>
  <c r="AB188" i="46"/>
  <c r="AB336" i="46" s="1"/>
  <c r="AC47" i="46"/>
  <c r="AC51" i="46"/>
  <c r="AC55" i="46"/>
  <c r="AC59" i="46"/>
  <c r="AC63" i="46"/>
  <c r="AC46" i="46"/>
  <c r="AC50" i="46"/>
  <c r="AC54" i="46"/>
  <c r="AC58" i="46"/>
  <c r="AC62" i="46"/>
  <c r="AC45" i="46"/>
  <c r="AC49" i="46"/>
  <c r="AC53" i="46"/>
  <c r="AC57" i="46"/>
  <c r="AC61" i="46"/>
  <c r="AC44" i="46"/>
  <c r="AC48" i="46"/>
  <c r="AC52" i="46"/>
  <c r="AC56" i="46"/>
  <c r="AC60" i="46"/>
  <c r="AB138" i="46"/>
  <c r="AB137" i="46"/>
  <c r="AB151" i="46"/>
  <c r="AB147" i="46"/>
  <c r="AB143" i="46"/>
  <c r="AB109" i="46"/>
  <c r="AB105" i="46"/>
  <c r="AB98" i="46"/>
  <c r="AB94" i="46"/>
  <c r="AB293" i="46"/>
  <c r="AB294" i="46"/>
  <c r="AB291" i="46"/>
  <c r="AB254" i="46"/>
  <c r="AB247" i="46"/>
  <c r="AB194" i="46"/>
  <c r="AB342" i="46" s="1"/>
  <c r="AB203" i="46"/>
  <c r="AB351" i="46" s="1"/>
  <c r="AB201" i="46"/>
  <c r="AB349" i="46" s="1"/>
  <c r="AB195" i="46"/>
  <c r="AB343" i="46" s="1"/>
  <c r="AB187" i="46"/>
  <c r="AB335" i="46" s="1"/>
  <c r="AB186" i="46"/>
  <c r="AB334" i="46" s="1"/>
  <c r="W32" i="21"/>
  <c r="W31" i="21" s="1"/>
  <c r="AB127" i="46"/>
  <c r="AB88" i="46"/>
  <c r="AB74" i="46"/>
  <c r="AB215" i="46"/>
  <c r="AB184" i="46"/>
  <c r="AB332" i="46" s="1"/>
  <c r="AB228" i="46"/>
  <c r="AB178" i="46"/>
  <c r="AB326" i="46" s="1"/>
  <c r="AB234" i="46"/>
  <c r="AB128" i="46"/>
  <c r="AB85" i="46"/>
  <c r="AB269" i="46"/>
  <c r="AB171" i="46"/>
  <c r="AB278" i="46"/>
  <c r="AB219" i="46"/>
  <c r="AB120" i="46"/>
  <c r="AB78" i="46"/>
  <c r="AB272" i="46"/>
  <c r="AB221" i="46"/>
  <c r="AB172" i="46"/>
  <c r="AB320" i="46" s="1"/>
  <c r="AB266" i="46"/>
  <c r="AB268" i="46"/>
  <c r="AB122" i="46"/>
  <c r="AB86" i="46"/>
  <c r="AB75" i="46"/>
  <c r="AB274" i="46"/>
  <c r="AB182" i="46"/>
  <c r="AB330" i="46" s="1"/>
  <c r="AB181" i="46"/>
  <c r="AB329" i="46" s="1"/>
  <c r="AB229" i="46"/>
  <c r="AB222" i="46"/>
  <c r="AB179" i="46"/>
  <c r="AB327" i="46" s="1"/>
  <c r="AB277" i="46"/>
  <c r="AB216" i="46"/>
  <c r="AB231" i="46"/>
  <c r="AB125" i="46"/>
  <c r="AB117" i="46"/>
  <c r="AB121" i="46"/>
  <c r="AB133" i="46"/>
  <c r="AB129" i="46"/>
  <c r="AB84" i="46"/>
  <c r="AB81" i="46"/>
  <c r="AB79" i="46"/>
  <c r="AB72" i="46"/>
  <c r="AB71" i="46"/>
  <c r="AB134" i="46"/>
  <c r="AB267" i="46"/>
  <c r="AB168" i="46"/>
  <c r="AB284" i="46"/>
  <c r="AB169" i="46"/>
  <c r="AB317" i="46" s="1"/>
  <c r="AB167" i="46"/>
  <c r="AB173" i="46"/>
  <c r="AA332" i="46"/>
  <c r="AB282" i="46"/>
  <c r="AB275" i="46"/>
  <c r="AB180" i="46"/>
  <c r="AB328" i="46" s="1"/>
  <c r="AB177" i="46"/>
  <c r="AB218" i="46"/>
  <c r="AB232" i="46"/>
  <c r="AB227" i="46"/>
  <c r="AB276" i="46"/>
  <c r="AB230" i="46"/>
  <c r="AB166" i="46"/>
  <c r="AB314" i="46" s="1"/>
  <c r="AB283" i="46"/>
  <c r="AB116" i="46"/>
  <c r="AB119" i="46"/>
  <c r="AB130" i="46"/>
  <c r="AB123" i="46"/>
  <c r="AB131" i="46"/>
  <c r="AB90" i="46"/>
  <c r="AB87" i="46"/>
  <c r="AB80" i="46"/>
  <c r="AB82" i="46"/>
  <c r="AB76" i="46"/>
  <c r="AB73" i="46"/>
  <c r="AB270" i="46"/>
  <c r="AB273" i="46"/>
  <c r="AB279" i="46"/>
  <c r="AB224" i="46"/>
  <c r="AB285" i="46"/>
  <c r="AB225" i="46"/>
  <c r="AB271" i="46"/>
  <c r="AB183" i="46"/>
  <c r="AB331" i="46" s="1"/>
  <c r="AB176" i="46"/>
  <c r="AB324" i="46" s="1"/>
  <c r="AB223" i="46"/>
  <c r="AB165" i="46"/>
  <c r="AB280" i="46"/>
  <c r="AB220" i="46"/>
  <c r="AB170" i="46"/>
  <c r="AB318" i="46" s="1"/>
  <c r="AB115" i="46"/>
  <c r="AB118" i="46"/>
  <c r="AB126" i="46"/>
  <c r="AB124" i="46"/>
  <c r="AB132" i="46"/>
  <c r="AB89" i="46"/>
  <c r="AB83" i="46"/>
  <c r="AB77" i="46"/>
  <c r="AB281" i="46"/>
  <c r="AB226" i="46"/>
  <c r="AB174" i="46"/>
  <c r="AB217" i="46"/>
  <c r="AB233" i="46"/>
  <c r="AB175" i="46"/>
  <c r="AA159" i="46"/>
  <c r="AA260" i="46"/>
  <c r="AA259" i="46"/>
  <c r="AA158" i="46"/>
  <c r="AA209" i="46"/>
  <c r="AA208" i="46"/>
  <c r="Y310" i="46"/>
  <c r="AB319" i="46"/>
  <c r="AA328" i="46"/>
  <c r="AA326" i="46"/>
  <c r="AA324" i="46"/>
  <c r="AA317" i="46"/>
  <c r="AA323" i="46"/>
  <c r="AA329" i="46"/>
  <c r="AA327" i="46"/>
  <c r="AA330" i="46"/>
  <c r="AA325" i="46"/>
  <c r="AA321" i="46"/>
  <c r="AA316" i="46"/>
  <c r="Z315" i="46"/>
  <c r="Z310" i="46" s="1"/>
  <c r="AC38" i="46"/>
  <c r="AC43" i="46"/>
  <c r="AC32" i="46"/>
  <c r="AC37" i="46"/>
  <c r="AC27" i="46"/>
  <c r="AC26" i="46"/>
  <c r="AC31" i="46"/>
  <c r="AC34" i="46"/>
  <c r="AC36" i="46"/>
  <c r="AC25" i="46"/>
  <c r="AC41" i="46"/>
  <c r="AC40" i="46"/>
  <c r="AC35" i="46"/>
  <c r="AC30" i="46"/>
  <c r="AC29" i="46"/>
  <c r="AC39" i="46"/>
  <c r="AC28" i="46"/>
  <c r="AC42" i="46"/>
  <c r="AC24" i="46"/>
  <c r="AC33" i="46"/>
  <c r="F365" i="46"/>
  <c r="E366" i="46"/>
  <c r="AA313" i="46"/>
  <c r="AC15" i="46"/>
  <c r="AD14" i="46"/>
  <c r="AD16" i="46" s="1"/>
  <c r="AG3" i="29"/>
  <c r="AG4" i="29"/>
  <c r="Q109" i="21"/>
  <c r="Q111" i="21" s="1"/>
  <c r="U290" i="21"/>
  <c r="S9" i="20"/>
  <c r="S10" i="20"/>
  <c r="U47" i="21"/>
  <c r="U234" i="21"/>
  <c r="U239" i="21" s="1"/>
  <c r="T166" i="21"/>
  <c r="T143" i="21"/>
  <c r="T121" i="21"/>
  <c r="T110" i="21"/>
  <c r="T272" i="21" s="1"/>
  <c r="U191" i="21"/>
  <c r="U195" i="21" s="1"/>
  <c r="U30" i="26" s="1"/>
  <c r="U207" i="21"/>
  <c r="U211" i="21" s="1"/>
  <c r="U31" i="26" s="1"/>
  <c r="U174" i="21"/>
  <c r="U163" i="21"/>
  <c r="U96" i="21"/>
  <c r="U74" i="21"/>
  <c r="U85" i="21"/>
  <c r="U107" i="21"/>
  <c r="U140" i="21"/>
  <c r="U63" i="21"/>
  <c r="U118" i="21"/>
  <c r="U129" i="21"/>
  <c r="U151" i="21"/>
  <c r="U152" i="21"/>
  <c r="AE10" i="28"/>
  <c r="V10" i="26"/>
  <c r="V16" i="26" s="1"/>
  <c r="V65" i="26"/>
  <c r="V66" i="26"/>
  <c r="W172" i="21"/>
  <c r="U10" i="21"/>
  <c r="A11" i="22"/>
  <c r="R21" i="24"/>
  <c r="C197" i="47" s="1"/>
  <c r="C215" i="47" s="1"/>
  <c r="U4" i="21"/>
  <c r="U3" i="21"/>
  <c r="V2" i="21"/>
  <c r="S59" i="20"/>
  <c r="S3" i="20"/>
  <c r="S49" i="20"/>
  <c r="T2" i="20"/>
  <c r="S4" i="20"/>
  <c r="S54" i="20"/>
  <c r="AE4" i="28"/>
  <c r="AF2" i="28"/>
  <c r="AE3" i="28"/>
  <c r="AH8" i="28"/>
  <c r="AG7" i="28"/>
  <c r="AG6" i="28"/>
  <c r="AG5" i="28"/>
  <c r="V15" i="25"/>
  <c r="X3" i="25"/>
  <c r="X4" i="25"/>
  <c r="Y2" i="25"/>
  <c r="Q123" i="21"/>
  <c r="R120" i="21" s="1"/>
  <c r="X6" i="20"/>
  <c r="X7" i="20"/>
  <c r="Y8" i="20"/>
  <c r="X5" i="20"/>
  <c r="R145" i="21"/>
  <c r="S142" i="21" s="1"/>
  <c r="Y8" i="21"/>
  <c r="X7" i="21"/>
  <c r="X6" i="21"/>
  <c r="X5" i="21"/>
  <c r="X161" i="21" s="1"/>
  <c r="AA8" i="26"/>
  <c r="Z7" i="26"/>
  <c r="Z6" i="26"/>
  <c r="Z5" i="26"/>
  <c r="J131" i="20"/>
  <c r="I131" i="20"/>
  <c r="W61" i="21"/>
  <c r="W149" i="21"/>
  <c r="W2" i="26"/>
  <c r="V4" i="26"/>
  <c r="V3" i="26"/>
  <c r="F133" i="20"/>
  <c r="G132" i="20"/>
  <c r="H132" i="20" s="1"/>
  <c r="L132" i="20" s="1"/>
  <c r="K130" i="20"/>
  <c r="M130" i="20" s="1"/>
  <c r="Z8" i="25"/>
  <c r="Y5" i="25"/>
  <c r="Y7" i="25"/>
  <c r="Y6" i="25"/>
  <c r="T350" i="21" l="1"/>
  <c r="V346" i="21"/>
  <c r="V61" i="26" s="1"/>
  <c r="V345" i="21"/>
  <c r="V55" i="26" s="1"/>
  <c r="V217" i="21"/>
  <c r="V49" i="26" s="1"/>
  <c r="V46" i="26" s="1"/>
  <c r="V200" i="21"/>
  <c r="V185" i="21"/>
  <c r="V218" i="21"/>
  <c r="V50" i="26" s="1"/>
  <c r="V47" i="26" s="1"/>
  <c r="V201" i="21"/>
  <c r="V184" i="21"/>
  <c r="V338" i="21"/>
  <c r="V339" i="21"/>
  <c r="V371" i="21"/>
  <c r="V56" i="26" s="1"/>
  <c r="V372" i="21"/>
  <c r="V365" i="21"/>
  <c r="V364" i="21"/>
  <c r="Z19" i="46"/>
  <c r="Y17" i="46"/>
  <c r="Y18" i="46"/>
  <c r="U337" i="21"/>
  <c r="U340" i="21" s="1"/>
  <c r="U39" i="28"/>
  <c r="U344" i="21"/>
  <c r="U347" i="21" s="1"/>
  <c r="V351" i="21"/>
  <c r="V62" i="26"/>
  <c r="V42" i="25"/>
  <c r="V37" i="21"/>
  <c r="V283" i="21"/>
  <c r="V285" i="21"/>
  <c r="U155" i="21"/>
  <c r="V224" i="21"/>
  <c r="V223" i="21"/>
  <c r="V206" i="21"/>
  <c r="V190" i="21"/>
  <c r="V54" i="26"/>
  <c r="V60" i="26"/>
  <c r="Q21" i="28"/>
  <c r="V173" i="21"/>
  <c r="V175" i="21" s="1"/>
  <c r="V171" i="21" s="1"/>
  <c r="V284" i="21" s="1"/>
  <c r="V59" i="26"/>
  <c r="V53" i="26"/>
  <c r="V150" i="21"/>
  <c r="V148" i="21" s="1"/>
  <c r="W20" i="25" s="1"/>
  <c r="V162" i="21"/>
  <c r="V160" i="21" s="1"/>
  <c r="W21" i="25" s="1"/>
  <c r="R165" i="21"/>
  <c r="R167" i="21" s="1"/>
  <c r="R22" i="26" s="1"/>
  <c r="X72" i="21"/>
  <c r="X138" i="21"/>
  <c r="X127" i="21"/>
  <c r="X116" i="21"/>
  <c r="X94" i="21"/>
  <c r="X105" i="21"/>
  <c r="X83" i="21"/>
  <c r="V128" i="21"/>
  <c r="V139" i="21"/>
  <c r="V137" i="21" s="1"/>
  <c r="W19" i="25" s="1"/>
  <c r="V106" i="21"/>
  <c r="V104" i="21" s="1"/>
  <c r="V268" i="21" s="1"/>
  <c r="V117" i="21"/>
  <c r="V115" i="21" s="1"/>
  <c r="W17" i="25" s="1"/>
  <c r="V84" i="21"/>
  <c r="V95" i="21"/>
  <c r="V62" i="21"/>
  <c r="V73" i="21"/>
  <c r="Q41" i="26"/>
  <c r="Q273" i="21"/>
  <c r="V328" i="21"/>
  <c r="AC185" i="46"/>
  <c r="AC333" i="46" s="1"/>
  <c r="T24" i="20"/>
  <c r="T44" i="20"/>
  <c r="T39" i="20"/>
  <c r="D104" i="20"/>
  <c r="F104" i="20" s="1"/>
  <c r="T34" i="20"/>
  <c r="G133" i="20"/>
  <c r="H133" i="20" s="1"/>
  <c r="L133" i="20" s="1"/>
  <c r="F134" i="20"/>
  <c r="G134" i="20" s="1"/>
  <c r="H134" i="20" s="1"/>
  <c r="L134" i="20" s="1"/>
  <c r="Y46" i="21"/>
  <c r="AC291" i="46"/>
  <c r="AC247" i="46"/>
  <c r="AC254" i="46"/>
  <c r="AC294" i="46"/>
  <c r="AC293" i="46"/>
  <c r="AD44" i="46"/>
  <c r="AD48" i="46"/>
  <c r="AD52" i="46"/>
  <c r="AD56" i="46"/>
  <c r="AD60" i="46"/>
  <c r="AD47" i="46"/>
  <c r="AD51" i="46"/>
  <c r="AD55" i="46"/>
  <c r="AD59" i="46"/>
  <c r="AD63" i="46"/>
  <c r="AD46" i="46"/>
  <c r="AD50" i="46"/>
  <c r="AD54" i="46"/>
  <c r="AD58" i="46"/>
  <c r="AD62" i="46"/>
  <c r="AD45" i="46"/>
  <c r="AD49" i="46"/>
  <c r="AD53" i="46"/>
  <c r="AD57" i="46"/>
  <c r="AD61" i="46"/>
  <c r="AC151" i="46"/>
  <c r="AC147" i="46"/>
  <c r="AC143" i="46"/>
  <c r="AC98" i="46"/>
  <c r="AC138" i="46"/>
  <c r="AC108" i="46"/>
  <c r="AC104" i="46"/>
  <c r="AC99" i="46"/>
  <c r="AC94" i="46"/>
  <c r="AC304" i="46"/>
  <c r="AC297" i="46"/>
  <c r="AC289" i="46"/>
  <c r="AC288" i="46"/>
  <c r="AC251" i="46"/>
  <c r="AC244" i="46"/>
  <c r="AC245" i="46"/>
  <c r="AC242" i="46"/>
  <c r="AC240" i="46"/>
  <c r="AC199" i="46"/>
  <c r="AC347" i="46" s="1"/>
  <c r="AC201" i="46"/>
  <c r="AC349" i="46" s="1"/>
  <c r="AC204" i="46"/>
  <c r="AC352" i="46" s="1"/>
  <c r="AC202" i="46"/>
  <c r="AC350" i="46" s="1"/>
  <c r="AC192" i="46"/>
  <c r="AC340" i="46" s="1"/>
  <c r="AC189" i="46"/>
  <c r="AC337" i="46" s="1"/>
  <c r="AC187" i="46"/>
  <c r="AC335" i="46" s="1"/>
  <c r="AC154" i="46"/>
  <c r="AC150" i="46"/>
  <c r="AC146" i="46"/>
  <c r="AC142" i="46"/>
  <c r="AC96" i="46"/>
  <c r="AC137" i="46"/>
  <c r="AC107" i="46"/>
  <c r="AC103" i="46"/>
  <c r="AC97" i="46"/>
  <c r="AC93" i="46"/>
  <c r="AC305" i="46"/>
  <c r="AC300" i="46"/>
  <c r="AC302" i="46"/>
  <c r="AC303" i="46"/>
  <c r="AC290" i="46"/>
  <c r="AC241" i="46"/>
  <c r="AC238" i="46"/>
  <c r="AC236" i="46"/>
  <c r="AC196" i="46"/>
  <c r="AC344" i="46" s="1"/>
  <c r="AC200" i="46"/>
  <c r="AC348" i="46" s="1"/>
  <c r="AC198" i="46"/>
  <c r="AC346" i="46" s="1"/>
  <c r="AC194" i="46"/>
  <c r="AC342" i="46" s="1"/>
  <c r="AC190" i="46"/>
  <c r="AC338" i="46" s="1"/>
  <c r="AC153" i="46"/>
  <c r="AC149" i="46"/>
  <c r="AC145" i="46"/>
  <c r="AC141" i="46"/>
  <c r="AC140" i="46"/>
  <c r="AC136" i="46"/>
  <c r="AC110" i="46"/>
  <c r="AC106" i="46"/>
  <c r="AC102" i="46"/>
  <c r="AC95" i="46"/>
  <c r="AC92" i="46"/>
  <c r="AC296" i="46"/>
  <c r="AC287" i="46"/>
  <c r="AC298" i="46"/>
  <c r="AC299" i="46"/>
  <c r="AC286" i="46"/>
  <c r="AC252" i="46"/>
  <c r="AC243" i="46"/>
  <c r="AC253" i="46"/>
  <c r="AC250" i="46"/>
  <c r="AC239" i="46"/>
  <c r="AC237" i="46"/>
  <c r="AC203" i="46"/>
  <c r="AC351" i="46" s="1"/>
  <c r="AC195" i="46"/>
  <c r="AC343" i="46" s="1"/>
  <c r="AC197" i="46"/>
  <c r="AC345" i="46" s="1"/>
  <c r="AC191" i="46"/>
  <c r="AC339" i="46" s="1"/>
  <c r="AC186" i="46"/>
  <c r="AC334" i="46" s="1"/>
  <c r="AC152" i="46"/>
  <c r="AC148" i="46"/>
  <c r="AC144" i="46"/>
  <c r="AC100" i="46"/>
  <c r="AC139" i="46"/>
  <c r="AC135" i="46"/>
  <c r="AC109" i="46"/>
  <c r="AC105" i="46"/>
  <c r="AC101" i="46"/>
  <c r="AC91" i="46"/>
  <c r="AC301" i="46"/>
  <c r="AC295" i="46"/>
  <c r="AC292" i="46"/>
  <c r="AC248" i="46"/>
  <c r="AC249" i="46"/>
  <c r="AC246" i="46"/>
  <c r="AC235" i="46"/>
  <c r="AC193" i="46"/>
  <c r="AC341" i="46" s="1"/>
  <c r="AC188" i="46"/>
  <c r="AC336" i="46" s="1"/>
  <c r="X32" i="21"/>
  <c r="X31" i="21" s="1"/>
  <c r="AC123" i="46"/>
  <c r="AC85" i="46"/>
  <c r="AC173" i="46"/>
  <c r="AC321" i="46" s="1"/>
  <c r="AC277" i="46"/>
  <c r="AC229" i="46"/>
  <c r="AC278" i="46"/>
  <c r="AC127" i="46"/>
  <c r="AC130" i="46"/>
  <c r="AC83" i="46"/>
  <c r="AC175" i="46"/>
  <c r="AC323" i="46" s="1"/>
  <c r="AC174" i="46"/>
  <c r="AC322" i="46" s="1"/>
  <c r="AC220" i="46"/>
  <c r="AC223" i="46"/>
  <c r="AC271" i="46"/>
  <c r="AC119" i="46"/>
  <c r="AC87" i="46"/>
  <c r="AC72" i="46"/>
  <c r="AC269" i="46"/>
  <c r="AC224" i="46"/>
  <c r="AC276" i="46"/>
  <c r="AC177" i="46"/>
  <c r="AC129" i="46"/>
  <c r="AC88" i="46"/>
  <c r="AC74" i="46"/>
  <c r="AC274" i="46"/>
  <c r="AC226" i="46"/>
  <c r="AC280" i="46"/>
  <c r="AC225" i="46"/>
  <c r="AC115" i="46"/>
  <c r="AC131" i="46"/>
  <c r="AC121" i="46"/>
  <c r="AC124" i="46"/>
  <c r="AC132" i="46"/>
  <c r="AC84" i="46"/>
  <c r="AC90" i="46"/>
  <c r="AC79" i="46"/>
  <c r="AC77" i="46"/>
  <c r="AC75" i="46"/>
  <c r="AC172" i="46"/>
  <c r="AC279" i="46"/>
  <c r="AC283" i="46"/>
  <c r="AC227" i="46"/>
  <c r="AC180" i="46"/>
  <c r="AC328" i="46" s="1"/>
  <c r="AC268" i="46"/>
  <c r="AC178" i="46"/>
  <c r="AC326" i="46" s="1"/>
  <c r="AC284" i="46"/>
  <c r="AC272" i="46"/>
  <c r="AB321" i="46"/>
  <c r="AB325" i="46"/>
  <c r="AC233" i="46"/>
  <c r="AC281" i="46"/>
  <c r="AC165" i="46"/>
  <c r="AC176" i="46"/>
  <c r="AC120" i="46"/>
  <c r="AC118" i="46"/>
  <c r="AC116" i="46"/>
  <c r="AC128" i="46"/>
  <c r="AC81" i="46"/>
  <c r="AC86" i="46"/>
  <c r="AC80" i="46"/>
  <c r="AC78" i="46"/>
  <c r="AC71" i="46"/>
  <c r="AC134" i="46"/>
  <c r="AC234" i="46"/>
  <c r="AC273" i="46"/>
  <c r="AC166" i="46"/>
  <c r="AC314" i="46" s="1"/>
  <c r="AC232" i="46"/>
  <c r="AC275" i="46"/>
  <c r="AC266" i="46"/>
  <c r="AC215" i="46"/>
  <c r="AC167" i="46"/>
  <c r="AC168" i="46"/>
  <c r="AC231" i="46"/>
  <c r="AC179" i="46"/>
  <c r="AC327" i="46" s="1"/>
  <c r="AC181" i="46"/>
  <c r="AC329" i="46" s="1"/>
  <c r="AC228" i="46"/>
  <c r="AB322" i="46"/>
  <c r="AC217" i="46"/>
  <c r="AC170" i="46"/>
  <c r="AC318" i="46" s="1"/>
  <c r="AC183" i="46"/>
  <c r="AC331" i="46" s="1"/>
  <c r="AC133" i="46"/>
  <c r="AC117" i="46"/>
  <c r="AC122" i="46"/>
  <c r="AC125" i="46"/>
  <c r="AC126" i="46"/>
  <c r="AC89" i="46"/>
  <c r="AC82" i="46"/>
  <c r="AC76" i="46"/>
  <c r="AC73" i="46"/>
  <c r="AC184" i="46"/>
  <c r="AC332" i="46" s="1"/>
  <c r="AC285" i="46"/>
  <c r="AC270" i="46"/>
  <c r="AC230" i="46"/>
  <c r="AC218" i="46"/>
  <c r="AC282" i="46"/>
  <c r="AC221" i="46"/>
  <c r="AC171" i="46"/>
  <c r="AC169" i="46"/>
  <c r="AC317" i="46" s="1"/>
  <c r="AC267" i="46"/>
  <c r="AC216" i="46"/>
  <c r="AC222" i="46"/>
  <c r="AC182" i="46"/>
  <c r="AC330" i="46" s="1"/>
  <c r="AC219" i="46"/>
  <c r="AB159" i="46"/>
  <c r="AB209" i="46"/>
  <c r="AB208" i="46"/>
  <c r="AB158" i="46"/>
  <c r="AB260" i="46"/>
  <c r="AB259" i="46"/>
  <c r="AB323" i="46"/>
  <c r="AB316" i="46"/>
  <c r="AA315" i="46"/>
  <c r="AA310" i="46" s="1"/>
  <c r="AD38" i="46"/>
  <c r="AD27" i="46"/>
  <c r="AD37" i="46"/>
  <c r="AD32" i="46"/>
  <c r="AD41" i="46"/>
  <c r="AD43" i="46"/>
  <c r="AD36" i="46"/>
  <c r="AD26" i="46"/>
  <c r="AD40" i="46"/>
  <c r="AD34" i="46"/>
  <c r="AD25" i="46"/>
  <c r="AD31" i="46"/>
  <c r="AD35" i="46"/>
  <c r="AD42" i="46"/>
  <c r="AD30" i="46"/>
  <c r="AD29" i="46"/>
  <c r="AD28" i="46"/>
  <c r="AD33" i="46"/>
  <c r="AD24" i="46"/>
  <c r="AD39" i="46"/>
  <c r="AE14" i="46"/>
  <c r="AD15" i="46"/>
  <c r="E367" i="46"/>
  <c r="F366" i="46"/>
  <c r="AB313" i="46"/>
  <c r="Q112" i="21"/>
  <c r="R26" i="28" s="1"/>
  <c r="V290" i="21"/>
  <c r="T9" i="20"/>
  <c r="T10" i="20"/>
  <c r="U166" i="21"/>
  <c r="V234" i="21"/>
  <c r="V239" i="21" s="1"/>
  <c r="V47" i="21"/>
  <c r="U121" i="21"/>
  <c r="U110" i="21"/>
  <c r="U272" i="21" s="1"/>
  <c r="U143" i="21"/>
  <c r="V191" i="21"/>
  <c r="V195" i="21" s="1"/>
  <c r="V30" i="26" s="1"/>
  <c r="V207" i="21"/>
  <c r="V211" i="21" s="1"/>
  <c r="V31" i="26" s="1"/>
  <c r="V174" i="21"/>
  <c r="V163" i="21"/>
  <c r="V96" i="21"/>
  <c r="V63" i="21"/>
  <c r="V140" i="21"/>
  <c r="V107" i="21"/>
  <c r="V74" i="21"/>
  <c r="V85" i="21"/>
  <c r="V118" i="21"/>
  <c r="V129" i="21"/>
  <c r="V151" i="21"/>
  <c r="V152" i="21"/>
  <c r="AF10" i="28"/>
  <c r="W10" i="26"/>
  <c r="W66" i="26"/>
  <c r="W65" i="26"/>
  <c r="X172" i="21"/>
  <c r="V10" i="21"/>
  <c r="A12" i="22"/>
  <c r="R23" i="24" s="1"/>
  <c r="R22" i="24"/>
  <c r="C198" i="47" s="1"/>
  <c r="C216" i="47" s="1"/>
  <c r="W2" i="21"/>
  <c r="V3" i="21"/>
  <c r="V4" i="21"/>
  <c r="T59" i="20"/>
  <c r="T54" i="20"/>
  <c r="U2" i="20"/>
  <c r="T49" i="20"/>
  <c r="T4" i="20"/>
  <c r="T3" i="20"/>
  <c r="AI8" i="28"/>
  <c r="AH7" i="28"/>
  <c r="AH6" i="28"/>
  <c r="AH5" i="28"/>
  <c r="AF9" i="28"/>
  <c r="AF4" i="28"/>
  <c r="AF3" i="28"/>
  <c r="AG2" i="28"/>
  <c r="W15" i="25"/>
  <c r="Z2" i="25"/>
  <c r="Z9" i="25" s="1"/>
  <c r="Y4" i="25"/>
  <c r="Y3" i="25"/>
  <c r="Z8" i="21"/>
  <c r="Y7" i="21"/>
  <c r="Y6" i="21"/>
  <c r="Y5" i="21"/>
  <c r="Y161" i="21" s="1"/>
  <c r="S144" i="21"/>
  <c r="S20" i="26" s="1"/>
  <c r="X149" i="21"/>
  <c r="X61" i="21"/>
  <c r="Z8" i="20"/>
  <c r="Y7" i="20"/>
  <c r="Y6" i="20"/>
  <c r="Y5" i="20"/>
  <c r="R122" i="21"/>
  <c r="R18" i="26" s="1"/>
  <c r="Z5" i="25"/>
  <c r="Z6" i="25"/>
  <c r="Z7" i="25"/>
  <c r="AA8" i="25"/>
  <c r="I132" i="20"/>
  <c r="J132" i="20"/>
  <c r="W4" i="26"/>
  <c r="W3" i="26"/>
  <c r="X2" i="26"/>
  <c r="K131" i="20"/>
  <c r="M131" i="20" s="1"/>
  <c r="AA6" i="26"/>
  <c r="AB8" i="26"/>
  <c r="AA7" i="26"/>
  <c r="AA5" i="26"/>
  <c r="U350" i="21" l="1"/>
  <c r="W346" i="21"/>
  <c r="W345" i="21"/>
  <c r="W217" i="21"/>
  <c r="W49" i="26" s="1"/>
  <c r="W46" i="26" s="1"/>
  <c r="W218" i="21"/>
  <c r="W50" i="26" s="1"/>
  <c r="W47" i="26" s="1"/>
  <c r="W201" i="21"/>
  <c r="W184" i="21"/>
  <c r="W185" i="21"/>
  <c r="W59" i="26" s="1"/>
  <c r="W200" i="21"/>
  <c r="W372" i="21"/>
  <c r="W62" i="26" s="1"/>
  <c r="W338" i="21"/>
  <c r="W339" i="21"/>
  <c r="W371" i="21"/>
  <c r="W56" i="26" s="1"/>
  <c r="W364" i="21"/>
  <c r="W365" i="21"/>
  <c r="AA19" i="46"/>
  <c r="Z17" i="46"/>
  <c r="Z18" i="46"/>
  <c r="AE16" i="46"/>
  <c r="V337" i="21"/>
  <c r="V340" i="21" s="1"/>
  <c r="V39" i="28"/>
  <c r="V344" i="21"/>
  <c r="V347" i="21" s="1"/>
  <c r="W351" i="21"/>
  <c r="W55" i="26"/>
  <c r="W61" i="26"/>
  <c r="W37" i="21"/>
  <c r="V155" i="21"/>
  <c r="W283" i="21"/>
  <c r="W285" i="21"/>
  <c r="R168" i="21"/>
  <c r="W224" i="21"/>
  <c r="W223" i="21"/>
  <c r="W206" i="21"/>
  <c r="W190" i="21"/>
  <c r="W54" i="26"/>
  <c r="W60" i="26"/>
  <c r="W173" i="21"/>
  <c r="W175" i="21" s="1"/>
  <c r="W171" i="21" s="1"/>
  <c r="W284" i="21" s="1"/>
  <c r="W53" i="26"/>
  <c r="W150" i="21"/>
  <c r="W148" i="21" s="1"/>
  <c r="X20" i="25" s="1"/>
  <c r="W162" i="21"/>
  <c r="W160" i="21" s="1"/>
  <c r="X21" i="25" s="1"/>
  <c r="Y72" i="21"/>
  <c r="Y127" i="21"/>
  <c r="Y138" i="21"/>
  <c r="Y116" i="21"/>
  <c r="Y105" i="21"/>
  <c r="Y94" i="21"/>
  <c r="Y83" i="21"/>
  <c r="W128" i="21"/>
  <c r="W139" i="21"/>
  <c r="W137" i="21" s="1"/>
  <c r="X19" i="25" s="1"/>
  <c r="W42" i="25"/>
  <c r="W106" i="21"/>
  <c r="W104" i="21" s="1"/>
  <c r="W268" i="21" s="1"/>
  <c r="W117" i="21"/>
  <c r="W115" i="21" s="1"/>
  <c r="X17" i="25" s="1"/>
  <c r="W84" i="21"/>
  <c r="W95" i="21"/>
  <c r="W62" i="21"/>
  <c r="W73" i="21"/>
  <c r="AD185" i="46"/>
  <c r="AD333" i="46" s="1"/>
  <c r="W328" i="21"/>
  <c r="I133" i="20"/>
  <c r="K133" i="20" s="1"/>
  <c r="J133" i="20"/>
  <c r="U44" i="20"/>
  <c r="U39" i="20"/>
  <c r="D105" i="20"/>
  <c r="F105" i="20" s="1"/>
  <c r="U34" i="20"/>
  <c r="I134" i="20"/>
  <c r="J134" i="20"/>
  <c r="Z46" i="21"/>
  <c r="AD235" i="46"/>
  <c r="AD295" i="46"/>
  <c r="AD239" i="46"/>
  <c r="AD252" i="46"/>
  <c r="AD299" i="46"/>
  <c r="AD238" i="46"/>
  <c r="AD290" i="46"/>
  <c r="AD244" i="46"/>
  <c r="AD289" i="46"/>
  <c r="AD246" i="46"/>
  <c r="AD250" i="46"/>
  <c r="AD298" i="46"/>
  <c r="AD241" i="46"/>
  <c r="AD303" i="46"/>
  <c r="AD305" i="46"/>
  <c r="AD240" i="46"/>
  <c r="AD251" i="46"/>
  <c r="AD249" i="46"/>
  <c r="AD292" i="46"/>
  <c r="AD301" i="46"/>
  <c r="AD253" i="46"/>
  <c r="AD287" i="46"/>
  <c r="AD302" i="46"/>
  <c r="AD242" i="46"/>
  <c r="AD297" i="46"/>
  <c r="AD248" i="46"/>
  <c r="AD237" i="46"/>
  <c r="AD243" i="46"/>
  <c r="AD286" i="46"/>
  <c r="AD296" i="46"/>
  <c r="AD236" i="46"/>
  <c r="AD300" i="46"/>
  <c r="AD245" i="46"/>
  <c r="AD288" i="46"/>
  <c r="AD304" i="46"/>
  <c r="AD154" i="46"/>
  <c r="AD150" i="46"/>
  <c r="AD146" i="46"/>
  <c r="AD142" i="46"/>
  <c r="AD135" i="46"/>
  <c r="AD136" i="46"/>
  <c r="AD108" i="46"/>
  <c r="AD104" i="46"/>
  <c r="AD100" i="46"/>
  <c r="AD96" i="46"/>
  <c r="AD92" i="46"/>
  <c r="AD204" i="46"/>
  <c r="AD352" i="46" s="1"/>
  <c r="AD191" i="46"/>
  <c r="AD339" i="46" s="1"/>
  <c r="AD192" i="46"/>
  <c r="AD340" i="46" s="1"/>
  <c r="AD193" i="46"/>
  <c r="AD341" i="46" s="1"/>
  <c r="AD190" i="46"/>
  <c r="AD338" i="46" s="1"/>
  <c r="AD153" i="46"/>
  <c r="AD149" i="46"/>
  <c r="AD145" i="46"/>
  <c r="AD141" i="46"/>
  <c r="AD107" i="46"/>
  <c r="AD103" i="46"/>
  <c r="AD99" i="46"/>
  <c r="AD95" i="46"/>
  <c r="AD91" i="46"/>
  <c r="AD291" i="46"/>
  <c r="AD201" i="46"/>
  <c r="AD349" i="46" s="1"/>
  <c r="AD198" i="46"/>
  <c r="AD346" i="46" s="1"/>
  <c r="AD195" i="46"/>
  <c r="AD343" i="46" s="1"/>
  <c r="AD188" i="46"/>
  <c r="AD336" i="46" s="1"/>
  <c r="AE45" i="46"/>
  <c r="AE49" i="46"/>
  <c r="AE53" i="46"/>
  <c r="AE57" i="46"/>
  <c r="AE61" i="46"/>
  <c r="AE44" i="46"/>
  <c r="AE48" i="46"/>
  <c r="AE52" i="46"/>
  <c r="AE56" i="46"/>
  <c r="AE60" i="46"/>
  <c r="AE47" i="46"/>
  <c r="AE51" i="46"/>
  <c r="AE55" i="46"/>
  <c r="AE59" i="46"/>
  <c r="AE63" i="46"/>
  <c r="AE46" i="46"/>
  <c r="AE50" i="46"/>
  <c r="AE54" i="46"/>
  <c r="AE58" i="46"/>
  <c r="AE62" i="46"/>
  <c r="AD152" i="46"/>
  <c r="AD148" i="46"/>
  <c r="AD144" i="46"/>
  <c r="AD139" i="46"/>
  <c r="AD140" i="46"/>
  <c r="AD110" i="46"/>
  <c r="AD106" i="46"/>
  <c r="AD102" i="46"/>
  <c r="AD98" i="46"/>
  <c r="AD94" i="46"/>
  <c r="AD254" i="46"/>
  <c r="AD247" i="46"/>
  <c r="AD202" i="46"/>
  <c r="AD350" i="46" s="1"/>
  <c r="AD203" i="46"/>
  <c r="AD351" i="46" s="1"/>
  <c r="AD196" i="46"/>
  <c r="AD344" i="46" s="1"/>
  <c r="AD189" i="46"/>
  <c r="AD337" i="46" s="1"/>
  <c r="AD187" i="46"/>
  <c r="AD335" i="46" s="1"/>
  <c r="AD151" i="46"/>
  <c r="AD147" i="46"/>
  <c r="AD143" i="46"/>
  <c r="AD137" i="46"/>
  <c r="AD138" i="46"/>
  <c r="AD109" i="46"/>
  <c r="AD105" i="46"/>
  <c r="AD101" i="46"/>
  <c r="AD97" i="46"/>
  <c r="AD93" i="46"/>
  <c r="AD293" i="46"/>
  <c r="AD294" i="46"/>
  <c r="AD200" i="46"/>
  <c r="AD348" i="46" s="1"/>
  <c r="AD197" i="46"/>
  <c r="AD345" i="46" s="1"/>
  <c r="AD199" i="46"/>
  <c r="AD347" i="46" s="1"/>
  <c r="AD194" i="46"/>
  <c r="AD342" i="46" s="1"/>
  <c r="AD186" i="46"/>
  <c r="AD334" i="46" s="1"/>
  <c r="Y32" i="21"/>
  <c r="Y31" i="21" s="1"/>
  <c r="AD177" i="46"/>
  <c r="AD325" i="46" s="1"/>
  <c r="AD277" i="46"/>
  <c r="AD227" i="46"/>
  <c r="AD172" i="46"/>
  <c r="AD320" i="46" s="1"/>
  <c r="AD226" i="46"/>
  <c r="AD121" i="46"/>
  <c r="AD89" i="46"/>
  <c r="AD75" i="46"/>
  <c r="AD231" i="46"/>
  <c r="AD266" i="46"/>
  <c r="AD273" i="46"/>
  <c r="AD176" i="46"/>
  <c r="AD324" i="46" s="1"/>
  <c r="AD223" i="46"/>
  <c r="AD127" i="46"/>
  <c r="AD76" i="46"/>
  <c r="AD222" i="46"/>
  <c r="AD171" i="46"/>
  <c r="AD319" i="46" s="1"/>
  <c r="AD230" i="46"/>
  <c r="AD217" i="46"/>
  <c r="AD115" i="46"/>
  <c r="AD132" i="46"/>
  <c r="AD73" i="46"/>
  <c r="AD229" i="46"/>
  <c r="AD117" i="46"/>
  <c r="AD78" i="46"/>
  <c r="AC319" i="46"/>
  <c r="AD216" i="46"/>
  <c r="AD221" i="46"/>
  <c r="AD270" i="46"/>
  <c r="AD183" i="46"/>
  <c r="AD331" i="46" s="1"/>
  <c r="AD224" i="46"/>
  <c r="AD228" i="46"/>
  <c r="AD168" i="46"/>
  <c r="AD275" i="46"/>
  <c r="AD165" i="46"/>
  <c r="AD274" i="46"/>
  <c r="AD174" i="46"/>
  <c r="AD178" i="46"/>
  <c r="AD326" i="46" s="1"/>
  <c r="AD283" i="46"/>
  <c r="AD225" i="46"/>
  <c r="AD116" i="46"/>
  <c r="AD118" i="46"/>
  <c r="AD126" i="46"/>
  <c r="AD129" i="46"/>
  <c r="AD84" i="46"/>
  <c r="AD85" i="46"/>
  <c r="AD80" i="46"/>
  <c r="AD79" i="46"/>
  <c r="AD72" i="46"/>
  <c r="AC324" i="46"/>
  <c r="AD219" i="46"/>
  <c r="AD267" i="46"/>
  <c r="AD282" i="46"/>
  <c r="AD285" i="46"/>
  <c r="AD278" i="46"/>
  <c r="AD220" i="46"/>
  <c r="AD181" i="46"/>
  <c r="AD167" i="46"/>
  <c r="AD232" i="46"/>
  <c r="AD234" i="46"/>
  <c r="AD281" i="46"/>
  <c r="AD276" i="46"/>
  <c r="AD268" i="46"/>
  <c r="AD279" i="46"/>
  <c r="AD119" i="46"/>
  <c r="AD120" i="46"/>
  <c r="AD125" i="46"/>
  <c r="AD130" i="46"/>
  <c r="AD131" i="46"/>
  <c r="AD88" i="46"/>
  <c r="AD82" i="46"/>
  <c r="AD90" i="46"/>
  <c r="AD87" i="46"/>
  <c r="AD81" i="46"/>
  <c r="AD74" i="46"/>
  <c r="AD71" i="46"/>
  <c r="AD271" i="46"/>
  <c r="AC320" i="46"/>
  <c r="AD182" i="46"/>
  <c r="AD330" i="46" s="1"/>
  <c r="AD169" i="46"/>
  <c r="AD317" i="46" s="1"/>
  <c r="AD218" i="46"/>
  <c r="AD184" i="46"/>
  <c r="AD332" i="46" s="1"/>
  <c r="AD170" i="46"/>
  <c r="AD173" i="46"/>
  <c r="AD175" i="46"/>
  <c r="AD179" i="46"/>
  <c r="AD327" i="46" s="1"/>
  <c r="AD215" i="46"/>
  <c r="AD166" i="46"/>
  <c r="AD233" i="46"/>
  <c r="AD269" i="46"/>
  <c r="AD272" i="46"/>
  <c r="AD284" i="46"/>
  <c r="AD180" i="46"/>
  <c r="AD280" i="46"/>
  <c r="AD123" i="46"/>
  <c r="AD124" i="46"/>
  <c r="AD122" i="46"/>
  <c r="AD128" i="46"/>
  <c r="AD133" i="46"/>
  <c r="AD86" i="46"/>
  <c r="AD83" i="46"/>
  <c r="AD77" i="46"/>
  <c r="AD134" i="46"/>
  <c r="AC159" i="46"/>
  <c r="AC158" i="46"/>
  <c r="AC259" i="46"/>
  <c r="AC260" i="46"/>
  <c r="AC209" i="46"/>
  <c r="AC208" i="46"/>
  <c r="AC325" i="46"/>
  <c r="AC316" i="46"/>
  <c r="AB315" i="46"/>
  <c r="AB310" i="46" s="1"/>
  <c r="AE38" i="46"/>
  <c r="AE32" i="46"/>
  <c r="AE27" i="46"/>
  <c r="AE43" i="46"/>
  <c r="AE37" i="46"/>
  <c r="AE36" i="46"/>
  <c r="AE26" i="46"/>
  <c r="AE25" i="46"/>
  <c r="AE41" i="46"/>
  <c r="AE31" i="46"/>
  <c r="AE40" i="46"/>
  <c r="AE34" i="46"/>
  <c r="AE29" i="46"/>
  <c r="AE35" i="46"/>
  <c r="AE28" i="46"/>
  <c r="AE30" i="46"/>
  <c r="AE24" i="46"/>
  <c r="AE39" i="46"/>
  <c r="AE42" i="46"/>
  <c r="AE33" i="46"/>
  <c r="AE15" i="46"/>
  <c r="AF14" i="46"/>
  <c r="AF16" i="46" s="1"/>
  <c r="AC313" i="46"/>
  <c r="E368" i="46"/>
  <c r="F367" i="46"/>
  <c r="R109" i="21"/>
  <c r="R111" i="21" s="1"/>
  <c r="W290" i="21"/>
  <c r="U9" i="20"/>
  <c r="U10" i="20"/>
  <c r="W234" i="21"/>
  <c r="W239" i="21" s="1"/>
  <c r="W47" i="21"/>
  <c r="V166" i="21"/>
  <c r="V143" i="21"/>
  <c r="V121" i="21"/>
  <c r="V110" i="21"/>
  <c r="V272" i="21" s="1"/>
  <c r="W163" i="21"/>
  <c r="W191" i="21"/>
  <c r="W195" i="21" s="1"/>
  <c r="W30" i="26" s="1"/>
  <c r="W207" i="21"/>
  <c r="W211" i="21" s="1"/>
  <c r="W31" i="26" s="1"/>
  <c r="W174" i="21"/>
  <c r="W96" i="21"/>
  <c r="W63" i="21"/>
  <c r="W140" i="21"/>
  <c r="W107" i="21"/>
  <c r="W74" i="21"/>
  <c r="W85" i="21"/>
  <c r="W118" i="21"/>
  <c r="W129" i="21"/>
  <c r="W152" i="21"/>
  <c r="W151" i="21"/>
  <c r="AG10" i="28"/>
  <c r="X10" i="26"/>
  <c r="X66" i="26"/>
  <c r="X65" i="26"/>
  <c r="Y172" i="21"/>
  <c r="W10" i="21"/>
  <c r="W3" i="21"/>
  <c r="A13" i="22"/>
  <c r="R24" i="24" s="1"/>
  <c r="W4" i="21"/>
  <c r="X2" i="21"/>
  <c r="U59" i="20"/>
  <c r="V2" i="20"/>
  <c r="U3" i="20"/>
  <c r="U49" i="20"/>
  <c r="U4" i="20"/>
  <c r="AI7" i="28"/>
  <c r="AI5" i="28"/>
  <c r="AJ8" i="28"/>
  <c r="AI6" i="28"/>
  <c r="AG4" i="28"/>
  <c r="AG3" i="28"/>
  <c r="AH2" i="28"/>
  <c r="W16" i="26"/>
  <c r="Z3" i="25"/>
  <c r="AA2" i="25"/>
  <c r="Z4" i="25"/>
  <c r="R123" i="21"/>
  <c r="S120" i="21" s="1"/>
  <c r="S122" i="21" s="1"/>
  <c r="S18" i="26" s="1"/>
  <c r="S145" i="21"/>
  <c r="T142" i="21" s="1"/>
  <c r="Y61" i="21"/>
  <c r="Y149" i="21"/>
  <c r="AA8" i="20"/>
  <c r="Z7" i="20"/>
  <c r="Z6" i="20"/>
  <c r="Z5" i="20"/>
  <c r="AB7" i="26"/>
  <c r="AC8" i="26"/>
  <c r="AB5" i="26"/>
  <c r="AB6" i="26"/>
  <c r="K132" i="20"/>
  <c r="M132" i="20" s="1"/>
  <c r="AA6" i="25"/>
  <c r="AA7" i="25"/>
  <c r="AB8" i="25"/>
  <c r="AA5" i="25"/>
  <c r="X3" i="26"/>
  <c r="X4" i="26"/>
  <c r="Y2" i="26"/>
  <c r="Z5" i="21"/>
  <c r="Z161" i="21" s="1"/>
  <c r="AA8" i="21"/>
  <c r="Z6" i="21"/>
  <c r="Z7" i="21"/>
  <c r="V350" i="21" l="1"/>
  <c r="X346" i="21"/>
  <c r="X345" i="21"/>
  <c r="X217" i="21"/>
  <c r="X49" i="26" s="1"/>
  <c r="X46" i="26" s="1"/>
  <c r="X218" i="21"/>
  <c r="X50" i="26" s="1"/>
  <c r="X47" i="26" s="1"/>
  <c r="X200" i="21"/>
  <c r="X54" i="26" s="1"/>
  <c r="X185" i="21"/>
  <c r="X201" i="21"/>
  <c r="X184" i="21"/>
  <c r="X53" i="26" s="1"/>
  <c r="X372" i="21"/>
  <c r="X62" i="26" s="1"/>
  <c r="X371" i="21"/>
  <c r="X56" i="26" s="1"/>
  <c r="X339" i="21"/>
  <c r="X338" i="21"/>
  <c r="X364" i="21"/>
  <c r="X365" i="21"/>
  <c r="AB19" i="46"/>
  <c r="AA17" i="46"/>
  <c r="AA18" i="46"/>
  <c r="M133" i="20"/>
  <c r="W155" i="21"/>
  <c r="W337" i="21"/>
  <c r="W340" i="21" s="1"/>
  <c r="W39" i="28"/>
  <c r="W344" i="21"/>
  <c r="W347" i="21" s="1"/>
  <c r="X351" i="21"/>
  <c r="S165" i="21"/>
  <c r="S167" i="21" s="1"/>
  <c r="S22" i="26" s="1"/>
  <c r="R357" i="21"/>
  <c r="X61" i="26"/>
  <c r="X55" i="26"/>
  <c r="X37" i="21"/>
  <c r="Y10" i="26"/>
  <c r="X285" i="21"/>
  <c r="X283" i="21"/>
  <c r="R21" i="28"/>
  <c r="X224" i="21"/>
  <c r="X223" i="21"/>
  <c r="X206" i="21"/>
  <c r="X190" i="21"/>
  <c r="X60" i="26"/>
  <c r="X173" i="21"/>
  <c r="X175" i="21" s="1"/>
  <c r="X171" i="21" s="1"/>
  <c r="X284" i="21" s="1"/>
  <c r="X59" i="26"/>
  <c r="X150" i="21"/>
  <c r="X148" i="21" s="1"/>
  <c r="Y20" i="25" s="1"/>
  <c r="X162" i="21"/>
  <c r="X160" i="21" s="1"/>
  <c r="Y21" i="25" s="1"/>
  <c r="Z72" i="21"/>
  <c r="Z127" i="21"/>
  <c r="Z138" i="21"/>
  <c r="Z105" i="21"/>
  <c r="Z94" i="21"/>
  <c r="Z116" i="21"/>
  <c r="Z83" i="21"/>
  <c r="X128" i="21"/>
  <c r="X139" i="21"/>
  <c r="X137" i="21" s="1"/>
  <c r="Y19" i="25" s="1"/>
  <c r="X42" i="25"/>
  <c r="X106" i="21"/>
  <c r="X104" i="21" s="1"/>
  <c r="X268" i="21" s="1"/>
  <c r="X117" i="21"/>
  <c r="X115" i="21" s="1"/>
  <c r="Y17" i="25" s="1"/>
  <c r="X84" i="21"/>
  <c r="X95" i="21"/>
  <c r="X62" i="21"/>
  <c r="X73" i="21"/>
  <c r="X328" i="21"/>
  <c r="R41" i="26"/>
  <c r="R273" i="21"/>
  <c r="V29" i="20"/>
  <c r="V24" i="20"/>
  <c r="D106" i="20"/>
  <c r="F106" i="20" s="1"/>
  <c r="V44" i="20"/>
  <c r="V39" i="20"/>
  <c r="V34" i="20"/>
  <c r="K134" i="20"/>
  <c r="M134" i="20" s="1"/>
  <c r="AA46" i="21"/>
  <c r="AE294" i="46"/>
  <c r="AE293" i="46"/>
  <c r="AE247" i="46"/>
  <c r="AE254" i="46"/>
  <c r="AE151" i="46"/>
  <c r="AE147" i="46"/>
  <c r="AE143" i="46"/>
  <c r="AE139" i="46"/>
  <c r="AE135" i="46"/>
  <c r="AE109" i="46"/>
  <c r="AE105" i="46"/>
  <c r="AE100" i="46"/>
  <c r="AE99" i="46"/>
  <c r="AE305" i="46"/>
  <c r="AE92" i="46"/>
  <c r="AE289" i="46"/>
  <c r="AE296" i="46"/>
  <c r="AE252" i="46"/>
  <c r="AE253" i="46"/>
  <c r="AE250" i="46"/>
  <c r="AE251" i="46"/>
  <c r="AE244" i="46"/>
  <c r="AE238" i="46"/>
  <c r="AE203" i="46"/>
  <c r="AE351" i="46" s="1"/>
  <c r="AE198" i="46"/>
  <c r="AE346" i="46" s="1"/>
  <c r="AE204" i="46"/>
  <c r="AE352" i="46" s="1"/>
  <c r="AE194" i="46"/>
  <c r="AE342" i="46" s="1"/>
  <c r="AE190" i="46"/>
  <c r="AE338" i="46" s="1"/>
  <c r="AE185" i="46"/>
  <c r="AE333" i="46" s="1"/>
  <c r="AE154" i="46"/>
  <c r="AE150" i="46"/>
  <c r="AE146" i="46"/>
  <c r="AE142" i="46"/>
  <c r="AE138" i="46"/>
  <c r="AE108" i="46"/>
  <c r="AE104" i="46"/>
  <c r="AE98" i="46"/>
  <c r="AE97" i="46"/>
  <c r="AE91" i="46"/>
  <c r="AE287" i="46"/>
  <c r="AE291" i="46"/>
  <c r="AE292" i="46"/>
  <c r="AE290" i="46"/>
  <c r="AE249" i="46"/>
  <c r="AE246" i="46"/>
  <c r="AE240" i="46"/>
  <c r="AE239" i="46"/>
  <c r="AE193" i="46"/>
  <c r="AE341" i="46" s="1"/>
  <c r="AE200" i="46"/>
  <c r="AE348" i="46" s="1"/>
  <c r="AE192" i="46"/>
  <c r="AE340" i="46" s="1"/>
  <c r="AE191" i="46"/>
  <c r="AE339" i="46" s="1"/>
  <c r="AF46" i="46"/>
  <c r="AF50" i="46"/>
  <c r="AF54" i="46"/>
  <c r="AF58" i="46"/>
  <c r="AF62" i="46"/>
  <c r="AF45" i="46"/>
  <c r="AF49" i="46"/>
  <c r="AF53" i="46"/>
  <c r="AF57" i="46"/>
  <c r="AF61" i="46"/>
  <c r="AF44" i="46"/>
  <c r="AF48" i="46"/>
  <c r="AF52" i="46"/>
  <c r="AF56" i="46"/>
  <c r="AF60" i="46"/>
  <c r="AF47" i="46"/>
  <c r="AF51" i="46"/>
  <c r="AF55" i="46"/>
  <c r="AF59" i="46"/>
  <c r="AF63" i="46"/>
  <c r="AE153" i="46"/>
  <c r="AE149" i="46"/>
  <c r="AE145" i="46"/>
  <c r="AE141" i="46"/>
  <c r="AE137" i="46"/>
  <c r="AE107" i="46"/>
  <c r="AE103" i="46"/>
  <c r="AE96" i="46"/>
  <c r="AE95" i="46"/>
  <c r="AE94" i="46"/>
  <c r="AE302" i="46"/>
  <c r="AE299" i="46"/>
  <c r="AE304" i="46"/>
  <c r="AE301" i="46"/>
  <c r="AE288" i="46"/>
  <c r="AE286" i="46"/>
  <c r="AE245" i="46"/>
  <c r="AE242" i="46"/>
  <c r="AE243" i="46"/>
  <c r="AE236" i="46"/>
  <c r="AE235" i="46"/>
  <c r="AE201" i="46"/>
  <c r="AE349" i="46" s="1"/>
  <c r="AE202" i="46"/>
  <c r="AE350" i="46" s="1"/>
  <c r="AE195" i="46"/>
  <c r="AE343" i="46" s="1"/>
  <c r="AE189" i="46"/>
  <c r="AE337" i="46" s="1"/>
  <c r="AE188" i="46"/>
  <c r="AE336" i="46" s="1"/>
  <c r="AE152" i="46"/>
  <c r="AE148" i="46"/>
  <c r="AE144" i="46"/>
  <c r="AE140" i="46"/>
  <c r="AE136" i="46"/>
  <c r="AE110" i="46"/>
  <c r="AE106" i="46"/>
  <c r="AE102" i="46"/>
  <c r="AE101" i="46"/>
  <c r="AE93" i="46"/>
  <c r="AE303" i="46"/>
  <c r="AE298" i="46"/>
  <c r="AE295" i="46"/>
  <c r="AE300" i="46"/>
  <c r="AE297" i="46"/>
  <c r="AE241" i="46"/>
  <c r="AE248" i="46"/>
  <c r="AE237" i="46"/>
  <c r="AE199" i="46"/>
  <c r="AE347" i="46" s="1"/>
  <c r="AE196" i="46"/>
  <c r="AE344" i="46" s="1"/>
  <c r="AE197" i="46"/>
  <c r="AE345" i="46" s="1"/>
  <c r="AE186" i="46"/>
  <c r="AE334" i="46" s="1"/>
  <c r="AE187" i="46"/>
  <c r="AE335" i="46" s="1"/>
  <c r="Z32" i="21"/>
  <c r="Z31" i="21" s="1"/>
  <c r="AE169" i="46"/>
  <c r="AE317" i="46" s="1"/>
  <c r="AE222" i="46"/>
  <c r="AE276" i="46"/>
  <c r="AE167" i="46"/>
  <c r="AE219" i="46"/>
  <c r="AE223" i="46"/>
  <c r="AE230" i="46"/>
  <c r="AE283" i="46"/>
  <c r="AE274" i="46"/>
  <c r="AE168" i="46"/>
  <c r="AE270" i="46"/>
  <c r="AE116" i="46"/>
  <c r="AE117" i="46"/>
  <c r="AE119" i="46"/>
  <c r="AE123" i="46"/>
  <c r="AE131" i="46"/>
  <c r="AE90" i="46"/>
  <c r="AE83" i="46"/>
  <c r="AE80" i="46"/>
  <c r="AE78" i="46"/>
  <c r="AE75" i="46"/>
  <c r="AE266" i="46"/>
  <c r="AE166" i="46"/>
  <c r="AE314" i="46" s="1"/>
  <c r="AE279" i="46"/>
  <c r="AE180" i="46"/>
  <c r="AE328" i="46" s="1"/>
  <c r="AE215" i="46"/>
  <c r="AE170" i="46"/>
  <c r="AE318" i="46" s="1"/>
  <c r="AE182" i="46"/>
  <c r="AE330" i="46" s="1"/>
  <c r="AE176" i="46"/>
  <c r="AE324" i="46" s="1"/>
  <c r="AE271" i="46"/>
  <c r="AE268" i="46"/>
  <c r="AE281" i="46"/>
  <c r="AE181" i="46"/>
  <c r="AE329" i="46" s="1"/>
  <c r="AE285" i="46"/>
  <c r="AE277" i="46"/>
  <c r="AE178" i="46"/>
  <c r="AE326" i="46" s="1"/>
  <c r="AE165" i="46"/>
  <c r="AE228" i="46"/>
  <c r="AE221" i="46"/>
  <c r="AE115" i="46"/>
  <c r="AE118" i="46"/>
  <c r="AE133" i="46"/>
  <c r="AE124" i="46"/>
  <c r="AE126" i="46"/>
  <c r="AE89" i="46"/>
  <c r="AE86" i="46"/>
  <c r="AE81" i="46"/>
  <c r="AE79" i="46"/>
  <c r="AE72" i="46"/>
  <c r="AE134" i="46"/>
  <c r="AE269" i="46"/>
  <c r="AE173" i="46"/>
  <c r="AE321" i="46" s="1"/>
  <c r="AD321" i="46"/>
  <c r="AD314" i="46"/>
  <c r="AE284" i="46"/>
  <c r="AE233" i="46"/>
  <c r="AE179" i="46"/>
  <c r="AE327" i="46" s="1"/>
  <c r="AE184" i="46"/>
  <c r="AE332" i="46" s="1"/>
  <c r="AE231" i="46"/>
  <c r="AE234" i="46"/>
  <c r="AE220" i="46"/>
  <c r="AE282" i="46"/>
  <c r="AE229" i="46"/>
  <c r="AE273" i="46"/>
  <c r="AE224" i="46"/>
  <c r="AE216" i="46"/>
  <c r="AE120" i="46"/>
  <c r="AE122" i="46"/>
  <c r="AE130" i="46"/>
  <c r="AE128" i="46"/>
  <c r="AE129" i="46"/>
  <c r="AE88" i="46"/>
  <c r="AE82" i="46"/>
  <c r="AE76" i="46"/>
  <c r="AE73" i="46"/>
  <c r="AE172" i="46"/>
  <c r="AE320" i="46" s="1"/>
  <c r="AE171" i="46"/>
  <c r="AE319" i="46" s="1"/>
  <c r="AE280" i="46"/>
  <c r="AE272" i="46"/>
  <c r="AE175" i="46"/>
  <c r="AE218" i="46"/>
  <c r="AE226" i="46"/>
  <c r="AE217" i="46"/>
  <c r="AE232" i="46"/>
  <c r="AE278" i="46"/>
  <c r="AE267" i="46"/>
  <c r="AE227" i="46"/>
  <c r="AE177" i="46"/>
  <c r="AE325" i="46" s="1"/>
  <c r="AE225" i="46"/>
  <c r="AE174" i="46"/>
  <c r="AE322" i="46" s="1"/>
  <c r="AE275" i="46"/>
  <c r="AE183" i="46"/>
  <c r="AE331" i="46" s="1"/>
  <c r="AE125" i="46"/>
  <c r="AE121" i="46"/>
  <c r="AE132" i="46"/>
  <c r="AE127" i="46"/>
  <c r="AE85" i="46"/>
  <c r="AE87" i="46"/>
  <c r="AE84" i="46"/>
  <c r="AE77" i="46"/>
  <c r="AE74" i="46"/>
  <c r="AE71" i="46"/>
  <c r="AD159" i="46"/>
  <c r="AD260" i="46"/>
  <c r="AD259" i="46"/>
  <c r="AD158" i="46"/>
  <c r="AD209" i="46"/>
  <c r="AD208" i="46"/>
  <c r="AD328" i="46"/>
  <c r="AD329" i="46"/>
  <c r="AD318" i="46"/>
  <c r="AD322" i="46"/>
  <c r="AD323" i="46"/>
  <c r="AD316" i="46"/>
  <c r="AC315" i="46"/>
  <c r="AF38" i="46"/>
  <c r="AF32" i="46"/>
  <c r="AF43" i="46"/>
  <c r="AF37" i="46"/>
  <c r="AF27" i="46"/>
  <c r="AF41" i="46"/>
  <c r="AF36" i="46"/>
  <c r="AF26" i="46"/>
  <c r="AF40" i="46"/>
  <c r="AF25" i="46"/>
  <c r="AF34" i="46"/>
  <c r="AF31" i="46"/>
  <c r="AF29" i="46"/>
  <c r="AF42" i="46"/>
  <c r="AF35" i="46"/>
  <c r="AF28" i="46"/>
  <c r="AF30" i="46"/>
  <c r="AF33" i="46"/>
  <c r="AF24" i="46"/>
  <c r="AF39" i="46"/>
  <c r="AD313" i="46"/>
  <c r="E369" i="46"/>
  <c r="F368" i="46"/>
  <c r="AF15" i="46"/>
  <c r="AG14" i="46"/>
  <c r="R112" i="21"/>
  <c r="S26" i="28" s="1"/>
  <c r="X290" i="21"/>
  <c r="V9" i="20"/>
  <c r="V10" i="20"/>
  <c r="W166" i="21"/>
  <c r="X47" i="21"/>
  <c r="X234" i="21"/>
  <c r="X239" i="21" s="1"/>
  <c r="W143" i="21"/>
  <c r="W121" i="21"/>
  <c r="W110" i="21"/>
  <c r="W272" i="21" s="1"/>
  <c r="X191" i="21"/>
  <c r="X195" i="21" s="1"/>
  <c r="X30" i="26" s="1"/>
  <c r="X207" i="21"/>
  <c r="X211" i="21" s="1"/>
  <c r="X31" i="26" s="1"/>
  <c r="X174" i="21"/>
  <c r="X163" i="21"/>
  <c r="X96" i="21"/>
  <c r="X107" i="21"/>
  <c r="X74" i="21"/>
  <c r="X63" i="21"/>
  <c r="X140" i="21"/>
  <c r="X85" i="21"/>
  <c r="X118" i="21"/>
  <c r="X129" i="21"/>
  <c r="X151" i="21"/>
  <c r="X152" i="21"/>
  <c r="AH10" i="28"/>
  <c r="X16" i="26"/>
  <c r="X3" i="21"/>
  <c r="Z172" i="21"/>
  <c r="X10" i="21"/>
  <c r="X4" i="21"/>
  <c r="A14" i="22"/>
  <c r="R25" i="24" s="1"/>
  <c r="Y2" i="21"/>
  <c r="V59" i="20"/>
  <c r="V3" i="20"/>
  <c r="W2" i="20"/>
  <c r="V4" i="20"/>
  <c r="V54" i="20"/>
  <c r="V49" i="20"/>
  <c r="X15" i="25"/>
  <c r="AK8" i="28"/>
  <c r="AJ7" i="28"/>
  <c r="AJ6" i="28"/>
  <c r="AJ5" i="28"/>
  <c r="AH4" i="28"/>
  <c r="AI2" i="28"/>
  <c r="AH3" i="28"/>
  <c r="Y15" i="25"/>
  <c r="Y16" i="26"/>
  <c r="AB2" i="25"/>
  <c r="AA4" i="25"/>
  <c r="AA3" i="25"/>
  <c r="S123" i="21"/>
  <c r="T120" i="21" s="1"/>
  <c r="T122" i="21" s="1"/>
  <c r="T18" i="26" s="1"/>
  <c r="S168" i="21"/>
  <c r="S357" i="21" s="1"/>
  <c r="T144" i="21"/>
  <c r="T20" i="26" s="1"/>
  <c r="AB7" i="25"/>
  <c r="AC8" i="25"/>
  <c r="AB6" i="25"/>
  <c r="AB5" i="25"/>
  <c r="AA7" i="21"/>
  <c r="AB8" i="21"/>
  <c r="AA6" i="21"/>
  <c r="AA5" i="21"/>
  <c r="AA161" i="21" s="1"/>
  <c r="Y3" i="26"/>
  <c r="Y9" i="26"/>
  <c r="Z2" i="26"/>
  <c r="Y4" i="26"/>
  <c r="AD8" i="26"/>
  <c r="AC7" i="26"/>
  <c r="AC6" i="26"/>
  <c r="AC5" i="26"/>
  <c r="Z149" i="21"/>
  <c r="Z61" i="21"/>
  <c r="AB8" i="20"/>
  <c r="AA7" i="20"/>
  <c r="AA6" i="20"/>
  <c r="AA5" i="20"/>
  <c r="W350" i="21" l="1"/>
  <c r="Y218" i="21"/>
  <c r="Y50" i="26" s="1"/>
  <c r="Y47" i="26" s="1"/>
  <c r="Y346" i="21"/>
  <c r="Y61" i="26" s="1"/>
  <c r="Y345" i="21"/>
  <c r="Y55" i="26" s="1"/>
  <c r="Y184" i="21"/>
  <c r="Y217" i="21"/>
  <c r="Y49" i="26" s="1"/>
  <c r="Y46" i="26" s="1"/>
  <c r="Y200" i="21"/>
  <c r="Y201" i="21"/>
  <c r="Y60" i="26" s="1"/>
  <c r="Y185" i="21"/>
  <c r="Y372" i="21"/>
  <c r="Y62" i="26" s="1"/>
  <c r="Y339" i="21"/>
  <c r="Y338" i="21"/>
  <c r="Y371" i="21"/>
  <c r="Y56" i="26" s="1"/>
  <c r="Y365" i="21"/>
  <c r="Y364" i="21"/>
  <c r="AG16" i="46"/>
  <c r="AC19" i="46"/>
  <c r="AB17" i="46"/>
  <c r="AB18" i="46"/>
  <c r="X337" i="21"/>
  <c r="X340" i="21" s="1"/>
  <c r="X39" i="28"/>
  <c r="X344" i="21"/>
  <c r="X350" i="21" s="1"/>
  <c r="Y351" i="21"/>
  <c r="Y37" i="21"/>
  <c r="X155" i="21"/>
  <c r="Z10" i="26"/>
  <c r="Y283" i="21"/>
  <c r="Y285" i="21"/>
  <c r="Y224" i="21"/>
  <c r="Y223" i="21"/>
  <c r="Y206" i="21"/>
  <c r="Y190" i="21"/>
  <c r="Y54" i="26"/>
  <c r="Y173" i="21"/>
  <c r="Y175" i="21" s="1"/>
  <c r="Y171" i="21" s="1"/>
  <c r="Y284" i="21" s="1"/>
  <c r="Y53" i="26"/>
  <c r="Y59" i="26"/>
  <c r="Y150" i="21"/>
  <c r="Y148" i="21" s="1"/>
  <c r="Z20" i="25" s="1"/>
  <c r="Y162" i="21"/>
  <c r="Y160" i="21" s="1"/>
  <c r="Z21" i="25" s="1"/>
  <c r="Y128" i="21"/>
  <c r="Y139" i="21"/>
  <c r="Y137" i="21" s="1"/>
  <c r="Z19" i="25" s="1"/>
  <c r="AA72" i="21"/>
  <c r="AA138" i="21"/>
  <c r="AA116" i="21"/>
  <c r="AA127" i="21"/>
  <c r="AA94" i="21"/>
  <c r="AA105" i="21"/>
  <c r="AA83" i="21"/>
  <c r="Y42" i="25"/>
  <c r="Y106" i="21"/>
  <c r="Y104" i="21" s="1"/>
  <c r="Y268" i="21" s="1"/>
  <c r="Y117" i="21"/>
  <c r="Y115" i="21" s="1"/>
  <c r="Z17" i="25" s="1"/>
  <c r="Y84" i="21"/>
  <c r="Y95" i="21"/>
  <c r="Y62" i="21"/>
  <c r="Y73" i="21"/>
  <c r="Y328" i="21"/>
  <c r="U29" i="20"/>
  <c r="M29" i="20"/>
  <c r="N29" i="20"/>
  <c r="P29" i="20"/>
  <c r="O29" i="20"/>
  <c r="R29" i="20"/>
  <c r="Q29" i="20"/>
  <c r="T29" i="20"/>
  <c r="W29" i="20"/>
  <c r="W24" i="20"/>
  <c r="S29" i="20"/>
  <c r="W44" i="20"/>
  <c r="W39" i="20"/>
  <c r="W34" i="20"/>
  <c r="AB46" i="21"/>
  <c r="AF191" i="46"/>
  <c r="AF339" i="46" s="1"/>
  <c r="AF237" i="46"/>
  <c r="AF300" i="46"/>
  <c r="AF235" i="46"/>
  <c r="AF245" i="46"/>
  <c r="AF301" i="46"/>
  <c r="AF248" i="46"/>
  <c r="AF295" i="46"/>
  <c r="AF236" i="46"/>
  <c r="AF286" i="46"/>
  <c r="AF304" i="46"/>
  <c r="AF298" i="46"/>
  <c r="AF243" i="46"/>
  <c r="AF299" i="46"/>
  <c r="AF241" i="46"/>
  <c r="AF297" i="46"/>
  <c r="AF303" i="46"/>
  <c r="AF242" i="46"/>
  <c r="AF288" i="46"/>
  <c r="AF302" i="46"/>
  <c r="AF139" i="46"/>
  <c r="AF140" i="46"/>
  <c r="AF152" i="46"/>
  <c r="AF148" i="46"/>
  <c r="AF144" i="46"/>
  <c r="AF110" i="46"/>
  <c r="AF106" i="46"/>
  <c r="AF102" i="46"/>
  <c r="AF99" i="46"/>
  <c r="AF95" i="46"/>
  <c r="AF91" i="46"/>
  <c r="AF252" i="46"/>
  <c r="AF239" i="46"/>
  <c r="AF202" i="46"/>
  <c r="AF350" i="46" s="1"/>
  <c r="AF200" i="46"/>
  <c r="AF348" i="46" s="1"/>
  <c r="AF203" i="46"/>
  <c r="AF351" i="46" s="1"/>
  <c r="AF201" i="46"/>
  <c r="AF349" i="46" s="1"/>
  <c r="AF198" i="46"/>
  <c r="AF346" i="46" s="1"/>
  <c r="AF190" i="46"/>
  <c r="AF338" i="46" s="1"/>
  <c r="AF185" i="46"/>
  <c r="AF333" i="46" s="1"/>
  <c r="AF137" i="46"/>
  <c r="AF138" i="46"/>
  <c r="AF151" i="46"/>
  <c r="AF147" i="46"/>
  <c r="AF143" i="46"/>
  <c r="AF109" i="46"/>
  <c r="AF105" i="46"/>
  <c r="AF98" i="46"/>
  <c r="AF94" i="46"/>
  <c r="AF292" i="46"/>
  <c r="AF293" i="46"/>
  <c r="AF294" i="46"/>
  <c r="AF291" i="46"/>
  <c r="AF254" i="46"/>
  <c r="AF247" i="46"/>
  <c r="AF199" i="46"/>
  <c r="AF347" i="46" s="1"/>
  <c r="AF197" i="46"/>
  <c r="AF345" i="46" s="1"/>
  <c r="AF195" i="46"/>
  <c r="AF343" i="46" s="1"/>
  <c r="AF189" i="46"/>
  <c r="AF337" i="46" s="1"/>
  <c r="AF186" i="46"/>
  <c r="AF334" i="46" s="1"/>
  <c r="AG47" i="46"/>
  <c r="AG51" i="46"/>
  <c r="AG55" i="46"/>
  <c r="AG59" i="46"/>
  <c r="AG63" i="46"/>
  <c r="AG46" i="46"/>
  <c r="AG50" i="46"/>
  <c r="AG54" i="46"/>
  <c r="AG58" i="46"/>
  <c r="AG62" i="46"/>
  <c r="AG45" i="46"/>
  <c r="AG49" i="46"/>
  <c r="AG53" i="46"/>
  <c r="AG57" i="46"/>
  <c r="AG61" i="46"/>
  <c r="AG44" i="46"/>
  <c r="AG48" i="46"/>
  <c r="AG52" i="46"/>
  <c r="AG56" i="46"/>
  <c r="AG60" i="46"/>
  <c r="AF135" i="46"/>
  <c r="AF136" i="46"/>
  <c r="AF154" i="46"/>
  <c r="AF150" i="46"/>
  <c r="AF146" i="46"/>
  <c r="AF142" i="46"/>
  <c r="AF108" i="46"/>
  <c r="AF104" i="46"/>
  <c r="AF101" i="46"/>
  <c r="AF97" i="46"/>
  <c r="AF93" i="46"/>
  <c r="AF305" i="46"/>
  <c r="AF290" i="46"/>
  <c r="AF253" i="46"/>
  <c r="AF287" i="46"/>
  <c r="AF250" i="46"/>
  <c r="AF244" i="46"/>
  <c r="AF240" i="46"/>
  <c r="AF194" i="46"/>
  <c r="AF342" i="46" s="1"/>
  <c r="AF196" i="46"/>
  <c r="AF344" i="46" s="1"/>
  <c r="AF193" i="46"/>
  <c r="AF341" i="46" s="1"/>
  <c r="AF187" i="46"/>
  <c r="AF335" i="46" s="1"/>
  <c r="AF153" i="46"/>
  <c r="AF149" i="46"/>
  <c r="AF145" i="46"/>
  <c r="AF141" i="46"/>
  <c r="AF107" i="46"/>
  <c r="AF103" i="46"/>
  <c r="AF100" i="46"/>
  <c r="AF96" i="46"/>
  <c r="AF92" i="46"/>
  <c r="AF296" i="46"/>
  <c r="AF289" i="46"/>
  <c r="AF251" i="46"/>
  <c r="AF246" i="46"/>
  <c r="AF249" i="46"/>
  <c r="AF238" i="46"/>
  <c r="AF204" i="46"/>
  <c r="AF352" i="46" s="1"/>
  <c r="AF192" i="46"/>
  <c r="AF340" i="46" s="1"/>
  <c r="AF188" i="46"/>
  <c r="AF336" i="46" s="1"/>
  <c r="T165" i="21"/>
  <c r="T167" i="21" s="1"/>
  <c r="T22" i="26" s="1"/>
  <c r="S21" i="28"/>
  <c r="AA32" i="21"/>
  <c r="AA31" i="21" s="1"/>
  <c r="AF183" i="46"/>
  <c r="AF331" i="46" s="1"/>
  <c r="AF177" i="46"/>
  <c r="AF325" i="46" s="1"/>
  <c r="AF232" i="46"/>
  <c r="AF226" i="46"/>
  <c r="AF272" i="46"/>
  <c r="AF216" i="46"/>
  <c r="AF220" i="46"/>
  <c r="AF184" i="46"/>
  <c r="AF332" i="46" s="1"/>
  <c r="AF123" i="46"/>
  <c r="AF118" i="46"/>
  <c r="AF125" i="46"/>
  <c r="AF129" i="46"/>
  <c r="AF130" i="46"/>
  <c r="AF86" i="46"/>
  <c r="AF87" i="46"/>
  <c r="AF89" i="46"/>
  <c r="AF78" i="46"/>
  <c r="AF75" i="46"/>
  <c r="AF74" i="46"/>
  <c r="AF178" i="46"/>
  <c r="AF181" i="46"/>
  <c r="AF329" i="46" s="1"/>
  <c r="AF176" i="46"/>
  <c r="AF324" i="46" s="1"/>
  <c r="AF266" i="46"/>
  <c r="AF274" i="46"/>
  <c r="AF219" i="46"/>
  <c r="AF222" i="46"/>
  <c r="AF275" i="46"/>
  <c r="AF227" i="46"/>
  <c r="AF218" i="46"/>
  <c r="AF280" i="46"/>
  <c r="AF224" i="46"/>
  <c r="AF273" i="46"/>
  <c r="AF234" i="46"/>
  <c r="AF179" i="46"/>
  <c r="AF133" i="46"/>
  <c r="AF122" i="46"/>
  <c r="AF124" i="46"/>
  <c r="AF131" i="46"/>
  <c r="AF80" i="46"/>
  <c r="AF85" i="46"/>
  <c r="AF83" i="46"/>
  <c r="AF77" i="46"/>
  <c r="AF71" i="46"/>
  <c r="AF173" i="46"/>
  <c r="AF321" i="46" s="1"/>
  <c r="AF221" i="46"/>
  <c r="AF281" i="46"/>
  <c r="AF182" i="46"/>
  <c r="AF330" i="46" s="1"/>
  <c r="AF180" i="46"/>
  <c r="AF328" i="46" s="1"/>
  <c r="AF283" i="46"/>
  <c r="AF169" i="46"/>
  <c r="AF317" i="46" s="1"/>
  <c r="AF174" i="46"/>
  <c r="AF322" i="46" s="1"/>
  <c r="AF267" i="46"/>
  <c r="AF175" i="46"/>
  <c r="AF171" i="46"/>
  <c r="AF319" i="46" s="1"/>
  <c r="AF229" i="46"/>
  <c r="AF233" i="46"/>
  <c r="AF115" i="46"/>
  <c r="AF117" i="46"/>
  <c r="AF121" i="46"/>
  <c r="AF128" i="46"/>
  <c r="AF132" i="46"/>
  <c r="AF90" i="46"/>
  <c r="AF88" i="46"/>
  <c r="AF81" i="46"/>
  <c r="AF79" i="46"/>
  <c r="AF72" i="46"/>
  <c r="AF134" i="46"/>
  <c r="AF269" i="46"/>
  <c r="AF228" i="46"/>
  <c r="AF277" i="46"/>
  <c r="AF268" i="46"/>
  <c r="AF170" i="46"/>
  <c r="AF318" i="46" s="1"/>
  <c r="AF279" i="46"/>
  <c r="AF270" i="46"/>
  <c r="AF230" i="46"/>
  <c r="AF167" i="46"/>
  <c r="AF225" i="46"/>
  <c r="AF278" i="46"/>
  <c r="AF217" i="46"/>
  <c r="AF172" i="46"/>
  <c r="AF320" i="46" s="1"/>
  <c r="AF282" i="46"/>
  <c r="AF231" i="46"/>
  <c r="AF284" i="46"/>
  <c r="AF120" i="46"/>
  <c r="AF119" i="46"/>
  <c r="AF116" i="46"/>
  <c r="AF127" i="46"/>
  <c r="AF126" i="46"/>
  <c r="AF84" i="46"/>
  <c r="AF82" i="46"/>
  <c r="AF76" i="46"/>
  <c r="AF73" i="46"/>
  <c r="AF165" i="46"/>
  <c r="AF285" i="46"/>
  <c r="AF271" i="46"/>
  <c r="AF215" i="46"/>
  <c r="AF166" i="46"/>
  <c r="AF168" i="46"/>
  <c r="AF223" i="46"/>
  <c r="AF276" i="46"/>
  <c r="AE159" i="46"/>
  <c r="AE260" i="46"/>
  <c r="AE259" i="46"/>
  <c r="AE209" i="46"/>
  <c r="AE208" i="46"/>
  <c r="AE158" i="46"/>
  <c r="AC310" i="46"/>
  <c r="AE316" i="46"/>
  <c r="AE323" i="46"/>
  <c r="AD315" i="46"/>
  <c r="AD310" i="46" s="1"/>
  <c r="AG38" i="46"/>
  <c r="AG27" i="46"/>
  <c r="AG32" i="46"/>
  <c r="AG37" i="46"/>
  <c r="AG25" i="46"/>
  <c r="AG43" i="46"/>
  <c r="AG34" i="46"/>
  <c r="AG36" i="46"/>
  <c r="AG40" i="46"/>
  <c r="AG41" i="46"/>
  <c r="AG26" i="46"/>
  <c r="AG42" i="46"/>
  <c r="AG28" i="46"/>
  <c r="AG31" i="46"/>
  <c r="AG29" i="46"/>
  <c r="AG35" i="46"/>
  <c r="AG30" i="46"/>
  <c r="AG33" i="46"/>
  <c r="AG39" i="46"/>
  <c r="AG24" i="46"/>
  <c r="AE313" i="46"/>
  <c r="AH14" i="46"/>
  <c r="AH16" i="46" s="1"/>
  <c r="AG15" i="46"/>
  <c r="E370" i="46"/>
  <c r="F369" i="46"/>
  <c r="S109" i="21"/>
  <c r="S111" i="21" s="1"/>
  <c r="Y290" i="21"/>
  <c r="W9" i="20"/>
  <c r="W10" i="20"/>
  <c r="Y47" i="21"/>
  <c r="Y234" i="21"/>
  <c r="X166" i="21"/>
  <c r="X143" i="21"/>
  <c r="X121" i="21"/>
  <c r="X110" i="21"/>
  <c r="X272" i="21" s="1"/>
  <c r="Y191" i="21"/>
  <c r="Y207" i="21"/>
  <c r="Y174" i="21"/>
  <c r="Y163" i="21"/>
  <c r="Y96" i="21"/>
  <c r="Y63" i="21"/>
  <c r="Y107" i="21"/>
  <c r="Y140" i="21"/>
  <c r="Y74" i="21"/>
  <c r="Y85" i="21"/>
  <c r="Y129" i="21"/>
  <c r="Y118" i="21"/>
  <c r="Y151" i="21"/>
  <c r="Y152" i="21"/>
  <c r="AI10" i="28"/>
  <c r="AA172" i="21"/>
  <c r="Y10" i="21"/>
  <c r="Y4" i="21"/>
  <c r="Z2" i="21"/>
  <c r="Y3" i="21"/>
  <c r="Y9" i="21"/>
  <c r="A15" i="22"/>
  <c r="R26" i="24" s="1"/>
  <c r="W59" i="20"/>
  <c r="X2" i="20"/>
  <c r="W49" i="20"/>
  <c r="W3" i="20"/>
  <c r="W4" i="20"/>
  <c r="W54" i="20"/>
  <c r="AI4" i="28"/>
  <c r="AI3" i="28"/>
  <c r="AJ2" i="28"/>
  <c r="AL8" i="28"/>
  <c r="AK7" i="28"/>
  <c r="AK6" i="28"/>
  <c r="AK5" i="28"/>
  <c r="Z16" i="26"/>
  <c r="Z15" i="25"/>
  <c r="AB3" i="25"/>
  <c r="AC2" i="25"/>
  <c r="AB4" i="25"/>
  <c r="T123" i="21"/>
  <c r="U120" i="21" s="1"/>
  <c r="U122" i="21" s="1"/>
  <c r="U18" i="26" s="1"/>
  <c r="T145" i="21"/>
  <c r="U142" i="21" s="1"/>
  <c r="U144" i="21" s="1"/>
  <c r="U20" i="26" s="1"/>
  <c r="AB7" i="20"/>
  <c r="AC8" i="20"/>
  <c r="AB5" i="20"/>
  <c r="AB6" i="20"/>
  <c r="AA149" i="21"/>
  <c r="AA61" i="21"/>
  <c r="AE8" i="26"/>
  <c r="AD7" i="26"/>
  <c r="AD6" i="26"/>
  <c r="AD5" i="26"/>
  <c r="AA2" i="26"/>
  <c r="Z4" i="26"/>
  <c r="Z3" i="26"/>
  <c r="AC8" i="21"/>
  <c r="AB7" i="21"/>
  <c r="AB6" i="21"/>
  <c r="AB5" i="21"/>
  <c r="AB161" i="21" s="1"/>
  <c r="AD8" i="25"/>
  <c r="AC5" i="25"/>
  <c r="AC7" i="25"/>
  <c r="AC6" i="25"/>
  <c r="X347" i="21" l="1"/>
  <c r="Z346" i="21"/>
  <c r="Z61" i="26" s="1"/>
  <c r="Z345" i="21"/>
  <c r="Z55" i="26" s="1"/>
  <c r="Z217" i="21"/>
  <c r="Z49" i="26" s="1"/>
  <c r="Z46" i="26" s="1"/>
  <c r="Z218" i="21"/>
  <c r="Z50" i="26" s="1"/>
  <c r="Z47" i="26" s="1"/>
  <c r="Z200" i="21"/>
  <c r="Z185" i="21"/>
  <c r="Z59" i="26" s="1"/>
  <c r="Z201" i="21"/>
  <c r="Z60" i="26" s="1"/>
  <c r="Z184" i="21"/>
  <c r="Z339" i="21"/>
  <c r="Z338" i="21"/>
  <c r="Z372" i="21"/>
  <c r="Z62" i="26" s="1"/>
  <c r="Z371" i="21"/>
  <c r="Z56" i="26" s="1"/>
  <c r="Z364" i="21"/>
  <c r="Z365" i="21"/>
  <c r="AD19" i="46"/>
  <c r="AC17" i="46"/>
  <c r="AC18" i="46"/>
  <c r="Y337" i="21"/>
  <c r="Y340" i="21" s="1"/>
  <c r="Y39" i="28"/>
  <c r="Y344" i="21"/>
  <c r="Y350" i="21" s="1"/>
  <c r="Z351" i="21"/>
  <c r="Y347" i="21"/>
  <c r="Y377" i="21"/>
  <c r="Z37" i="21"/>
  <c r="Z283" i="21"/>
  <c r="Z285" i="21"/>
  <c r="Z224" i="21"/>
  <c r="Z223" i="21"/>
  <c r="Z206" i="21"/>
  <c r="Z190" i="21"/>
  <c r="Z54" i="26"/>
  <c r="Z173" i="21"/>
  <c r="Z175" i="21" s="1"/>
  <c r="Z171" i="21" s="1"/>
  <c r="Z284" i="21" s="1"/>
  <c r="Z53" i="26"/>
  <c r="Z150" i="21"/>
  <c r="Z148" i="21" s="1"/>
  <c r="AA20" i="25" s="1"/>
  <c r="Z162" i="21"/>
  <c r="Z160" i="21" s="1"/>
  <c r="AA21" i="25" s="1"/>
  <c r="Z128" i="21"/>
  <c r="Z139" i="21"/>
  <c r="Z137" i="21" s="1"/>
  <c r="AA19" i="25" s="1"/>
  <c r="AB72" i="21"/>
  <c r="AB127" i="21"/>
  <c r="AB138" i="21"/>
  <c r="AB116" i="21"/>
  <c r="AB94" i="21"/>
  <c r="AB105" i="21"/>
  <c r="AB83" i="21"/>
  <c r="Z42" i="25"/>
  <c r="Z106" i="21"/>
  <c r="Z104" i="21" s="1"/>
  <c r="Z117" i="21"/>
  <c r="Z115" i="21" s="1"/>
  <c r="AA17" i="25" s="1"/>
  <c r="Z84" i="21"/>
  <c r="Z95" i="21"/>
  <c r="Z62" i="21"/>
  <c r="Z73" i="21"/>
  <c r="Z328" i="21"/>
  <c r="S41" i="26"/>
  <c r="S273" i="21"/>
  <c r="X24" i="20"/>
  <c r="X44" i="20"/>
  <c r="X39" i="20"/>
  <c r="X34" i="20"/>
  <c r="AC46" i="21"/>
  <c r="AG190" i="46"/>
  <c r="AG338" i="46" s="1"/>
  <c r="AG249" i="46"/>
  <c r="AG250" i="46"/>
  <c r="AG290" i="46"/>
  <c r="AG289" i="46"/>
  <c r="AG305" i="46"/>
  <c r="AG246" i="46"/>
  <c r="AG296" i="46"/>
  <c r="AG240" i="46"/>
  <c r="AG287" i="46"/>
  <c r="AG238" i="46"/>
  <c r="AG251" i="46"/>
  <c r="AG244" i="46"/>
  <c r="AG253" i="46"/>
  <c r="AG153" i="46"/>
  <c r="AG149" i="46"/>
  <c r="AG145" i="46"/>
  <c r="AG141" i="46"/>
  <c r="AG95" i="46"/>
  <c r="AG137" i="46"/>
  <c r="AG107" i="46"/>
  <c r="AG103" i="46"/>
  <c r="AG96" i="46"/>
  <c r="AG93" i="46"/>
  <c r="AG293" i="46"/>
  <c r="AG302" i="46"/>
  <c r="AG299" i="46"/>
  <c r="AG286" i="46"/>
  <c r="AG252" i="46"/>
  <c r="AG243" i="46"/>
  <c r="AG239" i="46"/>
  <c r="AG237" i="46"/>
  <c r="AG203" i="46"/>
  <c r="AG351" i="46" s="1"/>
  <c r="AG201" i="46"/>
  <c r="AG349" i="46" s="1"/>
  <c r="AG200" i="46"/>
  <c r="AG348" i="46" s="1"/>
  <c r="AG197" i="46"/>
  <c r="AG345" i="46" s="1"/>
  <c r="AG191" i="46"/>
  <c r="AG339" i="46" s="1"/>
  <c r="AG186" i="46"/>
  <c r="AG334" i="46" s="1"/>
  <c r="AG152" i="46"/>
  <c r="AG148" i="46"/>
  <c r="AG144" i="46"/>
  <c r="AG101" i="46"/>
  <c r="AG140" i="46"/>
  <c r="AG136" i="46"/>
  <c r="AG110" i="46"/>
  <c r="AG106" i="46"/>
  <c r="AG102" i="46"/>
  <c r="AG92" i="46"/>
  <c r="AG291" i="46"/>
  <c r="AG298" i="46"/>
  <c r="AG295" i="46"/>
  <c r="AG292" i="46"/>
  <c r="AG254" i="46"/>
  <c r="AG248" i="46"/>
  <c r="AG235" i="46"/>
  <c r="AG196" i="46"/>
  <c r="AG344" i="46" s="1"/>
  <c r="AG198" i="46"/>
  <c r="AG346" i="46" s="1"/>
  <c r="AG193" i="46"/>
  <c r="AG341" i="46" s="1"/>
  <c r="AG189" i="46"/>
  <c r="AG337" i="46" s="1"/>
  <c r="AG185" i="46"/>
  <c r="AG333" i="46" s="1"/>
  <c r="AG151" i="46"/>
  <c r="AG147" i="46"/>
  <c r="AG143" i="46"/>
  <c r="AG99" i="46"/>
  <c r="AG139" i="46"/>
  <c r="AG135" i="46"/>
  <c r="AG109" i="46"/>
  <c r="AG105" i="46"/>
  <c r="AG100" i="46"/>
  <c r="AG91" i="46"/>
  <c r="AG304" i="46"/>
  <c r="AG301" i="46"/>
  <c r="AG294" i="46"/>
  <c r="AG288" i="46"/>
  <c r="AG245" i="46"/>
  <c r="AG242" i="46"/>
  <c r="AG195" i="46"/>
  <c r="AG343" i="46" s="1"/>
  <c r="AG192" i="46"/>
  <c r="AG340" i="46" s="1"/>
  <c r="AG188" i="46"/>
  <c r="AG336" i="46" s="1"/>
  <c r="AG187" i="46"/>
  <c r="AG335" i="46" s="1"/>
  <c r="AH44" i="46"/>
  <c r="AH48" i="46"/>
  <c r="AH52" i="46"/>
  <c r="AH56" i="46"/>
  <c r="AH60" i="46"/>
  <c r="AH47" i="46"/>
  <c r="AH51" i="46"/>
  <c r="AH55" i="46"/>
  <c r="AH59" i="46"/>
  <c r="AH63" i="46"/>
  <c r="AH46" i="46"/>
  <c r="AH50" i="46"/>
  <c r="AH54" i="46"/>
  <c r="AH58" i="46"/>
  <c r="AH62" i="46"/>
  <c r="AH45" i="46"/>
  <c r="AH49" i="46"/>
  <c r="AH53" i="46"/>
  <c r="AH57" i="46"/>
  <c r="AH61" i="46"/>
  <c r="AG154" i="46"/>
  <c r="AG150" i="46"/>
  <c r="AG146" i="46"/>
  <c r="AG142" i="46"/>
  <c r="AG97" i="46"/>
  <c r="AG138" i="46"/>
  <c r="AG108" i="46"/>
  <c r="AG104" i="46"/>
  <c r="AG98" i="46"/>
  <c r="AG94" i="46"/>
  <c r="AG300" i="46"/>
  <c r="AG297" i="46"/>
  <c r="AG303" i="46"/>
  <c r="AG247" i="46"/>
  <c r="AG241" i="46"/>
  <c r="AG236" i="46"/>
  <c r="AG199" i="46"/>
  <c r="AG347" i="46" s="1"/>
  <c r="AG204" i="46"/>
  <c r="AG352" i="46" s="1"/>
  <c r="AG202" i="46"/>
  <c r="AG350" i="46" s="1"/>
  <c r="AG194" i="46"/>
  <c r="AG342" i="46" s="1"/>
  <c r="Y352" i="21"/>
  <c r="AB32" i="21"/>
  <c r="AB31" i="21" s="1"/>
  <c r="AG166" i="46"/>
  <c r="AG314" i="46" s="1"/>
  <c r="AG165" i="46"/>
  <c r="AG231" i="46"/>
  <c r="AG116" i="46"/>
  <c r="AG120" i="46"/>
  <c r="AG128" i="46"/>
  <c r="AG127" i="46"/>
  <c r="AG87" i="46"/>
  <c r="AG84" i="46"/>
  <c r="AG86" i="46"/>
  <c r="AG83" i="46"/>
  <c r="AG78" i="46"/>
  <c r="AG75" i="46"/>
  <c r="AG134" i="46"/>
  <c r="AG167" i="46"/>
  <c r="AG170" i="46"/>
  <c r="AG269" i="46"/>
  <c r="AG229" i="46"/>
  <c r="AG281" i="46"/>
  <c r="AG179" i="46"/>
  <c r="AG327" i="46" s="1"/>
  <c r="AG280" i="46"/>
  <c r="AG275" i="46"/>
  <c r="AG266" i="46"/>
  <c r="AG178" i="46"/>
  <c r="AG326" i="46" s="1"/>
  <c r="AG232" i="46"/>
  <c r="AG276" i="46"/>
  <c r="AG215" i="46"/>
  <c r="AG282" i="46"/>
  <c r="AG217" i="46"/>
  <c r="AG115" i="46"/>
  <c r="AG125" i="46"/>
  <c r="AG119" i="46"/>
  <c r="AG130" i="46"/>
  <c r="AG129" i="46"/>
  <c r="AG89" i="46"/>
  <c r="AG82" i="46"/>
  <c r="AG80" i="46"/>
  <c r="AG73" i="46"/>
  <c r="AG230" i="46"/>
  <c r="AG268" i="46"/>
  <c r="AG267" i="46"/>
  <c r="AG283" i="46"/>
  <c r="AG234" i="46"/>
  <c r="AG218" i="46"/>
  <c r="AG222" i="46"/>
  <c r="AG216" i="46"/>
  <c r="AG177" i="46"/>
  <c r="AG325" i="46" s="1"/>
  <c r="AG223" i="46"/>
  <c r="AG271" i="46"/>
  <c r="AG278" i="46"/>
  <c r="AG118" i="46"/>
  <c r="AG124" i="46"/>
  <c r="AG121" i="46"/>
  <c r="AG132" i="46"/>
  <c r="AG131" i="46"/>
  <c r="AG81" i="46"/>
  <c r="AG85" i="46"/>
  <c r="AG79" i="46"/>
  <c r="AG76" i="46"/>
  <c r="AG74" i="46"/>
  <c r="AG270" i="46"/>
  <c r="AG277" i="46"/>
  <c r="AG233" i="46"/>
  <c r="AG171" i="46"/>
  <c r="AG319" i="46" s="1"/>
  <c r="AG174" i="46"/>
  <c r="AG322" i="46" s="1"/>
  <c r="AG180" i="46"/>
  <c r="AG328" i="46" s="1"/>
  <c r="AG221" i="46"/>
  <c r="AG273" i="46"/>
  <c r="AG219" i="46"/>
  <c r="AG176" i="46"/>
  <c r="AG324" i="46" s="1"/>
  <c r="AG184" i="46"/>
  <c r="AG332" i="46" s="1"/>
  <c r="AG272" i="46"/>
  <c r="AG183" i="46"/>
  <c r="AG331" i="46" s="1"/>
  <c r="AG168" i="46"/>
  <c r="AG285" i="46"/>
  <c r="AG284" i="46"/>
  <c r="AG172" i="46"/>
  <c r="AG320" i="46" s="1"/>
  <c r="AG225" i="46"/>
  <c r="AG122" i="46"/>
  <c r="AG117" i="46"/>
  <c r="AG126" i="46"/>
  <c r="AG123" i="46"/>
  <c r="AG133" i="46"/>
  <c r="AG88" i="46"/>
  <c r="AG90" i="46"/>
  <c r="AG72" i="46"/>
  <c r="AG77" i="46"/>
  <c r="AG71" i="46"/>
  <c r="AG279" i="46"/>
  <c r="AG228" i="46"/>
  <c r="AG175" i="46"/>
  <c r="AG169" i="46"/>
  <c r="AG182" i="46"/>
  <c r="AG330" i="46" s="1"/>
  <c r="AG173" i="46"/>
  <c r="AG321" i="46" s="1"/>
  <c r="AG224" i="46"/>
  <c r="AG227" i="46"/>
  <c r="AG274" i="46"/>
  <c r="AG181" i="46"/>
  <c r="AG329" i="46" s="1"/>
  <c r="AG220" i="46"/>
  <c r="AG226" i="46"/>
  <c r="AF159" i="46"/>
  <c r="AF158" i="46"/>
  <c r="AF209" i="46"/>
  <c r="AF208" i="46"/>
  <c r="AF260" i="46"/>
  <c r="AF259" i="46"/>
  <c r="AF327" i="46"/>
  <c r="AF314" i="46"/>
  <c r="AF316" i="46"/>
  <c r="AF323" i="46"/>
  <c r="AF326" i="46"/>
  <c r="AE315" i="46"/>
  <c r="AH32" i="46"/>
  <c r="AH38" i="46"/>
  <c r="AH27" i="46"/>
  <c r="AH43" i="46"/>
  <c r="AH37" i="46"/>
  <c r="AH36" i="46"/>
  <c r="AH25" i="46"/>
  <c r="AH41" i="46"/>
  <c r="AH31" i="46"/>
  <c r="AH34" i="46"/>
  <c r="AH40" i="46"/>
  <c r="AH26" i="46"/>
  <c r="AH29" i="46"/>
  <c r="AH30" i="46"/>
  <c r="AH35" i="46"/>
  <c r="AH28" i="46"/>
  <c r="AH33" i="46"/>
  <c r="AH39" i="46"/>
  <c r="AH24" i="46"/>
  <c r="AH42" i="46"/>
  <c r="F370" i="46"/>
  <c r="E371" i="46"/>
  <c r="AF313" i="46"/>
  <c r="AI14" i="46"/>
  <c r="AI16" i="46" s="1"/>
  <c r="AH15" i="46"/>
  <c r="S112" i="21"/>
  <c r="T26" i="28" s="1"/>
  <c r="Z290" i="21"/>
  <c r="X9" i="20"/>
  <c r="X10" i="20"/>
  <c r="Y166" i="21"/>
  <c r="Z47" i="21"/>
  <c r="Z234" i="21"/>
  <c r="Y121" i="21"/>
  <c r="Y110" i="21"/>
  <c r="Y272" i="21" s="1"/>
  <c r="Y143" i="21"/>
  <c r="Z163" i="21"/>
  <c r="Z207" i="21"/>
  <c r="Z174" i="21"/>
  <c r="Z191" i="21"/>
  <c r="Z96" i="21"/>
  <c r="Z74" i="21"/>
  <c r="Z140" i="21"/>
  <c r="Z63" i="21"/>
  <c r="Z107" i="21"/>
  <c r="Z85" i="21"/>
  <c r="Z118" i="21"/>
  <c r="Z129" i="21"/>
  <c r="Y155" i="21"/>
  <c r="Z151" i="21"/>
  <c r="Z152" i="21"/>
  <c r="AJ10" i="28"/>
  <c r="AA10" i="26"/>
  <c r="AA66" i="26"/>
  <c r="AA65" i="26"/>
  <c r="AB172" i="21"/>
  <c r="Z10" i="21"/>
  <c r="Z4" i="21"/>
  <c r="Z3" i="21"/>
  <c r="AA2" i="21"/>
  <c r="A16" i="22"/>
  <c r="R27" i="24" s="1"/>
  <c r="X59" i="20"/>
  <c r="X3" i="20"/>
  <c r="X54" i="20"/>
  <c r="Y2" i="20"/>
  <c r="X49" i="20"/>
  <c r="O41" i="24" s="1"/>
  <c r="X4" i="20"/>
  <c r="AJ4" i="28"/>
  <c r="AJ3" i="28"/>
  <c r="AK2" i="28"/>
  <c r="AM8" i="28"/>
  <c r="AL7" i="28"/>
  <c r="AL6" i="28"/>
  <c r="AL5" i="28"/>
  <c r="AA15" i="25"/>
  <c r="AC3" i="25"/>
  <c r="AD2" i="25"/>
  <c r="AC4" i="25"/>
  <c r="U123" i="21"/>
  <c r="V120" i="21" s="1"/>
  <c r="V122" i="21" s="1"/>
  <c r="V18" i="26" s="1"/>
  <c r="AB149" i="21"/>
  <c r="AB61" i="21"/>
  <c r="AA4" i="26"/>
  <c r="AA3" i="26"/>
  <c r="AB2" i="26"/>
  <c r="AD8" i="20"/>
  <c r="AC7" i="20"/>
  <c r="AC6" i="20"/>
  <c r="AC5" i="20"/>
  <c r="AD5" i="25"/>
  <c r="AD6" i="25"/>
  <c r="AE8" i="25"/>
  <c r="AD7" i="25"/>
  <c r="T168" i="21"/>
  <c r="T357" i="21" s="1"/>
  <c r="U145" i="21"/>
  <c r="V142" i="21" s="1"/>
  <c r="AD8" i="21"/>
  <c r="AC7" i="21"/>
  <c r="AC6" i="21"/>
  <c r="AC5" i="21"/>
  <c r="AC161" i="21" s="1"/>
  <c r="AF8" i="26"/>
  <c r="AE6" i="26"/>
  <c r="AE7" i="26"/>
  <c r="AE5" i="26"/>
  <c r="AA346" i="21" l="1"/>
  <c r="AA345" i="21"/>
  <c r="AA217" i="21"/>
  <c r="AA49" i="26" s="1"/>
  <c r="AA46" i="26" s="1"/>
  <c r="AA218" i="21"/>
  <c r="AA50" i="26" s="1"/>
  <c r="AA47" i="26" s="1"/>
  <c r="AA201" i="21"/>
  <c r="AA184" i="21"/>
  <c r="AA185" i="21"/>
  <c r="AA59" i="26" s="1"/>
  <c r="AA200" i="21"/>
  <c r="AA54" i="26" s="1"/>
  <c r="AA372" i="21"/>
  <c r="AA62" i="26" s="1"/>
  <c r="AA371" i="21"/>
  <c r="AA56" i="26" s="1"/>
  <c r="AA339" i="21"/>
  <c r="AA338" i="21"/>
  <c r="AA364" i="21"/>
  <c r="AA365" i="21"/>
  <c r="AE19" i="46"/>
  <c r="AD17" i="46"/>
  <c r="AD18" i="46"/>
  <c r="Z337" i="21"/>
  <c r="Z340" i="21" s="1"/>
  <c r="Z39" i="28"/>
  <c r="Z344" i="21"/>
  <c r="Z347" i="21" s="1"/>
  <c r="AA351" i="21"/>
  <c r="AA61" i="26"/>
  <c r="AA55" i="26"/>
  <c r="AA37" i="21"/>
  <c r="AA283" i="21"/>
  <c r="AA285" i="21"/>
  <c r="Z155" i="21"/>
  <c r="AA224" i="21"/>
  <c r="AA223" i="21"/>
  <c r="AA206" i="21"/>
  <c r="AA190" i="21"/>
  <c r="AA60" i="26"/>
  <c r="AA173" i="21"/>
  <c r="AA175" i="21" s="1"/>
  <c r="AA171" i="21" s="1"/>
  <c r="AA284" i="21" s="1"/>
  <c r="AA53" i="26"/>
  <c r="AA150" i="21"/>
  <c r="AA148" i="21" s="1"/>
  <c r="AB20" i="25" s="1"/>
  <c r="AA162" i="21"/>
  <c r="AA160" i="21" s="1"/>
  <c r="AB21" i="25" s="1"/>
  <c r="AC72" i="21"/>
  <c r="AC127" i="21"/>
  <c r="AC138" i="21"/>
  <c r="AC116" i="21"/>
  <c r="AC83" i="21"/>
  <c r="AC105" i="21"/>
  <c r="AC94" i="21"/>
  <c r="AA128" i="21"/>
  <c r="AA139" i="21"/>
  <c r="AA137" i="21" s="1"/>
  <c r="AB19" i="25" s="1"/>
  <c r="AA106" i="21"/>
  <c r="AA104" i="21" s="1"/>
  <c r="AA268" i="21" s="1"/>
  <c r="AA117" i="21"/>
  <c r="AA115" i="21" s="1"/>
  <c r="AB17" i="25" s="1"/>
  <c r="Z268" i="21"/>
  <c r="AA42" i="25"/>
  <c r="AA84" i="21"/>
  <c r="AA95" i="21"/>
  <c r="AA62" i="21"/>
  <c r="AA73" i="21"/>
  <c r="AA328" i="21"/>
  <c r="Y24" i="20"/>
  <c r="Y29" i="20"/>
  <c r="Y39" i="20"/>
  <c r="Y44" i="20"/>
  <c r="O38" i="24"/>
  <c r="D64" i="47" s="1"/>
  <c r="E64" i="47" s="1"/>
  <c r="Y34" i="20"/>
  <c r="AD46" i="21"/>
  <c r="AH187" i="46"/>
  <c r="AH335" i="46" s="1"/>
  <c r="AH241" i="46"/>
  <c r="AH303" i="46"/>
  <c r="AH247" i="46"/>
  <c r="AH297" i="46"/>
  <c r="AH236" i="46"/>
  <c r="AH300" i="46"/>
  <c r="AI45" i="46"/>
  <c r="AI49" i="46"/>
  <c r="AI53" i="46"/>
  <c r="AI57" i="46"/>
  <c r="AI61" i="46"/>
  <c r="AI44" i="46"/>
  <c r="AI48" i="46"/>
  <c r="AI52" i="46"/>
  <c r="AI56" i="46"/>
  <c r="AI60" i="46"/>
  <c r="AI47" i="46"/>
  <c r="AI51" i="46"/>
  <c r="AI55" i="46"/>
  <c r="AI59" i="46"/>
  <c r="AI63" i="46"/>
  <c r="AI46" i="46"/>
  <c r="AI50" i="46"/>
  <c r="AI54" i="46"/>
  <c r="AI58" i="46"/>
  <c r="AI62" i="46"/>
  <c r="AH151" i="46"/>
  <c r="AH147" i="46"/>
  <c r="AH143" i="46"/>
  <c r="AH138" i="46"/>
  <c r="AH137" i="46"/>
  <c r="AH109" i="46"/>
  <c r="AH105" i="46"/>
  <c r="AH101" i="46"/>
  <c r="AH97" i="46"/>
  <c r="AH93" i="46"/>
  <c r="AH304" i="46"/>
  <c r="AH293" i="46"/>
  <c r="AH294" i="46"/>
  <c r="AH299" i="46"/>
  <c r="AH296" i="46"/>
  <c r="AH251" i="46"/>
  <c r="AH252" i="46"/>
  <c r="AH245" i="46"/>
  <c r="AH250" i="46"/>
  <c r="AH243" i="46"/>
  <c r="AH202" i="46"/>
  <c r="AH350" i="46" s="1"/>
  <c r="AH197" i="46"/>
  <c r="AH345" i="46" s="1"/>
  <c r="AH199" i="46"/>
  <c r="AH347" i="46" s="1"/>
  <c r="AH191" i="46"/>
  <c r="AH339" i="46" s="1"/>
  <c r="AH189" i="46"/>
  <c r="AH337" i="46" s="1"/>
  <c r="AH186" i="46"/>
  <c r="AH334" i="46" s="1"/>
  <c r="AH154" i="46"/>
  <c r="AH150" i="46"/>
  <c r="AH146" i="46"/>
  <c r="AH142" i="46"/>
  <c r="AH136" i="46"/>
  <c r="AH135" i="46"/>
  <c r="AH108" i="46"/>
  <c r="AH104" i="46"/>
  <c r="AH100" i="46"/>
  <c r="AH96" i="46"/>
  <c r="AH92" i="46"/>
  <c r="AH305" i="46"/>
  <c r="AH286" i="46"/>
  <c r="AH288" i="46"/>
  <c r="AH295" i="46"/>
  <c r="AH292" i="46"/>
  <c r="AH289" i="46"/>
  <c r="AH248" i="46"/>
  <c r="AH246" i="46"/>
  <c r="AH240" i="46"/>
  <c r="AH237" i="46"/>
  <c r="AH200" i="46"/>
  <c r="AH348" i="46" s="1"/>
  <c r="AH192" i="46"/>
  <c r="AH340" i="46" s="1"/>
  <c r="AH198" i="46"/>
  <c r="AH346" i="46" s="1"/>
  <c r="AH193" i="46"/>
  <c r="AH341" i="46" s="1"/>
  <c r="AH190" i="46"/>
  <c r="AH338" i="46" s="1"/>
  <c r="AH153" i="46"/>
  <c r="AH149" i="46"/>
  <c r="AH145" i="46"/>
  <c r="AH141" i="46"/>
  <c r="AH107" i="46"/>
  <c r="AH103" i="46"/>
  <c r="AH99" i="46"/>
  <c r="AH95" i="46"/>
  <c r="AH91" i="46"/>
  <c r="AH301" i="46"/>
  <c r="AH302" i="46"/>
  <c r="AH290" i="46"/>
  <c r="AH291" i="46"/>
  <c r="AH253" i="46"/>
  <c r="AH244" i="46"/>
  <c r="AH242" i="46"/>
  <c r="AH239" i="46"/>
  <c r="AH238" i="46"/>
  <c r="AH201" i="46"/>
  <c r="AH349" i="46" s="1"/>
  <c r="AH194" i="46"/>
  <c r="AH342" i="46" s="1"/>
  <c r="AH195" i="46"/>
  <c r="AH343" i="46" s="1"/>
  <c r="AH188" i="46"/>
  <c r="AH336" i="46" s="1"/>
  <c r="AH152" i="46"/>
  <c r="AH148" i="46"/>
  <c r="AH144" i="46"/>
  <c r="AH140" i="46"/>
  <c r="AH139" i="46"/>
  <c r="AH110" i="46"/>
  <c r="AH106" i="46"/>
  <c r="AH102" i="46"/>
  <c r="AH98" i="46"/>
  <c r="AH94" i="46"/>
  <c r="AH298" i="46"/>
  <c r="AH287" i="46"/>
  <c r="AH249" i="46"/>
  <c r="AH254" i="46"/>
  <c r="AH235" i="46"/>
  <c r="AH204" i="46"/>
  <c r="AH352" i="46" s="1"/>
  <c r="AH203" i="46"/>
  <c r="AH351" i="46" s="1"/>
  <c r="AH196" i="46"/>
  <c r="AH344" i="46" s="1"/>
  <c r="AH185" i="46"/>
  <c r="AH333" i="46" s="1"/>
  <c r="U165" i="21"/>
  <c r="U167" i="21" s="1"/>
  <c r="U22" i="26" s="1"/>
  <c r="T21" i="28"/>
  <c r="AC32" i="21"/>
  <c r="AC31" i="21" s="1"/>
  <c r="AH274" i="46"/>
  <c r="AH182" i="46"/>
  <c r="AH330" i="46" s="1"/>
  <c r="AH228" i="46"/>
  <c r="AH172" i="46"/>
  <c r="AH183" i="46"/>
  <c r="AH219" i="46"/>
  <c r="AH180" i="46"/>
  <c r="AH277" i="46"/>
  <c r="AH216" i="46"/>
  <c r="AH218" i="46"/>
  <c r="AH267" i="46"/>
  <c r="AH215" i="46"/>
  <c r="AH178" i="46"/>
  <c r="AH179" i="46"/>
  <c r="AH327" i="46" s="1"/>
  <c r="AH229" i="46"/>
  <c r="AH166" i="46"/>
  <c r="AH314" i="46" s="1"/>
  <c r="AH116" i="46"/>
  <c r="AH125" i="46"/>
  <c r="AH130" i="46"/>
  <c r="AH131" i="46"/>
  <c r="AH88" i="46"/>
  <c r="AH83" i="46"/>
  <c r="AH87" i="46"/>
  <c r="AH76" i="46"/>
  <c r="AH79" i="46"/>
  <c r="AH72" i="46"/>
  <c r="AH134" i="46"/>
  <c r="AH226" i="46"/>
  <c r="AH227" i="46"/>
  <c r="AH169" i="46"/>
  <c r="AH317" i="46" s="1"/>
  <c r="AH279" i="46"/>
  <c r="AH284" i="46"/>
  <c r="AH272" i="46"/>
  <c r="AH174" i="46"/>
  <c r="AH322" i="46" s="1"/>
  <c r="AH270" i="46"/>
  <c r="AH271" i="46"/>
  <c r="AH234" i="46"/>
  <c r="AH217" i="46"/>
  <c r="AH276" i="46"/>
  <c r="AH266" i="46"/>
  <c r="AH281" i="46"/>
  <c r="AH269" i="46"/>
  <c r="AH119" i="46"/>
  <c r="AH120" i="46"/>
  <c r="AH122" i="46"/>
  <c r="AH128" i="46"/>
  <c r="AH133" i="46"/>
  <c r="AH84" i="46"/>
  <c r="AH90" i="46"/>
  <c r="AH82" i="46"/>
  <c r="AH77" i="46"/>
  <c r="AH73" i="46"/>
  <c r="AH71" i="46"/>
  <c r="AH220" i="46"/>
  <c r="AH224" i="46"/>
  <c r="AH175" i="46"/>
  <c r="AH285" i="46"/>
  <c r="AH184" i="46"/>
  <c r="AH273" i="46"/>
  <c r="AH171" i="46"/>
  <c r="AH319" i="46" s="1"/>
  <c r="AH223" i="46"/>
  <c r="AH268" i="46"/>
  <c r="AH282" i="46"/>
  <c r="AH232" i="46"/>
  <c r="AH275" i="46"/>
  <c r="AH170" i="46"/>
  <c r="AH318" i="46" s="1"/>
  <c r="AH231" i="46"/>
  <c r="AH123" i="46"/>
  <c r="AH117" i="46"/>
  <c r="AH121" i="46"/>
  <c r="AH127" i="46"/>
  <c r="AH132" i="46"/>
  <c r="AH89" i="46"/>
  <c r="AH86" i="46"/>
  <c r="AH80" i="46"/>
  <c r="AH74" i="46"/>
  <c r="AH181" i="46"/>
  <c r="AH173" i="46"/>
  <c r="AH321" i="46" s="1"/>
  <c r="AH225" i="46"/>
  <c r="AH168" i="46"/>
  <c r="AH176" i="46"/>
  <c r="AH324" i="46" s="1"/>
  <c r="AH221" i="46"/>
  <c r="AH233" i="46"/>
  <c r="AH278" i="46"/>
  <c r="AH177" i="46"/>
  <c r="AH325" i="46" s="1"/>
  <c r="AH222" i="46"/>
  <c r="AH283" i="46"/>
  <c r="AH230" i="46"/>
  <c r="AH280" i="46"/>
  <c r="AH167" i="46"/>
  <c r="AH165" i="46"/>
  <c r="AH115" i="46"/>
  <c r="AH118" i="46"/>
  <c r="AH126" i="46"/>
  <c r="AH129" i="46"/>
  <c r="AH124" i="46"/>
  <c r="AH85" i="46"/>
  <c r="AH81" i="46"/>
  <c r="AH78" i="46"/>
  <c r="AH75" i="46"/>
  <c r="AG159" i="46"/>
  <c r="AG259" i="46"/>
  <c r="AG260" i="46"/>
  <c r="AE310" i="46"/>
  <c r="AG209" i="46"/>
  <c r="AG208" i="46"/>
  <c r="AG158" i="46"/>
  <c r="AG316" i="46"/>
  <c r="AG317" i="46"/>
  <c r="AG318" i="46"/>
  <c r="AG323" i="46"/>
  <c r="AF315" i="46"/>
  <c r="AI32" i="46"/>
  <c r="AI43" i="46"/>
  <c r="AI38" i="46"/>
  <c r="AI27" i="46"/>
  <c r="AI37" i="46"/>
  <c r="AI36" i="46"/>
  <c r="AI26" i="46"/>
  <c r="AI41" i="46"/>
  <c r="AI25" i="46"/>
  <c r="AI34" i="46"/>
  <c r="AI40" i="46"/>
  <c r="AI29" i="46"/>
  <c r="AI42" i="46"/>
  <c r="AI30" i="46"/>
  <c r="AI31" i="46"/>
  <c r="AI35" i="46"/>
  <c r="AI28" i="46"/>
  <c r="AI39" i="46"/>
  <c r="AI33" i="46"/>
  <c r="AI24" i="46"/>
  <c r="E372" i="46"/>
  <c r="F371" i="46"/>
  <c r="AI15" i="46"/>
  <c r="AJ14" i="46"/>
  <c r="AI92" i="46"/>
  <c r="AG313" i="46"/>
  <c r="T109" i="21"/>
  <c r="T111" i="21" s="1"/>
  <c r="AA290" i="21"/>
  <c r="Y9" i="20"/>
  <c r="Y10" i="20"/>
  <c r="AA234" i="21"/>
  <c r="AA239" i="21" s="1"/>
  <c r="AA47" i="21"/>
  <c r="Z166" i="21"/>
  <c r="Z143" i="21"/>
  <c r="Z121" i="21"/>
  <c r="Z110" i="21"/>
  <c r="Z272" i="21" s="1"/>
  <c r="AA191" i="21"/>
  <c r="AA195" i="21" s="1"/>
  <c r="AA30" i="26" s="1"/>
  <c r="AA207" i="21"/>
  <c r="AA211" i="21" s="1"/>
  <c r="AA31" i="26" s="1"/>
  <c r="AA174" i="21"/>
  <c r="AA163" i="21"/>
  <c r="AA96" i="21"/>
  <c r="AA140" i="21"/>
  <c r="AA107" i="21"/>
  <c r="AA63" i="21"/>
  <c r="AA74" i="21"/>
  <c r="AA85" i="21"/>
  <c r="AA118" i="21"/>
  <c r="AA129" i="21"/>
  <c r="AA152" i="21"/>
  <c r="AA151" i="21"/>
  <c r="AK10" i="28"/>
  <c r="AA16" i="26"/>
  <c r="AB10" i="26"/>
  <c r="AA4" i="21"/>
  <c r="AB2" i="21"/>
  <c r="AA3" i="21"/>
  <c r="AC172" i="21"/>
  <c r="AA10" i="21"/>
  <c r="A17" i="22"/>
  <c r="R28" i="24" s="1"/>
  <c r="Y59" i="20"/>
  <c r="Y54" i="20"/>
  <c r="Z2" i="20"/>
  <c r="Y3" i="20"/>
  <c r="Y4" i="20"/>
  <c r="Y49" i="20"/>
  <c r="AK4" i="28"/>
  <c r="AK3" i="28"/>
  <c r="AL2" i="28"/>
  <c r="AM7" i="28"/>
  <c r="AM5" i="28"/>
  <c r="AN8" i="28"/>
  <c r="AM6" i="28"/>
  <c r="AB15" i="25"/>
  <c r="AD4" i="25"/>
  <c r="AD3" i="25"/>
  <c r="AE2" i="25"/>
  <c r="V123" i="21"/>
  <c r="W120" i="21" s="1"/>
  <c r="AE6" i="25"/>
  <c r="AE7" i="25"/>
  <c r="AE5" i="25"/>
  <c r="AF8" i="25"/>
  <c r="AB3" i="26"/>
  <c r="AC2" i="26"/>
  <c r="AB4" i="26"/>
  <c r="AE8" i="21"/>
  <c r="AD7" i="21"/>
  <c r="AD6" i="21"/>
  <c r="AD5" i="21"/>
  <c r="AD161" i="21" s="1"/>
  <c r="V144" i="21"/>
  <c r="V20" i="26" s="1"/>
  <c r="AF5" i="26"/>
  <c r="AF7" i="26"/>
  <c r="AF6" i="26"/>
  <c r="AG8" i="26"/>
  <c r="AC61" i="21"/>
  <c r="AC149" i="21"/>
  <c r="AE8" i="20"/>
  <c r="AD7" i="20"/>
  <c r="AD6" i="20"/>
  <c r="AD5" i="20"/>
  <c r="Z350" i="21" l="1"/>
  <c r="AB346" i="21"/>
  <c r="AB345" i="21"/>
  <c r="AB217" i="21"/>
  <c r="AB49" i="26" s="1"/>
  <c r="AB46" i="26" s="1"/>
  <c r="AB218" i="21"/>
  <c r="AB50" i="26" s="1"/>
  <c r="AB47" i="26" s="1"/>
  <c r="AB200" i="21"/>
  <c r="AB54" i="26" s="1"/>
  <c r="AB185" i="21"/>
  <c r="AB59" i="26" s="1"/>
  <c r="AB201" i="21"/>
  <c r="AB60" i="26" s="1"/>
  <c r="AB184" i="21"/>
  <c r="AB53" i="26" s="1"/>
  <c r="AB372" i="21"/>
  <c r="AB62" i="26" s="1"/>
  <c r="AB339" i="21"/>
  <c r="AB338" i="21"/>
  <c r="AB371" i="21"/>
  <c r="AB56" i="26" s="1"/>
  <c r="AB364" i="21"/>
  <c r="AB365" i="21"/>
  <c r="AJ16" i="46"/>
  <c r="AF19" i="46"/>
  <c r="AE17" i="46"/>
  <c r="AE18" i="46"/>
  <c r="AA337" i="21"/>
  <c r="AA340" i="21" s="1"/>
  <c r="AA39" i="28"/>
  <c r="AA344" i="21"/>
  <c r="AA347" i="21" s="1"/>
  <c r="AB351" i="21"/>
  <c r="AB55" i="26"/>
  <c r="AB61" i="26"/>
  <c r="AB37" i="21"/>
  <c r="AB285" i="21"/>
  <c r="AB283" i="21"/>
  <c r="AB224" i="21"/>
  <c r="AB223" i="21"/>
  <c r="AB206" i="21"/>
  <c r="AB190" i="21"/>
  <c r="AB42" i="25"/>
  <c r="AB173" i="21"/>
  <c r="AB175" i="21" s="1"/>
  <c r="AB171" i="21" s="1"/>
  <c r="AB284" i="21" s="1"/>
  <c r="AB150" i="21"/>
  <c r="AB148" i="21" s="1"/>
  <c r="AC20" i="25" s="1"/>
  <c r="AB162" i="21"/>
  <c r="AB160" i="21" s="1"/>
  <c r="AC21" i="25" s="1"/>
  <c r="AD72" i="21"/>
  <c r="AD138" i="21"/>
  <c r="AD127" i="21"/>
  <c r="AD116" i="21"/>
  <c r="AD105" i="21"/>
  <c r="AD94" i="21"/>
  <c r="AD83" i="21"/>
  <c r="AB128" i="21"/>
  <c r="AB139" i="21"/>
  <c r="AB137" i="21" s="1"/>
  <c r="AC19" i="25" s="1"/>
  <c r="AB106" i="21"/>
  <c r="AB104" i="21" s="1"/>
  <c r="AB268" i="21" s="1"/>
  <c r="AB117" i="21"/>
  <c r="AB115" i="21" s="1"/>
  <c r="AC17" i="25" s="1"/>
  <c r="AB84" i="21"/>
  <c r="AB95" i="21"/>
  <c r="AB62" i="21"/>
  <c r="AB73" i="21"/>
  <c r="AB328" i="21"/>
  <c r="T41" i="26"/>
  <c r="T273" i="21"/>
  <c r="Z29" i="20"/>
  <c r="Z24" i="20"/>
  <c r="Z44" i="20"/>
  <c r="Z39" i="20"/>
  <c r="L38" i="24"/>
  <c r="Z34" i="20"/>
  <c r="AE46" i="21"/>
  <c r="AI235" i="46"/>
  <c r="AI239" i="46"/>
  <c r="AI253" i="46"/>
  <c r="AI237" i="46"/>
  <c r="AI295" i="46"/>
  <c r="AI243" i="46"/>
  <c r="AI251" i="46"/>
  <c r="AI294" i="46"/>
  <c r="AI254" i="46"/>
  <c r="AI287" i="46"/>
  <c r="AI242" i="46"/>
  <c r="AI302" i="46"/>
  <c r="AI240" i="46"/>
  <c r="AI289" i="46"/>
  <c r="AI288" i="46"/>
  <c r="AI250" i="46"/>
  <c r="AI293" i="46"/>
  <c r="AI249" i="46"/>
  <c r="AI298" i="46"/>
  <c r="AI291" i="46"/>
  <c r="AI301" i="46"/>
  <c r="AI246" i="46"/>
  <c r="AI286" i="46"/>
  <c r="AI245" i="46"/>
  <c r="AI296" i="46"/>
  <c r="AI238" i="46"/>
  <c r="AI244" i="46"/>
  <c r="AI290" i="46"/>
  <c r="AI248" i="46"/>
  <c r="AI292" i="46"/>
  <c r="AI305" i="46"/>
  <c r="AI252" i="46"/>
  <c r="AI299" i="46"/>
  <c r="AI304" i="46"/>
  <c r="AI154" i="46"/>
  <c r="AI150" i="46"/>
  <c r="AI146" i="46"/>
  <c r="AI142" i="46"/>
  <c r="AI138" i="46"/>
  <c r="AI108" i="46"/>
  <c r="AI104" i="46"/>
  <c r="AI99" i="46"/>
  <c r="AI98" i="46"/>
  <c r="AI303" i="46"/>
  <c r="AI91" i="46"/>
  <c r="AI247" i="46"/>
  <c r="AI198" i="46"/>
  <c r="AI346" i="46" s="1"/>
  <c r="AI202" i="46"/>
  <c r="AI350" i="46" s="1"/>
  <c r="AI196" i="46"/>
  <c r="AI344" i="46" s="1"/>
  <c r="AI192" i="46"/>
  <c r="AI340" i="46" s="1"/>
  <c r="AI191" i="46"/>
  <c r="AI339" i="46" s="1"/>
  <c r="AI153" i="46"/>
  <c r="AI149" i="46"/>
  <c r="AI145" i="46"/>
  <c r="AI141" i="46"/>
  <c r="AI137" i="46"/>
  <c r="AI107" i="46"/>
  <c r="AI103" i="46"/>
  <c r="AI97" i="46"/>
  <c r="AI96" i="46"/>
  <c r="AI94" i="46"/>
  <c r="AI300" i="46"/>
  <c r="AI297" i="46"/>
  <c r="AI236" i="46"/>
  <c r="AI193" i="46"/>
  <c r="AI341" i="46" s="1"/>
  <c r="AI197" i="46"/>
  <c r="AI345" i="46" s="1"/>
  <c r="AI189" i="46"/>
  <c r="AI337" i="46" s="1"/>
  <c r="AI186" i="46"/>
  <c r="AI334" i="46" s="1"/>
  <c r="AJ46" i="46"/>
  <c r="AJ50" i="46"/>
  <c r="AJ54" i="46"/>
  <c r="AJ58" i="46"/>
  <c r="AJ62" i="46"/>
  <c r="AJ45" i="46"/>
  <c r="AJ49" i="46"/>
  <c r="AJ53" i="46"/>
  <c r="AJ57" i="46"/>
  <c r="AJ61" i="46"/>
  <c r="AJ44" i="46"/>
  <c r="AJ48" i="46"/>
  <c r="AJ52" i="46"/>
  <c r="AJ56" i="46"/>
  <c r="AJ60" i="46"/>
  <c r="AJ47" i="46"/>
  <c r="AJ51" i="46"/>
  <c r="AJ55" i="46"/>
  <c r="AJ59" i="46"/>
  <c r="AJ63" i="46"/>
  <c r="AI152" i="46"/>
  <c r="AI148" i="46"/>
  <c r="AI144" i="46"/>
  <c r="AI140" i="46"/>
  <c r="AI136" i="46"/>
  <c r="AI110" i="46"/>
  <c r="AI106" i="46"/>
  <c r="AI102" i="46"/>
  <c r="AI95" i="46"/>
  <c r="AI93" i="46"/>
  <c r="AI241" i="46"/>
  <c r="AI203" i="46"/>
  <c r="AI351" i="46" s="1"/>
  <c r="AI204" i="46"/>
  <c r="AI352" i="46" s="1"/>
  <c r="AI195" i="46"/>
  <c r="AI343" i="46" s="1"/>
  <c r="AI190" i="46"/>
  <c r="AI338" i="46" s="1"/>
  <c r="AI187" i="46"/>
  <c r="AI335" i="46" s="1"/>
  <c r="AI151" i="46"/>
  <c r="AI147" i="46"/>
  <c r="AI143" i="46"/>
  <c r="AI139" i="46"/>
  <c r="AI135" i="46"/>
  <c r="AI109" i="46"/>
  <c r="AI105" i="46"/>
  <c r="AI101" i="46"/>
  <c r="AI100" i="46"/>
  <c r="AI201" i="46"/>
  <c r="AI349" i="46" s="1"/>
  <c r="AI199" i="46"/>
  <c r="AI347" i="46" s="1"/>
  <c r="AI200" i="46"/>
  <c r="AI348" i="46" s="1"/>
  <c r="AI194" i="46"/>
  <c r="AI342" i="46" s="1"/>
  <c r="AI188" i="46"/>
  <c r="AI336" i="46" s="1"/>
  <c r="AI185" i="46"/>
  <c r="AI333" i="46" s="1"/>
  <c r="L41" i="24"/>
  <c r="D66" i="47"/>
  <c r="E66" i="47" s="1"/>
  <c r="AD32" i="21"/>
  <c r="AD31" i="21" s="1"/>
  <c r="AI283" i="46"/>
  <c r="AI273" i="46"/>
  <c r="AI133" i="46"/>
  <c r="AI126" i="46"/>
  <c r="AI90" i="46"/>
  <c r="AI79" i="46"/>
  <c r="AI226" i="46"/>
  <c r="AI180" i="46"/>
  <c r="AI165" i="46"/>
  <c r="AI222" i="46"/>
  <c r="AI221" i="46"/>
  <c r="AI231" i="46"/>
  <c r="AI232" i="46"/>
  <c r="AI184" i="46"/>
  <c r="AI332" i="46" s="1"/>
  <c r="AI224" i="46"/>
  <c r="AI132" i="46"/>
  <c r="AI120" i="46"/>
  <c r="AI121" i="46"/>
  <c r="AI124" i="46"/>
  <c r="AI129" i="46"/>
  <c r="AI86" i="46"/>
  <c r="AI88" i="46"/>
  <c r="AI77" i="46"/>
  <c r="AI74" i="46"/>
  <c r="AI73" i="46"/>
  <c r="AI266" i="46"/>
  <c r="AI234" i="46"/>
  <c r="AI174" i="46"/>
  <c r="AI279" i="46"/>
  <c r="AI166" i="46"/>
  <c r="AI178" i="46"/>
  <c r="AI216" i="46"/>
  <c r="AI219" i="46"/>
  <c r="AI182" i="46"/>
  <c r="AI330" i="46" s="1"/>
  <c r="AI233" i="46"/>
  <c r="AI275" i="46"/>
  <c r="AI175" i="46"/>
  <c r="AI122" i="46"/>
  <c r="AI85" i="46"/>
  <c r="AI81" i="46"/>
  <c r="AI281" i="46"/>
  <c r="AI284" i="46"/>
  <c r="AI179" i="46"/>
  <c r="AI327" i="46" s="1"/>
  <c r="AI218" i="46"/>
  <c r="AI228" i="46"/>
  <c r="AI167" i="46"/>
  <c r="AI177" i="46"/>
  <c r="AI176" i="46"/>
  <c r="AI173" i="46"/>
  <c r="AI321" i="46" s="1"/>
  <c r="AI170" i="46"/>
  <c r="AI282" i="46"/>
  <c r="AI223" i="46"/>
  <c r="AI285" i="46"/>
  <c r="AI220" i="46"/>
  <c r="AI116" i="46"/>
  <c r="AI117" i="46"/>
  <c r="AI119" i="46"/>
  <c r="AI128" i="46"/>
  <c r="AI89" i="46"/>
  <c r="AI84" i="46"/>
  <c r="AI82" i="46"/>
  <c r="AI76" i="46"/>
  <c r="AI71" i="46"/>
  <c r="AI276" i="46"/>
  <c r="AI169" i="46"/>
  <c r="AI317" i="46" s="1"/>
  <c r="AI215" i="46"/>
  <c r="AI183" i="46"/>
  <c r="AI331" i="46" s="1"/>
  <c r="AI274" i="46"/>
  <c r="AI280" i="46"/>
  <c r="AI225" i="46"/>
  <c r="AI115" i="46"/>
  <c r="AI131" i="46"/>
  <c r="AI72" i="46"/>
  <c r="AI134" i="46"/>
  <c r="AI270" i="46"/>
  <c r="AH328" i="46"/>
  <c r="AI230" i="46"/>
  <c r="AI278" i="46"/>
  <c r="AI168" i="46"/>
  <c r="AI181" i="46"/>
  <c r="AI329" i="46" s="1"/>
  <c r="AI268" i="46"/>
  <c r="AI171" i="46"/>
  <c r="AI319" i="46" s="1"/>
  <c r="AI123" i="46"/>
  <c r="AI125" i="46"/>
  <c r="AI118" i="46"/>
  <c r="AI130" i="46"/>
  <c r="AI127" i="46"/>
  <c r="AI83" i="46"/>
  <c r="AI87" i="46"/>
  <c r="AI80" i="46"/>
  <c r="AI78" i="46"/>
  <c r="AI75" i="46"/>
  <c r="AI269" i="46"/>
  <c r="AI217" i="46"/>
  <c r="AI271" i="46"/>
  <c r="AI272" i="46"/>
  <c r="AI227" i="46"/>
  <c r="AI229" i="46"/>
  <c r="AI267" i="46"/>
  <c r="AI277" i="46"/>
  <c r="AI172" i="46"/>
  <c r="AH159" i="46"/>
  <c r="AH209" i="46"/>
  <c r="AH208" i="46"/>
  <c r="AH158" i="46"/>
  <c r="AF310" i="46"/>
  <c r="AH260" i="46"/>
  <c r="AH259" i="46"/>
  <c r="AH320" i="46"/>
  <c r="AH332" i="46"/>
  <c r="AH329" i="46"/>
  <c r="AH326" i="46"/>
  <c r="AH331" i="46"/>
  <c r="AH316" i="46"/>
  <c r="AH323" i="46"/>
  <c r="AG315" i="46"/>
  <c r="AJ38" i="46"/>
  <c r="AJ27" i="46"/>
  <c r="AJ37" i="46"/>
  <c r="AJ32" i="46"/>
  <c r="AJ34" i="46"/>
  <c r="AJ36" i="46"/>
  <c r="AJ43" i="46"/>
  <c r="AJ26" i="46"/>
  <c r="AJ41" i="46"/>
  <c r="AJ40" i="46"/>
  <c r="AJ25" i="46"/>
  <c r="AJ31" i="46"/>
  <c r="AJ42" i="46"/>
  <c r="AJ30" i="46"/>
  <c r="AJ29" i="46"/>
  <c r="AJ35" i="46"/>
  <c r="AJ33" i="46"/>
  <c r="AJ39" i="46"/>
  <c r="AJ28" i="46"/>
  <c r="AJ24" i="46"/>
  <c r="AH313" i="46"/>
  <c r="E373" i="46"/>
  <c r="F372" i="46"/>
  <c r="AJ15" i="46"/>
  <c r="AK14" i="46"/>
  <c r="T112" i="21"/>
  <c r="AB290" i="21"/>
  <c r="Z9" i="20"/>
  <c r="Z10" i="20"/>
  <c r="AA166" i="21"/>
  <c r="AB47" i="21"/>
  <c r="AB234" i="21"/>
  <c r="AA143" i="21"/>
  <c r="AA110" i="21"/>
  <c r="AA272" i="21" s="1"/>
  <c r="AA121" i="21"/>
  <c r="AB191" i="21"/>
  <c r="AB207" i="21"/>
  <c r="AB174" i="21"/>
  <c r="AB163" i="21"/>
  <c r="AB96" i="21"/>
  <c r="AB107" i="21"/>
  <c r="AB74" i="21"/>
  <c r="AB85" i="21"/>
  <c r="AB140" i="21"/>
  <c r="AB63" i="21"/>
  <c r="AB118" i="21"/>
  <c r="AB129" i="21"/>
  <c r="AA155" i="21"/>
  <c r="AB151" i="21"/>
  <c r="AB152" i="21"/>
  <c r="AB3" i="21"/>
  <c r="AL10" i="28"/>
  <c r="AB16" i="26"/>
  <c r="AB4" i="21"/>
  <c r="O30" i="24"/>
  <c r="AB10" i="21"/>
  <c r="AC2" i="21"/>
  <c r="AC10" i="26"/>
  <c r="AC65" i="26"/>
  <c r="AC66" i="26"/>
  <c r="AD172" i="21"/>
  <c r="A18" i="22"/>
  <c r="R29" i="24" s="1"/>
  <c r="Z59" i="20"/>
  <c r="AA2" i="20"/>
  <c r="Z4" i="20"/>
  <c r="Z49" i="20"/>
  <c r="Z54" i="20"/>
  <c r="Z3" i="20"/>
  <c r="AO8" i="28"/>
  <c r="AN7" i="28"/>
  <c r="AN6" i="28"/>
  <c r="AN5" i="28"/>
  <c r="AL4" i="28"/>
  <c r="AM2" i="28"/>
  <c r="AL3" i="28"/>
  <c r="AC15" i="25"/>
  <c r="AE4" i="25"/>
  <c r="AF2" i="25"/>
  <c r="AF9" i="25" s="1"/>
  <c r="AE3" i="25"/>
  <c r="V145" i="21"/>
  <c r="W142" i="21" s="1"/>
  <c r="W144" i="21" s="1"/>
  <c r="W20" i="26" s="1"/>
  <c r="U168" i="21"/>
  <c r="U357" i="21" s="1"/>
  <c r="AF7" i="25"/>
  <c r="AG8" i="25"/>
  <c r="AF6" i="25"/>
  <c r="AF5" i="25"/>
  <c r="AC3" i="26"/>
  <c r="AD2" i="26"/>
  <c r="AC4" i="26"/>
  <c r="AF8" i="21"/>
  <c r="AE7" i="21"/>
  <c r="AE6" i="21"/>
  <c r="AE5" i="21"/>
  <c r="AE161" i="21" s="1"/>
  <c r="AF8" i="20"/>
  <c r="AE7" i="20"/>
  <c r="AE6" i="20"/>
  <c r="AE5" i="20"/>
  <c r="AH8" i="26"/>
  <c r="AG7" i="26"/>
  <c r="AG6" i="26"/>
  <c r="AG5" i="26"/>
  <c r="AD149" i="21"/>
  <c r="AD61" i="21"/>
  <c r="W122" i="21"/>
  <c r="W18" i="26" s="1"/>
  <c r="AA350" i="21" l="1"/>
  <c r="AC346" i="21"/>
  <c r="AC218" i="21"/>
  <c r="AC50" i="26" s="1"/>
  <c r="AC47" i="26" s="1"/>
  <c r="AC345" i="21"/>
  <c r="AC55" i="26" s="1"/>
  <c r="AC217" i="21"/>
  <c r="AC49" i="26" s="1"/>
  <c r="AC46" i="26" s="1"/>
  <c r="AC184" i="21"/>
  <c r="AC200" i="21"/>
  <c r="AC201" i="21"/>
  <c r="AC185" i="21"/>
  <c r="AC59" i="26" s="1"/>
  <c r="AC338" i="21"/>
  <c r="AC372" i="21"/>
  <c r="AC62" i="26" s="1"/>
  <c r="AC371" i="21"/>
  <c r="AC56" i="26" s="1"/>
  <c r="AC339" i="21"/>
  <c r="AC365" i="21"/>
  <c r="AC364" i="21"/>
  <c r="D57" i="47"/>
  <c r="E57" i="47" s="1"/>
  <c r="G126" i="21"/>
  <c r="H126" i="21" s="1"/>
  <c r="AK16" i="46"/>
  <c r="AG19" i="46"/>
  <c r="AF17" i="46"/>
  <c r="AF18" i="46"/>
  <c r="AB337" i="21"/>
  <c r="AB340" i="21" s="1"/>
  <c r="AB39" i="28"/>
  <c r="AB344" i="21"/>
  <c r="AB347" i="21" s="1"/>
  <c r="AC351" i="21"/>
  <c r="AC61" i="26"/>
  <c r="AC37" i="21"/>
  <c r="AB155" i="21"/>
  <c r="AC283" i="21"/>
  <c r="AC285" i="21"/>
  <c r="AC224" i="21"/>
  <c r="AC223" i="21"/>
  <c r="AC206" i="21"/>
  <c r="AC190" i="21"/>
  <c r="AC54" i="26"/>
  <c r="AC60" i="26"/>
  <c r="AC173" i="21"/>
  <c r="AC175" i="21" s="1"/>
  <c r="AC171" i="21" s="1"/>
  <c r="AC284" i="21" s="1"/>
  <c r="AC53" i="26"/>
  <c r="AC150" i="21"/>
  <c r="AC148" i="21" s="1"/>
  <c r="AD20" i="25" s="1"/>
  <c r="AC162" i="21"/>
  <c r="AC160" i="21" s="1"/>
  <c r="AD21" i="25" s="1"/>
  <c r="AC42" i="25"/>
  <c r="AC128" i="21"/>
  <c r="AC126" i="21" s="1"/>
  <c r="AC139" i="21"/>
  <c r="AC137" i="21" s="1"/>
  <c r="AD19" i="25" s="1"/>
  <c r="AE72" i="21"/>
  <c r="AE116" i="21"/>
  <c r="AE138" i="21"/>
  <c r="AE127" i="21"/>
  <c r="AE105" i="21"/>
  <c r="AE94" i="21"/>
  <c r="AE83" i="21"/>
  <c r="AC106" i="21"/>
  <c r="AC104" i="21" s="1"/>
  <c r="AC268" i="21" s="1"/>
  <c r="AC117" i="21"/>
  <c r="AC115" i="21" s="1"/>
  <c r="AD17" i="25" s="1"/>
  <c r="AC84" i="21"/>
  <c r="AC95" i="21"/>
  <c r="AC62" i="21"/>
  <c r="AC73" i="21"/>
  <c r="AC328" i="21"/>
  <c r="AA29" i="20"/>
  <c r="AA24" i="20"/>
  <c r="AA44" i="20"/>
  <c r="AA39" i="20"/>
  <c r="AA34" i="20"/>
  <c r="AF46" i="21"/>
  <c r="AJ192" i="46"/>
  <c r="AJ340" i="46" s="1"/>
  <c r="AJ241" i="46"/>
  <c r="AJ138" i="46"/>
  <c r="AJ137" i="46"/>
  <c r="AJ151" i="46"/>
  <c r="AJ147" i="46"/>
  <c r="AJ143" i="46"/>
  <c r="AJ109" i="46"/>
  <c r="AJ105" i="46"/>
  <c r="AJ98" i="46"/>
  <c r="AJ94" i="46"/>
  <c r="AJ288" i="46"/>
  <c r="AJ293" i="46"/>
  <c r="AJ294" i="46"/>
  <c r="AJ291" i="46"/>
  <c r="AJ254" i="46"/>
  <c r="AJ247" i="46"/>
  <c r="AJ248" i="46"/>
  <c r="AJ235" i="46"/>
  <c r="AJ202" i="46"/>
  <c r="AJ350" i="46" s="1"/>
  <c r="AJ203" i="46"/>
  <c r="AJ351" i="46" s="1"/>
  <c r="AJ201" i="46"/>
  <c r="AJ349" i="46" s="1"/>
  <c r="AJ195" i="46"/>
  <c r="AJ343" i="46" s="1"/>
  <c r="AJ187" i="46"/>
  <c r="AJ335" i="46" s="1"/>
  <c r="AJ186" i="46"/>
  <c r="AJ334" i="46" s="1"/>
  <c r="AK47" i="46"/>
  <c r="AK51" i="46"/>
  <c r="AK55" i="46"/>
  <c r="AK59" i="46"/>
  <c r="AK63" i="46"/>
  <c r="AK46" i="46"/>
  <c r="AK50" i="46"/>
  <c r="AK54" i="46"/>
  <c r="AK58" i="46"/>
  <c r="AK62" i="46"/>
  <c r="AK45" i="46"/>
  <c r="AK49" i="46"/>
  <c r="AK53" i="46"/>
  <c r="AK57" i="46"/>
  <c r="AK61" i="46"/>
  <c r="AK44" i="46"/>
  <c r="AK48" i="46"/>
  <c r="AK52" i="46"/>
  <c r="AK56" i="46"/>
  <c r="AK60" i="46"/>
  <c r="AJ136" i="46"/>
  <c r="AJ135" i="46"/>
  <c r="AJ154" i="46"/>
  <c r="AJ150" i="46"/>
  <c r="AJ146" i="46"/>
  <c r="AJ142" i="46"/>
  <c r="AJ108" i="46"/>
  <c r="AJ104" i="46"/>
  <c r="AJ101" i="46"/>
  <c r="AJ97" i="46"/>
  <c r="AJ93" i="46"/>
  <c r="AJ303" i="46"/>
  <c r="AJ300" i="46"/>
  <c r="AJ305" i="46"/>
  <c r="AJ292" i="46"/>
  <c r="AJ286" i="46"/>
  <c r="AJ287" i="46"/>
  <c r="AJ250" i="46"/>
  <c r="AJ243" i="46"/>
  <c r="AJ244" i="46"/>
  <c r="AJ237" i="46"/>
  <c r="AJ240" i="46"/>
  <c r="AJ199" i="46"/>
  <c r="AJ347" i="46" s="1"/>
  <c r="AJ196" i="46"/>
  <c r="AJ344" i="46" s="1"/>
  <c r="AJ191" i="46"/>
  <c r="AJ339" i="46" s="1"/>
  <c r="AJ189" i="46"/>
  <c r="AJ337" i="46" s="1"/>
  <c r="AJ153" i="46"/>
  <c r="AJ149" i="46"/>
  <c r="AJ145" i="46"/>
  <c r="AJ141" i="46"/>
  <c r="AJ107" i="46"/>
  <c r="AJ103" i="46"/>
  <c r="AJ100" i="46"/>
  <c r="AJ96" i="46"/>
  <c r="AJ92" i="46"/>
  <c r="AJ299" i="46"/>
  <c r="AJ296" i="46"/>
  <c r="AJ301" i="46"/>
  <c r="AJ302" i="46"/>
  <c r="AJ289" i="46"/>
  <c r="AJ246" i="46"/>
  <c r="AJ249" i="46"/>
  <c r="AJ238" i="46"/>
  <c r="AJ236" i="46"/>
  <c r="AJ200" i="46"/>
  <c r="AJ348" i="46" s="1"/>
  <c r="AJ197" i="46"/>
  <c r="AJ345" i="46" s="1"/>
  <c r="AJ198" i="46"/>
  <c r="AJ346" i="46" s="1"/>
  <c r="AJ193" i="46"/>
  <c r="AJ341" i="46" s="1"/>
  <c r="AJ185" i="46"/>
  <c r="AJ333" i="46" s="1"/>
  <c r="AJ140" i="46"/>
  <c r="AJ139" i="46"/>
  <c r="AJ152" i="46"/>
  <c r="AJ148" i="46"/>
  <c r="AJ144" i="46"/>
  <c r="AJ110" i="46"/>
  <c r="AJ106" i="46"/>
  <c r="AJ102" i="46"/>
  <c r="AJ99" i="46"/>
  <c r="AJ95" i="46"/>
  <c r="AJ91" i="46"/>
  <c r="AJ304" i="46"/>
  <c r="AJ295" i="46"/>
  <c r="AJ290" i="46"/>
  <c r="AJ297" i="46"/>
  <c r="AJ298" i="46"/>
  <c r="AJ251" i="46"/>
  <c r="AJ253" i="46"/>
  <c r="AJ242" i="46"/>
  <c r="AJ252" i="46"/>
  <c r="AJ245" i="46"/>
  <c r="AJ239" i="46"/>
  <c r="AJ204" i="46"/>
  <c r="AJ352" i="46" s="1"/>
  <c r="AJ194" i="46"/>
  <c r="AJ342" i="46" s="1"/>
  <c r="AJ190" i="46"/>
  <c r="AJ338" i="46" s="1"/>
  <c r="AJ188" i="46"/>
  <c r="AJ336" i="46" s="1"/>
  <c r="V165" i="21"/>
  <c r="V167" i="21" s="1"/>
  <c r="V22" i="26" s="1"/>
  <c r="U21" i="28"/>
  <c r="AE32" i="21"/>
  <c r="AE31" i="21" s="1"/>
  <c r="AJ123" i="46"/>
  <c r="AJ84" i="46"/>
  <c r="AJ118" i="46"/>
  <c r="AJ127" i="46"/>
  <c r="AJ78" i="46"/>
  <c r="AJ277" i="46"/>
  <c r="AJ272" i="46"/>
  <c r="AJ230" i="46"/>
  <c r="AJ274" i="46"/>
  <c r="AJ276" i="46"/>
  <c r="AJ223" i="46"/>
  <c r="AJ176" i="46"/>
  <c r="AJ324" i="46" s="1"/>
  <c r="AJ284" i="46"/>
  <c r="AJ182" i="46"/>
  <c r="AJ330" i="46" s="1"/>
  <c r="AJ166" i="46"/>
  <c r="AJ314" i="46" s="1"/>
  <c r="AJ266" i="46"/>
  <c r="AJ232" i="46"/>
  <c r="AJ222" i="46"/>
  <c r="AJ121" i="46"/>
  <c r="AJ80" i="46"/>
  <c r="AJ75" i="46"/>
  <c r="AJ116" i="46"/>
  <c r="AJ73" i="46"/>
  <c r="AI324" i="46"/>
  <c r="AJ267" i="46"/>
  <c r="AJ271" i="46"/>
  <c r="AJ181" i="46"/>
  <c r="AJ329" i="46" s="1"/>
  <c r="AJ183" i="46"/>
  <c r="AJ331" i="46" s="1"/>
  <c r="AJ169" i="46"/>
  <c r="AJ317" i="46" s="1"/>
  <c r="AJ282" i="46"/>
  <c r="AJ177" i="46"/>
  <c r="AJ228" i="46"/>
  <c r="AJ281" i="46"/>
  <c r="AJ175" i="46"/>
  <c r="AJ219" i="46"/>
  <c r="AJ279" i="46"/>
  <c r="AJ224" i="46"/>
  <c r="AJ231" i="46"/>
  <c r="AJ122" i="46"/>
  <c r="AJ128" i="46"/>
  <c r="AJ125" i="46"/>
  <c r="AJ131" i="46"/>
  <c r="AJ133" i="46"/>
  <c r="AJ90" i="46"/>
  <c r="AJ89" i="46"/>
  <c r="AJ82" i="46"/>
  <c r="AJ76" i="46"/>
  <c r="AJ74" i="46"/>
  <c r="AJ180" i="46"/>
  <c r="AJ328" i="46" s="1"/>
  <c r="AJ273" i="46"/>
  <c r="AJ229" i="46"/>
  <c r="AJ217" i="46"/>
  <c r="AJ171" i="46"/>
  <c r="AJ319" i="46" s="1"/>
  <c r="AJ168" i="46"/>
  <c r="AJ225" i="46"/>
  <c r="AJ220" i="46"/>
  <c r="AJ170" i="46"/>
  <c r="AJ318" i="46" s="1"/>
  <c r="AJ218" i="46"/>
  <c r="AJ275" i="46"/>
  <c r="AJ216" i="46"/>
  <c r="AJ174" i="46"/>
  <c r="AJ184" i="46"/>
  <c r="AJ332" i="46" s="1"/>
  <c r="AJ165" i="46"/>
  <c r="AJ117" i="46"/>
  <c r="AJ129" i="46"/>
  <c r="AJ124" i="46"/>
  <c r="AJ126" i="46"/>
  <c r="AJ87" i="46"/>
  <c r="AJ85" i="46"/>
  <c r="AJ83" i="46"/>
  <c r="AJ77" i="46"/>
  <c r="AJ71" i="46"/>
  <c r="AJ226" i="46"/>
  <c r="AJ283" i="46"/>
  <c r="AJ172" i="46"/>
  <c r="AJ227" i="46"/>
  <c r="AJ269" i="46"/>
  <c r="AJ268" i="46"/>
  <c r="AJ278" i="46"/>
  <c r="AJ270" i="46"/>
  <c r="AJ280" i="46"/>
  <c r="AJ215" i="46"/>
  <c r="AJ285" i="46"/>
  <c r="AJ173" i="46"/>
  <c r="AJ167" i="46"/>
  <c r="AJ179" i="46"/>
  <c r="AJ327" i="46" s="1"/>
  <c r="AJ233" i="46"/>
  <c r="AJ178" i="46"/>
  <c r="AJ326" i="46" s="1"/>
  <c r="AJ234" i="46"/>
  <c r="AJ221" i="46"/>
  <c r="AJ115" i="46"/>
  <c r="AJ119" i="46"/>
  <c r="AJ132" i="46"/>
  <c r="AJ120" i="46"/>
  <c r="AJ130" i="46"/>
  <c r="AJ86" i="46"/>
  <c r="AJ88" i="46"/>
  <c r="AJ81" i="46"/>
  <c r="AJ79" i="46"/>
  <c r="AJ72" i="46"/>
  <c r="AJ134" i="46"/>
  <c r="AI159" i="46"/>
  <c r="AI158" i="46"/>
  <c r="AI209" i="46"/>
  <c r="AI208" i="46"/>
  <c r="AI260" i="46"/>
  <c r="AI259" i="46"/>
  <c r="AG310" i="46"/>
  <c r="AI328" i="46"/>
  <c r="AI320" i="46"/>
  <c r="AI325" i="46"/>
  <c r="AI318" i="46"/>
  <c r="AI323" i="46"/>
  <c r="AI316" i="46"/>
  <c r="AI326" i="46"/>
  <c r="AI322" i="46"/>
  <c r="AH315" i="46"/>
  <c r="AI314" i="46"/>
  <c r="AK32" i="46"/>
  <c r="AK38" i="46"/>
  <c r="AK27" i="46"/>
  <c r="AK37" i="46"/>
  <c r="AK43" i="46"/>
  <c r="AK34" i="46"/>
  <c r="AK36" i="46"/>
  <c r="AK41" i="46"/>
  <c r="AK31" i="46"/>
  <c r="AK26" i="46"/>
  <c r="AK40" i="46"/>
  <c r="AK25" i="46"/>
  <c r="AK29" i="46"/>
  <c r="AK35" i="46"/>
  <c r="AK28" i="46"/>
  <c r="AK30" i="46"/>
  <c r="AK24" i="46"/>
  <c r="AK42" i="46"/>
  <c r="AK39" i="46"/>
  <c r="AK33" i="46"/>
  <c r="AK15" i="46"/>
  <c r="AL14" i="46"/>
  <c r="AL16" i="46" s="1"/>
  <c r="AI313" i="46"/>
  <c r="E374" i="46"/>
  <c r="F373" i="46"/>
  <c r="U26" i="28"/>
  <c r="U109" i="21"/>
  <c r="AC290" i="21"/>
  <c r="AA9" i="20"/>
  <c r="AA10" i="20"/>
  <c r="AC234" i="21"/>
  <c r="AC239" i="21" s="1"/>
  <c r="AC47" i="21"/>
  <c r="AB166" i="21"/>
  <c r="AB143" i="21"/>
  <c r="AB121" i="21"/>
  <c r="AB110" i="21"/>
  <c r="AB272" i="21" s="1"/>
  <c r="AC191" i="21"/>
  <c r="AC195" i="21" s="1"/>
  <c r="AC30" i="26" s="1"/>
  <c r="AC207" i="21"/>
  <c r="AC211" i="21" s="1"/>
  <c r="AC31" i="26" s="1"/>
  <c r="AC174" i="21"/>
  <c r="AC163" i="21"/>
  <c r="AC96" i="21"/>
  <c r="AC107" i="21"/>
  <c r="AC63" i="21"/>
  <c r="AC140" i="21"/>
  <c r="AC74" i="21"/>
  <c r="AC85" i="21"/>
  <c r="AC118" i="21"/>
  <c r="AC129" i="21"/>
  <c r="AC151" i="21"/>
  <c r="AC152" i="21"/>
  <c r="AM10" i="28"/>
  <c r="AD2" i="21"/>
  <c r="AC3" i="21"/>
  <c r="AC10" i="21"/>
  <c r="AC4" i="21"/>
  <c r="AC16" i="26"/>
  <c r="AD10" i="26"/>
  <c r="AD65" i="26"/>
  <c r="AD66" i="26"/>
  <c r="AE172" i="21"/>
  <c r="A19" i="22"/>
  <c r="AA59" i="20"/>
  <c r="AA3" i="20"/>
  <c r="AB2" i="20"/>
  <c r="AA4" i="20"/>
  <c r="AA49" i="20"/>
  <c r="AM4" i="28"/>
  <c r="AN2" i="28"/>
  <c r="AM3" i="28"/>
  <c r="AP8" i="28"/>
  <c r="AO7" i="28"/>
  <c r="AO6" i="28"/>
  <c r="AO5" i="28"/>
  <c r="AD15" i="25"/>
  <c r="AF4" i="25"/>
  <c r="AG2" i="25"/>
  <c r="AF3" i="25"/>
  <c r="W145" i="21"/>
  <c r="X142" i="21" s="1"/>
  <c r="X144" i="21" s="1"/>
  <c r="X20" i="26" s="1"/>
  <c r="AE61" i="21"/>
  <c r="AE149" i="21"/>
  <c r="AG8" i="20"/>
  <c r="AF5" i="20"/>
  <c r="AF6" i="20"/>
  <c r="AF7" i="20"/>
  <c r="AE2" i="26"/>
  <c r="AD4" i="26"/>
  <c r="AD3" i="26"/>
  <c r="W123" i="21"/>
  <c r="X120" i="21" s="1"/>
  <c r="AH8" i="25"/>
  <c r="AG5" i="25"/>
  <c r="AG7" i="25"/>
  <c r="AG6" i="25"/>
  <c r="AI8" i="26"/>
  <c r="AH7" i="26"/>
  <c r="AH6" i="26"/>
  <c r="AH5" i="26"/>
  <c r="AG8" i="21"/>
  <c r="AF7" i="21"/>
  <c r="AF6" i="21"/>
  <c r="AF5" i="21"/>
  <c r="AF161" i="21" s="1"/>
  <c r="AB350" i="21" l="1"/>
  <c r="AD346" i="21"/>
  <c r="AD345" i="21"/>
  <c r="AD55" i="26" s="1"/>
  <c r="AD217" i="21"/>
  <c r="AD49" i="26" s="1"/>
  <c r="AD46" i="26" s="1"/>
  <c r="AD200" i="21"/>
  <c r="AD185" i="21"/>
  <c r="AD201" i="21"/>
  <c r="AD184" i="21"/>
  <c r="AD218" i="21"/>
  <c r="AD50" i="26" s="1"/>
  <c r="AD47" i="26" s="1"/>
  <c r="AD372" i="21"/>
  <c r="AD338" i="21"/>
  <c r="AD339" i="21"/>
  <c r="AD371" i="21"/>
  <c r="AD56" i="26" s="1"/>
  <c r="AD364" i="21"/>
  <c r="AD365" i="21"/>
  <c r="N126" i="21"/>
  <c r="O126" i="21"/>
  <c r="O132" i="21" s="1"/>
  <c r="P126" i="21"/>
  <c r="P132" i="21" s="1"/>
  <c r="Q126" i="21"/>
  <c r="Q132" i="21" s="1"/>
  <c r="R126" i="21"/>
  <c r="R132" i="21" s="1"/>
  <c r="S126" i="21"/>
  <c r="S132" i="21" s="1"/>
  <c r="T126" i="21"/>
  <c r="T132" i="21" s="1"/>
  <c r="U126" i="21"/>
  <c r="U132" i="21" s="1"/>
  <c r="V126" i="21"/>
  <c r="V132" i="21" s="1"/>
  <c r="W126" i="21"/>
  <c r="W132" i="21" s="1"/>
  <c r="X126" i="21"/>
  <c r="X132" i="21" s="1"/>
  <c r="Y126" i="21"/>
  <c r="Y132" i="21" s="1"/>
  <c r="Z126" i="21"/>
  <c r="Z132" i="21" s="1"/>
  <c r="AA126" i="21"/>
  <c r="AA132" i="21" s="1"/>
  <c r="AB126" i="21"/>
  <c r="AB132" i="21" s="1"/>
  <c r="AH19" i="46"/>
  <c r="AG17" i="46"/>
  <c r="AG18" i="46"/>
  <c r="AC337" i="21"/>
  <c r="AC340" i="21" s="1"/>
  <c r="AC39" i="28"/>
  <c r="AC344" i="21"/>
  <c r="AC347" i="21" s="1"/>
  <c r="AD351" i="21"/>
  <c r="AD62" i="26"/>
  <c r="AD61" i="26"/>
  <c r="AD37" i="21"/>
  <c r="AD283" i="21"/>
  <c r="AD285" i="21"/>
  <c r="AC155" i="21"/>
  <c r="AD224" i="21"/>
  <c r="AD223" i="21"/>
  <c r="AD206" i="21"/>
  <c r="AD190" i="21"/>
  <c r="AD60" i="26"/>
  <c r="AD54" i="26"/>
  <c r="AD173" i="21"/>
  <c r="AD175" i="21" s="1"/>
  <c r="AD171" i="21" s="1"/>
  <c r="AD284" i="21" s="1"/>
  <c r="AD53" i="26"/>
  <c r="AD59" i="26"/>
  <c r="AD150" i="21"/>
  <c r="AD148" i="21" s="1"/>
  <c r="AE20" i="25" s="1"/>
  <c r="AD162" i="21"/>
  <c r="AD160" i="21" s="1"/>
  <c r="AE21" i="25" s="1"/>
  <c r="AD128" i="21"/>
  <c r="AD126" i="21" s="1"/>
  <c r="AE18" i="25" s="1"/>
  <c r="AD139" i="21"/>
  <c r="AD137" i="21" s="1"/>
  <c r="AE19" i="25" s="1"/>
  <c r="AD42" i="25"/>
  <c r="AF72" i="21"/>
  <c r="AF127" i="21"/>
  <c r="AF138" i="21"/>
  <c r="AF94" i="21"/>
  <c r="AF116" i="21"/>
  <c r="AF105" i="21"/>
  <c r="AF83" i="21"/>
  <c r="AD106" i="21"/>
  <c r="AD104" i="21" s="1"/>
  <c r="AD268" i="21" s="1"/>
  <c r="AD117" i="21"/>
  <c r="AD115" i="21" s="1"/>
  <c r="AE17" i="25" s="1"/>
  <c r="AD84" i="21"/>
  <c r="AD95" i="21"/>
  <c r="AD62" i="21"/>
  <c r="AD73" i="21"/>
  <c r="AD328" i="21"/>
  <c r="AB24" i="20"/>
  <c r="AB29" i="20"/>
  <c r="AB44" i="20"/>
  <c r="AB39" i="20"/>
  <c r="AB34" i="20"/>
  <c r="V168" i="21"/>
  <c r="V357" i="21" s="1"/>
  <c r="R30" i="24"/>
  <c r="AG46" i="21"/>
  <c r="AK202" i="46"/>
  <c r="AK350" i="46" s="1"/>
  <c r="AK239" i="46"/>
  <c r="AK298" i="46"/>
  <c r="AK304" i="46"/>
  <c r="AK236" i="46"/>
  <c r="AK246" i="46"/>
  <c r="AK289" i="46"/>
  <c r="AK299" i="46"/>
  <c r="AK244" i="46"/>
  <c r="AK287" i="46"/>
  <c r="AK300" i="46"/>
  <c r="AK245" i="46"/>
  <c r="AK253" i="46"/>
  <c r="AK297" i="46"/>
  <c r="AK238" i="46"/>
  <c r="AK302" i="46"/>
  <c r="AK243" i="46"/>
  <c r="AK286" i="46"/>
  <c r="AK303" i="46"/>
  <c r="AK252" i="46"/>
  <c r="AK251" i="46"/>
  <c r="AK290" i="46"/>
  <c r="AK249" i="46"/>
  <c r="AK301" i="46"/>
  <c r="AK240" i="46"/>
  <c r="AK250" i="46"/>
  <c r="AK292" i="46"/>
  <c r="AK242" i="46"/>
  <c r="AK295" i="46"/>
  <c r="AK296" i="46"/>
  <c r="AK237" i="46"/>
  <c r="AK305" i="46"/>
  <c r="AL44" i="46"/>
  <c r="AL48" i="46"/>
  <c r="AL52" i="46"/>
  <c r="AL56" i="46"/>
  <c r="AL60" i="46"/>
  <c r="AL47" i="46"/>
  <c r="AL51" i="46"/>
  <c r="AL55" i="46"/>
  <c r="AL59" i="46"/>
  <c r="AL63" i="46"/>
  <c r="AL46" i="46"/>
  <c r="AL50" i="46"/>
  <c r="AL54" i="46"/>
  <c r="AL58" i="46"/>
  <c r="AL62" i="46"/>
  <c r="AL45" i="46"/>
  <c r="AL49" i="46"/>
  <c r="AL53" i="46"/>
  <c r="AL57" i="46"/>
  <c r="AL61" i="46"/>
  <c r="AK151" i="46"/>
  <c r="AK147" i="46"/>
  <c r="AK143" i="46"/>
  <c r="AK98" i="46"/>
  <c r="AK138" i="46"/>
  <c r="AK108" i="46"/>
  <c r="AK104" i="46"/>
  <c r="AK99" i="46"/>
  <c r="AK94" i="46"/>
  <c r="AK291" i="46"/>
  <c r="AK254" i="46"/>
  <c r="AK288" i="46"/>
  <c r="AK203" i="46"/>
  <c r="AK351" i="46" s="1"/>
  <c r="AK201" i="46"/>
  <c r="AK349" i="46" s="1"/>
  <c r="AK204" i="46"/>
  <c r="AK352" i="46" s="1"/>
  <c r="AK198" i="46"/>
  <c r="AK346" i="46" s="1"/>
  <c r="AK192" i="46"/>
  <c r="AK340" i="46" s="1"/>
  <c r="AK189" i="46"/>
  <c r="AK337" i="46" s="1"/>
  <c r="AK187" i="46"/>
  <c r="AK335" i="46" s="1"/>
  <c r="AK154" i="46"/>
  <c r="AK150" i="46"/>
  <c r="AK146" i="46"/>
  <c r="AK142" i="46"/>
  <c r="AK96" i="46"/>
  <c r="AK137" i="46"/>
  <c r="AK107" i="46"/>
  <c r="AK103" i="46"/>
  <c r="AK97" i="46"/>
  <c r="AK93" i="46"/>
  <c r="AK293" i="46"/>
  <c r="AK247" i="46"/>
  <c r="AK241" i="46"/>
  <c r="AK200" i="46"/>
  <c r="AK348" i="46" s="1"/>
  <c r="AK195" i="46"/>
  <c r="AK343" i="46" s="1"/>
  <c r="AK194" i="46"/>
  <c r="AK342" i="46" s="1"/>
  <c r="AK190" i="46"/>
  <c r="AK338" i="46" s="1"/>
  <c r="AK153" i="46"/>
  <c r="AK149" i="46"/>
  <c r="AK145" i="46"/>
  <c r="AK141" i="46"/>
  <c r="AK140" i="46"/>
  <c r="AK136" i="46"/>
  <c r="AK110" i="46"/>
  <c r="AK106" i="46"/>
  <c r="AK102" i="46"/>
  <c r="AK95" i="46"/>
  <c r="AK92" i="46"/>
  <c r="AK199" i="46"/>
  <c r="AK347" i="46" s="1"/>
  <c r="AK197" i="46"/>
  <c r="AK345" i="46" s="1"/>
  <c r="AK191" i="46"/>
  <c r="AK339" i="46" s="1"/>
  <c r="AK186" i="46"/>
  <c r="AK334" i="46" s="1"/>
  <c r="AK152" i="46"/>
  <c r="AK148" i="46"/>
  <c r="AK144" i="46"/>
  <c r="AK100" i="46"/>
  <c r="AK139" i="46"/>
  <c r="AK135" i="46"/>
  <c r="AK109" i="46"/>
  <c r="AK105" i="46"/>
  <c r="AK101" i="46"/>
  <c r="AK91" i="46"/>
  <c r="AK294" i="46"/>
  <c r="AK248" i="46"/>
  <c r="AK235" i="46"/>
  <c r="AK196" i="46"/>
  <c r="AK344" i="46" s="1"/>
  <c r="AK193" i="46"/>
  <c r="AK341" i="46" s="1"/>
  <c r="AK188" i="46"/>
  <c r="AK336" i="46" s="1"/>
  <c r="AK185" i="46"/>
  <c r="AK333" i="46" s="1"/>
  <c r="AF32" i="21"/>
  <c r="AF31" i="21" s="1"/>
  <c r="AK122" i="46"/>
  <c r="AK73" i="46"/>
  <c r="AK226" i="46"/>
  <c r="AK174" i="46"/>
  <c r="AK322" i="46" s="1"/>
  <c r="AK217" i="46"/>
  <c r="AK123" i="46"/>
  <c r="AK89" i="46"/>
  <c r="AK179" i="46"/>
  <c r="AK327" i="46" s="1"/>
  <c r="AK278" i="46"/>
  <c r="AK172" i="46"/>
  <c r="AK320" i="46" s="1"/>
  <c r="AK219" i="46"/>
  <c r="AK177" i="46"/>
  <c r="AK183" i="46"/>
  <c r="AK331" i="46" s="1"/>
  <c r="AK116" i="46"/>
  <c r="AK131" i="46"/>
  <c r="AK81" i="46"/>
  <c r="AK274" i="46"/>
  <c r="AK223" i="46"/>
  <c r="AK117" i="46"/>
  <c r="AK76" i="46"/>
  <c r="AK276" i="46"/>
  <c r="AJ322" i="46"/>
  <c r="AK234" i="46"/>
  <c r="AK167" i="46"/>
  <c r="AK215" i="46"/>
  <c r="AK268" i="46"/>
  <c r="AK222" i="46"/>
  <c r="AK230" i="46"/>
  <c r="AK165" i="46"/>
  <c r="AK216" i="46"/>
  <c r="AK170" i="46"/>
  <c r="AK318" i="46" s="1"/>
  <c r="AK225" i="46"/>
  <c r="AK229" i="46"/>
  <c r="AK231" i="46"/>
  <c r="AK175" i="46"/>
  <c r="AK282" i="46"/>
  <c r="AK271" i="46"/>
  <c r="AK125" i="46"/>
  <c r="AK120" i="46"/>
  <c r="AK126" i="46"/>
  <c r="AK128" i="46"/>
  <c r="AK133" i="46"/>
  <c r="AK88" i="46"/>
  <c r="AK85" i="46"/>
  <c r="AK82" i="46"/>
  <c r="AK77" i="46"/>
  <c r="AK71" i="46"/>
  <c r="AJ320" i="46"/>
  <c r="AK178" i="46"/>
  <c r="AK326" i="46" s="1"/>
  <c r="AK173" i="46"/>
  <c r="AK321" i="46" s="1"/>
  <c r="AK280" i="46"/>
  <c r="AK269" i="46"/>
  <c r="AK182" i="46"/>
  <c r="AK272" i="46"/>
  <c r="AK275" i="46"/>
  <c r="AK220" i="46"/>
  <c r="AK168" i="46"/>
  <c r="AK232" i="46"/>
  <c r="AK273" i="46"/>
  <c r="AK224" i="46"/>
  <c r="AK281" i="46"/>
  <c r="AK267" i="46"/>
  <c r="AK121" i="46"/>
  <c r="AK119" i="46"/>
  <c r="AK130" i="46"/>
  <c r="AK127" i="46"/>
  <c r="AK124" i="46"/>
  <c r="AK87" i="46"/>
  <c r="AK84" i="46"/>
  <c r="AK90" i="46"/>
  <c r="AK83" i="46"/>
  <c r="AK78" i="46"/>
  <c r="AK74" i="46"/>
  <c r="AK266" i="46"/>
  <c r="AK277" i="46"/>
  <c r="AJ325" i="46"/>
  <c r="AK221" i="46"/>
  <c r="AK233" i="46"/>
  <c r="AK285" i="46"/>
  <c r="AK270" i="46"/>
  <c r="AK227" i="46"/>
  <c r="AK176" i="46"/>
  <c r="AK324" i="46" s="1"/>
  <c r="AK283" i="46"/>
  <c r="AK184" i="46"/>
  <c r="AK218" i="46"/>
  <c r="AK171" i="46"/>
  <c r="AK319" i="46" s="1"/>
  <c r="AK166" i="46"/>
  <c r="AK180" i="46"/>
  <c r="AK279" i="46"/>
  <c r="AK228" i="46"/>
  <c r="AK169" i="46"/>
  <c r="AK181" i="46"/>
  <c r="AK329" i="46" s="1"/>
  <c r="AK115" i="46"/>
  <c r="AK118" i="46"/>
  <c r="AK132" i="46"/>
  <c r="AK129" i="46"/>
  <c r="AK79" i="46"/>
  <c r="AK86" i="46"/>
  <c r="AK80" i="46"/>
  <c r="AK72" i="46"/>
  <c r="AK75" i="46"/>
  <c r="AK134" i="46"/>
  <c r="AK284" i="46"/>
  <c r="AJ159" i="46"/>
  <c r="AJ158" i="46"/>
  <c r="AJ260" i="46"/>
  <c r="AJ259" i="46"/>
  <c r="AJ209" i="46"/>
  <c r="AJ208" i="46"/>
  <c r="AH310" i="46"/>
  <c r="AJ323" i="46"/>
  <c r="AJ316" i="46"/>
  <c r="AJ321" i="46"/>
  <c r="AI315" i="46"/>
  <c r="AL32" i="46"/>
  <c r="AL37" i="46"/>
  <c r="AL38" i="46"/>
  <c r="AL27" i="46"/>
  <c r="AL26" i="46"/>
  <c r="AL40" i="46"/>
  <c r="AL41" i="46"/>
  <c r="AL31" i="46"/>
  <c r="AL25" i="46"/>
  <c r="AL43" i="46"/>
  <c r="AL34" i="46"/>
  <c r="AL36" i="46"/>
  <c r="AL42" i="46"/>
  <c r="AL35" i="46"/>
  <c r="AL39" i="46"/>
  <c r="AL29" i="46"/>
  <c r="AL30" i="46"/>
  <c r="AL33" i="46"/>
  <c r="AL24" i="46"/>
  <c r="AL28" i="46"/>
  <c r="F374" i="46"/>
  <c r="E375" i="46"/>
  <c r="AJ313" i="46"/>
  <c r="AM14" i="46"/>
  <c r="AL15" i="46"/>
  <c r="N132" i="21"/>
  <c r="U111" i="21"/>
  <c r="AD290" i="21"/>
  <c r="AB10" i="20"/>
  <c r="AB9" i="20"/>
  <c r="AC166" i="21"/>
  <c r="AD47" i="21"/>
  <c r="AD234" i="21"/>
  <c r="AD239" i="21" s="1"/>
  <c r="AC143" i="21"/>
  <c r="AC132" i="21"/>
  <c r="AC121" i="21"/>
  <c r="AC110" i="21"/>
  <c r="AC272" i="21" s="1"/>
  <c r="AD191" i="21"/>
  <c r="AD195" i="21" s="1"/>
  <c r="AD30" i="26" s="1"/>
  <c r="AD207" i="21"/>
  <c r="AD211" i="21" s="1"/>
  <c r="AD31" i="26" s="1"/>
  <c r="AD174" i="21"/>
  <c r="AD163" i="21"/>
  <c r="AD96" i="21"/>
  <c r="AD140" i="21"/>
  <c r="AD74" i="21"/>
  <c r="AD107" i="21"/>
  <c r="AD63" i="21"/>
  <c r="AD118" i="21"/>
  <c r="AD129" i="21"/>
  <c r="AD85" i="21"/>
  <c r="AD151" i="21"/>
  <c r="AD152" i="21"/>
  <c r="AD3" i="21"/>
  <c r="AN10" i="28"/>
  <c r="AE2" i="21"/>
  <c r="AD10" i="21"/>
  <c r="AD4" i="21"/>
  <c r="AD18" i="25"/>
  <c r="Z18" i="25"/>
  <c r="V18" i="25"/>
  <c r="T18" i="25"/>
  <c r="AC18" i="25"/>
  <c r="Y18" i="25"/>
  <c r="U18" i="25"/>
  <c r="P18" i="25"/>
  <c r="AB18" i="25"/>
  <c r="X18" i="25"/>
  <c r="R18" i="25"/>
  <c r="O18" i="25"/>
  <c r="AA18" i="25"/>
  <c r="W18" i="25"/>
  <c r="Q18" i="25"/>
  <c r="S18" i="25"/>
  <c r="AE10" i="26"/>
  <c r="AE16" i="26" s="1"/>
  <c r="AE66" i="26"/>
  <c r="AE65" i="26"/>
  <c r="AD16" i="26"/>
  <c r="AF172" i="21"/>
  <c r="A20" i="22"/>
  <c r="R31" i="24" s="1"/>
  <c r="AB59" i="20"/>
  <c r="AB3" i="20"/>
  <c r="AB54" i="20"/>
  <c r="AC2" i="20"/>
  <c r="AB49" i="20"/>
  <c r="AB4" i="20"/>
  <c r="AN4" i="28"/>
  <c r="AN3" i="28"/>
  <c r="AO2" i="28"/>
  <c r="AQ8" i="28"/>
  <c r="AP7" i="28"/>
  <c r="AP6" i="28"/>
  <c r="AP5" i="28"/>
  <c r="AE15" i="25"/>
  <c r="AG4" i="25"/>
  <c r="AG3" i="25"/>
  <c r="AH2" i="25"/>
  <c r="X145" i="21"/>
  <c r="Y142" i="21" s="1"/>
  <c r="Y144" i="21" s="1"/>
  <c r="Y20" i="26" s="1"/>
  <c r="AH8" i="21"/>
  <c r="AG7" i="21"/>
  <c r="AG6" i="21"/>
  <c r="AG5" i="21"/>
  <c r="AG161" i="21" s="1"/>
  <c r="AH5" i="25"/>
  <c r="AH6" i="25"/>
  <c r="AH7" i="25"/>
  <c r="AI8" i="25"/>
  <c r="AH8" i="20"/>
  <c r="AG7" i="20"/>
  <c r="AG6" i="20"/>
  <c r="AG5" i="20"/>
  <c r="X122" i="21"/>
  <c r="X18" i="26" s="1"/>
  <c r="AF61" i="21"/>
  <c r="AF149" i="21"/>
  <c r="AI6" i="26"/>
  <c r="AI5" i="26"/>
  <c r="AI7" i="26"/>
  <c r="AJ8" i="26"/>
  <c r="AE4" i="26"/>
  <c r="AE9" i="26"/>
  <c r="AE3" i="26"/>
  <c r="AF2" i="26"/>
  <c r="AC350" i="21" l="1"/>
  <c r="AE346" i="21"/>
  <c r="AE345" i="21"/>
  <c r="AE217" i="21"/>
  <c r="AE49" i="26" s="1"/>
  <c r="AE46" i="26" s="1"/>
  <c r="AE218" i="21"/>
  <c r="AE50" i="26" s="1"/>
  <c r="AE47" i="26" s="1"/>
  <c r="AE201" i="21"/>
  <c r="AE184" i="21"/>
  <c r="AE200" i="21"/>
  <c r="AE185" i="21"/>
  <c r="AE338" i="21"/>
  <c r="AE339" i="21"/>
  <c r="AE371" i="21"/>
  <c r="AE56" i="26" s="1"/>
  <c r="AE372" i="21"/>
  <c r="AE62" i="26" s="1"/>
  <c r="AE365" i="21"/>
  <c r="AE364" i="21"/>
  <c r="AM16" i="46"/>
  <c r="AI19" i="46"/>
  <c r="AH17" i="46"/>
  <c r="AH18" i="46"/>
  <c r="AD337" i="21"/>
  <c r="AD340" i="21" s="1"/>
  <c r="AD39" i="28"/>
  <c r="AD344" i="21"/>
  <c r="AD347" i="21" s="1"/>
  <c r="AE351" i="21"/>
  <c r="AE61" i="26"/>
  <c r="AE55" i="26"/>
  <c r="AE37" i="21"/>
  <c r="AE283" i="21"/>
  <c r="AE285" i="21"/>
  <c r="AE224" i="21"/>
  <c r="AE223" i="21"/>
  <c r="AE206" i="21"/>
  <c r="AE190" i="21"/>
  <c r="AE60" i="26"/>
  <c r="AE54" i="26"/>
  <c r="V21" i="28"/>
  <c r="AE173" i="21"/>
  <c r="AE175" i="21" s="1"/>
  <c r="AE171" i="21" s="1"/>
  <c r="AE284" i="21" s="1"/>
  <c r="AE53" i="26"/>
  <c r="AE59" i="26"/>
  <c r="AE150" i="21"/>
  <c r="AE148" i="21" s="1"/>
  <c r="AF20" i="25" s="1"/>
  <c r="AE162" i="21"/>
  <c r="AE160" i="21" s="1"/>
  <c r="AF21" i="25" s="1"/>
  <c r="AG72" i="21"/>
  <c r="AG127" i="21"/>
  <c r="AG138" i="21"/>
  <c r="AG105" i="21"/>
  <c r="AG94" i="21"/>
  <c r="AG116" i="21"/>
  <c r="AG83" i="21"/>
  <c r="AE128" i="21"/>
  <c r="AE126" i="21" s="1"/>
  <c r="AF18" i="25" s="1"/>
  <c r="AE139" i="21"/>
  <c r="AE137" i="21" s="1"/>
  <c r="AF19" i="25" s="1"/>
  <c r="AE42" i="25"/>
  <c r="AE106" i="21"/>
  <c r="AE104" i="21" s="1"/>
  <c r="AE268" i="21" s="1"/>
  <c r="AE117" i="21"/>
  <c r="AE115" i="21" s="1"/>
  <c r="AF17" i="25" s="1"/>
  <c r="AE84" i="21"/>
  <c r="AE95" i="21"/>
  <c r="AE62" i="21"/>
  <c r="AE73" i="21"/>
  <c r="AE328" i="21"/>
  <c r="U41" i="26"/>
  <c r="U273" i="21"/>
  <c r="AC29" i="20"/>
  <c r="AC24" i="20"/>
  <c r="AC44" i="20"/>
  <c r="AC39" i="20"/>
  <c r="W165" i="21"/>
  <c r="W167" i="21" s="1"/>
  <c r="W22" i="26" s="1"/>
  <c r="AC34" i="20"/>
  <c r="AL236" i="46"/>
  <c r="AH46" i="21"/>
  <c r="AL235" i="46"/>
  <c r="AL247" i="46"/>
  <c r="AL254" i="46"/>
  <c r="AL248" i="46"/>
  <c r="AL291" i="46"/>
  <c r="AL294" i="46"/>
  <c r="AL241" i="46"/>
  <c r="AL293" i="46"/>
  <c r="AL288" i="46"/>
  <c r="AM45" i="46"/>
  <c r="AM49" i="46"/>
  <c r="AM53" i="46"/>
  <c r="AM57" i="46"/>
  <c r="AM61" i="46"/>
  <c r="AM44" i="46"/>
  <c r="AM48" i="46"/>
  <c r="AM52" i="46"/>
  <c r="AM56" i="46"/>
  <c r="AM60" i="46"/>
  <c r="AM47" i="46"/>
  <c r="AM51" i="46"/>
  <c r="AM55" i="46"/>
  <c r="AM59" i="46"/>
  <c r="AM63" i="46"/>
  <c r="AM46" i="46"/>
  <c r="AM50" i="46"/>
  <c r="AM54" i="46"/>
  <c r="AM58" i="46"/>
  <c r="AM62" i="46"/>
  <c r="AL154" i="46"/>
  <c r="AL150" i="46"/>
  <c r="AL146" i="46"/>
  <c r="AL142" i="46"/>
  <c r="AL135" i="46"/>
  <c r="AL136" i="46"/>
  <c r="AL108" i="46"/>
  <c r="AL104" i="46"/>
  <c r="AL100" i="46"/>
  <c r="AL96" i="46"/>
  <c r="AL92" i="46"/>
  <c r="AL304" i="46"/>
  <c r="AL305" i="46"/>
  <c r="AL290" i="46"/>
  <c r="AL292" i="46"/>
  <c r="AL295" i="46"/>
  <c r="AL251" i="46"/>
  <c r="AL289" i="46"/>
  <c r="AL246" i="46"/>
  <c r="AL243" i="46"/>
  <c r="AL237" i="46"/>
  <c r="AL204" i="46"/>
  <c r="AL352" i="46" s="1"/>
  <c r="AL197" i="46"/>
  <c r="AL345" i="46" s="1"/>
  <c r="AL201" i="46"/>
  <c r="AL349" i="46" s="1"/>
  <c r="AL199" i="46"/>
  <c r="AL347" i="46" s="1"/>
  <c r="AL193" i="46"/>
  <c r="AL341" i="46" s="1"/>
  <c r="AL185" i="46"/>
  <c r="AL333" i="46" s="1"/>
  <c r="AL153" i="46"/>
  <c r="AL149" i="46"/>
  <c r="AL145" i="46"/>
  <c r="AL141" i="46"/>
  <c r="AL107" i="46"/>
  <c r="AL103" i="46"/>
  <c r="AL99" i="46"/>
  <c r="AL95" i="46"/>
  <c r="AL91" i="46"/>
  <c r="AL301" i="46"/>
  <c r="AL302" i="46"/>
  <c r="AL286" i="46"/>
  <c r="AL244" i="46"/>
  <c r="AL242" i="46"/>
  <c r="AL239" i="46"/>
  <c r="AL238" i="46"/>
  <c r="AL192" i="46"/>
  <c r="AL340" i="46" s="1"/>
  <c r="AL198" i="46"/>
  <c r="AL346" i="46" s="1"/>
  <c r="AL195" i="46"/>
  <c r="AL343" i="46" s="1"/>
  <c r="AL188" i="46"/>
  <c r="AL336" i="46" s="1"/>
  <c r="AL152" i="46"/>
  <c r="AL148" i="46"/>
  <c r="AL144" i="46"/>
  <c r="AL139" i="46"/>
  <c r="AL140" i="46"/>
  <c r="AL110" i="46"/>
  <c r="AL106" i="46"/>
  <c r="AL102" i="46"/>
  <c r="AL98" i="46"/>
  <c r="AL94" i="46"/>
  <c r="AL297" i="46"/>
  <c r="AL298" i="46"/>
  <c r="AL303" i="46"/>
  <c r="AL300" i="46"/>
  <c r="AL287" i="46"/>
  <c r="AL249" i="46"/>
  <c r="AL240" i="46"/>
  <c r="AL202" i="46"/>
  <c r="AL350" i="46" s="1"/>
  <c r="AL191" i="46"/>
  <c r="AL339" i="46" s="1"/>
  <c r="AL196" i="46"/>
  <c r="AL344" i="46" s="1"/>
  <c r="AL189" i="46"/>
  <c r="AL337" i="46" s="1"/>
  <c r="AL187" i="46"/>
  <c r="AL335" i="46" s="1"/>
  <c r="AL151" i="46"/>
  <c r="AL147" i="46"/>
  <c r="AL143" i="46"/>
  <c r="AL137" i="46"/>
  <c r="AL138" i="46"/>
  <c r="AL109" i="46"/>
  <c r="AL105" i="46"/>
  <c r="AL101" i="46"/>
  <c r="AL97" i="46"/>
  <c r="AL93" i="46"/>
  <c r="AL299" i="46"/>
  <c r="AL296" i="46"/>
  <c r="AL253" i="46"/>
  <c r="AL252" i="46"/>
  <c r="AL245" i="46"/>
  <c r="AL250" i="46"/>
  <c r="AL200" i="46"/>
  <c r="AL348" i="46" s="1"/>
  <c r="AL203" i="46"/>
  <c r="AL351" i="46" s="1"/>
  <c r="AL194" i="46"/>
  <c r="AL342" i="46" s="1"/>
  <c r="AL190" i="46"/>
  <c r="AL338" i="46" s="1"/>
  <c r="AL186" i="46"/>
  <c r="AL334" i="46" s="1"/>
  <c r="AG32" i="21"/>
  <c r="AG31" i="21" s="1"/>
  <c r="AL226" i="46"/>
  <c r="AL129" i="46"/>
  <c r="AL81" i="46"/>
  <c r="AL122" i="46"/>
  <c r="AL79" i="46"/>
  <c r="AL123" i="46"/>
  <c r="AL90" i="46"/>
  <c r="AL169" i="46"/>
  <c r="AL317" i="46" s="1"/>
  <c r="AL166" i="46"/>
  <c r="AL314" i="46" s="1"/>
  <c r="AL184" i="46"/>
  <c r="AL270" i="46"/>
  <c r="AL267" i="46"/>
  <c r="AL224" i="46"/>
  <c r="AL220" i="46"/>
  <c r="AL182" i="46"/>
  <c r="AL330" i="46" s="1"/>
  <c r="AL178" i="46"/>
  <c r="AL326" i="46" s="1"/>
  <c r="AL133" i="46"/>
  <c r="AL87" i="46"/>
  <c r="AL175" i="46"/>
  <c r="AL225" i="46"/>
  <c r="AL230" i="46"/>
  <c r="AL167" i="46"/>
  <c r="AL276" i="46"/>
  <c r="AL174" i="46"/>
  <c r="AK330" i="46"/>
  <c r="AL228" i="46"/>
  <c r="AL171" i="46"/>
  <c r="AL319" i="46" s="1"/>
  <c r="AL283" i="46"/>
  <c r="AL285" i="46"/>
  <c r="AL179" i="46"/>
  <c r="AL273" i="46"/>
  <c r="AL275" i="46"/>
  <c r="AL269" i="46"/>
  <c r="AL116" i="46"/>
  <c r="AL117" i="46"/>
  <c r="AL121" i="46"/>
  <c r="AL128" i="46"/>
  <c r="AL132" i="46"/>
  <c r="AL88" i="46"/>
  <c r="AL86" i="46"/>
  <c r="AL83" i="46"/>
  <c r="AL77" i="46"/>
  <c r="AL74" i="46"/>
  <c r="AL71" i="46"/>
  <c r="AL271" i="46"/>
  <c r="AL231" i="46"/>
  <c r="AL170" i="46"/>
  <c r="AL222" i="46"/>
  <c r="AL234" i="46"/>
  <c r="AL183" i="46"/>
  <c r="AL331" i="46" s="1"/>
  <c r="AL172" i="46"/>
  <c r="AK317" i="46"/>
  <c r="AL284" i="46"/>
  <c r="AL279" i="46"/>
  <c r="AL176" i="46"/>
  <c r="AL324" i="46" s="1"/>
  <c r="AL233" i="46"/>
  <c r="AL223" i="46"/>
  <c r="AL277" i="46"/>
  <c r="AL232" i="46"/>
  <c r="AL280" i="46"/>
  <c r="AL274" i="46"/>
  <c r="AL115" i="46"/>
  <c r="AL118" i="46"/>
  <c r="AL130" i="46"/>
  <c r="AL127" i="46"/>
  <c r="AL126" i="46"/>
  <c r="AL89" i="46"/>
  <c r="AL82" i="46"/>
  <c r="AL80" i="46"/>
  <c r="AL78" i="46"/>
  <c r="AL75" i="46"/>
  <c r="AL216" i="46"/>
  <c r="AL268" i="46"/>
  <c r="AL219" i="46"/>
  <c r="AL181" i="46"/>
  <c r="AL329" i="46" s="1"/>
  <c r="AL180" i="46"/>
  <c r="AL328" i="46" s="1"/>
  <c r="AL218" i="46"/>
  <c r="AL227" i="46"/>
  <c r="AL221" i="46"/>
  <c r="AL266" i="46"/>
  <c r="AL281" i="46"/>
  <c r="AL168" i="46"/>
  <c r="AL272" i="46"/>
  <c r="AL173" i="46"/>
  <c r="AL321" i="46" s="1"/>
  <c r="AL177" i="46"/>
  <c r="AL325" i="46" s="1"/>
  <c r="AL278" i="46"/>
  <c r="AL120" i="46"/>
  <c r="AL125" i="46"/>
  <c r="AL119" i="46"/>
  <c r="AL131" i="46"/>
  <c r="AL124" i="46"/>
  <c r="AL84" i="46"/>
  <c r="AL85" i="46"/>
  <c r="AL76" i="46"/>
  <c r="AL73" i="46"/>
  <c r="AL72" i="46"/>
  <c r="AL134" i="46"/>
  <c r="AL282" i="46"/>
  <c r="AL229" i="46"/>
  <c r="AL165" i="46"/>
  <c r="AL215" i="46"/>
  <c r="AL217" i="46"/>
  <c r="AE4" i="21"/>
  <c r="AK159" i="46"/>
  <c r="AK158" i="46"/>
  <c r="AK209" i="46"/>
  <c r="AK208" i="46"/>
  <c r="AI310" i="46"/>
  <c r="AK260" i="46"/>
  <c r="AK259" i="46"/>
  <c r="AK332" i="46"/>
  <c r="AK314" i="46"/>
  <c r="AK316" i="46"/>
  <c r="AK323" i="46"/>
  <c r="AK325" i="46"/>
  <c r="AK328" i="46"/>
  <c r="AJ315" i="46"/>
  <c r="AM38" i="46"/>
  <c r="AM27" i="46"/>
  <c r="AM37" i="46"/>
  <c r="AM32" i="46"/>
  <c r="AM36" i="46"/>
  <c r="AM34" i="46"/>
  <c r="AM40" i="46"/>
  <c r="AM25" i="46"/>
  <c r="AM43" i="46"/>
  <c r="AM26" i="46"/>
  <c r="AM41" i="46"/>
  <c r="AM29" i="46"/>
  <c r="AM30" i="46"/>
  <c r="AM42" i="46"/>
  <c r="AM31" i="46"/>
  <c r="AM28" i="46"/>
  <c r="AM39" i="46"/>
  <c r="AM35" i="46"/>
  <c r="AM33" i="46"/>
  <c r="AM24" i="46"/>
  <c r="AN14" i="46"/>
  <c r="AN16" i="46" s="1"/>
  <c r="AM15" i="46"/>
  <c r="AK313" i="46"/>
  <c r="E376" i="46"/>
  <c r="F375" i="46"/>
  <c r="U112" i="21"/>
  <c r="AE290" i="21"/>
  <c r="AC9" i="20"/>
  <c r="AC10" i="20"/>
  <c r="AD166" i="21"/>
  <c r="AE234" i="21"/>
  <c r="AE239" i="21" s="1"/>
  <c r="AE47" i="21"/>
  <c r="AD143" i="21"/>
  <c r="AD132" i="21"/>
  <c r="AD121" i="21"/>
  <c r="AD110" i="21"/>
  <c r="AD272" i="21" s="1"/>
  <c r="AE191" i="21"/>
  <c r="AE207" i="21"/>
  <c r="AE174" i="21"/>
  <c r="AE163" i="21"/>
  <c r="AE96" i="21"/>
  <c r="AE63" i="21"/>
  <c r="AE74" i="21"/>
  <c r="AE140" i="21"/>
  <c r="AE107" i="21"/>
  <c r="AE85" i="21"/>
  <c r="AE118" i="21"/>
  <c r="AE129" i="21"/>
  <c r="AD155" i="21"/>
  <c r="AE152" i="21"/>
  <c r="AE151" i="21"/>
  <c r="AE155" i="21" s="1"/>
  <c r="AO10" i="28"/>
  <c r="AE9" i="21"/>
  <c r="AE3" i="21"/>
  <c r="AE10" i="21"/>
  <c r="AF2" i="21"/>
  <c r="N133" i="21"/>
  <c r="N19" i="26" s="1"/>
  <c r="AF10" i="26"/>
  <c r="AF16" i="26" s="1"/>
  <c r="AF66" i="26"/>
  <c r="AF65" i="26"/>
  <c r="AG172" i="21"/>
  <c r="A21" i="22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C59" i="20"/>
  <c r="AC49" i="20"/>
  <c r="AC3" i="20"/>
  <c r="AC4" i="20"/>
  <c r="AC54" i="20"/>
  <c r="AD2" i="20"/>
  <c r="AR8" i="28"/>
  <c r="AQ6" i="28"/>
  <c r="AQ7" i="28"/>
  <c r="AQ5" i="28"/>
  <c r="AO4" i="28"/>
  <c r="AO3" i="28"/>
  <c r="AP2" i="28"/>
  <c r="AF15" i="25"/>
  <c r="AH3" i="25"/>
  <c r="AI2" i="25"/>
  <c r="AH4" i="25"/>
  <c r="AJ7" i="26"/>
  <c r="AK8" i="26"/>
  <c r="AJ5" i="26"/>
  <c r="AJ6" i="26"/>
  <c r="AI8" i="20"/>
  <c r="AH7" i="20"/>
  <c r="AH6" i="20"/>
  <c r="AH5" i="20"/>
  <c r="AI6" i="25"/>
  <c r="AI7" i="25"/>
  <c r="AJ8" i="25"/>
  <c r="AI5" i="25"/>
  <c r="X123" i="21"/>
  <c r="Y120" i="21" s="1"/>
  <c r="AI8" i="21"/>
  <c r="AH7" i="21"/>
  <c r="AH6" i="21"/>
  <c r="AH5" i="21"/>
  <c r="AH161" i="21" s="1"/>
  <c r="AG61" i="21"/>
  <c r="AG149" i="21"/>
  <c r="AF3" i="26"/>
  <c r="AF4" i="26"/>
  <c r="AG2" i="26"/>
  <c r="Y145" i="21"/>
  <c r="Z142" i="21" s="1"/>
  <c r="AD350" i="21" l="1"/>
  <c r="AF346" i="21"/>
  <c r="AF345" i="21"/>
  <c r="AF217" i="21"/>
  <c r="AF49" i="26" s="1"/>
  <c r="AF46" i="26" s="1"/>
  <c r="AF218" i="21"/>
  <c r="AF50" i="26" s="1"/>
  <c r="AF47" i="26" s="1"/>
  <c r="AF200" i="21"/>
  <c r="AF185" i="21"/>
  <c r="AF184" i="21"/>
  <c r="AF201" i="21"/>
  <c r="AF339" i="21"/>
  <c r="AF338" i="21"/>
  <c r="AF371" i="21"/>
  <c r="AF56" i="26" s="1"/>
  <c r="AF372" i="21"/>
  <c r="AF62" i="26" s="1"/>
  <c r="AF364" i="21"/>
  <c r="AF365" i="21"/>
  <c r="AJ9" i="30"/>
  <c r="AI9" i="30"/>
  <c r="AJ19" i="46"/>
  <c r="AI17" i="46"/>
  <c r="AI18" i="46"/>
  <c r="AE377" i="21"/>
  <c r="AE337" i="21"/>
  <c r="AE340" i="21" s="1"/>
  <c r="AE39" i="28"/>
  <c r="AE344" i="21"/>
  <c r="AE347" i="21" s="1"/>
  <c r="AF351" i="21"/>
  <c r="AF61" i="26"/>
  <c r="AF55" i="26"/>
  <c r="AF37" i="21"/>
  <c r="AF285" i="21"/>
  <c r="AF283" i="21"/>
  <c r="AF224" i="21"/>
  <c r="AF223" i="21"/>
  <c r="AF206" i="21"/>
  <c r="AF190" i="21"/>
  <c r="AF54" i="26"/>
  <c r="AF60" i="26"/>
  <c r="AF173" i="21"/>
  <c r="AF175" i="21" s="1"/>
  <c r="AF171" i="21" s="1"/>
  <c r="AF284" i="21" s="1"/>
  <c r="AF59" i="26"/>
  <c r="AF53" i="26"/>
  <c r="AF150" i="21"/>
  <c r="AF148" i="21" s="1"/>
  <c r="AG20" i="25" s="1"/>
  <c r="AF162" i="21"/>
  <c r="AF160" i="21" s="1"/>
  <c r="AG21" i="25" s="1"/>
  <c r="AH72" i="21"/>
  <c r="AH127" i="21"/>
  <c r="AH138" i="21"/>
  <c r="AH116" i="21"/>
  <c r="AH105" i="21"/>
  <c r="AH94" i="21"/>
  <c r="AH83" i="21"/>
  <c r="AF128" i="21"/>
  <c r="AF126" i="21" s="1"/>
  <c r="AG18" i="25" s="1"/>
  <c r="AF139" i="21"/>
  <c r="AF137" i="21" s="1"/>
  <c r="AG19" i="25" s="1"/>
  <c r="AF42" i="25"/>
  <c r="AF106" i="21"/>
  <c r="AF104" i="21" s="1"/>
  <c r="AF117" i="21"/>
  <c r="AF115" i="21" s="1"/>
  <c r="AG17" i="25" s="1"/>
  <c r="AF84" i="21"/>
  <c r="AF95" i="21"/>
  <c r="AF62" i="21"/>
  <c r="AF73" i="21"/>
  <c r="AF328" i="21"/>
  <c r="AD29" i="20"/>
  <c r="AD24" i="20"/>
  <c r="AD44" i="20"/>
  <c r="AD39" i="20"/>
  <c r="W168" i="21"/>
  <c r="W357" i="21" s="1"/>
  <c r="AD34" i="20"/>
  <c r="R32" i="24"/>
  <c r="O9" i="32"/>
  <c r="Q9" i="29"/>
  <c r="R9" i="31"/>
  <c r="S9" i="30"/>
  <c r="T9" i="31"/>
  <c r="R9" i="30"/>
  <c r="R9" i="29"/>
  <c r="S9" i="31"/>
  <c r="S9" i="29"/>
  <c r="T9" i="30"/>
  <c r="P9" i="32"/>
  <c r="U9" i="31"/>
  <c r="T9" i="29"/>
  <c r="U9" i="29"/>
  <c r="Q9" i="32"/>
  <c r="V9" i="31"/>
  <c r="V9" i="29"/>
  <c r="X9" i="31"/>
  <c r="AL9" i="28"/>
  <c r="AI46" i="21"/>
  <c r="AM248" i="46"/>
  <c r="AM299" i="46"/>
  <c r="AM298" i="46"/>
  <c r="AM302" i="46"/>
  <c r="AM243" i="46"/>
  <c r="AM251" i="46"/>
  <c r="AM305" i="46"/>
  <c r="AM250" i="46"/>
  <c r="AM253" i="46"/>
  <c r="AM240" i="46"/>
  <c r="AM287" i="46"/>
  <c r="AM297" i="46"/>
  <c r="AM238" i="46"/>
  <c r="AM244" i="46"/>
  <c r="AM301" i="46"/>
  <c r="AM246" i="46"/>
  <c r="AM295" i="46"/>
  <c r="AM304" i="46"/>
  <c r="AM245" i="46"/>
  <c r="AM249" i="46"/>
  <c r="AM300" i="46"/>
  <c r="AM239" i="46"/>
  <c r="AM292" i="46"/>
  <c r="AM252" i="46"/>
  <c r="AM296" i="46"/>
  <c r="AM303" i="46"/>
  <c r="AM242" i="46"/>
  <c r="AM286" i="46"/>
  <c r="AM237" i="46"/>
  <c r="AM289" i="46"/>
  <c r="AM290" i="46"/>
  <c r="AM154" i="46"/>
  <c r="AM150" i="46"/>
  <c r="AM146" i="46"/>
  <c r="AM142" i="46"/>
  <c r="AM138" i="46"/>
  <c r="AM108" i="46"/>
  <c r="AM104" i="46"/>
  <c r="AM98" i="46"/>
  <c r="AM97" i="46"/>
  <c r="AM93" i="46"/>
  <c r="AM291" i="46"/>
  <c r="AM201" i="46"/>
  <c r="AM349" i="46" s="1"/>
  <c r="AM198" i="46"/>
  <c r="AM346" i="46" s="1"/>
  <c r="AM200" i="46"/>
  <c r="AM348" i="46" s="1"/>
  <c r="AM192" i="46"/>
  <c r="AM340" i="46" s="1"/>
  <c r="AM186" i="46"/>
  <c r="AM334" i="46" s="1"/>
  <c r="AM153" i="46"/>
  <c r="AM149" i="46"/>
  <c r="AM145" i="46"/>
  <c r="AM141" i="46"/>
  <c r="AM137" i="46"/>
  <c r="AM107" i="46"/>
  <c r="AM103" i="46"/>
  <c r="AM96" i="46"/>
  <c r="AM95" i="46"/>
  <c r="AM92" i="46"/>
  <c r="AM288" i="46"/>
  <c r="AM254" i="46"/>
  <c r="AM247" i="46"/>
  <c r="AM236" i="46"/>
  <c r="AM235" i="46"/>
  <c r="AM202" i="46"/>
  <c r="AM350" i="46" s="1"/>
  <c r="AM195" i="46"/>
  <c r="AM343" i="46" s="1"/>
  <c r="AM189" i="46"/>
  <c r="AM337" i="46" s="1"/>
  <c r="AM188" i="46"/>
  <c r="AM336" i="46" s="1"/>
  <c r="AN46" i="46"/>
  <c r="AN50" i="46"/>
  <c r="AN54" i="46"/>
  <c r="AN58" i="46"/>
  <c r="AN62" i="46"/>
  <c r="AN45" i="46"/>
  <c r="AN49" i="46"/>
  <c r="AN53" i="46"/>
  <c r="AN57" i="46"/>
  <c r="AN61" i="46"/>
  <c r="AN44" i="46"/>
  <c r="AN48" i="46"/>
  <c r="AN52" i="46"/>
  <c r="AN56" i="46"/>
  <c r="AN60" i="46"/>
  <c r="AN47" i="46"/>
  <c r="AN51" i="46"/>
  <c r="AN55" i="46"/>
  <c r="AN59" i="46"/>
  <c r="AN63" i="46"/>
  <c r="AM152" i="46"/>
  <c r="AM148" i="46"/>
  <c r="AM144" i="46"/>
  <c r="AM140" i="46"/>
  <c r="AM136" i="46"/>
  <c r="AM110" i="46"/>
  <c r="AM106" i="46"/>
  <c r="AM102" i="46"/>
  <c r="AM101" i="46"/>
  <c r="AM91" i="46"/>
  <c r="AM241" i="46"/>
  <c r="AM199" i="46"/>
  <c r="AM347" i="46" s="1"/>
  <c r="AM196" i="46"/>
  <c r="AM344" i="46" s="1"/>
  <c r="AM197" i="46"/>
  <c r="AM345" i="46" s="1"/>
  <c r="AM190" i="46"/>
  <c r="AM338" i="46" s="1"/>
  <c r="AM187" i="46"/>
  <c r="AM335" i="46" s="1"/>
  <c r="AM151" i="46"/>
  <c r="AM147" i="46"/>
  <c r="AM143" i="46"/>
  <c r="AM139" i="46"/>
  <c r="AM135" i="46"/>
  <c r="AM109" i="46"/>
  <c r="AM105" i="46"/>
  <c r="AM100" i="46"/>
  <c r="AM99" i="46"/>
  <c r="AM94" i="46"/>
  <c r="AM294" i="46"/>
  <c r="AM293" i="46"/>
  <c r="AM203" i="46"/>
  <c r="AM351" i="46" s="1"/>
  <c r="AM193" i="46"/>
  <c r="AM341" i="46" s="1"/>
  <c r="AM204" i="46"/>
  <c r="AM352" i="46" s="1"/>
  <c r="AM194" i="46"/>
  <c r="AM342" i="46" s="1"/>
  <c r="AM191" i="46"/>
  <c r="AM339" i="46" s="1"/>
  <c r="AM185" i="46"/>
  <c r="AM333" i="46" s="1"/>
  <c r="AE352" i="21"/>
  <c r="AH32" i="21"/>
  <c r="AH31" i="21" s="1"/>
  <c r="AM215" i="46"/>
  <c r="AM272" i="46"/>
  <c r="AM180" i="46"/>
  <c r="AM328" i="46" s="1"/>
  <c r="AM216" i="46"/>
  <c r="AM274" i="46"/>
  <c r="AM176" i="46"/>
  <c r="AM324" i="46" s="1"/>
  <c r="AM183" i="46"/>
  <c r="AM231" i="46"/>
  <c r="AM269" i="46"/>
  <c r="AM179" i="46"/>
  <c r="AM327" i="46" s="1"/>
  <c r="AM171" i="46"/>
  <c r="AM319" i="46" s="1"/>
  <c r="AM174" i="46"/>
  <c r="AM322" i="46" s="1"/>
  <c r="AM225" i="46"/>
  <c r="AM178" i="46"/>
  <c r="AM326" i="46" s="1"/>
  <c r="AM169" i="46"/>
  <c r="AM117" i="46"/>
  <c r="AM116" i="46"/>
  <c r="AM123" i="46"/>
  <c r="AM126" i="46"/>
  <c r="AM89" i="46"/>
  <c r="AM87" i="46"/>
  <c r="AM84" i="46"/>
  <c r="AM82" i="46"/>
  <c r="AM76" i="46"/>
  <c r="AM71" i="46"/>
  <c r="AM165" i="46"/>
  <c r="AM278" i="46"/>
  <c r="AM168" i="46"/>
  <c r="AM221" i="46"/>
  <c r="AM181" i="46"/>
  <c r="AM329" i="46" s="1"/>
  <c r="AM219" i="46"/>
  <c r="AM280" i="46"/>
  <c r="AM277" i="46"/>
  <c r="AM224" i="46"/>
  <c r="AM234" i="46"/>
  <c r="AM271" i="46"/>
  <c r="AM275" i="46"/>
  <c r="AM228" i="46"/>
  <c r="AM276" i="46"/>
  <c r="AM175" i="46"/>
  <c r="AM182" i="46"/>
  <c r="AM330" i="46" s="1"/>
  <c r="AM115" i="46"/>
  <c r="AM121" i="46"/>
  <c r="AM124" i="46"/>
  <c r="AM127" i="46"/>
  <c r="AM133" i="46"/>
  <c r="AM90" i="46"/>
  <c r="AM83" i="46"/>
  <c r="AM80" i="46"/>
  <c r="AM78" i="46"/>
  <c r="AM75" i="46"/>
  <c r="AM229" i="46"/>
  <c r="AM177" i="46"/>
  <c r="AM325" i="46" s="1"/>
  <c r="AM281" i="46"/>
  <c r="AM227" i="46"/>
  <c r="AM267" i="46"/>
  <c r="AM223" i="46"/>
  <c r="AM279" i="46"/>
  <c r="AM166" i="46"/>
  <c r="AM314" i="46" s="1"/>
  <c r="AM222" i="46"/>
  <c r="AM273" i="46"/>
  <c r="AM285" i="46"/>
  <c r="AM167" i="46"/>
  <c r="AM220" i="46"/>
  <c r="AM118" i="46"/>
  <c r="AM119" i="46"/>
  <c r="AM120" i="46"/>
  <c r="AM131" i="46"/>
  <c r="AM130" i="46"/>
  <c r="AM85" i="46"/>
  <c r="AM86" i="46"/>
  <c r="AM77" i="46"/>
  <c r="AM74" i="46"/>
  <c r="AM72" i="46"/>
  <c r="AM134" i="46"/>
  <c r="AM217" i="46"/>
  <c r="AM282" i="46"/>
  <c r="AM173" i="46"/>
  <c r="AM266" i="46"/>
  <c r="AM218" i="46"/>
  <c r="AM184" i="46"/>
  <c r="AM332" i="46" s="1"/>
  <c r="AM268" i="46"/>
  <c r="AM232" i="46"/>
  <c r="AM233" i="46"/>
  <c r="AM284" i="46"/>
  <c r="AM172" i="46"/>
  <c r="AM320" i="46" s="1"/>
  <c r="AM170" i="46"/>
  <c r="AM318" i="46" s="1"/>
  <c r="AM283" i="46"/>
  <c r="AM270" i="46"/>
  <c r="AM230" i="46"/>
  <c r="AM226" i="46"/>
  <c r="AM122" i="46"/>
  <c r="AM128" i="46"/>
  <c r="AM125" i="46"/>
  <c r="AM129" i="46"/>
  <c r="AM132" i="46"/>
  <c r="AM88" i="46"/>
  <c r="AM81" i="46"/>
  <c r="AM79" i="46"/>
  <c r="AM73" i="46"/>
  <c r="AG2" i="21"/>
  <c r="AL159" i="46"/>
  <c r="AL260" i="46"/>
  <c r="AL259" i="46"/>
  <c r="AL209" i="46"/>
  <c r="AL208" i="46"/>
  <c r="AJ310" i="46"/>
  <c r="AL158" i="46"/>
  <c r="AM331" i="46"/>
  <c r="AL332" i="46"/>
  <c r="AL322" i="46"/>
  <c r="AL323" i="46"/>
  <c r="AL320" i="46"/>
  <c r="AL327" i="46"/>
  <c r="AL318" i="46"/>
  <c r="AL316" i="46"/>
  <c r="AK315" i="46"/>
  <c r="AN37" i="46"/>
  <c r="AN38" i="46"/>
  <c r="AN32" i="46"/>
  <c r="AN43" i="46"/>
  <c r="AN27" i="46"/>
  <c r="AN25" i="46"/>
  <c r="AN41" i="46"/>
  <c r="AN31" i="46"/>
  <c r="AN34" i="46"/>
  <c r="AN40" i="46"/>
  <c r="AN36" i="46"/>
  <c r="AN26" i="46"/>
  <c r="AN35" i="46"/>
  <c r="AN42" i="46"/>
  <c r="AN28" i="46"/>
  <c r="AN30" i="46"/>
  <c r="AN29" i="46"/>
  <c r="AN33" i="46"/>
  <c r="AN24" i="46"/>
  <c r="AN39" i="46"/>
  <c r="F376" i="46"/>
  <c r="E377" i="46"/>
  <c r="AN15" i="46"/>
  <c r="AO14" i="46"/>
  <c r="AL313" i="46"/>
  <c r="V26" i="28"/>
  <c r="V109" i="21"/>
  <c r="AH9" i="31"/>
  <c r="AF9" i="29"/>
  <c r="AG9" i="29"/>
  <c r="AG9" i="31"/>
  <c r="V9" i="32"/>
  <c r="S9" i="32"/>
  <c r="W9" i="32"/>
  <c r="U9" i="32"/>
  <c r="T9" i="32"/>
  <c r="Y9" i="31"/>
  <c r="AC9" i="30"/>
  <c r="Y9" i="30"/>
  <c r="AE9" i="30"/>
  <c r="AD9" i="30"/>
  <c r="AA9" i="30"/>
  <c r="X9" i="29"/>
  <c r="AB9" i="30"/>
  <c r="Z9" i="30"/>
  <c r="Y9" i="29"/>
  <c r="AF9" i="30"/>
  <c r="Z9" i="31"/>
  <c r="AA9" i="31"/>
  <c r="Z9" i="29"/>
  <c r="AB9" i="31"/>
  <c r="AG9" i="30"/>
  <c r="AA9" i="29"/>
  <c r="AH9" i="30"/>
  <c r="AD9" i="31"/>
  <c r="AC9" i="31"/>
  <c r="AB9" i="29"/>
  <c r="AE9" i="31"/>
  <c r="AC9" i="29"/>
  <c r="AE9" i="29"/>
  <c r="AD9" i="29"/>
  <c r="AF9" i="31"/>
  <c r="AF3" i="21"/>
  <c r="AF4" i="21"/>
  <c r="AI9" i="25"/>
  <c r="AF290" i="21"/>
  <c r="AD9" i="20"/>
  <c r="AD10" i="20"/>
  <c r="AF47" i="21"/>
  <c r="AF234" i="21"/>
  <c r="AF239" i="21" s="1"/>
  <c r="AE166" i="21"/>
  <c r="AE143" i="21"/>
  <c r="AE132" i="21"/>
  <c r="AE110" i="21"/>
  <c r="AE272" i="21" s="1"/>
  <c r="AE121" i="21"/>
  <c r="AF163" i="21"/>
  <c r="AF191" i="21"/>
  <c r="AF207" i="21"/>
  <c r="AF174" i="21"/>
  <c r="AF96" i="21"/>
  <c r="AF63" i="21"/>
  <c r="AF140" i="21"/>
  <c r="AF107" i="21"/>
  <c r="AF74" i="21"/>
  <c r="AF85" i="21"/>
  <c r="AF118" i="21"/>
  <c r="AF129" i="21"/>
  <c r="AF10" i="21"/>
  <c r="AF151" i="21"/>
  <c r="AF152" i="21"/>
  <c r="AP10" i="28"/>
  <c r="N134" i="21"/>
  <c r="O131" i="21" s="1"/>
  <c r="O133" i="21" s="1"/>
  <c r="Z9" i="21"/>
  <c r="U9" i="30"/>
  <c r="V9" i="30"/>
  <c r="X9" i="30"/>
  <c r="W9" i="30"/>
  <c r="AG10" i="26"/>
  <c r="AG65" i="26"/>
  <c r="AG66" i="26"/>
  <c r="AH172" i="21"/>
  <c r="AF9" i="26"/>
  <c r="AF9" i="21"/>
  <c r="Z9" i="26"/>
  <c r="AH9" i="25"/>
  <c r="AB9" i="21"/>
  <c r="AB9" i="26"/>
  <c r="AH9" i="28"/>
  <c r="AD9" i="26"/>
  <c r="AC9" i="25"/>
  <c r="AB9" i="25"/>
  <c r="AG9" i="25"/>
  <c r="X9" i="21"/>
  <c r="AO9" i="28"/>
  <c r="AD9" i="21"/>
  <c r="X9" i="26"/>
  <c r="AC9" i="21"/>
  <c r="AE9" i="25"/>
  <c r="V9" i="28"/>
  <c r="O9" i="25"/>
  <c r="W9" i="29"/>
  <c r="O9" i="26"/>
  <c r="W9" i="31"/>
  <c r="R9" i="32"/>
  <c r="N9" i="26"/>
  <c r="P9" i="25"/>
  <c r="W9" i="28"/>
  <c r="S9" i="28"/>
  <c r="U9" i="28"/>
  <c r="X9" i="28"/>
  <c r="P9" i="26"/>
  <c r="O9" i="28"/>
  <c r="P9" i="28"/>
  <c r="R9" i="25"/>
  <c r="Y9" i="28"/>
  <c r="Q9" i="28"/>
  <c r="N9" i="21"/>
  <c r="S9" i="25"/>
  <c r="R9" i="28"/>
  <c r="P9" i="21"/>
  <c r="Q9" i="26"/>
  <c r="Q9" i="25"/>
  <c r="O9" i="21"/>
  <c r="R9" i="26"/>
  <c r="X9" i="25"/>
  <c r="AA9" i="28"/>
  <c r="U9" i="25"/>
  <c r="Q9" i="21"/>
  <c r="U9" i="26"/>
  <c r="V9" i="25"/>
  <c r="W9" i="25"/>
  <c r="AC9" i="28"/>
  <c r="T9" i="26"/>
  <c r="R9" i="21"/>
  <c r="T9" i="21"/>
  <c r="AB9" i="28"/>
  <c r="Y9" i="25"/>
  <c r="V9" i="26"/>
  <c r="AE9" i="28"/>
  <c r="AD9" i="28"/>
  <c r="AA9" i="25"/>
  <c r="U9" i="21"/>
  <c r="AK9" i="28"/>
  <c r="V9" i="21"/>
  <c r="AA9" i="26"/>
  <c r="AJ9" i="28"/>
  <c r="AC9" i="26"/>
  <c r="AG9" i="28"/>
  <c r="W9" i="21"/>
  <c r="W9" i="26"/>
  <c r="AN9" i="28"/>
  <c r="AM9" i="28"/>
  <c r="AI9" i="28"/>
  <c r="AD9" i="25"/>
  <c r="AA9" i="21"/>
  <c r="AD59" i="20"/>
  <c r="AD49" i="20"/>
  <c r="AD3" i="20"/>
  <c r="AD54" i="20"/>
  <c r="AE2" i="20"/>
  <c r="AD4" i="20"/>
  <c r="AS8" i="28"/>
  <c r="AR7" i="28"/>
  <c r="AR6" i="28"/>
  <c r="AR5" i="28"/>
  <c r="AP9" i="28"/>
  <c r="AP4" i="28"/>
  <c r="AQ2" i="28"/>
  <c r="AP3" i="28"/>
  <c r="AG15" i="25"/>
  <c r="AI4" i="25"/>
  <c r="AI3" i="25"/>
  <c r="AJ2" i="25"/>
  <c r="AJ9" i="25" s="1"/>
  <c r="AL8" i="26"/>
  <c r="AK7" i="26"/>
  <c r="AK6" i="26"/>
  <c r="AK5" i="26"/>
  <c r="Z144" i="21"/>
  <c r="Z20" i="26" s="1"/>
  <c r="AH149" i="21"/>
  <c r="AH61" i="21"/>
  <c r="AJ8" i="21"/>
  <c r="AI6" i="21"/>
  <c r="AI5" i="21"/>
  <c r="AI161" i="21" s="1"/>
  <c r="AI7" i="21"/>
  <c r="Y122" i="21"/>
  <c r="Y18" i="26" s="1"/>
  <c r="AG3" i="26"/>
  <c r="AG9" i="26"/>
  <c r="AH2" i="26"/>
  <c r="AG4" i="26"/>
  <c r="AJ7" i="25"/>
  <c r="AK8" i="25"/>
  <c r="AJ6" i="25"/>
  <c r="AJ5" i="25"/>
  <c r="AJ8" i="20"/>
  <c r="AI7" i="20"/>
  <c r="AI6" i="20"/>
  <c r="AI5" i="20"/>
  <c r="AE350" i="21" l="1"/>
  <c r="AG345" i="21"/>
  <c r="AG218" i="21"/>
  <c r="AG50" i="26" s="1"/>
  <c r="AG47" i="26" s="1"/>
  <c r="AG184" i="21"/>
  <c r="AG200" i="21"/>
  <c r="AG346" i="21"/>
  <c r="AG201" i="21"/>
  <c r="AG185" i="21"/>
  <c r="AG217" i="21"/>
  <c r="AG371" i="21"/>
  <c r="AG56" i="26" s="1"/>
  <c r="AG339" i="21"/>
  <c r="AG338" i="21"/>
  <c r="AG372" i="21"/>
  <c r="AG62" i="26" s="1"/>
  <c r="AG365" i="21"/>
  <c r="AG364" i="21"/>
  <c r="AK19" i="46"/>
  <c r="AJ17" i="46"/>
  <c r="AJ18" i="46"/>
  <c r="AO16" i="46"/>
  <c r="AF337" i="21"/>
  <c r="AF340" i="21" s="1"/>
  <c r="AF39" i="28"/>
  <c r="AF344" i="21"/>
  <c r="AF347" i="21" s="1"/>
  <c r="AG351" i="21"/>
  <c r="AG61" i="26"/>
  <c r="AG55" i="26"/>
  <c r="V352" i="21"/>
  <c r="V377" i="21"/>
  <c r="Z352" i="21"/>
  <c r="Z358" i="21" s="1"/>
  <c r="Z311" i="21" s="1"/>
  <c r="Z377" i="21"/>
  <c r="O358" i="21"/>
  <c r="O311" i="21" s="1"/>
  <c r="O377" i="21"/>
  <c r="Q352" i="21"/>
  <c r="Q358" i="21" s="1"/>
  <c r="Q311" i="21" s="1"/>
  <c r="Q377" i="21"/>
  <c r="T352" i="21"/>
  <c r="T358" i="21" s="1"/>
  <c r="T63" i="26" s="1"/>
  <c r="T377" i="21"/>
  <c r="U352" i="21"/>
  <c r="U358" i="21" s="1"/>
  <c r="U63" i="26" s="1"/>
  <c r="U377" i="21"/>
  <c r="R352" i="21"/>
  <c r="R358" i="21" s="1"/>
  <c r="R63" i="26" s="1"/>
  <c r="R377" i="21"/>
  <c r="AB352" i="21"/>
  <c r="AB377" i="21"/>
  <c r="P352" i="21"/>
  <c r="P377" i="21"/>
  <c r="AA352" i="21"/>
  <c r="AA358" i="21" s="1"/>
  <c r="AA63" i="26" s="1"/>
  <c r="AA377" i="21"/>
  <c r="AD352" i="21"/>
  <c r="AD358" i="21" s="1"/>
  <c r="AD311" i="21" s="1"/>
  <c r="AD377" i="21"/>
  <c r="AF377" i="21"/>
  <c r="W352" i="21"/>
  <c r="W358" i="21" s="1"/>
  <c r="W63" i="26" s="1"/>
  <c r="W377" i="21"/>
  <c r="N358" i="21"/>
  <c r="N377" i="21"/>
  <c r="AC352" i="21"/>
  <c r="AC358" i="21" s="1"/>
  <c r="AC63" i="26" s="1"/>
  <c r="AC377" i="21"/>
  <c r="X352" i="21"/>
  <c r="X358" i="21" s="1"/>
  <c r="X63" i="26" s="1"/>
  <c r="X377" i="21"/>
  <c r="AG37" i="21"/>
  <c r="AG283" i="21"/>
  <c r="AG285" i="21"/>
  <c r="AG224" i="21"/>
  <c r="AG223" i="21"/>
  <c r="AG206" i="21"/>
  <c r="AG49" i="26"/>
  <c r="AG46" i="26" s="1"/>
  <c r="AG190" i="21"/>
  <c r="AG60" i="26"/>
  <c r="AG54" i="26"/>
  <c r="AG173" i="21"/>
  <c r="AG175" i="21" s="1"/>
  <c r="AG171" i="21" s="1"/>
  <c r="AG284" i="21" s="1"/>
  <c r="AG53" i="26"/>
  <c r="AG59" i="26"/>
  <c r="AG150" i="21"/>
  <c r="AG148" i="21" s="1"/>
  <c r="AH20" i="25" s="1"/>
  <c r="AG162" i="21"/>
  <c r="AG160" i="21" s="1"/>
  <c r="AH21" i="25" s="1"/>
  <c r="AG128" i="21"/>
  <c r="AG126" i="21" s="1"/>
  <c r="AH18" i="25" s="1"/>
  <c r="AG139" i="21"/>
  <c r="AG137" i="21" s="1"/>
  <c r="AH19" i="25" s="1"/>
  <c r="AI72" i="21"/>
  <c r="AI138" i="21"/>
  <c r="AI127" i="21"/>
  <c r="AI116" i="21"/>
  <c r="AI105" i="21"/>
  <c r="AI94" i="21"/>
  <c r="AI83" i="21"/>
  <c r="AG106" i="21"/>
  <c r="AG104" i="21" s="1"/>
  <c r="AG117" i="21"/>
  <c r="AG115" i="21" s="1"/>
  <c r="AH17" i="25" s="1"/>
  <c r="AF268" i="21"/>
  <c r="AG42" i="25"/>
  <c r="AG84" i="21"/>
  <c r="AG95" i="21"/>
  <c r="AG62" i="21"/>
  <c r="AG73" i="21"/>
  <c r="AG191" i="21"/>
  <c r="AG195" i="21" s="1"/>
  <c r="AG30" i="26" s="1"/>
  <c r="AN186" i="46"/>
  <c r="AN334" i="46" s="1"/>
  <c r="AE29" i="20"/>
  <c r="AE24" i="20"/>
  <c r="AE44" i="20"/>
  <c r="AE39" i="20"/>
  <c r="W21" i="28"/>
  <c r="X165" i="21"/>
  <c r="AE34" i="20"/>
  <c r="AJ46" i="21"/>
  <c r="AN241" i="46"/>
  <c r="AN293" i="46"/>
  <c r="AN294" i="46"/>
  <c r="AN135" i="46"/>
  <c r="AN136" i="46"/>
  <c r="AN154" i="46"/>
  <c r="AN150" i="46"/>
  <c r="AN146" i="46"/>
  <c r="AN142" i="46"/>
  <c r="AN108" i="46"/>
  <c r="AN104" i="46"/>
  <c r="AN100" i="46"/>
  <c r="AN96" i="46"/>
  <c r="AN92" i="46"/>
  <c r="AN303" i="46"/>
  <c r="AN300" i="46"/>
  <c r="AN305" i="46"/>
  <c r="AN288" i="46"/>
  <c r="AN290" i="46"/>
  <c r="AN253" i="46"/>
  <c r="AN287" i="46"/>
  <c r="AN250" i="46"/>
  <c r="AN243" i="46"/>
  <c r="AN244" i="46"/>
  <c r="AN237" i="46"/>
  <c r="AN240" i="46"/>
  <c r="AN196" i="46"/>
  <c r="AN344" i="46" s="1"/>
  <c r="AN193" i="46"/>
  <c r="AN341" i="46" s="1"/>
  <c r="AN189" i="46"/>
  <c r="AN337" i="46" s="1"/>
  <c r="AN153" i="46"/>
  <c r="AN149" i="46"/>
  <c r="AN145" i="46"/>
  <c r="AN141" i="46"/>
  <c r="AN107" i="46"/>
  <c r="AN103" i="46"/>
  <c r="AN99" i="46"/>
  <c r="AN95" i="46"/>
  <c r="AN91" i="46"/>
  <c r="AN299" i="46"/>
  <c r="AN296" i="46"/>
  <c r="AN301" i="46"/>
  <c r="AN302" i="46"/>
  <c r="AN289" i="46"/>
  <c r="AN251" i="46"/>
  <c r="AN246" i="46"/>
  <c r="AN249" i="46"/>
  <c r="AN238" i="46"/>
  <c r="AN236" i="46"/>
  <c r="AN204" i="46"/>
  <c r="AN352" i="46" s="1"/>
  <c r="AN201" i="46"/>
  <c r="AN349" i="46" s="1"/>
  <c r="AN192" i="46"/>
  <c r="AN340" i="46" s="1"/>
  <c r="AN191" i="46"/>
  <c r="AN339" i="46" s="1"/>
  <c r="AN188" i="46"/>
  <c r="AN336" i="46" s="1"/>
  <c r="AN139" i="46"/>
  <c r="AN140" i="46"/>
  <c r="AN152" i="46"/>
  <c r="AN148" i="46"/>
  <c r="AN144" i="46"/>
  <c r="AN110" i="46"/>
  <c r="AN106" i="46"/>
  <c r="AN102" i="46"/>
  <c r="AN304" i="46"/>
  <c r="AN98" i="46"/>
  <c r="AN94" i="46"/>
  <c r="AN295" i="46"/>
  <c r="AN286" i="46"/>
  <c r="AN297" i="46"/>
  <c r="AN298" i="46"/>
  <c r="AN242" i="46"/>
  <c r="AN252" i="46"/>
  <c r="AN245" i="46"/>
  <c r="AN239" i="46"/>
  <c r="AN202" i="46"/>
  <c r="AN350" i="46" s="1"/>
  <c r="AN200" i="46"/>
  <c r="AN348" i="46" s="1"/>
  <c r="AN203" i="46"/>
  <c r="AN351" i="46" s="1"/>
  <c r="AN197" i="46"/>
  <c r="AN345" i="46" s="1"/>
  <c r="AN198" i="46"/>
  <c r="AN346" i="46" s="1"/>
  <c r="AN190" i="46"/>
  <c r="AN338" i="46" s="1"/>
  <c r="AN185" i="46"/>
  <c r="AN333" i="46" s="1"/>
  <c r="AO47" i="46"/>
  <c r="AO51" i="46"/>
  <c r="AO55" i="46"/>
  <c r="AO59" i="46"/>
  <c r="AO63" i="46"/>
  <c r="AO46" i="46"/>
  <c r="AO50" i="46"/>
  <c r="AO54" i="46"/>
  <c r="AO58" i="46"/>
  <c r="AO62" i="46"/>
  <c r="AO45" i="46"/>
  <c r="AO49" i="46"/>
  <c r="AO53" i="46"/>
  <c r="AO57" i="46"/>
  <c r="AO61" i="46"/>
  <c r="AO44" i="46"/>
  <c r="AO48" i="46"/>
  <c r="AO52" i="46"/>
  <c r="AO56" i="46"/>
  <c r="AO60" i="46"/>
  <c r="AN137" i="46"/>
  <c r="AN138" i="46"/>
  <c r="AN151" i="46"/>
  <c r="AN147" i="46"/>
  <c r="AN143" i="46"/>
  <c r="AN109" i="46"/>
  <c r="AN105" i="46"/>
  <c r="AN101" i="46"/>
  <c r="AN97" i="46"/>
  <c r="AN93" i="46"/>
  <c r="AN292" i="46"/>
  <c r="AN291" i="46"/>
  <c r="AN254" i="46"/>
  <c r="AN247" i="46"/>
  <c r="AN248" i="46"/>
  <c r="AN235" i="46"/>
  <c r="AN199" i="46"/>
  <c r="AN347" i="46" s="1"/>
  <c r="AN194" i="46"/>
  <c r="AN342" i="46" s="1"/>
  <c r="AN195" i="46"/>
  <c r="AN343" i="46" s="1"/>
  <c r="AN187" i="46"/>
  <c r="AN335" i="46" s="1"/>
  <c r="AG151" i="21"/>
  <c r="AG155" i="21" s="1"/>
  <c r="AG85" i="21"/>
  <c r="AG63" i="21"/>
  <c r="AH2" i="21"/>
  <c r="AG163" i="21"/>
  <c r="AG9" i="21"/>
  <c r="AG129" i="21"/>
  <c r="AG74" i="21"/>
  <c r="AG174" i="21"/>
  <c r="AG3" i="21"/>
  <c r="AG118" i="21"/>
  <c r="AG140" i="21"/>
  <c r="AG207" i="21"/>
  <c r="AG211" i="21" s="1"/>
  <c r="AG31" i="26" s="1"/>
  <c r="AG290" i="21"/>
  <c r="AG4" i="21"/>
  <c r="AG10" i="21"/>
  <c r="AG152" i="21"/>
  <c r="AG107" i="21"/>
  <c r="AG96" i="21"/>
  <c r="T311" i="21"/>
  <c r="AF352" i="21"/>
  <c r="AF358" i="21" s="1"/>
  <c r="AF311" i="21" s="1"/>
  <c r="AI32" i="21"/>
  <c r="AI31" i="21" s="1"/>
  <c r="AN270" i="46"/>
  <c r="AN170" i="46"/>
  <c r="AN232" i="46"/>
  <c r="AN266" i="46"/>
  <c r="AN285" i="46"/>
  <c r="AN279" i="46"/>
  <c r="AN177" i="46"/>
  <c r="AN325" i="46" s="1"/>
  <c r="AN115" i="46"/>
  <c r="AN119" i="46"/>
  <c r="AN130" i="46"/>
  <c r="AN124" i="46"/>
  <c r="AN132" i="46"/>
  <c r="AN87" i="46"/>
  <c r="AN89" i="46"/>
  <c r="AN81" i="46"/>
  <c r="AN76" i="46"/>
  <c r="AN74" i="46"/>
  <c r="AN228" i="46"/>
  <c r="AN234" i="46"/>
  <c r="AN280" i="46"/>
  <c r="AN221" i="46"/>
  <c r="AN169" i="46"/>
  <c r="AN317" i="46" s="1"/>
  <c r="AN171" i="46"/>
  <c r="AN183" i="46"/>
  <c r="AN331" i="46" s="1"/>
  <c r="AN216" i="46"/>
  <c r="AN272" i="46"/>
  <c r="AN226" i="46"/>
  <c r="AN283" i="46"/>
  <c r="AN172" i="46"/>
  <c r="AN320" i="46" s="1"/>
  <c r="AN268" i="46"/>
  <c r="AN173" i="46"/>
  <c r="AN220" i="46"/>
  <c r="AN273" i="46"/>
  <c r="AN223" i="46"/>
  <c r="AN267" i="46"/>
  <c r="AN229" i="46"/>
  <c r="AN120" i="46"/>
  <c r="AN118" i="46"/>
  <c r="AN127" i="46"/>
  <c r="AN128" i="46"/>
  <c r="AN90" i="46"/>
  <c r="AN78" i="46"/>
  <c r="AN85" i="46"/>
  <c r="AN82" i="46"/>
  <c r="AN77" i="46"/>
  <c r="AN71" i="46"/>
  <c r="AN182" i="46"/>
  <c r="AN330" i="46" s="1"/>
  <c r="AN224" i="46"/>
  <c r="AN168" i="46"/>
  <c r="AN178" i="46"/>
  <c r="AN326" i="46" s="1"/>
  <c r="AN179" i="46"/>
  <c r="AN176" i="46"/>
  <c r="AN324" i="46" s="1"/>
  <c r="AN284" i="46"/>
  <c r="AN184" i="46"/>
  <c r="AN282" i="46"/>
  <c r="AN222" i="46"/>
  <c r="AN227" i="46"/>
  <c r="AN116" i="46"/>
  <c r="AN126" i="46"/>
  <c r="AN122" i="46"/>
  <c r="AN133" i="46"/>
  <c r="AN129" i="46"/>
  <c r="AN86" i="46"/>
  <c r="AN88" i="46"/>
  <c r="AN80" i="46"/>
  <c r="AN83" i="46"/>
  <c r="AN72" i="46"/>
  <c r="AN134" i="46"/>
  <c r="AN175" i="46"/>
  <c r="AN275" i="46"/>
  <c r="AN219" i="46"/>
  <c r="AN278" i="46"/>
  <c r="AN225" i="46"/>
  <c r="AN269" i="46"/>
  <c r="AN180" i="46"/>
  <c r="AN328" i="46" s="1"/>
  <c r="AN215" i="46"/>
  <c r="AN230" i="46"/>
  <c r="AN233" i="46"/>
  <c r="AN218" i="46"/>
  <c r="AN217" i="46"/>
  <c r="AN167" i="46"/>
  <c r="AN315" i="46" s="1"/>
  <c r="AN166" i="46"/>
  <c r="AN281" i="46"/>
  <c r="AN125" i="46"/>
  <c r="AN117" i="46"/>
  <c r="AN121" i="46"/>
  <c r="AN123" i="46"/>
  <c r="AN131" i="46"/>
  <c r="AN84" i="46"/>
  <c r="AN75" i="46"/>
  <c r="AN79" i="46"/>
  <c r="AN73" i="46"/>
  <c r="AN276" i="46"/>
  <c r="AN271" i="46"/>
  <c r="AN277" i="46"/>
  <c r="AN181" i="46"/>
  <c r="AN329" i="46" s="1"/>
  <c r="AN165" i="46"/>
  <c r="AN174" i="46"/>
  <c r="AN322" i="46" s="1"/>
  <c r="AN231" i="46"/>
  <c r="AN274" i="46"/>
  <c r="AG234" i="21"/>
  <c r="AG239" i="21" s="1"/>
  <c r="AG328" i="21"/>
  <c r="AG47" i="21"/>
  <c r="AM159" i="46"/>
  <c r="AM209" i="46"/>
  <c r="AM208" i="46"/>
  <c r="AK310" i="46"/>
  <c r="AM158" i="46"/>
  <c r="AM260" i="46"/>
  <c r="AM259" i="46"/>
  <c r="AM317" i="46"/>
  <c r="AM316" i="46"/>
  <c r="AM323" i="46"/>
  <c r="AM321" i="46"/>
  <c r="AM315" i="46"/>
  <c r="AL315" i="46"/>
  <c r="AO38" i="46"/>
  <c r="AO27" i="46"/>
  <c r="AO43" i="46"/>
  <c r="AO32" i="46"/>
  <c r="AO37" i="46"/>
  <c r="AO36" i="46"/>
  <c r="AO41" i="46"/>
  <c r="AO31" i="46"/>
  <c r="AO34" i="46"/>
  <c r="AO40" i="46"/>
  <c r="AO25" i="46"/>
  <c r="AO26" i="46"/>
  <c r="AO28" i="46"/>
  <c r="AO30" i="46"/>
  <c r="AO35" i="46"/>
  <c r="AO29" i="46"/>
  <c r="AO39" i="46"/>
  <c r="AO33" i="46"/>
  <c r="AO42" i="46"/>
  <c r="AO24" i="46"/>
  <c r="AM313" i="46"/>
  <c r="AO15" i="46"/>
  <c r="AP14" i="46"/>
  <c r="AP16" i="46" s="1"/>
  <c r="E378" i="46"/>
  <c r="F377" i="46"/>
  <c r="V111" i="21"/>
  <c r="AE9" i="20"/>
  <c r="AE10" i="20"/>
  <c r="AF166" i="21"/>
  <c r="O19" i="26"/>
  <c r="AF143" i="21"/>
  <c r="AF132" i="21"/>
  <c r="AF121" i="21"/>
  <c r="AF110" i="21"/>
  <c r="AF272" i="21" s="1"/>
  <c r="AF155" i="21"/>
  <c r="AQ10" i="28"/>
  <c r="O134" i="21"/>
  <c r="P131" i="21" s="1"/>
  <c r="AG16" i="26"/>
  <c r="AH10" i="26"/>
  <c r="AH65" i="26"/>
  <c r="AH66" i="26"/>
  <c r="AI172" i="21"/>
  <c r="AE59" i="20"/>
  <c r="AE3" i="20"/>
  <c r="AE54" i="20"/>
  <c r="AE4" i="20"/>
  <c r="AE49" i="20"/>
  <c r="AF2" i="20"/>
  <c r="AQ4" i="28"/>
  <c r="AR2" i="28"/>
  <c r="AQ3" i="28"/>
  <c r="AQ9" i="28"/>
  <c r="AT8" i="28"/>
  <c r="AS7" i="28"/>
  <c r="AS6" i="28"/>
  <c r="AS5" i="28"/>
  <c r="AH15" i="25"/>
  <c r="AJ4" i="25"/>
  <c r="AJ3" i="25"/>
  <c r="AK2" i="25"/>
  <c r="AK9" i="25" s="1"/>
  <c r="Z145" i="21"/>
  <c r="AA142" i="21" s="1"/>
  <c r="AA144" i="21" s="1"/>
  <c r="AA20" i="26" s="1"/>
  <c r="AJ5" i="20"/>
  <c r="AJ6" i="20"/>
  <c r="AJ7" i="20"/>
  <c r="AK8" i="20"/>
  <c r="Y123" i="21"/>
  <c r="Z120" i="21" s="1"/>
  <c r="AL8" i="25"/>
  <c r="AK5" i="25"/>
  <c r="AK7" i="25"/>
  <c r="AK6" i="25"/>
  <c r="AH9" i="26"/>
  <c r="AI2" i="26"/>
  <c r="AH4" i="26"/>
  <c r="AH3" i="26"/>
  <c r="AK8" i="21"/>
  <c r="AJ7" i="21"/>
  <c r="AJ6" i="21"/>
  <c r="AJ5" i="21"/>
  <c r="AJ161" i="21" s="1"/>
  <c r="AI149" i="21"/>
  <c r="AI61" i="21"/>
  <c r="AM8" i="26"/>
  <c r="AL7" i="26"/>
  <c r="AL6" i="26"/>
  <c r="AL5" i="26"/>
  <c r="AO186" i="46" l="1"/>
  <c r="AO334" i="46" s="1"/>
  <c r="AF350" i="21"/>
  <c r="AH346" i="21"/>
  <c r="AH345" i="21"/>
  <c r="AH217" i="21"/>
  <c r="AH49" i="26" s="1"/>
  <c r="AH46" i="26" s="1"/>
  <c r="AH200" i="21"/>
  <c r="AH185" i="21"/>
  <c r="AH201" i="21"/>
  <c r="AH184" i="21"/>
  <c r="AH218" i="21"/>
  <c r="AH50" i="26" s="1"/>
  <c r="AH47" i="26" s="1"/>
  <c r="AH339" i="21"/>
  <c r="AH338" i="21"/>
  <c r="AH371" i="21"/>
  <c r="AH56" i="26" s="1"/>
  <c r="AH372" i="21"/>
  <c r="AH62" i="26" s="1"/>
  <c r="AH364" i="21"/>
  <c r="AH365" i="21"/>
  <c r="W311" i="21"/>
  <c r="AL19" i="46"/>
  <c r="AK17" i="46"/>
  <c r="AK18" i="46"/>
  <c r="AG337" i="21"/>
  <c r="AG340" i="21" s="1"/>
  <c r="AG39" i="28"/>
  <c r="AG344" i="21"/>
  <c r="AG347" i="21" s="1"/>
  <c r="AH351" i="21"/>
  <c r="R311" i="21"/>
  <c r="O63" i="26"/>
  <c r="AH61" i="26"/>
  <c r="AH55" i="26"/>
  <c r="AC311" i="21"/>
  <c r="X311" i="21"/>
  <c r="AD63" i="26"/>
  <c r="Z63" i="26"/>
  <c r="U311" i="21"/>
  <c r="AA311" i="21"/>
  <c r="Q63" i="26"/>
  <c r="AG377" i="21"/>
  <c r="AH37" i="21"/>
  <c r="AH283" i="21"/>
  <c r="AH285" i="21"/>
  <c r="AH224" i="21"/>
  <c r="AH223" i="21"/>
  <c r="AH206" i="21"/>
  <c r="AH190" i="21"/>
  <c r="AH54" i="26"/>
  <c r="AH60" i="26"/>
  <c r="AG110" i="21"/>
  <c r="AG272" i="21" s="1"/>
  <c r="AH173" i="21"/>
  <c r="AH175" i="21" s="1"/>
  <c r="AH171" i="21" s="1"/>
  <c r="AH284" i="21" s="1"/>
  <c r="AH59" i="26"/>
  <c r="AH53" i="26"/>
  <c r="AH150" i="21"/>
  <c r="AH148" i="21" s="1"/>
  <c r="AI20" i="25" s="1"/>
  <c r="AH162" i="21"/>
  <c r="AH160" i="21" s="1"/>
  <c r="AI21" i="25" s="1"/>
  <c r="AH128" i="21"/>
  <c r="AH126" i="21" s="1"/>
  <c r="AI18" i="25" s="1"/>
  <c r="AH139" i="21"/>
  <c r="AH137" i="21" s="1"/>
  <c r="AI19" i="25" s="1"/>
  <c r="AJ72" i="21"/>
  <c r="AJ127" i="21"/>
  <c r="AJ138" i="21"/>
  <c r="AJ116" i="21"/>
  <c r="AJ105" i="21"/>
  <c r="AJ94" i="21"/>
  <c r="AJ83" i="21"/>
  <c r="AH106" i="21"/>
  <c r="AH104" i="21" s="1"/>
  <c r="AH117" i="21"/>
  <c r="AH115" i="21" s="1"/>
  <c r="AI17" i="25" s="1"/>
  <c r="AG268" i="21"/>
  <c r="AH42" i="25"/>
  <c r="AH84" i="21"/>
  <c r="AH95" i="21"/>
  <c r="AH62" i="21"/>
  <c r="AH73" i="21"/>
  <c r="AH328" i="21"/>
  <c r="V41" i="26"/>
  <c r="V273" i="21"/>
  <c r="AF29" i="20"/>
  <c r="AF24" i="20"/>
  <c r="AF44" i="20"/>
  <c r="AF39" i="20"/>
  <c r="X167" i="21"/>
  <c r="X22" i="26" s="1"/>
  <c r="AH163" i="21"/>
  <c r="AF34" i="20"/>
  <c r="AK46" i="21"/>
  <c r="AH3" i="21"/>
  <c r="AG166" i="21"/>
  <c r="AH4" i="21"/>
  <c r="AH129" i="21"/>
  <c r="AH63" i="21"/>
  <c r="AG121" i="21"/>
  <c r="AO235" i="46"/>
  <c r="AO291" i="46"/>
  <c r="AO248" i="46"/>
  <c r="AO292" i="46"/>
  <c r="AO247" i="46"/>
  <c r="AO254" i="46"/>
  <c r="AO152" i="46"/>
  <c r="AO148" i="46"/>
  <c r="AO144" i="46"/>
  <c r="AO101" i="46"/>
  <c r="AO140" i="46"/>
  <c r="AO136" i="46"/>
  <c r="AO110" i="46"/>
  <c r="AO106" i="46"/>
  <c r="AO102" i="46"/>
  <c r="AO92" i="46"/>
  <c r="AO305" i="46"/>
  <c r="AO296" i="46"/>
  <c r="AO293" i="46"/>
  <c r="AO298" i="46"/>
  <c r="AO295" i="46"/>
  <c r="AO249" i="46"/>
  <c r="AO246" i="46"/>
  <c r="AO201" i="46"/>
  <c r="AO349" i="46" s="1"/>
  <c r="AO198" i="46"/>
  <c r="AO346" i="46" s="1"/>
  <c r="AO193" i="46"/>
  <c r="AO341" i="46" s="1"/>
  <c r="AO189" i="46"/>
  <c r="AO337" i="46" s="1"/>
  <c r="AO185" i="46"/>
  <c r="AO333" i="46" s="1"/>
  <c r="AP44" i="46"/>
  <c r="AP48" i="46"/>
  <c r="AP52" i="46"/>
  <c r="AP56" i="46"/>
  <c r="AP60" i="46"/>
  <c r="AP47" i="46"/>
  <c r="AP51" i="46"/>
  <c r="AP55" i="46"/>
  <c r="AP59" i="46"/>
  <c r="AP63" i="46"/>
  <c r="AP46" i="46"/>
  <c r="AP50" i="46"/>
  <c r="AP54" i="46"/>
  <c r="AP58" i="46"/>
  <c r="AP62" i="46"/>
  <c r="AP45" i="46"/>
  <c r="AP49" i="46"/>
  <c r="AP53" i="46"/>
  <c r="AP57" i="46"/>
  <c r="AP61" i="46"/>
  <c r="AO151" i="46"/>
  <c r="AO147" i="46"/>
  <c r="AO143" i="46"/>
  <c r="AO99" i="46"/>
  <c r="AO139" i="46"/>
  <c r="AO135" i="46"/>
  <c r="AO109" i="46"/>
  <c r="AO105" i="46"/>
  <c r="AO100" i="46"/>
  <c r="AO91" i="46"/>
  <c r="AO289" i="46"/>
  <c r="AO294" i="46"/>
  <c r="AO287" i="46"/>
  <c r="AO288" i="46"/>
  <c r="AO251" i="46"/>
  <c r="AO244" i="46"/>
  <c r="AO245" i="46"/>
  <c r="AO242" i="46"/>
  <c r="AO240" i="46"/>
  <c r="AO195" i="46"/>
  <c r="AO343" i="46" s="1"/>
  <c r="AO192" i="46"/>
  <c r="AO340" i="46" s="1"/>
  <c r="AO188" i="46"/>
  <c r="AO336" i="46" s="1"/>
  <c r="AO187" i="46"/>
  <c r="AO335" i="46" s="1"/>
  <c r="AO154" i="46"/>
  <c r="AO150" i="46"/>
  <c r="AO146" i="46"/>
  <c r="AO142" i="46"/>
  <c r="AO97" i="46"/>
  <c r="AO138" i="46"/>
  <c r="AO108" i="46"/>
  <c r="AO104" i="46"/>
  <c r="AO98" i="46"/>
  <c r="AO94" i="46"/>
  <c r="AO304" i="46"/>
  <c r="AO301" i="46"/>
  <c r="AO303" i="46"/>
  <c r="AO290" i="46"/>
  <c r="AO241" i="46"/>
  <c r="AO238" i="46"/>
  <c r="AO236" i="46"/>
  <c r="AO199" i="46"/>
  <c r="AO347" i="46" s="1"/>
  <c r="AO196" i="46"/>
  <c r="AO344" i="46" s="1"/>
  <c r="AO204" i="46"/>
  <c r="AO352" i="46" s="1"/>
  <c r="AO202" i="46"/>
  <c r="AO350" i="46" s="1"/>
  <c r="AO194" i="46"/>
  <c r="AO342" i="46" s="1"/>
  <c r="AO190" i="46"/>
  <c r="AO338" i="46" s="1"/>
  <c r="AO153" i="46"/>
  <c r="AO149" i="46"/>
  <c r="AO145" i="46"/>
  <c r="AO141" i="46"/>
  <c r="AO95" i="46"/>
  <c r="AO137" i="46"/>
  <c r="AO107" i="46"/>
  <c r="AO103" i="46"/>
  <c r="AO96" i="46"/>
  <c r="AO93" i="46"/>
  <c r="AO300" i="46"/>
  <c r="AO297" i="46"/>
  <c r="AO302" i="46"/>
  <c r="AO299" i="46"/>
  <c r="AO286" i="46"/>
  <c r="AO252" i="46"/>
  <c r="AO243" i="46"/>
  <c r="AO253" i="46"/>
  <c r="AO250" i="46"/>
  <c r="AO239" i="46"/>
  <c r="AO237" i="46"/>
  <c r="AO203" i="46"/>
  <c r="AO351" i="46" s="1"/>
  <c r="AO200" i="46"/>
  <c r="AO348" i="46" s="1"/>
  <c r="AO197" i="46"/>
  <c r="AO345" i="46" s="1"/>
  <c r="AO191" i="46"/>
  <c r="AO339" i="46" s="1"/>
  <c r="AI2" i="21"/>
  <c r="AH152" i="21"/>
  <c r="AH118" i="21"/>
  <c r="AH107" i="21"/>
  <c r="AH174" i="21"/>
  <c r="AG132" i="21"/>
  <c r="AH9" i="21"/>
  <c r="AH10" i="21"/>
  <c r="AH151" i="21"/>
  <c r="AH85" i="21"/>
  <c r="AH140" i="21"/>
  <c r="AH207" i="21"/>
  <c r="AH211" i="21" s="1"/>
  <c r="AH31" i="26" s="1"/>
  <c r="AG143" i="21"/>
  <c r="AH234" i="21"/>
  <c r="AH239" i="21" s="1"/>
  <c r="AG352" i="21"/>
  <c r="AG358" i="21" s="1"/>
  <c r="AG63" i="26" s="1"/>
  <c r="AH74" i="21"/>
  <c r="AH96" i="21"/>
  <c r="AH191" i="21"/>
  <c r="AH195" i="21" s="1"/>
  <c r="AH30" i="26" s="1"/>
  <c r="AH47" i="21"/>
  <c r="AH290" i="21"/>
  <c r="AF63" i="26"/>
  <c r="N63" i="26"/>
  <c r="N359" i="21"/>
  <c r="O356" i="21" s="1"/>
  <c r="O359" i="21" s="1"/>
  <c r="P356" i="21" s="1"/>
  <c r="N311" i="21"/>
  <c r="AJ32" i="21"/>
  <c r="AJ31" i="21" s="1"/>
  <c r="AO174" i="46"/>
  <c r="AO271" i="46"/>
  <c r="AO218" i="46"/>
  <c r="AO215" i="46"/>
  <c r="AO225" i="46"/>
  <c r="AO275" i="46"/>
  <c r="AO184" i="46"/>
  <c r="AO332" i="46" s="1"/>
  <c r="AO178" i="46"/>
  <c r="AO326" i="46" s="1"/>
  <c r="AO223" i="46"/>
  <c r="AO268" i="46"/>
  <c r="AO272" i="46"/>
  <c r="AO169" i="46"/>
  <c r="AO317" i="46" s="1"/>
  <c r="AO228" i="46"/>
  <c r="AO285" i="46"/>
  <c r="AO270" i="46"/>
  <c r="AO126" i="46"/>
  <c r="AO119" i="46"/>
  <c r="AO130" i="46"/>
  <c r="AO129" i="46"/>
  <c r="AO87" i="46"/>
  <c r="AO89" i="46"/>
  <c r="AO86" i="46"/>
  <c r="AO79" i="46"/>
  <c r="AO72" i="46"/>
  <c r="AO74" i="46"/>
  <c r="AO134" i="46"/>
  <c r="AO165" i="46"/>
  <c r="AO276" i="46"/>
  <c r="AO166" i="46"/>
  <c r="AO314" i="46" s="1"/>
  <c r="AO233" i="46"/>
  <c r="AO180" i="46"/>
  <c r="AO328" i="46" s="1"/>
  <c r="AO278" i="46"/>
  <c r="AO175" i="46"/>
  <c r="AO323" i="46" s="1"/>
  <c r="AO222" i="46"/>
  <c r="AO284" i="46"/>
  <c r="AO168" i="46"/>
  <c r="AO316" i="46" s="1"/>
  <c r="AO182" i="46"/>
  <c r="AO273" i="46"/>
  <c r="AO172" i="46"/>
  <c r="AO320" i="46" s="1"/>
  <c r="AO216" i="46"/>
  <c r="AO221" i="46"/>
  <c r="AO177" i="46"/>
  <c r="AO325" i="46" s="1"/>
  <c r="AO266" i="46"/>
  <c r="AO116" i="46"/>
  <c r="AO115" i="46"/>
  <c r="AO118" i="46"/>
  <c r="AO132" i="46"/>
  <c r="AO131" i="46"/>
  <c r="AO85" i="46"/>
  <c r="AO82" i="46"/>
  <c r="AO71" i="46"/>
  <c r="AO78" i="46"/>
  <c r="AO75" i="46"/>
  <c r="AO274" i="46"/>
  <c r="AO181" i="46"/>
  <c r="AO329" i="46" s="1"/>
  <c r="AO167" i="46"/>
  <c r="AO315" i="46" s="1"/>
  <c r="AO219" i="46"/>
  <c r="AO176" i="46"/>
  <c r="AO324" i="46" s="1"/>
  <c r="AO229" i="46"/>
  <c r="AO220" i="46"/>
  <c r="AO283" i="46"/>
  <c r="AO183" i="46"/>
  <c r="AO280" i="46"/>
  <c r="AO232" i="46"/>
  <c r="AO121" i="46"/>
  <c r="AO117" i="46"/>
  <c r="AO122" i="46"/>
  <c r="AO128" i="46"/>
  <c r="AO133" i="46"/>
  <c r="AO88" i="46"/>
  <c r="AO81" i="46"/>
  <c r="AO83" i="46"/>
  <c r="AO76" i="46"/>
  <c r="AO73" i="46"/>
  <c r="AO231" i="46"/>
  <c r="AO277" i="46"/>
  <c r="AO281" i="46"/>
  <c r="AO217" i="46"/>
  <c r="AO230" i="46"/>
  <c r="AO269" i="46"/>
  <c r="AO227" i="46"/>
  <c r="AO282" i="46"/>
  <c r="AO179" i="46"/>
  <c r="AO327" i="46" s="1"/>
  <c r="AO224" i="46"/>
  <c r="AO267" i="46"/>
  <c r="AO173" i="46"/>
  <c r="AO321" i="46" s="1"/>
  <c r="AO226" i="46"/>
  <c r="AO171" i="46"/>
  <c r="AO319" i="46" s="1"/>
  <c r="AO234" i="46"/>
  <c r="AO279" i="46"/>
  <c r="AO170" i="46"/>
  <c r="AO318" i="46" s="1"/>
  <c r="AO125" i="46"/>
  <c r="AO120" i="46"/>
  <c r="AO123" i="46"/>
  <c r="AO127" i="46"/>
  <c r="AO124" i="46"/>
  <c r="AO84" i="46"/>
  <c r="AO90" i="46"/>
  <c r="AO80" i="46"/>
  <c r="AO77" i="46"/>
  <c r="AN159" i="46"/>
  <c r="AM310" i="46"/>
  <c r="AN209" i="46"/>
  <c r="AN208" i="46"/>
  <c r="AN260" i="46"/>
  <c r="AN259" i="46"/>
  <c r="AN158" i="46"/>
  <c r="AL310" i="46"/>
  <c r="AN321" i="46"/>
  <c r="AN323" i="46"/>
  <c r="AN319" i="46"/>
  <c r="AN316" i="46"/>
  <c r="AN314" i="46"/>
  <c r="AN327" i="46"/>
  <c r="AN318" i="46"/>
  <c r="AN332" i="46"/>
  <c r="AP27" i="46"/>
  <c r="AP38" i="46"/>
  <c r="AP37" i="46"/>
  <c r="AP32" i="46"/>
  <c r="AP43" i="46"/>
  <c r="AP26" i="46"/>
  <c r="AP40" i="46"/>
  <c r="AP34" i="46"/>
  <c r="AP41" i="46"/>
  <c r="AP36" i="46"/>
  <c r="AP25" i="46"/>
  <c r="AP35" i="46"/>
  <c r="AP42" i="46"/>
  <c r="AP31" i="46"/>
  <c r="AP29" i="46"/>
  <c r="AP28" i="46"/>
  <c r="AP30" i="46"/>
  <c r="AP39" i="46"/>
  <c r="AP33" i="46"/>
  <c r="AP24" i="46"/>
  <c r="E379" i="46"/>
  <c r="F378" i="46"/>
  <c r="AQ14" i="46"/>
  <c r="AQ16" i="46" s="1"/>
  <c r="AP15" i="46"/>
  <c r="AN313" i="46"/>
  <c r="V112" i="21"/>
  <c r="W26" i="28" s="1"/>
  <c r="AF9" i="20"/>
  <c r="AF10" i="20"/>
  <c r="AR10" i="28"/>
  <c r="P133" i="21"/>
  <c r="AH16" i="26"/>
  <c r="AI10" i="26"/>
  <c r="AI65" i="26"/>
  <c r="AI66" i="26"/>
  <c r="AJ172" i="21"/>
  <c r="AF59" i="20"/>
  <c r="AF54" i="20"/>
  <c r="AF3" i="20"/>
  <c r="AF4" i="20"/>
  <c r="AF49" i="20"/>
  <c r="AG2" i="20"/>
  <c r="AU8" i="28"/>
  <c r="AT7" i="28"/>
  <c r="AT6" i="28"/>
  <c r="AT5" i="28"/>
  <c r="AR9" i="28"/>
  <c r="AR3" i="28"/>
  <c r="AR4" i="28"/>
  <c r="AS2" i="28"/>
  <c r="AI15" i="25"/>
  <c r="AK4" i="25"/>
  <c r="AK3" i="25"/>
  <c r="AL2" i="25"/>
  <c r="AL9" i="25" s="1"/>
  <c r="AL8" i="21"/>
  <c r="AK7" i="21"/>
  <c r="AK6" i="21"/>
  <c r="AK5" i="21"/>
  <c r="AK161" i="21" s="1"/>
  <c r="AJ61" i="21"/>
  <c r="AJ149" i="21"/>
  <c r="AI4" i="26"/>
  <c r="AI9" i="26"/>
  <c r="AI3" i="26"/>
  <c r="AJ2" i="26"/>
  <c r="Z122" i="21"/>
  <c r="Z18" i="26" s="1"/>
  <c r="AN8" i="26"/>
  <c r="AM5" i="26"/>
  <c r="AM6" i="26"/>
  <c r="AM7" i="26"/>
  <c r="AL5" i="25"/>
  <c r="AL6" i="25"/>
  <c r="AM8" i="25"/>
  <c r="AL7" i="25"/>
  <c r="AA145" i="21"/>
  <c r="AB142" i="21" s="1"/>
  <c r="AL8" i="20"/>
  <c r="AK7" i="20"/>
  <c r="AK6" i="20"/>
  <c r="AK5" i="20"/>
  <c r="AG350" i="21" l="1"/>
  <c r="AI346" i="21"/>
  <c r="AI345" i="21"/>
  <c r="AI55" i="26" s="1"/>
  <c r="AI217" i="21"/>
  <c r="AI49" i="26" s="1"/>
  <c r="AI46" i="26" s="1"/>
  <c r="AI218" i="21"/>
  <c r="AI201" i="21"/>
  <c r="AI184" i="21"/>
  <c r="AI185" i="21"/>
  <c r="AI200" i="21"/>
  <c r="AI339" i="21"/>
  <c r="AI338" i="21"/>
  <c r="AI371" i="21"/>
  <c r="AI56" i="26" s="1"/>
  <c r="AI372" i="21"/>
  <c r="AI62" i="26" s="1"/>
  <c r="AI364" i="21"/>
  <c r="AI365" i="21"/>
  <c r="AM19" i="46"/>
  <c r="AL17" i="46"/>
  <c r="AL18" i="46"/>
  <c r="AH337" i="21"/>
  <c r="AH340" i="21" s="1"/>
  <c r="AH39" i="28"/>
  <c r="AH344" i="21"/>
  <c r="AH347" i="21" s="1"/>
  <c r="AI351" i="21"/>
  <c r="AI61" i="26"/>
  <c r="AH377" i="21"/>
  <c r="AH155" i="21"/>
  <c r="AI37" i="21"/>
  <c r="AH121" i="21"/>
  <c r="AI290" i="21"/>
  <c r="AI283" i="21"/>
  <c r="AI285" i="21"/>
  <c r="AI174" i="21"/>
  <c r="AJ2" i="21"/>
  <c r="AI118" i="21"/>
  <c r="AI224" i="21"/>
  <c r="AI223" i="21"/>
  <c r="AI206" i="21"/>
  <c r="AI50" i="26"/>
  <c r="AI47" i="26" s="1"/>
  <c r="AI190" i="21"/>
  <c r="AI60" i="26"/>
  <c r="AI54" i="26"/>
  <c r="AI173" i="21"/>
  <c r="AI175" i="21" s="1"/>
  <c r="AI171" i="21" s="1"/>
  <c r="AI284" i="21" s="1"/>
  <c r="AI59" i="26"/>
  <c r="AI53" i="26"/>
  <c r="AI150" i="21"/>
  <c r="AI148" i="21" s="1"/>
  <c r="AJ20" i="25" s="1"/>
  <c r="AI162" i="21"/>
  <c r="AI160" i="21" s="1"/>
  <c r="AJ21" i="25" s="1"/>
  <c r="AK72" i="21"/>
  <c r="AK138" i="21"/>
  <c r="AK127" i="21"/>
  <c r="AK116" i="21"/>
  <c r="AK105" i="21"/>
  <c r="AK94" i="21"/>
  <c r="AK83" i="21"/>
  <c r="AI128" i="21"/>
  <c r="AI126" i="21" s="1"/>
  <c r="AJ18" i="25" s="1"/>
  <c r="AI139" i="21"/>
  <c r="AI137" i="21" s="1"/>
  <c r="AJ19" i="25" s="1"/>
  <c r="AI106" i="21"/>
  <c r="AI104" i="21" s="1"/>
  <c r="AI117" i="21"/>
  <c r="AI115" i="21" s="1"/>
  <c r="AJ17" i="25" s="1"/>
  <c r="AH268" i="21"/>
  <c r="AI42" i="25"/>
  <c r="AI84" i="21"/>
  <c r="AI95" i="21"/>
  <c r="AI62" i="21"/>
  <c r="AI73" i="21"/>
  <c r="X168" i="21"/>
  <c r="X357" i="21" s="1"/>
  <c r="AI328" i="21"/>
  <c r="AG29" i="20"/>
  <c r="AG39" i="20"/>
  <c r="AG44" i="20"/>
  <c r="AI85" i="21"/>
  <c r="AI47" i="21"/>
  <c r="AI4" i="21"/>
  <c r="AI151" i="21"/>
  <c r="AI63" i="21"/>
  <c r="AI74" i="21"/>
  <c r="AI207" i="21"/>
  <c r="AI211" i="21" s="1"/>
  <c r="AI31" i="26" s="1"/>
  <c r="AI234" i="21"/>
  <c r="AI239" i="21" s="1"/>
  <c r="AI9" i="21"/>
  <c r="AI152" i="21"/>
  <c r="AI107" i="21"/>
  <c r="AI96" i="21"/>
  <c r="AI191" i="21"/>
  <c r="AI195" i="21" s="1"/>
  <c r="AI30" i="26" s="1"/>
  <c r="AI3" i="21"/>
  <c r="AG34" i="20"/>
  <c r="AI10" i="21"/>
  <c r="AI129" i="21"/>
  <c r="AI140" i="21"/>
  <c r="AI163" i="21"/>
  <c r="AG311" i="21"/>
  <c r="AL46" i="21"/>
  <c r="AP201" i="46"/>
  <c r="AP349" i="46" s="1"/>
  <c r="AP239" i="46"/>
  <c r="AP299" i="46"/>
  <c r="AP236" i="46"/>
  <c r="AP303" i="46"/>
  <c r="AP242" i="46"/>
  <c r="AP294" i="46"/>
  <c r="AP250" i="46"/>
  <c r="AP302" i="46"/>
  <c r="AP238" i="46"/>
  <c r="AP301" i="46"/>
  <c r="AP245" i="46"/>
  <c r="AP288" i="46"/>
  <c r="AP289" i="46"/>
  <c r="AP253" i="46"/>
  <c r="AP252" i="46"/>
  <c r="AP297" i="46"/>
  <c r="AP241" i="46"/>
  <c r="AP304" i="46"/>
  <c r="AP244" i="46"/>
  <c r="AP237" i="46"/>
  <c r="AP243" i="46"/>
  <c r="AP286" i="46"/>
  <c r="AP300" i="46"/>
  <c r="AP290" i="46"/>
  <c r="AP240" i="46"/>
  <c r="AP251" i="46"/>
  <c r="AP287" i="46"/>
  <c r="AP152" i="46"/>
  <c r="AP148" i="46"/>
  <c r="AP144" i="46"/>
  <c r="AP140" i="46"/>
  <c r="AP139" i="46"/>
  <c r="AP110" i="46"/>
  <c r="AP106" i="46"/>
  <c r="AP102" i="46"/>
  <c r="AP98" i="46"/>
  <c r="AP94" i="46"/>
  <c r="AP298" i="46"/>
  <c r="AP235" i="46"/>
  <c r="AP200" i="46"/>
  <c r="AP348" i="46" s="1"/>
  <c r="AP203" i="46"/>
  <c r="AP351" i="46" s="1"/>
  <c r="AP191" i="46"/>
  <c r="AP339" i="46" s="1"/>
  <c r="AP189" i="46"/>
  <c r="AP337" i="46" s="1"/>
  <c r="AP187" i="46"/>
  <c r="AP335" i="46" s="1"/>
  <c r="AP151" i="46"/>
  <c r="AP147" i="46"/>
  <c r="AP143" i="46"/>
  <c r="AP138" i="46"/>
  <c r="AP137" i="46"/>
  <c r="AP109" i="46"/>
  <c r="AP105" i="46"/>
  <c r="AP101" i="46"/>
  <c r="AP97" i="46"/>
  <c r="AP93" i="46"/>
  <c r="AP293" i="46"/>
  <c r="AP296" i="46"/>
  <c r="AP249" i="46"/>
  <c r="AP254" i="46"/>
  <c r="AP247" i="46"/>
  <c r="AP202" i="46"/>
  <c r="AP350" i="46" s="1"/>
  <c r="AP192" i="46"/>
  <c r="AP340" i="46" s="1"/>
  <c r="AP199" i="46"/>
  <c r="AP347" i="46" s="1"/>
  <c r="AP196" i="46"/>
  <c r="AP344" i="46" s="1"/>
  <c r="AP190" i="46"/>
  <c r="AP338" i="46" s="1"/>
  <c r="AP186" i="46"/>
  <c r="AP334" i="46" s="1"/>
  <c r="AQ45" i="46"/>
  <c r="AQ49" i="46"/>
  <c r="AQ53" i="46"/>
  <c r="AQ57" i="46"/>
  <c r="AQ61" i="46"/>
  <c r="AQ44" i="46"/>
  <c r="AQ48" i="46"/>
  <c r="AQ52" i="46"/>
  <c r="AQ56" i="46"/>
  <c r="AQ60" i="46"/>
  <c r="AQ47" i="46"/>
  <c r="AQ51" i="46"/>
  <c r="AQ55" i="46"/>
  <c r="AQ59" i="46"/>
  <c r="AQ63" i="46"/>
  <c r="AQ46" i="46"/>
  <c r="AQ50" i="46"/>
  <c r="AQ54" i="46"/>
  <c r="AQ58" i="46"/>
  <c r="AQ62" i="46"/>
  <c r="AP154" i="46"/>
  <c r="AP150" i="46"/>
  <c r="AP146" i="46"/>
  <c r="AP142" i="46"/>
  <c r="AP136" i="46"/>
  <c r="AP135" i="46"/>
  <c r="AP108" i="46"/>
  <c r="AP104" i="46"/>
  <c r="AP100" i="46"/>
  <c r="AP96" i="46"/>
  <c r="AP92" i="46"/>
  <c r="AP305" i="46"/>
  <c r="AP295" i="46"/>
  <c r="AP292" i="46"/>
  <c r="AP248" i="46"/>
  <c r="AP204" i="46"/>
  <c r="AP352" i="46" s="1"/>
  <c r="AP197" i="46"/>
  <c r="AP345" i="46" s="1"/>
  <c r="AP198" i="46"/>
  <c r="AP346" i="46" s="1"/>
  <c r="AP193" i="46"/>
  <c r="AP341" i="46" s="1"/>
  <c r="AP185" i="46"/>
  <c r="AP333" i="46" s="1"/>
  <c r="AP153" i="46"/>
  <c r="AP149" i="46"/>
  <c r="AP145" i="46"/>
  <c r="AP141" i="46"/>
  <c r="AP107" i="46"/>
  <c r="AP103" i="46"/>
  <c r="AP99" i="46"/>
  <c r="AP95" i="46"/>
  <c r="AP91" i="46"/>
  <c r="AP291" i="46"/>
  <c r="AP246" i="46"/>
  <c r="AP194" i="46"/>
  <c r="AP342" i="46" s="1"/>
  <c r="AP195" i="46"/>
  <c r="AP343" i="46" s="1"/>
  <c r="AP188" i="46"/>
  <c r="AP336" i="46" s="1"/>
  <c r="AH132" i="21"/>
  <c r="AH352" i="21"/>
  <c r="AH143" i="21"/>
  <c r="AH110" i="21"/>
  <c r="AH272" i="21" s="1"/>
  <c r="AH166" i="21"/>
  <c r="AK32" i="21"/>
  <c r="AK31" i="21" s="1"/>
  <c r="AP171" i="46"/>
  <c r="AP319" i="46" s="1"/>
  <c r="AP224" i="46"/>
  <c r="AP227" i="46"/>
  <c r="AP217" i="46"/>
  <c r="AP183" i="46"/>
  <c r="AP331" i="46" s="1"/>
  <c r="AP219" i="46"/>
  <c r="AP181" i="46"/>
  <c r="AP329" i="46" s="1"/>
  <c r="AP177" i="46"/>
  <c r="AP325" i="46" s="1"/>
  <c r="AP273" i="46"/>
  <c r="AP284" i="46"/>
  <c r="AP180" i="46"/>
  <c r="AP328" i="46" s="1"/>
  <c r="AP165" i="46"/>
  <c r="AP122" i="46"/>
  <c r="AP117" i="46"/>
  <c r="AP119" i="46"/>
  <c r="AP126" i="46"/>
  <c r="AP130" i="46"/>
  <c r="AP85" i="46"/>
  <c r="AP86" i="46"/>
  <c r="AP80" i="46"/>
  <c r="AP78" i="46"/>
  <c r="AP270" i="46"/>
  <c r="AP272" i="46"/>
  <c r="AP178" i="46"/>
  <c r="AP326" i="46" s="1"/>
  <c r="AP275" i="46"/>
  <c r="AP170" i="46"/>
  <c r="AP318" i="46" s="1"/>
  <c r="AP226" i="46"/>
  <c r="AP179" i="46"/>
  <c r="AP327" i="46" s="1"/>
  <c r="AP281" i="46"/>
  <c r="AP232" i="46"/>
  <c r="AP283" i="46"/>
  <c r="AP176" i="46"/>
  <c r="AP274" i="46"/>
  <c r="AP221" i="46"/>
  <c r="AP182" i="46"/>
  <c r="AP330" i="46" s="1"/>
  <c r="AP222" i="46"/>
  <c r="AP233" i="46"/>
  <c r="AP116" i="46"/>
  <c r="AP125" i="46"/>
  <c r="AP120" i="46"/>
  <c r="AP124" i="46"/>
  <c r="AP88" i="46"/>
  <c r="AP83" i="46"/>
  <c r="AP81" i="46"/>
  <c r="AP79" i="46"/>
  <c r="AP72" i="46"/>
  <c r="AP285" i="46"/>
  <c r="AP268" i="46"/>
  <c r="AP225" i="46"/>
  <c r="AP271" i="46"/>
  <c r="AP279" i="46"/>
  <c r="AP173" i="46"/>
  <c r="AP321" i="46" s="1"/>
  <c r="AP269" i="46"/>
  <c r="AP277" i="46"/>
  <c r="AP220" i="46"/>
  <c r="AP216" i="46"/>
  <c r="AP168" i="46"/>
  <c r="AP316" i="46" s="1"/>
  <c r="AP175" i="46"/>
  <c r="AP166" i="46"/>
  <c r="AP314" i="46" s="1"/>
  <c r="AP115" i="46"/>
  <c r="AP132" i="46"/>
  <c r="AP121" i="46"/>
  <c r="AP127" i="46"/>
  <c r="AP123" i="46"/>
  <c r="AP84" i="46"/>
  <c r="AP82" i="46"/>
  <c r="AP87" i="46"/>
  <c r="AP77" i="46"/>
  <c r="AP74" i="46"/>
  <c r="AP71" i="46"/>
  <c r="AP228" i="46"/>
  <c r="AP223" i="46"/>
  <c r="AP184" i="46"/>
  <c r="AP215" i="46"/>
  <c r="AP174" i="46"/>
  <c r="AP322" i="46" s="1"/>
  <c r="AP234" i="46"/>
  <c r="AP267" i="46"/>
  <c r="AP282" i="46"/>
  <c r="AP230" i="46"/>
  <c r="AP231" i="46"/>
  <c r="AP280" i="46"/>
  <c r="AP229" i="46"/>
  <c r="AP167" i="46"/>
  <c r="AP315" i="46" s="1"/>
  <c r="AP266" i="46"/>
  <c r="AP172" i="46"/>
  <c r="AP278" i="46"/>
  <c r="AP276" i="46"/>
  <c r="AP118" i="46"/>
  <c r="AP133" i="46"/>
  <c r="AP128" i="46"/>
  <c r="AP131" i="46"/>
  <c r="AP129" i="46"/>
  <c r="AP89" i="46"/>
  <c r="AP90" i="46"/>
  <c r="AP76" i="46"/>
  <c r="AP73" i="46"/>
  <c r="AP75" i="46"/>
  <c r="AP134" i="46"/>
  <c r="AP169" i="46"/>
  <c r="AP317" i="46" s="1"/>
  <c r="AP218" i="46"/>
  <c r="AO159" i="46"/>
  <c r="AN310" i="46"/>
  <c r="AO260" i="46"/>
  <c r="AO259" i="46"/>
  <c r="AO209" i="46"/>
  <c r="AO208" i="46"/>
  <c r="AO158" i="46"/>
  <c r="AO331" i="46"/>
  <c r="AO330" i="46"/>
  <c r="AO322" i="46"/>
  <c r="AQ27" i="46"/>
  <c r="AQ38" i="46"/>
  <c r="AQ37" i="46"/>
  <c r="AQ43" i="46"/>
  <c r="AQ32" i="46"/>
  <c r="AQ25" i="46"/>
  <c r="AQ40" i="46"/>
  <c r="AQ36" i="46"/>
  <c r="AQ34" i="46"/>
  <c r="AQ26" i="46"/>
  <c r="AQ41" i="46"/>
  <c r="AQ35" i="46"/>
  <c r="AQ28" i="46"/>
  <c r="AQ42" i="46"/>
  <c r="AQ31" i="46"/>
  <c r="AQ29" i="46"/>
  <c r="AQ30" i="46"/>
  <c r="AQ24" i="46"/>
  <c r="AQ39" i="46"/>
  <c r="AQ33" i="46"/>
  <c r="AO313" i="46"/>
  <c r="AR14" i="46"/>
  <c r="AR16" i="46" s="1"/>
  <c r="AQ15" i="46"/>
  <c r="F379" i="46"/>
  <c r="E380" i="46"/>
  <c r="W109" i="21"/>
  <c r="W111" i="21" s="1"/>
  <c r="AG9" i="20"/>
  <c r="AG10" i="20"/>
  <c r="P19" i="26"/>
  <c r="AS10" i="28"/>
  <c r="P134" i="21"/>
  <c r="Q131" i="21" s="1"/>
  <c r="Q133" i="21" s="1"/>
  <c r="AI16" i="26"/>
  <c r="AJ10" i="26"/>
  <c r="AJ65" i="26"/>
  <c r="AJ66" i="26"/>
  <c r="AK172" i="21"/>
  <c r="AG59" i="20"/>
  <c r="AG49" i="20"/>
  <c r="AH2" i="20"/>
  <c r="AG3" i="20"/>
  <c r="AG4" i="20"/>
  <c r="AS9" i="28"/>
  <c r="AS4" i="28"/>
  <c r="AS3" i="28"/>
  <c r="AT2" i="28"/>
  <c r="AV8" i="28"/>
  <c r="AU6" i="28"/>
  <c r="AU7" i="28"/>
  <c r="AU5" i="28"/>
  <c r="AJ15" i="25"/>
  <c r="AM2" i="25"/>
  <c r="AM9" i="25" s="1"/>
  <c r="AL4" i="25"/>
  <c r="AL3" i="25"/>
  <c r="AM8" i="21"/>
  <c r="AL7" i="21"/>
  <c r="AL6" i="21"/>
  <c r="AL5" i="21"/>
  <c r="AL161" i="21" s="1"/>
  <c r="AM8" i="20"/>
  <c r="AL7" i="20"/>
  <c r="AL6" i="20"/>
  <c r="AL5" i="20"/>
  <c r="AM6" i="25"/>
  <c r="AM7" i="25"/>
  <c r="AM5" i="25"/>
  <c r="AN8" i="25"/>
  <c r="AN5" i="26"/>
  <c r="AN6" i="26"/>
  <c r="AN7" i="26"/>
  <c r="AO8" i="26"/>
  <c r="AK61" i="21"/>
  <c r="AK149" i="21"/>
  <c r="AB144" i="21"/>
  <c r="AB20" i="26" s="1"/>
  <c r="Z123" i="21"/>
  <c r="AA120" i="21" s="1"/>
  <c r="AJ3" i="26"/>
  <c r="AK2" i="26"/>
  <c r="AJ4" i="26"/>
  <c r="AJ9" i="26"/>
  <c r="AH350" i="21" l="1"/>
  <c r="AJ346" i="21"/>
  <c r="AJ345" i="21"/>
  <c r="AJ217" i="21"/>
  <c r="AJ218" i="21"/>
  <c r="AJ50" i="26" s="1"/>
  <c r="AJ47" i="26" s="1"/>
  <c r="AJ200" i="21"/>
  <c r="AJ185" i="21"/>
  <c r="AJ201" i="21"/>
  <c r="AJ184" i="21"/>
  <c r="AJ53" i="26" s="1"/>
  <c r="AJ372" i="21"/>
  <c r="AJ62" i="26" s="1"/>
  <c r="AJ371" i="21"/>
  <c r="AJ338" i="21"/>
  <c r="AJ339" i="21"/>
  <c r="AJ365" i="21"/>
  <c r="AJ364" i="21"/>
  <c r="AN19" i="46"/>
  <c r="AM18" i="46"/>
  <c r="AM17" i="46"/>
  <c r="AI337" i="21"/>
  <c r="AI340" i="21" s="1"/>
  <c r="AI39" i="28"/>
  <c r="AI344" i="21"/>
  <c r="AI347" i="21" s="1"/>
  <c r="AJ351" i="21"/>
  <c r="AJ56" i="26"/>
  <c r="AJ37" i="21"/>
  <c r="AJ61" i="26"/>
  <c r="AJ55" i="26"/>
  <c r="AI377" i="21"/>
  <c r="AI155" i="21"/>
  <c r="AJ150" i="21"/>
  <c r="AJ148" i="21" s="1"/>
  <c r="AK20" i="25" s="1"/>
  <c r="AJ63" i="21"/>
  <c r="AJ173" i="21"/>
  <c r="AJ175" i="21" s="1"/>
  <c r="AJ171" i="21" s="1"/>
  <c r="AJ284" i="21" s="1"/>
  <c r="AJ3" i="21"/>
  <c r="AJ73" i="21"/>
  <c r="AJ117" i="21"/>
  <c r="AJ115" i="21" s="1"/>
  <c r="AK17" i="25" s="1"/>
  <c r="AJ96" i="21"/>
  <c r="AJ95" i="21"/>
  <c r="AJ4" i="21"/>
  <c r="AJ151" i="21"/>
  <c r="AJ234" i="21"/>
  <c r="AJ239" i="21" s="1"/>
  <c r="AK10" i="26"/>
  <c r="AK16" i="26" s="1"/>
  <c r="AJ328" i="21"/>
  <c r="AJ118" i="21"/>
  <c r="AJ207" i="21"/>
  <c r="AJ211" i="21" s="1"/>
  <c r="AJ31" i="26" s="1"/>
  <c r="AJ139" i="21"/>
  <c r="AJ137" i="21" s="1"/>
  <c r="AK19" i="25" s="1"/>
  <c r="AJ60" i="26"/>
  <c r="AK2" i="21"/>
  <c r="AJ74" i="21"/>
  <c r="AJ163" i="21"/>
  <c r="AI166" i="21"/>
  <c r="AJ223" i="21"/>
  <c r="AJ285" i="21"/>
  <c r="AJ283" i="21"/>
  <c r="AJ206" i="21"/>
  <c r="AJ224" i="21"/>
  <c r="AJ9" i="21"/>
  <c r="AJ10" i="21"/>
  <c r="AJ152" i="21"/>
  <c r="AJ85" i="21"/>
  <c r="AJ140" i="21"/>
  <c r="AJ191" i="21"/>
  <c r="AJ195" i="21" s="1"/>
  <c r="AJ30" i="26" s="1"/>
  <c r="AJ47" i="21"/>
  <c r="AJ290" i="21"/>
  <c r="AJ106" i="21"/>
  <c r="AJ104" i="21" s="1"/>
  <c r="AJ268" i="21" s="1"/>
  <c r="AJ162" i="21"/>
  <c r="AJ160" i="21" s="1"/>
  <c r="AK21" i="25" s="1"/>
  <c r="AJ54" i="26"/>
  <c r="AJ129" i="21"/>
  <c r="AJ107" i="21"/>
  <c r="AJ174" i="21"/>
  <c r="AI143" i="21"/>
  <c r="AJ62" i="21"/>
  <c r="AJ84" i="21"/>
  <c r="AJ128" i="21"/>
  <c r="AJ126" i="21" s="1"/>
  <c r="AK18" i="25" s="1"/>
  <c r="AJ59" i="26"/>
  <c r="AJ190" i="21"/>
  <c r="AJ49" i="26"/>
  <c r="AJ46" i="26" s="1"/>
  <c r="X21" i="28"/>
  <c r="AL72" i="21"/>
  <c r="AL127" i="21"/>
  <c r="AL138" i="21"/>
  <c r="AL116" i="21"/>
  <c r="AL105" i="21"/>
  <c r="AL94" i="21"/>
  <c r="AL83" i="21"/>
  <c r="AI268" i="21"/>
  <c r="AJ42" i="25"/>
  <c r="Y165" i="21"/>
  <c r="Y167" i="21" s="1"/>
  <c r="Y22" i="26" s="1"/>
  <c r="W41" i="26"/>
  <c r="W273" i="21"/>
  <c r="AH29" i="20"/>
  <c r="AH24" i="20"/>
  <c r="AH44" i="20"/>
  <c r="AH39" i="20"/>
  <c r="AI132" i="21"/>
  <c r="AH34" i="20"/>
  <c r="AI121" i="21"/>
  <c r="AI352" i="21"/>
  <c r="AI358" i="21" s="1"/>
  <c r="AI311" i="21" s="1"/>
  <c r="AI110" i="21"/>
  <c r="AI272" i="21" s="1"/>
  <c r="AM46" i="21"/>
  <c r="AQ196" i="46"/>
  <c r="AQ344" i="46" s="1"/>
  <c r="AQ291" i="46"/>
  <c r="AQ305" i="46"/>
  <c r="AQ292" i="46"/>
  <c r="AQ246" i="46"/>
  <c r="AQ248" i="46"/>
  <c r="AQ295" i="46"/>
  <c r="AQ154" i="46"/>
  <c r="AQ150" i="46"/>
  <c r="AQ146" i="46"/>
  <c r="AQ142" i="46"/>
  <c r="AQ138" i="46"/>
  <c r="AQ108" i="46"/>
  <c r="AQ104" i="46"/>
  <c r="AQ99" i="46"/>
  <c r="AQ98" i="46"/>
  <c r="AQ92" i="46"/>
  <c r="AQ304" i="46"/>
  <c r="AQ301" i="46"/>
  <c r="AQ252" i="46"/>
  <c r="AQ290" i="46"/>
  <c r="AQ249" i="46"/>
  <c r="AQ247" i="46"/>
  <c r="AQ240" i="46"/>
  <c r="AQ239" i="46"/>
  <c r="AQ202" i="46"/>
  <c r="AQ350" i="46" s="1"/>
  <c r="AQ193" i="46"/>
  <c r="AQ341" i="46" s="1"/>
  <c r="AQ192" i="46"/>
  <c r="AQ340" i="46" s="1"/>
  <c r="AQ186" i="46"/>
  <c r="AQ334" i="46" s="1"/>
  <c r="AR46" i="46"/>
  <c r="AR50" i="46"/>
  <c r="AR54" i="46"/>
  <c r="AR58" i="46"/>
  <c r="AR62" i="46"/>
  <c r="AR45" i="46"/>
  <c r="AR49" i="46"/>
  <c r="AR53" i="46"/>
  <c r="AR57" i="46"/>
  <c r="AR61" i="46"/>
  <c r="AR44" i="46"/>
  <c r="AR48" i="46"/>
  <c r="AR52" i="46"/>
  <c r="AR56" i="46"/>
  <c r="AR60" i="46"/>
  <c r="AR47" i="46"/>
  <c r="AR51" i="46"/>
  <c r="AR55" i="46"/>
  <c r="AR59" i="46"/>
  <c r="AR63" i="46"/>
  <c r="AQ153" i="46"/>
  <c r="AQ149" i="46"/>
  <c r="AQ145" i="46"/>
  <c r="AQ141" i="46"/>
  <c r="AQ137" i="46"/>
  <c r="AQ107" i="46"/>
  <c r="AQ103" i="46"/>
  <c r="AQ97" i="46"/>
  <c r="AQ96" i="46"/>
  <c r="AQ303" i="46"/>
  <c r="AQ91" i="46"/>
  <c r="AQ302" i="46"/>
  <c r="AQ299" i="46"/>
  <c r="AQ300" i="46"/>
  <c r="AQ297" i="46"/>
  <c r="AQ288" i="46"/>
  <c r="AQ286" i="46"/>
  <c r="AQ245" i="46"/>
  <c r="AQ242" i="46"/>
  <c r="AQ243" i="46"/>
  <c r="AQ236" i="46"/>
  <c r="AQ235" i="46"/>
  <c r="AQ203" i="46"/>
  <c r="AQ351" i="46" s="1"/>
  <c r="AQ204" i="46"/>
  <c r="AQ352" i="46" s="1"/>
  <c r="AQ197" i="46"/>
  <c r="AQ345" i="46" s="1"/>
  <c r="AQ189" i="46"/>
  <c r="AQ337" i="46" s="1"/>
  <c r="AQ191" i="46"/>
  <c r="AQ339" i="46" s="1"/>
  <c r="AQ152" i="46"/>
  <c r="AQ148" i="46"/>
  <c r="AQ144" i="46"/>
  <c r="AQ140" i="46"/>
  <c r="AQ136" i="46"/>
  <c r="AQ110" i="46"/>
  <c r="AQ106" i="46"/>
  <c r="AQ102" i="46"/>
  <c r="AQ95" i="46"/>
  <c r="AQ94" i="46"/>
  <c r="AQ298" i="46"/>
  <c r="AQ296" i="46"/>
  <c r="AQ293" i="46"/>
  <c r="AQ241" i="46"/>
  <c r="AQ237" i="46"/>
  <c r="AQ198" i="46"/>
  <c r="AQ346" i="46" s="1"/>
  <c r="AQ200" i="46"/>
  <c r="AQ348" i="46" s="1"/>
  <c r="AQ195" i="46"/>
  <c r="AQ343" i="46" s="1"/>
  <c r="AQ190" i="46"/>
  <c r="AQ338" i="46" s="1"/>
  <c r="AQ187" i="46"/>
  <c r="AQ335" i="46" s="1"/>
  <c r="AQ151" i="46"/>
  <c r="AQ147" i="46"/>
  <c r="AQ143" i="46"/>
  <c r="AQ139" i="46"/>
  <c r="AQ135" i="46"/>
  <c r="AQ109" i="46"/>
  <c r="AQ105" i="46"/>
  <c r="AQ101" i="46"/>
  <c r="AQ100" i="46"/>
  <c r="AQ93" i="46"/>
  <c r="AQ294" i="46"/>
  <c r="AQ287" i="46"/>
  <c r="AQ289" i="46"/>
  <c r="AQ254" i="46"/>
  <c r="AQ253" i="46"/>
  <c r="AQ250" i="46"/>
  <c r="AQ251" i="46"/>
  <c r="AQ244" i="46"/>
  <c r="AQ238" i="46"/>
  <c r="AQ201" i="46"/>
  <c r="AQ349" i="46" s="1"/>
  <c r="AQ199" i="46"/>
  <c r="AQ347" i="46" s="1"/>
  <c r="AQ194" i="46"/>
  <c r="AQ342" i="46" s="1"/>
  <c r="AQ188" i="46"/>
  <c r="AQ336" i="46" s="1"/>
  <c r="AQ185" i="46"/>
  <c r="AQ333" i="46" s="1"/>
  <c r="AQ230" i="46"/>
  <c r="AL32" i="21"/>
  <c r="AL31" i="21" s="1"/>
  <c r="AQ169" i="46"/>
  <c r="AQ317" i="46" s="1"/>
  <c r="AQ174" i="46"/>
  <c r="AQ322" i="46" s="1"/>
  <c r="AQ228" i="46"/>
  <c r="AQ168" i="46"/>
  <c r="AQ316" i="46" s="1"/>
  <c r="AQ220" i="46"/>
  <c r="AQ116" i="46"/>
  <c r="AQ125" i="46"/>
  <c r="AQ121" i="46"/>
  <c r="AQ132" i="46"/>
  <c r="AQ127" i="46"/>
  <c r="AQ74" i="46"/>
  <c r="AQ84" i="46"/>
  <c r="AQ78" i="46"/>
  <c r="AQ72" i="46"/>
  <c r="AQ134" i="46"/>
  <c r="AQ268" i="46"/>
  <c r="AQ222" i="46"/>
  <c r="AQ281" i="46"/>
  <c r="AQ170" i="46"/>
  <c r="AQ318" i="46" s="1"/>
  <c r="AQ272" i="46"/>
  <c r="AQ284" i="46"/>
  <c r="AQ219" i="46"/>
  <c r="AQ227" i="46"/>
  <c r="AQ218" i="46"/>
  <c r="AQ172" i="46"/>
  <c r="AQ320" i="46" s="1"/>
  <c r="AQ229" i="46"/>
  <c r="AQ282" i="46"/>
  <c r="AQ215" i="46"/>
  <c r="AQ216" i="46"/>
  <c r="AQ173" i="46"/>
  <c r="AQ321" i="46" s="1"/>
  <c r="AQ129" i="46"/>
  <c r="AQ117" i="46"/>
  <c r="AQ126" i="46"/>
  <c r="AQ123" i="46"/>
  <c r="AQ131" i="46"/>
  <c r="AQ90" i="46"/>
  <c r="AQ80" i="46"/>
  <c r="AQ79" i="46"/>
  <c r="AQ73" i="46"/>
  <c r="AQ271" i="46"/>
  <c r="AQ285" i="46"/>
  <c r="AQ182" i="46"/>
  <c r="AQ330" i="46" s="1"/>
  <c r="AQ176" i="46"/>
  <c r="AQ324" i="46" s="1"/>
  <c r="AQ270" i="46"/>
  <c r="AQ273" i="46"/>
  <c r="AQ224" i="46"/>
  <c r="AQ276" i="46"/>
  <c r="AQ266" i="46"/>
  <c r="AQ280" i="46"/>
  <c r="AQ267" i="46"/>
  <c r="AQ184" i="46"/>
  <c r="AQ332" i="46" s="1"/>
  <c r="AQ166" i="46"/>
  <c r="AQ314" i="46" s="1"/>
  <c r="AQ277" i="46"/>
  <c r="AQ279" i="46"/>
  <c r="AQ115" i="46"/>
  <c r="AQ118" i="46"/>
  <c r="AQ133" i="46"/>
  <c r="AQ124" i="46"/>
  <c r="AQ83" i="46"/>
  <c r="AQ86" i="46"/>
  <c r="AQ87" i="46"/>
  <c r="AQ81" i="46"/>
  <c r="AQ76" i="46"/>
  <c r="AQ71" i="46"/>
  <c r="AQ225" i="46"/>
  <c r="AQ221" i="46"/>
  <c r="AQ283" i="46"/>
  <c r="AQ179" i="46"/>
  <c r="AQ327" i="46" s="1"/>
  <c r="AQ275" i="46"/>
  <c r="AQ165" i="46"/>
  <c r="AQ177" i="46"/>
  <c r="AQ325" i="46" s="1"/>
  <c r="AQ183" i="46"/>
  <c r="AQ331" i="46" s="1"/>
  <c r="AQ171" i="46"/>
  <c r="AQ319" i="46" s="1"/>
  <c r="AQ278" i="46"/>
  <c r="AQ167" i="46"/>
  <c r="AQ315" i="46" s="1"/>
  <c r="AQ231" i="46"/>
  <c r="AQ234" i="46"/>
  <c r="AQ223" i="46"/>
  <c r="AQ175" i="46"/>
  <c r="AQ323" i="46" s="1"/>
  <c r="AQ269" i="46"/>
  <c r="AQ119" i="46"/>
  <c r="AQ120" i="46"/>
  <c r="AQ122" i="46"/>
  <c r="AQ130" i="46"/>
  <c r="AQ128" i="46"/>
  <c r="AQ89" i="46"/>
  <c r="AQ85" i="46"/>
  <c r="AQ77" i="46"/>
  <c r="AQ88" i="46"/>
  <c r="AQ82" i="46"/>
  <c r="AQ75" i="46"/>
  <c r="AQ233" i="46"/>
  <c r="AQ274" i="46"/>
  <c r="AQ232" i="46"/>
  <c r="AQ226" i="46"/>
  <c r="AQ178" i="46"/>
  <c r="AQ326" i="46" s="1"/>
  <c r="AQ180" i="46"/>
  <c r="AQ328" i="46" s="1"/>
  <c r="AQ181" i="46"/>
  <c r="AQ329" i="46" s="1"/>
  <c r="AQ217" i="46"/>
  <c r="AP159" i="46"/>
  <c r="AO310" i="46"/>
  <c r="AP209" i="46"/>
  <c r="AP208" i="46"/>
  <c r="AP158" i="46"/>
  <c r="AP260" i="46"/>
  <c r="AP259" i="46"/>
  <c r="AP323" i="46"/>
  <c r="AP320" i="46"/>
  <c r="AP332" i="46"/>
  <c r="AP324" i="46"/>
  <c r="AR38" i="46"/>
  <c r="AR32" i="46"/>
  <c r="AR27" i="46"/>
  <c r="AR43" i="46"/>
  <c r="AR37" i="46"/>
  <c r="AR36" i="46"/>
  <c r="AR34" i="46"/>
  <c r="AR26" i="46"/>
  <c r="AR25" i="46"/>
  <c r="AR40" i="46"/>
  <c r="AR41" i="46"/>
  <c r="AR31" i="46"/>
  <c r="AR29" i="46"/>
  <c r="AR42" i="46"/>
  <c r="AR35" i="46"/>
  <c r="AR30" i="46"/>
  <c r="AR28" i="46"/>
  <c r="AR33" i="46"/>
  <c r="AR24" i="46"/>
  <c r="AR39" i="46"/>
  <c r="E381" i="46"/>
  <c r="F380" i="46"/>
  <c r="AR15" i="46"/>
  <c r="AS14" i="46"/>
  <c r="AS16" i="46" s="1"/>
  <c r="AP313" i="46"/>
  <c r="W112" i="21"/>
  <c r="AH9" i="20"/>
  <c r="AH10" i="20"/>
  <c r="Q19" i="26"/>
  <c r="AK96" i="21"/>
  <c r="AT10" i="28"/>
  <c r="Q134" i="21"/>
  <c r="R131" i="21" s="1"/>
  <c r="R133" i="21" s="1"/>
  <c r="AJ16" i="26"/>
  <c r="AL172" i="21"/>
  <c r="AK10" i="21"/>
  <c r="AH59" i="20"/>
  <c r="AH49" i="20"/>
  <c r="AI2" i="20"/>
  <c r="AH4" i="20"/>
  <c r="AH54" i="20"/>
  <c r="AH3" i="20"/>
  <c r="AT9" i="28"/>
  <c r="AT4" i="28"/>
  <c r="AU2" i="28"/>
  <c r="AT3" i="28"/>
  <c r="AW8" i="28"/>
  <c r="AV7" i="28"/>
  <c r="AV6" i="28"/>
  <c r="AV5" i="28"/>
  <c r="AK15" i="25"/>
  <c r="AN2" i="25"/>
  <c r="AN9" i="25" s="1"/>
  <c r="AM4" i="25"/>
  <c r="AM3" i="25"/>
  <c r="AB145" i="21"/>
  <c r="AC142" i="21" s="1"/>
  <c r="AC144" i="21" s="1"/>
  <c r="AC20" i="26" s="1"/>
  <c r="AK9" i="21"/>
  <c r="AN7" i="25"/>
  <c r="AO8" i="25"/>
  <c r="AN6" i="25"/>
  <c r="AN5" i="25"/>
  <c r="AN8" i="20"/>
  <c r="AM7" i="20"/>
  <c r="AM6" i="20"/>
  <c r="AM5" i="20"/>
  <c r="AA122" i="21"/>
  <c r="AA18" i="26" s="1"/>
  <c r="AN8" i="21"/>
  <c r="AM7" i="21"/>
  <c r="AM6" i="21"/>
  <c r="AM5" i="21"/>
  <c r="AM161" i="21" s="1"/>
  <c r="AP8" i="26"/>
  <c r="AO7" i="26"/>
  <c r="AO6" i="26"/>
  <c r="AO5" i="26"/>
  <c r="AL61" i="21"/>
  <c r="AL149" i="21"/>
  <c r="AK3" i="26"/>
  <c r="AK9" i="26"/>
  <c r="AL2" i="26"/>
  <c r="AK4" i="26"/>
  <c r="AI350" i="21" l="1"/>
  <c r="AK218" i="21"/>
  <c r="AK50" i="26" s="1"/>
  <c r="AK47" i="26" s="1"/>
  <c r="AK346" i="21"/>
  <c r="AK184" i="21"/>
  <c r="AK200" i="21"/>
  <c r="AK345" i="21"/>
  <c r="AK217" i="21"/>
  <c r="AK49" i="26" s="1"/>
  <c r="AK46" i="26" s="1"/>
  <c r="AK201" i="21"/>
  <c r="AK185" i="21"/>
  <c r="AK59" i="26" s="1"/>
  <c r="AK339" i="21"/>
  <c r="AK338" i="21"/>
  <c r="AK372" i="21"/>
  <c r="AK62" i="26" s="1"/>
  <c r="AK371" i="21"/>
  <c r="AK56" i="26" s="1"/>
  <c r="AK364" i="21"/>
  <c r="AK365" i="21"/>
  <c r="AO19" i="46"/>
  <c r="AN17" i="46"/>
  <c r="AN18" i="46"/>
  <c r="AK223" i="21"/>
  <c r="AK190" i="21"/>
  <c r="AK173" i="21"/>
  <c r="AK175" i="21" s="1"/>
  <c r="AK171" i="21" s="1"/>
  <c r="AK284" i="21" s="1"/>
  <c r="AJ155" i="21"/>
  <c r="AK118" i="21"/>
  <c r="AK107" i="21"/>
  <c r="AK191" i="21"/>
  <c r="AK328" i="21"/>
  <c r="AK73" i="21"/>
  <c r="AK139" i="21"/>
  <c r="AK137" i="21" s="1"/>
  <c r="AL19" i="25" s="1"/>
  <c r="AK163" i="21"/>
  <c r="AK206" i="21"/>
  <c r="AL2" i="21"/>
  <c r="AK85" i="21"/>
  <c r="AK62" i="21"/>
  <c r="AK128" i="21"/>
  <c r="AK126" i="21" s="1"/>
  <c r="AL18" i="25" s="1"/>
  <c r="AK162" i="21"/>
  <c r="AK160" i="21" s="1"/>
  <c r="AL21" i="25" s="1"/>
  <c r="AK60" i="26"/>
  <c r="AJ337" i="21"/>
  <c r="AJ340" i="21" s="1"/>
  <c r="AJ39" i="28"/>
  <c r="AJ344" i="21"/>
  <c r="AJ347" i="21" s="1"/>
  <c r="AK351" i="21"/>
  <c r="AK61" i="26"/>
  <c r="AK55" i="26"/>
  <c r="AK377" i="21"/>
  <c r="AJ143" i="21"/>
  <c r="AJ377" i="21"/>
  <c r="AK37" i="21"/>
  <c r="AK152" i="21"/>
  <c r="AK234" i="21"/>
  <c r="AK95" i="21"/>
  <c r="AK117" i="21"/>
  <c r="AK115" i="21" s="1"/>
  <c r="AL17" i="25" s="1"/>
  <c r="AK150" i="21"/>
  <c r="AK148" i="21" s="1"/>
  <c r="AL20" i="25" s="1"/>
  <c r="AK224" i="21"/>
  <c r="AK283" i="21"/>
  <c r="AK3" i="21"/>
  <c r="AK129" i="21"/>
  <c r="AK74" i="21"/>
  <c r="AK174" i="21"/>
  <c r="AK290" i="21"/>
  <c r="AK4" i="21"/>
  <c r="AK151" i="21"/>
  <c r="AK63" i="21"/>
  <c r="AK140" i="21"/>
  <c r="AK207" i="21"/>
  <c r="AK47" i="21"/>
  <c r="AK84" i="21"/>
  <c r="AK106" i="21"/>
  <c r="AK104" i="21" s="1"/>
  <c r="AK268" i="21" s="1"/>
  <c r="AK53" i="26"/>
  <c r="AK54" i="26"/>
  <c r="AK285" i="21"/>
  <c r="AL283" i="21"/>
  <c r="AL285" i="21"/>
  <c r="AJ110" i="21"/>
  <c r="AJ272" i="21" s="1"/>
  <c r="AJ352" i="21"/>
  <c r="AJ121" i="21"/>
  <c r="AJ132" i="21"/>
  <c r="AJ166" i="21"/>
  <c r="AK42" i="25"/>
  <c r="AL224" i="21"/>
  <c r="AL223" i="21"/>
  <c r="AL206" i="21"/>
  <c r="AL190" i="21"/>
  <c r="AL173" i="21"/>
  <c r="AL175" i="21" s="1"/>
  <c r="AL171" i="21" s="1"/>
  <c r="AL284" i="21" s="1"/>
  <c r="AL150" i="21"/>
  <c r="AL148" i="21" s="1"/>
  <c r="AM20" i="25" s="1"/>
  <c r="AL162" i="21"/>
  <c r="AL160" i="21" s="1"/>
  <c r="AM21" i="25" s="1"/>
  <c r="AM72" i="21"/>
  <c r="AM127" i="21"/>
  <c r="AM116" i="21"/>
  <c r="AM138" i="21"/>
  <c r="AM105" i="21"/>
  <c r="AM94" i="21"/>
  <c r="AM83" i="21"/>
  <c r="AL128" i="21"/>
  <c r="AL126" i="21" s="1"/>
  <c r="AM18" i="25" s="1"/>
  <c r="AL139" i="21"/>
  <c r="AL137" i="21" s="1"/>
  <c r="AM19" i="25" s="1"/>
  <c r="AL106" i="21"/>
  <c r="AL104" i="21" s="1"/>
  <c r="AL268" i="21" s="1"/>
  <c r="AL117" i="21"/>
  <c r="AL115" i="21" s="1"/>
  <c r="AM17" i="25" s="1"/>
  <c r="AL84" i="21"/>
  <c r="AL95" i="21"/>
  <c r="AL62" i="21"/>
  <c r="AL73" i="21"/>
  <c r="Y168" i="21"/>
  <c r="Y357" i="21" s="1"/>
  <c r="AL328" i="21"/>
  <c r="AR193" i="46"/>
  <c r="AR341" i="46" s="1"/>
  <c r="AI29" i="20"/>
  <c r="AI24" i="20"/>
  <c r="AI44" i="20"/>
  <c r="AI39" i="20"/>
  <c r="AI63" i="26"/>
  <c r="AI34" i="20"/>
  <c r="AK352" i="21"/>
  <c r="AN46" i="21"/>
  <c r="AR238" i="46"/>
  <c r="AR253" i="46"/>
  <c r="AR289" i="46"/>
  <c r="AR296" i="46"/>
  <c r="AR242" i="46"/>
  <c r="AR299" i="46"/>
  <c r="AR244" i="46"/>
  <c r="AR287" i="46"/>
  <c r="AR298" i="46"/>
  <c r="AR235" i="46"/>
  <c r="AR245" i="46"/>
  <c r="AR288" i="46"/>
  <c r="AR302" i="46"/>
  <c r="AR251" i="46"/>
  <c r="AR254" i="46"/>
  <c r="AR237" i="46"/>
  <c r="AR236" i="46"/>
  <c r="AR297" i="46"/>
  <c r="AR250" i="46"/>
  <c r="AR294" i="46"/>
  <c r="AR241" i="46"/>
  <c r="AR293" i="46"/>
  <c r="AR243" i="46"/>
  <c r="AR286" i="46"/>
  <c r="AR300" i="46"/>
  <c r="AR303" i="46"/>
  <c r="AS47" i="46"/>
  <c r="AS51" i="46"/>
  <c r="AS55" i="46"/>
  <c r="AS59" i="46"/>
  <c r="AS63" i="46"/>
  <c r="AS46" i="46"/>
  <c r="AS50" i="46"/>
  <c r="AS54" i="46"/>
  <c r="AS58" i="46"/>
  <c r="AS62" i="46"/>
  <c r="AS45" i="46"/>
  <c r="AS49" i="46"/>
  <c r="AS53" i="46"/>
  <c r="AS57" i="46"/>
  <c r="AS61" i="46"/>
  <c r="AS44" i="46"/>
  <c r="AS48" i="46"/>
  <c r="AS52" i="46"/>
  <c r="AS56" i="46"/>
  <c r="AS60" i="46"/>
  <c r="AR138" i="46"/>
  <c r="AR137" i="46"/>
  <c r="AR151" i="46"/>
  <c r="AR147" i="46"/>
  <c r="AR143" i="46"/>
  <c r="AR110" i="46"/>
  <c r="AR106" i="46"/>
  <c r="AR102" i="46"/>
  <c r="AR99" i="46"/>
  <c r="AR95" i="46"/>
  <c r="AR91" i="46"/>
  <c r="AR304" i="46"/>
  <c r="AR295" i="46"/>
  <c r="AR290" i="46"/>
  <c r="AR252" i="46"/>
  <c r="AR249" i="46"/>
  <c r="AR204" i="46"/>
  <c r="AR352" i="46" s="1"/>
  <c r="AR194" i="46"/>
  <c r="AR342" i="46" s="1"/>
  <c r="AR192" i="46"/>
  <c r="AR340" i="46" s="1"/>
  <c r="AR190" i="46"/>
  <c r="AR338" i="46" s="1"/>
  <c r="AR188" i="46"/>
  <c r="AR336" i="46" s="1"/>
  <c r="AR136" i="46"/>
  <c r="AR135" i="46"/>
  <c r="AR154" i="46"/>
  <c r="AR150" i="46"/>
  <c r="AR146" i="46"/>
  <c r="AR142" i="46"/>
  <c r="AR109" i="46"/>
  <c r="AR105" i="46"/>
  <c r="AR98" i="46"/>
  <c r="AR94" i="46"/>
  <c r="AR291" i="46"/>
  <c r="AR247" i="46"/>
  <c r="AR248" i="46"/>
  <c r="AR239" i="46"/>
  <c r="AR203" i="46"/>
  <c r="AR351" i="46" s="1"/>
  <c r="AR201" i="46"/>
  <c r="AR349" i="46" s="1"/>
  <c r="AR195" i="46"/>
  <c r="AR343" i="46" s="1"/>
  <c r="AR187" i="46"/>
  <c r="AR335" i="46" s="1"/>
  <c r="AR186" i="46"/>
  <c r="AR334" i="46" s="1"/>
  <c r="AR153" i="46"/>
  <c r="AR149" i="46"/>
  <c r="AR145" i="46"/>
  <c r="AR141" i="46"/>
  <c r="AR108" i="46"/>
  <c r="AR104" i="46"/>
  <c r="AR101" i="46"/>
  <c r="AR97" i="46"/>
  <c r="AR93" i="46"/>
  <c r="AR305" i="46"/>
  <c r="AR292" i="46"/>
  <c r="AR202" i="46"/>
  <c r="AR350" i="46" s="1"/>
  <c r="AR199" i="46"/>
  <c r="AR347" i="46" s="1"/>
  <c r="AR196" i="46"/>
  <c r="AR344" i="46" s="1"/>
  <c r="AR191" i="46"/>
  <c r="AR339" i="46" s="1"/>
  <c r="AR189" i="46"/>
  <c r="AR337" i="46" s="1"/>
  <c r="AR139" i="46"/>
  <c r="AR152" i="46"/>
  <c r="AR148" i="46"/>
  <c r="AR144" i="46"/>
  <c r="AR140" i="46"/>
  <c r="AR107" i="46"/>
  <c r="AR103" i="46"/>
  <c r="AR100" i="46"/>
  <c r="AR96" i="46"/>
  <c r="AR92" i="46"/>
  <c r="AR301" i="46"/>
  <c r="AR246" i="46"/>
  <c r="AR240" i="46"/>
  <c r="AR200" i="46"/>
  <c r="AR348" i="46" s="1"/>
  <c r="AR197" i="46"/>
  <c r="AR345" i="46" s="1"/>
  <c r="AR198" i="46"/>
  <c r="AR346" i="46" s="1"/>
  <c r="AR185" i="46"/>
  <c r="AR333" i="46" s="1"/>
  <c r="AM32" i="21"/>
  <c r="AM31" i="21" s="1"/>
  <c r="AR217" i="46"/>
  <c r="AR226" i="46"/>
  <c r="AR175" i="46"/>
  <c r="AR323" i="46" s="1"/>
  <c r="AR167" i="46"/>
  <c r="AR315" i="46" s="1"/>
  <c r="AR116" i="46"/>
  <c r="AR117" i="46"/>
  <c r="AR121" i="46"/>
  <c r="AR123" i="46"/>
  <c r="AR129" i="46"/>
  <c r="AR86" i="46"/>
  <c r="AR84" i="46"/>
  <c r="AR81" i="46"/>
  <c r="AR79" i="46"/>
  <c r="AR72" i="46"/>
  <c r="AR71" i="46"/>
  <c r="AR134" i="46"/>
  <c r="AR177" i="46"/>
  <c r="AR325" i="46" s="1"/>
  <c r="AR283" i="46"/>
  <c r="AR279" i="46"/>
  <c r="AR184" i="46"/>
  <c r="AR332" i="46" s="1"/>
  <c r="AR276" i="46"/>
  <c r="AR273" i="46"/>
  <c r="AR176" i="46"/>
  <c r="AR324" i="46" s="1"/>
  <c r="AR173" i="46"/>
  <c r="AR321" i="46" s="1"/>
  <c r="AR282" i="46"/>
  <c r="AR227" i="46"/>
  <c r="AR170" i="46"/>
  <c r="AR318" i="46" s="1"/>
  <c r="AR268" i="46"/>
  <c r="AR168" i="46"/>
  <c r="AR316" i="46" s="1"/>
  <c r="AR181" i="46"/>
  <c r="AR329" i="46" s="1"/>
  <c r="AR232" i="46"/>
  <c r="AR223" i="46"/>
  <c r="AR278" i="46"/>
  <c r="AR125" i="46"/>
  <c r="AR119" i="46"/>
  <c r="AR127" i="46"/>
  <c r="AR126" i="46"/>
  <c r="AR131" i="46"/>
  <c r="AR80" i="46"/>
  <c r="AR82" i="46"/>
  <c r="AR76" i="46"/>
  <c r="AR165" i="46"/>
  <c r="AR221" i="46"/>
  <c r="AR277" i="46"/>
  <c r="AR267" i="46"/>
  <c r="AR270" i="46"/>
  <c r="AR182" i="46"/>
  <c r="AR330" i="46" s="1"/>
  <c r="AR229" i="46"/>
  <c r="AR219" i="46"/>
  <c r="AR281" i="46"/>
  <c r="AR228" i="46"/>
  <c r="AR180" i="46"/>
  <c r="AR328" i="46" s="1"/>
  <c r="AR274" i="46"/>
  <c r="AR269" i="46"/>
  <c r="AR234" i="46"/>
  <c r="AR115" i="46"/>
  <c r="AR118" i="46"/>
  <c r="AR130" i="46"/>
  <c r="AR124" i="46"/>
  <c r="AR132" i="46"/>
  <c r="AR87" i="46"/>
  <c r="AR89" i="46"/>
  <c r="AR83" i="46"/>
  <c r="AR77" i="46"/>
  <c r="AR73" i="46"/>
  <c r="AR171" i="46"/>
  <c r="AR319" i="46" s="1"/>
  <c r="AR275" i="46"/>
  <c r="AR280" i="46"/>
  <c r="AR224" i="46"/>
  <c r="AR285" i="46"/>
  <c r="AR216" i="46"/>
  <c r="AR172" i="46"/>
  <c r="AR320" i="46" s="1"/>
  <c r="AR284" i="46"/>
  <c r="AR174" i="46"/>
  <c r="AR322" i="46" s="1"/>
  <c r="AR169" i="46"/>
  <c r="AR317" i="46" s="1"/>
  <c r="AR178" i="46"/>
  <c r="AR326" i="46" s="1"/>
  <c r="AR233" i="46"/>
  <c r="AR231" i="46"/>
  <c r="AR120" i="46"/>
  <c r="AR122" i="46"/>
  <c r="AR133" i="46"/>
  <c r="AR128" i="46"/>
  <c r="AR90" i="46"/>
  <c r="AR88" i="46"/>
  <c r="AR85" i="46"/>
  <c r="AR78" i="46"/>
  <c r="AR75" i="46"/>
  <c r="AR74" i="46"/>
  <c r="AR183" i="46"/>
  <c r="AR331" i="46" s="1"/>
  <c r="AR179" i="46"/>
  <c r="AR327" i="46" s="1"/>
  <c r="AR225" i="46"/>
  <c r="AR166" i="46"/>
  <c r="AR314" i="46" s="1"/>
  <c r="AR266" i="46"/>
  <c r="AR271" i="46"/>
  <c r="AR215" i="46"/>
  <c r="AR218" i="46"/>
  <c r="AR272" i="46"/>
  <c r="AR222" i="46"/>
  <c r="AR220" i="46"/>
  <c r="AR230" i="46"/>
  <c r="AQ159" i="46"/>
  <c r="AP310" i="46"/>
  <c r="AQ260" i="46"/>
  <c r="AQ259" i="46"/>
  <c r="AQ158" i="46"/>
  <c r="AQ209" i="46"/>
  <c r="AQ208" i="46"/>
  <c r="AS32" i="46"/>
  <c r="AS37" i="46"/>
  <c r="AS27" i="46"/>
  <c r="AS38" i="46"/>
  <c r="AS34" i="46"/>
  <c r="AS26" i="46"/>
  <c r="AS43" i="46"/>
  <c r="AS41" i="46"/>
  <c r="AS36" i="46"/>
  <c r="AS40" i="46"/>
  <c r="AS25" i="46"/>
  <c r="AS31" i="46"/>
  <c r="AS42" i="46"/>
  <c r="AS29" i="46"/>
  <c r="AS28" i="46"/>
  <c r="AS30" i="46"/>
  <c r="AS39" i="46"/>
  <c r="AS35" i="46"/>
  <c r="AS33" i="46"/>
  <c r="AS24" i="46"/>
  <c r="AS15" i="46"/>
  <c r="AT14" i="46"/>
  <c r="AT16" i="46" s="1"/>
  <c r="E382" i="46"/>
  <c r="F381" i="46"/>
  <c r="AQ313" i="46"/>
  <c r="X26" i="28"/>
  <c r="X109" i="21"/>
  <c r="AK166" i="21"/>
  <c r="AL290" i="21"/>
  <c r="AI9" i="20"/>
  <c r="AI10" i="20"/>
  <c r="AL234" i="21"/>
  <c r="AL239" i="21" s="1"/>
  <c r="AL47" i="21"/>
  <c r="R19" i="26"/>
  <c r="AK143" i="21"/>
  <c r="AL207" i="21"/>
  <c r="AL174" i="21"/>
  <c r="AL163" i="21"/>
  <c r="AL191" i="21"/>
  <c r="AL96" i="21"/>
  <c r="AL63" i="21"/>
  <c r="AL74" i="21"/>
  <c r="AL107" i="21"/>
  <c r="AL140" i="21"/>
  <c r="AL85" i="21"/>
  <c r="AL118" i="21"/>
  <c r="AL129" i="21"/>
  <c r="AL151" i="21"/>
  <c r="AL152" i="21"/>
  <c r="AU10" i="28"/>
  <c r="R134" i="21"/>
  <c r="S131" i="21" s="1"/>
  <c r="S133" i="21" s="1"/>
  <c r="AL10" i="26"/>
  <c r="AL16" i="26" s="1"/>
  <c r="AL66" i="26"/>
  <c r="AL65" i="26"/>
  <c r="AM172" i="21"/>
  <c r="AL10" i="21"/>
  <c r="AI59" i="20"/>
  <c r="AI3" i="20"/>
  <c r="AI49" i="20"/>
  <c r="AJ2" i="20"/>
  <c r="AI4" i="20"/>
  <c r="AI54" i="20"/>
  <c r="AU4" i="28"/>
  <c r="AU9" i="28"/>
  <c r="AU3" i="28"/>
  <c r="AV2" i="28"/>
  <c r="AX8" i="28"/>
  <c r="AW7" i="28"/>
  <c r="AW6" i="28"/>
  <c r="AW5" i="28"/>
  <c r="AL15" i="25"/>
  <c r="AO2" i="25"/>
  <c r="AO9" i="25" s="1"/>
  <c r="AN3" i="25"/>
  <c r="AN4" i="25"/>
  <c r="AM2" i="21"/>
  <c r="AL3" i="21"/>
  <c r="AL9" i="21"/>
  <c r="AL4" i="21"/>
  <c r="AA123" i="21"/>
  <c r="AB120" i="21" s="1"/>
  <c r="AB122" i="21" s="1"/>
  <c r="AB18" i="26" s="1"/>
  <c r="AO8" i="21"/>
  <c r="AN7" i="21"/>
  <c r="AN6" i="21"/>
  <c r="AN5" i="21"/>
  <c r="AN161" i="21" s="1"/>
  <c r="AM61" i="21"/>
  <c r="AM149" i="21"/>
  <c r="AL9" i="26"/>
  <c r="AM2" i="26"/>
  <c r="AL4" i="26"/>
  <c r="AL3" i="26"/>
  <c r="AQ8" i="26"/>
  <c r="AP7" i="26"/>
  <c r="AP6" i="26"/>
  <c r="AP5" i="26"/>
  <c r="AC145" i="21"/>
  <c r="AD142" i="21" s="1"/>
  <c r="AN6" i="20"/>
  <c r="AN7" i="20"/>
  <c r="AO8" i="20"/>
  <c r="AN5" i="20"/>
  <c r="AP8" i="25"/>
  <c r="AO5" i="25"/>
  <c r="AO7" i="25"/>
  <c r="AO6" i="25"/>
  <c r="AJ350" i="21" l="1"/>
  <c r="AK155" i="21"/>
  <c r="AL346" i="21"/>
  <c r="AL345" i="21"/>
  <c r="AL217" i="21"/>
  <c r="AL49" i="26" s="1"/>
  <c r="AL46" i="26" s="1"/>
  <c r="AL200" i="21"/>
  <c r="AL54" i="26" s="1"/>
  <c r="AL185" i="21"/>
  <c r="AL59" i="26" s="1"/>
  <c r="AL218" i="21"/>
  <c r="AL50" i="26" s="1"/>
  <c r="AL47" i="26" s="1"/>
  <c r="AL201" i="21"/>
  <c r="AL60" i="26" s="1"/>
  <c r="AL184" i="21"/>
  <c r="AL53" i="26" s="1"/>
  <c r="AL338" i="21"/>
  <c r="AL339" i="21"/>
  <c r="AL372" i="21"/>
  <c r="AL62" i="26" s="1"/>
  <c r="AL371" i="21"/>
  <c r="AL364" i="21"/>
  <c r="AL365" i="21"/>
  <c r="AM346" i="21"/>
  <c r="AM345" i="21"/>
  <c r="AM217" i="21"/>
  <c r="AM49" i="26" s="1"/>
  <c r="AM46" i="26" s="1"/>
  <c r="AM218" i="21"/>
  <c r="AM50" i="26" s="1"/>
  <c r="AM47" i="26" s="1"/>
  <c r="AM201" i="21"/>
  <c r="AM184" i="21"/>
  <c r="AM200" i="21"/>
  <c r="AM185" i="21"/>
  <c r="AM339" i="21"/>
  <c r="AM338" i="21"/>
  <c r="AM371" i="21"/>
  <c r="AM56" i="26" s="1"/>
  <c r="AM372" i="21"/>
  <c r="AM62" i="26" s="1"/>
  <c r="AM365" i="21"/>
  <c r="AM364" i="21"/>
  <c r="AP19" i="46"/>
  <c r="AO17" i="46"/>
  <c r="AO18" i="46"/>
  <c r="AK132" i="21"/>
  <c r="AL55" i="26"/>
  <c r="AL61" i="26"/>
  <c r="AL37" i="21"/>
  <c r="AL56" i="26"/>
  <c r="AL351" i="21"/>
  <c r="AK337" i="21"/>
  <c r="AK340" i="21" s="1"/>
  <c r="AK39" i="28"/>
  <c r="AK344" i="21"/>
  <c r="AK347" i="21" s="1"/>
  <c r="AM351" i="21"/>
  <c r="AM55" i="26"/>
  <c r="AM61" i="26"/>
  <c r="AL377" i="21"/>
  <c r="AK110" i="21"/>
  <c r="AK272" i="21" s="1"/>
  <c r="AK121" i="21"/>
  <c r="AL42" i="25"/>
  <c r="AM37" i="21"/>
  <c r="AM283" i="21"/>
  <c r="AM285" i="21"/>
  <c r="AM42" i="25"/>
  <c r="AM224" i="21"/>
  <c r="AM223" i="21"/>
  <c r="AM206" i="21"/>
  <c r="AM190" i="21"/>
  <c r="AM54" i="26"/>
  <c r="AM60" i="26"/>
  <c r="Z165" i="21"/>
  <c r="Z167" i="21" s="1"/>
  <c r="Z22" i="26" s="1"/>
  <c r="AM173" i="21"/>
  <c r="AM175" i="21" s="1"/>
  <c r="AM171" i="21" s="1"/>
  <c r="AM284" i="21" s="1"/>
  <c r="AM53" i="26"/>
  <c r="AM59" i="26"/>
  <c r="AM150" i="21"/>
  <c r="AM148" i="21" s="1"/>
  <c r="AN20" i="25" s="1"/>
  <c r="AM162" i="21"/>
  <c r="AM160" i="21" s="1"/>
  <c r="AN21" i="25" s="1"/>
  <c r="AN72" i="21"/>
  <c r="AN138" i="21"/>
  <c r="AN116" i="21"/>
  <c r="AN127" i="21"/>
  <c r="AN94" i="21"/>
  <c r="AN105" i="21"/>
  <c r="AN83" i="21"/>
  <c r="AM128" i="21"/>
  <c r="AM126" i="21" s="1"/>
  <c r="AN18" i="25" s="1"/>
  <c r="AM139" i="21"/>
  <c r="AM137" i="21" s="1"/>
  <c r="AN19" i="25" s="1"/>
  <c r="AM106" i="21"/>
  <c r="AM104" i="21" s="1"/>
  <c r="AM268" i="21" s="1"/>
  <c r="AM117" i="21"/>
  <c r="AM115" i="21" s="1"/>
  <c r="AN17" i="25" s="1"/>
  <c r="Y21" i="28"/>
  <c r="AM84" i="21"/>
  <c r="AM95" i="21"/>
  <c r="AM62" i="21"/>
  <c r="AM73" i="21"/>
  <c r="AM328" i="21"/>
  <c r="AS193" i="46"/>
  <c r="AS341" i="46" s="1"/>
  <c r="AJ24" i="20"/>
  <c r="AJ44" i="20"/>
  <c r="AJ39" i="20"/>
  <c r="AJ34" i="20"/>
  <c r="AO46" i="21"/>
  <c r="AS246" i="46"/>
  <c r="AS301" i="46"/>
  <c r="AS248" i="46"/>
  <c r="AS290" i="46"/>
  <c r="AS292" i="46"/>
  <c r="AS247" i="46"/>
  <c r="AS295" i="46"/>
  <c r="AS305" i="46"/>
  <c r="AS291" i="46"/>
  <c r="AS249" i="46"/>
  <c r="AS304" i="46"/>
  <c r="AS240" i="46"/>
  <c r="AS239" i="46"/>
  <c r="AS252" i="46"/>
  <c r="AS154" i="46"/>
  <c r="AS150" i="46"/>
  <c r="AS146" i="46"/>
  <c r="AS142" i="46"/>
  <c r="AS96" i="46"/>
  <c r="AS137" i="46"/>
  <c r="AS107" i="46"/>
  <c r="AS103" i="46"/>
  <c r="AS97" i="46"/>
  <c r="AS93" i="46"/>
  <c r="AS297" i="46"/>
  <c r="AS302" i="46"/>
  <c r="AS303" i="46"/>
  <c r="AS245" i="46"/>
  <c r="AS242" i="46"/>
  <c r="AS236" i="46"/>
  <c r="AS196" i="46"/>
  <c r="AS344" i="46" s="1"/>
  <c r="AS204" i="46"/>
  <c r="AS352" i="46" s="1"/>
  <c r="AS202" i="46"/>
  <c r="AS350" i="46" s="1"/>
  <c r="AS192" i="46"/>
  <c r="AS340" i="46" s="1"/>
  <c r="AS190" i="46"/>
  <c r="AS338" i="46" s="1"/>
  <c r="AS153" i="46"/>
  <c r="AS149" i="46"/>
  <c r="AS145" i="46"/>
  <c r="AS141" i="46"/>
  <c r="AS140" i="46"/>
  <c r="AS136" i="46"/>
  <c r="AS110" i="46"/>
  <c r="AS106" i="46"/>
  <c r="AS102" i="46"/>
  <c r="AS95" i="46"/>
  <c r="AS92" i="46"/>
  <c r="AS300" i="46"/>
  <c r="AS293" i="46"/>
  <c r="AS298" i="46"/>
  <c r="AS299" i="46"/>
  <c r="AS286" i="46"/>
  <c r="AS243" i="46"/>
  <c r="AS241" i="46"/>
  <c r="AS238" i="46"/>
  <c r="AS237" i="46"/>
  <c r="AS203" i="46"/>
  <c r="AS351" i="46" s="1"/>
  <c r="AS200" i="46"/>
  <c r="AS348" i="46" s="1"/>
  <c r="AS198" i="46"/>
  <c r="AS346" i="46" s="1"/>
  <c r="AS194" i="46"/>
  <c r="AS342" i="46" s="1"/>
  <c r="AS186" i="46"/>
  <c r="AS334" i="46" s="1"/>
  <c r="AT44" i="46"/>
  <c r="AT48" i="46"/>
  <c r="AT52" i="46"/>
  <c r="AT56" i="46"/>
  <c r="AT60" i="46"/>
  <c r="AT47" i="46"/>
  <c r="AT51" i="46"/>
  <c r="AT55" i="46"/>
  <c r="AT59" i="46"/>
  <c r="AT63" i="46"/>
  <c r="AT46" i="46"/>
  <c r="AT50" i="46"/>
  <c r="AT54" i="46"/>
  <c r="AT58" i="46"/>
  <c r="AT62" i="46"/>
  <c r="AT45" i="46"/>
  <c r="AT49" i="46"/>
  <c r="AT53" i="46"/>
  <c r="AT57" i="46"/>
  <c r="AT61" i="46"/>
  <c r="AS152" i="46"/>
  <c r="AS148" i="46"/>
  <c r="AS144" i="46"/>
  <c r="AS100" i="46"/>
  <c r="AS139" i="46"/>
  <c r="AS135" i="46"/>
  <c r="AS109" i="46"/>
  <c r="AS105" i="46"/>
  <c r="AS101" i="46"/>
  <c r="AS91" i="46"/>
  <c r="AS296" i="46"/>
  <c r="AS287" i="46"/>
  <c r="AS294" i="46"/>
  <c r="AS253" i="46"/>
  <c r="AS250" i="46"/>
  <c r="AS195" i="46"/>
  <c r="AS343" i="46" s="1"/>
  <c r="AS197" i="46"/>
  <c r="AS345" i="46" s="1"/>
  <c r="AS188" i="46"/>
  <c r="AS336" i="46" s="1"/>
  <c r="AS185" i="46"/>
  <c r="AS333" i="46" s="1"/>
  <c r="AS151" i="46"/>
  <c r="AS147" i="46"/>
  <c r="AS143" i="46"/>
  <c r="AS98" i="46"/>
  <c r="AS138" i="46"/>
  <c r="AS108" i="46"/>
  <c r="AS104" i="46"/>
  <c r="AS99" i="46"/>
  <c r="AS94" i="46"/>
  <c r="AS289" i="46"/>
  <c r="AS254" i="46"/>
  <c r="AS288" i="46"/>
  <c r="AS251" i="46"/>
  <c r="AS244" i="46"/>
  <c r="AS235" i="46"/>
  <c r="AS199" i="46"/>
  <c r="AS347" i="46" s="1"/>
  <c r="AS201" i="46"/>
  <c r="AS349" i="46" s="1"/>
  <c r="AS191" i="46"/>
  <c r="AS339" i="46" s="1"/>
  <c r="AS189" i="46"/>
  <c r="AS337" i="46" s="1"/>
  <c r="AS187" i="46"/>
  <c r="AS335" i="46" s="1"/>
  <c r="AL352" i="21"/>
  <c r="AL358" i="21" s="1"/>
  <c r="AL311" i="21" s="1"/>
  <c r="AN32" i="21"/>
  <c r="AN31" i="21" s="1"/>
  <c r="AS272" i="46"/>
  <c r="AS225" i="46"/>
  <c r="AS174" i="46"/>
  <c r="AS322" i="46" s="1"/>
  <c r="AS172" i="46"/>
  <c r="AS320" i="46" s="1"/>
  <c r="AS224" i="46"/>
  <c r="AS275" i="46"/>
  <c r="AS269" i="46"/>
  <c r="AS115" i="46"/>
  <c r="AS118" i="46"/>
  <c r="AS116" i="46"/>
  <c r="AS131" i="46"/>
  <c r="AS130" i="46"/>
  <c r="AS87" i="46"/>
  <c r="AS88" i="46"/>
  <c r="AS85" i="46"/>
  <c r="AS83" i="46"/>
  <c r="AS72" i="46"/>
  <c r="AS74" i="46"/>
  <c r="AS219" i="46"/>
  <c r="AS270" i="46"/>
  <c r="AS221" i="46"/>
  <c r="AS223" i="46"/>
  <c r="AS168" i="46"/>
  <c r="AS316" i="46" s="1"/>
  <c r="AS282" i="46"/>
  <c r="AS276" i="46"/>
  <c r="AS177" i="46"/>
  <c r="AS325" i="46" s="1"/>
  <c r="AS230" i="46"/>
  <c r="AS218" i="46"/>
  <c r="AS179" i="46"/>
  <c r="AS327" i="46" s="1"/>
  <c r="AS233" i="46"/>
  <c r="AS216" i="46"/>
  <c r="AS280" i="46"/>
  <c r="AS171" i="46"/>
  <c r="AS319" i="46" s="1"/>
  <c r="AS274" i="46"/>
  <c r="AS119" i="46"/>
  <c r="AS122" i="46"/>
  <c r="AS125" i="46"/>
  <c r="AS133" i="46"/>
  <c r="AS132" i="46"/>
  <c r="AS84" i="46"/>
  <c r="AS90" i="46"/>
  <c r="AS79" i="46"/>
  <c r="AS77" i="46"/>
  <c r="AS75" i="46"/>
  <c r="AS229" i="46"/>
  <c r="AS165" i="46"/>
  <c r="AS232" i="46"/>
  <c r="AS268" i="46"/>
  <c r="AS173" i="46"/>
  <c r="AS321" i="46" s="1"/>
  <c r="AS184" i="46"/>
  <c r="AS332" i="46" s="1"/>
  <c r="AS226" i="46"/>
  <c r="AS220" i="46"/>
  <c r="AS215" i="46"/>
  <c r="AS266" i="46"/>
  <c r="AS183" i="46"/>
  <c r="AS331" i="46" s="1"/>
  <c r="AS178" i="46"/>
  <c r="AS326" i="46" s="1"/>
  <c r="AS285" i="46"/>
  <c r="AS180" i="46"/>
  <c r="AS328" i="46" s="1"/>
  <c r="AS117" i="46"/>
  <c r="AS123" i="46"/>
  <c r="AS121" i="46"/>
  <c r="AS124" i="46"/>
  <c r="AS81" i="46"/>
  <c r="AS86" i="46"/>
  <c r="AS80" i="46"/>
  <c r="AS78" i="46"/>
  <c r="AS71" i="46"/>
  <c r="AS134" i="46"/>
  <c r="AS228" i="46"/>
  <c r="AS267" i="46"/>
  <c r="AS181" i="46"/>
  <c r="AS329" i="46" s="1"/>
  <c r="AS170" i="46"/>
  <c r="AS318" i="46" s="1"/>
  <c r="AS176" i="46"/>
  <c r="AS324" i="46" s="1"/>
  <c r="AS279" i="46"/>
  <c r="AS167" i="46"/>
  <c r="AS315" i="46" s="1"/>
  <c r="AS217" i="46"/>
  <c r="AS222" i="46"/>
  <c r="AS271" i="46"/>
  <c r="AS166" i="46"/>
  <c r="AS314" i="46" s="1"/>
  <c r="AS231" i="46"/>
  <c r="AS169" i="46"/>
  <c r="AS317" i="46" s="1"/>
  <c r="AS284" i="46"/>
  <c r="AS234" i="46"/>
  <c r="AS120" i="46"/>
  <c r="AS129" i="46"/>
  <c r="AS128" i="46"/>
  <c r="AS127" i="46"/>
  <c r="AS126" i="46"/>
  <c r="AS89" i="46"/>
  <c r="AS82" i="46"/>
  <c r="AS76" i="46"/>
  <c r="AS73" i="46"/>
  <c r="AS281" i="46"/>
  <c r="AS182" i="46"/>
  <c r="AS330" i="46" s="1"/>
  <c r="AS277" i="46"/>
  <c r="AS278" i="46"/>
  <c r="AS227" i="46"/>
  <c r="AS273" i="46"/>
  <c r="AS283" i="46"/>
  <c r="AS175" i="46"/>
  <c r="AS323" i="46" s="1"/>
  <c r="AR159" i="46"/>
  <c r="AQ310" i="46"/>
  <c r="AR260" i="46"/>
  <c r="AR259" i="46"/>
  <c r="AR209" i="46"/>
  <c r="AR208" i="46"/>
  <c r="AR158" i="46"/>
  <c r="AT43" i="46"/>
  <c r="AT38" i="46"/>
  <c r="AT32" i="46"/>
  <c r="AT37" i="46"/>
  <c r="AT27" i="46"/>
  <c r="AT36" i="46"/>
  <c r="AT25" i="46"/>
  <c r="AT41" i="46"/>
  <c r="AT34" i="46"/>
  <c r="AT40" i="46"/>
  <c r="AT26" i="46"/>
  <c r="AT31" i="46"/>
  <c r="AT28" i="46"/>
  <c r="AT35" i="46"/>
  <c r="AT42" i="46"/>
  <c r="AT30" i="46"/>
  <c r="AT33" i="46"/>
  <c r="AT24" i="46"/>
  <c r="AT39" i="46"/>
  <c r="AT29" i="46"/>
  <c r="AT15" i="46"/>
  <c r="AU14" i="46"/>
  <c r="AU16" i="46" s="1"/>
  <c r="F382" i="46"/>
  <c r="E383" i="46"/>
  <c r="AR313" i="46"/>
  <c r="X111" i="21"/>
  <c r="AM290" i="21"/>
  <c r="AJ9" i="20"/>
  <c r="AJ10" i="20"/>
  <c r="AL166" i="21"/>
  <c r="AM234" i="21"/>
  <c r="AM239" i="21" s="1"/>
  <c r="AM47" i="21"/>
  <c r="S19" i="26"/>
  <c r="AL143" i="21"/>
  <c r="AL132" i="21"/>
  <c r="AL121" i="21"/>
  <c r="AL110" i="21"/>
  <c r="AL272" i="21" s="1"/>
  <c r="AM163" i="21"/>
  <c r="AM191" i="21"/>
  <c r="AM195" i="21" s="1"/>
  <c r="AM30" i="26" s="1"/>
  <c r="AM207" i="21"/>
  <c r="AM211" i="21" s="1"/>
  <c r="AM31" i="26" s="1"/>
  <c r="AM174" i="21"/>
  <c r="AM96" i="21"/>
  <c r="AM140" i="21"/>
  <c r="AM107" i="21"/>
  <c r="AM63" i="21"/>
  <c r="AM74" i="21"/>
  <c r="AM85" i="21"/>
  <c r="AM118" i="21"/>
  <c r="AM129" i="21"/>
  <c r="AL155" i="21"/>
  <c r="AM152" i="21"/>
  <c r="AM151" i="21"/>
  <c r="AV10" i="28"/>
  <c r="S134" i="21"/>
  <c r="T131" i="21" s="1"/>
  <c r="T133" i="21" s="1"/>
  <c r="AM10" i="26"/>
  <c r="AM65" i="26"/>
  <c r="AM66" i="26"/>
  <c r="AN172" i="21"/>
  <c r="AM10" i="21"/>
  <c r="AJ59" i="20"/>
  <c r="AJ3" i="20"/>
  <c r="AJ54" i="20"/>
  <c r="AK2" i="20"/>
  <c r="AJ49" i="20"/>
  <c r="AJ4" i="20"/>
  <c r="AV9" i="28"/>
  <c r="AV4" i="28"/>
  <c r="AV3" i="28"/>
  <c r="AW2" i="28"/>
  <c r="AY8" i="28"/>
  <c r="AX7" i="28"/>
  <c r="AX6" i="28"/>
  <c r="AX5" i="28"/>
  <c r="AM15" i="25"/>
  <c r="AO4" i="25"/>
  <c r="AO3" i="25"/>
  <c r="AP2" i="25"/>
  <c r="AP9" i="25" s="1"/>
  <c r="AN2" i="21"/>
  <c r="AM3" i="21"/>
  <c r="AM9" i="21"/>
  <c r="AM4" i="21"/>
  <c r="AP5" i="25"/>
  <c r="AP6" i="25"/>
  <c r="AP7" i="25"/>
  <c r="AQ8" i="25"/>
  <c r="AD144" i="21"/>
  <c r="AD20" i="26" s="1"/>
  <c r="AM4" i="26"/>
  <c r="AM9" i="26"/>
  <c r="AN2" i="26"/>
  <c r="AM3" i="26"/>
  <c r="AP8" i="21"/>
  <c r="AO7" i="21"/>
  <c r="AO6" i="21"/>
  <c r="AO5" i="21"/>
  <c r="AO161" i="21" s="1"/>
  <c r="AP8" i="20"/>
  <c r="AO7" i="20"/>
  <c r="AO6" i="20"/>
  <c r="AO5" i="20"/>
  <c r="AQ6" i="26"/>
  <c r="AR8" i="26"/>
  <c r="AQ7" i="26"/>
  <c r="AQ5" i="26"/>
  <c r="AN61" i="21"/>
  <c r="AN149" i="21"/>
  <c r="AB123" i="21"/>
  <c r="AC120" i="21" s="1"/>
  <c r="AK350" i="21" l="1"/>
  <c r="AN346" i="21"/>
  <c r="AN345" i="21"/>
  <c r="AN55" i="26" s="1"/>
  <c r="AN217" i="21"/>
  <c r="AN49" i="26" s="1"/>
  <c r="AN46" i="26" s="1"/>
  <c r="AN218" i="21"/>
  <c r="AN50" i="26" s="1"/>
  <c r="AN47" i="26" s="1"/>
  <c r="AN200" i="21"/>
  <c r="AN185" i="21"/>
  <c r="AN201" i="21"/>
  <c r="AN184" i="21"/>
  <c r="AN53" i="26" s="1"/>
  <c r="AN338" i="21"/>
  <c r="AN371" i="21"/>
  <c r="AN56" i="26" s="1"/>
  <c r="AN339" i="21"/>
  <c r="AN372" i="21"/>
  <c r="AN62" i="26" s="1"/>
  <c r="AN365" i="21"/>
  <c r="AN364" i="21"/>
  <c r="AQ19" i="46"/>
  <c r="AP17" i="46"/>
  <c r="AP18" i="46"/>
  <c r="AL337" i="21"/>
  <c r="AL340" i="21" s="1"/>
  <c r="AL39" i="28"/>
  <c r="AL344" i="21"/>
  <c r="AL347" i="21" s="1"/>
  <c r="AN351" i="21"/>
  <c r="AN61" i="26"/>
  <c r="AM377" i="21"/>
  <c r="AN37" i="21"/>
  <c r="AN42" i="25"/>
  <c r="AN285" i="21"/>
  <c r="AN283" i="21"/>
  <c r="AN224" i="21"/>
  <c r="AN223" i="21"/>
  <c r="AN206" i="21"/>
  <c r="AN190" i="21"/>
  <c r="AN54" i="26"/>
  <c r="AN60" i="26"/>
  <c r="AN173" i="21"/>
  <c r="AN175" i="21" s="1"/>
  <c r="AN171" i="21" s="1"/>
  <c r="AN284" i="21" s="1"/>
  <c r="AN59" i="26"/>
  <c r="AM155" i="21"/>
  <c r="AN150" i="21"/>
  <c r="AN148" i="21" s="1"/>
  <c r="AO20" i="25" s="1"/>
  <c r="AN162" i="21"/>
  <c r="AN160" i="21" s="1"/>
  <c r="AO21" i="25" s="1"/>
  <c r="AO72" i="21"/>
  <c r="AO127" i="21"/>
  <c r="AO138" i="21"/>
  <c r="AO116" i="21"/>
  <c r="AO105" i="21"/>
  <c r="AO94" i="21"/>
  <c r="AO83" i="21"/>
  <c r="AN128" i="21"/>
  <c r="AN126" i="21" s="1"/>
  <c r="AO18" i="25" s="1"/>
  <c r="AN139" i="21"/>
  <c r="AN137" i="21" s="1"/>
  <c r="AO19" i="25" s="1"/>
  <c r="AN106" i="21"/>
  <c r="AN104" i="21" s="1"/>
  <c r="AN268" i="21" s="1"/>
  <c r="AN117" i="21"/>
  <c r="AN115" i="21" s="1"/>
  <c r="AO17" i="25" s="1"/>
  <c r="AN84" i="21"/>
  <c r="AN95" i="21"/>
  <c r="AN62" i="21"/>
  <c r="AN73" i="21"/>
  <c r="Z168" i="21"/>
  <c r="Z357" i="21" s="1"/>
  <c r="AN328" i="21"/>
  <c r="X41" i="26"/>
  <c r="X273" i="21"/>
  <c r="AK24" i="20"/>
  <c r="AK29" i="20"/>
  <c r="AK44" i="20"/>
  <c r="AK39" i="20"/>
  <c r="AA165" i="21"/>
  <c r="AK34" i="20"/>
  <c r="AP46" i="21"/>
  <c r="AT196" i="46"/>
  <c r="AT344" i="46" s="1"/>
  <c r="AT235" i="46"/>
  <c r="AT288" i="46"/>
  <c r="AT294" i="46"/>
  <c r="AT244" i="46"/>
  <c r="AT254" i="46"/>
  <c r="AT250" i="46"/>
  <c r="AT287" i="46"/>
  <c r="AT251" i="46"/>
  <c r="AT289" i="46"/>
  <c r="AT253" i="46"/>
  <c r="AT296" i="46"/>
  <c r="AT152" i="46"/>
  <c r="AT148" i="46"/>
  <c r="AT144" i="46"/>
  <c r="AT139" i="46"/>
  <c r="AT140" i="46"/>
  <c r="AT110" i="46"/>
  <c r="AT106" i="46"/>
  <c r="AT102" i="46"/>
  <c r="AT98" i="46"/>
  <c r="AT94" i="46"/>
  <c r="AT297" i="46"/>
  <c r="AT298" i="46"/>
  <c r="AT303" i="46"/>
  <c r="AT300" i="46"/>
  <c r="AT240" i="46"/>
  <c r="AT242" i="46"/>
  <c r="AT197" i="46"/>
  <c r="AT345" i="46" s="1"/>
  <c r="AT199" i="46"/>
  <c r="AT347" i="46" s="1"/>
  <c r="AT194" i="46"/>
  <c r="AT342" i="46" s="1"/>
  <c r="AT189" i="46"/>
  <c r="AT337" i="46" s="1"/>
  <c r="AT187" i="46"/>
  <c r="AT335" i="46" s="1"/>
  <c r="AT151" i="46"/>
  <c r="AT147" i="46"/>
  <c r="AT143" i="46"/>
  <c r="AT137" i="46"/>
  <c r="AT138" i="46"/>
  <c r="AT109" i="46"/>
  <c r="AT105" i="46"/>
  <c r="AT101" i="46"/>
  <c r="AT97" i="46"/>
  <c r="AT93" i="46"/>
  <c r="AT293" i="46"/>
  <c r="AT299" i="46"/>
  <c r="AT252" i="46"/>
  <c r="AT249" i="46"/>
  <c r="AT247" i="46"/>
  <c r="AT236" i="46"/>
  <c r="AT200" i="46"/>
  <c r="AT348" i="46" s="1"/>
  <c r="AT192" i="46"/>
  <c r="AT340" i="46" s="1"/>
  <c r="AT193" i="46"/>
  <c r="AT341" i="46" s="1"/>
  <c r="AT185" i="46"/>
  <c r="AT333" i="46" s="1"/>
  <c r="AT186" i="46"/>
  <c r="AT334" i="46" s="1"/>
  <c r="AT154" i="46"/>
  <c r="AT150" i="46"/>
  <c r="AT146" i="46"/>
  <c r="AT142" i="46"/>
  <c r="AT135" i="46"/>
  <c r="AT136" i="46"/>
  <c r="AT108" i="46"/>
  <c r="AT104" i="46"/>
  <c r="AT100" i="46"/>
  <c r="AT96" i="46"/>
  <c r="AT92" i="46"/>
  <c r="AT304" i="46"/>
  <c r="AT305" i="46"/>
  <c r="AT290" i="46"/>
  <c r="AT292" i="46"/>
  <c r="AT295" i="46"/>
  <c r="AT248" i="46"/>
  <c r="AT245" i="46"/>
  <c r="AT243" i="46"/>
  <c r="AT237" i="46"/>
  <c r="AT204" i="46"/>
  <c r="AT352" i="46" s="1"/>
  <c r="AT201" i="46"/>
  <c r="AT349" i="46" s="1"/>
  <c r="AT198" i="46"/>
  <c r="AT346" i="46" s="1"/>
  <c r="AT195" i="46"/>
  <c r="AT343" i="46" s="1"/>
  <c r="AT190" i="46"/>
  <c r="AT338" i="46" s="1"/>
  <c r="AU45" i="46"/>
  <c r="AU49" i="46"/>
  <c r="AU53" i="46"/>
  <c r="AU57" i="46"/>
  <c r="AU61" i="46"/>
  <c r="AU44" i="46"/>
  <c r="AU48" i="46"/>
  <c r="AU52" i="46"/>
  <c r="AU56" i="46"/>
  <c r="AU60" i="46"/>
  <c r="AU47" i="46"/>
  <c r="AU51" i="46"/>
  <c r="AU55" i="46"/>
  <c r="AU59" i="46"/>
  <c r="AU63" i="46"/>
  <c r="AU46" i="46"/>
  <c r="AU50" i="46"/>
  <c r="AU54" i="46"/>
  <c r="AU58" i="46"/>
  <c r="AU62" i="46"/>
  <c r="AT153" i="46"/>
  <c r="AT149" i="46"/>
  <c r="AT145" i="46"/>
  <c r="AT141" i="46"/>
  <c r="AT107" i="46"/>
  <c r="AT103" i="46"/>
  <c r="AT99" i="46"/>
  <c r="AT95" i="46"/>
  <c r="AT91" i="46"/>
  <c r="AT301" i="46"/>
  <c r="AT302" i="46"/>
  <c r="AT286" i="46"/>
  <c r="AT291" i="46"/>
  <c r="AT241" i="46"/>
  <c r="AT246" i="46"/>
  <c r="AT239" i="46"/>
  <c r="AT238" i="46"/>
  <c r="AT202" i="46"/>
  <c r="AT350" i="46" s="1"/>
  <c r="AT203" i="46"/>
  <c r="AT351" i="46" s="1"/>
  <c r="AT191" i="46"/>
  <c r="AT339" i="46" s="1"/>
  <c r="AT188" i="46"/>
  <c r="AT336" i="46" s="1"/>
  <c r="AM352" i="21"/>
  <c r="AM358" i="21" s="1"/>
  <c r="AM311" i="21" s="1"/>
  <c r="AO32" i="21"/>
  <c r="AO31" i="21" s="1"/>
  <c r="AT227" i="46"/>
  <c r="AT182" i="46"/>
  <c r="AT330" i="46" s="1"/>
  <c r="AT231" i="46"/>
  <c r="AT217" i="46"/>
  <c r="AT170" i="46"/>
  <c r="AT318" i="46" s="1"/>
  <c r="AT228" i="46"/>
  <c r="AT285" i="46"/>
  <c r="AT266" i="46"/>
  <c r="AT124" i="46"/>
  <c r="AT123" i="46"/>
  <c r="AT122" i="46"/>
  <c r="AT126" i="46"/>
  <c r="AT133" i="46"/>
  <c r="AT88" i="46"/>
  <c r="AT82" i="46"/>
  <c r="AT90" i="46"/>
  <c r="AT83" i="46"/>
  <c r="AT77" i="46"/>
  <c r="AT71" i="46"/>
  <c r="AT268" i="46"/>
  <c r="AT229" i="46"/>
  <c r="AT280" i="46"/>
  <c r="AT179" i="46"/>
  <c r="AT327" i="46" s="1"/>
  <c r="AT168" i="46"/>
  <c r="AT316" i="46" s="1"/>
  <c r="AT219" i="46"/>
  <c r="AT224" i="46"/>
  <c r="AT225" i="46"/>
  <c r="AT175" i="46"/>
  <c r="AT323" i="46" s="1"/>
  <c r="AT281" i="46"/>
  <c r="AT166" i="46"/>
  <c r="AT314" i="46" s="1"/>
  <c r="AT167" i="46"/>
  <c r="AT315" i="46" s="1"/>
  <c r="AT181" i="46"/>
  <c r="AT329" i="46" s="1"/>
  <c r="AT180" i="46"/>
  <c r="AT328" i="46" s="1"/>
  <c r="AT215" i="46"/>
  <c r="AT115" i="46"/>
  <c r="AT117" i="46"/>
  <c r="AT121" i="46"/>
  <c r="AT128" i="46"/>
  <c r="AT132" i="46"/>
  <c r="AT84" i="46"/>
  <c r="AT89" i="46"/>
  <c r="AT86" i="46"/>
  <c r="AT73" i="46"/>
  <c r="AT78" i="46"/>
  <c r="AT75" i="46"/>
  <c r="AT226" i="46"/>
  <c r="AT232" i="46"/>
  <c r="AT216" i="46"/>
  <c r="AT177" i="46"/>
  <c r="AT325" i="46" s="1"/>
  <c r="AT223" i="46"/>
  <c r="AT172" i="46"/>
  <c r="AT320" i="46" s="1"/>
  <c r="AT283" i="46"/>
  <c r="AT278" i="46"/>
  <c r="AT284" i="46"/>
  <c r="AT271" i="46"/>
  <c r="AT279" i="46"/>
  <c r="AT267" i="46"/>
  <c r="AT178" i="46"/>
  <c r="AT326" i="46" s="1"/>
  <c r="AT220" i="46"/>
  <c r="AT116" i="46"/>
  <c r="AT118" i="46"/>
  <c r="AT129" i="46"/>
  <c r="AT127" i="46"/>
  <c r="AT85" i="46"/>
  <c r="AT80" i="46"/>
  <c r="AT79" i="46"/>
  <c r="AT72" i="46"/>
  <c r="AT184" i="46"/>
  <c r="AT332" i="46" s="1"/>
  <c r="AT165" i="46"/>
  <c r="AT274" i="46"/>
  <c r="AT218" i="46"/>
  <c r="AT276" i="46"/>
  <c r="AT221" i="46"/>
  <c r="AT269" i="46"/>
  <c r="AT174" i="46"/>
  <c r="AT322" i="46" s="1"/>
  <c r="AT272" i="46"/>
  <c r="AT273" i="46"/>
  <c r="AT277" i="46"/>
  <c r="AT234" i="46"/>
  <c r="AT169" i="46"/>
  <c r="AT317" i="46" s="1"/>
  <c r="AT222" i="46"/>
  <c r="AT176" i="46"/>
  <c r="AT324" i="46" s="1"/>
  <c r="AT183" i="46"/>
  <c r="AT331" i="46" s="1"/>
  <c r="AT119" i="46"/>
  <c r="AT120" i="46"/>
  <c r="AT125" i="46"/>
  <c r="AT130" i="46"/>
  <c r="AT131" i="46"/>
  <c r="AT76" i="46"/>
  <c r="AT87" i="46"/>
  <c r="AT81" i="46"/>
  <c r="AT74" i="46"/>
  <c r="AT134" i="46"/>
  <c r="AT173" i="46"/>
  <c r="AT171" i="46"/>
  <c r="AT319" i="46" s="1"/>
  <c r="AT233" i="46"/>
  <c r="AT230" i="46"/>
  <c r="AT282" i="46"/>
  <c r="AT270" i="46"/>
  <c r="AT275" i="46"/>
  <c r="AL63" i="26"/>
  <c r="AS159" i="46"/>
  <c r="AR310" i="46"/>
  <c r="AS158" i="46"/>
  <c r="AS259" i="46"/>
  <c r="AS260" i="46"/>
  <c r="AS209" i="46"/>
  <c r="AS208" i="46"/>
  <c r="AU38" i="46"/>
  <c r="AU32" i="46"/>
  <c r="AU27" i="46"/>
  <c r="AU43" i="46"/>
  <c r="AU37" i="46"/>
  <c r="AU36" i="46"/>
  <c r="AU31" i="46"/>
  <c r="AU26" i="46"/>
  <c r="AU25" i="46"/>
  <c r="AU41" i="46"/>
  <c r="AU34" i="46"/>
  <c r="AU40" i="46"/>
  <c r="AU29" i="46"/>
  <c r="AU42" i="46"/>
  <c r="AU28" i="46"/>
  <c r="AU24" i="46"/>
  <c r="AU39" i="46"/>
  <c r="AU35" i="46"/>
  <c r="AU30" i="46"/>
  <c r="AU33" i="46"/>
  <c r="AU15" i="46"/>
  <c r="AV14" i="46"/>
  <c r="AV16" i="46" s="1"/>
  <c r="AS313" i="46"/>
  <c r="E384" i="46"/>
  <c r="F383" i="46"/>
  <c r="X112" i="21"/>
  <c r="Y26" i="28" s="1"/>
  <c r="AM166" i="21"/>
  <c r="AN290" i="21"/>
  <c r="AK9" i="20"/>
  <c r="AK10" i="20"/>
  <c r="AN234" i="21"/>
  <c r="AN239" i="21" s="1"/>
  <c r="AN47" i="21"/>
  <c r="T19" i="26"/>
  <c r="AM143" i="21"/>
  <c r="AM121" i="21"/>
  <c r="AM132" i="21"/>
  <c r="AM110" i="21"/>
  <c r="AM272" i="21" s="1"/>
  <c r="AN191" i="21"/>
  <c r="AN195" i="21" s="1"/>
  <c r="AN30" i="26" s="1"/>
  <c r="AN207" i="21"/>
  <c r="AN211" i="21" s="1"/>
  <c r="AN31" i="26" s="1"/>
  <c r="AN174" i="21"/>
  <c r="AN163" i="21"/>
  <c r="AN96" i="21"/>
  <c r="AN107" i="21"/>
  <c r="AN74" i="21"/>
  <c r="AN63" i="21"/>
  <c r="AN140" i="21"/>
  <c r="AN118" i="21"/>
  <c r="AN129" i="21"/>
  <c r="AN85" i="21"/>
  <c r="AN151" i="21"/>
  <c r="AN152" i="21"/>
  <c r="AW10" i="28"/>
  <c r="T134" i="21"/>
  <c r="U131" i="21" s="1"/>
  <c r="U133" i="21" s="1"/>
  <c r="AM16" i="26"/>
  <c r="AN10" i="26"/>
  <c r="AN66" i="26"/>
  <c r="AN65" i="26"/>
  <c r="AO172" i="21"/>
  <c r="AN10" i="21"/>
  <c r="AK59" i="20"/>
  <c r="AK54" i="20"/>
  <c r="AL2" i="20"/>
  <c r="AK3" i="20"/>
  <c r="AK4" i="20"/>
  <c r="AK49" i="20"/>
  <c r="AY6" i="28"/>
  <c r="AY7" i="28"/>
  <c r="AY5" i="28"/>
  <c r="AZ8" i="28"/>
  <c r="AW9" i="28"/>
  <c r="AW4" i="28"/>
  <c r="AW3" i="28"/>
  <c r="AX2" i="28"/>
  <c r="AN15" i="25"/>
  <c r="AP3" i="25"/>
  <c r="AQ2" i="25"/>
  <c r="AQ9" i="25" s="1"/>
  <c r="AP4" i="25"/>
  <c r="AD145" i="21"/>
  <c r="AE142" i="21" s="1"/>
  <c r="AE144" i="21" s="1"/>
  <c r="AE20" i="26" s="1"/>
  <c r="AN3" i="21"/>
  <c r="AN9" i="21"/>
  <c r="AO2" i="21"/>
  <c r="AN4" i="21"/>
  <c r="AC122" i="21"/>
  <c r="AC18" i="26" s="1"/>
  <c r="AQ8" i="20"/>
  <c r="AP7" i="20"/>
  <c r="AP6" i="20"/>
  <c r="AP5" i="20"/>
  <c r="AP7" i="21"/>
  <c r="AP5" i="21"/>
  <c r="AP161" i="21" s="1"/>
  <c r="AP6" i="21"/>
  <c r="AQ8" i="21"/>
  <c r="AR7" i="26"/>
  <c r="AR6" i="26"/>
  <c r="AS8" i="26"/>
  <c r="AR5" i="26"/>
  <c r="AO61" i="21"/>
  <c r="AO149" i="21"/>
  <c r="AN3" i="26"/>
  <c r="AN4" i="26"/>
  <c r="AN9" i="26"/>
  <c r="AO2" i="26"/>
  <c r="AQ6" i="25"/>
  <c r="AQ7" i="25"/>
  <c r="AR8" i="25"/>
  <c r="AQ5" i="25"/>
  <c r="AL350" i="21" l="1"/>
  <c r="AO218" i="21"/>
  <c r="AO50" i="26" s="1"/>
  <c r="AO47" i="26" s="1"/>
  <c r="AO346" i="21"/>
  <c r="AO345" i="21"/>
  <c r="AO55" i="26" s="1"/>
  <c r="AO184" i="21"/>
  <c r="AO217" i="21"/>
  <c r="AO49" i="26" s="1"/>
  <c r="AO46" i="26" s="1"/>
  <c r="AO200" i="21"/>
  <c r="AO201" i="21"/>
  <c r="AO185" i="21"/>
  <c r="AO339" i="21"/>
  <c r="AO371" i="21"/>
  <c r="AO56" i="26" s="1"/>
  <c r="AO372" i="21"/>
  <c r="AO62" i="26" s="1"/>
  <c r="AO338" i="21"/>
  <c r="AO365" i="21"/>
  <c r="AO364" i="21"/>
  <c r="AR19" i="46"/>
  <c r="AQ17" i="46"/>
  <c r="AQ18" i="46"/>
  <c r="AM337" i="21"/>
  <c r="AM340" i="21" s="1"/>
  <c r="AM39" i="28"/>
  <c r="AM344" i="21"/>
  <c r="AO351" i="21"/>
  <c r="AO61" i="26"/>
  <c r="AN377" i="21"/>
  <c r="AO37" i="21"/>
  <c r="AO283" i="21"/>
  <c r="AO285" i="21"/>
  <c r="AO42" i="25"/>
  <c r="AO224" i="21"/>
  <c r="AO223" i="21"/>
  <c r="AO206" i="21"/>
  <c r="AN155" i="21"/>
  <c r="AO190" i="21"/>
  <c r="AO60" i="26"/>
  <c r="AO54" i="26"/>
  <c r="Z21" i="28"/>
  <c r="AO173" i="21"/>
  <c r="AO175" i="21" s="1"/>
  <c r="AO171" i="21" s="1"/>
  <c r="AO284" i="21" s="1"/>
  <c r="AO53" i="26"/>
  <c r="AO59" i="26"/>
  <c r="AO150" i="21"/>
  <c r="AO148" i="21" s="1"/>
  <c r="AP20" i="25" s="1"/>
  <c r="AO162" i="21"/>
  <c r="AO160" i="21" s="1"/>
  <c r="AP21" i="25" s="1"/>
  <c r="AP72" i="21"/>
  <c r="AP138" i="21"/>
  <c r="AP127" i="21"/>
  <c r="AP116" i="21"/>
  <c r="AP105" i="21"/>
  <c r="AP94" i="21"/>
  <c r="AP83" i="21"/>
  <c r="AO128" i="21"/>
  <c r="AO126" i="21" s="1"/>
  <c r="AP18" i="25" s="1"/>
  <c r="AO139" i="21"/>
  <c r="AO137" i="21" s="1"/>
  <c r="AP19" i="25" s="1"/>
  <c r="AO106" i="21"/>
  <c r="AO104" i="21" s="1"/>
  <c r="AO268" i="21" s="1"/>
  <c r="AO117" i="21"/>
  <c r="AO115" i="21" s="1"/>
  <c r="AP17" i="25" s="1"/>
  <c r="AO84" i="21"/>
  <c r="AO95" i="21"/>
  <c r="AO62" i="21"/>
  <c r="AO73" i="21"/>
  <c r="AO328" i="21"/>
  <c r="AL29" i="20"/>
  <c r="AL24" i="20"/>
  <c r="AL44" i="20"/>
  <c r="AL39" i="20"/>
  <c r="AA167" i="21"/>
  <c r="AA22" i="26" s="1"/>
  <c r="AL34" i="20"/>
  <c r="AQ46" i="21"/>
  <c r="AU187" i="46"/>
  <c r="AU335" i="46" s="1"/>
  <c r="AU239" i="46"/>
  <c r="AU301" i="46"/>
  <c r="AU246" i="46"/>
  <c r="AU291" i="46"/>
  <c r="AU241" i="46"/>
  <c r="AU286" i="46"/>
  <c r="AU238" i="46"/>
  <c r="AU302" i="46"/>
  <c r="AU151" i="46"/>
  <c r="AU147" i="46"/>
  <c r="AU143" i="46"/>
  <c r="AU139" i="46"/>
  <c r="AU135" i="46"/>
  <c r="AU109" i="46"/>
  <c r="AU105" i="46"/>
  <c r="AU100" i="46"/>
  <c r="AU99" i="46"/>
  <c r="AU93" i="46"/>
  <c r="AU303" i="46"/>
  <c r="AU294" i="46"/>
  <c r="AU289" i="46"/>
  <c r="AU296" i="46"/>
  <c r="AU293" i="46"/>
  <c r="AU252" i="46"/>
  <c r="AU253" i="46"/>
  <c r="AU250" i="46"/>
  <c r="AU251" i="46"/>
  <c r="AU244" i="46"/>
  <c r="AU203" i="46"/>
  <c r="AU351" i="46" s="1"/>
  <c r="AU193" i="46"/>
  <c r="AU341" i="46" s="1"/>
  <c r="AU204" i="46"/>
  <c r="AU352" i="46" s="1"/>
  <c r="AU191" i="46"/>
  <c r="AU339" i="46" s="1"/>
  <c r="AU186" i="46"/>
  <c r="AU334" i="46" s="1"/>
  <c r="AU185" i="46"/>
  <c r="AU333" i="46" s="1"/>
  <c r="AU154" i="46"/>
  <c r="AU150" i="46"/>
  <c r="AU146" i="46"/>
  <c r="AU142" i="46"/>
  <c r="AU138" i="46"/>
  <c r="AU108" i="46"/>
  <c r="AU104" i="46"/>
  <c r="AU98" i="46"/>
  <c r="AU97" i="46"/>
  <c r="AU305" i="46"/>
  <c r="AU92" i="46"/>
  <c r="AU287" i="46"/>
  <c r="AU292" i="46"/>
  <c r="AU290" i="46"/>
  <c r="AU249" i="46"/>
  <c r="AU247" i="46"/>
  <c r="AU240" i="46"/>
  <c r="AU200" i="46"/>
  <c r="AU348" i="46" s="1"/>
  <c r="AU194" i="46"/>
  <c r="AU342" i="46" s="1"/>
  <c r="AU190" i="46"/>
  <c r="AU338" i="46" s="1"/>
  <c r="AV46" i="46"/>
  <c r="AV50" i="46"/>
  <c r="AV54" i="46"/>
  <c r="AV58" i="46"/>
  <c r="AV62" i="46"/>
  <c r="AV45" i="46"/>
  <c r="AV49" i="46"/>
  <c r="AV53" i="46"/>
  <c r="AV57" i="46"/>
  <c r="AV61" i="46"/>
  <c r="AV44" i="46"/>
  <c r="AV48" i="46"/>
  <c r="AV52" i="46"/>
  <c r="AV56" i="46"/>
  <c r="AV60" i="46"/>
  <c r="AV47" i="46"/>
  <c r="AV51" i="46"/>
  <c r="AV55" i="46"/>
  <c r="AV59" i="46"/>
  <c r="AV63" i="46"/>
  <c r="AU153" i="46"/>
  <c r="AU149" i="46"/>
  <c r="AU145" i="46"/>
  <c r="AU141" i="46"/>
  <c r="AU137" i="46"/>
  <c r="AU107" i="46"/>
  <c r="AU103" i="46"/>
  <c r="AU96" i="46"/>
  <c r="AU95" i="46"/>
  <c r="AU91" i="46"/>
  <c r="AU299" i="46"/>
  <c r="AU304" i="46"/>
  <c r="AU288" i="46"/>
  <c r="AU254" i="46"/>
  <c r="AU245" i="46"/>
  <c r="AU242" i="46"/>
  <c r="AU243" i="46"/>
  <c r="AU236" i="46"/>
  <c r="AU235" i="46"/>
  <c r="AU201" i="46"/>
  <c r="AU349" i="46" s="1"/>
  <c r="AU199" i="46"/>
  <c r="AU347" i="46" s="1"/>
  <c r="AU202" i="46"/>
  <c r="AU350" i="46" s="1"/>
  <c r="AU195" i="46"/>
  <c r="AU343" i="46" s="1"/>
  <c r="AU192" i="46"/>
  <c r="AU340" i="46" s="1"/>
  <c r="AU188" i="46"/>
  <c r="AU336" i="46" s="1"/>
  <c r="AU152" i="46"/>
  <c r="AU148" i="46"/>
  <c r="AU144" i="46"/>
  <c r="AU140" i="46"/>
  <c r="AU136" i="46"/>
  <c r="AU110" i="46"/>
  <c r="AU106" i="46"/>
  <c r="AU102" i="46"/>
  <c r="AU101" i="46"/>
  <c r="AU94" i="46"/>
  <c r="AU298" i="46"/>
  <c r="AU295" i="46"/>
  <c r="AU300" i="46"/>
  <c r="AU297" i="46"/>
  <c r="AU248" i="46"/>
  <c r="AU237" i="46"/>
  <c r="AU198" i="46"/>
  <c r="AU346" i="46" s="1"/>
  <c r="AU196" i="46"/>
  <c r="AU344" i="46" s="1"/>
  <c r="AU197" i="46"/>
  <c r="AU345" i="46" s="1"/>
  <c r="AU189" i="46"/>
  <c r="AU337" i="46" s="1"/>
  <c r="AN352" i="21"/>
  <c r="AP32" i="21"/>
  <c r="AP31" i="21" s="1"/>
  <c r="AU282" i="46"/>
  <c r="AU169" i="46"/>
  <c r="AU116" i="46"/>
  <c r="AU117" i="46"/>
  <c r="AU126" i="46"/>
  <c r="AU132" i="46"/>
  <c r="AU127" i="46"/>
  <c r="AU89" i="46"/>
  <c r="AU85" i="46"/>
  <c r="AU87" i="46"/>
  <c r="AU80" i="46"/>
  <c r="AU78" i="46"/>
  <c r="AU75" i="46"/>
  <c r="AU269" i="46"/>
  <c r="AU220" i="46"/>
  <c r="AU279" i="46"/>
  <c r="AU283" i="46"/>
  <c r="AU177" i="46"/>
  <c r="AU325" i="46" s="1"/>
  <c r="AU232" i="46"/>
  <c r="AU180" i="46"/>
  <c r="AU328" i="46" s="1"/>
  <c r="AU225" i="46"/>
  <c r="AU268" i="46"/>
  <c r="AU228" i="46"/>
  <c r="AU230" i="46"/>
  <c r="AU173" i="46"/>
  <c r="AU321" i="46" s="1"/>
  <c r="AU234" i="46"/>
  <c r="AU115" i="46"/>
  <c r="AU118" i="46"/>
  <c r="AU119" i="46"/>
  <c r="AU123" i="46"/>
  <c r="AU131" i="46"/>
  <c r="AU90" i="46"/>
  <c r="AU83" i="46"/>
  <c r="AU81" i="46"/>
  <c r="AU79" i="46"/>
  <c r="AU72" i="46"/>
  <c r="AU134" i="46"/>
  <c r="AU221" i="46"/>
  <c r="AU274" i="46"/>
  <c r="AU178" i="46"/>
  <c r="AU326" i="46" s="1"/>
  <c r="AU271" i="46"/>
  <c r="AU226" i="46"/>
  <c r="AU181" i="46"/>
  <c r="AU329" i="46" s="1"/>
  <c r="AU281" i="46"/>
  <c r="AU224" i="46"/>
  <c r="AU179" i="46"/>
  <c r="AU327" i="46" s="1"/>
  <c r="AU170" i="46"/>
  <c r="AU318" i="46" s="1"/>
  <c r="AU182" i="46"/>
  <c r="AU330" i="46" s="1"/>
  <c r="AU275" i="46"/>
  <c r="AU233" i="46"/>
  <c r="AU176" i="46"/>
  <c r="AU277" i="46"/>
  <c r="AU120" i="46"/>
  <c r="AU122" i="46"/>
  <c r="AU133" i="46"/>
  <c r="AU124" i="46"/>
  <c r="AU129" i="46"/>
  <c r="AU86" i="46"/>
  <c r="AU88" i="46"/>
  <c r="AU82" i="46"/>
  <c r="AU76" i="46"/>
  <c r="AU73" i="46"/>
  <c r="AU272" i="46"/>
  <c r="AU276" i="46"/>
  <c r="AU165" i="46"/>
  <c r="AU284" i="46"/>
  <c r="AU172" i="46"/>
  <c r="AU320" i="46" s="1"/>
  <c r="AU216" i="46"/>
  <c r="AU215" i="46"/>
  <c r="AU167" i="46"/>
  <c r="AU315" i="46" s="1"/>
  <c r="AU219" i="46"/>
  <c r="AU280" i="46"/>
  <c r="AU266" i="46"/>
  <c r="AU217" i="46"/>
  <c r="AU227" i="46"/>
  <c r="AU270" i="46"/>
  <c r="AU171" i="46"/>
  <c r="AU319" i="46" s="1"/>
  <c r="AU183" i="46"/>
  <c r="AU331" i="46" s="1"/>
  <c r="AU222" i="46"/>
  <c r="AU273" i="46"/>
  <c r="AU125" i="46"/>
  <c r="AU121" i="46"/>
  <c r="AU130" i="46"/>
  <c r="AU128" i="46"/>
  <c r="AU84" i="46"/>
  <c r="AU77" i="46"/>
  <c r="AU74" i="46"/>
  <c r="AU71" i="46"/>
  <c r="AU174" i="46"/>
  <c r="AU218" i="46"/>
  <c r="AU184" i="46"/>
  <c r="AU332" i="46" s="1"/>
  <c r="AU267" i="46"/>
  <c r="AU278" i="46"/>
  <c r="AU223" i="46"/>
  <c r="AU166" i="46"/>
  <c r="AU314" i="46" s="1"/>
  <c r="AU175" i="46"/>
  <c r="AU323" i="46" s="1"/>
  <c r="AU168" i="46"/>
  <c r="AU229" i="46"/>
  <c r="AU285" i="46"/>
  <c r="AU231" i="46"/>
  <c r="AM63" i="26"/>
  <c r="AT159" i="46"/>
  <c r="AT158" i="46"/>
  <c r="AT209" i="46"/>
  <c r="AT208" i="46"/>
  <c r="AS310" i="46"/>
  <c r="AT260" i="46"/>
  <c r="AT259" i="46"/>
  <c r="AT321" i="46"/>
  <c r="AV32" i="46"/>
  <c r="AV37" i="46"/>
  <c r="AV38" i="46"/>
  <c r="AV27" i="46"/>
  <c r="AV43" i="46"/>
  <c r="AV34" i="46"/>
  <c r="AV36" i="46"/>
  <c r="AV41" i="46"/>
  <c r="AV26" i="46"/>
  <c r="AV40" i="46"/>
  <c r="AV25" i="46"/>
  <c r="AV31" i="46"/>
  <c r="AV29" i="46"/>
  <c r="AV42" i="46"/>
  <c r="AV35" i="46"/>
  <c r="AV33" i="46"/>
  <c r="AV28" i="46"/>
  <c r="AV30" i="46"/>
  <c r="AV39" i="46"/>
  <c r="AV24" i="46"/>
  <c r="AW14" i="46"/>
  <c r="AW16" i="46" s="1"/>
  <c r="AV15" i="46"/>
  <c r="E385" i="46"/>
  <c r="F384" i="46"/>
  <c r="AT313" i="46"/>
  <c r="Y109" i="21"/>
  <c r="Y111" i="21" s="1"/>
  <c r="AN166" i="21"/>
  <c r="AO290" i="21"/>
  <c r="AL9" i="20"/>
  <c r="AL10" i="20"/>
  <c r="AO47" i="21"/>
  <c r="AO234" i="21"/>
  <c r="AO239" i="21" s="1"/>
  <c r="U19" i="26"/>
  <c r="AN143" i="21"/>
  <c r="AN132" i="21"/>
  <c r="AN121" i="21"/>
  <c r="AN110" i="21"/>
  <c r="AN272" i="21" s="1"/>
  <c r="AO191" i="21"/>
  <c r="AO195" i="21" s="1"/>
  <c r="AO30" i="26" s="1"/>
  <c r="AO207" i="21"/>
  <c r="AO211" i="21" s="1"/>
  <c r="AO31" i="26" s="1"/>
  <c r="AO174" i="21"/>
  <c r="AO163" i="21"/>
  <c r="AO96" i="21"/>
  <c r="AO63" i="21"/>
  <c r="AO140" i="21"/>
  <c r="AO107" i="21"/>
  <c r="AO74" i="21"/>
  <c r="AO85" i="21"/>
  <c r="AO118" i="21"/>
  <c r="AO129" i="21"/>
  <c r="AO151" i="21"/>
  <c r="AO152" i="21"/>
  <c r="AX10" i="28"/>
  <c r="U134" i="21"/>
  <c r="V131" i="21" s="1"/>
  <c r="V133" i="21" s="1"/>
  <c r="AN16" i="26"/>
  <c r="AO10" i="26"/>
  <c r="AO65" i="26"/>
  <c r="AO66" i="26"/>
  <c r="AP172" i="21"/>
  <c r="AO10" i="21"/>
  <c r="AL59" i="20"/>
  <c r="AL49" i="20"/>
  <c r="AL3" i="20"/>
  <c r="AL4" i="20"/>
  <c r="AL54" i="20"/>
  <c r="AM2" i="20"/>
  <c r="AX9" i="28"/>
  <c r="AX4" i="28"/>
  <c r="AY2" i="28"/>
  <c r="AX3" i="28"/>
  <c r="BA8" i="28"/>
  <c r="AZ7" i="28"/>
  <c r="AZ6" i="28"/>
  <c r="AZ5" i="28"/>
  <c r="AO15" i="25"/>
  <c r="AQ4" i="25"/>
  <c r="AQ3" i="25"/>
  <c r="AR2" i="25"/>
  <c r="AR9" i="25" s="1"/>
  <c r="AE145" i="21"/>
  <c r="AF142" i="21" s="1"/>
  <c r="AF144" i="21" s="1"/>
  <c r="AF20" i="26" s="1"/>
  <c r="AO3" i="21"/>
  <c r="AO9" i="21"/>
  <c r="AP2" i="21"/>
  <c r="AO4" i="21"/>
  <c r="AT8" i="26"/>
  <c r="AS7" i="26"/>
  <c r="AS6" i="26"/>
  <c r="AS5" i="26"/>
  <c r="AQ7" i="21"/>
  <c r="AQ5" i="21"/>
  <c r="AQ161" i="21" s="1"/>
  <c r="AR8" i="21"/>
  <c r="AQ6" i="21"/>
  <c r="AC123" i="21"/>
  <c r="AD120" i="21" s="1"/>
  <c r="AR7" i="25"/>
  <c r="AS8" i="25"/>
  <c r="AR6" i="25"/>
  <c r="AR5" i="25"/>
  <c r="AO3" i="26"/>
  <c r="AO9" i="26"/>
  <c r="AP2" i="26"/>
  <c r="AO4" i="26"/>
  <c r="AP149" i="21"/>
  <c r="AP61" i="21"/>
  <c r="AR8" i="20"/>
  <c r="AQ7" i="20"/>
  <c r="AQ6" i="20"/>
  <c r="AQ5" i="20"/>
  <c r="AM347" i="21" l="1"/>
  <c r="AM350" i="21"/>
  <c r="AP346" i="21"/>
  <c r="AP345" i="21"/>
  <c r="AP55" i="26" s="1"/>
  <c r="AP217" i="21"/>
  <c r="AP49" i="26" s="1"/>
  <c r="AP46" i="26" s="1"/>
  <c r="AP218" i="21"/>
  <c r="AP50" i="26" s="1"/>
  <c r="AP47" i="26" s="1"/>
  <c r="AP200" i="21"/>
  <c r="AP185" i="21"/>
  <c r="AP201" i="21"/>
  <c r="AP184" i="21"/>
  <c r="AP338" i="21"/>
  <c r="AP372" i="21"/>
  <c r="AP62" i="26" s="1"/>
  <c r="AP371" i="21"/>
  <c r="AP56" i="26" s="1"/>
  <c r="AP339" i="21"/>
  <c r="AP365" i="21"/>
  <c r="AP364" i="21"/>
  <c r="AS19" i="46"/>
  <c r="AR18" i="46"/>
  <c r="AR17" i="46"/>
  <c r="AN337" i="21"/>
  <c r="AN340" i="21" s="1"/>
  <c r="AN39" i="28"/>
  <c r="AN344" i="21"/>
  <c r="AP351" i="21"/>
  <c r="AP61" i="26"/>
  <c r="AO377" i="21"/>
  <c r="AP37" i="21"/>
  <c r="AP42" i="25"/>
  <c r="AP283" i="21"/>
  <c r="AP285" i="21"/>
  <c r="AP224" i="21"/>
  <c r="AP223" i="21"/>
  <c r="AP206" i="21"/>
  <c r="AP190" i="21"/>
  <c r="AP60" i="26"/>
  <c r="AP54" i="26"/>
  <c r="AP173" i="21"/>
  <c r="AP175" i="21" s="1"/>
  <c r="AP171" i="21" s="1"/>
  <c r="AP284" i="21" s="1"/>
  <c r="AP53" i="26"/>
  <c r="AP59" i="26"/>
  <c r="AO155" i="21"/>
  <c r="AP150" i="21"/>
  <c r="AP148" i="21" s="1"/>
  <c r="AQ20" i="25" s="1"/>
  <c r="AP162" i="21"/>
  <c r="AP160" i="21" s="1"/>
  <c r="AQ21" i="25" s="1"/>
  <c r="AP128" i="21"/>
  <c r="AP126" i="21" s="1"/>
  <c r="AQ18" i="25" s="1"/>
  <c r="AP139" i="21"/>
  <c r="AP137" i="21" s="1"/>
  <c r="AQ19" i="25" s="1"/>
  <c r="AQ72" i="21"/>
  <c r="AQ116" i="21"/>
  <c r="AQ138" i="21"/>
  <c r="AQ127" i="21"/>
  <c r="AQ105" i="21"/>
  <c r="AQ94" i="21"/>
  <c r="AQ83" i="21"/>
  <c r="AP106" i="21"/>
  <c r="AP104" i="21" s="1"/>
  <c r="AP268" i="21" s="1"/>
  <c r="AP117" i="21"/>
  <c r="AP115" i="21" s="1"/>
  <c r="AQ17" i="25" s="1"/>
  <c r="AP84" i="21"/>
  <c r="AP95" i="21"/>
  <c r="AP62" i="21"/>
  <c r="AP73" i="21"/>
  <c r="AA168" i="21"/>
  <c r="AA357" i="21" s="1"/>
  <c r="AP328" i="21"/>
  <c r="Y41" i="26"/>
  <c r="Y273" i="21"/>
  <c r="AV193" i="46"/>
  <c r="AV341" i="46" s="1"/>
  <c r="AM29" i="20"/>
  <c r="AM24" i="20"/>
  <c r="AM44" i="20"/>
  <c r="AM39" i="20"/>
  <c r="AM34" i="20"/>
  <c r="AR46" i="21"/>
  <c r="AV237" i="46"/>
  <c r="AV298" i="46"/>
  <c r="AV243" i="46"/>
  <c r="AV248" i="46"/>
  <c r="AV297" i="46"/>
  <c r="AV242" i="46"/>
  <c r="AV288" i="46"/>
  <c r="AV300" i="46"/>
  <c r="AV235" i="46"/>
  <c r="AV245" i="46"/>
  <c r="AV304" i="46"/>
  <c r="AV295" i="46"/>
  <c r="AV236" i="46"/>
  <c r="AV254" i="46"/>
  <c r="AV299" i="46"/>
  <c r="AV140" i="46"/>
  <c r="AV152" i="46"/>
  <c r="AV148" i="46"/>
  <c r="AV144" i="46"/>
  <c r="AV110" i="46"/>
  <c r="AV106" i="46"/>
  <c r="AV102" i="46"/>
  <c r="AV98" i="46"/>
  <c r="AV94" i="46"/>
  <c r="AV286" i="46"/>
  <c r="AV252" i="46"/>
  <c r="AV249" i="46"/>
  <c r="AV238" i="46"/>
  <c r="AV202" i="46"/>
  <c r="AV350" i="46" s="1"/>
  <c r="AV200" i="46"/>
  <c r="AV348" i="46" s="1"/>
  <c r="AV203" i="46"/>
  <c r="AV351" i="46" s="1"/>
  <c r="AV201" i="46"/>
  <c r="AV349" i="46" s="1"/>
  <c r="AV198" i="46"/>
  <c r="AV346" i="46" s="1"/>
  <c r="AV190" i="46"/>
  <c r="AV338" i="46" s="1"/>
  <c r="AV185" i="46"/>
  <c r="AV333" i="46" s="1"/>
  <c r="AW47" i="46"/>
  <c r="AW51" i="46"/>
  <c r="AW55" i="46"/>
  <c r="AW59" i="46"/>
  <c r="AW63" i="46"/>
  <c r="AW46" i="46"/>
  <c r="AW50" i="46"/>
  <c r="AW54" i="46"/>
  <c r="AW58" i="46"/>
  <c r="AW62" i="46"/>
  <c r="AW45" i="46"/>
  <c r="AW49" i="46"/>
  <c r="AW53" i="46"/>
  <c r="AW57" i="46"/>
  <c r="AW61" i="46"/>
  <c r="AW44" i="46"/>
  <c r="AW48" i="46"/>
  <c r="AW52" i="46"/>
  <c r="AW56" i="46"/>
  <c r="AW60" i="46"/>
  <c r="AV139" i="46"/>
  <c r="AV138" i="46"/>
  <c r="AV151" i="46"/>
  <c r="AV147" i="46"/>
  <c r="AV143" i="46"/>
  <c r="AV109" i="46"/>
  <c r="AV105" i="46"/>
  <c r="AV101" i="46"/>
  <c r="AV97" i="46"/>
  <c r="AV93" i="46"/>
  <c r="AV292" i="46"/>
  <c r="AV293" i="46"/>
  <c r="AV294" i="46"/>
  <c r="AV291" i="46"/>
  <c r="AV247" i="46"/>
  <c r="AV239" i="46"/>
  <c r="AV199" i="46"/>
  <c r="AV347" i="46" s="1"/>
  <c r="AV197" i="46"/>
  <c r="AV345" i="46" s="1"/>
  <c r="AV195" i="46"/>
  <c r="AV343" i="46" s="1"/>
  <c r="AV189" i="46"/>
  <c r="AV337" i="46" s="1"/>
  <c r="AV186" i="46"/>
  <c r="AV334" i="46" s="1"/>
  <c r="AV137" i="46"/>
  <c r="AV136" i="46"/>
  <c r="AV154" i="46"/>
  <c r="AV150" i="46"/>
  <c r="AV146" i="46"/>
  <c r="AV142" i="46"/>
  <c r="AV108" i="46"/>
  <c r="AV104" i="46"/>
  <c r="AV100" i="46"/>
  <c r="AV96" i="46"/>
  <c r="AV92" i="46"/>
  <c r="AV303" i="46"/>
  <c r="AV305" i="46"/>
  <c r="AV290" i="46"/>
  <c r="AV253" i="46"/>
  <c r="AV287" i="46"/>
  <c r="AV250" i="46"/>
  <c r="AV244" i="46"/>
  <c r="AV241" i="46"/>
  <c r="AV194" i="46"/>
  <c r="AV342" i="46" s="1"/>
  <c r="AV196" i="46"/>
  <c r="AV344" i="46" s="1"/>
  <c r="AV191" i="46"/>
  <c r="AV339" i="46" s="1"/>
  <c r="AV187" i="46"/>
  <c r="AV335" i="46" s="1"/>
  <c r="AV135" i="46"/>
  <c r="AV153" i="46"/>
  <c r="AV149" i="46"/>
  <c r="AV145" i="46"/>
  <c r="AV141" i="46"/>
  <c r="AV107" i="46"/>
  <c r="AV103" i="46"/>
  <c r="AV99" i="46"/>
  <c r="AV95" i="46"/>
  <c r="AV91" i="46"/>
  <c r="AV296" i="46"/>
  <c r="AV301" i="46"/>
  <c r="AV302" i="46"/>
  <c r="AV289" i="46"/>
  <c r="AV251" i="46"/>
  <c r="AV246" i="46"/>
  <c r="AV240" i="46"/>
  <c r="AV204" i="46"/>
  <c r="AV352" i="46" s="1"/>
  <c r="AV192" i="46"/>
  <c r="AV340" i="46" s="1"/>
  <c r="AV188" i="46"/>
  <c r="AV336" i="46" s="1"/>
  <c r="AO352" i="21"/>
  <c r="AO358" i="21" s="1"/>
  <c r="AO311" i="21" s="1"/>
  <c r="AQ32" i="21"/>
  <c r="AQ31" i="21" s="1"/>
  <c r="AV168" i="46"/>
  <c r="AV316" i="46" s="1"/>
  <c r="AV184" i="46"/>
  <c r="AV222" i="46"/>
  <c r="AV115" i="46"/>
  <c r="AV119" i="46"/>
  <c r="AV126" i="46"/>
  <c r="AV133" i="46"/>
  <c r="AV131" i="46"/>
  <c r="AV86" i="46"/>
  <c r="AV90" i="46"/>
  <c r="AV88" i="46"/>
  <c r="AV81" i="46"/>
  <c r="AV79" i="46"/>
  <c r="AV72" i="46"/>
  <c r="AV134" i="46"/>
  <c r="AV266" i="46"/>
  <c r="AV167" i="46"/>
  <c r="AV284" i="46"/>
  <c r="AV272" i="46"/>
  <c r="AV275" i="46"/>
  <c r="AV224" i="46"/>
  <c r="AV274" i="46"/>
  <c r="AV225" i="46"/>
  <c r="AV177" i="46"/>
  <c r="AV325" i="46" s="1"/>
  <c r="AV231" i="46"/>
  <c r="AV175" i="46"/>
  <c r="AV223" i="46"/>
  <c r="AV218" i="46"/>
  <c r="AV183" i="46"/>
  <c r="AV331" i="46" s="1"/>
  <c r="AV120" i="46"/>
  <c r="AV118" i="46"/>
  <c r="AV123" i="46"/>
  <c r="AV124" i="46"/>
  <c r="AV132" i="46"/>
  <c r="AV84" i="46"/>
  <c r="AV82" i="46"/>
  <c r="AV76" i="46"/>
  <c r="AV73" i="46"/>
  <c r="AV280" i="46"/>
  <c r="AV215" i="46"/>
  <c r="AV277" i="46"/>
  <c r="AV182" i="46"/>
  <c r="AV330" i="46" s="1"/>
  <c r="AV281" i="46"/>
  <c r="AV221" i="46"/>
  <c r="AV173" i="46"/>
  <c r="AV321" i="46" s="1"/>
  <c r="AV228" i="46"/>
  <c r="AV283" i="46"/>
  <c r="AV269" i="46"/>
  <c r="AV285" i="46"/>
  <c r="AV166" i="46"/>
  <c r="AV278" i="46"/>
  <c r="AV174" i="46"/>
  <c r="AV322" i="46" s="1"/>
  <c r="AV171" i="46"/>
  <c r="AV319" i="46" s="1"/>
  <c r="AV127" i="46"/>
  <c r="AV122" i="46"/>
  <c r="AV116" i="46"/>
  <c r="AV128" i="46"/>
  <c r="AV130" i="46"/>
  <c r="AV87" i="46"/>
  <c r="AV89" i="46"/>
  <c r="AV78" i="46"/>
  <c r="AV75" i="46"/>
  <c r="AV74" i="46"/>
  <c r="AV227" i="46"/>
  <c r="AV219" i="46"/>
  <c r="AV216" i="46"/>
  <c r="AV165" i="46"/>
  <c r="AV176" i="46"/>
  <c r="AV170" i="46"/>
  <c r="AV318" i="46" s="1"/>
  <c r="AV181" i="46"/>
  <c r="AV329" i="46" s="1"/>
  <c r="AV271" i="46"/>
  <c r="AV230" i="46"/>
  <c r="AV268" i="46"/>
  <c r="AV180" i="46"/>
  <c r="AV328" i="46" s="1"/>
  <c r="AV279" i="46"/>
  <c r="AV282" i="46"/>
  <c r="AV229" i="46"/>
  <c r="AV267" i="46"/>
  <c r="AV273" i="46"/>
  <c r="AV270" i="46"/>
  <c r="AV117" i="46"/>
  <c r="AV121" i="46"/>
  <c r="AV125" i="46"/>
  <c r="AV129" i="46"/>
  <c r="AV80" i="46"/>
  <c r="AV85" i="46"/>
  <c r="AV83" i="46"/>
  <c r="AV77" i="46"/>
  <c r="AV71" i="46"/>
  <c r="AV217" i="46"/>
  <c r="AV172" i="46"/>
  <c r="AV276" i="46"/>
  <c r="AV233" i="46"/>
  <c r="AV179" i="46"/>
  <c r="AV327" i="46" s="1"/>
  <c r="AV226" i="46"/>
  <c r="AV178" i="46"/>
  <c r="AV326" i="46" s="1"/>
  <c r="AV234" i="46"/>
  <c r="AV232" i="46"/>
  <c r="AV220" i="46"/>
  <c r="AV169" i="46"/>
  <c r="AV317" i="46" s="1"/>
  <c r="AU159" i="46"/>
  <c r="AU260" i="46"/>
  <c r="AU259" i="46"/>
  <c r="AT310" i="46"/>
  <c r="AU158" i="46"/>
  <c r="AU209" i="46"/>
  <c r="AU208" i="46"/>
  <c r="AV323" i="46"/>
  <c r="AU317" i="46"/>
  <c r="AU322" i="46"/>
  <c r="AV332" i="46"/>
  <c r="AU316" i="46"/>
  <c r="AU324" i="46"/>
  <c r="AW38" i="46"/>
  <c r="AW27" i="46"/>
  <c r="AW32" i="46"/>
  <c r="AW37" i="46"/>
  <c r="AW26" i="46"/>
  <c r="AW25" i="46"/>
  <c r="AW43" i="46"/>
  <c r="AW34" i="46"/>
  <c r="AW36" i="46"/>
  <c r="AW40" i="46"/>
  <c r="AW41" i="46"/>
  <c r="AW29" i="46"/>
  <c r="AW35" i="46"/>
  <c r="AW31" i="46"/>
  <c r="AW42" i="46"/>
  <c r="AW30" i="46"/>
  <c r="AW24" i="46"/>
  <c r="AW28" i="46"/>
  <c r="AW39" i="46"/>
  <c r="AW33" i="46"/>
  <c r="AW15" i="46"/>
  <c r="AX14" i="46"/>
  <c r="AX16" i="46" s="1"/>
  <c r="AU313" i="46"/>
  <c r="E386" i="46"/>
  <c r="F385" i="46"/>
  <c r="Y112" i="21"/>
  <c r="AO166" i="21"/>
  <c r="AP290" i="21"/>
  <c r="AM9" i="20"/>
  <c r="AM10" i="20"/>
  <c r="AP47" i="21"/>
  <c r="AP234" i="21"/>
  <c r="AP239" i="21" s="1"/>
  <c r="V19" i="26"/>
  <c r="AO132" i="21"/>
  <c r="AO121" i="21"/>
  <c r="AO110" i="21"/>
  <c r="AO272" i="21" s="1"/>
  <c r="AO143" i="21"/>
  <c r="AP207" i="21"/>
  <c r="AP211" i="21" s="1"/>
  <c r="AP31" i="26" s="1"/>
  <c r="AP174" i="21"/>
  <c r="AP191" i="21"/>
  <c r="AP195" i="21" s="1"/>
  <c r="AP30" i="26" s="1"/>
  <c r="AP163" i="21"/>
  <c r="AP96" i="21"/>
  <c r="AP74" i="21"/>
  <c r="AP140" i="21"/>
  <c r="AP107" i="21"/>
  <c r="AP63" i="21"/>
  <c r="AP118" i="21"/>
  <c r="AP129" i="21"/>
  <c r="AP85" i="21"/>
  <c r="AP151" i="21"/>
  <c r="AP152" i="21"/>
  <c r="AY10" i="28"/>
  <c r="AO16" i="26"/>
  <c r="V134" i="21"/>
  <c r="W131" i="21" s="1"/>
  <c r="W133" i="21" s="1"/>
  <c r="AP10" i="26"/>
  <c r="AP65" i="26"/>
  <c r="AP66" i="26"/>
  <c r="AQ172" i="21"/>
  <c r="AP10" i="21"/>
  <c r="AM59" i="20"/>
  <c r="AN2" i="20"/>
  <c r="AM49" i="20"/>
  <c r="AM4" i="20"/>
  <c r="AM3" i="20"/>
  <c r="BB8" i="28"/>
  <c r="BA7" i="28"/>
  <c r="BA6" i="28"/>
  <c r="BA5" i="28"/>
  <c r="AY4" i="28"/>
  <c r="AZ2" i="28"/>
  <c r="AY9" i="28"/>
  <c r="AY3" i="28"/>
  <c r="AP15" i="25"/>
  <c r="AS2" i="25"/>
  <c r="AS9" i="25" s="1"/>
  <c r="AR4" i="25"/>
  <c r="AR3" i="25"/>
  <c r="AQ2" i="21"/>
  <c r="AP9" i="21"/>
  <c r="AP4" i="21"/>
  <c r="AP3" i="21"/>
  <c r="AU8" i="26"/>
  <c r="AT7" i="26"/>
  <c r="AT6" i="26"/>
  <c r="AT5" i="26"/>
  <c r="AS8" i="21"/>
  <c r="AR7" i="21"/>
  <c r="AR6" i="21"/>
  <c r="AR5" i="21"/>
  <c r="AR161" i="21" s="1"/>
  <c r="AR7" i="20"/>
  <c r="AS8" i="20"/>
  <c r="AR5" i="20"/>
  <c r="AR6" i="20"/>
  <c r="AT8" i="25"/>
  <c r="AS5" i="25"/>
  <c r="AS7" i="25"/>
  <c r="AS6" i="25"/>
  <c r="AF145" i="21"/>
  <c r="AG142" i="21" s="1"/>
  <c r="AP9" i="26"/>
  <c r="AQ2" i="26"/>
  <c r="AP4" i="26"/>
  <c r="AP3" i="26"/>
  <c r="AD122" i="21"/>
  <c r="AD18" i="26" s="1"/>
  <c r="AQ149" i="21"/>
  <c r="AQ61" i="21"/>
  <c r="AN347" i="21" l="1"/>
  <c r="AN350" i="21"/>
  <c r="AQ346" i="21"/>
  <c r="AQ345" i="21"/>
  <c r="AQ55" i="26" s="1"/>
  <c r="AQ217" i="21"/>
  <c r="AQ49" i="26" s="1"/>
  <c r="AQ46" i="26" s="1"/>
  <c r="AQ218" i="21"/>
  <c r="AQ50" i="26" s="1"/>
  <c r="AQ47" i="26" s="1"/>
  <c r="AQ201" i="21"/>
  <c r="AQ184" i="21"/>
  <c r="AQ185" i="21"/>
  <c r="AQ200" i="21"/>
  <c r="AQ339" i="21"/>
  <c r="AQ338" i="21"/>
  <c r="AQ371" i="21"/>
  <c r="AQ56" i="26" s="1"/>
  <c r="AQ372" i="21"/>
  <c r="AQ62" i="26" s="1"/>
  <c r="AQ365" i="21"/>
  <c r="AQ364" i="21"/>
  <c r="AT19" i="46"/>
  <c r="AS17" i="46"/>
  <c r="AS18" i="46"/>
  <c r="AO337" i="21"/>
  <c r="AO340" i="21" s="1"/>
  <c r="AO39" i="28"/>
  <c r="AO344" i="21"/>
  <c r="AQ351" i="21"/>
  <c r="AQ61" i="26"/>
  <c r="AP377" i="21"/>
  <c r="AQ37" i="21"/>
  <c r="AQ283" i="21"/>
  <c r="AQ285" i="21"/>
  <c r="AQ42" i="25"/>
  <c r="AQ224" i="21"/>
  <c r="AQ223" i="21"/>
  <c r="AQ206" i="21"/>
  <c r="AP155" i="21"/>
  <c r="AQ190" i="21"/>
  <c r="AQ54" i="26"/>
  <c r="AQ60" i="26"/>
  <c r="AA21" i="28"/>
  <c r="AQ173" i="21"/>
  <c r="AQ175" i="21" s="1"/>
  <c r="AQ171" i="21" s="1"/>
  <c r="AQ284" i="21" s="1"/>
  <c r="AQ59" i="26"/>
  <c r="AQ53" i="26"/>
  <c r="AQ150" i="21"/>
  <c r="AQ148" i="21" s="1"/>
  <c r="AR20" i="25" s="1"/>
  <c r="AQ162" i="21"/>
  <c r="AQ160" i="21" s="1"/>
  <c r="AR21" i="25" s="1"/>
  <c r="AQ128" i="21"/>
  <c r="AQ126" i="21" s="1"/>
  <c r="AR18" i="25" s="1"/>
  <c r="AQ139" i="21"/>
  <c r="AQ137" i="21" s="1"/>
  <c r="AR19" i="25" s="1"/>
  <c r="AR72" i="21"/>
  <c r="AR127" i="21"/>
  <c r="AR138" i="21"/>
  <c r="AR116" i="21"/>
  <c r="AR94" i="21"/>
  <c r="AR105" i="21"/>
  <c r="AR83" i="21"/>
  <c r="AQ106" i="21"/>
  <c r="AQ104" i="21" s="1"/>
  <c r="AQ268" i="21" s="1"/>
  <c r="AQ117" i="21"/>
  <c r="AQ115" i="21" s="1"/>
  <c r="AR17" i="25" s="1"/>
  <c r="AQ84" i="21"/>
  <c r="AQ95" i="21"/>
  <c r="AQ62" i="21"/>
  <c r="AQ73" i="21"/>
  <c r="AB165" i="21"/>
  <c r="AB167" i="21" s="1"/>
  <c r="AB22" i="26" s="1"/>
  <c r="AQ328" i="21"/>
  <c r="AW202" i="46"/>
  <c r="AW350" i="46" s="1"/>
  <c r="AN29" i="20"/>
  <c r="AN24" i="20"/>
  <c r="AN44" i="20"/>
  <c r="AN39" i="20"/>
  <c r="AN34" i="20"/>
  <c r="AP352" i="21"/>
  <c r="AS46" i="21"/>
  <c r="AW289" i="46"/>
  <c r="AW241" i="46"/>
  <c r="AW287" i="46"/>
  <c r="AW303" i="46"/>
  <c r="AW239" i="46"/>
  <c r="AW294" i="46"/>
  <c r="AW246" i="46"/>
  <c r="AW302" i="46"/>
  <c r="AW244" i="46"/>
  <c r="AW253" i="46"/>
  <c r="AW247" i="46"/>
  <c r="AW293" i="46"/>
  <c r="AW251" i="46"/>
  <c r="AW301" i="46"/>
  <c r="AW250" i="46"/>
  <c r="AW290" i="46"/>
  <c r="AW292" i="46"/>
  <c r="AW240" i="46"/>
  <c r="AW296" i="46"/>
  <c r="AW305" i="46"/>
  <c r="AW291" i="46"/>
  <c r="AX44" i="46"/>
  <c r="AX48" i="46"/>
  <c r="AX52" i="46"/>
  <c r="AX56" i="46"/>
  <c r="AX60" i="46"/>
  <c r="AX47" i="46"/>
  <c r="AX51" i="46"/>
  <c r="AX55" i="46"/>
  <c r="AX59" i="46"/>
  <c r="AX63" i="46"/>
  <c r="AX46" i="46"/>
  <c r="AX50" i="46"/>
  <c r="AX54" i="46"/>
  <c r="AX58" i="46"/>
  <c r="AX62" i="46"/>
  <c r="AX45" i="46"/>
  <c r="AX49" i="46"/>
  <c r="AX53" i="46"/>
  <c r="AX57" i="46"/>
  <c r="AX61" i="46"/>
  <c r="AW152" i="46"/>
  <c r="AW148" i="46"/>
  <c r="AW144" i="46"/>
  <c r="AW101" i="46"/>
  <c r="AW140" i="46"/>
  <c r="AW136" i="46"/>
  <c r="AW110" i="46"/>
  <c r="AW106" i="46"/>
  <c r="AW102" i="46"/>
  <c r="AW92" i="46"/>
  <c r="AW300" i="46"/>
  <c r="AW297" i="46"/>
  <c r="AW295" i="46"/>
  <c r="AW254" i="46"/>
  <c r="AW248" i="46"/>
  <c r="AW201" i="46"/>
  <c r="AW349" i="46" s="1"/>
  <c r="AW200" i="46"/>
  <c r="AW348" i="46" s="1"/>
  <c r="AW191" i="46"/>
  <c r="AW339" i="46" s="1"/>
  <c r="AW194" i="46"/>
  <c r="AW342" i="46" s="1"/>
  <c r="AW185" i="46"/>
  <c r="AW333" i="46" s="1"/>
  <c r="AW151" i="46"/>
  <c r="AW147" i="46"/>
  <c r="AW143" i="46"/>
  <c r="AW99" i="46"/>
  <c r="AW139" i="46"/>
  <c r="AW135" i="46"/>
  <c r="AW109" i="46"/>
  <c r="AW105" i="46"/>
  <c r="AW100" i="46"/>
  <c r="AW91" i="46"/>
  <c r="AW298" i="46"/>
  <c r="AW288" i="46"/>
  <c r="AW249" i="46"/>
  <c r="AW235" i="46"/>
  <c r="AW196" i="46"/>
  <c r="AW344" i="46" s="1"/>
  <c r="AW198" i="46"/>
  <c r="AW346" i="46" s="1"/>
  <c r="AW197" i="46"/>
  <c r="AW345" i="46" s="1"/>
  <c r="AW189" i="46"/>
  <c r="AW337" i="46" s="1"/>
  <c r="AW187" i="46"/>
  <c r="AW335" i="46" s="1"/>
  <c r="AW154" i="46"/>
  <c r="AW150" i="46"/>
  <c r="AW146" i="46"/>
  <c r="AW142" i="46"/>
  <c r="AW97" i="46"/>
  <c r="AW138" i="46"/>
  <c r="AW108" i="46"/>
  <c r="AW104" i="46"/>
  <c r="AW98" i="46"/>
  <c r="AW94" i="46"/>
  <c r="AW245" i="46"/>
  <c r="AW242" i="46"/>
  <c r="AW236" i="46"/>
  <c r="AW199" i="46"/>
  <c r="AW347" i="46" s="1"/>
  <c r="AW195" i="46"/>
  <c r="AW343" i="46" s="1"/>
  <c r="AW190" i="46"/>
  <c r="AW338" i="46" s="1"/>
  <c r="AW193" i="46"/>
  <c r="AW341" i="46" s="1"/>
  <c r="AW188" i="46"/>
  <c r="AW336" i="46" s="1"/>
  <c r="AW153" i="46"/>
  <c r="AW149" i="46"/>
  <c r="AW145" i="46"/>
  <c r="AW141" i="46"/>
  <c r="AW95" i="46"/>
  <c r="AW137" i="46"/>
  <c r="AW107" i="46"/>
  <c r="AW103" i="46"/>
  <c r="AW96" i="46"/>
  <c r="AW93" i="46"/>
  <c r="AW304" i="46"/>
  <c r="AW299" i="46"/>
  <c r="AW286" i="46"/>
  <c r="AW252" i="46"/>
  <c r="AW243" i="46"/>
  <c r="AW238" i="46"/>
  <c r="AW237" i="46"/>
  <c r="AW203" i="46"/>
  <c r="AW351" i="46" s="1"/>
  <c r="AW204" i="46"/>
  <c r="AW352" i="46" s="1"/>
  <c r="AW192" i="46"/>
  <c r="AW340" i="46" s="1"/>
  <c r="AW186" i="46"/>
  <c r="AW334" i="46" s="1"/>
  <c r="AR32" i="21"/>
  <c r="AR31" i="21" s="1"/>
  <c r="AW123" i="46"/>
  <c r="AW85" i="46"/>
  <c r="AW115" i="46"/>
  <c r="AW133" i="46"/>
  <c r="AW79" i="46"/>
  <c r="AW228" i="46"/>
  <c r="AW281" i="46"/>
  <c r="AW215" i="46"/>
  <c r="AW218" i="46"/>
  <c r="AW224" i="46"/>
  <c r="AW167" i="46"/>
  <c r="AW315" i="46" s="1"/>
  <c r="AW184" i="46"/>
  <c r="AW332" i="46" s="1"/>
  <c r="AW117" i="46"/>
  <c r="AW77" i="46"/>
  <c r="AW226" i="46"/>
  <c r="AW172" i="46"/>
  <c r="AW320" i="46" s="1"/>
  <c r="AW273" i="46"/>
  <c r="AW282" i="46"/>
  <c r="AW230" i="46"/>
  <c r="AW176" i="46"/>
  <c r="AW324" i="46" s="1"/>
  <c r="AW227" i="46"/>
  <c r="AW166" i="46"/>
  <c r="AW121" i="46"/>
  <c r="AW88" i="46"/>
  <c r="AW71" i="46"/>
  <c r="AW169" i="46"/>
  <c r="AW317" i="46" s="1"/>
  <c r="AW179" i="46"/>
  <c r="AW327" i="46" s="1"/>
  <c r="AW267" i="46"/>
  <c r="AW279" i="46"/>
  <c r="AW271" i="46"/>
  <c r="AW165" i="46"/>
  <c r="AW171" i="46"/>
  <c r="AW319" i="46" s="1"/>
  <c r="AW285" i="46"/>
  <c r="AW124" i="46"/>
  <c r="AW120" i="46"/>
  <c r="AW126" i="46"/>
  <c r="AW127" i="46"/>
  <c r="AW87" i="46"/>
  <c r="AW84" i="46"/>
  <c r="AW90" i="46"/>
  <c r="AW83" i="46"/>
  <c r="AW78" i="46"/>
  <c r="AW75" i="46"/>
  <c r="AW134" i="46"/>
  <c r="AW269" i="46"/>
  <c r="AW173" i="46"/>
  <c r="AW321" i="46" s="1"/>
  <c r="AW182" i="46"/>
  <c r="AW330" i="46" s="1"/>
  <c r="AW280" i="46"/>
  <c r="AW223" i="46"/>
  <c r="AW275" i="46"/>
  <c r="AW266" i="46"/>
  <c r="AV315" i="46"/>
  <c r="AV320" i="46"/>
  <c r="AW220" i="46"/>
  <c r="AW234" i="46"/>
  <c r="AW233" i="46"/>
  <c r="AW217" i="46"/>
  <c r="AW180" i="46"/>
  <c r="AW328" i="46" s="1"/>
  <c r="AW181" i="46"/>
  <c r="AW329" i="46" s="1"/>
  <c r="AW216" i="46"/>
  <c r="AW174" i="46"/>
  <c r="AW322" i="46" s="1"/>
  <c r="AW122" i="46"/>
  <c r="AW116" i="46"/>
  <c r="AW119" i="46"/>
  <c r="AW130" i="46"/>
  <c r="AW129" i="46"/>
  <c r="AW81" i="46"/>
  <c r="AW72" i="46"/>
  <c r="AW86" i="46"/>
  <c r="AW80" i="46"/>
  <c r="AW73" i="46"/>
  <c r="AW283" i="46"/>
  <c r="AW221" i="46"/>
  <c r="AW277" i="46"/>
  <c r="AW175" i="46"/>
  <c r="AW323" i="46" s="1"/>
  <c r="AW177" i="46"/>
  <c r="AW325" i="46" s="1"/>
  <c r="AW274" i="46"/>
  <c r="AW272" i="46"/>
  <c r="AW168" i="46"/>
  <c r="AW316" i="46" s="1"/>
  <c r="AV314" i="46"/>
  <c r="AV324" i="46"/>
  <c r="AW232" i="46"/>
  <c r="AW178" i="46"/>
  <c r="AW326" i="46" s="1"/>
  <c r="AW276" i="46"/>
  <c r="AW270" i="46"/>
  <c r="AW229" i="46"/>
  <c r="AW268" i="46"/>
  <c r="AW170" i="46"/>
  <c r="AW318" i="46" s="1"/>
  <c r="AW219" i="46"/>
  <c r="AW278" i="46"/>
  <c r="AW118" i="46"/>
  <c r="AW125" i="46"/>
  <c r="AW128" i="46"/>
  <c r="AW132" i="46"/>
  <c r="AW131" i="46"/>
  <c r="AW89" i="46"/>
  <c r="AW82" i="46"/>
  <c r="AW76" i="46"/>
  <c r="AW74" i="46"/>
  <c r="AW183" i="46"/>
  <c r="AW331" i="46" s="1"/>
  <c r="AW231" i="46"/>
  <c r="AW225" i="46"/>
  <c r="AW284" i="46"/>
  <c r="AW222" i="46"/>
  <c r="AO63" i="26"/>
  <c r="AV159" i="46"/>
  <c r="AU310" i="46"/>
  <c r="AV260" i="46"/>
  <c r="AV259" i="46"/>
  <c r="AV209" i="46"/>
  <c r="AV208" i="46"/>
  <c r="AV158" i="46"/>
  <c r="AX43" i="46"/>
  <c r="AX38" i="46"/>
  <c r="AX27" i="46"/>
  <c r="AX32" i="46"/>
  <c r="AX37" i="46"/>
  <c r="AX26" i="46"/>
  <c r="AX25" i="46"/>
  <c r="AX41" i="46"/>
  <c r="AX31" i="46"/>
  <c r="AX34" i="46"/>
  <c r="AX36" i="46"/>
  <c r="AX40" i="46"/>
  <c r="AX35" i="46"/>
  <c r="AX29" i="46"/>
  <c r="AX30" i="46"/>
  <c r="AX42" i="46"/>
  <c r="AX33" i="46"/>
  <c r="AX39" i="46"/>
  <c r="AX24" i="46"/>
  <c r="AX28" i="46"/>
  <c r="AX202" i="46"/>
  <c r="AX350" i="46" s="1"/>
  <c r="AX15" i="46"/>
  <c r="AY14" i="46"/>
  <c r="AY16" i="46" s="1"/>
  <c r="F386" i="46"/>
  <c r="E387" i="46"/>
  <c r="AV313" i="46"/>
  <c r="Z26" i="28"/>
  <c r="Z109" i="21"/>
  <c r="AP166" i="21"/>
  <c r="AQ290" i="21"/>
  <c r="AN9" i="20"/>
  <c r="AN10" i="20"/>
  <c r="AQ234" i="21"/>
  <c r="AQ239" i="21" s="1"/>
  <c r="AQ47" i="21"/>
  <c r="W19" i="26"/>
  <c r="AP143" i="21"/>
  <c r="AP132" i="21"/>
  <c r="AP121" i="21"/>
  <c r="AP110" i="21"/>
  <c r="AP272" i="21" s="1"/>
  <c r="AQ191" i="21"/>
  <c r="AQ207" i="21"/>
  <c r="AQ174" i="21"/>
  <c r="AQ163" i="21"/>
  <c r="AQ96" i="21"/>
  <c r="AQ140" i="21"/>
  <c r="AQ107" i="21"/>
  <c r="AQ74" i="21"/>
  <c r="AQ63" i="21"/>
  <c r="AQ85" i="21"/>
  <c r="AQ118" i="21"/>
  <c r="AQ129" i="21"/>
  <c r="AQ152" i="21"/>
  <c r="AQ151" i="21"/>
  <c r="AZ10" i="28"/>
  <c r="W134" i="21"/>
  <c r="X131" i="21" s="1"/>
  <c r="X133" i="21" s="1"/>
  <c r="AP16" i="26"/>
  <c r="AQ10" i="26"/>
  <c r="AQ16" i="26" s="1"/>
  <c r="AQ66" i="26"/>
  <c r="AQ65" i="26"/>
  <c r="AR172" i="21"/>
  <c r="AQ10" i="21"/>
  <c r="AN59" i="20"/>
  <c r="AN54" i="20"/>
  <c r="AO2" i="20"/>
  <c r="AN49" i="20"/>
  <c r="AN4" i="20"/>
  <c r="AN3" i="20"/>
  <c r="AZ9" i="28"/>
  <c r="AZ4" i="28"/>
  <c r="AZ3" i="28"/>
  <c r="BA2" i="28"/>
  <c r="BC8" i="28"/>
  <c r="BB7" i="28"/>
  <c r="BB6" i="28"/>
  <c r="BB5" i="28"/>
  <c r="AQ15" i="25"/>
  <c r="AS4" i="25"/>
  <c r="AS3" i="25"/>
  <c r="AT2" i="25"/>
  <c r="AT9" i="25" s="1"/>
  <c r="AD123" i="21"/>
  <c r="AE120" i="21" s="1"/>
  <c r="AE122" i="21" s="1"/>
  <c r="AE18" i="26" s="1"/>
  <c r="AQ3" i="21"/>
  <c r="AR2" i="21"/>
  <c r="AQ9" i="21"/>
  <c r="AQ4" i="21"/>
  <c r="AG144" i="21"/>
  <c r="AG20" i="26" s="1"/>
  <c r="AT8" i="21"/>
  <c r="AS7" i="21"/>
  <c r="AS6" i="21"/>
  <c r="AS5" i="21"/>
  <c r="AS161" i="21" s="1"/>
  <c r="AQ4" i="26"/>
  <c r="AQ9" i="26"/>
  <c r="AQ3" i="26"/>
  <c r="AR2" i="26"/>
  <c r="AT5" i="25"/>
  <c r="AT6" i="25"/>
  <c r="AU8" i="25"/>
  <c r="AT7" i="25"/>
  <c r="AR149" i="21"/>
  <c r="AR61" i="21"/>
  <c r="AV8" i="26"/>
  <c r="AU6" i="26"/>
  <c r="AU7" i="26"/>
  <c r="AU5" i="26"/>
  <c r="AT8" i="20"/>
  <c r="AS7" i="20"/>
  <c r="AS6" i="20"/>
  <c r="AS5" i="20"/>
  <c r="AO347" i="21" l="1"/>
  <c r="AO350" i="21"/>
  <c r="AR346" i="21"/>
  <c r="AR345" i="21"/>
  <c r="AR55" i="26" s="1"/>
  <c r="AR217" i="21"/>
  <c r="AR49" i="26" s="1"/>
  <c r="AR46" i="26" s="1"/>
  <c r="AR218" i="21"/>
  <c r="AR50" i="26" s="1"/>
  <c r="AR47" i="26" s="1"/>
  <c r="AR200" i="21"/>
  <c r="AR185" i="21"/>
  <c r="AR201" i="21"/>
  <c r="AR184" i="21"/>
  <c r="AR371" i="21"/>
  <c r="AR56" i="26" s="1"/>
  <c r="AR338" i="21"/>
  <c r="AR339" i="21"/>
  <c r="AR372" i="21"/>
  <c r="AR62" i="26" s="1"/>
  <c r="AR364" i="21"/>
  <c r="AR365" i="21"/>
  <c r="AU19" i="46"/>
  <c r="AT17" i="46"/>
  <c r="AT18" i="46"/>
  <c r="AP337" i="21"/>
  <c r="AP340" i="21" s="1"/>
  <c r="AP39" i="28"/>
  <c r="AP344" i="21"/>
  <c r="AR351" i="21"/>
  <c r="AR61" i="26"/>
  <c r="AQ377" i="21"/>
  <c r="AR37" i="21"/>
  <c r="AR42" i="25"/>
  <c r="AR285" i="21"/>
  <c r="AR283" i="21"/>
  <c r="AR224" i="21"/>
  <c r="AR223" i="21"/>
  <c r="AR206" i="21"/>
  <c r="AR190" i="21"/>
  <c r="AR54" i="26"/>
  <c r="AR60" i="26"/>
  <c r="AR173" i="21"/>
  <c r="AR175" i="21" s="1"/>
  <c r="AR171" i="21" s="1"/>
  <c r="AR284" i="21" s="1"/>
  <c r="AR59" i="26"/>
  <c r="AR53" i="26"/>
  <c r="AQ155" i="21"/>
  <c r="AR150" i="21"/>
  <c r="AR148" i="21" s="1"/>
  <c r="AS20" i="25" s="1"/>
  <c r="AR162" i="21"/>
  <c r="AR160" i="21" s="1"/>
  <c r="AS21" i="25" s="1"/>
  <c r="AR128" i="21"/>
  <c r="AR126" i="21" s="1"/>
  <c r="AS18" i="25" s="1"/>
  <c r="AR139" i="21"/>
  <c r="AR137" i="21" s="1"/>
  <c r="AS19" i="25" s="1"/>
  <c r="AS72" i="21"/>
  <c r="AS127" i="21"/>
  <c r="AS138" i="21"/>
  <c r="AS116" i="21"/>
  <c r="AS83" i="21"/>
  <c r="AS105" i="21"/>
  <c r="AS94" i="21"/>
  <c r="AR106" i="21"/>
  <c r="AR104" i="21" s="1"/>
  <c r="AR268" i="21" s="1"/>
  <c r="AR117" i="21"/>
  <c r="AR115" i="21" s="1"/>
  <c r="AS17" i="25" s="1"/>
  <c r="AR84" i="21"/>
  <c r="AR95" i="21"/>
  <c r="AR62" i="21"/>
  <c r="AR73" i="21"/>
  <c r="AR328" i="21"/>
  <c r="AO29" i="20"/>
  <c r="AO24" i="20"/>
  <c r="AO39" i="20"/>
  <c r="AO44" i="20"/>
  <c r="AB168" i="21"/>
  <c r="AB357" i="21" s="1"/>
  <c r="AO34" i="20"/>
  <c r="AQ352" i="21"/>
  <c r="AT46" i="21"/>
  <c r="AX238" i="46"/>
  <c r="AX286" i="46"/>
  <c r="AX242" i="46"/>
  <c r="AX235" i="46"/>
  <c r="AX299" i="46"/>
  <c r="AX245" i="46"/>
  <c r="AX249" i="46"/>
  <c r="AX298" i="46"/>
  <c r="AX248" i="46"/>
  <c r="AX295" i="46"/>
  <c r="AX243" i="46"/>
  <c r="AX304" i="46"/>
  <c r="AX297" i="46"/>
  <c r="AX237" i="46"/>
  <c r="AX252" i="46"/>
  <c r="AX236" i="46"/>
  <c r="AX288" i="46"/>
  <c r="AX254" i="46"/>
  <c r="AX300" i="46"/>
  <c r="AX154" i="46"/>
  <c r="AX150" i="46"/>
  <c r="AX146" i="46"/>
  <c r="AX142" i="46"/>
  <c r="AX135" i="46"/>
  <c r="AX108" i="46"/>
  <c r="AX104" i="46"/>
  <c r="AX100" i="46"/>
  <c r="AX96" i="46"/>
  <c r="AX92" i="46"/>
  <c r="AX305" i="46"/>
  <c r="AX292" i="46"/>
  <c r="AX289" i="46"/>
  <c r="AX250" i="46"/>
  <c r="AX200" i="46"/>
  <c r="AX348" i="46" s="1"/>
  <c r="AX198" i="46"/>
  <c r="AX346" i="46" s="1"/>
  <c r="AX195" i="46"/>
  <c r="AX343" i="46" s="1"/>
  <c r="AX190" i="46"/>
  <c r="AX338" i="46" s="1"/>
  <c r="AX153" i="46"/>
  <c r="AX149" i="46"/>
  <c r="AX145" i="46"/>
  <c r="AX141" i="46"/>
  <c r="AX140" i="46"/>
  <c r="AX107" i="46"/>
  <c r="AX103" i="46"/>
  <c r="AX99" i="46"/>
  <c r="AX95" i="46"/>
  <c r="AX91" i="46"/>
  <c r="AX301" i="46"/>
  <c r="AX302" i="46"/>
  <c r="AX290" i="46"/>
  <c r="AX291" i="46"/>
  <c r="AX253" i="46"/>
  <c r="AX244" i="46"/>
  <c r="AX241" i="46"/>
  <c r="AX246" i="46"/>
  <c r="AX239" i="46"/>
  <c r="AX201" i="46"/>
  <c r="AX349" i="46" s="1"/>
  <c r="AX194" i="46"/>
  <c r="AX342" i="46" s="1"/>
  <c r="AX191" i="46"/>
  <c r="AX339" i="46" s="1"/>
  <c r="AX188" i="46"/>
  <c r="AX336" i="46" s="1"/>
  <c r="AX152" i="46"/>
  <c r="AX148" i="46"/>
  <c r="AX144" i="46"/>
  <c r="AX138" i="46"/>
  <c r="AX139" i="46"/>
  <c r="AX110" i="46"/>
  <c r="AX106" i="46"/>
  <c r="AX102" i="46"/>
  <c r="AX98" i="46"/>
  <c r="AX94" i="46"/>
  <c r="AX303" i="46"/>
  <c r="AX287" i="46"/>
  <c r="AX240" i="46"/>
  <c r="AX204" i="46"/>
  <c r="AX352" i="46" s="1"/>
  <c r="AX197" i="46"/>
  <c r="AX345" i="46" s="1"/>
  <c r="AX203" i="46"/>
  <c r="AX351" i="46" s="1"/>
  <c r="AX196" i="46"/>
  <c r="AX344" i="46" s="1"/>
  <c r="AX185" i="46"/>
  <c r="AX333" i="46" s="1"/>
  <c r="AX187" i="46"/>
  <c r="AX335" i="46" s="1"/>
  <c r="AY45" i="46"/>
  <c r="AY49" i="46"/>
  <c r="AY53" i="46"/>
  <c r="AY57" i="46"/>
  <c r="AY61" i="46"/>
  <c r="AY44" i="46"/>
  <c r="AY48" i="46"/>
  <c r="AY52" i="46"/>
  <c r="AY56" i="46"/>
  <c r="AY60" i="46"/>
  <c r="AY47" i="46"/>
  <c r="AY51" i="46"/>
  <c r="AY55" i="46"/>
  <c r="AY59" i="46"/>
  <c r="AY63" i="46"/>
  <c r="AY46" i="46"/>
  <c r="AY50" i="46"/>
  <c r="AY54" i="46"/>
  <c r="AY58" i="46"/>
  <c r="AY62" i="46"/>
  <c r="AX151" i="46"/>
  <c r="AX147" i="46"/>
  <c r="AX143" i="46"/>
  <c r="AX136" i="46"/>
  <c r="AX137" i="46"/>
  <c r="AX109" i="46"/>
  <c r="AX105" i="46"/>
  <c r="AX101" i="46"/>
  <c r="AX97" i="46"/>
  <c r="AX93" i="46"/>
  <c r="AX293" i="46"/>
  <c r="AX294" i="46"/>
  <c r="AX296" i="46"/>
  <c r="AX251" i="46"/>
  <c r="AX247" i="46"/>
  <c r="AX192" i="46"/>
  <c r="AX340" i="46" s="1"/>
  <c r="AX199" i="46"/>
  <c r="AX347" i="46" s="1"/>
  <c r="AX193" i="46"/>
  <c r="AX341" i="46" s="1"/>
  <c r="AX189" i="46"/>
  <c r="AX337" i="46" s="1"/>
  <c r="AX186" i="46"/>
  <c r="AX334" i="46" s="1"/>
  <c r="AS32" i="21"/>
  <c r="AS31" i="21" s="1"/>
  <c r="AX284" i="46"/>
  <c r="AX183" i="46"/>
  <c r="AX331" i="46" s="1"/>
  <c r="AX268" i="46"/>
  <c r="AX178" i="46"/>
  <c r="AX326" i="46" s="1"/>
  <c r="AX166" i="46"/>
  <c r="AX314" i="46" s="1"/>
  <c r="AX272" i="46"/>
  <c r="AX277" i="46"/>
  <c r="AX174" i="46"/>
  <c r="AX322" i="46" s="1"/>
  <c r="AX220" i="46"/>
  <c r="AX224" i="46"/>
  <c r="AX176" i="46"/>
  <c r="AX266" i="46"/>
  <c r="AX223" i="46"/>
  <c r="AX269" i="46"/>
  <c r="AX271" i="46"/>
  <c r="AX179" i="46"/>
  <c r="AX327" i="46" s="1"/>
  <c r="AX115" i="46"/>
  <c r="AX117" i="46"/>
  <c r="AX121" i="46"/>
  <c r="AX128" i="46"/>
  <c r="AX132" i="46"/>
  <c r="AX89" i="46"/>
  <c r="AX86" i="46"/>
  <c r="AX77" i="46"/>
  <c r="AX74" i="46"/>
  <c r="AX227" i="46"/>
  <c r="AX278" i="46"/>
  <c r="AX229" i="46"/>
  <c r="AX232" i="46"/>
  <c r="AX184" i="46"/>
  <c r="AX332" i="46" s="1"/>
  <c r="AX230" i="46"/>
  <c r="AX274" i="46"/>
  <c r="AX221" i="46"/>
  <c r="AX216" i="46"/>
  <c r="AX217" i="46"/>
  <c r="AX273" i="46"/>
  <c r="AX275" i="46"/>
  <c r="AX280" i="46"/>
  <c r="AX285" i="46"/>
  <c r="AX279" i="46"/>
  <c r="AX116" i="46"/>
  <c r="AX118" i="46"/>
  <c r="AX126" i="46"/>
  <c r="AX127" i="46"/>
  <c r="AX124" i="46"/>
  <c r="AX85" i="46"/>
  <c r="AX80" i="46"/>
  <c r="AX78" i="46"/>
  <c r="AX75" i="46"/>
  <c r="AX167" i="46"/>
  <c r="AX315" i="46" s="1"/>
  <c r="AX282" i="46"/>
  <c r="AX225" i="46"/>
  <c r="AX219" i="46"/>
  <c r="AX270" i="46"/>
  <c r="AX218" i="46"/>
  <c r="AX226" i="46"/>
  <c r="AX177" i="46"/>
  <c r="AX325" i="46" s="1"/>
  <c r="AX283" i="46"/>
  <c r="AX181" i="46"/>
  <c r="AX329" i="46" s="1"/>
  <c r="AX233" i="46"/>
  <c r="AX215" i="46"/>
  <c r="AX182" i="46"/>
  <c r="AX330" i="46" s="1"/>
  <c r="AX171" i="46"/>
  <c r="AX319" i="46" s="1"/>
  <c r="AX267" i="46"/>
  <c r="AX169" i="46"/>
  <c r="AX317" i="46" s="1"/>
  <c r="AX120" i="46"/>
  <c r="AX125" i="46"/>
  <c r="AX129" i="46"/>
  <c r="AX131" i="46"/>
  <c r="AX83" i="46"/>
  <c r="AX87" i="46"/>
  <c r="AX81" i="46"/>
  <c r="AX79" i="46"/>
  <c r="AX72" i="46"/>
  <c r="AX134" i="46"/>
  <c r="AX172" i="46"/>
  <c r="AX320" i="46" s="1"/>
  <c r="AX222" i="46"/>
  <c r="AX231" i="46"/>
  <c r="AX170" i="46"/>
  <c r="AX318" i="46" s="1"/>
  <c r="AX276" i="46"/>
  <c r="AX228" i="46"/>
  <c r="AX168" i="46"/>
  <c r="AX316" i="46" s="1"/>
  <c r="AX175" i="46"/>
  <c r="AX323" i="46" s="1"/>
  <c r="AX180" i="46"/>
  <c r="AX328" i="46" s="1"/>
  <c r="AX234" i="46"/>
  <c r="AX173" i="46"/>
  <c r="AX321" i="46" s="1"/>
  <c r="AX165" i="46"/>
  <c r="AX119" i="46"/>
  <c r="AX123" i="46"/>
  <c r="AX122" i="46"/>
  <c r="AX130" i="46"/>
  <c r="AX133" i="46"/>
  <c r="AX88" i="46"/>
  <c r="AX84" i="46"/>
  <c r="AX90" i="46"/>
  <c r="AX82" i="46"/>
  <c r="AX76" i="46"/>
  <c r="AX73" i="46"/>
  <c r="AX71" i="46"/>
  <c r="AX281" i="46"/>
  <c r="AW159" i="46"/>
  <c r="AV310" i="46"/>
  <c r="AW259" i="46"/>
  <c r="AW260" i="46"/>
  <c r="AW209" i="46"/>
  <c r="AW208" i="46"/>
  <c r="AW158" i="46"/>
  <c r="AX324" i="46"/>
  <c r="AW314" i="46"/>
  <c r="AY37" i="46"/>
  <c r="AY38" i="46"/>
  <c r="AY43" i="46"/>
  <c r="AY32" i="46"/>
  <c r="AY27" i="46"/>
  <c r="AY34" i="46"/>
  <c r="AY40" i="46"/>
  <c r="AY36" i="46"/>
  <c r="AY26" i="46"/>
  <c r="AY41" i="46"/>
  <c r="AY25" i="46"/>
  <c r="AY31" i="46"/>
  <c r="AY42" i="46"/>
  <c r="AY30" i="46"/>
  <c r="AY29" i="46"/>
  <c r="AY28" i="46"/>
  <c r="AY33" i="46"/>
  <c r="AY35" i="46"/>
  <c r="AY39" i="46"/>
  <c r="AY24" i="46"/>
  <c r="AW313" i="46"/>
  <c r="AY15" i="46"/>
  <c r="AZ14" i="46"/>
  <c r="AZ16" i="46" s="1"/>
  <c r="E388" i="46"/>
  <c r="F387" i="46"/>
  <c r="Z111" i="21"/>
  <c r="AQ166" i="21"/>
  <c r="AR290" i="21"/>
  <c r="AO9" i="20"/>
  <c r="AO10" i="20"/>
  <c r="AR47" i="21"/>
  <c r="AR234" i="21"/>
  <c r="AR239" i="21" s="1"/>
  <c r="X19" i="26"/>
  <c r="AQ143" i="21"/>
  <c r="AQ121" i="21"/>
  <c r="AQ132" i="21"/>
  <c r="AQ110" i="21"/>
  <c r="AQ272" i="21" s="1"/>
  <c r="AR191" i="21"/>
  <c r="AR207" i="21"/>
  <c r="AR174" i="21"/>
  <c r="AR163" i="21"/>
  <c r="AR96" i="21"/>
  <c r="AR107" i="21"/>
  <c r="AR74" i="21"/>
  <c r="AR85" i="21"/>
  <c r="AR140" i="21"/>
  <c r="AR63" i="21"/>
  <c r="AR118" i="21"/>
  <c r="AR129" i="21"/>
  <c r="AR151" i="21"/>
  <c r="AR155" i="21" s="1"/>
  <c r="AR152" i="21"/>
  <c r="BA10" i="28"/>
  <c r="X134" i="21"/>
  <c r="Y131" i="21" s="1"/>
  <c r="Y133" i="21" s="1"/>
  <c r="AR10" i="26"/>
  <c r="AR16" i="26" s="1"/>
  <c r="AR66" i="26"/>
  <c r="AR65" i="26"/>
  <c r="AS172" i="21"/>
  <c r="AR10" i="21"/>
  <c r="AO59" i="20"/>
  <c r="AO4" i="20"/>
  <c r="AP2" i="20"/>
  <c r="AO3" i="20"/>
  <c r="AO54" i="20"/>
  <c r="AO49" i="20"/>
  <c r="BC7" i="28"/>
  <c r="BC5" i="28"/>
  <c r="BD8" i="28"/>
  <c r="BC6" i="28"/>
  <c r="BA9" i="28"/>
  <c r="BA4" i="28"/>
  <c r="BA3" i="28"/>
  <c r="BB2" i="28"/>
  <c r="AR15" i="25"/>
  <c r="AT3" i="25"/>
  <c r="AU2" i="25"/>
  <c r="AU9" i="25" s="1"/>
  <c r="AT4" i="25"/>
  <c r="AG145" i="21"/>
  <c r="AH142" i="21" s="1"/>
  <c r="AH144" i="21" s="1"/>
  <c r="AH20" i="26" s="1"/>
  <c r="AR9" i="21"/>
  <c r="AS2" i="21"/>
  <c r="AR4" i="21"/>
  <c r="AR3" i="21"/>
  <c r="AE123" i="21"/>
  <c r="AF120" i="21" s="1"/>
  <c r="AR3" i="26"/>
  <c r="AS2" i="26"/>
  <c r="AR4" i="26"/>
  <c r="AR9" i="26"/>
  <c r="AU6" i="25"/>
  <c r="AU7" i="25"/>
  <c r="AU5" i="25"/>
  <c r="AV8" i="25"/>
  <c r="AU8" i="21"/>
  <c r="AT7" i="21"/>
  <c r="AT6" i="21"/>
  <c r="AT5" i="21"/>
  <c r="AT161" i="21" s="1"/>
  <c r="AS61" i="21"/>
  <c r="AS149" i="21"/>
  <c r="AU8" i="20"/>
  <c r="AT7" i="20"/>
  <c r="AT6" i="20"/>
  <c r="AT5" i="20"/>
  <c r="AV5" i="26"/>
  <c r="AV6" i="26"/>
  <c r="AV7" i="26"/>
  <c r="AW8" i="26"/>
  <c r="AP347" i="21" l="1"/>
  <c r="AP350" i="21"/>
  <c r="AS346" i="21"/>
  <c r="AS218" i="21"/>
  <c r="AS50" i="26" s="1"/>
  <c r="AS47" i="26" s="1"/>
  <c r="AS345" i="21"/>
  <c r="AS217" i="21"/>
  <c r="AS49" i="26" s="1"/>
  <c r="AS46" i="26" s="1"/>
  <c r="AS184" i="21"/>
  <c r="AS200" i="21"/>
  <c r="AS201" i="21"/>
  <c r="AS185" i="21"/>
  <c r="AS339" i="21"/>
  <c r="AS338" i="21"/>
  <c r="AS372" i="21"/>
  <c r="AS62" i="26" s="1"/>
  <c r="AS371" i="21"/>
  <c r="AS56" i="26" s="1"/>
  <c r="AS365" i="21"/>
  <c r="AS364" i="21"/>
  <c r="AV19" i="46"/>
  <c r="AU17" i="46"/>
  <c r="AU18" i="46"/>
  <c r="AQ337" i="21"/>
  <c r="AQ340" i="21" s="1"/>
  <c r="AQ39" i="28"/>
  <c r="AQ344" i="21"/>
  <c r="AS351" i="21"/>
  <c r="AS61" i="26"/>
  <c r="AS55" i="26"/>
  <c r="AR377" i="21"/>
  <c r="AS37" i="21"/>
  <c r="AS283" i="21"/>
  <c r="AS285" i="21"/>
  <c r="AS42" i="25"/>
  <c r="AS224" i="21"/>
  <c r="AS223" i="21"/>
  <c r="AS206" i="21"/>
  <c r="AS190" i="21"/>
  <c r="AS54" i="26"/>
  <c r="AS60" i="26"/>
  <c r="AC165" i="21"/>
  <c r="AC167" i="21" s="1"/>
  <c r="AC22" i="26" s="1"/>
  <c r="AS173" i="21"/>
  <c r="AS175" i="21" s="1"/>
  <c r="AS171" i="21" s="1"/>
  <c r="AS284" i="21" s="1"/>
  <c r="AS59" i="26"/>
  <c r="AS53" i="26"/>
  <c r="AS150" i="21"/>
  <c r="AS148" i="21" s="1"/>
  <c r="AT20" i="25" s="1"/>
  <c r="AS162" i="21"/>
  <c r="AS160" i="21" s="1"/>
  <c r="AT21" i="25" s="1"/>
  <c r="AS128" i="21"/>
  <c r="AS126" i="21" s="1"/>
  <c r="AT18" i="25" s="1"/>
  <c r="AS139" i="21"/>
  <c r="AS137" i="21" s="1"/>
  <c r="AT19" i="25" s="1"/>
  <c r="AT72" i="21"/>
  <c r="AT138" i="21"/>
  <c r="AT116" i="21"/>
  <c r="AT127" i="21"/>
  <c r="AT105" i="21"/>
  <c r="AT94" i="21"/>
  <c r="AT83" i="21"/>
  <c r="AS106" i="21"/>
  <c r="AS104" i="21" s="1"/>
  <c r="AS268" i="21" s="1"/>
  <c r="AS117" i="21"/>
  <c r="AS115" i="21" s="1"/>
  <c r="AT17" i="25" s="1"/>
  <c r="AS84" i="21"/>
  <c r="AS95" i="21"/>
  <c r="AS62" i="21"/>
  <c r="AS73" i="21"/>
  <c r="AS328" i="21"/>
  <c r="Z41" i="26"/>
  <c r="Z273" i="21"/>
  <c r="AY191" i="46"/>
  <c r="AY339" i="46" s="1"/>
  <c r="AP29" i="20"/>
  <c r="AP24" i="20"/>
  <c r="AP44" i="20"/>
  <c r="AP39" i="20"/>
  <c r="AB21" i="28"/>
  <c r="AP34" i="20"/>
  <c r="AU46" i="21"/>
  <c r="AY247" i="46"/>
  <c r="AY294" i="46"/>
  <c r="AY251" i="46"/>
  <c r="AY293" i="46"/>
  <c r="AY296" i="46"/>
  <c r="AZ46" i="46"/>
  <c r="AZ50" i="46"/>
  <c r="AZ54" i="46"/>
  <c r="AZ58" i="46"/>
  <c r="AZ62" i="46"/>
  <c r="AZ45" i="46"/>
  <c r="AZ49" i="46"/>
  <c r="AZ53" i="46"/>
  <c r="AZ57" i="46"/>
  <c r="AZ61" i="46"/>
  <c r="AZ44" i="46"/>
  <c r="AZ48" i="46"/>
  <c r="AZ52" i="46"/>
  <c r="AZ56" i="46"/>
  <c r="AZ60" i="46"/>
  <c r="AZ47" i="46"/>
  <c r="AZ51" i="46"/>
  <c r="AZ55" i="46"/>
  <c r="AZ59" i="46"/>
  <c r="AZ63" i="46"/>
  <c r="AY152" i="46"/>
  <c r="AY148" i="46"/>
  <c r="AY144" i="46"/>
  <c r="AY140" i="46"/>
  <c r="AY136" i="46"/>
  <c r="AY110" i="46"/>
  <c r="AY106" i="46"/>
  <c r="AY102" i="46"/>
  <c r="AY95" i="46"/>
  <c r="AY94" i="46"/>
  <c r="AY298" i="46"/>
  <c r="AY295" i="46"/>
  <c r="AY241" i="46"/>
  <c r="AY248" i="46"/>
  <c r="AY237" i="46"/>
  <c r="AY203" i="46"/>
  <c r="AY351" i="46" s="1"/>
  <c r="AY204" i="46"/>
  <c r="AY352" i="46" s="1"/>
  <c r="AY197" i="46"/>
  <c r="AY345" i="46" s="1"/>
  <c r="AY190" i="46"/>
  <c r="AY338" i="46" s="1"/>
  <c r="AY187" i="46"/>
  <c r="AY335" i="46" s="1"/>
  <c r="AY151" i="46"/>
  <c r="AY147" i="46"/>
  <c r="AY143" i="46"/>
  <c r="AY139" i="46"/>
  <c r="AY135" i="46"/>
  <c r="AY109" i="46"/>
  <c r="AY105" i="46"/>
  <c r="AY101" i="46"/>
  <c r="AY100" i="46"/>
  <c r="AY303" i="46"/>
  <c r="AY93" i="46"/>
  <c r="AY287" i="46"/>
  <c r="AY289" i="46"/>
  <c r="AY254" i="46"/>
  <c r="AY253" i="46"/>
  <c r="AY250" i="46"/>
  <c r="AY244" i="46"/>
  <c r="AY238" i="46"/>
  <c r="AY201" i="46"/>
  <c r="AY349" i="46" s="1"/>
  <c r="AY199" i="46"/>
  <c r="AY347" i="46" s="1"/>
  <c r="AY200" i="46"/>
  <c r="AY348" i="46" s="1"/>
  <c r="AY195" i="46"/>
  <c r="AY343" i="46" s="1"/>
  <c r="AY189" i="46"/>
  <c r="AY337" i="46" s="1"/>
  <c r="AY185" i="46"/>
  <c r="AY333" i="46" s="1"/>
  <c r="AY154" i="46"/>
  <c r="AY150" i="46"/>
  <c r="AY146" i="46"/>
  <c r="AY142" i="46"/>
  <c r="AY138" i="46"/>
  <c r="AY108" i="46"/>
  <c r="AY104" i="46"/>
  <c r="AY99" i="46"/>
  <c r="AY98" i="46"/>
  <c r="AY92" i="46"/>
  <c r="AY291" i="46"/>
  <c r="AY304" i="46"/>
  <c r="AY301" i="46"/>
  <c r="AY292" i="46"/>
  <c r="AY252" i="46"/>
  <c r="AY290" i="46"/>
  <c r="AY249" i="46"/>
  <c r="AY246" i="46"/>
  <c r="AY240" i="46"/>
  <c r="AY239" i="46"/>
  <c r="AY198" i="46"/>
  <c r="AY346" i="46" s="1"/>
  <c r="AY202" i="46"/>
  <c r="AY350" i="46" s="1"/>
  <c r="AY196" i="46"/>
  <c r="AY344" i="46" s="1"/>
  <c r="AY194" i="46"/>
  <c r="AY342" i="46" s="1"/>
  <c r="AY188" i="46"/>
  <c r="AY336" i="46" s="1"/>
  <c r="AY153" i="46"/>
  <c r="AY149" i="46"/>
  <c r="AY145" i="46"/>
  <c r="AY141" i="46"/>
  <c r="AY137" i="46"/>
  <c r="AY107" i="46"/>
  <c r="AY103" i="46"/>
  <c r="AY97" i="46"/>
  <c r="AY96" i="46"/>
  <c r="AY305" i="46"/>
  <c r="AY91" i="46"/>
  <c r="AY302" i="46"/>
  <c r="AY299" i="46"/>
  <c r="AY300" i="46"/>
  <c r="AY297" i="46"/>
  <c r="AY288" i="46"/>
  <c r="AY286" i="46"/>
  <c r="AY245" i="46"/>
  <c r="AY242" i="46"/>
  <c r="AY243" i="46"/>
  <c r="AY236" i="46"/>
  <c r="AY235" i="46"/>
  <c r="AY193" i="46"/>
  <c r="AY341" i="46" s="1"/>
  <c r="AY192" i="46"/>
  <c r="AY340" i="46" s="1"/>
  <c r="AY186" i="46"/>
  <c r="AY334" i="46" s="1"/>
  <c r="AR352" i="21"/>
  <c r="AR358" i="21" s="1"/>
  <c r="AR311" i="21" s="1"/>
  <c r="AT32" i="21"/>
  <c r="AT31" i="21" s="1"/>
  <c r="AY165" i="46"/>
  <c r="AY168" i="46"/>
  <c r="AY316" i="46" s="1"/>
  <c r="AY182" i="46"/>
  <c r="AY330" i="46" s="1"/>
  <c r="AY233" i="46"/>
  <c r="AY226" i="46"/>
  <c r="AY275" i="46"/>
  <c r="AY216" i="46"/>
  <c r="AY184" i="46"/>
  <c r="AY332" i="46" s="1"/>
  <c r="AY179" i="46"/>
  <c r="AY327" i="46" s="1"/>
  <c r="AY266" i="46"/>
  <c r="AY166" i="46"/>
  <c r="AY314" i="46" s="1"/>
  <c r="AY284" i="46"/>
  <c r="AY125" i="46"/>
  <c r="AY121" i="46"/>
  <c r="AY133" i="46"/>
  <c r="AY127" i="46"/>
  <c r="AY86" i="46"/>
  <c r="AY84" i="46"/>
  <c r="AY82" i="46"/>
  <c r="AY76" i="46"/>
  <c r="AY71" i="46"/>
  <c r="AY281" i="46"/>
  <c r="AY173" i="46"/>
  <c r="AY321" i="46" s="1"/>
  <c r="AY234" i="46"/>
  <c r="AY228" i="46"/>
  <c r="AY231" i="46"/>
  <c r="AY169" i="46"/>
  <c r="AY317" i="46" s="1"/>
  <c r="AY181" i="46"/>
  <c r="AY329" i="46" s="1"/>
  <c r="AY218" i="46"/>
  <c r="AY225" i="46"/>
  <c r="AY279" i="46"/>
  <c r="AY273" i="46"/>
  <c r="AY221" i="46"/>
  <c r="AY232" i="46"/>
  <c r="AY271" i="46"/>
  <c r="AY176" i="46"/>
  <c r="AY324" i="46" s="1"/>
  <c r="AY174" i="46"/>
  <c r="AY322" i="46" s="1"/>
  <c r="AY178" i="46"/>
  <c r="AY326" i="46" s="1"/>
  <c r="AY115" i="46"/>
  <c r="AY117" i="46"/>
  <c r="AY130" i="46"/>
  <c r="AY132" i="46"/>
  <c r="AY131" i="46"/>
  <c r="AY85" i="46"/>
  <c r="AY80" i="46"/>
  <c r="AY78" i="46"/>
  <c r="AY75" i="46"/>
  <c r="AY180" i="46"/>
  <c r="AY328" i="46" s="1"/>
  <c r="AY276" i="46"/>
  <c r="AY222" i="46"/>
  <c r="AY267" i="46"/>
  <c r="AY283" i="46"/>
  <c r="AY270" i="46"/>
  <c r="AY282" i="46"/>
  <c r="AY285" i="46"/>
  <c r="AY274" i="46"/>
  <c r="AY229" i="46"/>
  <c r="AY227" i="46"/>
  <c r="AY269" i="46"/>
  <c r="AY224" i="46"/>
  <c r="AY277" i="46"/>
  <c r="AY268" i="46"/>
  <c r="AY116" i="46"/>
  <c r="AY118" i="46"/>
  <c r="AY119" i="46"/>
  <c r="AY124" i="46"/>
  <c r="AY126" i="46"/>
  <c r="AY89" i="46"/>
  <c r="AY87" i="46"/>
  <c r="AY81" i="46"/>
  <c r="AY79" i="46"/>
  <c r="AY72" i="46"/>
  <c r="AY134" i="46"/>
  <c r="AY175" i="46"/>
  <c r="AY323" i="46" s="1"/>
  <c r="AY170" i="46"/>
  <c r="AY318" i="46" s="1"/>
  <c r="AY172" i="46"/>
  <c r="AY320" i="46" s="1"/>
  <c r="AY171" i="46"/>
  <c r="AY319" i="46" s="1"/>
  <c r="AY215" i="46"/>
  <c r="AY177" i="46"/>
  <c r="AY325" i="46" s="1"/>
  <c r="AY219" i="46"/>
  <c r="AY167" i="46"/>
  <c r="AY315" i="46" s="1"/>
  <c r="AY280" i="46"/>
  <c r="AY217" i="46"/>
  <c r="AY230" i="46"/>
  <c r="AY278" i="46"/>
  <c r="AY223" i="46"/>
  <c r="AY220" i="46"/>
  <c r="AY272" i="46"/>
  <c r="AY183" i="46"/>
  <c r="AY331" i="46" s="1"/>
  <c r="AY120" i="46"/>
  <c r="AY122" i="46"/>
  <c r="AY123" i="46"/>
  <c r="AY128" i="46"/>
  <c r="AY129" i="46"/>
  <c r="AY83" i="46"/>
  <c r="AY90" i="46"/>
  <c r="AY88" i="46"/>
  <c r="AY77" i="46"/>
  <c r="AY74" i="46"/>
  <c r="AY73" i="46"/>
  <c r="AX159" i="46"/>
  <c r="AW310" i="46"/>
  <c r="AX209" i="46"/>
  <c r="AX208" i="46"/>
  <c r="AX260" i="46"/>
  <c r="AX259" i="46"/>
  <c r="AX158" i="46"/>
  <c r="AZ32" i="46"/>
  <c r="AZ38" i="46"/>
  <c r="AZ27" i="46"/>
  <c r="AZ37" i="46"/>
  <c r="AZ25" i="46"/>
  <c r="AZ41" i="46"/>
  <c r="AZ31" i="46"/>
  <c r="AZ36" i="46"/>
  <c r="AZ40" i="46"/>
  <c r="AZ43" i="46"/>
  <c r="AZ34" i="46"/>
  <c r="AZ26" i="46"/>
  <c r="AZ29" i="46"/>
  <c r="AZ35" i="46"/>
  <c r="AZ28" i="46"/>
  <c r="AZ30" i="46"/>
  <c r="AZ42" i="46"/>
  <c r="AZ39" i="46"/>
  <c r="AZ24" i="46"/>
  <c r="AZ33" i="46"/>
  <c r="E389" i="46"/>
  <c r="F388" i="46"/>
  <c r="AX313" i="46"/>
  <c r="AZ15" i="46"/>
  <c r="BA14" i="46"/>
  <c r="Z112" i="21"/>
  <c r="AA26" i="28" s="1"/>
  <c r="AR166" i="21"/>
  <c r="AS290" i="21"/>
  <c r="AP9" i="20"/>
  <c r="AP10" i="20"/>
  <c r="AS234" i="21"/>
  <c r="AS239" i="21" s="1"/>
  <c r="AS47" i="21"/>
  <c r="Y19" i="26"/>
  <c r="AR143" i="21"/>
  <c r="AR132" i="21"/>
  <c r="AR121" i="21"/>
  <c r="AR110" i="21"/>
  <c r="AR272" i="21" s="1"/>
  <c r="AS191" i="21"/>
  <c r="AS195" i="21" s="1"/>
  <c r="AS30" i="26" s="1"/>
  <c r="AS207" i="21"/>
  <c r="AS211" i="21" s="1"/>
  <c r="AS31" i="26" s="1"/>
  <c r="AS174" i="21"/>
  <c r="AS163" i="21"/>
  <c r="AS96" i="21"/>
  <c r="AS107" i="21"/>
  <c r="AS140" i="21"/>
  <c r="AS63" i="21"/>
  <c r="AS74" i="21"/>
  <c r="AS118" i="21"/>
  <c r="AS129" i="21"/>
  <c r="AS85" i="21"/>
  <c r="AS151" i="21"/>
  <c r="AS152" i="21"/>
  <c r="BB10" i="28"/>
  <c r="Y134" i="21"/>
  <c r="Z131" i="21" s="1"/>
  <c r="Z133" i="21" s="1"/>
  <c r="Z19" i="26" s="1"/>
  <c r="AS10" i="26"/>
  <c r="AS65" i="26"/>
  <c r="AS66" i="26"/>
  <c r="AT172" i="21"/>
  <c r="AS10" i="21"/>
  <c r="AP59" i="20"/>
  <c r="AP54" i="20"/>
  <c r="AP3" i="20"/>
  <c r="AQ2" i="20"/>
  <c r="AP4" i="20"/>
  <c r="AP49" i="20"/>
  <c r="BB9" i="28"/>
  <c r="BB4" i="28"/>
  <c r="BC2" i="28"/>
  <c r="BB3" i="28"/>
  <c r="BE8" i="28"/>
  <c r="BD7" i="28"/>
  <c r="BD6" i="28"/>
  <c r="BD5" i="28"/>
  <c r="AS15" i="25"/>
  <c r="AU3" i="25"/>
  <c r="AV2" i="25"/>
  <c r="AV9" i="25" s="1"/>
  <c r="AU4" i="25"/>
  <c r="AS3" i="21"/>
  <c r="AS9" i="21"/>
  <c r="AT2" i="21"/>
  <c r="AS4" i="21"/>
  <c r="AX8" i="26"/>
  <c r="AW7" i="26"/>
  <c r="AW6" i="26"/>
  <c r="AW5" i="26"/>
  <c r="AV8" i="21"/>
  <c r="AU7" i="21"/>
  <c r="AU6" i="21"/>
  <c r="AU5" i="21"/>
  <c r="AU161" i="21" s="1"/>
  <c r="AS3" i="26"/>
  <c r="AS9" i="26"/>
  <c r="AT2" i="26"/>
  <c r="AS4" i="26"/>
  <c r="AF122" i="21"/>
  <c r="AF18" i="26" s="1"/>
  <c r="AT149" i="21"/>
  <c r="AT61" i="21"/>
  <c r="AH145" i="21"/>
  <c r="AI142" i="21" s="1"/>
  <c r="AV8" i="20"/>
  <c r="AU7" i="20"/>
  <c r="AU6" i="20"/>
  <c r="AU5" i="20"/>
  <c r="AV7" i="25"/>
  <c r="AW8" i="25"/>
  <c r="AV6" i="25"/>
  <c r="AV5" i="25"/>
  <c r="AQ347" i="21" l="1"/>
  <c r="AQ350" i="21"/>
  <c r="AT346" i="21"/>
  <c r="AT345" i="21"/>
  <c r="AT55" i="26" s="1"/>
  <c r="AT217" i="21"/>
  <c r="AT49" i="26" s="1"/>
  <c r="AT46" i="26" s="1"/>
  <c r="AT200" i="21"/>
  <c r="AT185" i="21"/>
  <c r="AT201" i="21"/>
  <c r="AT184" i="21"/>
  <c r="AT218" i="21"/>
  <c r="AT50" i="26" s="1"/>
  <c r="AT47" i="26" s="1"/>
  <c r="AT338" i="21"/>
  <c r="AT372" i="21"/>
  <c r="AT62" i="26" s="1"/>
  <c r="AT339" i="21"/>
  <c r="AT371" i="21"/>
  <c r="AT56" i="26" s="1"/>
  <c r="AT365" i="21"/>
  <c r="AT364" i="21"/>
  <c r="AW19" i="46"/>
  <c r="AV17" i="46"/>
  <c r="AV18" i="46"/>
  <c r="BA16" i="46"/>
  <c r="AR337" i="21"/>
  <c r="AR340" i="21" s="1"/>
  <c r="AR39" i="28"/>
  <c r="AR344" i="21"/>
  <c r="AT351" i="21"/>
  <c r="AT61" i="26"/>
  <c r="AS377" i="21"/>
  <c r="AT37" i="21"/>
  <c r="AT283" i="21"/>
  <c r="AT285" i="21"/>
  <c r="AT42" i="25"/>
  <c r="AT224" i="21"/>
  <c r="AT223" i="21"/>
  <c r="AT206" i="21"/>
  <c r="AT190" i="21"/>
  <c r="AT60" i="26"/>
  <c r="AT54" i="26"/>
  <c r="AT173" i="21"/>
  <c r="AT175" i="21" s="1"/>
  <c r="AT171" i="21" s="1"/>
  <c r="AT284" i="21" s="1"/>
  <c r="AT53" i="26"/>
  <c r="AT59" i="26"/>
  <c r="AT150" i="21"/>
  <c r="AT148" i="21" s="1"/>
  <c r="AU20" i="25" s="1"/>
  <c r="AT162" i="21"/>
  <c r="AT160" i="21" s="1"/>
  <c r="AU21" i="25" s="1"/>
  <c r="AT128" i="21"/>
  <c r="AT126" i="21" s="1"/>
  <c r="AU18" i="25" s="1"/>
  <c r="AT139" i="21"/>
  <c r="AT137" i="21" s="1"/>
  <c r="AU19" i="25" s="1"/>
  <c r="AU72" i="21"/>
  <c r="AU116" i="21"/>
  <c r="AU138" i="21"/>
  <c r="AU127" i="21"/>
  <c r="AU105" i="21"/>
  <c r="AU94" i="21"/>
  <c r="AU83" i="21"/>
  <c r="AT106" i="21"/>
  <c r="AT104" i="21" s="1"/>
  <c r="AT268" i="21" s="1"/>
  <c r="AT117" i="21"/>
  <c r="AT115" i="21" s="1"/>
  <c r="AU17" i="25" s="1"/>
  <c r="AT84" i="21"/>
  <c r="AT95" i="21"/>
  <c r="AT62" i="21"/>
  <c r="AT73" i="21"/>
  <c r="AT328" i="21"/>
  <c r="AZ247" i="46"/>
  <c r="AQ29" i="20"/>
  <c r="AQ24" i="20"/>
  <c r="AQ44" i="20"/>
  <c r="AQ39" i="20"/>
  <c r="AC168" i="21"/>
  <c r="AC357" i="21" s="1"/>
  <c r="AQ34" i="20"/>
  <c r="AV46" i="21"/>
  <c r="AZ236" i="46"/>
  <c r="AZ297" i="46"/>
  <c r="AZ239" i="46"/>
  <c r="AZ290" i="46"/>
  <c r="AZ304" i="46"/>
  <c r="AZ238" i="46"/>
  <c r="AZ287" i="46"/>
  <c r="AZ303" i="46"/>
  <c r="AZ237" i="46"/>
  <c r="AZ295" i="46"/>
  <c r="AZ243" i="46"/>
  <c r="AZ286" i="46"/>
  <c r="AZ300" i="46"/>
  <c r="AZ305" i="46"/>
  <c r="AZ240" i="46"/>
  <c r="AZ252" i="46"/>
  <c r="AZ291" i="46"/>
  <c r="AZ244" i="46"/>
  <c r="AZ254" i="46"/>
  <c r="AZ248" i="46"/>
  <c r="AZ298" i="46"/>
  <c r="AZ242" i="46"/>
  <c r="AZ299" i="46"/>
  <c r="AZ246" i="46"/>
  <c r="AZ292" i="46"/>
  <c r="AZ250" i="46"/>
  <c r="AZ235" i="46"/>
  <c r="AZ245" i="46"/>
  <c r="AZ288" i="46"/>
  <c r="AZ302" i="46"/>
  <c r="AZ249" i="46"/>
  <c r="AZ301" i="46"/>
  <c r="AZ253" i="46"/>
  <c r="AZ289" i="46"/>
  <c r="AZ241" i="46"/>
  <c r="AZ135" i="46"/>
  <c r="AZ154" i="46"/>
  <c r="AZ150" i="46"/>
  <c r="AZ146" i="46"/>
  <c r="AZ142" i="46"/>
  <c r="AZ108" i="46"/>
  <c r="AZ104" i="46"/>
  <c r="AZ101" i="46"/>
  <c r="AZ97" i="46"/>
  <c r="AZ93" i="46"/>
  <c r="AZ199" i="46"/>
  <c r="AZ347" i="46" s="1"/>
  <c r="AZ196" i="46"/>
  <c r="AZ344" i="46" s="1"/>
  <c r="AZ191" i="46"/>
  <c r="AZ339" i="46" s="1"/>
  <c r="AZ189" i="46"/>
  <c r="AZ337" i="46" s="1"/>
  <c r="AZ140" i="46"/>
  <c r="AZ153" i="46"/>
  <c r="AZ149" i="46"/>
  <c r="AZ145" i="46"/>
  <c r="AZ141" i="46"/>
  <c r="AZ107" i="46"/>
  <c r="AZ103" i="46"/>
  <c r="AZ100" i="46"/>
  <c r="AZ96" i="46"/>
  <c r="AZ92" i="46"/>
  <c r="AZ296" i="46"/>
  <c r="AZ197" i="46"/>
  <c r="AZ345" i="46" s="1"/>
  <c r="AZ198" i="46"/>
  <c r="AZ346" i="46" s="1"/>
  <c r="AZ193" i="46"/>
  <c r="AZ341" i="46" s="1"/>
  <c r="AZ185" i="46"/>
  <c r="AZ333" i="46" s="1"/>
  <c r="AZ138" i="46"/>
  <c r="AZ139" i="46"/>
  <c r="AZ152" i="46"/>
  <c r="AZ148" i="46"/>
  <c r="AZ144" i="46"/>
  <c r="AZ110" i="46"/>
  <c r="AZ106" i="46"/>
  <c r="AZ102" i="46"/>
  <c r="AZ99" i="46"/>
  <c r="AZ95" i="46"/>
  <c r="AZ91" i="46"/>
  <c r="AZ251" i="46"/>
  <c r="AZ204" i="46"/>
  <c r="AZ352" i="46" s="1"/>
  <c r="AZ200" i="46"/>
  <c r="AZ348" i="46" s="1"/>
  <c r="AZ192" i="46"/>
  <c r="AZ340" i="46" s="1"/>
  <c r="AZ190" i="46"/>
  <c r="AZ338" i="46" s="1"/>
  <c r="AZ188" i="46"/>
  <c r="AZ336" i="46" s="1"/>
  <c r="BA47" i="46"/>
  <c r="BA51" i="46"/>
  <c r="BA55" i="46"/>
  <c r="BA59" i="46"/>
  <c r="BA63" i="46"/>
  <c r="BA46" i="46"/>
  <c r="BA50" i="46"/>
  <c r="BA54" i="46"/>
  <c r="BA58" i="46"/>
  <c r="BA62" i="46"/>
  <c r="BA45" i="46"/>
  <c r="BA49" i="46"/>
  <c r="BA53" i="46"/>
  <c r="BA57" i="46"/>
  <c r="BA61" i="46"/>
  <c r="BA44" i="46"/>
  <c r="BA48" i="46"/>
  <c r="BA52" i="46"/>
  <c r="BA56" i="46"/>
  <c r="BA60" i="46"/>
  <c r="AZ136" i="46"/>
  <c r="AZ137" i="46"/>
  <c r="AZ151" i="46"/>
  <c r="AZ147" i="46"/>
  <c r="AZ143" i="46"/>
  <c r="AZ109" i="46"/>
  <c r="AZ105" i="46"/>
  <c r="AZ98" i="46"/>
  <c r="AZ94" i="46"/>
  <c r="AZ293" i="46"/>
  <c r="AZ294" i="46"/>
  <c r="AZ202" i="46"/>
  <c r="AZ350" i="46" s="1"/>
  <c r="AZ194" i="46"/>
  <c r="AZ342" i="46" s="1"/>
  <c r="AZ203" i="46"/>
  <c r="AZ351" i="46" s="1"/>
  <c r="AZ201" i="46"/>
  <c r="AZ349" i="46" s="1"/>
  <c r="AZ195" i="46"/>
  <c r="AZ343" i="46" s="1"/>
  <c r="AZ187" i="46"/>
  <c r="AZ335" i="46" s="1"/>
  <c r="AZ186" i="46"/>
  <c r="AZ334" i="46" s="1"/>
  <c r="AS352" i="21"/>
  <c r="AS358" i="21" s="1"/>
  <c r="AS311" i="21" s="1"/>
  <c r="AU32" i="21"/>
  <c r="AU31" i="21" s="1"/>
  <c r="AZ223" i="46"/>
  <c r="AZ280" i="46"/>
  <c r="AZ215" i="46"/>
  <c r="AZ175" i="46"/>
  <c r="AZ323" i="46" s="1"/>
  <c r="AZ268" i="46"/>
  <c r="AZ227" i="46"/>
  <c r="AZ285" i="46"/>
  <c r="AZ180" i="46"/>
  <c r="AZ328" i="46" s="1"/>
  <c r="AZ174" i="46"/>
  <c r="AZ322" i="46" s="1"/>
  <c r="AZ232" i="46"/>
  <c r="AZ225" i="46"/>
  <c r="AZ169" i="46"/>
  <c r="AZ317" i="46" s="1"/>
  <c r="AZ173" i="46"/>
  <c r="AZ321" i="46" s="1"/>
  <c r="AZ184" i="46"/>
  <c r="AZ332" i="46" s="1"/>
  <c r="AZ165" i="46"/>
  <c r="AZ119" i="46"/>
  <c r="AZ129" i="46"/>
  <c r="AZ116" i="46"/>
  <c r="AZ127" i="46"/>
  <c r="AZ87" i="46"/>
  <c r="AZ85" i="46"/>
  <c r="AZ83" i="46"/>
  <c r="AZ77" i="46"/>
  <c r="AZ71" i="46"/>
  <c r="AZ183" i="46"/>
  <c r="AZ331" i="46" s="1"/>
  <c r="AZ278" i="46"/>
  <c r="AZ167" i="46"/>
  <c r="AZ315" i="46" s="1"/>
  <c r="AZ171" i="46"/>
  <c r="AZ319" i="46" s="1"/>
  <c r="AZ277" i="46"/>
  <c r="AZ229" i="46"/>
  <c r="AZ282" i="46"/>
  <c r="AZ267" i="46"/>
  <c r="AZ176" i="46"/>
  <c r="AZ324" i="46" s="1"/>
  <c r="AZ221" i="46"/>
  <c r="AZ218" i="46"/>
  <c r="AZ231" i="46"/>
  <c r="AZ281" i="46"/>
  <c r="AZ266" i="46"/>
  <c r="AZ216" i="46"/>
  <c r="AZ226" i="46"/>
  <c r="AZ132" i="46"/>
  <c r="AZ121" i="46"/>
  <c r="AZ115" i="46"/>
  <c r="AZ125" i="46"/>
  <c r="AZ130" i="46"/>
  <c r="AZ86" i="46"/>
  <c r="AZ88" i="46"/>
  <c r="AZ81" i="46"/>
  <c r="AZ79" i="46"/>
  <c r="AZ72" i="46"/>
  <c r="AZ134" i="46"/>
  <c r="AZ272" i="46"/>
  <c r="AZ230" i="46"/>
  <c r="AZ219" i="46"/>
  <c r="AZ172" i="46"/>
  <c r="AZ320" i="46" s="1"/>
  <c r="AZ224" i="46"/>
  <c r="AZ274" i="46"/>
  <c r="AZ270" i="46"/>
  <c r="AZ222" i="46"/>
  <c r="AZ271" i="46"/>
  <c r="AZ273" i="46"/>
  <c r="AZ181" i="46"/>
  <c r="AZ228" i="46"/>
  <c r="AZ284" i="46"/>
  <c r="AZ179" i="46"/>
  <c r="AZ327" i="46" s="1"/>
  <c r="AZ275" i="46"/>
  <c r="AZ233" i="46"/>
  <c r="AZ168" i="46"/>
  <c r="AZ122" i="46"/>
  <c r="AZ128" i="46"/>
  <c r="AZ123" i="46"/>
  <c r="AZ131" i="46"/>
  <c r="AZ126" i="46"/>
  <c r="AZ80" i="46"/>
  <c r="AZ84" i="46"/>
  <c r="AZ78" i="46"/>
  <c r="AZ75" i="46"/>
  <c r="AZ73" i="46"/>
  <c r="AZ220" i="46"/>
  <c r="AZ217" i="46"/>
  <c r="AZ177" i="46"/>
  <c r="AZ325" i="46" s="1"/>
  <c r="AZ170" i="46"/>
  <c r="AZ318" i="46" s="1"/>
  <c r="AZ269" i="46"/>
  <c r="AZ283" i="46"/>
  <c r="AZ276" i="46"/>
  <c r="AZ178" i="46"/>
  <c r="AZ326" i="46" s="1"/>
  <c r="AZ279" i="46"/>
  <c r="AZ234" i="46"/>
  <c r="AZ166" i="46"/>
  <c r="AZ314" i="46" s="1"/>
  <c r="AZ182" i="46"/>
  <c r="AZ330" i="46" s="1"/>
  <c r="AZ117" i="46"/>
  <c r="AZ118" i="46"/>
  <c r="AZ124" i="46"/>
  <c r="AZ120" i="46"/>
  <c r="AZ133" i="46"/>
  <c r="AZ90" i="46"/>
  <c r="AZ89" i="46"/>
  <c r="AZ82" i="46"/>
  <c r="AZ76" i="46"/>
  <c r="AZ74" i="46"/>
  <c r="AR63" i="26"/>
  <c r="AY159" i="46"/>
  <c r="AX310" i="46"/>
  <c r="AY158" i="46"/>
  <c r="AY260" i="46"/>
  <c r="AY259" i="46"/>
  <c r="AY209" i="46"/>
  <c r="AY208" i="46"/>
  <c r="BA32" i="46"/>
  <c r="BA38" i="46"/>
  <c r="BA37" i="46"/>
  <c r="BA27" i="46"/>
  <c r="BA43" i="46"/>
  <c r="BA34" i="46"/>
  <c r="BA25" i="46"/>
  <c r="BA41" i="46"/>
  <c r="BA31" i="46"/>
  <c r="BA36" i="46"/>
  <c r="BA26" i="46"/>
  <c r="BA40" i="46"/>
  <c r="BA28" i="46"/>
  <c r="BA42" i="46"/>
  <c r="BA29" i="46"/>
  <c r="BA30" i="46"/>
  <c r="BA24" i="46"/>
  <c r="BA35" i="46"/>
  <c r="BA33" i="46"/>
  <c r="BA39" i="46"/>
  <c r="BB14" i="46"/>
  <c r="BA15" i="46"/>
  <c r="E390" i="46"/>
  <c r="F389" i="46"/>
  <c r="AY313" i="46"/>
  <c r="AA109" i="21"/>
  <c r="AA111" i="21" s="1"/>
  <c r="AT290" i="21"/>
  <c r="AQ9" i="20"/>
  <c r="AQ10" i="20"/>
  <c r="AT47" i="21"/>
  <c r="AT234" i="21"/>
  <c r="AT239" i="21" s="1"/>
  <c r="AS166" i="21"/>
  <c r="AS143" i="21"/>
  <c r="AS132" i="21"/>
  <c r="AS121" i="21"/>
  <c r="AS110" i="21"/>
  <c r="AS272" i="21" s="1"/>
  <c r="AT191" i="21"/>
  <c r="AT195" i="21" s="1"/>
  <c r="AT30" i="26" s="1"/>
  <c r="AT207" i="21"/>
  <c r="AT211" i="21" s="1"/>
  <c r="AT31" i="26" s="1"/>
  <c r="AT174" i="21"/>
  <c r="AT163" i="21"/>
  <c r="AT96" i="21"/>
  <c r="AT107" i="21"/>
  <c r="AT140" i="21"/>
  <c r="AT74" i="21"/>
  <c r="AT63" i="21"/>
  <c r="AT118" i="21"/>
  <c r="AT129" i="21"/>
  <c r="AT85" i="21"/>
  <c r="AS155" i="21"/>
  <c r="AT151" i="21"/>
  <c r="AT152" i="21"/>
  <c r="BC10" i="28"/>
  <c r="AS16" i="26"/>
  <c r="Z134" i="21"/>
  <c r="AA131" i="21" s="1"/>
  <c r="AA133" i="21" s="1"/>
  <c r="AT10" i="26"/>
  <c r="AT65" i="26"/>
  <c r="AT66" i="26"/>
  <c r="AU172" i="21"/>
  <c r="AT10" i="21"/>
  <c r="AQ59" i="20"/>
  <c r="AR2" i="20"/>
  <c r="AQ4" i="20"/>
  <c r="AQ49" i="20"/>
  <c r="AQ54" i="20"/>
  <c r="AQ3" i="20"/>
  <c r="BC4" i="28"/>
  <c r="BC9" i="28"/>
  <c r="BD2" i="28"/>
  <c r="BC3" i="28"/>
  <c r="BF8" i="28"/>
  <c r="BE7" i="28"/>
  <c r="BE6" i="28"/>
  <c r="BE5" i="28"/>
  <c r="AT15" i="25"/>
  <c r="AV3" i="25"/>
  <c r="AW2" i="25"/>
  <c r="AW9" i="25" s="1"/>
  <c r="AV4" i="25"/>
  <c r="AT9" i="21"/>
  <c r="AT3" i="21"/>
  <c r="AT4" i="21"/>
  <c r="AU2" i="21"/>
  <c r="AX8" i="25"/>
  <c r="AW5" i="25"/>
  <c r="AW7" i="25"/>
  <c r="AW6" i="25"/>
  <c r="AF123" i="21"/>
  <c r="AG120" i="21" s="1"/>
  <c r="AW8" i="20"/>
  <c r="AV5" i="20"/>
  <c r="AV6" i="20"/>
  <c r="AV7" i="20"/>
  <c r="AT9" i="26"/>
  <c r="AU2" i="26"/>
  <c r="AT4" i="26"/>
  <c r="AT3" i="26"/>
  <c r="AW8" i="21"/>
  <c r="AV7" i="21"/>
  <c r="AV6" i="21"/>
  <c r="AV5" i="21"/>
  <c r="AV161" i="21" s="1"/>
  <c r="AI144" i="21"/>
  <c r="AI20" i="26" s="1"/>
  <c r="AU61" i="21"/>
  <c r="AU149" i="21"/>
  <c r="AY8" i="26"/>
  <c r="AX7" i="26"/>
  <c r="AX6" i="26"/>
  <c r="AX5" i="26"/>
  <c r="AR347" i="21" l="1"/>
  <c r="AR350" i="21"/>
  <c r="AU346" i="21"/>
  <c r="AU345" i="21"/>
  <c r="AU55" i="26" s="1"/>
  <c r="AU217" i="21"/>
  <c r="AU49" i="26" s="1"/>
  <c r="AU46" i="26" s="1"/>
  <c r="AU218" i="21"/>
  <c r="AU50" i="26" s="1"/>
  <c r="AU47" i="26" s="1"/>
  <c r="AU201" i="21"/>
  <c r="AU184" i="21"/>
  <c r="AU200" i="21"/>
  <c r="AU185" i="21"/>
  <c r="AU338" i="21"/>
  <c r="AU339" i="21"/>
  <c r="AU371" i="21"/>
  <c r="AU56" i="26" s="1"/>
  <c r="AU372" i="21"/>
  <c r="AU62" i="26" s="1"/>
  <c r="AU364" i="21"/>
  <c r="AU365" i="21"/>
  <c r="BB16" i="46"/>
  <c r="AX19" i="46"/>
  <c r="AW17" i="46"/>
  <c r="AW18" i="46"/>
  <c r="AS337" i="21"/>
  <c r="AS340" i="21" s="1"/>
  <c r="AS39" i="28"/>
  <c r="AS344" i="21"/>
  <c r="AU351" i="21"/>
  <c r="AU61" i="26"/>
  <c r="AT377" i="21"/>
  <c r="AU37" i="21"/>
  <c r="AU283" i="21"/>
  <c r="AU285" i="21"/>
  <c r="AU42" i="25"/>
  <c r="AU224" i="21"/>
  <c r="AU223" i="21"/>
  <c r="AU206" i="21"/>
  <c r="AU190" i="21"/>
  <c r="AU60" i="26"/>
  <c r="AU54" i="26"/>
  <c r="AD165" i="21"/>
  <c r="AD167" i="21" s="1"/>
  <c r="AD22" i="26" s="1"/>
  <c r="AU173" i="21"/>
  <c r="AU175" i="21" s="1"/>
  <c r="AU171" i="21" s="1"/>
  <c r="AU284" i="21" s="1"/>
  <c r="AU59" i="26"/>
  <c r="AU53" i="26"/>
  <c r="AT155" i="21"/>
  <c r="AU150" i="21"/>
  <c r="AU148" i="21" s="1"/>
  <c r="AV20" i="25" s="1"/>
  <c r="AU162" i="21"/>
  <c r="AU160" i="21" s="1"/>
  <c r="AV21" i="25" s="1"/>
  <c r="AV72" i="21"/>
  <c r="AV127" i="21"/>
  <c r="AV138" i="21"/>
  <c r="AV116" i="21"/>
  <c r="AV94" i="21"/>
  <c r="AV105" i="21"/>
  <c r="AV83" i="21"/>
  <c r="AU128" i="21"/>
  <c r="AU126" i="21" s="1"/>
  <c r="AV18" i="25" s="1"/>
  <c r="AU139" i="21"/>
  <c r="AU137" i="21" s="1"/>
  <c r="AV19" i="25" s="1"/>
  <c r="AU106" i="21"/>
  <c r="AU104" i="21" s="1"/>
  <c r="AU268" i="21" s="1"/>
  <c r="AU117" i="21"/>
  <c r="AU115" i="21" s="1"/>
  <c r="AV17" i="25" s="1"/>
  <c r="AU84" i="21"/>
  <c r="AU95" i="21"/>
  <c r="AU62" i="21"/>
  <c r="AU73" i="21"/>
  <c r="AA41" i="26"/>
  <c r="AA273" i="21"/>
  <c r="AU328" i="21"/>
  <c r="AC21" i="28"/>
  <c r="AR29" i="20"/>
  <c r="AR24" i="20"/>
  <c r="AR44" i="20"/>
  <c r="AR39" i="20"/>
  <c r="AR34" i="20"/>
  <c r="AT352" i="21"/>
  <c r="AW46" i="21"/>
  <c r="BA185" i="46"/>
  <c r="BA333" i="46" s="1"/>
  <c r="BA294" i="46"/>
  <c r="BA293" i="46"/>
  <c r="BA151" i="46"/>
  <c r="BA147" i="46"/>
  <c r="BA143" i="46"/>
  <c r="BA98" i="46"/>
  <c r="BA138" i="46"/>
  <c r="BA108" i="46"/>
  <c r="BA104" i="46"/>
  <c r="BA99" i="46"/>
  <c r="BA303" i="46"/>
  <c r="BA91" i="46"/>
  <c r="BA296" i="46"/>
  <c r="BA287" i="46"/>
  <c r="BA291" i="46"/>
  <c r="BA254" i="46"/>
  <c r="BA288" i="46"/>
  <c r="BA251" i="46"/>
  <c r="BA244" i="46"/>
  <c r="BA249" i="46"/>
  <c r="BA246" i="46"/>
  <c r="BA235" i="46"/>
  <c r="BA203" i="46"/>
  <c r="BA351" i="46" s="1"/>
  <c r="BA201" i="46"/>
  <c r="BA349" i="46" s="1"/>
  <c r="BA191" i="46"/>
  <c r="BA339" i="46" s="1"/>
  <c r="BA202" i="46"/>
  <c r="BA350" i="46" s="1"/>
  <c r="BA193" i="46"/>
  <c r="BA341" i="46" s="1"/>
  <c r="BA188" i="46"/>
  <c r="BA336" i="46" s="1"/>
  <c r="BA187" i="46"/>
  <c r="BA335" i="46" s="1"/>
  <c r="BB44" i="46"/>
  <c r="BB48" i="46"/>
  <c r="BB52" i="46"/>
  <c r="BB56" i="46"/>
  <c r="BB60" i="46"/>
  <c r="BB47" i="46"/>
  <c r="BB51" i="46"/>
  <c r="BB55" i="46"/>
  <c r="BB59" i="46"/>
  <c r="BB63" i="46"/>
  <c r="BB46" i="46"/>
  <c r="BB50" i="46"/>
  <c r="BB54" i="46"/>
  <c r="BB58" i="46"/>
  <c r="BB62" i="46"/>
  <c r="BB45" i="46"/>
  <c r="BB49" i="46"/>
  <c r="BB53" i="46"/>
  <c r="BB57" i="46"/>
  <c r="BB61" i="46"/>
  <c r="BA154" i="46"/>
  <c r="BA150" i="46"/>
  <c r="BA146" i="46"/>
  <c r="BA142" i="46"/>
  <c r="BA96" i="46"/>
  <c r="BA137" i="46"/>
  <c r="BA107" i="46"/>
  <c r="BA103" i="46"/>
  <c r="BA97" i="46"/>
  <c r="BA94" i="46"/>
  <c r="BA301" i="46"/>
  <c r="BA289" i="46"/>
  <c r="BA290" i="46"/>
  <c r="BA247" i="46"/>
  <c r="BA240" i="46"/>
  <c r="BA245" i="46"/>
  <c r="BA242" i="46"/>
  <c r="BA236" i="46"/>
  <c r="BA204" i="46"/>
  <c r="BA352" i="46" s="1"/>
  <c r="BA198" i="46"/>
  <c r="BA346" i="46" s="1"/>
  <c r="BA190" i="46"/>
  <c r="BA338" i="46" s="1"/>
  <c r="BA189" i="46"/>
  <c r="BA337" i="46" s="1"/>
  <c r="BA153" i="46"/>
  <c r="BA149" i="46"/>
  <c r="BA145" i="46"/>
  <c r="BA141" i="46"/>
  <c r="BA140" i="46"/>
  <c r="BA136" i="46"/>
  <c r="BA110" i="46"/>
  <c r="BA106" i="46"/>
  <c r="BA102" i="46"/>
  <c r="BA95" i="46"/>
  <c r="BA93" i="46"/>
  <c r="BA305" i="46"/>
  <c r="BA304" i="46"/>
  <c r="BA297" i="46"/>
  <c r="BA302" i="46"/>
  <c r="BA299" i="46"/>
  <c r="BA286" i="46"/>
  <c r="BA252" i="46"/>
  <c r="BA243" i="46"/>
  <c r="BA241" i="46"/>
  <c r="BA238" i="46"/>
  <c r="BA237" i="46"/>
  <c r="BA199" i="46"/>
  <c r="BA347" i="46" s="1"/>
  <c r="BA200" i="46"/>
  <c r="BA348" i="46" s="1"/>
  <c r="BA195" i="46"/>
  <c r="BA343" i="46" s="1"/>
  <c r="BA192" i="46"/>
  <c r="BA340" i="46" s="1"/>
  <c r="BA186" i="46"/>
  <c r="BA334" i="46" s="1"/>
  <c r="BA152" i="46"/>
  <c r="BA148" i="46"/>
  <c r="BA144" i="46"/>
  <c r="BA100" i="46"/>
  <c r="BA139" i="46"/>
  <c r="BA135" i="46"/>
  <c r="BA109" i="46"/>
  <c r="BA105" i="46"/>
  <c r="BA101" i="46"/>
  <c r="BA92" i="46"/>
  <c r="BA300" i="46"/>
  <c r="BA298" i="46"/>
  <c r="BA295" i="46"/>
  <c r="BA292" i="46"/>
  <c r="BA248" i="46"/>
  <c r="BA253" i="46"/>
  <c r="BA250" i="46"/>
  <c r="BA239" i="46"/>
  <c r="BA196" i="46"/>
  <c r="BA344" i="46" s="1"/>
  <c r="BA197" i="46"/>
  <c r="BA345" i="46" s="1"/>
  <c r="BA194" i="46"/>
  <c r="BA342" i="46" s="1"/>
  <c r="AV32" i="21"/>
  <c r="AV31" i="21" s="1"/>
  <c r="BA279" i="46"/>
  <c r="BA283" i="46"/>
  <c r="BA177" i="46"/>
  <c r="BA168" i="46"/>
  <c r="BA284" i="46"/>
  <c r="BA271" i="46"/>
  <c r="BA224" i="46"/>
  <c r="BA230" i="46"/>
  <c r="BA226" i="46"/>
  <c r="BA231" i="46"/>
  <c r="BA277" i="46"/>
  <c r="BA278" i="46"/>
  <c r="BA169" i="46"/>
  <c r="BA317" i="46" s="1"/>
  <c r="BA180" i="46"/>
  <c r="BA328" i="46" s="1"/>
  <c r="BA268" i="46"/>
  <c r="BA223" i="46"/>
  <c r="BA117" i="46"/>
  <c r="BA118" i="46"/>
  <c r="BA130" i="46"/>
  <c r="BA129" i="46"/>
  <c r="BA87" i="46"/>
  <c r="BA84" i="46"/>
  <c r="BA86" i="46"/>
  <c r="BA80" i="46"/>
  <c r="BA72" i="46"/>
  <c r="BA75" i="46"/>
  <c r="BA134" i="46"/>
  <c r="BA166" i="46"/>
  <c r="BA217" i="46"/>
  <c r="BA233" i="46"/>
  <c r="BA228" i="46"/>
  <c r="BA222" i="46"/>
  <c r="BA272" i="46"/>
  <c r="BA216" i="46"/>
  <c r="BA218" i="46"/>
  <c r="BA267" i="46"/>
  <c r="BA183" i="46"/>
  <c r="BA331" i="46" s="1"/>
  <c r="BA184" i="46"/>
  <c r="BA332" i="46" s="1"/>
  <c r="BA225" i="46"/>
  <c r="BA175" i="46"/>
  <c r="BA323" i="46" s="1"/>
  <c r="BA116" i="46"/>
  <c r="BA120" i="46"/>
  <c r="BA122" i="46"/>
  <c r="BA132" i="46"/>
  <c r="BA131" i="46"/>
  <c r="BA89" i="46"/>
  <c r="BA81" i="46"/>
  <c r="BA76" i="46"/>
  <c r="BA73" i="46"/>
  <c r="BA182" i="46"/>
  <c r="BA330" i="46" s="1"/>
  <c r="BA234" i="46"/>
  <c r="BA178" i="46"/>
  <c r="BA326" i="46" s="1"/>
  <c r="BA269" i="46"/>
  <c r="BA220" i="46"/>
  <c r="BA275" i="46"/>
  <c r="BA181" i="46"/>
  <c r="BA329" i="46" s="1"/>
  <c r="BA270" i="46"/>
  <c r="BA172" i="46"/>
  <c r="BA320" i="46" s="1"/>
  <c r="BA266" i="46"/>
  <c r="BA221" i="46"/>
  <c r="BA282" i="46"/>
  <c r="BA171" i="46"/>
  <c r="BA319" i="46" s="1"/>
  <c r="BA165" i="46"/>
  <c r="BA232" i="46"/>
  <c r="BA285" i="46"/>
  <c r="BA215" i="46"/>
  <c r="BA125" i="46"/>
  <c r="BA119" i="46"/>
  <c r="BA126" i="46"/>
  <c r="BA123" i="46"/>
  <c r="BA133" i="46"/>
  <c r="BA85" i="46"/>
  <c r="BA82" i="46"/>
  <c r="BA77" i="46"/>
  <c r="BA71" i="46"/>
  <c r="BA276" i="46"/>
  <c r="BA170" i="46"/>
  <c r="BA318" i="46" s="1"/>
  <c r="BA179" i="46"/>
  <c r="BA327" i="46" s="1"/>
  <c r="BA273" i="46"/>
  <c r="BA274" i="46"/>
  <c r="BA219" i="46"/>
  <c r="BA281" i="46"/>
  <c r="BA176" i="46"/>
  <c r="BA229" i="46"/>
  <c r="BA167" i="46"/>
  <c r="BA315" i="46" s="1"/>
  <c r="BA173" i="46"/>
  <c r="BA321" i="46" s="1"/>
  <c r="BA174" i="46"/>
  <c r="BA322" i="46" s="1"/>
  <c r="BA227" i="46"/>
  <c r="BA280" i="46"/>
  <c r="BA115" i="46"/>
  <c r="BA121" i="46"/>
  <c r="BA128" i="46"/>
  <c r="BA127" i="46"/>
  <c r="BA124" i="46"/>
  <c r="BA79" i="46"/>
  <c r="BA88" i="46"/>
  <c r="BA90" i="46"/>
  <c r="BA83" i="46"/>
  <c r="BA78" i="46"/>
  <c r="BA74" i="46"/>
  <c r="AS63" i="26"/>
  <c r="AZ159" i="46"/>
  <c r="AY310" i="46"/>
  <c r="AZ158" i="46"/>
  <c r="AZ209" i="46"/>
  <c r="AZ208" i="46"/>
  <c r="AZ260" i="46"/>
  <c r="AZ259" i="46"/>
  <c r="BA325" i="46"/>
  <c r="BA316" i="46"/>
  <c r="AZ316" i="46"/>
  <c r="BA324" i="46"/>
  <c r="BA314" i="46"/>
  <c r="AZ329" i="46"/>
  <c r="BB43" i="46"/>
  <c r="BB32" i="46"/>
  <c r="BB38" i="46"/>
  <c r="BB37" i="46"/>
  <c r="BB27" i="46"/>
  <c r="BB31" i="46"/>
  <c r="BB26" i="46"/>
  <c r="BB36" i="46"/>
  <c r="BB41" i="46"/>
  <c r="BB34" i="46"/>
  <c r="BB40" i="46"/>
  <c r="BB25" i="46"/>
  <c r="BB30" i="46"/>
  <c r="BB42" i="46"/>
  <c r="BB29" i="46"/>
  <c r="BB35" i="46"/>
  <c r="BB28" i="46"/>
  <c r="BB39" i="46"/>
  <c r="BB33" i="46"/>
  <c r="BB24" i="46"/>
  <c r="E391" i="46"/>
  <c r="F390" i="46"/>
  <c r="BB15" i="46"/>
  <c r="BC14" i="46"/>
  <c r="AZ313" i="46"/>
  <c r="AA112" i="21"/>
  <c r="AB26" i="28" s="1"/>
  <c r="AU290" i="21"/>
  <c r="AR9" i="20"/>
  <c r="AR10" i="20"/>
  <c r="AU234" i="21"/>
  <c r="AU239" i="21" s="1"/>
  <c r="AU47" i="21"/>
  <c r="AT166" i="21"/>
  <c r="AA19" i="26"/>
  <c r="AT143" i="21"/>
  <c r="AT132" i="21"/>
  <c r="AT121" i="21"/>
  <c r="AT110" i="21"/>
  <c r="AT272" i="21" s="1"/>
  <c r="AU191" i="21"/>
  <c r="AU195" i="21" s="1"/>
  <c r="AU30" i="26" s="1"/>
  <c r="AU207" i="21"/>
  <c r="AU211" i="21" s="1"/>
  <c r="AU31" i="26" s="1"/>
  <c r="AU174" i="21"/>
  <c r="AU163" i="21"/>
  <c r="AU96" i="21"/>
  <c r="AU74" i="21"/>
  <c r="AU63" i="21"/>
  <c r="AU140" i="21"/>
  <c r="AU107" i="21"/>
  <c r="AU118" i="21"/>
  <c r="AU129" i="21"/>
  <c r="AU85" i="21"/>
  <c r="AU152" i="21"/>
  <c r="AU151" i="21"/>
  <c r="BD10" i="28"/>
  <c r="AT16" i="26"/>
  <c r="AA134" i="21"/>
  <c r="AB131" i="21" s="1"/>
  <c r="AB133" i="21" s="1"/>
  <c r="AU10" i="26"/>
  <c r="AU66" i="26"/>
  <c r="AU65" i="26"/>
  <c r="AV172" i="21"/>
  <c r="AU10" i="21"/>
  <c r="AR59" i="20"/>
  <c r="AR3" i="20"/>
  <c r="AR54" i="20"/>
  <c r="AS2" i="20"/>
  <c r="AR49" i="20"/>
  <c r="AR4" i="20"/>
  <c r="BD9" i="28"/>
  <c r="BD3" i="28"/>
  <c r="BE2" i="28"/>
  <c r="BD4" i="28"/>
  <c r="BG8" i="28"/>
  <c r="BF7" i="28"/>
  <c r="BF6" i="28"/>
  <c r="BF5" i="28"/>
  <c r="AU15" i="25"/>
  <c r="AW3" i="25"/>
  <c r="AX2" i="25"/>
  <c r="AX9" i="25" s="1"/>
  <c r="AW4" i="25"/>
  <c r="AI145" i="21"/>
  <c r="AJ142" i="21" s="1"/>
  <c r="AJ144" i="21" s="1"/>
  <c r="AJ20" i="26" s="1"/>
  <c r="AV2" i="21"/>
  <c r="AU3" i="21"/>
  <c r="AU9" i="21"/>
  <c r="AU4" i="21"/>
  <c r="AV61" i="21"/>
  <c r="AV149" i="21"/>
  <c r="AU4" i="26"/>
  <c r="AU9" i="26"/>
  <c r="AV2" i="26"/>
  <c r="AU3" i="26"/>
  <c r="AG122" i="21"/>
  <c r="AG18" i="26" s="1"/>
  <c r="AX5" i="25"/>
  <c r="AX6" i="25"/>
  <c r="AX7" i="25"/>
  <c r="AY8" i="25"/>
  <c r="AY6" i="26"/>
  <c r="AY7" i="26"/>
  <c r="AZ8" i="26"/>
  <c r="AY5" i="26"/>
  <c r="AX8" i="21"/>
  <c r="AW7" i="21"/>
  <c r="AW6" i="21"/>
  <c r="AW5" i="21"/>
  <c r="AW161" i="21" s="1"/>
  <c r="AX8" i="20"/>
  <c r="AW7" i="20"/>
  <c r="AW6" i="20"/>
  <c r="AW5" i="20"/>
  <c r="AS347" i="21" l="1"/>
  <c r="AS350" i="21"/>
  <c r="AV346" i="21"/>
  <c r="AV345" i="21"/>
  <c r="AV217" i="21"/>
  <c r="AV49" i="26" s="1"/>
  <c r="AV46" i="26" s="1"/>
  <c r="AV218" i="21"/>
  <c r="AV50" i="26" s="1"/>
  <c r="AV47" i="26" s="1"/>
  <c r="AV200" i="21"/>
  <c r="AV185" i="21"/>
  <c r="AV184" i="21"/>
  <c r="AV201" i="21"/>
  <c r="AV60" i="26" s="1"/>
  <c r="AV338" i="21"/>
  <c r="AV339" i="21"/>
  <c r="AV372" i="21"/>
  <c r="AV62" i="26" s="1"/>
  <c r="AV371" i="21"/>
  <c r="AV56" i="26" s="1"/>
  <c r="AV365" i="21"/>
  <c r="AV364" i="21"/>
  <c r="BC16" i="46"/>
  <c r="AY19" i="46"/>
  <c r="AX17" i="46"/>
  <c r="AX18" i="46"/>
  <c r="AT337" i="21"/>
  <c r="AT340" i="21" s="1"/>
  <c r="AT39" i="28"/>
  <c r="AT344" i="21"/>
  <c r="AV351" i="21"/>
  <c r="AV55" i="26"/>
  <c r="AV61" i="26"/>
  <c r="AU377" i="21"/>
  <c r="AV37" i="21"/>
  <c r="AV42" i="25"/>
  <c r="AV285" i="21"/>
  <c r="AV283" i="21"/>
  <c r="AV224" i="21"/>
  <c r="AV223" i="21"/>
  <c r="AV206" i="21"/>
  <c r="AV190" i="21"/>
  <c r="AV54" i="26"/>
  <c r="AV173" i="21"/>
  <c r="AV175" i="21" s="1"/>
  <c r="AV171" i="21" s="1"/>
  <c r="AV284" i="21" s="1"/>
  <c r="AV59" i="26"/>
  <c r="AV53" i="26"/>
  <c r="AV150" i="21"/>
  <c r="AV148" i="21" s="1"/>
  <c r="AW20" i="25" s="1"/>
  <c r="AV162" i="21"/>
  <c r="AV160" i="21" s="1"/>
  <c r="AW21" i="25" s="1"/>
  <c r="AW72" i="21"/>
  <c r="AW127" i="21"/>
  <c r="AW138" i="21"/>
  <c r="AW105" i="21"/>
  <c r="AW94" i="21"/>
  <c r="AW116" i="21"/>
  <c r="AW83" i="21"/>
  <c r="AV128" i="21"/>
  <c r="AV126" i="21" s="1"/>
  <c r="AW18" i="25" s="1"/>
  <c r="AV139" i="21"/>
  <c r="AV137" i="21" s="1"/>
  <c r="AW19" i="25" s="1"/>
  <c r="AV106" i="21"/>
  <c r="AV104" i="21" s="1"/>
  <c r="AV268" i="21" s="1"/>
  <c r="AV117" i="21"/>
  <c r="AV115" i="21" s="1"/>
  <c r="AW17" i="25" s="1"/>
  <c r="AV84" i="21"/>
  <c r="AV95" i="21"/>
  <c r="AV62" i="21"/>
  <c r="AV73" i="21"/>
  <c r="AV328" i="21"/>
  <c r="AS29" i="20"/>
  <c r="AS39" i="20"/>
  <c r="AS44" i="20"/>
  <c r="AD168" i="21"/>
  <c r="AD357" i="21" s="1"/>
  <c r="BB185" i="46"/>
  <c r="BB333" i="46" s="1"/>
  <c r="AS34" i="20"/>
  <c r="AX46" i="21"/>
  <c r="BB239" i="46"/>
  <c r="BB295" i="46"/>
  <c r="BB237" i="46"/>
  <c r="BB243" i="46"/>
  <c r="BB286" i="46"/>
  <c r="BB304" i="46"/>
  <c r="BB240" i="46"/>
  <c r="BB301" i="46"/>
  <c r="BB250" i="46"/>
  <c r="BB298" i="46"/>
  <c r="BB238" i="46"/>
  <c r="BB252" i="46"/>
  <c r="BB299" i="46"/>
  <c r="BB236" i="46"/>
  <c r="BB247" i="46"/>
  <c r="BB290" i="46"/>
  <c r="BB253" i="46"/>
  <c r="BB292" i="46"/>
  <c r="BB300" i="46"/>
  <c r="BB241" i="46"/>
  <c r="BB302" i="46"/>
  <c r="BB305" i="46"/>
  <c r="BB242" i="46"/>
  <c r="BB289" i="46"/>
  <c r="BB248" i="46"/>
  <c r="BB297" i="46"/>
  <c r="BB245" i="46"/>
  <c r="BC45" i="46"/>
  <c r="BC49" i="46"/>
  <c r="BC53" i="46"/>
  <c r="BC57" i="46"/>
  <c r="BC61" i="46"/>
  <c r="BC44" i="46"/>
  <c r="BC48" i="46"/>
  <c r="BC52" i="46"/>
  <c r="BC56" i="46"/>
  <c r="BC60" i="46"/>
  <c r="BC47" i="46"/>
  <c r="BC51" i="46"/>
  <c r="BC55" i="46"/>
  <c r="BC59" i="46"/>
  <c r="BC63" i="46"/>
  <c r="BC46" i="46"/>
  <c r="BC50" i="46"/>
  <c r="BC54" i="46"/>
  <c r="BC58" i="46"/>
  <c r="BC62" i="46"/>
  <c r="BB154" i="46"/>
  <c r="BB150" i="46"/>
  <c r="BB146" i="46"/>
  <c r="BB142" i="46"/>
  <c r="BB135" i="46"/>
  <c r="BB107" i="46"/>
  <c r="BB103" i="46"/>
  <c r="BB99" i="46"/>
  <c r="BB95" i="46"/>
  <c r="BB91" i="46"/>
  <c r="BB291" i="46"/>
  <c r="BB244" i="46"/>
  <c r="BB246" i="46"/>
  <c r="BB192" i="46"/>
  <c r="BB340" i="46" s="1"/>
  <c r="BB196" i="46"/>
  <c r="BB344" i="46" s="1"/>
  <c r="BB191" i="46"/>
  <c r="BB339" i="46" s="1"/>
  <c r="BB188" i="46"/>
  <c r="BB336" i="46" s="1"/>
  <c r="BB140" i="46"/>
  <c r="BB153" i="46"/>
  <c r="BB149" i="46"/>
  <c r="BB145" i="46"/>
  <c r="BB141" i="46"/>
  <c r="BB110" i="46"/>
  <c r="BB106" i="46"/>
  <c r="BB102" i="46"/>
  <c r="BB98" i="46"/>
  <c r="BB94" i="46"/>
  <c r="BB303" i="46"/>
  <c r="BB287" i="46"/>
  <c r="BB235" i="46"/>
  <c r="BB202" i="46"/>
  <c r="BB350" i="46" s="1"/>
  <c r="BB203" i="46"/>
  <c r="BB351" i="46" s="1"/>
  <c r="BB194" i="46"/>
  <c r="BB342" i="46" s="1"/>
  <c r="BB189" i="46"/>
  <c r="BB337" i="46" s="1"/>
  <c r="BB187" i="46"/>
  <c r="BB335" i="46" s="1"/>
  <c r="BB152" i="46"/>
  <c r="BB148" i="46"/>
  <c r="BB144" i="46"/>
  <c r="BB139" i="46"/>
  <c r="BB138" i="46"/>
  <c r="BB109" i="46"/>
  <c r="BB105" i="46"/>
  <c r="BB101" i="46"/>
  <c r="BB97" i="46"/>
  <c r="BB93" i="46"/>
  <c r="BB293" i="46"/>
  <c r="BB294" i="46"/>
  <c r="BB296" i="46"/>
  <c r="BB249" i="46"/>
  <c r="BB254" i="46"/>
  <c r="BB200" i="46"/>
  <c r="BB348" i="46" s="1"/>
  <c r="BB199" i="46"/>
  <c r="BB347" i="46" s="1"/>
  <c r="BB193" i="46"/>
  <c r="BB341" i="46" s="1"/>
  <c r="BB190" i="46"/>
  <c r="BB338" i="46" s="1"/>
  <c r="BB186" i="46"/>
  <c r="BB334" i="46" s="1"/>
  <c r="BB151" i="46"/>
  <c r="BB147" i="46"/>
  <c r="BB143" i="46"/>
  <c r="BB137" i="46"/>
  <c r="BB136" i="46"/>
  <c r="BB108" i="46"/>
  <c r="BB104" i="46"/>
  <c r="BB100" i="46"/>
  <c r="BB96" i="46"/>
  <c r="BB92" i="46"/>
  <c r="BB288" i="46"/>
  <c r="BB251" i="46"/>
  <c r="BB204" i="46"/>
  <c r="BB352" i="46" s="1"/>
  <c r="BB197" i="46"/>
  <c r="BB345" i="46" s="1"/>
  <c r="BB201" i="46"/>
  <c r="BB349" i="46" s="1"/>
  <c r="BB198" i="46"/>
  <c r="BB346" i="46" s="1"/>
  <c r="BB195" i="46"/>
  <c r="BB343" i="46" s="1"/>
  <c r="AU352" i="21"/>
  <c r="AU358" i="21" s="1"/>
  <c r="AU311" i="21" s="1"/>
  <c r="AW32" i="21"/>
  <c r="AW31" i="21" s="1"/>
  <c r="BB173" i="46"/>
  <c r="BB321" i="46" s="1"/>
  <c r="BB176" i="46"/>
  <c r="BB324" i="46" s="1"/>
  <c r="BB274" i="46"/>
  <c r="BB276" i="46"/>
  <c r="BB215" i="46"/>
  <c r="BB165" i="46"/>
  <c r="BB266" i="46"/>
  <c r="BB275" i="46"/>
  <c r="BB234" i="46"/>
  <c r="BB272" i="46"/>
  <c r="BB233" i="46"/>
  <c r="BB166" i="46"/>
  <c r="BB314" i="46" s="1"/>
  <c r="BB120" i="46"/>
  <c r="BB125" i="46"/>
  <c r="BB119" i="46"/>
  <c r="BB133" i="46"/>
  <c r="BB129" i="46"/>
  <c r="BB85" i="46"/>
  <c r="BB76" i="46"/>
  <c r="BB73" i="46"/>
  <c r="BB72" i="46"/>
  <c r="BB134" i="46"/>
  <c r="BB223" i="46"/>
  <c r="BB231" i="46"/>
  <c r="BB271" i="46"/>
  <c r="BB283" i="46"/>
  <c r="BB280" i="46"/>
  <c r="BB281" i="46"/>
  <c r="BB273" i="46"/>
  <c r="BB285" i="46"/>
  <c r="BB171" i="46"/>
  <c r="BB319" i="46" s="1"/>
  <c r="BB172" i="46"/>
  <c r="BB320" i="46" s="1"/>
  <c r="BB220" i="46"/>
  <c r="BB182" i="46"/>
  <c r="BB330" i="46" s="1"/>
  <c r="BB225" i="46"/>
  <c r="BB267" i="46"/>
  <c r="BB217" i="46"/>
  <c r="BB123" i="46"/>
  <c r="BB122" i="46"/>
  <c r="BB128" i="46"/>
  <c r="BB132" i="46"/>
  <c r="BB90" i="46"/>
  <c r="BB87" i="46"/>
  <c r="BB81" i="46"/>
  <c r="BB79" i="46"/>
  <c r="BB268" i="46"/>
  <c r="BB278" i="46"/>
  <c r="BB226" i="46"/>
  <c r="BB284" i="46"/>
  <c r="BB279" i="46"/>
  <c r="BB227" i="46"/>
  <c r="BB167" i="46"/>
  <c r="BB315" i="46" s="1"/>
  <c r="BB179" i="46"/>
  <c r="BB327" i="46" s="1"/>
  <c r="BB232" i="46"/>
  <c r="BB282" i="46"/>
  <c r="BB270" i="46"/>
  <c r="BB269" i="46"/>
  <c r="BB184" i="46"/>
  <c r="BB332" i="46" s="1"/>
  <c r="BB218" i="46"/>
  <c r="BB222" i="46"/>
  <c r="BB115" i="46"/>
  <c r="BB117" i="46"/>
  <c r="BB121" i="46"/>
  <c r="BB127" i="46"/>
  <c r="BB124" i="46"/>
  <c r="BB88" i="46"/>
  <c r="BB86" i="46"/>
  <c r="BB83" i="46"/>
  <c r="BB77" i="46"/>
  <c r="BB74" i="46"/>
  <c r="BB71" i="46"/>
  <c r="BB180" i="46"/>
  <c r="BB277" i="46"/>
  <c r="BB230" i="46"/>
  <c r="BB168" i="46"/>
  <c r="BB174" i="46"/>
  <c r="BB322" i="46" s="1"/>
  <c r="BB229" i="46"/>
  <c r="BB219" i="46"/>
  <c r="BB170" i="46"/>
  <c r="BB318" i="46" s="1"/>
  <c r="BB221" i="46"/>
  <c r="BB181" i="46"/>
  <c r="BB329" i="46" s="1"/>
  <c r="BB178" i="46"/>
  <c r="BB326" i="46" s="1"/>
  <c r="BB175" i="46"/>
  <c r="BB323" i="46" s="1"/>
  <c r="BB183" i="46"/>
  <c r="BB331" i="46" s="1"/>
  <c r="BB216" i="46"/>
  <c r="BB228" i="46"/>
  <c r="BB116" i="46"/>
  <c r="BB118" i="46"/>
  <c r="BB130" i="46"/>
  <c r="BB131" i="46"/>
  <c r="BB126" i="46"/>
  <c r="BB84" i="46"/>
  <c r="BB89" i="46"/>
  <c r="BB82" i="46"/>
  <c r="BB80" i="46"/>
  <c r="BB78" i="46"/>
  <c r="BB75" i="46"/>
  <c r="BB169" i="46"/>
  <c r="BB317" i="46" s="1"/>
  <c r="BB224" i="46"/>
  <c r="BB177" i="46"/>
  <c r="BB325" i="46" s="1"/>
  <c r="BA159" i="46"/>
  <c r="AZ310" i="46"/>
  <c r="BA209" i="46"/>
  <c r="BA208" i="46"/>
  <c r="BA260" i="46"/>
  <c r="BA259" i="46"/>
  <c r="BA158" i="46"/>
  <c r="BC38" i="46"/>
  <c r="BC32" i="46"/>
  <c r="BC27" i="46"/>
  <c r="BC37" i="46"/>
  <c r="BC40" i="46"/>
  <c r="BC36" i="46"/>
  <c r="BC31" i="46"/>
  <c r="BC34" i="46"/>
  <c r="BC43" i="46"/>
  <c r="BC26" i="46"/>
  <c r="BC25" i="46"/>
  <c r="BC41" i="46"/>
  <c r="BC28" i="46"/>
  <c r="BC30" i="46"/>
  <c r="BC35" i="46"/>
  <c r="BC24" i="46"/>
  <c r="BC29" i="46"/>
  <c r="BC42" i="46"/>
  <c r="BC39" i="46"/>
  <c r="BC33" i="46"/>
  <c r="BC185" i="46"/>
  <c r="BC333" i="46" s="1"/>
  <c r="BC15" i="46"/>
  <c r="BD14" i="46"/>
  <c r="E392" i="46"/>
  <c r="F391" i="46"/>
  <c r="BA313" i="46"/>
  <c r="AB109" i="21"/>
  <c r="AB111" i="21" s="1"/>
  <c r="AV290" i="21"/>
  <c r="AS9" i="20"/>
  <c r="AS10" i="20"/>
  <c r="AU166" i="21"/>
  <c r="AV234" i="21"/>
  <c r="AV47" i="21"/>
  <c r="AB19" i="26"/>
  <c r="AU143" i="21"/>
  <c r="AU132" i="21"/>
  <c r="AU110" i="21"/>
  <c r="AU272" i="21" s="1"/>
  <c r="AU121" i="21"/>
  <c r="AV163" i="21"/>
  <c r="AV191" i="21"/>
  <c r="AV207" i="21"/>
  <c r="AV174" i="21"/>
  <c r="AV96" i="21"/>
  <c r="AV63" i="21"/>
  <c r="AV140" i="21"/>
  <c r="AV107" i="21"/>
  <c r="AV74" i="21"/>
  <c r="AV85" i="21"/>
  <c r="AV118" i="21"/>
  <c r="AV129" i="21"/>
  <c r="AU155" i="21"/>
  <c r="AV151" i="21"/>
  <c r="AV152" i="21"/>
  <c r="BE10" i="28"/>
  <c r="AB134" i="21"/>
  <c r="AC131" i="21" s="1"/>
  <c r="AC133" i="21" s="1"/>
  <c r="AV10" i="26"/>
  <c r="AW172" i="21"/>
  <c r="AV10" i="21"/>
  <c r="AS59" i="20"/>
  <c r="AS4" i="20"/>
  <c r="AT2" i="20"/>
  <c r="AS49" i="20"/>
  <c r="AS3" i="20"/>
  <c r="BG7" i="28"/>
  <c r="BG5" i="28"/>
  <c r="BH8" i="28"/>
  <c r="BG6" i="28"/>
  <c r="BE9" i="28"/>
  <c r="BE4" i="28"/>
  <c r="BE3" i="28"/>
  <c r="BF2" i="28"/>
  <c r="AU16" i="26"/>
  <c r="AX3" i="25"/>
  <c r="AY2" i="25"/>
  <c r="AY9" i="25" s="1"/>
  <c r="AX4" i="25"/>
  <c r="AV4" i="21"/>
  <c r="AV3" i="21"/>
  <c r="AV9" i="21"/>
  <c r="AW2" i="21"/>
  <c r="AY8" i="20"/>
  <c r="AX7" i="20"/>
  <c r="AX6" i="20"/>
  <c r="AX5" i="20"/>
  <c r="AW61" i="21"/>
  <c r="AW149" i="21"/>
  <c r="AJ145" i="21"/>
  <c r="AK142" i="21" s="1"/>
  <c r="AZ7" i="26"/>
  <c r="BA8" i="26"/>
  <c r="AZ5" i="26"/>
  <c r="AZ6" i="26"/>
  <c r="AG123" i="21"/>
  <c r="AH120" i="21" s="1"/>
  <c r="AV3" i="26"/>
  <c r="AV4" i="26"/>
  <c r="AV9" i="26"/>
  <c r="AW2" i="26"/>
  <c r="AY8" i="21"/>
  <c r="AX7" i="21"/>
  <c r="AX6" i="21"/>
  <c r="AX5" i="21"/>
  <c r="AX161" i="21" s="1"/>
  <c r="AY6" i="25"/>
  <c r="AY7" i="25"/>
  <c r="AZ8" i="25"/>
  <c r="AY5" i="25"/>
  <c r="AT347" i="21" l="1"/>
  <c r="AT350" i="21"/>
  <c r="AW345" i="21"/>
  <c r="AW218" i="21"/>
  <c r="AW50" i="26" s="1"/>
  <c r="AW47" i="26" s="1"/>
  <c r="AW184" i="21"/>
  <c r="AW346" i="21"/>
  <c r="AW200" i="21"/>
  <c r="AW201" i="21"/>
  <c r="AW185" i="21"/>
  <c r="AW217" i="21"/>
  <c r="AW49" i="26" s="1"/>
  <c r="AW46" i="26" s="1"/>
  <c r="AW339" i="21"/>
  <c r="AW338" i="21"/>
  <c r="AW372" i="21"/>
  <c r="AW62" i="26" s="1"/>
  <c r="AW371" i="21"/>
  <c r="AW56" i="26" s="1"/>
  <c r="AW364" i="21"/>
  <c r="AW365" i="21"/>
  <c r="BD16" i="46"/>
  <c r="AZ19" i="46"/>
  <c r="AY17" i="46"/>
  <c r="AY18" i="46"/>
  <c r="AU337" i="21"/>
  <c r="AU340" i="21" s="1"/>
  <c r="AU39" i="28"/>
  <c r="AU344" i="21"/>
  <c r="AW351" i="21"/>
  <c r="AW61" i="26"/>
  <c r="AW55" i="26"/>
  <c r="AV377" i="21"/>
  <c r="AW37" i="21"/>
  <c r="AW10" i="26"/>
  <c r="AW42" i="25"/>
  <c r="AW224" i="21"/>
  <c r="AW223" i="21"/>
  <c r="AW206" i="21"/>
  <c r="AW190" i="21"/>
  <c r="AE165" i="21"/>
  <c r="AE167" i="21" s="1"/>
  <c r="AE22" i="26" s="1"/>
  <c r="AW173" i="21"/>
  <c r="AW175" i="21" s="1"/>
  <c r="AW171" i="21" s="1"/>
  <c r="AW284" i="21" s="1"/>
  <c r="AW150" i="21"/>
  <c r="AW148" i="21" s="1"/>
  <c r="AX20" i="25" s="1"/>
  <c r="AW162" i="21"/>
  <c r="AW160" i="21" s="1"/>
  <c r="AX21" i="25" s="1"/>
  <c r="AX72" i="21"/>
  <c r="AX127" i="21"/>
  <c r="AX138" i="21"/>
  <c r="AX116" i="21"/>
  <c r="AX105" i="21"/>
  <c r="AX94" i="21"/>
  <c r="AX83" i="21"/>
  <c r="AW128" i="21"/>
  <c r="AW126" i="21" s="1"/>
  <c r="AX18" i="25" s="1"/>
  <c r="AW139" i="21"/>
  <c r="AW137" i="21" s="1"/>
  <c r="AX19" i="25" s="1"/>
  <c r="AW106" i="21"/>
  <c r="AW104" i="21" s="1"/>
  <c r="AW268" i="21" s="1"/>
  <c r="AW117" i="21"/>
  <c r="AW115" i="21" s="1"/>
  <c r="AX17" i="25" s="1"/>
  <c r="AW84" i="21"/>
  <c r="AW95" i="21"/>
  <c r="AW62" i="21"/>
  <c r="AW73" i="21"/>
  <c r="AD21" i="28"/>
  <c r="AW328" i="21"/>
  <c r="AB41" i="26"/>
  <c r="AB273" i="21"/>
  <c r="AT29" i="20"/>
  <c r="AT24" i="20"/>
  <c r="AT44" i="20"/>
  <c r="AT39" i="20"/>
  <c r="AT34" i="20"/>
  <c r="AY46" i="21"/>
  <c r="BC288" i="46"/>
  <c r="BC254" i="46"/>
  <c r="BD254" i="46" s="1"/>
  <c r="BC293" i="46"/>
  <c r="BC244" i="46"/>
  <c r="BC249" i="46"/>
  <c r="BC235" i="46"/>
  <c r="BC296" i="46"/>
  <c r="BC287" i="46"/>
  <c r="BC291" i="46"/>
  <c r="BC251" i="46"/>
  <c r="BC294" i="46"/>
  <c r="BC303" i="46"/>
  <c r="BC246" i="46"/>
  <c r="BD46" i="46"/>
  <c r="BD50" i="46"/>
  <c r="BD54" i="46"/>
  <c r="BD58" i="46"/>
  <c r="BD62" i="46"/>
  <c r="BD45" i="46"/>
  <c r="BD49" i="46"/>
  <c r="BD53" i="46"/>
  <c r="BD57" i="46"/>
  <c r="BD61" i="46"/>
  <c r="BD44" i="46"/>
  <c r="BD48" i="46"/>
  <c r="BD52" i="46"/>
  <c r="BD56" i="46"/>
  <c r="BD60" i="46"/>
  <c r="BD47" i="46"/>
  <c r="BD51" i="46"/>
  <c r="BD55" i="46"/>
  <c r="BD59" i="46"/>
  <c r="BD63" i="46"/>
  <c r="BC154" i="46"/>
  <c r="BC150" i="46"/>
  <c r="BC146" i="46"/>
  <c r="BC142" i="46"/>
  <c r="BC138" i="46"/>
  <c r="BC108" i="46"/>
  <c r="BC104" i="46"/>
  <c r="BC98" i="46"/>
  <c r="BC97" i="46"/>
  <c r="BC305" i="46"/>
  <c r="BC92" i="46"/>
  <c r="BC292" i="46"/>
  <c r="BC290" i="46"/>
  <c r="BC247" i="46"/>
  <c r="BC240" i="46"/>
  <c r="BC239" i="46"/>
  <c r="BC201" i="46"/>
  <c r="BC349" i="46" s="1"/>
  <c r="BC198" i="46"/>
  <c r="BC346" i="46" s="1"/>
  <c r="BC200" i="46"/>
  <c r="BC348" i="46" s="1"/>
  <c r="BC194" i="46"/>
  <c r="BC342" i="46" s="1"/>
  <c r="BC186" i="46"/>
  <c r="BC334" i="46" s="1"/>
  <c r="BC153" i="46"/>
  <c r="BC149" i="46"/>
  <c r="BC145" i="46"/>
  <c r="BC141" i="46"/>
  <c r="BC137" i="46"/>
  <c r="BC107" i="46"/>
  <c r="BC103" i="46"/>
  <c r="BC96" i="46"/>
  <c r="BC95" i="46"/>
  <c r="BC91" i="46"/>
  <c r="BC302" i="46"/>
  <c r="BC299" i="46"/>
  <c r="BC304" i="46"/>
  <c r="BC301" i="46"/>
  <c r="BC286" i="46"/>
  <c r="BC245" i="46"/>
  <c r="BC242" i="46"/>
  <c r="BC243" i="46"/>
  <c r="BC236" i="46"/>
  <c r="BC193" i="46"/>
  <c r="BC341" i="46" s="1"/>
  <c r="BC202" i="46"/>
  <c r="BC350" i="46" s="1"/>
  <c r="BC195" i="46"/>
  <c r="BC343" i="46" s="1"/>
  <c r="BC190" i="46"/>
  <c r="BC338" i="46" s="1"/>
  <c r="BC188" i="46"/>
  <c r="BC336" i="46" s="1"/>
  <c r="BC152" i="46"/>
  <c r="BC148" i="46"/>
  <c r="BC144" i="46"/>
  <c r="BC140" i="46"/>
  <c r="BC136" i="46"/>
  <c r="BC110" i="46"/>
  <c r="BC106" i="46"/>
  <c r="BC102" i="46"/>
  <c r="BC101" i="46"/>
  <c r="BC94" i="46"/>
  <c r="BC298" i="46"/>
  <c r="BC295" i="46"/>
  <c r="BC300" i="46"/>
  <c r="BC297" i="46"/>
  <c r="BC241" i="46"/>
  <c r="BC248" i="46"/>
  <c r="BC237" i="46"/>
  <c r="BC196" i="46"/>
  <c r="BC344" i="46" s="1"/>
  <c r="BC197" i="46"/>
  <c r="BC345" i="46" s="1"/>
  <c r="BC192" i="46"/>
  <c r="BC340" i="46" s="1"/>
  <c r="BC187" i="46"/>
  <c r="BC335" i="46" s="1"/>
  <c r="BC151" i="46"/>
  <c r="BC147" i="46"/>
  <c r="BC143" i="46"/>
  <c r="BC139" i="46"/>
  <c r="BC135" i="46"/>
  <c r="BC109" i="46"/>
  <c r="BC105" i="46"/>
  <c r="BC100" i="46"/>
  <c r="BC99" i="46"/>
  <c r="BC93" i="46"/>
  <c r="BC289" i="46"/>
  <c r="BC252" i="46"/>
  <c r="BC253" i="46"/>
  <c r="BC250" i="46"/>
  <c r="BC238" i="46"/>
  <c r="BC203" i="46"/>
  <c r="BC351" i="46" s="1"/>
  <c r="BC199" i="46"/>
  <c r="BC347" i="46" s="1"/>
  <c r="BC204" i="46"/>
  <c r="BC352" i="46" s="1"/>
  <c r="BC191" i="46"/>
  <c r="BC339" i="46" s="1"/>
  <c r="BC189" i="46"/>
  <c r="BC337" i="46" s="1"/>
  <c r="AV352" i="21"/>
  <c r="AX32" i="21"/>
  <c r="AX31" i="21" s="1"/>
  <c r="BC169" i="46"/>
  <c r="BC317" i="46" s="1"/>
  <c r="BC216" i="46"/>
  <c r="BC181" i="46"/>
  <c r="BC219" i="46"/>
  <c r="BC168" i="46"/>
  <c r="BC316" i="46" s="1"/>
  <c r="BC184" i="46"/>
  <c r="BC232" i="46"/>
  <c r="BC167" i="46"/>
  <c r="BC315" i="46" s="1"/>
  <c r="BC226" i="46"/>
  <c r="BC217" i="46"/>
  <c r="BC182" i="46"/>
  <c r="BC330" i="46" s="1"/>
  <c r="BC285" i="46"/>
  <c r="BC117" i="46"/>
  <c r="BC119" i="46"/>
  <c r="BC116" i="46"/>
  <c r="BC125" i="46"/>
  <c r="BC132" i="46"/>
  <c r="BC86" i="46"/>
  <c r="BC88" i="46"/>
  <c r="BC81" i="46"/>
  <c r="BC79" i="46"/>
  <c r="BC73" i="46"/>
  <c r="BC283" i="46"/>
  <c r="BC223" i="46"/>
  <c r="BC266" i="46"/>
  <c r="BC274" i="46"/>
  <c r="BC177" i="46"/>
  <c r="BC183" i="46"/>
  <c r="BC221" i="46"/>
  <c r="BC229" i="46"/>
  <c r="BC230" i="46"/>
  <c r="BC269" i="46"/>
  <c r="BC227" i="46"/>
  <c r="BC278" i="46"/>
  <c r="BC220" i="46"/>
  <c r="BC280" i="46"/>
  <c r="BC121" i="46"/>
  <c r="BC123" i="46"/>
  <c r="BC127" i="46"/>
  <c r="BC129" i="46"/>
  <c r="BC84" i="46"/>
  <c r="BC82" i="46"/>
  <c r="BC76" i="46"/>
  <c r="BC71" i="46"/>
  <c r="BC271" i="46"/>
  <c r="BC166" i="46"/>
  <c r="BC314" i="46" s="1"/>
  <c r="BC165" i="46"/>
  <c r="BC176" i="46"/>
  <c r="BC324" i="46" s="1"/>
  <c r="BC224" i="46"/>
  <c r="BC175" i="46"/>
  <c r="BC174" i="46"/>
  <c r="BC322" i="46" s="1"/>
  <c r="BC277" i="46"/>
  <c r="BC222" i="46"/>
  <c r="BC270" i="46"/>
  <c r="BC179" i="46"/>
  <c r="BC327" i="46" s="1"/>
  <c r="BC279" i="46"/>
  <c r="BC268" i="46"/>
  <c r="BC267" i="46"/>
  <c r="BC172" i="46"/>
  <c r="BC320" i="46" s="1"/>
  <c r="BC273" i="46"/>
  <c r="BC122" i="46"/>
  <c r="BC118" i="46"/>
  <c r="BC126" i="46"/>
  <c r="BC131" i="46"/>
  <c r="BC133" i="46"/>
  <c r="BC85" i="46"/>
  <c r="BC89" i="46"/>
  <c r="BC87" i="46"/>
  <c r="BC80" i="46"/>
  <c r="BC78" i="46"/>
  <c r="BC75" i="46"/>
  <c r="BC231" i="46"/>
  <c r="BC233" i="46"/>
  <c r="BC234" i="46"/>
  <c r="BC215" i="46"/>
  <c r="BC173" i="46"/>
  <c r="BC321" i="46" s="1"/>
  <c r="BC228" i="46"/>
  <c r="BC178" i="46"/>
  <c r="BC170" i="46"/>
  <c r="BC318" i="46" s="1"/>
  <c r="BC180" i="46"/>
  <c r="BC218" i="46"/>
  <c r="BC282" i="46"/>
  <c r="BC284" i="46"/>
  <c r="BC225" i="46"/>
  <c r="BC171" i="46"/>
  <c r="BC319" i="46" s="1"/>
  <c r="BC281" i="46"/>
  <c r="BC128" i="46"/>
  <c r="BC115" i="46"/>
  <c r="BC124" i="46"/>
  <c r="BC120" i="46"/>
  <c r="BC130" i="46"/>
  <c r="BC90" i="46"/>
  <c r="BC83" i="46"/>
  <c r="BC77" i="46"/>
  <c r="BC74" i="46"/>
  <c r="BC72" i="46"/>
  <c r="BC134" i="46"/>
  <c r="BC272" i="46"/>
  <c r="BC275" i="46"/>
  <c r="BC276" i="46"/>
  <c r="AU63" i="26"/>
  <c r="BB159" i="46"/>
  <c r="BA310" i="46"/>
  <c r="BB158" i="46"/>
  <c r="BB209" i="46"/>
  <c r="BB208" i="46"/>
  <c r="BB260" i="46"/>
  <c r="BB259" i="46"/>
  <c r="BC325" i="46"/>
  <c r="BC326" i="46"/>
  <c r="BB328" i="46"/>
  <c r="BB316" i="46"/>
  <c r="BD37" i="46"/>
  <c r="BD27" i="46"/>
  <c r="BD32" i="46"/>
  <c r="BD38" i="46"/>
  <c r="BD43" i="46"/>
  <c r="BD36" i="46"/>
  <c r="BD26" i="46"/>
  <c r="BD25" i="46"/>
  <c r="BD41" i="46"/>
  <c r="BD34" i="46"/>
  <c r="BD31" i="46"/>
  <c r="BD40" i="46"/>
  <c r="BD28" i="46"/>
  <c r="BD35" i="46"/>
  <c r="BD30" i="46"/>
  <c r="BD42" i="46"/>
  <c r="BD24" i="46"/>
  <c r="BD29" i="46"/>
  <c r="BD39" i="46"/>
  <c r="BD33" i="46"/>
  <c r="BB313" i="46"/>
  <c r="BD15" i="46"/>
  <c r="BE14" i="46"/>
  <c r="BE16" i="46" s="1"/>
  <c r="E393" i="46"/>
  <c r="F392" i="46"/>
  <c r="AB112" i="21"/>
  <c r="AV166" i="21"/>
  <c r="AW290" i="21"/>
  <c r="AT9" i="20"/>
  <c r="AT10" i="20"/>
  <c r="AW234" i="21"/>
  <c r="AW47" i="21"/>
  <c r="AC19" i="26"/>
  <c r="AV143" i="21"/>
  <c r="AV132" i="21"/>
  <c r="AV121" i="21"/>
  <c r="AV110" i="21"/>
  <c r="AV272" i="21" s="1"/>
  <c r="AW191" i="21"/>
  <c r="AW207" i="21"/>
  <c r="AW174" i="21"/>
  <c r="AW163" i="21"/>
  <c r="AW96" i="21"/>
  <c r="AW140" i="21"/>
  <c r="AW74" i="21"/>
  <c r="AW85" i="21"/>
  <c r="AW63" i="21"/>
  <c r="AW107" i="21"/>
  <c r="AW129" i="21"/>
  <c r="AW118" i="21"/>
  <c r="AV155" i="21"/>
  <c r="AW151" i="21"/>
  <c r="AW152" i="21"/>
  <c r="BF10" i="28"/>
  <c r="AV16" i="26"/>
  <c r="AC134" i="21"/>
  <c r="AD131" i="21" s="1"/>
  <c r="AD133" i="21" s="1"/>
  <c r="AX172" i="21"/>
  <c r="AW10" i="21"/>
  <c r="AT59" i="20"/>
  <c r="AT49" i="20"/>
  <c r="AT3" i="20"/>
  <c r="AT54" i="20"/>
  <c r="AU2" i="20"/>
  <c r="AT4" i="20"/>
  <c r="BI8" i="28"/>
  <c r="BH7" i="28"/>
  <c r="BH6" i="28"/>
  <c r="BH5" i="28"/>
  <c r="BF9" i="28"/>
  <c r="BF4" i="28"/>
  <c r="BG2" i="28"/>
  <c r="BF3" i="28"/>
  <c r="AW15" i="25"/>
  <c r="AW16" i="26"/>
  <c r="AV15" i="25"/>
  <c r="AY4" i="25"/>
  <c r="AY3" i="25"/>
  <c r="AZ2" i="25"/>
  <c r="AZ9" i="25" s="1"/>
  <c r="AW9" i="21"/>
  <c r="AX2" i="21"/>
  <c r="AW4" i="21"/>
  <c r="AW3" i="21"/>
  <c r="AY6" i="21"/>
  <c r="AZ8" i="21"/>
  <c r="AY7" i="21"/>
  <c r="AY5" i="21"/>
  <c r="AY161" i="21" s="1"/>
  <c r="AW3" i="26"/>
  <c r="AW9" i="26"/>
  <c r="AX2" i="26"/>
  <c r="AW4" i="26"/>
  <c r="AH122" i="21"/>
  <c r="AH18" i="26" s="1"/>
  <c r="AZ8" i="20"/>
  <c r="AY7" i="20"/>
  <c r="AY6" i="20"/>
  <c r="AY5" i="20"/>
  <c r="AZ7" i="25"/>
  <c r="BA8" i="25"/>
  <c r="AZ6" i="25"/>
  <c r="AZ5" i="25"/>
  <c r="AX149" i="21"/>
  <c r="AX61" i="21"/>
  <c r="BB8" i="26"/>
  <c r="BA7" i="26"/>
  <c r="BA6" i="26"/>
  <c r="BA5" i="26"/>
  <c r="AK144" i="21"/>
  <c r="AK20" i="26" s="1"/>
  <c r="AU347" i="21" l="1"/>
  <c r="AU350" i="21"/>
  <c r="AX346" i="21"/>
  <c r="AX345" i="21"/>
  <c r="AX55" i="26" s="1"/>
  <c r="AX217" i="21"/>
  <c r="AX49" i="26" s="1"/>
  <c r="AX46" i="26" s="1"/>
  <c r="AX200" i="21"/>
  <c r="AX185" i="21"/>
  <c r="AX201" i="21"/>
  <c r="AX184" i="21"/>
  <c r="AX218" i="21"/>
  <c r="AX50" i="26" s="1"/>
  <c r="AX47" i="26" s="1"/>
  <c r="AX338" i="21"/>
  <c r="AX372" i="21"/>
  <c r="AX62" i="26" s="1"/>
  <c r="AX339" i="21"/>
  <c r="AX371" i="21"/>
  <c r="AX56" i="26" s="1"/>
  <c r="AX365" i="21"/>
  <c r="AX364" i="21"/>
  <c r="BA19" i="46"/>
  <c r="AZ17" i="46"/>
  <c r="AZ18" i="46"/>
  <c r="AV337" i="21"/>
  <c r="AV340" i="21" s="1"/>
  <c r="AV39" i="28"/>
  <c r="AV344" i="21"/>
  <c r="AX351" i="21"/>
  <c r="AW377" i="21"/>
  <c r="AX61" i="26"/>
  <c r="AX42" i="25"/>
  <c r="AX37" i="21"/>
  <c r="AX283" i="21"/>
  <c r="AX285" i="21"/>
  <c r="AX224" i="21"/>
  <c r="AX223" i="21"/>
  <c r="AX206" i="21"/>
  <c r="AX190" i="21"/>
  <c r="AX54" i="26"/>
  <c r="AX60" i="26"/>
  <c r="AX173" i="21"/>
  <c r="AX175" i="21" s="1"/>
  <c r="AX171" i="21" s="1"/>
  <c r="AX284" i="21" s="1"/>
  <c r="AX59" i="26"/>
  <c r="AX53" i="26"/>
  <c r="AX150" i="21"/>
  <c r="AX148" i="21" s="1"/>
  <c r="AY20" i="25" s="1"/>
  <c r="AX162" i="21"/>
  <c r="AX160" i="21" s="1"/>
  <c r="AY21" i="25" s="1"/>
  <c r="AX128" i="21"/>
  <c r="AX126" i="21" s="1"/>
  <c r="AY18" i="25" s="1"/>
  <c r="AX139" i="21"/>
  <c r="AX137" i="21" s="1"/>
  <c r="AY19" i="25" s="1"/>
  <c r="AY72" i="21"/>
  <c r="AY138" i="21"/>
  <c r="AY127" i="21"/>
  <c r="AY116" i="21"/>
  <c r="AY94" i="21"/>
  <c r="AY105" i="21"/>
  <c r="AY83" i="21"/>
  <c r="AX106" i="21"/>
  <c r="AX104" i="21" s="1"/>
  <c r="AX268" i="21" s="1"/>
  <c r="AX117" i="21"/>
  <c r="AX115" i="21" s="1"/>
  <c r="AY17" i="25" s="1"/>
  <c r="AX84" i="21"/>
  <c r="AX95" i="21"/>
  <c r="AX62" i="21"/>
  <c r="AX73" i="21"/>
  <c r="AX328" i="21"/>
  <c r="AU29" i="20"/>
  <c r="AU24" i="20"/>
  <c r="AU44" i="20"/>
  <c r="AU39" i="20"/>
  <c r="AE168" i="21"/>
  <c r="AE357" i="21" s="1"/>
  <c r="AU34" i="20"/>
  <c r="AZ46" i="21"/>
  <c r="BD238" i="46"/>
  <c r="BD248" i="46"/>
  <c r="BD300" i="46"/>
  <c r="BD236" i="46"/>
  <c r="BD286" i="46"/>
  <c r="BD302" i="46"/>
  <c r="BD239" i="46"/>
  <c r="BD290" i="46"/>
  <c r="BD250" i="46"/>
  <c r="BD295" i="46"/>
  <c r="BD243" i="46"/>
  <c r="BD301" i="46"/>
  <c r="BD240" i="46"/>
  <c r="BD253" i="46"/>
  <c r="BD289" i="46"/>
  <c r="BD241" i="46"/>
  <c r="BD298" i="46"/>
  <c r="BD242" i="46"/>
  <c r="BD304" i="46"/>
  <c r="BD247" i="46"/>
  <c r="BD292" i="46"/>
  <c r="BD252" i="46"/>
  <c r="BD237" i="46"/>
  <c r="BD297" i="46"/>
  <c r="BD245" i="46"/>
  <c r="BD299" i="46"/>
  <c r="BD305" i="46"/>
  <c r="BD135" i="46"/>
  <c r="BD136" i="46"/>
  <c r="BD154" i="46"/>
  <c r="BD150" i="46"/>
  <c r="BD146" i="46"/>
  <c r="BD142" i="46"/>
  <c r="BD108" i="46"/>
  <c r="BD104" i="46"/>
  <c r="BD100" i="46"/>
  <c r="BD96" i="46"/>
  <c r="BD92" i="46"/>
  <c r="BD303" i="46"/>
  <c r="BD288" i="46"/>
  <c r="BD287" i="46"/>
  <c r="BD244" i="46"/>
  <c r="BD235" i="46"/>
  <c r="BD196" i="46"/>
  <c r="BD344" i="46" s="1"/>
  <c r="BD191" i="46"/>
  <c r="BD339" i="46" s="1"/>
  <c r="BD189" i="46"/>
  <c r="BD337" i="46" s="1"/>
  <c r="BD153" i="46"/>
  <c r="BD149" i="46"/>
  <c r="BD145" i="46"/>
  <c r="BD141" i="46"/>
  <c r="BD107" i="46"/>
  <c r="BD103" i="46"/>
  <c r="BD99" i="46"/>
  <c r="BD95" i="46"/>
  <c r="BD91" i="46"/>
  <c r="BD296" i="46"/>
  <c r="BD251" i="46"/>
  <c r="BD246" i="46"/>
  <c r="BD204" i="46"/>
  <c r="BD352" i="46" s="1"/>
  <c r="BD201" i="46"/>
  <c r="BD349" i="46" s="1"/>
  <c r="BD192" i="46"/>
  <c r="BD340" i="46" s="1"/>
  <c r="BD193" i="46"/>
  <c r="BD341" i="46" s="1"/>
  <c r="BD188" i="46"/>
  <c r="BD336" i="46" s="1"/>
  <c r="BE47" i="46"/>
  <c r="BE51" i="46"/>
  <c r="BE55" i="46"/>
  <c r="BE59" i="46"/>
  <c r="BE63" i="46"/>
  <c r="BE46" i="46"/>
  <c r="BE50" i="46"/>
  <c r="BE54" i="46"/>
  <c r="BE58" i="46"/>
  <c r="BE62" i="46"/>
  <c r="BE45" i="46"/>
  <c r="BE49" i="46"/>
  <c r="BE53" i="46"/>
  <c r="BE57" i="46"/>
  <c r="BE61" i="46"/>
  <c r="BE44" i="46"/>
  <c r="BE48" i="46"/>
  <c r="BE52" i="46"/>
  <c r="BE56" i="46"/>
  <c r="BE60" i="46"/>
  <c r="BD139" i="46"/>
  <c r="BD140" i="46"/>
  <c r="BD152" i="46"/>
  <c r="BD148" i="46"/>
  <c r="BD144" i="46"/>
  <c r="BD110" i="46"/>
  <c r="BD106" i="46"/>
  <c r="BD102" i="46"/>
  <c r="BD98" i="46"/>
  <c r="BD94" i="46"/>
  <c r="BD249" i="46"/>
  <c r="BD202" i="46"/>
  <c r="BD350" i="46" s="1"/>
  <c r="BD200" i="46"/>
  <c r="BD348" i="46" s="1"/>
  <c r="BD203" i="46"/>
  <c r="BD351" i="46" s="1"/>
  <c r="BD197" i="46"/>
  <c r="BD345" i="46" s="1"/>
  <c r="BD198" i="46"/>
  <c r="BD346" i="46" s="1"/>
  <c r="BD190" i="46"/>
  <c r="BD338" i="46" s="1"/>
  <c r="BD185" i="46"/>
  <c r="BD333" i="46" s="1"/>
  <c r="BD137" i="46"/>
  <c r="BD138" i="46"/>
  <c r="BD151" i="46"/>
  <c r="BD147" i="46"/>
  <c r="BD143" i="46"/>
  <c r="BD109" i="46"/>
  <c r="BD105" i="46"/>
  <c r="BD101" i="46"/>
  <c r="BD97" i="46"/>
  <c r="BD93" i="46"/>
  <c r="BD293" i="46"/>
  <c r="BD294" i="46"/>
  <c r="BD291" i="46"/>
  <c r="BD199" i="46"/>
  <c r="BD347" i="46" s="1"/>
  <c r="BD194" i="46"/>
  <c r="BD342" i="46" s="1"/>
  <c r="BD195" i="46"/>
  <c r="BD343" i="46" s="1"/>
  <c r="BD187" i="46"/>
  <c r="BD335" i="46" s="1"/>
  <c r="BD186" i="46"/>
  <c r="BD334" i="46" s="1"/>
  <c r="AW352" i="21"/>
  <c r="AY32" i="21"/>
  <c r="AY31" i="21" s="1"/>
  <c r="BD225" i="46"/>
  <c r="BD282" i="46"/>
  <c r="BD170" i="46"/>
  <c r="BD318" i="46" s="1"/>
  <c r="BD116" i="46"/>
  <c r="BD117" i="46"/>
  <c r="BD121" i="46"/>
  <c r="BD133" i="46"/>
  <c r="BD129" i="46"/>
  <c r="BD78" i="46"/>
  <c r="BD88" i="46"/>
  <c r="BD80" i="46"/>
  <c r="BD75" i="46"/>
  <c r="BD72" i="46"/>
  <c r="BD134" i="46"/>
  <c r="BD234" i="46"/>
  <c r="BD273" i="46"/>
  <c r="BD279" i="46"/>
  <c r="BD277" i="46"/>
  <c r="BD227" i="46"/>
  <c r="BD230" i="46"/>
  <c r="BD177" i="46"/>
  <c r="BD325" i="46" s="1"/>
  <c r="BD223" i="46"/>
  <c r="BD182" i="46"/>
  <c r="BD330" i="46" s="1"/>
  <c r="BD232" i="46"/>
  <c r="BD181" i="46"/>
  <c r="BD329" i="46" s="1"/>
  <c r="BD276" i="46"/>
  <c r="BD218" i="46"/>
  <c r="BD178" i="46"/>
  <c r="BD326" i="46" s="1"/>
  <c r="BD125" i="46"/>
  <c r="BD119" i="46"/>
  <c r="BD126" i="46"/>
  <c r="BD123" i="46"/>
  <c r="BD131" i="46"/>
  <c r="BD84" i="46"/>
  <c r="BD81" i="46"/>
  <c r="BD79" i="46"/>
  <c r="BD73" i="46"/>
  <c r="BD233" i="46"/>
  <c r="BD172" i="46"/>
  <c r="BD320" i="46" s="1"/>
  <c r="BD179" i="46"/>
  <c r="BD327" i="46" s="1"/>
  <c r="BD174" i="46"/>
  <c r="BD322" i="46" s="1"/>
  <c r="BD224" i="46"/>
  <c r="BD166" i="46"/>
  <c r="BD314" i="46" s="1"/>
  <c r="BD220" i="46"/>
  <c r="BD229" i="46"/>
  <c r="BD274" i="46"/>
  <c r="BD283" i="46"/>
  <c r="BD217" i="46"/>
  <c r="BD184" i="46"/>
  <c r="BD332" i="46" s="1"/>
  <c r="BD216" i="46"/>
  <c r="BD275" i="46"/>
  <c r="BD281" i="46"/>
  <c r="BD284" i="46"/>
  <c r="BD180" i="46"/>
  <c r="BD228" i="46"/>
  <c r="BD115" i="46"/>
  <c r="BD118" i="46"/>
  <c r="BD127" i="46"/>
  <c r="BD124" i="46"/>
  <c r="BD132" i="46"/>
  <c r="BD90" i="46"/>
  <c r="BD89" i="46"/>
  <c r="BD82" i="46"/>
  <c r="BD76" i="46"/>
  <c r="BD74" i="46"/>
  <c r="BD173" i="46"/>
  <c r="BD321" i="46" s="1"/>
  <c r="BD231" i="46"/>
  <c r="BD267" i="46"/>
  <c r="BD270" i="46"/>
  <c r="BD176" i="46"/>
  <c r="BD324" i="46" s="1"/>
  <c r="BD271" i="46"/>
  <c r="BD269" i="46"/>
  <c r="BD221" i="46"/>
  <c r="BD266" i="46"/>
  <c r="BD226" i="46"/>
  <c r="BD168" i="46"/>
  <c r="BD316" i="46" s="1"/>
  <c r="BD169" i="46"/>
  <c r="BD317" i="46" s="1"/>
  <c r="BD272" i="46"/>
  <c r="BD171" i="46"/>
  <c r="BD319" i="46" s="1"/>
  <c r="BD120" i="46"/>
  <c r="BD122" i="46"/>
  <c r="BD130" i="46"/>
  <c r="BD128" i="46"/>
  <c r="BD86" i="46"/>
  <c r="BD87" i="46"/>
  <c r="BD85" i="46"/>
  <c r="BD83" i="46"/>
  <c r="BD77" i="46"/>
  <c r="BD71" i="46"/>
  <c r="BD215" i="46"/>
  <c r="BD268" i="46"/>
  <c r="BD222" i="46"/>
  <c r="BD175" i="46"/>
  <c r="BD323" i="46" s="1"/>
  <c r="BD165" i="46"/>
  <c r="BD280" i="46"/>
  <c r="BD278" i="46"/>
  <c r="BD183" i="46"/>
  <c r="BD331" i="46" s="1"/>
  <c r="BD285" i="46"/>
  <c r="BD167" i="46"/>
  <c r="BD315" i="46" s="1"/>
  <c r="BD219" i="46"/>
  <c r="BC159" i="46"/>
  <c r="BB310" i="46"/>
  <c r="BC158" i="46"/>
  <c r="BC209" i="46"/>
  <c r="BC208" i="46"/>
  <c r="BC260" i="46"/>
  <c r="BC259" i="46"/>
  <c r="BD328" i="46"/>
  <c r="BC331" i="46"/>
  <c r="BC328" i="46"/>
  <c r="BC323" i="46"/>
  <c r="BC329" i="46"/>
  <c r="BC332" i="46"/>
  <c r="BE37" i="46"/>
  <c r="BE38" i="46"/>
  <c r="BE32" i="46"/>
  <c r="BE27" i="46"/>
  <c r="BE43" i="46"/>
  <c r="BE26" i="46"/>
  <c r="BE31" i="46"/>
  <c r="BE36" i="46"/>
  <c r="BE34" i="46"/>
  <c r="BE25" i="46"/>
  <c r="BE41" i="46"/>
  <c r="BE40" i="46"/>
  <c r="BE29" i="46"/>
  <c r="BE28" i="46"/>
  <c r="BE42" i="46"/>
  <c r="BE30" i="46"/>
  <c r="BE33" i="46"/>
  <c r="BE39" i="46"/>
  <c r="BE35" i="46"/>
  <c r="BE24" i="46"/>
  <c r="F393" i="46"/>
  <c r="E394" i="46"/>
  <c r="BE15" i="46"/>
  <c r="BF14" i="46"/>
  <c r="BF16" i="46" s="1"/>
  <c r="BC313" i="46"/>
  <c r="AC26" i="28"/>
  <c r="AC109" i="21"/>
  <c r="AX290" i="21"/>
  <c r="AU9" i="20"/>
  <c r="AU10" i="20"/>
  <c r="AW166" i="21"/>
  <c r="AX47" i="21"/>
  <c r="AX234" i="21"/>
  <c r="AX239" i="21" s="1"/>
  <c r="AD19" i="26"/>
  <c r="AW143" i="21"/>
  <c r="AW121" i="21"/>
  <c r="AW110" i="21"/>
  <c r="AW272" i="21" s="1"/>
  <c r="AW132" i="21"/>
  <c r="AX191" i="21"/>
  <c r="AX207" i="21"/>
  <c r="AX174" i="21"/>
  <c r="AX163" i="21"/>
  <c r="AX96" i="21"/>
  <c r="AX140" i="21"/>
  <c r="AX63" i="21"/>
  <c r="AX74" i="21"/>
  <c r="AX107" i="21"/>
  <c r="AX85" i="21"/>
  <c r="AX118" i="21"/>
  <c r="AX129" i="21"/>
  <c r="AW155" i="21"/>
  <c r="AX151" i="21"/>
  <c r="AX152" i="21"/>
  <c r="BG10" i="28"/>
  <c r="AD134" i="21"/>
  <c r="AE131" i="21" s="1"/>
  <c r="AE133" i="21" s="1"/>
  <c r="AE19" i="26" s="1"/>
  <c r="AX10" i="26"/>
  <c r="AX16" i="26" s="1"/>
  <c r="AX65" i="26"/>
  <c r="AX66" i="26"/>
  <c r="AY172" i="21"/>
  <c r="AX10" i="21"/>
  <c r="AU59" i="20"/>
  <c r="AU3" i="20"/>
  <c r="AV2" i="20"/>
  <c r="AU54" i="20"/>
  <c r="AU4" i="20"/>
  <c r="AU49" i="20"/>
  <c r="BG4" i="28"/>
  <c r="BG9" i="28"/>
  <c r="BG3" i="28"/>
  <c r="BH2" i="28"/>
  <c r="BJ8" i="28"/>
  <c r="BI7" i="28"/>
  <c r="BI6" i="28"/>
  <c r="BI5" i="28"/>
  <c r="AX15" i="25"/>
  <c r="AZ4" i="25"/>
  <c r="AZ3" i="25"/>
  <c r="BA2" i="25"/>
  <c r="BA9" i="25" s="1"/>
  <c r="AY2" i="21"/>
  <c r="AX4" i="21"/>
  <c r="AX3" i="21"/>
  <c r="AX9" i="21"/>
  <c r="AK145" i="21"/>
  <c r="AL142" i="21" s="1"/>
  <c r="BC8" i="26"/>
  <c r="BB7" i="26"/>
  <c r="BB6" i="26"/>
  <c r="BB5" i="26"/>
  <c r="BB8" i="25"/>
  <c r="BA5" i="25"/>
  <c r="BA7" i="25"/>
  <c r="BA6" i="25"/>
  <c r="AH123" i="21"/>
  <c r="AI120" i="21" s="1"/>
  <c r="AX9" i="26"/>
  <c r="AY2" i="26"/>
  <c r="AX4" i="26"/>
  <c r="AX3" i="26"/>
  <c r="AZ5" i="20"/>
  <c r="AZ6" i="20"/>
  <c r="AZ7" i="20"/>
  <c r="BA8" i="20"/>
  <c r="AY149" i="21"/>
  <c r="AY61" i="21"/>
  <c r="BA8" i="21"/>
  <c r="AZ7" i="21"/>
  <c r="AZ6" i="21"/>
  <c r="AZ5" i="21"/>
  <c r="AZ161" i="21" s="1"/>
  <c r="AV347" i="21" l="1"/>
  <c r="AV350" i="21"/>
  <c r="AY346" i="21"/>
  <c r="AY345" i="21"/>
  <c r="AY55" i="26" s="1"/>
  <c r="AY217" i="21"/>
  <c r="AY49" i="26" s="1"/>
  <c r="AY46" i="26" s="1"/>
  <c r="AY218" i="21"/>
  <c r="AY50" i="26" s="1"/>
  <c r="AY47" i="26" s="1"/>
  <c r="AY201" i="21"/>
  <c r="AY184" i="21"/>
  <c r="AY185" i="21"/>
  <c r="AY200" i="21"/>
  <c r="AY371" i="21"/>
  <c r="AY339" i="21"/>
  <c r="AY338" i="21"/>
  <c r="AY372" i="21"/>
  <c r="AY62" i="26" s="1"/>
  <c r="AY364" i="21"/>
  <c r="AY365" i="21"/>
  <c r="BB19" i="46"/>
  <c r="BA18" i="46"/>
  <c r="BA17" i="46"/>
  <c r="AW337" i="21"/>
  <c r="AW340" i="21" s="1"/>
  <c r="AW39" i="28"/>
  <c r="AW344" i="21"/>
  <c r="AY351" i="21"/>
  <c r="AY56" i="26"/>
  <c r="AY61" i="26"/>
  <c r="AX377" i="21"/>
  <c r="AY42" i="25"/>
  <c r="AY37" i="21"/>
  <c r="AY283" i="21"/>
  <c r="AY285" i="21"/>
  <c r="AY224" i="21"/>
  <c r="AY223" i="21"/>
  <c r="AY206" i="21"/>
  <c r="AY190" i="21"/>
  <c r="AY60" i="26"/>
  <c r="AY54" i="26"/>
  <c r="AF165" i="21"/>
  <c r="AF167" i="21" s="1"/>
  <c r="AF22" i="26" s="1"/>
  <c r="AY173" i="21"/>
  <c r="AY175" i="21" s="1"/>
  <c r="AY171" i="21" s="1"/>
  <c r="AY284" i="21" s="1"/>
  <c r="AY53" i="26"/>
  <c r="AY59" i="26"/>
  <c r="AY150" i="21"/>
  <c r="AY148" i="21" s="1"/>
  <c r="AZ20" i="25" s="1"/>
  <c r="AY162" i="21"/>
  <c r="AY160" i="21" s="1"/>
  <c r="AZ21" i="25" s="1"/>
  <c r="AY128" i="21"/>
  <c r="AY126" i="21" s="1"/>
  <c r="AZ18" i="25" s="1"/>
  <c r="AY139" i="21"/>
  <c r="AY137" i="21" s="1"/>
  <c r="AZ19" i="25" s="1"/>
  <c r="AZ72" i="21"/>
  <c r="AZ127" i="21"/>
  <c r="AZ116" i="21"/>
  <c r="AZ138" i="21"/>
  <c r="AZ105" i="21"/>
  <c r="AZ94" i="21"/>
  <c r="AZ83" i="21"/>
  <c r="AY106" i="21"/>
  <c r="AY104" i="21" s="1"/>
  <c r="AY268" i="21" s="1"/>
  <c r="AY117" i="21"/>
  <c r="AY115" i="21" s="1"/>
  <c r="AZ17" i="25" s="1"/>
  <c r="AY84" i="21"/>
  <c r="AY95" i="21"/>
  <c r="AY62" i="21"/>
  <c r="AY73" i="21"/>
  <c r="AE21" i="28"/>
  <c r="AY328" i="21"/>
  <c r="AV24" i="20"/>
  <c r="AV44" i="20"/>
  <c r="AV39" i="20"/>
  <c r="BE188" i="46"/>
  <c r="BE336" i="46" s="1"/>
  <c r="AV34" i="20"/>
  <c r="BA46" i="21"/>
  <c r="BE249" i="46"/>
  <c r="BF249" i="46" s="1"/>
  <c r="BE291" i="46"/>
  <c r="BE294" i="46"/>
  <c r="BE293" i="46"/>
  <c r="BE251" i="46"/>
  <c r="BF44" i="46"/>
  <c r="BF48" i="46"/>
  <c r="BF52" i="46"/>
  <c r="BF56" i="46"/>
  <c r="BF60" i="46"/>
  <c r="BF47" i="46"/>
  <c r="BF51" i="46"/>
  <c r="BF55" i="46"/>
  <c r="BF59" i="46"/>
  <c r="BF63" i="46"/>
  <c r="BF46" i="46"/>
  <c r="BF50" i="46"/>
  <c r="BF54" i="46"/>
  <c r="BF58" i="46"/>
  <c r="BF62" i="46"/>
  <c r="BF45" i="46"/>
  <c r="BF49" i="46"/>
  <c r="BF53" i="46"/>
  <c r="BF57" i="46"/>
  <c r="BF61" i="46"/>
  <c r="BE153" i="46"/>
  <c r="BE149" i="46"/>
  <c r="BE145" i="46"/>
  <c r="BE141" i="46"/>
  <c r="BE95" i="46"/>
  <c r="BE137" i="46"/>
  <c r="BE107" i="46"/>
  <c r="BE103" i="46"/>
  <c r="BE96" i="46"/>
  <c r="BE93" i="46"/>
  <c r="BE304" i="46"/>
  <c r="BE301" i="46"/>
  <c r="BE299" i="46"/>
  <c r="BE286" i="46"/>
  <c r="BE252" i="46"/>
  <c r="BE243" i="46"/>
  <c r="BE241" i="46"/>
  <c r="BE238" i="46"/>
  <c r="BE237" i="46"/>
  <c r="BE203" i="46"/>
  <c r="BE351" i="46" s="1"/>
  <c r="BE196" i="46"/>
  <c r="BE344" i="46" s="1"/>
  <c r="BE200" i="46"/>
  <c r="BE348" i="46" s="1"/>
  <c r="BE202" i="46"/>
  <c r="BE350" i="46" s="1"/>
  <c r="BE192" i="46"/>
  <c r="BE340" i="46" s="1"/>
  <c r="BE186" i="46"/>
  <c r="BE334" i="46" s="1"/>
  <c r="BE152" i="46"/>
  <c r="BE148" i="46"/>
  <c r="BE144" i="46"/>
  <c r="BE101" i="46"/>
  <c r="BE140" i="46"/>
  <c r="BE136" i="46"/>
  <c r="BE110" i="46"/>
  <c r="BE106" i="46"/>
  <c r="BE102" i="46"/>
  <c r="BE92" i="46"/>
  <c r="BE300" i="46"/>
  <c r="BE297" i="46"/>
  <c r="BE302" i="46"/>
  <c r="BE295" i="46"/>
  <c r="BE292" i="46"/>
  <c r="BE254" i="46"/>
  <c r="BE248" i="46"/>
  <c r="BE253" i="46"/>
  <c r="BE250" i="46"/>
  <c r="BE239" i="46"/>
  <c r="BE198" i="46"/>
  <c r="BE346" i="46" s="1"/>
  <c r="BE190" i="46"/>
  <c r="BE338" i="46" s="1"/>
  <c r="BE194" i="46"/>
  <c r="BE342" i="46" s="1"/>
  <c r="BE185" i="46"/>
  <c r="BE333" i="46" s="1"/>
  <c r="BE151" i="46"/>
  <c r="BE147" i="46"/>
  <c r="BE143" i="46"/>
  <c r="BE99" i="46"/>
  <c r="BE139" i="46"/>
  <c r="BE135" i="46"/>
  <c r="BE109" i="46"/>
  <c r="BE105" i="46"/>
  <c r="BE100" i="46"/>
  <c r="BE91" i="46"/>
  <c r="BE305" i="46"/>
  <c r="BE296" i="46"/>
  <c r="BE298" i="46"/>
  <c r="BE287" i="46"/>
  <c r="BE288" i="46"/>
  <c r="BE244" i="46"/>
  <c r="BE246" i="46"/>
  <c r="BE235" i="46"/>
  <c r="BE201" i="46"/>
  <c r="BE349" i="46" s="1"/>
  <c r="BE191" i="46"/>
  <c r="BE339" i="46" s="1"/>
  <c r="BE197" i="46"/>
  <c r="BE345" i="46" s="1"/>
  <c r="BE189" i="46"/>
  <c r="BE337" i="46" s="1"/>
  <c r="BE187" i="46"/>
  <c r="BE335" i="46" s="1"/>
  <c r="BE154" i="46"/>
  <c r="BE150" i="46"/>
  <c r="BE146" i="46"/>
  <c r="BE142" i="46"/>
  <c r="BE97" i="46"/>
  <c r="BE138" i="46"/>
  <c r="BE108" i="46"/>
  <c r="BE104" i="46"/>
  <c r="BE98" i="46"/>
  <c r="BE94" i="46"/>
  <c r="BE303" i="46"/>
  <c r="BE289" i="46"/>
  <c r="BE290" i="46"/>
  <c r="BE247" i="46"/>
  <c r="BE240" i="46"/>
  <c r="BE245" i="46"/>
  <c r="BE242" i="46"/>
  <c r="BE236" i="46"/>
  <c r="BE199" i="46"/>
  <c r="BE347" i="46" s="1"/>
  <c r="BE195" i="46"/>
  <c r="BE343" i="46" s="1"/>
  <c r="BE204" i="46"/>
  <c r="BE352" i="46" s="1"/>
  <c r="BE193" i="46"/>
  <c r="BE341" i="46" s="1"/>
  <c r="AX352" i="21"/>
  <c r="AX358" i="21" s="1"/>
  <c r="AX311" i="21" s="1"/>
  <c r="AZ32" i="21"/>
  <c r="AZ31" i="21" s="1"/>
  <c r="BE280" i="46"/>
  <c r="BE268" i="46"/>
  <c r="BE168" i="46"/>
  <c r="BE316" i="46" s="1"/>
  <c r="BE221" i="46"/>
  <c r="BE176" i="46"/>
  <c r="BE324" i="46" s="1"/>
  <c r="BE231" i="46"/>
  <c r="BE284" i="46"/>
  <c r="BE184" i="46"/>
  <c r="BE332" i="46" s="1"/>
  <c r="BE229" i="46"/>
  <c r="BE224" i="46"/>
  <c r="BE233" i="46"/>
  <c r="BE182" i="46"/>
  <c r="BE330" i="46" s="1"/>
  <c r="BE227" i="46"/>
  <c r="BE277" i="46"/>
  <c r="BE115" i="46"/>
  <c r="BE121" i="46"/>
  <c r="BE122" i="46"/>
  <c r="BE131" i="46"/>
  <c r="BE87" i="46"/>
  <c r="BE89" i="46"/>
  <c r="BE86" i="46"/>
  <c r="BE79" i="46"/>
  <c r="BE78" i="46"/>
  <c r="BE74" i="46"/>
  <c r="BE134" i="46"/>
  <c r="BE219" i="46"/>
  <c r="BE183" i="46"/>
  <c r="BE165" i="46"/>
  <c r="BE215" i="46"/>
  <c r="BE171" i="46"/>
  <c r="BE319" i="46" s="1"/>
  <c r="BE226" i="46"/>
  <c r="BE269" i="46"/>
  <c r="BE173" i="46"/>
  <c r="BE321" i="46" s="1"/>
  <c r="BE281" i="46"/>
  <c r="BE217" i="46"/>
  <c r="BE174" i="46"/>
  <c r="BE322" i="46" s="1"/>
  <c r="BE276" i="46"/>
  <c r="BE223" i="46"/>
  <c r="BE279" i="46"/>
  <c r="BE170" i="46"/>
  <c r="BE318" i="46" s="1"/>
  <c r="BE123" i="46"/>
  <c r="BE117" i="46"/>
  <c r="BE128" i="46"/>
  <c r="BE132" i="46"/>
  <c r="BE133" i="46"/>
  <c r="BE85" i="46"/>
  <c r="BE82" i="46"/>
  <c r="BE76" i="46"/>
  <c r="BE71" i="46"/>
  <c r="BE75" i="46"/>
  <c r="BE167" i="46"/>
  <c r="BE315" i="46" s="1"/>
  <c r="BE175" i="46"/>
  <c r="BE323" i="46" s="1"/>
  <c r="BE272" i="46"/>
  <c r="BE270" i="46"/>
  <c r="BE228" i="46"/>
  <c r="BE275" i="46"/>
  <c r="BE283" i="46"/>
  <c r="BE220" i="46"/>
  <c r="BE179" i="46"/>
  <c r="BE327" i="46" s="1"/>
  <c r="BE178" i="46"/>
  <c r="BE326" i="46" s="1"/>
  <c r="BE181" i="46"/>
  <c r="BE329" i="46" s="1"/>
  <c r="BE177" i="46"/>
  <c r="BE325" i="46" s="1"/>
  <c r="BE273" i="46"/>
  <c r="BE282" i="46"/>
  <c r="BE125" i="46"/>
  <c r="BE120" i="46"/>
  <c r="BE130" i="46"/>
  <c r="BE127" i="46"/>
  <c r="BE126" i="46"/>
  <c r="BE88" i="46"/>
  <c r="BE81" i="46"/>
  <c r="BE83" i="46"/>
  <c r="BE77" i="46"/>
  <c r="BE285" i="46"/>
  <c r="BE278" i="46"/>
  <c r="BE222" i="46"/>
  <c r="BE169" i="46"/>
  <c r="BE317" i="46" s="1"/>
  <c r="BE266" i="46"/>
  <c r="BE271" i="46"/>
  <c r="BE267" i="46"/>
  <c r="BE180" i="46"/>
  <c r="BE328" i="46" s="1"/>
  <c r="BE216" i="46"/>
  <c r="BE274" i="46"/>
  <c r="BE166" i="46"/>
  <c r="BE314" i="46" s="1"/>
  <c r="BE172" i="46"/>
  <c r="BE320" i="46" s="1"/>
  <c r="BE218" i="46"/>
  <c r="BE232" i="46"/>
  <c r="BE230" i="46"/>
  <c r="BE234" i="46"/>
  <c r="BE225" i="46"/>
  <c r="BE116" i="46"/>
  <c r="BE119" i="46"/>
  <c r="BE118" i="46"/>
  <c r="BE129" i="46"/>
  <c r="BE124" i="46"/>
  <c r="BE84" i="46"/>
  <c r="BE90" i="46"/>
  <c r="BE80" i="46"/>
  <c r="BE72" i="46"/>
  <c r="BE73" i="46"/>
  <c r="BC310" i="46"/>
  <c r="BD159" i="46"/>
  <c r="BD260" i="46"/>
  <c r="BD259" i="46"/>
  <c r="BD209" i="46"/>
  <c r="BD208" i="46"/>
  <c r="BD158" i="46"/>
  <c r="BF32" i="46"/>
  <c r="BF37" i="46"/>
  <c r="BF27" i="46"/>
  <c r="BF38" i="46"/>
  <c r="BF43" i="46"/>
  <c r="BF26" i="46"/>
  <c r="BF34" i="46"/>
  <c r="BF36" i="46"/>
  <c r="BF40" i="46"/>
  <c r="BF25" i="46"/>
  <c r="BF41" i="46"/>
  <c r="BF31" i="46"/>
  <c r="BF29" i="46"/>
  <c r="BF28" i="46"/>
  <c r="BF30" i="46"/>
  <c r="BF35" i="46"/>
  <c r="BF42" i="46"/>
  <c r="BF33" i="46"/>
  <c r="BF24" i="46"/>
  <c r="BF39" i="46"/>
  <c r="BD313" i="46"/>
  <c r="BF15" i="46"/>
  <c r="BG14" i="46"/>
  <c r="BG16" i="46" s="1"/>
  <c r="E395" i="46"/>
  <c r="F394" i="46"/>
  <c r="AC111" i="21"/>
  <c r="AX166" i="21"/>
  <c r="AY290" i="21"/>
  <c r="AV10" i="20"/>
  <c r="AV9" i="20"/>
  <c r="AY234" i="21"/>
  <c r="AY239" i="21" s="1"/>
  <c r="AY47" i="21"/>
  <c r="AX143" i="21"/>
  <c r="AX121" i="21"/>
  <c r="AX110" i="21"/>
  <c r="AX272" i="21" s="1"/>
  <c r="AX132" i="21"/>
  <c r="AY191" i="21"/>
  <c r="AY195" i="21" s="1"/>
  <c r="AY30" i="26" s="1"/>
  <c r="AY207" i="21"/>
  <c r="AY211" i="21" s="1"/>
  <c r="AY31" i="26" s="1"/>
  <c r="AY174" i="21"/>
  <c r="AY163" i="21"/>
  <c r="AY96" i="21"/>
  <c r="AY63" i="21"/>
  <c r="AY74" i="21"/>
  <c r="AY85" i="21"/>
  <c r="AY140" i="21"/>
  <c r="AY107" i="21"/>
  <c r="AY118" i="21"/>
  <c r="AY129" i="21"/>
  <c r="AX155" i="21"/>
  <c r="AY152" i="21"/>
  <c r="AY151" i="21"/>
  <c r="BH10" i="28"/>
  <c r="AE134" i="21"/>
  <c r="AF131" i="21" s="1"/>
  <c r="AF133" i="21" s="1"/>
  <c r="AF19" i="26" s="1"/>
  <c r="AY10" i="26"/>
  <c r="AY65" i="26"/>
  <c r="AY66" i="26"/>
  <c r="AZ172" i="21"/>
  <c r="AY10" i="21"/>
  <c r="AV59" i="20"/>
  <c r="AV49" i="20"/>
  <c r="AW2" i="20"/>
  <c r="AV4" i="20"/>
  <c r="AV54" i="20"/>
  <c r="AV3" i="20"/>
  <c r="BK8" i="28"/>
  <c r="BJ7" i="28"/>
  <c r="BJ6" i="28"/>
  <c r="BJ5" i="28"/>
  <c r="BH9" i="28"/>
  <c r="BH3" i="28"/>
  <c r="BH4" i="28"/>
  <c r="BI2" i="28"/>
  <c r="AY15" i="25"/>
  <c r="BA4" i="25"/>
  <c r="BA3" i="25"/>
  <c r="BB2" i="25"/>
  <c r="BB9" i="25" s="1"/>
  <c r="AZ2" i="21"/>
  <c r="AY9" i="21"/>
  <c r="AY3" i="21"/>
  <c r="AY4" i="21"/>
  <c r="AZ149" i="21"/>
  <c r="AZ61" i="21"/>
  <c r="AI122" i="21"/>
  <c r="AI18" i="26" s="1"/>
  <c r="BD8" i="26"/>
  <c r="BC5" i="26"/>
  <c r="BC7" i="26"/>
  <c r="BC6" i="26"/>
  <c r="BB8" i="21"/>
  <c r="BA7" i="21"/>
  <c r="BA6" i="21"/>
  <c r="BA5" i="21"/>
  <c r="BA161" i="21" s="1"/>
  <c r="BB8" i="20"/>
  <c r="BA7" i="20"/>
  <c r="BA6" i="20"/>
  <c r="BA5" i="20"/>
  <c r="BB5" i="25"/>
  <c r="BB6" i="25"/>
  <c r="BC8" i="25"/>
  <c r="BB7" i="25"/>
  <c r="AL144" i="21"/>
  <c r="AL20" i="26" s="1"/>
  <c r="AY4" i="26"/>
  <c r="AY9" i="26"/>
  <c r="AY3" i="26"/>
  <c r="AZ2" i="26"/>
  <c r="AW347" i="21" l="1"/>
  <c r="AW350" i="21"/>
  <c r="AZ346" i="21"/>
  <c r="AZ345" i="21"/>
  <c r="AZ217" i="21"/>
  <c r="AZ49" i="26" s="1"/>
  <c r="AZ46" i="26" s="1"/>
  <c r="AZ218" i="21"/>
  <c r="AZ50" i="26" s="1"/>
  <c r="AZ47" i="26" s="1"/>
  <c r="AZ200" i="21"/>
  <c r="AZ185" i="21"/>
  <c r="AZ201" i="21"/>
  <c r="AZ184" i="21"/>
  <c r="AZ371" i="21"/>
  <c r="AZ372" i="21"/>
  <c r="AZ62" i="26" s="1"/>
  <c r="AZ338" i="21"/>
  <c r="AZ339" i="21"/>
  <c r="AZ364" i="21"/>
  <c r="AZ365" i="21"/>
  <c r="BC19" i="46"/>
  <c r="BB17" i="46"/>
  <c r="BB18" i="46"/>
  <c r="AX337" i="21"/>
  <c r="AX340" i="21" s="1"/>
  <c r="AX39" i="28"/>
  <c r="AX344" i="21"/>
  <c r="AZ351" i="21"/>
  <c r="AZ56" i="26"/>
  <c r="AY377" i="21"/>
  <c r="AZ61" i="26"/>
  <c r="AZ55" i="26"/>
  <c r="AZ37" i="21"/>
  <c r="AZ283" i="21"/>
  <c r="AZ285" i="21"/>
  <c r="AZ42" i="25"/>
  <c r="AZ224" i="21"/>
  <c r="AZ223" i="21"/>
  <c r="AZ206" i="21"/>
  <c r="AZ190" i="21"/>
  <c r="AZ54" i="26"/>
  <c r="AZ60" i="26"/>
  <c r="AZ173" i="21"/>
  <c r="AZ175" i="21" s="1"/>
  <c r="AZ171" i="21" s="1"/>
  <c r="AZ284" i="21" s="1"/>
  <c r="AZ59" i="26"/>
  <c r="AZ53" i="26"/>
  <c r="AZ150" i="21"/>
  <c r="AZ148" i="21" s="1"/>
  <c r="BA20" i="25" s="1"/>
  <c r="AZ162" i="21"/>
  <c r="AZ160" i="21" s="1"/>
  <c r="BA21" i="25" s="1"/>
  <c r="BA72" i="21"/>
  <c r="BA138" i="21"/>
  <c r="BA127" i="21"/>
  <c r="BA116" i="21"/>
  <c r="BA105" i="21"/>
  <c r="BA94" i="21"/>
  <c r="BA83" i="21"/>
  <c r="AZ128" i="21"/>
  <c r="AZ126" i="21" s="1"/>
  <c r="BA18" i="25" s="1"/>
  <c r="AZ139" i="21"/>
  <c r="AZ137" i="21" s="1"/>
  <c r="BA19" i="25" s="1"/>
  <c r="AZ106" i="21"/>
  <c r="AZ104" i="21" s="1"/>
  <c r="AZ268" i="21" s="1"/>
  <c r="AZ117" i="21"/>
  <c r="AZ115" i="21" s="1"/>
  <c r="BA17" i="25" s="1"/>
  <c r="AZ84" i="21"/>
  <c r="AZ95" i="21"/>
  <c r="AZ62" i="21"/>
  <c r="AZ73" i="21"/>
  <c r="AC41" i="26"/>
  <c r="AC273" i="21"/>
  <c r="AZ328" i="21"/>
  <c r="AW29" i="20"/>
  <c r="AW24" i="20"/>
  <c r="AW44" i="20"/>
  <c r="AW39" i="20"/>
  <c r="AF168" i="21"/>
  <c r="AF357" i="21" s="1"/>
  <c r="AW34" i="20"/>
  <c r="BB46" i="21"/>
  <c r="BF242" i="46"/>
  <c r="BF289" i="46"/>
  <c r="BF246" i="46"/>
  <c r="BF287" i="46"/>
  <c r="BF248" i="46"/>
  <c r="BF300" i="46"/>
  <c r="BF241" i="46"/>
  <c r="BF245" i="46"/>
  <c r="BF244" i="46"/>
  <c r="BF298" i="46"/>
  <c r="BF239" i="46"/>
  <c r="BF295" i="46"/>
  <c r="BF252" i="46"/>
  <c r="BF301" i="46"/>
  <c r="BF240" i="46"/>
  <c r="BF303" i="46"/>
  <c r="BF288" i="46"/>
  <c r="BF296" i="46"/>
  <c r="BF250" i="46"/>
  <c r="BF254" i="46"/>
  <c r="BF302" i="46"/>
  <c r="BF237" i="46"/>
  <c r="BF243" i="46"/>
  <c r="BF286" i="46"/>
  <c r="BF304" i="46"/>
  <c r="BF236" i="46"/>
  <c r="BF247" i="46"/>
  <c r="BF290" i="46"/>
  <c r="BF235" i="46"/>
  <c r="BF305" i="46"/>
  <c r="BF253" i="46"/>
  <c r="BF292" i="46"/>
  <c r="BF297" i="46"/>
  <c r="BF238" i="46"/>
  <c r="BF299" i="46"/>
  <c r="BF154" i="46"/>
  <c r="BF150" i="46"/>
  <c r="BF146" i="46"/>
  <c r="BF142" i="46"/>
  <c r="BF136" i="46"/>
  <c r="BF135" i="46"/>
  <c r="BF108" i="46"/>
  <c r="BF104" i="46"/>
  <c r="BF100" i="46"/>
  <c r="BF96" i="46"/>
  <c r="BF92" i="46"/>
  <c r="BF204" i="46"/>
  <c r="BF352" i="46" s="1"/>
  <c r="BF197" i="46"/>
  <c r="BF345" i="46" s="1"/>
  <c r="BF198" i="46"/>
  <c r="BF346" i="46" s="1"/>
  <c r="BF195" i="46"/>
  <c r="BF343" i="46" s="1"/>
  <c r="BF185" i="46"/>
  <c r="BF333" i="46" s="1"/>
  <c r="BG45" i="46"/>
  <c r="BG49" i="46"/>
  <c r="BG53" i="46"/>
  <c r="BG57" i="46"/>
  <c r="BG61" i="46"/>
  <c r="BG44" i="46"/>
  <c r="BG48" i="46"/>
  <c r="BG52" i="46"/>
  <c r="BG56" i="46"/>
  <c r="BG60" i="46"/>
  <c r="BG47" i="46"/>
  <c r="BG51" i="46"/>
  <c r="BG55" i="46"/>
  <c r="BG59" i="46"/>
  <c r="BG63" i="46"/>
  <c r="BG46" i="46"/>
  <c r="BG50" i="46"/>
  <c r="BG54" i="46"/>
  <c r="BG58" i="46"/>
  <c r="BG62" i="46"/>
  <c r="BF153" i="46"/>
  <c r="BF149" i="46"/>
  <c r="BF145" i="46"/>
  <c r="BF141" i="46"/>
  <c r="BF107" i="46"/>
  <c r="BF103" i="46"/>
  <c r="BF99" i="46"/>
  <c r="BF95" i="46"/>
  <c r="BF91" i="46"/>
  <c r="BF291" i="46"/>
  <c r="BF192" i="46"/>
  <c r="BF340" i="46" s="1"/>
  <c r="BF201" i="46"/>
  <c r="BF349" i="46" s="1"/>
  <c r="BF194" i="46"/>
  <c r="BF342" i="46" s="1"/>
  <c r="BF191" i="46"/>
  <c r="BF339" i="46" s="1"/>
  <c r="BF188" i="46"/>
  <c r="BF336" i="46" s="1"/>
  <c r="BF152" i="46"/>
  <c r="BF148" i="46"/>
  <c r="BF144" i="46"/>
  <c r="BF140" i="46"/>
  <c r="BF139" i="46"/>
  <c r="BF110" i="46"/>
  <c r="BF106" i="46"/>
  <c r="BF102" i="46"/>
  <c r="BF98" i="46"/>
  <c r="BF94" i="46"/>
  <c r="BF200" i="46"/>
  <c r="BF348" i="46" s="1"/>
  <c r="BF203" i="46"/>
  <c r="BF351" i="46" s="1"/>
  <c r="BF196" i="46"/>
  <c r="BF344" i="46" s="1"/>
  <c r="BF189" i="46"/>
  <c r="BF337" i="46" s="1"/>
  <c r="BF187" i="46"/>
  <c r="BF335" i="46" s="1"/>
  <c r="BF151" i="46"/>
  <c r="BF147" i="46"/>
  <c r="BF143" i="46"/>
  <c r="BF138" i="46"/>
  <c r="BF137" i="46"/>
  <c r="BF109" i="46"/>
  <c r="BF105" i="46"/>
  <c r="BF101" i="46"/>
  <c r="BF97" i="46"/>
  <c r="BF93" i="46"/>
  <c r="BF293" i="46"/>
  <c r="BF294" i="46"/>
  <c r="BF251" i="46"/>
  <c r="BF202" i="46"/>
  <c r="BF350" i="46" s="1"/>
  <c r="BF199" i="46"/>
  <c r="BF347" i="46" s="1"/>
  <c r="BF193" i="46"/>
  <c r="BF341" i="46" s="1"/>
  <c r="BF190" i="46"/>
  <c r="BF338" i="46" s="1"/>
  <c r="BF186" i="46"/>
  <c r="BF334" i="46" s="1"/>
  <c r="AY352" i="21"/>
  <c r="AY358" i="21" s="1"/>
  <c r="AY311" i="21" s="1"/>
  <c r="BA32" i="21"/>
  <c r="BA31" i="21" s="1"/>
  <c r="BF230" i="46"/>
  <c r="BF166" i="46"/>
  <c r="BF314" i="46" s="1"/>
  <c r="BF267" i="46"/>
  <c r="BF177" i="46"/>
  <c r="BF325" i="46" s="1"/>
  <c r="BF220" i="46"/>
  <c r="BF270" i="46"/>
  <c r="BF223" i="46"/>
  <c r="BF217" i="46"/>
  <c r="BF269" i="46"/>
  <c r="BF165" i="46"/>
  <c r="BF116" i="46"/>
  <c r="BF128" i="46"/>
  <c r="BF127" i="46"/>
  <c r="BF132" i="46"/>
  <c r="BF126" i="46"/>
  <c r="BF84" i="46"/>
  <c r="BF89" i="46"/>
  <c r="BF90" i="46"/>
  <c r="BF76" i="46"/>
  <c r="BF73" i="46"/>
  <c r="BF75" i="46"/>
  <c r="BF134" i="46"/>
  <c r="BF182" i="46"/>
  <c r="BF330" i="46" s="1"/>
  <c r="BF229" i="46"/>
  <c r="BF176" i="46"/>
  <c r="BF268" i="46"/>
  <c r="BF225" i="46"/>
  <c r="BF232" i="46"/>
  <c r="BF274" i="46"/>
  <c r="BF271" i="46"/>
  <c r="BF222" i="46"/>
  <c r="BF282" i="46"/>
  <c r="BF181" i="46"/>
  <c r="BF283" i="46"/>
  <c r="BF175" i="46"/>
  <c r="BF323" i="46" s="1"/>
  <c r="BF170" i="46"/>
  <c r="BF318" i="46" s="1"/>
  <c r="BF276" i="46"/>
  <c r="BF281" i="46"/>
  <c r="BF226" i="46"/>
  <c r="BF183" i="46"/>
  <c r="BF331" i="46" s="1"/>
  <c r="BF117" i="46"/>
  <c r="BF118" i="46"/>
  <c r="BF131" i="46"/>
  <c r="BF124" i="46"/>
  <c r="BF130" i="46"/>
  <c r="BF85" i="46"/>
  <c r="BF86" i="46"/>
  <c r="BF80" i="46"/>
  <c r="BF78" i="46"/>
  <c r="BF184" i="46"/>
  <c r="BF332" i="46" s="1"/>
  <c r="BF221" i="46"/>
  <c r="BF280" i="46"/>
  <c r="BF234" i="46"/>
  <c r="BF218" i="46"/>
  <c r="BF216" i="46"/>
  <c r="BF266" i="46"/>
  <c r="BF278" i="46"/>
  <c r="BF273" i="46"/>
  <c r="BF178" i="46"/>
  <c r="BF275" i="46"/>
  <c r="BF279" i="46"/>
  <c r="BF174" i="46"/>
  <c r="BF322" i="46" s="1"/>
  <c r="BF173" i="46"/>
  <c r="BF321" i="46" s="1"/>
  <c r="BF171" i="46"/>
  <c r="BF219" i="46"/>
  <c r="BF125" i="46"/>
  <c r="BF115" i="46"/>
  <c r="BF120" i="46"/>
  <c r="BF129" i="46"/>
  <c r="BF88" i="46"/>
  <c r="BF83" i="46"/>
  <c r="BF81" i="46"/>
  <c r="BF79" i="46"/>
  <c r="BF72" i="46"/>
  <c r="BF277" i="46"/>
  <c r="BF233" i="46"/>
  <c r="BF284" i="46"/>
  <c r="BF168" i="46"/>
  <c r="BF316" i="46" s="1"/>
  <c r="BF172" i="46"/>
  <c r="BF320" i="46" s="1"/>
  <c r="BF180" i="46"/>
  <c r="BF328" i="46" s="1"/>
  <c r="BF169" i="46"/>
  <c r="BF285" i="46"/>
  <c r="BF179" i="46"/>
  <c r="BF327" i="46" s="1"/>
  <c r="BF228" i="46"/>
  <c r="BF272" i="46"/>
  <c r="BF167" i="46"/>
  <c r="BF315" i="46" s="1"/>
  <c r="BF215" i="46"/>
  <c r="BF122" i="46"/>
  <c r="BF121" i="46"/>
  <c r="BF119" i="46"/>
  <c r="BF133" i="46"/>
  <c r="BF123" i="46"/>
  <c r="BF82" i="46"/>
  <c r="BF87" i="46"/>
  <c r="BF77" i="46"/>
  <c r="BF74" i="46"/>
  <c r="BF71" i="46"/>
  <c r="BF227" i="46"/>
  <c r="BF224" i="46"/>
  <c r="BF231" i="46"/>
  <c r="AX63" i="26"/>
  <c r="BE159" i="46"/>
  <c r="BD310" i="46"/>
  <c r="BE209" i="46"/>
  <c r="BE208" i="46"/>
  <c r="BE158" i="46"/>
  <c r="BE260" i="46"/>
  <c r="BE259" i="46"/>
  <c r="BE331" i="46"/>
  <c r="BG38" i="46"/>
  <c r="BG32" i="46"/>
  <c r="BG37" i="46"/>
  <c r="BG27" i="46"/>
  <c r="BG43" i="46"/>
  <c r="BG34" i="46"/>
  <c r="BG36" i="46"/>
  <c r="BG26" i="46"/>
  <c r="BG25" i="46"/>
  <c r="BG40" i="46"/>
  <c r="BG41" i="46"/>
  <c r="BG29" i="46"/>
  <c r="BG28" i="46"/>
  <c r="BG30" i="46"/>
  <c r="BG35" i="46"/>
  <c r="BG31" i="46"/>
  <c r="BG24" i="46"/>
  <c r="BG39" i="46"/>
  <c r="BG42" i="46"/>
  <c r="BG33" i="46"/>
  <c r="F395" i="46"/>
  <c r="E396" i="46"/>
  <c r="BG15" i="46"/>
  <c r="BH14" i="46"/>
  <c r="BH16" i="46" s="1"/>
  <c r="BE313" i="46"/>
  <c r="AC112" i="21"/>
  <c r="AD26" i="28" s="1"/>
  <c r="AY166" i="21"/>
  <c r="AZ290" i="21"/>
  <c r="AW9" i="20"/>
  <c r="AW10" i="20"/>
  <c r="AZ234" i="21"/>
  <c r="AZ239" i="21" s="1"/>
  <c r="AZ47" i="21"/>
  <c r="AY143" i="21"/>
  <c r="AY132" i="21"/>
  <c r="AY121" i="21"/>
  <c r="AY110" i="21"/>
  <c r="AY272" i="21" s="1"/>
  <c r="AZ163" i="21"/>
  <c r="AZ191" i="21"/>
  <c r="AZ195" i="21" s="1"/>
  <c r="AZ30" i="26" s="1"/>
  <c r="AZ207" i="21"/>
  <c r="AZ211" i="21" s="1"/>
  <c r="AZ31" i="26" s="1"/>
  <c r="AZ174" i="21"/>
  <c r="AZ96" i="21"/>
  <c r="AZ140" i="21"/>
  <c r="AZ63" i="21"/>
  <c r="AZ107" i="21"/>
  <c r="AZ74" i="21"/>
  <c r="AZ85" i="21"/>
  <c r="AZ118" i="21"/>
  <c r="AZ129" i="21"/>
  <c r="AY155" i="21"/>
  <c r="AZ151" i="21"/>
  <c r="AZ152" i="21"/>
  <c r="BI10" i="28"/>
  <c r="AF134" i="21"/>
  <c r="AG131" i="21" s="1"/>
  <c r="AY16" i="26"/>
  <c r="AZ10" i="26"/>
  <c r="AZ65" i="26"/>
  <c r="AZ66" i="26"/>
  <c r="BA172" i="21"/>
  <c r="AZ10" i="21"/>
  <c r="AW59" i="20"/>
  <c r="AW49" i="20"/>
  <c r="AW3" i="20"/>
  <c r="AW4" i="20"/>
  <c r="AW54" i="20"/>
  <c r="AX2" i="20"/>
  <c r="BI9" i="28"/>
  <c r="BI4" i="28"/>
  <c r="BI3" i="28"/>
  <c r="BJ2" i="28"/>
  <c r="BL8" i="28"/>
  <c r="BK6" i="28"/>
  <c r="BK7" i="28"/>
  <c r="BK5" i="28"/>
  <c r="AZ15" i="25"/>
  <c r="BB3" i="25"/>
  <c r="BC2" i="25"/>
  <c r="BC9" i="25" s="1"/>
  <c r="BB4" i="25"/>
  <c r="AL145" i="21"/>
  <c r="AM142" i="21" s="1"/>
  <c r="AM144" i="21" s="1"/>
  <c r="AM20" i="26" s="1"/>
  <c r="AZ9" i="21"/>
  <c r="BA2" i="21"/>
  <c r="AZ4" i="21"/>
  <c r="AZ3" i="21"/>
  <c r="BD5" i="26"/>
  <c r="BE8" i="26"/>
  <c r="BD6" i="26"/>
  <c r="BD7" i="26"/>
  <c r="BC6" i="25"/>
  <c r="BC7" i="25"/>
  <c r="BC5" i="25"/>
  <c r="BD8" i="25"/>
  <c r="AZ3" i="26"/>
  <c r="BA2" i="26"/>
  <c r="AZ4" i="26"/>
  <c r="AZ9" i="26"/>
  <c r="BC8" i="20"/>
  <c r="BB7" i="20"/>
  <c r="BB6" i="20"/>
  <c r="BB5" i="20"/>
  <c r="BC8" i="21"/>
  <c r="BB7" i="21"/>
  <c r="BB6" i="21"/>
  <c r="BB5" i="21"/>
  <c r="BB161" i="21" s="1"/>
  <c r="AI123" i="21"/>
  <c r="AJ120" i="21" s="1"/>
  <c r="BA61" i="21"/>
  <c r="BA149" i="21"/>
  <c r="AX347" i="21" l="1"/>
  <c r="AX350" i="21"/>
  <c r="BA218" i="21"/>
  <c r="BA50" i="26" s="1"/>
  <c r="BA47" i="26" s="1"/>
  <c r="BA346" i="21"/>
  <c r="BA184" i="21"/>
  <c r="BA345" i="21"/>
  <c r="BA200" i="21"/>
  <c r="BA217" i="21"/>
  <c r="BA49" i="26" s="1"/>
  <c r="BA46" i="26" s="1"/>
  <c r="BA201" i="21"/>
  <c r="BA185" i="21"/>
  <c r="BA338" i="21"/>
  <c r="BA372" i="21"/>
  <c r="BA62" i="26" s="1"/>
  <c r="BA371" i="21"/>
  <c r="BA56" i="26" s="1"/>
  <c r="BA339" i="21"/>
  <c r="BA365" i="21"/>
  <c r="BA364" i="21"/>
  <c r="BD19" i="46"/>
  <c r="BC17" i="46"/>
  <c r="BC18" i="46"/>
  <c r="AY337" i="21"/>
  <c r="AY340" i="21" s="1"/>
  <c r="AY39" i="28"/>
  <c r="AY344" i="21"/>
  <c r="BA351" i="21"/>
  <c r="BA61" i="26"/>
  <c r="BA55" i="26"/>
  <c r="AZ377" i="21"/>
  <c r="BA37" i="21"/>
  <c r="BA285" i="21"/>
  <c r="BA283" i="21"/>
  <c r="BA42" i="25"/>
  <c r="BA224" i="21"/>
  <c r="BA223" i="21"/>
  <c r="BA206" i="21"/>
  <c r="BA190" i="21"/>
  <c r="BA54" i="26"/>
  <c r="BA60" i="26"/>
  <c r="AG165" i="21"/>
  <c r="AG167" i="21" s="1"/>
  <c r="AG22" i="26" s="1"/>
  <c r="BA173" i="21"/>
  <c r="BA175" i="21" s="1"/>
  <c r="BA171" i="21" s="1"/>
  <c r="BA284" i="21" s="1"/>
  <c r="BA53" i="26"/>
  <c r="BA59" i="26"/>
  <c r="BA150" i="21"/>
  <c r="BA148" i="21" s="1"/>
  <c r="BB20" i="25" s="1"/>
  <c r="BA162" i="21"/>
  <c r="BA160" i="21" s="1"/>
  <c r="BB21" i="25" s="1"/>
  <c r="BA128" i="21"/>
  <c r="BA126" i="21" s="1"/>
  <c r="BB18" i="25" s="1"/>
  <c r="BA139" i="21"/>
  <c r="BA137" i="21" s="1"/>
  <c r="BB19" i="25" s="1"/>
  <c r="BB72" i="21"/>
  <c r="BB127" i="21"/>
  <c r="BB138" i="21"/>
  <c r="BB116" i="21"/>
  <c r="BB105" i="21"/>
  <c r="BB94" i="21"/>
  <c r="BB83" i="21"/>
  <c r="BA106" i="21"/>
  <c r="BA104" i="21" s="1"/>
  <c r="BA268" i="21" s="1"/>
  <c r="BA117" i="21"/>
  <c r="BA115" i="21" s="1"/>
  <c r="BB17" i="25" s="1"/>
  <c r="BA84" i="21"/>
  <c r="BA95" i="21"/>
  <c r="BA62" i="21"/>
  <c r="BA73" i="21"/>
  <c r="BA328" i="21"/>
  <c r="AX29" i="20"/>
  <c r="AX24" i="20"/>
  <c r="AX44" i="20"/>
  <c r="AX39" i="20"/>
  <c r="AF21" i="28"/>
  <c r="BG204" i="46"/>
  <c r="BG352" i="46" s="1"/>
  <c r="AX34" i="20"/>
  <c r="BC46" i="21"/>
  <c r="BG251" i="46"/>
  <c r="BG294" i="46"/>
  <c r="BG293" i="46"/>
  <c r="BG291" i="46"/>
  <c r="BG152" i="46"/>
  <c r="BG148" i="46"/>
  <c r="BG144" i="46"/>
  <c r="BG140" i="46"/>
  <c r="BG136" i="46"/>
  <c r="BG110" i="46"/>
  <c r="BG106" i="46"/>
  <c r="BG102" i="46"/>
  <c r="BG95" i="46"/>
  <c r="BG94" i="46"/>
  <c r="BG298" i="46"/>
  <c r="BG295" i="46"/>
  <c r="BG296" i="46"/>
  <c r="BG241" i="46"/>
  <c r="BG248" i="46"/>
  <c r="BG237" i="46"/>
  <c r="BG198" i="46"/>
  <c r="BG346" i="46" s="1"/>
  <c r="BG200" i="46"/>
  <c r="BG348" i="46" s="1"/>
  <c r="BG197" i="46"/>
  <c r="BG345" i="46" s="1"/>
  <c r="BG190" i="46"/>
  <c r="BG338" i="46" s="1"/>
  <c r="BG187" i="46"/>
  <c r="BG335" i="46" s="1"/>
  <c r="BG151" i="46"/>
  <c r="BG147" i="46"/>
  <c r="BG143" i="46"/>
  <c r="BG139" i="46"/>
  <c r="BG135" i="46"/>
  <c r="BG109" i="46"/>
  <c r="BG105" i="46"/>
  <c r="BG101" i="46"/>
  <c r="BG100" i="46"/>
  <c r="BG303" i="46"/>
  <c r="BG93" i="46"/>
  <c r="BG287" i="46"/>
  <c r="BG289" i="46"/>
  <c r="BG254" i="46"/>
  <c r="BG253" i="46"/>
  <c r="BG250" i="46"/>
  <c r="BG244" i="46"/>
  <c r="BG238" i="46"/>
  <c r="BG201" i="46"/>
  <c r="BG349" i="46" s="1"/>
  <c r="BG199" i="46"/>
  <c r="BG347" i="46" s="1"/>
  <c r="BG196" i="46"/>
  <c r="BG344" i="46" s="1"/>
  <c r="BG195" i="46"/>
  <c r="BG343" i="46" s="1"/>
  <c r="BG189" i="46"/>
  <c r="BG337" i="46" s="1"/>
  <c r="BG185" i="46"/>
  <c r="BG333" i="46" s="1"/>
  <c r="BG154" i="46"/>
  <c r="BG150" i="46"/>
  <c r="BG146" i="46"/>
  <c r="BG142" i="46"/>
  <c r="BG138" i="46"/>
  <c r="BG108" i="46"/>
  <c r="BG104" i="46"/>
  <c r="BG99" i="46"/>
  <c r="BG98" i="46"/>
  <c r="BG92" i="46"/>
  <c r="BG304" i="46"/>
  <c r="BG301" i="46"/>
  <c r="BG292" i="46"/>
  <c r="BG252" i="46"/>
  <c r="BG290" i="46"/>
  <c r="BG249" i="46"/>
  <c r="BG246" i="46"/>
  <c r="BG247" i="46"/>
  <c r="BG240" i="46"/>
  <c r="BG239" i="46"/>
  <c r="BG202" i="46"/>
  <c r="BG350" i="46" s="1"/>
  <c r="BG193" i="46"/>
  <c r="BG341" i="46" s="1"/>
  <c r="BG194" i="46"/>
  <c r="BG342" i="46" s="1"/>
  <c r="BG188" i="46"/>
  <c r="BG336" i="46" s="1"/>
  <c r="BH46" i="46"/>
  <c r="BH50" i="46"/>
  <c r="BH54" i="46"/>
  <c r="BH58" i="46"/>
  <c r="BH62" i="46"/>
  <c r="BH45" i="46"/>
  <c r="BH49" i="46"/>
  <c r="BH53" i="46"/>
  <c r="BH57" i="46"/>
  <c r="BH61" i="46"/>
  <c r="BH44" i="46"/>
  <c r="BH48" i="46"/>
  <c r="BH52" i="46"/>
  <c r="BH56" i="46"/>
  <c r="BH60" i="46"/>
  <c r="BH47" i="46"/>
  <c r="BH51" i="46"/>
  <c r="BH55" i="46"/>
  <c r="BH59" i="46"/>
  <c r="BH63" i="46"/>
  <c r="BG153" i="46"/>
  <c r="BG149" i="46"/>
  <c r="BG145" i="46"/>
  <c r="BG141" i="46"/>
  <c r="BG137" i="46"/>
  <c r="BG107" i="46"/>
  <c r="BG103" i="46"/>
  <c r="BG97" i="46"/>
  <c r="BG96" i="46"/>
  <c r="BG305" i="46"/>
  <c r="BG91" i="46"/>
  <c r="BG302" i="46"/>
  <c r="BG299" i="46"/>
  <c r="BG300" i="46"/>
  <c r="BG297" i="46"/>
  <c r="BG288" i="46"/>
  <c r="BG286" i="46"/>
  <c r="BG245" i="46"/>
  <c r="BG242" i="46"/>
  <c r="BG243" i="46"/>
  <c r="BG236" i="46"/>
  <c r="BG235" i="46"/>
  <c r="BG203" i="46"/>
  <c r="BG351" i="46" s="1"/>
  <c r="BG191" i="46"/>
  <c r="BG339" i="46" s="1"/>
  <c r="BG192" i="46"/>
  <c r="BG340" i="46" s="1"/>
  <c r="BG186" i="46"/>
  <c r="BG334" i="46" s="1"/>
  <c r="AZ352" i="21"/>
  <c r="BB32" i="21"/>
  <c r="BB31" i="21" s="1"/>
  <c r="BG227" i="46"/>
  <c r="BG228" i="46"/>
  <c r="BG169" i="46"/>
  <c r="BG317" i="46" s="1"/>
  <c r="BG277" i="46"/>
  <c r="BG174" i="46"/>
  <c r="BG322" i="46" s="1"/>
  <c r="BG275" i="46"/>
  <c r="BG266" i="46"/>
  <c r="BG129" i="46"/>
  <c r="BG120" i="46"/>
  <c r="BG122" i="46"/>
  <c r="BG132" i="46"/>
  <c r="BG128" i="46"/>
  <c r="BG77" i="46"/>
  <c r="BG86" i="46"/>
  <c r="BG84" i="46"/>
  <c r="BG74" i="46"/>
  <c r="BG75" i="46"/>
  <c r="BG71" i="46"/>
  <c r="BG184" i="46"/>
  <c r="BG332" i="46" s="1"/>
  <c r="BG226" i="46"/>
  <c r="BG175" i="46"/>
  <c r="BG323" i="46" s="1"/>
  <c r="BG282" i="46"/>
  <c r="BG232" i="46"/>
  <c r="BG229" i="46"/>
  <c r="BG269" i="46"/>
  <c r="BG270" i="46"/>
  <c r="BG267" i="46"/>
  <c r="BG179" i="46"/>
  <c r="BG327" i="46" s="1"/>
  <c r="BG180" i="46"/>
  <c r="BG328" i="46" s="1"/>
  <c r="BG168" i="46"/>
  <c r="BG316" i="46" s="1"/>
  <c r="BG219" i="46"/>
  <c r="BG279" i="46"/>
  <c r="BG178" i="46"/>
  <c r="BG326" i="46" s="1"/>
  <c r="BG216" i="46"/>
  <c r="BG119" i="46"/>
  <c r="BG125" i="46"/>
  <c r="BG121" i="46"/>
  <c r="BG123" i="46"/>
  <c r="BG127" i="46"/>
  <c r="BG89" i="46"/>
  <c r="BG83" i="46"/>
  <c r="BG80" i="46"/>
  <c r="BG78" i="46"/>
  <c r="BG72" i="46"/>
  <c r="BG134" i="46"/>
  <c r="BG281" i="46"/>
  <c r="BG222" i="46"/>
  <c r="BG225" i="46"/>
  <c r="BG182" i="46"/>
  <c r="BG330" i="46" s="1"/>
  <c r="BG217" i="46"/>
  <c r="BG220" i="46"/>
  <c r="BG166" i="46"/>
  <c r="BG314" i="46" s="1"/>
  <c r="BG231" i="46"/>
  <c r="BG215" i="46"/>
  <c r="BG167" i="46"/>
  <c r="BG315" i="46" s="1"/>
  <c r="BG172" i="46"/>
  <c r="BG284" i="46"/>
  <c r="BG171" i="46"/>
  <c r="BG319" i="46" s="1"/>
  <c r="BG273" i="46"/>
  <c r="BG218" i="46"/>
  <c r="BG116" i="46"/>
  <c r="BG117" i="46"/>
  <c r="BG133" i="46"/>
  <c r="BG126" i="46"/>
  <c r="BG131" i="46"/>
  <c r="BG87" i="46"/>
  <c r="BG81" i="46"/>
  <c r="BG79" i="46"/>
  <c r="BG73" i="46"/>
  <c r="BG280" i="46"/>
  <c r="BG276" i="46"/>
  <c r="BG283" i="46"/>
  <c r="BG271" i="46"/>
  <c r="BG268" i="46"/>
  <c r="BG223" i="46"/>
  <c r="BG177" i="46"/>
  <c r="BG325" i="46" s="1"/>
  <c r="BG230" i="46"/>
  <c r="BG224" i="46"/>
  <c r="BG272" i="46"/>
  <c r="BG285" i="46"/>
  <c r="BG233" i="46"/>
  <c r="BG173" i="46"/>
  <c r="BG321" i="46" s="1"/>
  <c r="BG278" i="46"/>
  <c r="BG234" i="46"/>
  <c r="BG115" i="46"/>
  <c r="BG118" i="46"/>
  <c r="BG130" i="46"/>
  <c r="BG124" i="46"/>
  <c r="BG85" i="46"/>
  <c r="BG90" i="46"/>
  <c r="BG88" i="46"/>
  <c r="BG82" i="46"/>
  <c r="BG76" i="46"/>
  <c r="BG221" i="46"/>
  <c r="BG183" i="46"/>
  <c r="BG331" i="46" s="1"/>
  <c r="BG170" i="46"/>
  <c r="BG318" i="46" s="1"/>
  <c r="BG181" i="46"/>
  <c r="BG329" i="46" s="1"/>
  <c r="BG274" i="46"/>
  <c r="BG176" i="46"/>
  <c r="BG324" i="46" s="1"/>
  <c r="BG165" i="46"/>
  <c r="AY63" i="26"/>
  <c r="BF159" i="46"/>
  <c r="BE310" i="46"/>
  <c r="BF158" i="46"/>
  <c r="BF209" i="46"/>
  <c r="BF208" i="46"/>
  <c r="BF260" i="46"/>
  <c r="BF259" i="46"/>
  <c r="BF329" i="46"/>
  <c r="BF319" i="46"/>
  <c r="BF324" i="46"/>
  <c r="BF326" i="46"/>
  <c r="BF317" i="46"/>
  <c r="BG320" i="46"/>
  <c r="BH37" i="46"/>
  <c r="BH27" i="46"/>
  <c r="BH38" i="46"/>
  <c r="BH32" i="46"/>
  <c r="BH43" i="46"/>
  <c r="BH34" i="46"/>
  <c r="BH40" i="46"/>
  <c r="BH41" i="46"/>
  <c r="BH36" i="46"/>
  <c r="BH26" i="46"/>
  <c r="BH25" i="46"/>
  <c r="BH42" i="46"/>
  <c r="BH31" i="46"/>
  <c r="BH29" i="46"/>
  <c r="BH28" i="46"/>
  <c r="BH30" i="46"/>
  <c r="BH35" i="46"/>
  <c r="BH39" i="46"/>
  <c r="BH33" i="46"/>
  <c r="BH24" i="46"/>
  <c r="E397" i="46"/>
  <c r="F396" i="46"/>
  <c r="BH15" i="46"/>
  <c r="BI14" i="46"/>
  <c r="BI16" i="46" s="1"/>
  <c r="BF313" i="46"/>
  <c r="AD109" i="21"/>
  <c r="AD111" i="21" s="1"/>
  <c r="AZ166" i="21"/>
  <c r="BA290" i="21"/>
  <c r="AX9" i="20"/>
  <c r="AX10" i="20"/>
  <c r="BA47" i="21"/>
  <c r="BA234" i="21"/>
  <c r="AZ143" i="21"/>
  <c r="AZ132" i="21"/>
  <c r="AZ121" i="21"/>
  <c r="AZ110" i="21"/>
  <c r="AZ272" i="21" s="1"/>
  <c r="BA191" i="21"/>
  <c r="BA207" i="21"/>
  <c r="BA174" i="21"/>
  <c r="BA163" i="21"/>
  <c r="BA96" i="21"/>
  <c r="BA74" i="21"/>
  <c r="BA85" i="21"/>
  <c r="BA107" i="21"/>
  <c r="BA140" i="21"/>
  <c r="BA63" i="21"/>
  <c r="BA118" i="21"/>
  <c r="BA129" i="21"/>
  <c r="AZ155" i="21"/>
  <c r="BA151" i="21"/>
  <c r="BA152" i="21"/>
  <c r="BJ10" i="28"/>
  <c r="AG133" i="21"/>
  <c r="AG19" i="26" s="1"/>
  <c r="AZ16" i="26"/>
  <c r="BA10" i="26"/>
  <c r="BB172" i="21"/>
  <c r="BA10" i="21"/>
  <c r="AX59" i="20"/>
  <c r="AX49" i="20"/>
  <c r="AY2" i="20"/>
  <c r="AX4" i="20"/>
  <c r="AX54" i="20"/>
  <c r="AX3" i="20"/>
  <c r="BM8" i="28"/>
  <c r="BL7" i="28"/>
  <c r="BL6" i="28"/>
  <c r="BL5" i="28"/>
  <c r="BJ9" i="28"/>
  <c r="BJ4" i="28"/>
  <c r="BK2" i="28"/>
  <c r="BJ3" i="28"/>
  <c r="BA15" i="25"/>
  <c r="BC4" i="25"/>
  <c r="BC3" i="25"/>
  <c r="BD2" i="25"/>
  <c r="BD9" i="25" s="1"/>
  <c r="BA9" i="21"/>
  <c r="BA3" i="21"/>
  <c r="BB2" i="21"/>
  <c r="BA4" i="21"/>
  <c r="AM145" i="21"/>
  <c r="AN142" i="21" s="1"/>
  <c r="AN144" i="21" s="1"/>
  <c r="AN20" i="26" s="1"/>
  <c r="BA3" i="26"/>
  <c r="BA9" i="26"/>
  <c r="BB2" i="26"/>
  <c r="BA4" i="26"/>
  <c r="BD7" i="25"/>
  <c r="BE8" i="25"/>
  <c r="BD5" i="25"/>
  <c r="BD6" i="25"/>
  <c r="AJ122" i="21"/>
  <c r="AJ18" i="26" s="1"/>
  <c r="BD8" i="20"/>
  <c r="BC7" i="20"/>
  <c r="BC6" i="20"/>
  <c r="BC5" i="20"/>
  <c r="BD8" i="21"/>
  <c r="BC7" i="21"/>
  <c r="BC6" i="21"/>
  <c r="BC5" i="21"/>
  <c r="BC161" i="21" s="1"/>
  <c r="BF8" i="26"/>
  <c r="BE7" i="26"/>
  <c r="BE6" i="26"/>
  <c r="BE5" i="26"/>
  <c r="BB61" i="21"/>
  <c r="BB149" i="21"/>
  <c r="AY347" i="21" l="1"/>
  <c r="AY350" i="21"/>
  <c r="BB346" i="21"/>
  <c r="BB345" i="21"/>
  <c r="BB55" i="26" s="1"/>
  <c r="BB217" i="21"/>
  <c r="BB49" i="26" s="1"/>
  <c r="BB46" i="26" s="1"/>
  <c r="BB200" i="21"/>
  <c r="BB185" i="21"/>
  <c r="BB218" i="21"/>
  <c r="BB50" i="26" s="1"/>
  <c r="BB47" i="26" s="1"/>
  <c r="BB201" i="21"/>
  <c r="BB184" i="21"/>
  <c r="BB372" i="21"/>
  <c r="BB62" i="26" s="1"/>
  <c r="BB339" i="21"/>
  <c r="BB371" i="21"/>
  <c r="BB56" i="26" s="1"/>
  <c r="BB338" i="21"/>
  <c r="BB364" i="21"/>
  <c r="BB365" i="21"/>
  <c r="BE19" i="46"/>
  <c r="BD17" i="46"/>
  <c r="BD18" i="46"/>
  <c r="AZ337" i="21"/>
  <c r="AZ340" i="21" s="1"/>
  <c r="AZ39" i="28"/>
  <c r="AZ344" i="21"/>
  <c r="BB351" i="21"/>
  <c r="BB61" i="26"/>
  <c r="BA377" i="21"/>
  <c r="BB37" i="21"/>
  <c r="BB283" i="21"/>
  <c r="BB285" i="21"/>
  <c r="BB42" i="25"/>
  <c r="BB224" i="21"/>
  <c r="BB223" i="21"/>
  <c r="BB206" i="21"/>
  <c r="BB190" i="21"/>
  <c r="BB54" i="26"/>
  <c r="BB60" i="26"/>
  <c r="BB173" i="21"/>
  <c r="BB175" i="21" s="1"/>
  <c r="BB171" i="21" s="1"/>
  <c r="BB284" i="21" s="1"/>
  <c r="BB59" i="26"/>
  <c r="BB53" i="26"/>
  <c r="BB150" i="21"/>
  <c r="BB148" i="21" s="1"/>
  <c r="BC20" i="25" s="1"/>
  <c r="BB162" i="21"/>
  <c r="BB160" i="21" s="1"/>
  <c r="BC21" i="25" s="1"/>
  <c r="BC72" i="21"/>
  <c r="BC127" i="21"/>
  <c r="BC138" i="21"/>
  <c r="BC116" i="21"/>
  <c r="BC105" i="21"/>
  <c r="BC94" i="21"/>
  <c r="BC83" i="21"/>
  <c r="BB128" i="21"/>
  <c r="BB126" i="21" s="1"/>
  <c r="BB139" i="21"/>
  <c r="BB137" i="21" s="1"/>
  <c r="BC19" i="25" s="1"/>
  <c r="BB106" i="21"/>
  <c r="BB104" i="21" s="1"/>
  <c r="BB268" i="21" s="1"/>
  <c r="BB117" i="21"/>
  <c r="BB115" i="21" s="1"/>
  <c r="BC17" i="25" s="1"/>
  <c r="BB84" i="21"/>
  <c r="BB95" i="21"/>
  <c r="BB62" i="21"/>
  <c r="BB73" i="21"/>
  <c r="BB328" i="21"/>
  <c r="AD41" i="26"/>
  <c r="AD273" i="21"/>
  <c r="AY29" i="20"/>
  <c r="AY24" i="20"/>
  <c r="AY44" i="20"/>
  <c r="AY39" i="20"/>
  <c r="AG168" i="21"/>
  <c r="AG357" i="21" s="1"/>
  <c r="BH190" i="46"/>
  <c r="BH338" i="46" s="1"/>
  <c r="AY34" i="20"/>
  <c r="BD46" i="21"/>
  <c r="BH236" i="46"/>
  <c r="BH300" i="46"/>
  <c r="BH305" i="46"/>
  <c r="BH243" i="46"/>
  <c r="BH286" i="46"/>
  <c r="BH299" i="46"/>
  <c r="BH242" i="46"/>
  <c r="BH288" i="46"/>
  <c r="BH302" i="46"/>
  <c r="BH235" i="46"/>
  <c r="BH245" i="46"/>
  <c r="BH297" i="46"/>
  <c r="BI47" i="46"/>
  <c r="BI51" i="46"/>
  <c r="BI55" i="46"/>
  <c r="BI59" i="46"/>
  <c r="BI63" i="46"/>
  <c r="BI46" i="46"/>
  <c r="BI50" i="46"/>
  <c r="BI54" i="46"/>
  <c r="BI58" i="46"/>
  <c r="BI62" i="46"/>
  <c r="BI45" i="46"/>
  <c r="BI49" i="46"/>
  <c r="BI53" i="46"/>
  <c r="BI57" i="46"/>
  <c r="BI61" i="46"/>
  <c r="BI44" i="46"/>
  <c r="BI48" i="46"/>
  <c r="BI52" i="46"/>
  <c r="BI56" i="46"/>
  <c r="BI60" i="46"/>
  <c r="BH136" i="46"/>
  <c r="BH135" i="46"/>
  <c r="BH154" i="46"/>
  <c r="BH150" i="46"/>
  <c r="BH146" i="46"/>
  <c r="BH142" i="46"/>
  <c r="BH109" i="46"/>
  <c r="BH105" i="46"/>
  <c r="BH98" i="46"/>
  <c r="BH94" i="46"/>
  <c r="BH293" i="46"/>
  <c r="BH294" i="46"/>
  <c r="BH291" i="46"/>
  <c r="BH254" i="46"/>
  <c r="BH247" i="46"/>
  <c r="BH248" i="46"/>
  <c r="BH239" i="46"/>
  <c r="BH194" i="46"/>
  <c r="BH342" i="46" s="1"/>
  <c r="BH203" i="46"/>
  <c r="BH351" i="46" s="1"/>
  <c r="BH201" i="46"/>
  <c r="BH349" i="46" s="1"/>
  <c r="BH195" i="46"/>
  <c r="BH343" i="46" s="1"/>
  <c r="BH187" i="46"/>
  <c r="BH335" i="46" s="1"/>
  <c r="BH186" i="46"/>
  <c r="BH334" i="46" s="1"/>
  <c r="BH153" i="46"/>
  <c r="BH149" i="46"/>
  <c r="BH145" i="46"/>
  <c r="BH141" i="46"/>
  <c r="BH108" i="46"/>
  <c r="BH104" i="46"/>
  <c r="BH101" i="46"/>
  <c r="BH97" i="46"/>
  <c r="BH93" i="46"/>
  <c r="BH303" i="46"/>
  <c r="BH292" i="46"/>
  <c r="BH287" i="46"/>
  <c r="BH250" i="46"/>
  <c r="BH244" i="46"/>
  <c r="BH241" i="46"/>
  <c r="BH202" i="46"/>
  <c r="BH350" i="46" s="1"/>
  <c r="BH199" i="46"/>
  <c r="BH347" i="46" s="1"/>
  <c r="BH196" i="46"/>
  <c r="BH344" i="46" s="1"/>
  <c r="BH191" i="46"/>
  <c r="BH339" i="46" s="1"/>
  <c r="BH189" i="46"/>
  <c r="BH337" i="46" s="1"/>
  <c r="BH139" i="46"/>
  <c r="BH152" i="46"/>
  <c r="BH148" i="46"/>
  <c r="BH144" i="46"/>
  <c r="BH140" i="46"/>
  <c r="BH107" i="46"/>
  <c r="BH103" i="46"/>
  <c r="BH100" i="46"/>
  <c r="BH96" i="46"/>
  <c r="BH92" i="46"/>
  <c r="BH296" i="46"/>
  <c r="BH301" i="46"/>
  <c r="BH289" i="46"/>
  <c r="BH246" i="46"/>
  <c r="BH240" i="46"/>
  <c r="BH237" i="46"/>
  <c r="BH197" i="46"/>
  <c r="BH345" i="46" s="1"/>
  <c r="BH198" i="46"/>
  <c r="BH346" i="46" s="1"/>
  <c r="BH193" i="46"/>
  <c r="BH341" i="46" s="1"/>
  <c r="BH185" i="46"/>
  <c r="BH333" i="46" s="1"/>
  <c r="BH138" i="46"/>
  <c r="BH137" i="46"/>
  <c r="BH151" i="46"/>
  <c r="BH147" i="46"/>
  <c r="BH143" i="46"/>
  <c r="BH110" i="46"/>
  <c r="BH106" i="46"/>
  <c r="BH102" i="46"/>
  <c r="BH99" i="46"/>
  <c r="BH95" i="46"/>
  <c r="BH91" i="46"/>
  <c r="BH304" i="46"/>
  <c r="BH295" i="46"/>
  <c r="BH290" i="46"/>
  <c r="BH298" i="46"/>
  <c r="BH251" i="46"/>
  <c r="BH253" i="46"/>
  <c r="BH252" i="46"/>
  <c r="BH249" i="46"/>
  <c r="BH238" i="46"/>
  <c r="BH204" i="46"/>
  <c r="BH352" i="46" s="1"/>
  <c r="BH200" i="46"/>
  <c r="BH348" i="46" s="1"/>
  <c r="BH192" i="46"/>
  <c r="BH340" i="46" s="1"/>
  <c r="BH188" i="46"/>
  <c r="BH336" i="46" s="1"/>
  <c r="BA352" i="21"/>
  <c r="BA358" i="21" s="1"/>
  <c r="BC32" i="21"/>
  <c r="BC31" i="21" s="1"/>
  <c r="BH165" i="46"/>
  <c r="BH170" i="46"/>
  <c r="BH318" i="46" s="1"/>
  <c r="BH278" i="46"/>
  <c r="BH224" i="46"/>
  <c r="BH223" i="46"/>
  <c r="BH276" i="46"/>
  <c r="BH166" i="46"/>
  <c r="BH314" i="46" s="1"/>
  <c r="BH225" i="46"/>
  <c r="BH279" i="46"/>
  <c r="BH179" i="46"/>
  <c r="BH327" i="46" s="1"/>
  <c r="BH270" i="46"/>
  <c r="BH282" i="46"/>
  <c r="BH277" i="46"/>
  <c r="BH115" i="46"/>
  <c r="BH117" i="46"/>
  <c r="BH121" i="46"/>
  <c r="BH128" i="46"/>
  <c r="BH127" i="46"/>
  <c r="BH87" i="46"/>
  <c r="BH89" i="46"/>
  <c r="BH83" i="46"/>
  <c r="BH76" i="46"/>
  <c r="BH73" i="46"/>
  <c r="BH176" i="46"/>
  <c r="BH324" i="46" s="1"/>
  <c r="BH183" i="46"/>
  <c r="BH331" i="46" s="1"/>
  <c r="BH285" i="46"/>
  <c r="BH268" i="46"/>
  <c r="BH171" i="46"/>
  <c r="BH319" i="46" s="1"/>
  <c r="BH167" i="46"/>
  <c r="BH315" i="46" s="1"/>
  <c r="BH220" i="46"/>
  <c r="BH222" i="46"/>
  <c r="BH219" i="46"/>
  <c r="BH269" i="46"/>
  <c r="BH175" i="46"/>
  <c r="BH323" i="46" s="1"/>
  <c r="BH266" i="46"/>
  <c r="BH227" i="46"/>
  <c r="BH120" i="46"/>
  <c r="BH119" i="46"/>
  <c r="BH133" i="46"/>
  <c r="BH129" i="46"/>
  <c r="BH88" i="46"/>
  <c r="BH85" i="46"/>
  <c r="BH78" i="46"/>
  <c r="BH75" i="46"/>
  <c r="BH74" i="46"/>
  <c r="BH274" i="46"/>
  <c r="BH221" i="46"/>
  <c r="BH173" i="46"/>
  <c r="BH321" i="46" s="1"/>
  <c r="BH272" i="46"/>
  <c r="BH230" i="46"/>
  <c r="BH271" i="46"/>
  <c r="BH280" i="46"/>
  <c r="BH218" i="46"/>
  <c r="BH284" i="46"/>
  <c r="BH215" i="46"/>
  <c r="BH217" i="46"/>
  <c r="BH216" i="46"/>
  <c r="BH168" i="46"/>
  <c r="BH316" i="46" s="1"/>
  <c r="BH229" i="46"/>
  <c r="BH226" i="46"/>
  <c r="BH275" i="46"/>
  <c r="BH169" i="46"/>
  <c r="BH317" i="46" s="1"/>
  <c r="BH125" i="46"/>
  <c r="BH126" i="46"/>
  <c r="BH118" i="46"/>
  <c r="BH123" i="46"/>
  <c r="BH131" i="46"/>
  <c r="BH86" i="46"/>
  <c r="BH84" i="46"/>
  <c r="BH81" i="46"/>
  <c r="BH79" i="46"/>
  <c r="BH77" i="46"/>
  <c r="BH71" i="46"/>
  <c r="BH134" i="46"/>
  <c r="BH181" i="46"/>
  <c r="BH234" i="46"/>
  <c r="BH233" i="46"/>
  <c r="BH177" i="46"/>
  <c r="BH283" i="46"/>
  <c r="BH273" i="46"/>
  <c r="BH172" i="46"/>
  <c r="BH320" i="46" s="1"/>
  <c r="BH231" i="46"/>
  <c r="BH182" i="46"/>
  <c r="BH330" i="46" s="1"/>
  <c r="BH281" i="46"/>
  <c r="BH178" i="46"/>
  <c r="BH326" i="46" s="1"/>
  <c r="BH180" i="46"/>
  <c r="BH328" i="46" s="1"/>
  <c r="BH267" i="46"/>
  <c r="BH232" i="46"/>
  <c r="BH184" i="46"/>
  <c r="BH332" i="46" s="1"/>
  <c r="BH174" i="46"/>
  <c r="BH322" i="46" s="1"/>
  <c r="BH228" i="46"/>
  <c r="BH116" i="46"/>
  <c r="BH130" i="46"/>
  <c r="BH122" i="46"/>
  <c r="BH124" i="46"/>
  <c r="BH132" i="46"/>
  <c r="BH90" i="46"/>
  <c r="BH80" i="46"/>
  <c r="BH82" i="46"/>
  <c r="BH72" i="46"/>
  <c r="BG159" i="46"/>
  <c r="BF310" i="46"/>
  <c r="BG158" i="46"/>
  <c r="BG260" i="46"/>
  <c r="BG259" i="46"/>
  <c r="BG209" i="46"/>
  <c r="BG208" i="46"/>
  <c r="BH325" i="46"/>
  <c r="BH329" i="46"/>
  <c r="BI32" i="46"/>
  <c r="BI37" i="46"/>
  <c r="BI27" i="46"/>
  <c r="BI38" i="46"/>
  <c r="BI40" i="46"/>
  <c r="BI31" i="46"/>
  <c r="BI36" i="46"/>
  <c r="BI26" i="46"/>
  <c r="BI43" i="46"/>
  <c r="BI34" i="46"/>
  <c r="BI25" i="46"/>
  <c r="BI41" i="46"/>
  <c r="BI29" i="46"/>
  <c r="BI30" i="46"/>
  <c r="BI28" i="46"/>
  <c r="BI42" i="46"/>
  <c r="BI35" i="46"/>
  <c r="BI24" i="46"/>
  <c r="BI39" i="46"/>
  <c r="BI33" i="46"/>
  <c r="E398" i="46"/>
  <c r="F397" i="46"/>
  <c r="BG313" i="46"/>
  <c r="BI134" i="46"/>
  <c r="BI15" i="46"/>
  <c r="BJ14" i="46"/>
  <c r="BJ16" i="46" s="1"/>
  <c r="AD112" i="21"/>
  <c r="AE26" i="28" s="1"/>
  <c r="BB290" i="21"/>
  <c r="AY9" i="20"/>
  <c r="AY10" i="20"/>
  <c r="BA166" i="21"/>
  <c r="BB234" i="21"/>
  <c r="BB239" i="21" s="1"/>
  <c r="BB47" i="21"/>
  <c r="BA132" i="21"/>
  <c r="BA121" i="21"/>
  <c r="BA110" i="21"/>
  <c r="BA272" i="21" s="1"/>
  <c r="BA143" i="21"/>
  <c r="BB191" i="21"/>
  <c r="BB195" i="21" s="1"/>
  <c r="BB30" i="26" s="1"/>
  <c r="BB163" i="21"/>
  <c r="BB207" i="21"/>
  <c r="BB211" i="21" s="1"/>
  <c r="BB31" i="26" s="1"/>
  <c r="BB174" i="21"/>
  <c r="BB96" i="21"/>
  <c r="BB107" i="21"/>
  <c r="BB63" i="21"/>
  <c r="BB74" i="21"/>
  <c r="BB140" i="21"/>
  <c r="BB118" i="21"/>
  <c r="BB129" i="21"/>
  <c r="BB85" i="21"/>
  <c r="BA155" i="21"/>
  <c r="BB151" i="21"/>
  <c r="BB152" i="21"/>
  <c r="BK10" i="28"/>
  <c r="BA16" i="26"/>
  <c r="AG134" i="21"/>
  <c r="AH131" i="21" s="1"/>
  <c r="AH133" i="21" s="1"/>
  <c r="AH19" i="26" s="1"/>
  <c r="BB10" i="26"/>
  <c r="BB66" i="26"/>
  <c r="BB65" i="26"/>
  <c r="BC172" i="21"/>
  <c r="BB10" i="21"/>
  <c r="AY59" i="20"/>
  <c r="AY3" i="20"/>
  <c r="AY49" i="20"/>
  <c r="AZ2" i="20"/>
  <c r="AY4" i="20"/>
  <c r="BN8" i="28"/>
  <c r="BM7" i="28"/>
  <c r="BM6" i="28"/>
  <c r="BM5" i="28"/>
  <c r="BK4" i="28"/>
  <c r="BL2" i="28"/>
  <c r="BK9" i="28"/>
  <c r="BK3" i="28"/>
  <c r="BC18" i="25"/>
  <c r="BB15" i="25"/>
  <c r="BD4" i="25"/>
  <c r="BD3" i="25"/>
  <c r="BE2" i="25"/>
  <c r="BE9" i="25" s="1"/>
  <c r="BC2" i="21"/>
  <c r="BB9" i="21"/>
  <c r="BB3" i="21"/>
  <c r="BB4" i="21"/>
  <c r="AN145" i="21"/>
  <c r="AO142" i="21" s="1"/>
  <c r="BC61" i="21"/>
  <c r="BC149" i="21"/>
  <c r="AJ123" i="21"/>
  <c r="AK120" i="21" s="1"/>
  <c r="BF8" i="25"/>
  <c r="BE5" i="25"/>
  <c r="BE7" i="25"/>
  <c r="BE6" i="25"/>
  <c r="BB9" i="26"/>
  <c r="BC2" i="26"/>
  <c r="BB4" i="26"/>
  <c r="BB3" i="26"/>
  <c r="BG8" i="26"/>
  <c r="BF7" i="26"/>
  <c r="BF6" i="26"/>
  <c r="BF5" i="26"/>
  <c r="BE8" i="21"/>
  <c r="BD7" i="21"/>
  <c r="BD6" i="21"/>
  <c r="BD5" i="21"/>
  <c r="BD161" i="21" s="1"/>
  <c r="BD6" i="20"/>
  <c r="BD7" i="20"/>
  <c r="BE8" i="20"/>
  <c r="BD5" i="20"/>
  <c r="AZ347" i="21" l="1"/>
  <c r="AZ350" i="21"/>
  <c r="BC217" i="21"/>
  <c r="BC49" i="26" s="1"/>
  <c r="BC46" i="26" s="1"/>
  <c r="BC218" i="21"/>
  <c r="BC50" i="26" s="1"/>
  <c r="BC47" i="26" s="1"/>
  <c r="BC346" i="21"/>
  <c r="BC61" i="26" s="1"/>
  <c r="BC345" i="21"/>
  <c r="BC339" i="21"/>
  <c r="BC338" i="21"/>
  <c r="BF19" i="46"/>
  <c r="BE17" i="46"/>
  <c r="BE18" i="46"/>
  <c r="BA337" i="21"/>
  <c r="BA340" i="21" s="1"/>
  <c r="BA39" i="28"/>
  <c r="BA344" i="21"/>
  <c r="BC351" i="21"/>
  <c r="BB377" i="21"/>
  <c r="BC55" i="26"/>
  <c r="BC37" i="21"/>
  <c r="BC42" i="25"/>
  <c r="BC224" i="21"/>
  <c r="BC223" i="21"/>
  <c r="BC206" i="21"/>
  <c r="BC190" i="21"/>
  <c r="AH165" i="21"/>
  <c r="AH167" i="21" s="1"/>
  <c r="AH22" i="26" s="1"/>
  <c r="BC173" i="21"/>
  <c r="BC175" i="21" s="1"/>
  <c r="BC171" i="21" s="1"/>
  <c r="BC284" i="21" s="1"/>
  <c r="BC150" i="21"/>
  <c r="BC148" i="21" s="1"/>
  <c r="BD20" i="25" s="1"/>
  <c r="BC162" i="21"/>
  <c r="BC160" i="21" s="1"/>
  <c r="BD21" i="25" s="1"/>
  <c r="BD72" i="21"/>
  <c r="BD138" i="21"/>
  <c r="BD116" i="21"/>
  <c r="BD127" i="21"/>
  <c r="BD94" i="21"/>
  <c r="BD105" i="21"/>
  <c r="BD83" i="21"/>
  <c r="BC128" i="21"/>
  <c r="BC126" i="21" s="1"/>
  <c r="BD18" i="25" s="1"/>
  <c r="BC139" i="21"/>
  <c r="BC137" i="21" s="1"/>
  <c r="BD19" i="25" s="1"/>
  <c r="BC106" i="21"/>
  <c r="BC104" i="21" s="1"/>
  <c r="BC268" i="21" s="1"/>
  <c r="BC117" i="21"/>
  <c r="BC115" i="21" s="1"/>
  <c r="BD17" i="25" s="1"/>
  <c r="BC84" i="21"/>
  <c r="BC95" i="21"/>
  <c r="BC62" i="21"/>
  <c r="BC73" i="21"/>
  <c r="AG21" i="28"/>
  <c r="BC328" i="21"/>
  <c r="AZ29" i="20"/>
  <c r="AZ24" i="20"/>
  <c r="AZ44" i="20"/>
  <c r="AZ39" i="20"/>
  <c r="AZ34" i="20"/>
  <c r="BE46" i="21"/>
  <c r="BI238" i="46"/>
  <c r="BI251" i="46"/>
  <c r="BI295" i="46"/>
  <c r="BI246" i="46"/>
  <c r="BI289" i="46"/>
  <c r="BI241" i="46"/>
  <c r="BI287" i="46"/>
  <c r="BI254" i="46"/>
  <c r="BI294" i="46"/>
  <c r="BI249" i="46"/>
  <c r="BI304" i="46"/>
  <c r="BI237" i="46"/>
  <c r="BI301" i="46"/>
  <c r="BI244" i="46"/>
  <c r="BI239" i="46"/>
  <c r="BI293" i="46"/>
  <c r="BI252" i="46"/>
  <c r="BI298" i="46"/>
  <c r="BI240" i="46"/>
  <c r="BI296" i="46"/>
  <c r="BI250" i="46"/>
  <c r="BI292" i="46"/>
  <c r="BI248" i="46"/>
  <c r="BI291" i="46"/>
  <c r="BI253" i="46"/>
  <c r="BI290" i="46"/>
  <c r="BI303" i="46"/>
  <c r="BI247" i="46"/>
  <c r="BI154" i="46"/>
  <c r="BI150" i="46"/>
  <c r="BI146" i="46"/>
  <c r="BI142" i="46"/>
  <c r="BI96" i="46"/>
  <c r="BI137" i="46"/>
  <c r="BI107" i="46"/>
  <c r="BI103" i="46"/>
  <c r="BI97" i="46"/>
  <c r="BI94" i="46"/>
  <c r="BI245" i="46"/>
  <c r="BI242" i="46"/>
  <c r="BI236" i="46"/>
  <c r="BI201" i="46"/>
  <c r="BI349" i="46" s="1"/>
  <c r="BI202" i="46"/>
  <c r="BI350" i="46" s="1"/>
  <c r="BI190" i="46"/>
  <c r="BI338" i="46" s="1"/>
  <c r="BI189" i="46"/>
  <c r="BI337" i="46" s="1"/>
  <c r="BI153" i="46"/>
  <c r="BI149" i="46"/>
  <c r="BI145" i="46"/>
  <c r="BI141" i="46"/>
  <c r="BI140" i="46"/>
  <c r="BI136" i="46"/>
  <c r="BI110" i="46"/>
  <c r="BI106" i="46"/>
  <c r="BI102" i="46"/>
  <c r="BI95" i="46"/>
  <c r="BI93" i="46"/>
  <c r="BI305" i="46"/>
  <c r="BI297" i="46"/>
  <c r="BI302" i="46"/>
  <c r="BI299" i="46"/>
  <c r="BI286" i="46"/>
  <c r="BI243" i="46"/>
  <c r="BI203" i="46"/>
  <c r="BI351" i="46" s="1"/>
  <c r="BI196" i="46"/>
  <c r="BI344" i="46" s="1"/>
  <c r="BI204" i="46"/>
  <c r="BI352" i="46" s="1"/>
  <c r="BI198" i="46"/>
  <c r="BI346" i="46" s="1"/>
  <c r="BI192" i="46"/>
  <c r="BI340" i="46" s="1"/>
  <c r="BI186" i="46"/>
  <c r="BI334" i="46" s="1"/>
  <c r="BJ44" i="46"/>
  <c r="BJ48" i="46"/>
  <c r="BJ52" i="46"/>
  <c r="BJ56" i="46"/>
  <c r="BJ60" i="46"/>
  <c r="BJ47" i="46"/>
  <c r="BJ51" i="46"/>
  <c r="BJ55" i="46"/>
  <c r="BJ59" i="46"/>
  <c r="BJ63" i="46"/>
  <c r="BJ46" i="46"/>
  <c r="BJ50" i="46"/>
  <c r="BJ54" i="46"/>
  <c r="BJ58" i="46"/>
  <c r="BJ62" i="46"/>
  <c r="BJ45" i="46"/>
  <c r="BJ49" i="46"/>
  <c r="BJ53" i="46"/>
  <c r="BJ57" i="46"/>
  <c r="BJ61" i="46"/>
  <c r="BI152" i="46"/>
  <c r="BI148" i="46"/>
  <c r="BI144" i="46"/>
  <c r="BI100" i="46"/>
  <c r="BI139" i="46"/>
  <c r="BI135" i="46"/>
  <c r="BI109" i="46"/>
  <c r="BI105" i="46"/>
  <c r="BI101" i="46"/>
  <c r="BI92" i="46"/>
  <c r="BI300" i="46"/>
  <c r="BI191" i="46"/>
  <c r="BI339" i="46" s="1"/>
  <c r="BI200" i="46"/>
  <c r="BI348" i="46" s="1"/>
  <c r="BI197" i="46"/>
  <c r="BI345" i="46" s="1"/>
  <c r="BI194" i="46"/>
  <c r="BI342" i="46" s="1"/>
  <c r="BI185" i="46"/>
  <c r="BI333" i="46" s="1"/>
  <c r="BI151" i="46"/>
  <c r="BI147" i="46"/>
  <c r="BI143" i="46"/>
  <c r="BI98" i="46"/>
  <c r="BI138" i="46"/>
  <c r="BI108" i="46"/>
  <c r="BI104" i="46"/>
  <c r="BI99" i="46"/>
  <c r="BI91" i="46"/>
  <c r="BI288" i="46"/>
  <c r="BI235" i="46"/>
  <c r="BI199" i="46"/>
  <c r="BI347" i="46" s="1"/>
  <c r="BI195" i="46"/>
  <c r="BI343" i="46" s="1"/>
  <c r="BI193" i="46"/>
  <c r="BI341" i="46" s="1"/>
  <c r="BI188" i="46"/>
  <c r="BI336" i="46" s="1"/>
  <c r="BI187" i="46"/>
  <c r="BI335" i="46" s="1"/>
  <c r="BB352" i="21"/>
  <c r="BD32" i="21"/>
  <c r="BD31" i="21" s="1"/>
  <c r="BI232" i="46"/>
  <c r="BI281" i="46"/>
  <c r="BI273" i="46"/>
  <c r="BI233" i="46"/>
  <c r="BI229" i="46"/>
  <c r="BI218" i="46"/>
  <c r="BI272" i="46"/>
  <c r="BI175" i="46"/>
  <c r="BI323" i="46" s="1"/>
  <c r="BI222" i="46"/>
  <c r="BI179" i="46"/>
  <c r="BI327" i="46" s="1"/>
  <c r="BI166" i="46"/>
  <c r="BI223" i="46"/>
  <c r="BI170" i="46"/>
  <c r="BI318" i="46" s="1"/>
  <c r="BI115" i="46"/>
  <c r="BI122" i="46"/>
  <c r="BI116" i="46"/>
  <c r="BI126" i="46"/>
  <c r="BI132" i="46"/>
  <c r="BI84" i="46"/>
  <c r="BI90" i="46"/>
  <c r="BI79" i="46"/>
  <c r="BI77" i="46"/>
  <c r="BI75" i="46"/>
  <c r="BI228" i="46"/>
  <c r="BI267" i="46"/>
  <c r="BI182" i="46"/>
  <c r="BI330" i="46" s="1"/>
  <c r="BI283" i="46"/>
  <c r="BI234" i="46"/>
  <c r="BI169" i="46"/>
  <c r="BI317" i="46" s="1"/>
  <c r="BI217" i="46"/>
  <c r="BI280" i="46"/>
  <c r="BI173" i="46"/>
  <c r="BI321" i="46" s="1"/>
  <c r="BI227" i="46"/>
  <c r="BI269" i="46"/>
  <c r="BI220" i="46"/>
  <c r="BI268" i="46"/>
  <c r="BI183" i="46"/>
  <c r="BI331" i="46" s="1"/>
  <c r="BI277" i="46"/>
  <c r="BI279" i="46"/>
  <c r="BI224" i="46"/>
  <c r="BI165" i="46"/>
  <c r="BI117" i="46"/>
  <c r="BI127" i="46"/>
  <c r="BI125" i="46"/>
  <c r="BI124" i="46"/>
  <c r="BI81" i="46"/>
  <c r="BI86" i="46"/>
  <c r="BI80" i="46"/>
  <c r="BI78" i="46"/>
  <c r="BI71" i="46"/>
  <c r="BI174" i="46"/>
  <c r="BI322" i="46" s="1"/>
  <c r="BI180" i="46"/>
  <c r="BI328" i="46" s="1"/>
  <c r="BI231" i="46"/>
  <c r="BI177" i="46"/>
  <c r="BI325" i="46" s="1"/>
  <c r="BI181" i="46"/>
  <c r="BI329" i="46" s="1"/>
  <c r="BI275" i="46"/>
  <c r="BI168" i="46"/>
  <c r="BI215" i="46"/>
  <c r="BI271" i="46"/>
  <c r="BI221" i="46"/>
  <c r="BI167" i="46"/>
  <c r="BI315" i="46" s="1"/>
  <c r="BI176" i="46"/>
  <c r="BI324" i="46" s="1"/>
  <c r="BI282" i="46"/>
  <c r="BI119" i="46"/>
  <c r="BI120" i="46"/>
  <c r="BI131" i="46"/>
  <c r="BI123" i="46"/>
  <c r="BI128" i="46"/>
  <c r="BI89" i="46"/>
  <c r="BI82" i="46"/>
  <c r="BI76" i="46"/>
  <c r="BI73" i="46"/>
  <c r="BI184" i="46"/>
  <c r="BI332" i="46" s="1"/>
  <c r="BI178" i="46"/>
  <c r="BI326" i="46" s="1"/>
  <c r="BI172" i="46"/>
  <c r="BI320" i="46" s="1"/>
  <c r="BI226" i="46"/>
  <c r="BI216" i="46"/>
  <c r="BI284" i="46"/>
  <c r="BI230" i="46"/>
  <c r="BI274" i="46"/>
  <c r="BI266" i="46"/>
  <c r="BI219" i="46"/>
  <c r="BI171" i="46"/>
  <c r="BI319" i="46" s="1"/>
  <c r="BI285" i="46"/>
  <c r="BI270" i="46"/>
  <c r="BI225" i="46"/>
  <c r="BI276" i="46"/>
  <c r="BI278" i="46"/>
  <c r="BI121" i="46"/>
  <c r="BI118" i="46"/>
  <c r="BI133" i="46"/>
  <c r="BI129" i="46"/>
  <c r="BI130" i="46"/>
  <c r="BI87" i="46"/>
  <c r="BI88" i="46"/>
  <c r="BI85" i="46"/>
  <c r="BI83" i="46"/>
  <c r="BI72" i="46"/>
  <c r="BI74" i="46"/>
  <c r="BH159" i="46"/>
  <c r="BH158" i="46"/>
  <c r="BG310" i="46"/>
  <c r="BH260" i="46"/>
  <c r="BH259" i="46"/>
  <c r="BH208" i="46"/>
  <c r="BH209" i="46"/>
  <c r="BJ43" i="46"/>
  <c r="BJ37" i="46"/>
  <c r="BJ38" i="46"/>
  <c r="BJ27" i="46"/>
  <c r="BJ32" i="46"/>
  <c r="BJ34" i="46"/>
  <c r="BJ26" i="46"/>
  <c r="BJ25" i="46"/>
  <c r="BJ41" i="46"/>
  <c r="BJ36" i="46"/>
  <c r="BJ31" i="46"/>
  <c r="BJ40" i="46"/>
  <c r="BJ29" i="46"/>
  <c r="BJ35" i="46"/>
  <c r="BJ28" i="46"/>
  <c r="BJ42" i="46"/>
  <c r="BJ30" i="46"/>
  <c r="BJ33" i="46"/>
  <c r="BJ24" i="46"/>
  <c r="BJ39" i="46"/>
  <c r="BJ15" i="46"/>
  <c r="BK14" i="46"/>
  <c r="BK16" i="46" s="1"/>
  <c r="BH313" i="46"/>
  <c r="E399" i="46"/>
  <c r="F398" i="46"/>
  <c r="AE109" i="21"/>
  <c r="BB166" i="21"/>
  <c r="BC290" i="21"/>
  <c r="AZ9" i="20"/>
  <c r="AZ10" i="20"/>
  <c r="BC234" i="21"/>
  <c r="BC47" i="21"/>
  <c r="BB143" i="21"/>
  <c r="BB132" i="21"/>
  <c r="BB121" i="21"/>
  <c r="BB110" i="21"/>
  <c r="BB272" i="21" s="1"/>
  <c r="BC163" i="21"/>
  <c r="BC191" i="21"/>
  <c r="BC207" i="21"/>
  <c r="BC174" i="21"/>
  <c r="BC96" i="21"/>
  <c r="BC140" i="21"/>
  <c r="BC107" i="21"/>
  <c r="BC63" i="21"/>
  <c r="BC74" i="21"/>
  <c r="BC85" i="21"/>
  <c r="BC118" i="21"/>
  <c r="BC129" i="21"/>
  <c r="BB155" i="21"/>
  <c r="BC152" i="21"/>
  <c r="BC151" i="21"/>
  <c r="BL10" i="28"/>
  <c r="AH134" i="21"/>
  <c r="AI131" i="21" s="1"/>
  <c r="AI133" i="21" s="1"/>
  <c r="AI19" i="26" s="1"/>
  <c r="BB16" i="26"/>
  <c r="BC10" i="26"/>
  <c r="BC16" i="26" s="1"/>
  <c r="BD172" i="21"/>
  <c r="BC10" i="21"/>
  <c r="AZ59" i="20"/>
  <c r="AZ4" i="20"/>
  <c r="AZ54" i="20"/>
  <c r="BA2" i="20"/>
  <c r="AZ49" i="20"/>
  <c r="AZ3" i="20"/>
  <c r="BO8" i="28"/>
  <c r="BN7" i="28"/>
  <c r="BN6" i="28"/>
  <c r="BN5" i="28"/>
  <c r="BL9" i="28"/>
  <c r="BL4" i="28"/>
  <c r="BL3" i="28"/>
  <c r="BM2" i="28"/>
  <c r="BC15" i="25"/>
  <c r="BE4" i="25"/>
  <c r="BE3" i="25"/>
  <c r="BF2" i="25"/>
  <c r="BF9" i="25" s="1"/>
  <c r="BD2" i="21"/>
  <c r="BC3" i="21"/>
  <c r="BC9" i="21"/>
  <c r="BC4" i="21"/>
  <c r="BF8" i="20"/>
  <c r="BE7" i="20"/>
  <c r="BE6" i="20"/>
  <c r="BE5" i="20"/>
  <c r="BF8" i="21"/>
  <c r="BE7" i="21"/>
  <c r="BE6" i="21"/>
  <c r="BE5" i="21"/>
  <c r="BE161" i="21" s="1"/>
  <c r="BC4" i="26"/>
  <c r="BC9" i="26"/>
  <c r="BC3" i="26"/>
  <c r="BD2" i="26"/>
  <c r="AK122" i="21"/>
  <c r="AK18" i="26" s="1"/>
  <c r="BF5" i="25"/>
  <c r="BF6" i="25"/>
  <c r="BF7" i="25"/>
  <c r="BG8" i="25"/>
  <c r="BD149" i="21"/>
  <c r="BD61" i="21"/>
  <c r="AO144" i="21"/>
  <c r="AO20" i="26" s="1"/>
  <c r="BG6" i="26"/>
  <c r="BH8" i="26"/>
  <c r="BG5" i="26"/>
  <c r="BG7" i="26"/>
  <c r="BA347" i="21" l="1"/>
  <c r="BA350" i="21"/>
  <c r="BD346" i="21"/>
  <c r="BD345" i="21"/>
  <c r="BD217" i="21"/>
  <c r="BD49" i="26" s="1"/>
  <c r="BD46" i="26" s="1"/>
  <c r="BD218" i="21"/>
  <c r="BD50" i="26" s="1"/>
  <c r="BD47" i="26" s="1"/>
  <c r="BD201" i="21"/>
  <c r="BD184" i="21"/>
  <c r="BD200" i="21"/>
  <c r="BD185" i="21"/>
  <c r="BD338" i="21"/>
  <c r="BD339" i="21"/>
  <c r="BD372" i="21"/>
  <c r="BD62" i="26" s="1"/>
  <c r="BD371" i="21"/>
  <c r="BD56" i="26" s="1"/>
  <c r="BD365" i="21"/>
  <c r="BD364" i="21"/>
  <c r="BG19" i="46"/>
  <c r="BF17" i="46"/>
  <c r="BF18" i="46"/>
  <c r="BB337" i="21"/>
  <c r="BB340" i="21" s="1"/>
  <c r="BB39" i="28"/>
  <c r="BB344" i="21"/>
  <c r="BD351" i="21"/>
  <c r="BC377" i="21"/>
  <c r="BD55" i="26"/>
  <c r="BD61" i="26"/>
  <c r="BD37" i="21"/>
  <c r="BD42" i="25"/>
  <c r="BD283" i="21"/>
  <c r="BD285" i="21"/>
  <c r="BD224" i="21"/>
  <c r="BD223" i="21"/>
  <c r="BD206" i="21"/>
  <c r="BD190" i="21"/>
  <c r="BD54" i="26"/>
  <c r="BD60" i="26"/>
  <c r="BD173" i="21"/>
  <c r="BD175" i="21" s="1"/>
  <c r="BD171" i="21" s="1"/>
  <c r="BD284" i="21" s="1"/>
  <c r="BD53" i="26"/>
  <c r="BD59" i="26"/>
  <c r="BD150" i="21"/>
  <c r="BD148" i="21" s="1"/>
  <c r="BE20" i="25" s="1"/>
  <c r="BD162" i="21"/>
  <c r="BD160" i="21" s="1"/>
  <c r="BE21" i="25" s="1"/>
  <c r="BD128" i="21"/>
  <c r="BD126" i="21" s="1"/>
  <c r="BE18" i="25" s="1"/>
  <c r="BD139" i="21"/>
  <c r="BD137" i="21" s="1"/>
  <c r="BE19" i="25" s="1"/>
  <c r="BE72" i="21"/>
  <c r="BE127" i="21"/>
  <c r="BE138" i="21"/>
  <c r="BE116" i="21"/>
  <c r="BE105" i="21"/>
  <c r="BE94" i="21"/>
  <c r="BE83" i="21"/>
  <c r="BD106" i="21"/>
  <c r="BD104" i="21" s="1"/>
  <c r="BD268" i="21" s="1"/>
  <c r="BD117" i="21"/>
  <c r="BD115" i="21" s="1"/>
  <c r="BE17" i="25" s="1"/>
  <c r="BD84" i="21"/>
  <c r="BD95" i="21"/>
  <c r="BD62" i="21"/>
  <c r="BD73" i="21"/>
  <c r="BD328" i="21"/>
  <c r="BA24" i="20"/>
  <c r="BA29" i="20"/>
  <c r="BA44" i="20"/>
  <c r="BA39" i="20"/>
  <c r="AH168" i="21"/>
  <c r="AH357" i="21" s="1"/>
  <c r="BA34" i="20"/>
  <c r="BF46" i="21"/>
  <c r="BJ196" i="46"/>
  <c r="BJ344" i="46" s="1"/>
  <c r="BJ235" i="46"/>
  <c r="BJ288" i="46"/>
  <c r="BJ300" i="46"/>
  <c r="BK45" i="46"/>
  <c r="BK49" i="46"/>
  <c r="BK53" i="46"/>
  <c r="BK57" i="46"/>
  <c r="BK61" i="46"/>
  <c r="BK44" i="46"/>
  <c r="BK48" i="46"/>
  <c r="BK52" i="46"/>
  <c r="BK56" i="46"/>
  <c r="BK60" i="46"/>
  <c r="BK47" i="46"/>
  <c r="BK51" i="46"/>
  <c r="BK55" i="46"/>
  <c r="BK59" i="46"/>
  <c r="BK63" i="46"/>
  <c r="BK46" i="46"/>
  <c r="BK50" i="46"/>
  <c r="BK54" i="46"/>
  <c r="BK58" i="46"/>
  <c r="BK62" i="46"/>
  <c r="BJ152" i="46"/>
  <c r="BJ148" i="46"/>
  <c r="BJ144" i="46"/>
  <c r="BJ139" i="46"/>
  <c r="BJ140" i="46"/>
  <c r="BJ110" i="46"/>
  <c r="BJ106" i="46"/>
  <c r="BJ102" i="46"/>
  <c r="BJ98" i="46"/>
  <c r="BJ94" i="46"/>
  <c r="BJ297" i="46"/>
  <c r="BJ298" i="46"/>
  <c r="BJ303" i="46"/>
  <c r="BJ287" i="46"/>
  <c r="BJ240" i="46"/>
  <c r="BJ242" i="46"/>
  <c r="BJ197" i="46"/>
  <c r="BJ345" i="46" s="1"/>
  <c r="BJ199" i="46"/>
  <c r="BJ347" i="46" s="1"/>
  <c r="BJ194" i="46"/>
  <c r="BJ342" i="46" s="1"/>
  <c r="BJ189" i="46"/>
  <c r="BJ337" i="46" s="1"/>
  <c r="BJ187" i="46"/>
  <c r="BJ335" i="46" s="1"/>
  <c r="BJ151" i="46"/>
  <c r="BJ147" i="46"/>
  <c r="BJ143" i="46"/>
  <c r="BJ137" i="46"/>
  <c r="BJ138" i="46"/>
  <c r="BJ109" i="46"/>
  <c r="BJ105" i="46"/>
  <c r="BJ101" i="46"/>
  <c r="BJ97" i="46"/>
  <c r="BJ93" i="46"/>
  <c r="BJ293" i="46"/>
  <c r="BJ294" i="46"/>
  <c r="BJ299" i="46"/>
  <c r="BJ296" i="46"/>
  <c r="BJ253" i="46"/>
  <c r="BJ252" i="46"/>
  <c r="BJ249" i="46"/>
  <c r="BJ254" i="46"/>
  <c r="BJ247" i="46"/>
  <c r="BJ236" i="46"/>
  <c r="BJ200" i="46"/>
  <c r="BJ348" i="46" s="1"/>
  <c r="BJ192" i="46"/>
  <c r="BJ340" i="46" s="1"/>
  <c r="BJ193" i="46"/>
  <c r="BJ341" i="46" s="1"/>
  <c r="BJ185" i="46"/>
  <c r="BJ333" i="46" s="1"/>
  <c r="BJ186" i="46"/>
  <c r="BJ334" i="46" s="1"/>
  <c r="BJ154" i="46"/>
  <c r="BJ150" i="46"/>
  <c r="BJ146" i="46"/>
  <c r="BJ142" i="46"/>
  <c r="BJ135" i="46"/>
  <c r="BJ136" i="46"/>
  <c r="BJ108" i="46"/>
  <c r="BJ104" i="46"/>
  <c r="BJ100" i="46"/>
  <c r="BJ96" i="46"/>
  <c r="BJ92" i="46"/>
  <c r="BJ304" i="46"/>
  <c r="BJ305" i="46"/>
  <c r="BJ290" i="46"/>
  <c r="BJ292" i="46"/>
  <c r="BJ295" i="46"/>
  <c r="BJ251" i="46"/>
  <c r="BJ289" i="46"/>
  <c r="BJ248" i="46"/>
  <c r="BJ245" i="46"/>
  <c r="BJ250" i="46"/>
  <c r="BJ243" i="46"/>
  <c r="BJ237" i="46"/>
  <c r="BJ204" i="46"/>
  <c r="BJ352" i="46" s="1"/>
  <c r="BJ201" i="46"/>
  <c r="BJ349" i="46" s="1"/>
  <c r="BJ198" i="46"/>
  <c r="BJ346" i="46" s="1"/>
  <c r="BJ195" i="46"/>
  <c r="BJ343" i="46" s="1"/>
  <c r="BJ190" i="46"/>
  <c r="BJ338" i="46" s="1"/>
  <c r="BJ153" i="46"/>
  <c r="BJ149" i="46"/>
  <c r="BJ145" i="46"/>
  <c r="BJ141" i="46"/>
  <c r="BJ107" i="46"/>
  <c r="BJ103" i="46"/>
  <c r="BJ99" i="46"/>
  <c r="BJ95" i="46"/>
  <c r="BJ91" i="46"/>
  <c r="BJ301" i="46"/>
  <c r="BJ302" i="46"/>
  <c r="BJ286" i="46"/>
  <c r="BJ291" i="46"/>
  <c r="BJ244" i="46"/>
  <c r="BJ241" i="46"/>
  <c r="BJ246" i="46"/>
  <c r="BJ239" i="46"/>
  <c r="BJ238" i="46"/>
  <c r="BJ202" i="46"/>
  <c r="BJ350" i="46" s="1"/>
  <c r="BJ203" i="46"/>
  <c r="BJ351" i="46" s="1"/>
  <c r="BJ191" i="46"/>
  <c r="BJ339" i="46" s="1"/>
  <c r="BJ188" i="46"/>
  <c r="BJ336" i="46" s="1"/>
  <c r="BC352" i="21"/>
  <c r="BE32" i="21"/>
  <c r="BE31" i="21" s="1"/>
  <c r="BJ225" i="46"/>
  <c r="BJ171" i="46"/>
  <c r="BJ319" i="46" s="1"/>
  <c r="BJ230" i="46"/>
  <c r="BJ184" i="46"/>
  <c r="BJ332" i="46" s="1"/>
  <c r="BJ215" i="46"/>
  <c r="BJ177" i="46"/>
  <c r="BJ325" i="46" s="1"/>
  <c r="BJ165" i="46"/>
  <c r="BJ277" i="46"/>
  <c r="BJ269" i="46"/>
  <c r="BJ217" i="46"/>
  <c r="BJ283" i="46"/>
  <c r="BJ170" i="46"/>
  <c r="BJ318" i="46" s="1"/>
  <c r="BJ175" i="46"/>
  <c r="BJ323" i="46" s="1"/>
  <c r="BJ281" i="46"/>
  <c r="BJ115" i="46"/>
  <c r="BJ118" i="46"/>
  <c r="BJ123" i="46"/>
  <c r="BJ128" i="46"/>
  <c r="BJ132" i="46"/>
  <c r="BJ88" i="46"/>
  <c r="BJ86" i="46"/>
  <c r="BJ80" i="46"/>
  <c r="BJ78" i="46"/>
  <c r="BJ75" i="46"/>
  <c r="BJ270" i="46"/>
  <c r="BJ219" i="46"/>
  <c r="BJ284" i="46"/>
  <c r="BJ282" i="46"/>
  <c r="BJ168" i="46"/>
  <c r="BJ316" i="46" s="1"/>
  <c r="BJ231" i="46"/>
  <c r="BJ224" i="46"/>
  <c r="BJ183" i="46"/>
  <c r="BJ331" i="46" s="1"/>
  <c r="BJ227" i="46"/>
  <c r="BJ182" i="46"/>
  <c r="BJ330" i="46" s="1"/>
  <c r="BJ223" i="46"/>
  <c r="BJ229" i="46"/>
  <c r="BJ232" i="46"/>
  <c r="BJ116" i="46"/>
  <c r="BJ125" i="46"/>
  <c r="BJ126" i="46"/>
  <c r="BJ127" i="46"/>
  <c r="BJ84" i="46"/>
  <c r="BJ89" i="46"/>
  <c r="BJ81" i="46"/>
  <c r="BJ79" i="46"/>
  <c r="BJ72" i="46"/>
  <c r="BJ278" i="46"/>
  <c r="BJ266" i="46"/>
  <c r="BJ216" i="46"/>
  <c r="BJ172" i="46"/>
  <c r="BJ320" i="46" s="1"/>
  <c r="BJ176" i="46"/>
  <c r="BJ324" i="46" s="1"/>
  <c r="BJ221" i="46"/>
  <c r="BJ275" i="46"/>
  <c r="BJ180" i="46"/>
  <c r="BJ328" i="46" s="1"/>
  <c r="BJ268" i="46"/>
  <c r="BJ173" i="46"/>
  <c r="BJ321" i="46" s="1"/>
  <c r="BJ169" i="46"/>
  <c r="BJ317" i="46" s="1"/>
  <c r="BJ267" i="46"/>
  <c r="BJ166" i="46"/>
  <c r="BJ314" i="46" s="1"/>
  <c r="BJ272" i="46"/>
  <c r="BJ233" i="46"/>
  <c r="BJ124" i="46"/>
  <c r="BJ120" i="46"/>
  <c r="BJ122" i="46"/>
  <c r="BJ129" i="46"/>
  <c r="BJ131" i="46"/>
  <c r="BJ82" i="46"/>
  <c r="BJ85" i="46"/>
  <c r="BJ87" i="46"/>
  <c r="BJ73" i="46"/>
  <c r="BJ74" i="46"/>
  <c r="BJ134" i="46"/>
  <c r="BJ276" i="46"/>
  <c r="BJ285" i="46"/>
  <c r="BJ274" i="46"/>
  <c r="BJ226" i="46"/>
  <c r="BJ178" i="46"/>
  <c r="BJ326" i="46" s="1"/>
  <c r="BJ167" i="46"/>
  <c r="BJ315" i="46" s="1"/>
  <c r="BJ271" i="46"/>
  <c r="BJ181" i="46"/>
  <c r="BJ329" i="46" s="1"/>
  <c r="BJ174" i="46"/>
  <c r="BJ322" i="46" s="1"/>
  <c r="BJ279" i="46"/>
  <c r="BJ220" i="46"/>
  <c r="BJ280" i="46"/>
  <c r="BJ234" i="46"/>
  <c r="BJ228" i="46"/>
  <c r="BJ179" i="46"/>
  <c r="BJ327" i="46" s="1"/>
  <c r="BJ222" i="46"/>
  <c r="BJ218" i="46"/>
  <c r="BJ273" i="46"/>
  <c r="BJ119" i="46"/>
  <c r="BJ117" i="46"/>
  <c r="BJ121" i="46"/>
  <c r="BJ130" i="46"/>
  <c r="BJ133" i="46"/>
  <c r="BJ76" i="46"/>
  <c r="BJ90" i="46"/>
  <c r="BJ83" i="46"/>
  <c r="BJ77" i="46"/>
  <c r="BJ71" i="46"/>
  <c r="BI159" i="46"/>
  <c r="BH310" i="46"/>
  <c r="BI259" i="46"/>
  <c r="BI260" i="46"/>
  <c r="BI158" i="46"/>
  <c r="BI209" i="46"/>
  <c r="BI208" i="46"/>
  <c r="BI316" i="46"/>
  <c r="BI314" i="46"/>
  <c r="BK37" i="46"/>
  <c r="BK38" i="46"/>
  <c r="BK32" i="46"/>
  <c r="BK27" i="46"/>
  <c r="BK43" i="46"/>
  <c r="BK34" i="46"/>
  <c r="BK36" i="46"/>
  <c r="BK40" i="46"/>
  <c r="BK31" i="46"/>
  <c r="BK26" i="46"/>
  <c r="BK25" i="46"/>
  <c r="BK41" i="46"/>
  <c r="BK42" i="46"/>
  <c r="BK29" i="46"/>
  <c r="BK35" i="46"/>
  <c r="BK28" i="46"/>
  <c r="BK30" i="46"/>
  <c r="BK24" i="46"/>
  <c r="BK33" i="46"/>
  <c r="BK39" i="46"/>
  <c r="E400" i="46"/>
  <c r="F399" i="46"/>
  <c r="BI313" i="46"/>
  <c r="BK15" i="46"/>
  <c r="BL14" i="46"/>
  <c r="AE111" i="21"/>
  <c r="BC166" i="21"/>
  <c r="BD290" i="21"/>
  <c r="BA9" i="20"/>
  <c r="BA10" i="20"/>
  <c r="BD234" i="21"/>
  <c r="BD239" i="21" s="1"/>
  <c r="BD47" i="21"/>
  <c r="BC143" i="21"/>
  <c r="BC132" i="21"/>
  <c r="BC121" i="21"/>
  <c r="BC110" i="21"/>
  <c r="BC272" i="21" s="1"/>
  <c r="BD191" i="21"/>
  <c r="BD207" i="21"/>
  <c r="BD174" i="21"/>
  <c r="BD163" i="21"/>
  <c r="BD96" i="21"/>
  <c r="BD107" i="21"/>
  <c r="BD74" i="21"/>
  <c r="BD63" i="21"/>
  <c r="BD140" i="21"/>
  <c r="BD85" i="21"/>
  <c r="BD118" i="21"/>
  <c r="BD129" i="21"/>
  <c r="BC155" i="21"/>
  <c r="BD151" i="21"/>
  <c r="BD152" i="21"/>
  <c r="BM10" i="28"/>
  <c r="AI134" i="21"/>
  <c r="AJ131" i="21" s="1"/>
  <c r="BD10" i="26"/>
  <c r="BD16" i="26" s="1"/>
  <c r="BD66" i="26"/>
  <c r="BD65" i="26"/>
  <c r="BE172" i="21"/>
  <c r="BD10" i="21"/>
  <c r="BA59" i="20"/>
  <c r="BB2" i="20"/>
  <c r="BA54" i="20"/>
  <c r="BA3" i="20"/>
  <c r="BA49" i="20"/>
  <c r="BA4" i="20"/>
  <c r="BM9" i="28"/>
  <c r="BM4" i="28"/>
  <c r="BM3" i="28"/>
  <c r="BN2" i="28"/>
  <c r="BP8" i="28"/>
  <c r="BO7" i="28"/>
  <c r="BO5" i="28"/>
  <c r="BO6" i="28"/>
  <c r="BD15" i="25"/>
  <c r="BG2" i="25"/>
  <c r="BG9" i="25" s="1"/>
  <c r="BF4" i="25"/>
  <c r="BF3" i="25"/>
  <c r="AO145" i="21"/>
  <c r="AP142" i="21" s="1"/>
  <c r="AP144" i="21" s="1"/>
  <c r="AP20" i="26" s="1"/>
  <c r="BE2" i="21"/>
  <c r="BD4" i="21"/>
  <c r="BD3" i="21"/>
  <c r="BD9" i="21"/>
  <c r="AK123" i="21"/>
  <c r="AL120" i="21" s="1"/>
  <c r="BD3" i="26"/>
  <c r="BD4" i="26"/>
  <c r="BE2" i="26"/>
  <c r="BD9" i="26"/>
  <c r="BG8" i="20"/>
  <c r="BF7" i="20"/>
  <c r="BF6" i="20"/>
  <c r="BF5" i="20"/>
  <c r="BH7" i="26"/>
  <c r="BH6" i="26"/>
  <c r="BI8" i="26"/>
  <c r="BH5" i="26"/>
  <c r="BG6" i="25"/>
  <c r="BG7" i="25"/>
  <c r="BH8" i="25"/>
  <c r="BG5" i="25"/>
  <c r="BF7" i="21"/>
  <c r="BF6" i="21"/>
  <c r="BG8" i="21"/>
  <c r="BF5" i="21"/>
  <c r="BF161" i="21" s="1"/>
  <c r="BE61" i="21"/>
  <c r="BE149" i="21"/>
  <c r="BB347" i="21" l="1"/>
  <c r="BB350" i="21"/>
  <c r="BE346" i="21"/>
  <c r="BE345" i="21"/>
  <c r="BE218" i="21"/>
  <c r="BE50" i="26" s="1"/>
  <c r="BE47" i="26" s="1"/>
  <c r="BE217" i="21"/>
  <c r="BE49" i="26" s="1"/>
  <c r="BE46" i="26" s="1"/>
  <c r="BE200" i="21"/>
  <c r="BE185" i="21"/>
  <c r="BE201" i="21"/>
  <c r="BE184" i="21"/>
  <c r="BE371" i="21"/>
  <c r="BE56" i="26" s="1"/>
  <c r="BE339" i="21"/>
  <c r="BE338" i="21"/>
  <c r="BE372" i="21"/>
  <c r="BE62" i="26" s="1"/>
  <c r="BE365" i="21"/>
  <c r="BE364" i="21"/>
  <c r="BH19" i="46"/>
  <c r="BG18" i="46"/>
  <c r="BG17" i="46"/>
  <c r="BL16" i="46"/>
  <c r="BC337" i="21"/>
  <c r="BC340" i="21" s="1"/>
  <c r="BC39" i="28"/>
  <c r="BC344" i="21"/>
  <c r="BE351" i="21"/>
  <c r="BE61" i="26"/>
  <c r="BE55" i="26"/>
  <c r="BD377" i="21"/>
  <c r="BE42" i="25"/>
  <c r="BE37" i="21"/>
  <c r="BE285" i="21"/>
  <c r="BE283" i="21"/>
  <c r="BE224" i="21"/>
  <c r="BE223" i="21"/>
  <c r="BE206" i="21"/>
  <c r="BE190" i="21"/>
  <c r="BE54" i="26"/>
  <c r="BE60" i="26"/>
  <c r="AH21" i="28"/>
  <c r="BE173" i="21"/>
  <c r="BE175" i="21" s="1"/>
  <c r="BE171" i="21" s="1"/>
  <c r="BE284" i="21" s="1"/>
  <c r="BE59" i="26"/>
  <c r="BE53" i="26"/>
  <c r="BE150" i="21"/>
  <c r="BE148" i="21" s="1"/>
  <c r="BF20" i="25" s="1"/>
  <c r="BE162" i="21"/>
  <c r="BE160" i="21" s="1"/>
  <c r="BF21" i="25" s="1"/>
  <c r="BF72" i="21"/>
  <c r="BF138" i="21"/>
  <c r="BF116" i="21"/>
  <c r="BF127" i="21"/>
  <c r="BF105" i="21"/>
  <c r="BF94" i="21"/>
  <c r="BF83" i="21"/>
  <c r="BE128" i="21"/>
  <c r="BE126" i="21" s="1"/>
  <c r="BF18" i="25" s="1"/>
  <c r="BE139" i="21"/>
  <c r="BE137" i="21" s="1"/>
  <c r="BF19" i="25" s="1"/>
  <c r="BE106" i="21"/>
  <c r="BE104" i="21" s="1"/>
  <c r="BE268" i="21" s="1"/>
  <c r="BE117" i="21"/>
  <c r="BE115" i="21" s="1"/>
  <c r="BF17" i="25" s="1"/>
  <c r="BE84" i="21"/>
  <c r="BE95" i="21"/>
  <c r="BE62" i="21"/>
  <c r="BE73" i="21"/>
  <c r="AI165" i="21"/>
  <c r="AI167" i="21" s="1"/>
  <c r="AI22" i="26" s="1"/>
  <c r="BE328" i="21"/>
  <c r="AE41" i="26"/>
  <c r="AE273" i="21"/>
  <c r="BB29" i="20"/>
  <c r="BB24" i="20"/>
  <c r="BB44" i="20"/>
  <c r="BB39" i="20"/>
  <c r="BB34" i="20"/>
  <c r="BD352" i="21"/>
  <c r="BD358" i="21" s="1"/>
  <c r="BD311" i="21" s="1"/>
  <c r="BG46" i="21"/>
  <c r="BK239" i="46"/>
  <c r="BK286" i="46"/>
  <c r="BK245" i="46"/>
  <c r="BK251" i="46"/>
  <c r="BK305" i="46"/>
  <c r="BK249" i="46"/>
  <c r="BK293" i="46"/>
  <c r="BK240" i="46"/>
  <c r="BK287" i="46"/>
  <c r="BK246" i="46"/>
  <c r="BK237" i="46"/>
  <c r="BK248" i="46"/>
  <c r="BK295" i="46"/>
  <c r="BK304" i="46"/>
  <c r="BK236" i="46"/>
  <c r="BK252" i="46"/>
  <c r="BK296" i="46"/>
  <c r="BK303" i="46"/>
  <c r="BK241" i="46"/>
  <c r="BK302" i="46"/>
  <c r="BK243" i="46"/>
  <c r="BK292" i="46"/>
  <c r="BK247" i="46"/>
  <c r="BK299" i="46"/>
  <c r="BK298" i="46"/>
  <c r="BK238" i="46"/>
  <c r="BK244" i="46"/>
  <c r="BK291" i="46"/>
  <c r="BK301" i="46"/>
  <c r="BK250" i="46"/>
  <c r="BK289" i="46"/>
  <c r="BK290" i="46"/>
  <c r="BK254" i="46"/>
  <c r="BK253" i="46"/>
  <c r="BK294" i="46"/>
  <c r="BK242" i="46"/>
  <c r="BK297" i="46"/>
  <c r="BK154" i="46"/>
  <c r="BK150" i="46"/>
  <c r="BK146" i="46"/>
  <c r="BK142" i="46"/>
  <c r="BK138" i="46"/>
  <c r="BK108" i="46"/>
  <c r="BK104" i="46"/>
  <c r="BK98" i="46"/>
  <c r="BK97" i="46"/>
  <c r="BK92" i="46"/>
  <c r="BK193" i="46"/>
  <c r="BK341" i="46" s="1"/>
  <c r="BK198" i="46"/>
  <c r="BK346" i="46" s="1"/>
  <c r="BK200" i="46"/>
  <c r="BK348" i="46" s="1"/>
  <c r="BK194" i="46"/>
  <c r="BK342" i="46" s="1"/>
  <c r="BK186" i="46"/>
  <c r="BK334" i="46" s="1"/>
  <c r="BK153" i="46"/>
  <c r="BK149" i="46"/>
  <c r="BK145" i="46"/>
  <c r="BK141" i="46"/>
  <c r="BK137" i="46"/>
  <c r="BK107" i="46"/>
  <c r="BK103" i="46"/>
  <c r="BK96" i="46"/>
  <c r="BK95" i="46"/>
  <c r="BK91" i="46"/>
  <c r="BK288" i="46"/>
  <c r="BK235" i="46"/>
  <c r="BK201" i="46"/>
  <c r="BK349" i="46" s="1"/>
  <c r="BK202" i="46"/>
  <c r="BK350" i="46" s="1"/>
  <c r="BK195" i="46"/>
  <c r="BK343" i="46" s="1"/>
  <c r="BK190" i="46"/>
  <c r="BK338" i="46" s="1"/>
  <c r="BK188" i="46"/>
  <c r="BK336" i="46" s="1"/>
  <c r="BK152" i="46"/>
  <c r="BK148" i="46"/>
  <c r="BK144" i="46"/>
  <c r="BK140" i="46"/>
  <c r="BK136" i="46"/>
  <c r="BK110" i="46"/>
  <c r="BK106" i="46"/>
  <c r="BK102" i="46"/>
  <c r="BK101" i="46"/>
  <c r="BK94" i="46"/>
  <c r="BK300" i="46"/>
  <c r="BK196" i="46"/>
  <c r="BK344" i="46" s="1"/>
  <c r="BK197" i="46"/>
  <c r="BK345" i="46" s="1"/>
  <c r="BK192" i="46"/>
  <c r="BK340" i="46" s="1"/>
  <c r="BK187" i="46"/>
  <c r="BK335" i="46" s="1"/>
  <c r="BL46" i="46"/>
  <c r="BL50" i="46"/>
  <c r="BL54" i="46"/>
  <c r="BL58" i="46"/>
  <c r="BL62" i="46"/>
  <c r="BL45" i="46"/>
  <c r="BL49" i="46"/>
  <c r="BL53" i="46"/>
  <c r="BL57" i="46"/>
  <c r="BL61" i="46"/>
  <c r="BL44" i="46"/>
  <c r="BL48" i="46"/>
  <c r="BL52" i="46"/>
  <c r="BL56" i="46"/>
  <c r="BL60" i="46"/>
  <c r="BL47" i="46"/>
  <c r="BL51" i="46"/>
  <c r="BL55" i="46"/>
  <c r="BL59" i="46"/>
  <c r="BL63" i="46"/>
  <c r="BK151" i="46"/>
  <c r="BK147" i="46"/>
  <c r="BK143" i="46"/>
  <c r="BK139" i="46"/>
  <c r="BK135" i="46"/>
  <c r="BK109" i="46"/>
  <c r="BK105" i="46"/>
  <c r="BK100" i="46"/>
  <c r="BK99" i="46"/>
  <c r="BK93" i="46"/>
  <c r="BK203" i="46"/>
  <c r="BK351" i="46" s="1"/>
  <c r="BK199" i="46"/>
  <c r="BK347" i="46" s="1"/>
  <c r="BK204" i="46"/>
  <c r="BK352" i="46" s="1"/>
  <c r="BK191" i="46"/>
  <c r="BK339" i="46" s="1"/>
  <c r="BK189" i="46"/>
  <c r="BK337" i="46" s="1"/>
  <c r="BK185" i="46"/>
  <c r="BK333" i="46" s="1"/>
  <c r="BF32" i="21"/>
  <c r="BF31" i="21" s="1"/>
  <c r="BK222" i="46"/>
  <c r="BK280" i="46"/>
  <c r="BK181" i="46"/>
  <c r="BK329" i="46" s="1"/>
  <c r="BK178" i="46"/>
  <c r="BK326" i="46" s="1"/>
  <c r="BK276" i="46"/>
  <c r="BK173" i="46"/>
  <c r="BK321" i="46" s="1"/>
  <c r="BK275" i="46"/>
  <c r="BK172" i="46"/>
  <c r="BK320" i="46" s="1"/>
  <c r="BK278" i="46"/>
  <c r="BK125" i="46"/>
  <c r="BK121" i="46"/>
  <c r="BK132" i="46"/>
  <c r="BK128" i="46"/>
  <c r="BK89" i="46"/>
  <c r="BK84" i="46"/>
  <c r="BK77" i="46"/>
  <c r="BK76" i="46"/>
  <c r="BK71" i="46"/>
  <c r="BK229" i="46"/>
  <c r="BK182" i="46"/>
  <c r="BK330" i="46" s="1"/>
  <c r="BK224" i="46"/>
  <c r="BK282" i="46"/>
  <c r="BK270" i="46"/>
  <c r="BK269" i="46"/>
  <c r="BK215" i="46"/>
  <c r="BK179" i="46"/>
  <c r="BK327" i="46" s="1"/>
  <c r="BK220" i="46"/>
  <c r="BK271" i="46"/>
  <c r="BK226" i="46"/>
  <c r="BK166" i="46"/>
  <c r="BK314" i="46" s="1"/>
  <c r="BK268" i="46"/>
  <c r="BK221" i="46"/>
  <c r="BK216" i="46"/>
  <c r="BK116" i="46"/>
  <c r="BK117" i="46"/>
  <c r="BK119" i="46"/>
  <c r="BK123" i="46"/>
  <c r="BK127" i="46"/>
  <c r="BK85" i="46"/>
  <c r="BK87" i="46"/>
  <c r="BK80" i="46"/>
  <c r="BK78" i="46"/>
  <c r="BK74" i="46"/>
  <c r="BK231" i="46"/>
  <c r="BK281" i="46"/>
  <c r="BK170" i="46"/>
  <c r="BK318" i="46" s="1"/>
  <c r="BK277" i="46"/>
  <c r="BK230" i="46"/>
  <c r="BK273" i="46"/>
  <c r="BK228" i="46"/>
  <c r="BK279" i="46"/>
  <c r="BK167" i="46"/>
  <c r="BK315" i="46" s="1"/>
  <c r="BK274" i="46"/>
  <c r="BK233" i="46"/>
  <c r="BK267" i="46"/>
  <c r="BK176" i="46"/>
  <c r="BK324" i="46" s="1"/>
  <c r="BK266" i="46"/>
  <c r="BK115" i="46"/>
  <c r="BK118" i="46"/>
  <c r="BK133" i="46"/>
  <c r="BK126" i="46"/>
  <c r="BK131" i="46"/>
  <c r="BK90" i="46"/>
  <c r="BK83" i="46"/>
  <c r="BK81" i="46"/>
  <c r="BK75" i="46"/>
  <c r="BK72" i="46"/>
  <c r="BK134" i="46"/>
  <c r="BK227" i="46"/>
  <c r="BK168" i="46"/>
  <c r="BK316" i="46" s="1"/>
  <c r="BK284" i="46"/>
  <c r="BK283" i="46"/>
  <c r="BK165" i="46"/>
  <c r="BK171" i="46"/>
  <c r="BK319" i="46" s="1"/>
  <c r="BK218" i="46"/>
  <c r="BK234" i="46"/>
  <c r="BK174" i="46"/>
  <c r="BK322" i="46" s="1"/>
  <c r="BK285" i="46"/>
  <c r="BK272" i="46"/>
  <c r="BK169" i="46"/>
  <c r="BK317" i="46" s="1"/>
  <c r="BK180" i="46"/>
  <c r="BK328" i="46" s="1"/>
  <c r="BK120" i="46"/>
  <c r="BK122" i="46"/>
  <c r="BK130" i="46"/>
  <c r="BK124" i="46"/>
  <c r="BK129" i="46"/>
  <c r="BK86" i="46"/>
  <c r="BK88" i="46"/>
  <c r="BK82" i="46"/>
  <c r="BK79" i="46"/>
  <c r="BK73" i="46"/>
  <c r="BK232" i="46"/>
  <c r="BK223" i="46"/>
  <c r="BK183" i="46"/>
  <c r="BK331" i="46" s="1"/>
  <c r="BK219" i="46"/>
  <c r="BK175" i="46"/>
  <c r="BK323" i="46" s="1"/>
  <c r="BK217" i="46"/>
  <c r="BK177" i="46"/>
  <c r="BK325" i="46" s="1"/>
  <c r="BK184" i="46"/>
  <c r="BK332" i="46" s="1"/>
  <c r="BK225" i="46"/>
  <c r="BJ159" i="46"/>
  <c r="BI310" i="46"/>
  <c r="BJ260" i="46"/>
  <c r="BJ259" i="46"/>
  <c r="BJ209" i="46"/>
  <c r="BJ208" i="46"/>
  <c r="BJ158" i="46"/>
  <c r="BL37" i="46"/>
  <c r="BL38" i="46"/>
  <c r="BL32" i="46"/>
  <c r="BL27" i="46"/>
  <c r="BL40" i="46"/>
  <c r="BL25" i="46"/>
  <c r="BL31" i="46"/>
  <c r="BL41" i="46"/>
  <c r="BL43" i="46"/>
  <c r="BL34" i="46"/>
  <c r="BL36" i="46"/>
  <c r="BL26" i="46"/>
  <c r="BL29" i="46"/>
  <c r="BL35" i="46"/>
  <c r="BL28" i="46"/>
  <c r="BL30" i="46"/>
  <c r="BL42" i="46"/>
  <c r="BL33" i="46"/>
  <c r="BL24" i="46"/>
  <c r="BL39" i="46"/>
  <c r="BM14" i="46"/>
  <c r="BM16" i="46" s="1"/>
  <c r="BL15" i="46"/>
  <c r="E401" i="46"/>
  <c r="F400" i="46"/>
  <c r="BJ313" i="46"/>
  <c r="AE112" i="21"/>
  <c r="BE290" i="21"/>
  <c r="BB9" i="20"/>
  <c r="BB10" i="20"/>
  <c r="BD166" i="21"/>
  <c r="BE234" i="21"/>
  <c r="BE239" i="21" s="1"/>
  <c r="BE47" i="21"/>
  <c r="BD143" i="21"/>
  <c r="BD132" i="21"/>
  <c r="BD121" i="21"/>
  <c r="BD110" i="21"/>
  <c r="BD272" i="21" s="1"/>
  <c r="BE191" i="21"/>
  <c r="BE195" i="21" s="1"/>
  <c r="BE30" i="26" s="1"/>
  <c r="BE207" i="21"/>
  <c r="BE211" i="21" s="1"/>
  <c r="BE31" i="26" s="1"/>
  <c r="BE174" i="21"/>
  <c r="BE163" i="21"/>
  <c r="BE96" i="21"/>
  <c r="BE140" i="21"/>
  <c r="BE63" i="21"/>
  <c r="BE107" i="21"/>
  <c r="BE74" i="21"/>
  <c r="BE85" i="21"/>
  <c r="BE129" i="21"/>
  <c r="BE118" i="21"/>
  <c r="BD155" i="21"/>
  <c r="BE151" i="21"/>
  <c r="BE152" i="21"/>
  <c r="BN10" i="28"/>
  <c r="AJ133" i="21"/>
  <c r="AJ19" i="26" s="1"/>
  <c r="BE10" i="26"/>
  <c r="BE66" i="26"/>
  <c r="BE65" i="26"/>
  <c r="BF172" i="21"/>
  <c r="BE10" i="21"/>
  <c r="BB59" i="20"/>
  <c r="BB4" i="20"/>
  <c r="BB54" i="20"/>
  <c r="BB49" i="20"/>
  <c r="BC2" i="20"/>
  <c r="BB3" i="20"/>
  <c r="BQ8" i="28"/>
  <c r="BP7" i="28"/>
  <c r="BP6" i="28"/>
  <c r="BP5" i="28"/>
  <c r="BN9" i="28"/>
  <c r="BN4" i="28"/>
  <c r="BO2" i="28"/>
  <c r="BN3" i="28"/>
  <c r="BE15" i="25"/>
  <c r="BH2" i="25"/>
  <c r="BH9" i="25" s="1"/>
  <c r="BG4" i="25"/>
  <c r="BG3" i="25"/>
  <c r="BF2" i="21"/>
  <c r="BE4" i="21"/>
  <c r="BE3" i="21"/>
  <c r="BE9" i="21"/>
  <c r="BF149" i="21"/>
  <c r="BF61" i="21"/>
  <c r="BJ8" i="26"/>
  <c r="BI7" i="26"/>
  <c r="BI6" i="26"/>
  <c r="BI5" i="26"/>
  <c r="BH8" i="21"/>
  <c r="BG5" i="21"/>
  <c r="BG161" i="21" s="1"/>
  <c r="BG7" i="21"/>
  <c r="BG6" i="21"/>
  <c r="AP145" i="21"/>
  <c r="AQ142" i="21" s="1"/>
  <c r="BH8" i="20"/>
  <c r="BG7" i="20"/>
  <c r="BG6" i="20"/>
  <c r="BG5" i="20"/>
  <c r="BH7" i="25"/>
  <c r="BI8" i="25"/>
  <c r="BH6" i="25"/>
  <c r="BH5" i="25"/>
  <c r="BE3" i="26"/>
  <c r="BE9" i="26"/>
  <c r="BF2" i="26"/>
  <c r="BE4" i="26"/>
  <c r="AL122" i="21"/>
  <c r="AL18" i="26" s="1"/>
  <c r="BC347" i="21" l="1"/>
  <c r="BC350" i="21"/>
  <c r="BF346" i="21"/>
  <c r="BF345" i="21"/>
  <c r="BF55" i="26" s="1"/>
  <c r="BF217" i="21"/>
  <c r="BF49" i="26" s="1"/>
  <c r="BF46" i="26" s="1"/>
  <c r="BF218" i="21"/>
  <c r="BF50" i="26" s="1"/>
  <c r="BF47" i="26" s="1"/>
  <c r="BF184" i="21"/>
  <c r="BF200" i="21"/>
  <c r="BF201" i="21"/>
  <c r="BF185" i="21"/>
  <c r="BF339" i="21"/>
  <c r="BF371" i="21"/>
  <c r="BF56" i="26" s="1"/>
  <c r="BF338" i="21"/>
  <c r="BF372" i="21"/>
  <c r="BF62" i="26" s="1"/>
  <c r="BF364" i="21"/>
  <c r="BF365" i="21"/>
  <c r="BI19" i="46"/>
  <c r="BH17" i="46"/>
  <c r="BH18" i="46"/>
  <c r="BL188" i="46"/>
  <c r="BL336" i="46" s="1"/>
  <c r="BD337" i="21"/>
  <c r="BD340" i="21" s="1"/>
  <c r="BD39" i="28"/>
  <c r="BD344" i="21"/>
  <c r="BF351" i="21"/>
  <c r="BF61" i="26"/>
  <c r="BE377" i="21"/>
  <c r="BF37" i="21"/>
  <c r="BF283" i="21"/>
  <c r="BF285" i="21"/>
  <c r="BF42" i="25"/>
  <c r="BF224" i="21"/>
  <c r="BF223" i="21"/>
  <c r="BF206" i="21"/>
  <c r="BF190" i="21"/>
  <c r="BF60" i="26"/>
  <c r="BF54" i="26"/>
  <c r="BF173" i="21"/>
  <c r="BF175" i="21" s="1"/>
  <c r="BF171" i="21" s="1"/>
  <c r="BF284" i="21" s="1"/>
  <c r="BF53" i="26"/>
  <c r="BF59" i="26"/>
  <c r="BF150" i="21"/>
  <c r="BF148" i="21" s="1"/>
  <c r="BG20" i="25" s="1"/>
  <c r="BF162" i="21"/>
  <c r="BF160" i="21" s="1"/>
  <c r="BG21" i="25" s="1"/>
  <c r="BG72" i="21"/>
  <c r="BG116" i="21"/>
  <c r="BG138" i="21"/>
  <c r="BG127" i="21"/>
  <c r="BG105" i="21"/>
  <c r="BG94" i="21"/>
  <c r="BG83" i="21"/>
  <c r="BF128" i="21"/>
  <c r="BF126" i="21" s="1"/>
  <c r="BG18" i="25" s="1"/>
  <c r="BF139" i="21"/>
  <c r="BF137" i="21" s="1"/>
  <c r="BG19" i="25" s="1"/>
  <c r="BF106" i="21"/>
  <c r="BF104" i="21" s="1"/>
  <c r="BF268" i="21" s="1"/>
  <c r="BF117" i="21"/>
  <c r="BF115" i="21" s="1"/>
  <c r="BG17" i="25" s="1"/>
  <c r="BF84" i="21"/>
  <c r="BF95" i="21"/>
  <c r="BF62" i="21"/>
  <c r="BF73" i="21"/>
  <c r="AI168" i="21"/>
  <c r="AI357" i="21" s="1"/>
  <c r="BF328" i="21"/>
  <c r="BC29" i="20"/>
  <c r="BC24" i="20"/>
  <c r="BC44" i="20"/>
  <c r="BC39" i="20"/>
  <c r="BC34" i="20"/>
  <c r="BH46" i="21"/>
  <c r="BL140" i="46"/>
  <c r="BL152" i="46"/>
  <c r="BL148" i="46"/>
  <c r="BL144" i="46"/>
  <c r="BL110" i="46"/>
  <c r="BL106" i="46"/>
  <c r="BL102" i="46"/>
  <c r="BL304" i="46"/>
  <c r="BL98" i="46"/>
  <c r="BL94" i="46"/>
  <c r="BL295" i="46"/>
  <c r="BL286" i="46"/>
  <c r="BL297" i="46"/>
  <c r="BL298" i="46"/>
  <c r="BL242" i="46"/>
  <c r="BL252" i="46"/>
  <c r="BL249" i="46"/>
  <c r="BL238" i="46"/>
  <c r="BL203" i="46"/>
  <c r="BL351" i="46" s="1"/>
  <c r="BL201" i="46"/>
  <c r="BL349" i="46" s="1"/>
  <c r="BL198" i="46"/>
  <c r="BL346" i="46" s="1"/>
  <c r="BL190" i="46"/>
  <c r="BL338" i="46" s="1"/>
  <c r="BL185" i="46"/>
  <c r="BL333" i="46" s="1"/>
  <c r="BM47" i="46"/>
  <c r="BM51" i="46"/>
  <c r="BM55" i="46"/>
  <c r="BM59" i="46"/>
  <c r="BM63" i="46"/>
  <c r="BM46" i="46"/>
  <c r="BM50" i="46"/>
  <c r="BM54" i="46"/>
  <c r="BM58" i="46"/>
  <c r="BM62" i="46"/>
  <c r="BM45" i="46"/>
  <c r="BM49" i="46"/>
  <c r="BM53" i="46"/>
  <c r="BM57" i="46"/>
  <c r="BM61" i="46"/>
  <c r="BM44" i="46"/>
  <c r="BM48" i="46"/>
  <c r="BM52" i="46"/>
  <c r="BM56" i="46"/>
  <c r="BM60" i="46"/>
  <c r="BL139" i="46"/>
  <c r="BL138" i="46"/>
  <c r="BL151" i="46"/>
  <c r="BL147" i="46"/>
  <c r="BL143" i="46"/>
  <c r="BL109" i="46"/>
  <c r="BL105" i="46"/>
  <c r="BL101" i="46"/>
  <c r="BL97" i="46"/>
  <c r="BL93" i="46"/>
  <c r="BL292" i="46"/>
  <c r="BL293" i="46"/>
  <c r="BL294" i="46"/>
  <c r="BL291" i="46"/>
  <c r="BL254" i="46"/>
  <c r="BL247" i="46"/>
  <c r="BL248" i="46"/>
  <c r="BL245" i="46"/>
  <c r="BL239" i="46"/>
  <c r="BL200" i="46"/>
  <c r="BL348" i="46" s="1"/>
  <c r="BL199" i="46"/>
  <c r="BL347" i="46" s="1"/>
  <c r="BL197" i="46"/>
  <c r="BL345" i="46" s="1"/>
  <c r="BL195" i="46"/>
  <c r="BL343" i="46" s="1"/>
  <c r="BL189" i="46"/>
  <c r="BL337" i="46" s="1"/>
  <c r="BL186" i="46"/>
  <c r="BL334" i="46" s="1"/>
  <c r="BL137" i="46"/>
  <c r="BL136" i="46"/>
  <c r="BL154" i="46"/>
  <c r="BL150" i="46"/>
  <c r="BL146" i="46"/>
  <c r="BL142" i="46"/>
  <c r="BL108" i="46"/>
  <c r="BL104" i="46"/>
  <c r="BL100" i="46"/>
  <c r="BL96" i="46"/>
  <c r="BL92" i="46"/>
  <c r="BL303" i="46"/>
  <c r="BL300" i="46"/>
  <c r="BL305" i="46"/>
  <c r="BL288" i="46"/>
  <c r="BL290" i="46"/>
  <c r="BL253" i="46"/>
  <c r="BL287" i="46"/>
  <c r="BL250" i="46"/>
  <c r="BL243" i="46"/>
  <c r="BL244" i="46"/>
  <c r="BL241" i="46"/>
  <c r="BL235" i="46"/>
  <c r="BL202" i="46"/>
  <c r="BL350" i="46" s="1"/>
  <c r="BL194" i="46"/>
  <c r="BL342" i="46" s="1"/>
  <c r="BL196" i="46"/>
  <c r="BL344" i="46" s="1"/>
  <c r="BL191" i="46"/>
  <c r="BL339" i="46" s="1"/>
  <c r="BL187" i="46"/>
  <c r="BL335" i="46" s="1"/>
  <c r="BL135" i="46"/>
  <c r="BL153" i="46"/>
  <c r="BL149" i="46"/>
  <c r="BL145" i="46"/>
  <c r="BL141" i="46"/>
  <c r="BL107" i="46"/>
  <c r="BL103" i="46"/>
  <c r="BL99" i="46"/>
  <c r="BL95" i="46"/>
  <c r="BL91" i="46"/>
  <c r="BL299" i="46"/>
  <c r="BL296" i="46"/>
  <c r="BL301" i="46"/>
  <c r="BL302" i="46"/>
  <c r="BL289" i="46"/>
  <c r="BL251" i="46"/>
  <c r="BL246" i="46"/>
  <c r="BL240" i="46"/>
  <c r="BL237" i="46"/>
  <c r="BL236" i="46"/>
  <c r="BL204" i="46"/>
  <c r="BL352" i="46" s="1"/>
  <c r="BL192" i="46"/>
  <c r="BL340" i="46" s="1"/>
  <c r="BL193" i="46"/>
  <c r="BL341" i="46" s="1"/>
  <c r="BE352" i="21"/>
  <c r="BE358" i="21" s="1"/>
  <c r="BE311" i="21" s="1"/>
  <c r="BG32" i="21"/>
  <c r="BG31" i="21" s="1"/>
  <c r="BL177" i="46"/>
  <c r="BL325" i="46" s="1"/>
  <c r="BL285" i="46"/>
  <c r="BL218" i="46"/>
  <c r="BL283" i="46"/>
  <c r="BL227" i="46"/>
  <c r="BL176" i="46"/>
  <c r="BL324" i="46" s="1"/>
  <c r="BL274" i="46"/>
  <c r="BL273" i="46"/>
  <c r="BL119" i="46"/>
  <c r="BL123" i="46"/>
  <c r="BL124" i="46"/>
  <c r="BL132" i="46"/>
  <c r="BL80" i="46"/>
  <c r="BL85" i="46"/>
  <c r="BL75" i="46"/>
  <c r="BL77" i="46"/>
  <c r="BL74" i="46"/>
  <c r="BL166" i="46"/>
  <c r="BL314" i="46" s="1"/>
  <c r="BL179" i="46"/>
  <c r="BL327" i="46" s="1"/>
  <c r="BL182" i="46"/>
  <c r="BL330" i="46" s="1"/>
  <c r="BL275" i="46"/>
  <c r="BL178" i="46"/>
  <c r="BL326" i="46" s="1"/>
  <c r="BL217" i="46"/>
  <c r="BL183" i="46"/>
  <c r="BL331" i="46" s="1"/>
  <c r="BL180" i="46"/>
  <c r="BL328" i="46" s="1"/>
  <c r="BL171" i="46"/>
  <c r="BL319" i="46" s="1"/>
  <c r="BL167" i="46"/>
  <c r="BL315" i="46" s="1"/>
  <c r="BL115" i="46"/>
  <c r="BL118" i="46"/>
  <c r="BL133" i="46"/>
  <c r="BL128" i="46"/>
  <c r="BL126" i="46"/>
  <c r="BL86" i="46"/>
  <c r="BL90" i="46"/>
  <c r="BL88" i="46"/>
  <c r="BL81" i="46"/>
  <c r="BL83" i="46"/>
  <c r="BL72" i="46"/>
  <c r="BL134" i="46"/>
  <c r="BL277" i="46"/>
  <c r="BL231" i="46"/>
  <c r="BL216" i="46"/>
  <c r="BL226" i="46"/>
  <c r="BL270" i="46"/>
  <c r="BL229" i="46"/>
  <c r="BL173" i="46"/>
  <c r="BL321" i="46" s="1"/>
  <c r="BL181" i="46"/>
  <c r="BL329" i="46" s="1"/>
  <c r="BL225" i="46"/>
  <c r="BL175" i="46"/>
  <c r="BL323" i="46" s="1"/>
  <c r="BL223" i="46"/>
  <c r="BL169" i="46"/>
  <c r="BL317" i="46" s="1"/>
  <c r="BL174" i="46"/>
  <c r="BL322" i="46" s="1"/>
  <c r="BL284" i="46"/>
  <c r="BL267" i="46"/>
  <c r="BL279" i="46"/>
  <c r="BL120" i="46"/>
  <c r="BL122" i="46"/>
  <c r="BL116" i="46"/>
  <c r="BL129" i="46"/>
  <c r="BL127" i="46"/>
  <c r="BL84" i="46"/>
  <c r="BL82" i="46"/>
  <c r="BL79" i="46"/>
  <c r="BL73" i="46"/>
  <c r="BL170" i="46"/>
  <c r="BL318" i="46" s="1"/>
  <c r="BL221" i="46"/>
  <c r="BL271" i="46"/>
  <c r="BL215" i="46"/>
  <c r="BL282" i="46"/>
  <c r="BL278" i="46"/>
  <c r="BL280" i="46"/>
  <c r="BL184" i="46"/>
  <c r="BL332" i="46" s="1"/>
  <c r="BL219" i="46"/>
  <c r="BL232" i="46"/>
  <c r="BL272" i="46"/>
  <c r="BL234" i="46"/>
  <c r="BL165" i="46"/>
  <c r="BL168" i="46"/>
  <c r="BL316" i="46" s="1"/>
  <c r="BL266" i="46"/>
  <c r="BL233" i="46"/>
  <c r="BL228" i="46"/>
  <c r="BL117" i="46"/>
  <c r="BL121" i="46"/>
  <c r="BL125" i="46"/>
  <c r="BL131" i="46"/>
  <c r="BL130" i="46"/>
  <c r="BL87" i="46"/>
  <c r="BL89" i="46"/>
  <c r="BL78" i="46"/>
  <c r="BL76" i="46"/>
  <c r="BL71" i="46"/>
  <c r="BL230" i="46"/>
  <c r="BL281" i="46"/>
  <c r="BL268" i="46"/>
  <c r="BL220" i="46"/>
  <c r="BL269" i="46"/>
  <c r="BL224" i="46"/>
  <c r="BL172" i="46"/>
  <c r="BL320" i="46" s="1"/>
  <c r="BL276" i="46"/>
  <c r="BL222" i="46"/>
  <c r="BD63" i="26"/>
  <c r="BK159" i="46"/>
  <c r="BJ310" i="46"/>
  <c r="BK158" i="46"/>
  <c r="BK260" i="46"/>
  <c r="BK259" i="46"/>
  <c r="BK209" i="46"/>
  <c r="BK208" i="46"/>
  <c r="BM43" i="46"/>
  <c r="BM38" i="46"/>
  <c r="BM27" i="46"/>
  <c r="BM32" i="46"/>
  <c r="BM37" i="46"/>
  <c r="BM26" i="46"/>
  <c r="BM40" i="46"/>
  <c r="BM25" i="46"/>
  <c r="BM34" i="46"/>
  <c r="BM36" i="46"/>
  <c r="BM41" i="46"/>
  <c r="BM30" i="46"/>
  <c r="BM35" i="46"/>
  <c r="BM42" i="46"/>
  <c r="BM31" i="46"/>
  <c r="BM29" i="46"/>
  <c r="BM28" i="46"/>
  <c r="BM33" i="46"/>
  <c r="BM24" i="46"/>
  <c r="BM39" i="46"/>
  <c r="BM15" i="46"/>
  <c r="BN14" i="46"/>
  <c r="BN16" i="46" s="1"/>
  <c r="BM134" i="46"/>
  <c r="E402" i="46"/>
  <c r="F401" i="46"/>
  <c r="BK313" i="46"/>
  <c r="AF26" i="28"/>
  <c r="AF109" i="21"/>
  <c r="BF290" i="21"/>
  <c r="BC9" i="20"/>
  <c r="BC10" i="20"/>
  <c r="BE166" i="21"/>
  <c r="BF47" i="21"/>
  <c r="BF234" i="21"/>
  <c r="BF239" i="21" s="1"/>
  <c r="BE132" i="21"/>
  <c r="BE121" i="21"/>
  <c r="BE110" i="21"/>
  <c r="BE272" i="21" s="1"/>
  <c r="BE143" i="21"/>
  <c r="BF163" i="21"/>
  <c r="BF191" i="21"/>
  <c r="BF195" i="21" s="1"/>
  <c r="BF30" i="26" s="1"/>
  <c r="BF207" i="21"/>
  <c r="BF211" i="21" s="1"/>
  <c r="BF31" i="26" s="1"/>
  <c r="BF174" i="21"/>
  <c r="BF96" i="21"/>
  <c r="BF107" i="21"/>
  <c r="BF140" i="21"/>
  <c r="BF63" i="21"/>
  <c r="BF74" i="21"/>
  <c r="BF118" i="21"/>
  <c r="BF129" i="21"/>
  <c r="BF85" i="21"/>
  <c r="BE155" i="21"/>
  <c r="BF151" i="21"/>
  <c r="BF152" i="21"/>
  <c r="BO10" i="28"/>
  <c r="AJ134" i="21"/>
  <c r="AK131" i="21" s="1"/>
  <c r="AK133" i="21" s="1"/>
  <c r="AK19" i="26" s="1"/>
  <c r="BE16" i="26"/>
  <c r="BF10" i="26"/>
  <c r="BF65" i="26"/>
  <c r="BF66" i="26"/>
  <c r="BG172" i="21"/>
  <c r="BF10" i="21"/>
  <c r="BC59" i="20"/>
  <c r="BC3" i="20"/>
  <c r="BD2" i="20"/>
  <c r="BC4" i="20"/>
  <c r="BC54" i="20"/>
  <c r="BC49" i="20"/>
  <c r="BO4" i="28"/>
  <c r="BO9" i="28"/>
  <c r="BO3" i="28"/>
  <c r="BP2" i="28"/>
  <c r="BR8" i="28"/>
  <c r="BQ7" i="28"/>
  <c r="BQ6" i="28"/>
  <c r="BQ5" i="28"/>
  <c r="BF15" i="25"/>
  <c r="BH3" i="25"/>
  <c r="BI2" i="25"/>
  <c r="BI9" i="25" s="1"/>
  <c r="BH4" i="25"/>
  <c r="AL123" i="21"/>
  <c r="AM120" i="21" s="1"/>
  <c r="AM122" i="21" s="1"/>
  <c r="AM18" i="26" s="1"/>
  <c r="BG2" i="21"/>
  <c r="BF9" i="21"/>
  <c r="BF4" i="21"/>
  <c r="BF3" i="21"/>
  <c r="BJ8" i="25"/>
  <c r="BI5" i="25"/>
  <c r="BI7" i="25"/>
  <c r="BI6" i="25"/>
  <c r="BH7" i="20"/>
  <c r="BI8" i="20"/>
  <c r="BH5" i="20"/>
  <c r="BH6" i="20"/>
  <c r="BK8" i="26"/>
  <c r="BJ7" i="26"/>
  <c r="BJ6" i="26"/>
  <c r="BJ5" i="26"/>
  <c r="BF9" i="26"/>
  <c r="BG2" i="26"/>
  <c r="BF4" i="26"/>
  <c r="BF3" i="26"/>
  <c r="BG149" i="21"/>
  <c r="BG61" i="21"/>
  <c r="AQ144" i="21"/>
  <c r="AQ20" i="26" s="1"/>
  <c r="BI8" i="21"/>
  <c r="BH7" i="21"/>
  <c r="BH6" i="21"/>
  <c r="BH5" i="21"/>
  <c r="BH161" i="21" s="1"/>
  <c r="BD347" i="21" l="1"/>
  <c r="BD350" i="21"/>
  <c r="BG346" i="21"/>
  <c r="BG345" i="21"/>
  <c r="BG55" i="26" s="1"/>
  <c r="BG217" i="21"/>
  <c r="BG49" i="26" s="1"/>
  <c r="BG46" i="26" s="1"/>
  <c r="BG218" i="21"/>
  <c r="BG50" i="26" s="1"/>
  <c r="BG47" i="26" s="1"/>
  <c r="BG200" i="21"/>
  <c r="BG185" i="21"/>
  <c r="BG201" i="21"/>
  <c r="BG184" i="21"/>
  <c r="BG372" i="21"/>
  <c r="BG62" i="26" s="1"/>
  <c r="BG371" i="21"/>
  <c r="BG56" i="26" s="1"/>
  <c r="BG338" i="21"/>
  <c r="BG339" i="21"/>
  <c r="BG365" i="21"/>
  <c r="BG364" i="21"/>
  <c r="BJ19" i="46"/>
  <c r="BI17" i="46"/>
  <c r="BI18" i="46"/>
  <c r="BE337" i="21"/>
  <c r="BE340" i="21" s="1"/>
  <c r="BE39" i="28"/>
  <c r="BG42" i="25"/>
  <c r="BE344" i="21"/>
  <c r="BG351" i="21"/>
  <c r="BG61" i="26"/>
  <c r="BF377" i="21"/>
  <c r="BG37" i="21"/>
  <c r="BG283" i="21"/>
  <c r="BG285" i="21"/>
  <c r="BG224" i="21"/>
  <c r="BG223" i="21"/>
  <c r="BG206" i="21"/>
  <c r="BG190" i="21"/>
  <c r="BG54" i="26"/>
  <c r="BG60" i="26"/>
  <c r="BG173" i="21"/>
  <c r="BG175" i="21" s="1"/>
  <c r="BG171" i="21" s="1"/>
  <c r="BG284" i="21" s="1"/>
  <c r="BG59" i="26"/>
  <c r="BG53" i="26"/>
  <c r="BG150" i="21"/>
  <c r="BG148" i="21" s="1"/>
  <c r="BH20" i="25" s="1"/>
  <c r="BG162" i="21"/>
  <c r="BG160" i="21" s="1"/>
  <c r="BH21" i="25" s="1"/>
  <c r="BG128" i="21"/>
  <c r="BG126" i="21" s="1"/>
  <c r="BH18" i="25" s="1"/>
  <c r="BG139" i="21"/>
  <c r="BG137" i="21" s="1"/>
  <c r="BH19" i="25" s="1"/>
  <c r="BH72" i="21"/>
  <c r="BH127" i="21"/>
  <c r="BH138" i="21"/>
  <c r="BH94" i="21"/>
  <c r="BH105" i="21"/>
  <c r="BH116" i="21"/>
  <c r="BH83" i="21"/>
  <c r="BG106" i="21"/>
  <c r="BG104" i="21" s="1"/>
  <c r="BG268" i="21" s="1"/>
  <c r="BG117" i="21"/>
  <c r="BG115" i="21" s="1"/>
  <c r="BH17" i="25" s="1"/>
  <c r="BG84" i="21"/>
  <c r="BG95" i="21"/>
  <c r="BG62" i="21"/>
  <c r="BG73" i="21"/>
  <c r="AI21" i="28"/>
  <c r="AJ165" i="21"/>
  <c r="BG328" i="21"/>
  <c r="BD29" i="20"/>
  <c r="BD24" i="20"/>
  <c r="BD44" i="20"/>
  <c r="BD39" i="20"/>
  <c r="BD34" i="20"/>
  <c r="BI46" i="21"/>
  <c r="BM237" i="46"/>
  <c r="BM251" i="46"/>
  <c r="BM302" i="46"/>
  <c r="BM235" i="46"/>
  <c r="BM250" i="46"/>
  <c r="BM290" i="46"/>
  <c r="BM303" i="46"/>
  <c r="BM248" i="46"/>
  <c r="BM291" i="46"/>
  <c r="BM240" i="46"/>
  <c r="BM301" i="46"/>
  <c r="BM241" i="46"/>
  <c r="BM288" i="46"/>
  <c r="BM247" i="46"/>
  <c r="BM292" i="46"/>
  <c r="BM296" i="46"/>
  <c r="BM244" i="46"/>
  <c r="BM287" i="46"/>
  <c r="BM305" i="46"/>
  <c r="BM239" i="46"/>
  <c r="BM254" i="46"/>
  <c r="BM294" i="46"/>
  <c r="BM236" i="46"/>
  <c r="BM246" i="46"/>
  <c r="BM289" i="46"/>
  <c r="BM299" i="46"/>
  <c r="BM243" i="46"/>
  <c r="BM253" i="46"/>
  <c r="BM300" i="46"/>
  <c r="BM245" i="46"/>
  <c r="BM293" i="46"/>
  <c r="BM152" i="46"/>
  <c r="BM148" i="46"/>
  <c r="BM144" i="46"/>
  <c r="BM101" i="46"/>
  <c r="BM140" i="46"/>
  <c r="BM136" i="46"/>
  <c r="BM110" i="46"/>
  <c r="BM106" i="46"/>
  <c r="BM102" i="46"/>
  <c r="BM92" i="46"/>
  <c r="BM297" i="46"/>
  <c r="BM295" i="46"/>
  <c r="BM201" i="46"/>
  <c r="BM349" i="46" s="1"/>
  <c r="BM204" i="46"/>
  <c r="BM352" i="46" s="1"/>
  <c r="BM191" i="46"/>
  <c r="BM339" i="46" s="1"/>
  <c r="BM194" i="46"/>
  <c r="BM342" i="46" s="1"/>
  <c r="BM185" i="46"/>
  <c r="BM333" i="46" s="1"/>
  <c r="BM151" i="46"/>
  <c r="BM147" i="46"/>
  <c r="BM143" i="46"/>
  <c r="BM99" i="46"/>
  <c r="BM139" i="46"/>
  <c r="BM135" i="46"/>
  <c r="BM109" i="46"/>
  <c r="BM105" i="46"/>
  <c r="BM100" i="46"/>
  <c r="BM91" i="46"/>
  <c r="BM298" i="46"/>
  <c r="BM249" i="46"/>
  <c r="BM190" i="46"/>
  <c r="BM338" i="46" s="1"/>
  <c r="BM200" i="46"/>
  <c r="BM348" i="46" s="1"/>
  <c r="BM197" i="46"/>
  <c r="BM345" i="46" s="1"/>
  <c r="BM189" i="46"/>
  <c r="BM337" i="46" s="1"/>
  <c r="BM187" i="46"/>
  <c r="BM335" i="46" s="1"/>
  <c r="BN44" i="46"/>
  <c r="BN48" i="46"/>
  <c r="BN52" i="46"/>
  <c r="BN56" i="46"/>
  <c r="BN60" i="46"/>
  <c r="BN47" i="46"/>
  <c r="BN51" i="46"/>
  <c r="BN55" i="46"/>
  <c r="BN59" i="46"/>
  <c r="BN63" i="46"/>
  <c r="BN46" i="46"/>
  <c r="BN50" i="46"/>
  <c r="BN54" i="46"/>
  <c r="BN58" i="46"/>
  <c r="BN62" i="46"/>
  <c r="BN45" i="46"/>
  <c r="BN49" i="46"/>
  <c r="BN53" i="46"/>
  <c r="BN57" i="46"/>
  <c r="BN61" i="46"/>
  <c r="BM154" i="46"/>
  <c r="BM150" i="46"/>
  <c r="BM146" i="46"/>
  <c r="BM142" i="46"/>
  <c r="BM97" i="46"/>
  <c r="BM138" i="46"/>
  <c r="BM108" i="46"/>
  <c r="BM104" i="46"/>
  <c r="BM98" i="46"/>
  <c r="BM94" i="46"/>
  <c r="BM242" i="46"/>
  <c r="BM199" i="46"/>
  <c r="BM347" i="46" s="1"/>
  <c r="BM196" i="46"/>
  <c r="BM344" i="46" s="1"/>
  <c r="BM198" i="46"/>
  <c r="BM346" i="46" s="1"/>
  <c r="BM193" i="46"/>
  <c r="BM341" i="46" s="1"/>
  <c r="BM188" i="46"/>
  <c r="BM336" i="46" s="1"/>
  <c r="BM153" i="46"/>
  <c r="BM149" i="46"/>
  <c r="BM145" i="46"/>
  <c r="BM141" i="46"/>
  <c r="BM95" i="46"/>
  <c r="BM137" i="46"/>
  <c r="BM107" i="46"/>
  <c r="BM103" i="46"/>
  <c r="BM96" i="46"/>
  <c r="BM93" i="46"/>
  <c r="BM304" i="46"/>
  <c r="BM286" i="46"/>
  <c r="BM252" i="46"/>
  <c r="BM238" i="46"/>
  <c r="BM203" i="46"/>
  <c r="BM351" i="46" s="1"/>
  <c r="BM195" i="46"/>
  <c r="BM343" i="46" s="1"/>
  <c r="BM202" i="46"/>
  <c r="BM350" i="46" s="1"/>
  <c r="BM192" i="46"/>
  <c r="BM340" i="46" s="1"/>
  <c r="BM186" i="46"/>
  <c r="BM334" i="46" s="1"/>
  <c r="BF352" i="21"/>
  <c r="BH32" i="21"/>
  <c r="BH31" i="21" s="1"/>
  <c r="BM172" i="46"/>
  <c r="BM320" i="46" s="1"/>
  <c r="BM268" i="46"/>
  <c r="BM233" i="46"/>
  <c r="BM234" i="46"/>
  <c r="BM219" i="46"/>
  <c r="BM278" i="46"/>
  <c r="BM221" i="46"/>
  <c r="BM279" i="46"/>
  <c r="BM174" i="46"/>
  <c r="BM322" i="46" s="1"/>
  <c r="BM225" i="46"/>
  <c r="BM270" i="46"/>
  <c r="BM231" i="46"/>
  <c r="BM115" i="46"/>
  <c r="BM126" i="46"/>
  <c r="BM125" i="46"/>
  <c r="BM119" i="46"/>
  <c r="BM127" i="46"/>
  <c r="BM89" i="46"/>
  <c r="BM82" i="46"/>
  <c r="BM72" i="46"/>
  <c r="BM73" i="46"/>
  <c r="BM182" i="46"/>
  <c r="BM330" i="46" s="1"/>
  <c r="BM176" i="46"/>
  <c r="BM324" i="46" s="1"/>
  <c r="BM285" i="46"/>
  <c r="BM224" i="46"/>
  <c r="BM266" i="46"/>
  <c r="BM272" i="46"/>
  <c r="BM184" i="46"/>
  <c r="BM332" i="46" s="1"/>
  <c r="BM282" i="46"/>
  <c r="BM267" i="46"/>
  <c r="BM169" i="46"/>
  <c r="BM317" i="46" s="1"/>
  <c r="BM181" i="46"/>
  <c r="BM329" i="46" s="1"/>
  <c r="BM277" i="46"/>
  <c r="BM180" i="46"/>
  <c r="BM328" i="46" s="1"/>
  <c r="BM124" i="46"/>
  <c r="BM128" i="46"/>
  <c r="BM123" i="46"/>
  <c r="BM132" i="46"/>
  <c r="BM131" i="46"/>
  <c r="BM85" i="46"/>
  <c r="BM79" i="46"/>
  <c r="BM76" i="46"/>
  <c r="BM71" i="46"/>
  <c r="BM227" i="46"/>
  <c r="BM222" i="46"/>
  <c r="BM269" i="46"/>
  <c r="BM281" i="46"/>
  <c r="BM168" i="46"/>
  <c r="BM316" i="46" s="1"/>
  <c r="BM280" i="46"/>
  <c r="BM215" i="46"/>
  <c r="BM170" i="46"/>
  <c r="BM318" i="46" s="1"/>
  <c r="BM284" i="46"/>
  <c r="BM223" i="46"/>
  <c r="BM173" i="46"/>
  <c r="BM321" i="46" s="1"/>
  <c r="BM226" i="46"/>
  <c r="BM183" i="46"/>
  <c r="BM331" i="46" s="1"/>
  <c r="BM118" i="46"/>
  <c r="BM129" i="46"/>
  <c r="BM117" i="46"/>
  <c r="BM121" i="46"/>
  <c r="BM133" i="46"/>
  <c r="BM88" i="46"/>
  <c r="BM90" i="46"/>
  <c r="BM83" i="46"/>
  <c r="BM77" i="46"/>
  <c r="BM74" i="46"/>
  <c r="BM178" i="46"/>
  <c r="BM326" i="46" s="1"/>
  <c r="BM179" i="46"/>
  <c r="BM327" i="46" s="1"/>
  <c r="BM273" i="46"/>
  <c r="BM283" i="46"/>
  <c r="BM276" i="46"/>
  <c r="BM220" i="46"/>
  <c r="BM230" i="46"/>
  <c r="BM228" i="46"/>
  <c r="BM165" i="46"/>
  <c r="BM232" i="46"/>
  <c r="BM271" i="46"/>
  <c r="BM175" i="46"/>
  <c r="BM323" i="46" s="1"/>
  <c r="BM229" i="46"/>
  <c r="BM216" i="46"/>
  <c r="BM167" i="46"/>
  <c r="BM315" i="46" s="1"/>
  <c r="BM171" i="46"/>
  <c r="BM319" i="46" s="1"/>
  <c r="BM217" i="46"/>
  <c r="BM122" i="46"/>
  <c r="BM116" i="46"/>
  <c r="BM120" i="46"/>
  <c r="BM130" i="46"/>
  <c r="BM87" i="46"/>
  <c r="BM81" i="46"/>
  <c r="BM84" i="46"/>
  <c r="BM86" i="46"/>
  <c r="BM80" i="46"/>
  <c r="BM78" i="46"/>
  <c r="BM75" i="46"/>
  <c r="BM275" i="46"/>
  <c r="BM166" i="46"/>
  <c r="BM314" i="46" s="1"/>
  <c r="BM274" i="46"/>
  <c r="BM218" i="46"/>
  <c r="BM177" i="46"/>
  <c r="BM325" i="46" s="1"/>
  <c r="BE63" i="26"/>
  <c r="BL158" i="46"/>
  <c r="BL159" i="46"/>
  <c r="BK310" i="46"/>
  <c r="BL209" i="46"/>
  <c r="BL208" i="46"/>
  <c r="BL260" i="46"/>
  <c r="BL259" i="46"/>
  <c r="BN32" i="46"/>
  <c r="BN37" i="46"/>
  <c r="BN38" i="46"/>
  <c r="BN27" i="46"/>
  <c r="BN40" i="46"/>
  <c r="BN34" i="46"/>
  <c r="BN36" i="46"/>
  <c r="BN43" i="46"/>
  <c r="BN26" i="46"/>
  <c r="BN25" i="46"/>
  <c r="BN41" i="46"/>
  <c r="BN35" i="46"/>
  <c r="BN42" i="46"/>
  <c r="BN31" i="46"/>
  <c r="BN28" i="46"/>
  <c r="BN30" i="46"/>
  <c r="BN33" i="46"/>
  <c r="BN29" i="46"/>
  <c r="BN24" i="46"/>
  <c r="BN39" i="46"/>
  <c r="E403" i="46"/>
  <c r="F402" i="46"/>
  <c r="BL313" i="46"/>
  <c r="BO14" i="46"/>
  <c r="BO16" i="46" s="1"/>
  <c r="BN15" i="46"/>
  <c r="AF111" i="21"/>
  <c r="BG290" i="21"/>
  <c r="BD10" i="20"/>
  <c r="BD9" i="20"/>
  <c r="BF166" i="21"/>
  <c r="BG234" i="21"/>
  <c r="BG239" i="21" s="1"/>
  <c r="BG47" i="21"/>
  <c r="BF143" i="21"/>
  <c r="BF132" i="21"/>
  <c r="BF121" i="21"/>
  <c r="BF110" i="21"/>
  <c r="BF272" i="21" s="1"/>
  <c r="BG191" i="21"/>
  <c r="BG195" i="21" s="1"/>
  <c r="BG30" i="26" s="1"/>
  <c r="BG207" i="21"/>
  <c r="BG211" i="21" s="1"/>
  <c r="BG31" i="26" s="1"/>
  <c r="BG174" i="21"/>
  <c r="BG163" i="21"/>
  <c r="BG96" i="21"/>
  <c r="BG140" i="21"/>
  <c r="BG107" i="21"/>
  <c r="BG63" i="21"/>
  <c r="BG74" i="21"/>
  <c r="BG85" i="21"/>
  <c r="BG118" i="21"/>
  <c r="BG129" i="21"/>
  <c r="BF155" i="21"/>
  <c r="BG152" i="21"/>
  <c r="BG151" i="21"/>
  <c r="BP10" i="28"/>
  <c r="AK134" i="21"/>
  <c r="AL131" i="21" s="1"/>
  <c r="AL133" i="21" s="1"/>
  <c r="AL19" i="26" s="1"/>
  <c r="BF16" i="26"/>
  <c r="BG10" i="26"/>
  <c r="BG65" i="26"/>
  <c r="BG66" i="26"/>
  <c r="BH172" i="21"/>
  <c r="BG10" i="21"/>
  <c r="BD59" i="20"/>
  <c r="BD3" i="20"/>
  <c r="BD4" i="20"/>
  <c r="BD54" i="20"/>
  <c r="BE2" i="20"/>
  <c r="BD49" i="20"/>
  <c r="BS8" i="28"/>
  <c r="BR7" i="28"/>
  <c r="BR6" i="28"/>
  <c r="BR5" i="28"/>
  <c r="BP9" i="28"/>
  <c r="BP4" i="28"/>
  <c r="BP3" i="28"/>
  <c r="BQ2" i="28"/>
  <c r="BG15" i="25"/>
  <c r="BI4" i="25"/>
  <c r="BI3" i="25"/>
  <c r="BJ2" i="25"/>
  <c r="BJ9" i="25" s="1"/>
  <c r="AQ145" i="21"/>
  <c r="AR142" i="21" s="1"/>
  <c r="AR144" i="21" s="1"/>
  <c r="AR20" i="26" s="1"/>
  <c r="BG9" i="21"/>
  <c r="BH2" i="21"/>
  <c r="BG4" i="21"/>
  <c r="BG3" i="21"/>
  <c r="BH149" i="21"/>
  <c r="BH61" i="21"/>
  <c r="AM123" i="21"/>
  <c r="AN120" i="21" s="1"/>
  <c r="BG4" i="26"/>
  <c r="BG9" i="26"/>
  <c r="BG3" i="26"/>
  <c r="BH2" i="26"/>
  <c r="BJ8" i="21"/>
  <c r="BI7" i="21"/>
  <c r="BI6" i="21"/>
  <c r="BI5" i="21"/>
  <c r="BI161" i="21" s="1"/>
  <c r="BL8" i="26"/>
  <c r="BK5" i="26"/>
  <c r="BK6" i="26"/>
  <c r="BK7" i="26"/>
  <c r="BJ8" i="20"/>
  <c r="BI7" i="20"/>
  <c r="BI6" i="20"/>
  <c r="BI5" i="20"/>
  <c r="BJ5" i="25"/>
  <c r="BJ6" i="25"/>
  <c r="BK8" i="25"/>
  <c r="BJ7" i="25"/>
  <c r="BE347" i="21" l="1"/>
  <c r="BE350" i="21"/>
  <c r="BH346" i="21"/>
  <c r="BH345" i="21"/>
  <c r="BH217" i="21"/>
  <c r="BH49" i="26" s="1"/>
  <c r="BH46" i="26" s="1"/>
  <c r="BH218" i="21"/>
  <c r="BH50" i="26" s="1"/>
  <c r="BH47" i="26" s="1"/>
  <c r="BH201" i="21"/>
  <c r="BH184" i="21"/>
  <c r="BH200" i="21"/>
  <c r="BH185" i="21"/>
  <c r="BH338" i="21"/>
  <c r="BH339" i="21"/>
  <c r="BH372" i="21"/>
  <c r="BH62" i="26" s="1"/>
  <c r="BH371" i="21"/>
  <c r="BH56" i="26" s="1"/>
  <c r="BH365" i="21"/>
  <c r="BH364" i="21"/>
  <c r="BK19" i="46"/>
  <c r="BJ17" i="46"/>
  <c r="BJ18" i="46"/>
  <c r="BN190" i="46"/>
  <c r="BN338" i="46" s="1"/>
  <c r="BF337" i="21"/>
  <c r="BF340" i="21" s="1"/>
  <c r="BF39" i="28"/>
  <c r="BF344" i="21"/>
  <c r="BH351" i="21"/>
  <c r="BG377" i="21"/>
  <c r="BH55" i="26"/>
  <c r="BH61" i="26"/>
  <c r="BG155" i="21"/>
  <c r="BH37" i="21"/>
  <c r="BH42" i="25"/>
  <c r="BH283" i="21"/>
  <c r="BH285" i="21"/>
  <c r="BH224" i="21"/>
  <c r="BH223" i="21"/>
  <c r="BH206" i="21"/>
  <c r="BH190" i="21"/>
  <c r="BH60" i="26"/>
  <c r="BH54" i="26"/>
  <c r="BH173" i="21"/>
  <c r="BH175" i="21" s="1"/>
  <c r="BH171" i="21" s="1"/>
  <c r="BH284" i="21" s="1"/>
  <c r="BH59" i="26"/>
  <c r="BH53" i="26"/>
  <c r="BH150" i="21"/>
  <c r="BH148" i="21" s="1"/>
  <c r="BI20" i="25" s="1"/>
  <c r="BH162" i="21"/>
  <c r="BH160" i="21" s="1"/>
  <c r="BI21" i="25" s="1"/>
  <c r="BI72" i="21"/>
  <c r="BI127" i="21"/>
  <c r="BI138" i="21"/>
  <c r="BI116" i="21"/>
  <c r="BI83" i="21"/>
  <c r="BI105" i="21"/>
  <c r="BI94" i="21"/>
  <c r="BH128" i="21"/>
  <c r="BH126" i="21" s="1"/>
  <c r="BI18" i="25" s="1"/>
  <c r="BH139" i="21"/>
  <c r="BH137" i="21" s="1"/>
  <c r="BI19" i="25" s="1"/>
  <c r="BH106" i="21"/>
  <c r="BH104" i="21" s="1"/>
  <c r="BH268" i="21" s="1"/>
  <c r="BH117" i="21"/>
  <c r="BH115" i="21" s="1"/>
  <c r="BI17" i="25" s="1"/>
  <c r="BH84" i="21"/>
  <c r="BH95" i="21"/>
  <c r="BH62" i="21"/>
  <c r="BH73" i="21"/>
  <c r="AJ167" i="21"/>
  <c r="AJ22" i="26" s="1"/>
  <c r="AF41" i="26"/>
  <c r="AF273" i="21"/>
  <c r="BH328" i="21"/>
  <c r="BE29" i="20"/>
  <c r="BE39" i="20"/>
  <c r="BE44" i="20"/>
  <c r="BE34" i="20"/>
  <c r="BJ46" i="21"/>
  <c r="BN252" i="46"/>
  <c r="BN286" i="46"/>
  <c r="BN242" i="46"/>
  <c r="BN238" i="46"/>
  <c r="BN304" i="46"/>
  <c r="BN153" i="46"/>
  <c r="BN149" i="46"/>
  <c r="BN145" i="46"/>
  <c r="BN141" i="46"/>
  <c r="BN140" i="46"/>
  <c r="BN107" i="46"/>
  <c r="BN103" i="46"/>
  <c r="BN99" i="46"/>
  <c r="BN95" i="46"/>
  <c r="BN91" i="46"/>
  <c r="BN305" i="46"/>
  <c r="BN290" i="46"/>
  <c r="BN291" i="46"/>
  <c r="BN253" i="46"/>
  <c r="BN244" i="46"/>
  <c r="BN241" i="46"/>
  <c r="BN246" i="46"/>
  <c r="BN239" i="46"/>
  <c r="BN200" i="46"/>
  <c r="BN348" i="46" s="1"/>
  <c r="BN192" i="46"/>
  <c r="BN340" i="46" s="1"/>
  <c r="BN201" i="46"/>
  <c r="BN349" i="46" s="1"/>
  <c r="BN194" i="46"/>
  <c r="BN342" i="46" s="1"/>
  <c r="BN191" i="46"/>
  <c r="BN339" i="46" s="1"/>
  <c r="BN188" i="46"/>
  <c r="BN336" i="46" s="1"/>
  <c r="BN152" i="46"/>
  <c r="BN148" i="46"/>
  <c r="BN144" i="46"/>
  <c r="BN138" i="46"/>
  <c r="BN139" i="46"/>
  <c r="BN110" i="46"/>
  <c r="BN106" i="46"/>
  <c r="BN102" i="46"/>
  <c r="BN98" i="46"/>
  <c r="BN94" i="46"/>
  <c r="BN301" i="46"/>
  <c r="BN298" i="46"/>
  <c r="BN303" i="46"/>
  <c r="BN300" i="46"/>
  <c r="BN287" i="46"/>
  <c r="BN240" i="46"/>
  <c r="BN235" i="46"/>
  <c r="BN204" i="46"/>
  <c r="BN352" i="46" s="1"/>
  <c r="BN203" i="46"/>
  <c r="BN351" i="46" s="1"/>
  <c r="BN196" i="46"/>
  <c r="BN344" i="46" s="1"/>
  <c r="BN185" i="46"/>
  <c r="BN333" i="46" s="1"/>
  <c r="BN187" i="46"/>
  <c r="BN335" i="46" s="1"/>
  <c r="BN151" i="46"/>
  <c r="BN147" i="46"/>
  <c r="BN143" i="46"/>
  <c r="BN136" i="46"/>
  <c r="BN137" i="46"/>
  <c r="BN109" i="46"/>
  <c r="BN105" i="46"/>
  <c r="BN101" i="46"/>
  <c r="BN97" i="46"/>
  <c r="BN93" i="46"/>
  <c r="BN302" i="46"/>
  <c r="BN297" i="46"/>
  <c r="BN294" i="46"/>
  <c r="BN299" i="46"/>
  <c r="BN296" i="46"/>
  <c r="BN251" i="46"/>
  <c r="BN249" i="46"/>
  <c r="BN254" i="46"/>
  <c r="BN247" i="46"/>
  <c r="BN236" i="46"/>
  <c r="BN197" i="46"/>
  <c r="BN345" i="46" s="1"/>
  <c r="BN199" i="46"/>
  <c r="BN347" i="46" s="1"/>
  <c r="BN193" i="46"/>
  <c r="BN341" i="46" s="1"/>
  <c r="BN189" i="46"/>
  <c r="BN337" i="46" s="1"/>
  <c r="BN186" i="46"/>
  <c r="BN334" i="46" s="1"/>
  <c r="BO45" i="46"/>
  <c r="BO49" i="46"/>
  <c r="BO53" i="46"/>
  <c r="BO57" i="46"/>
  <c r="BO61" i="46"/>
  <c r="BO44" i="46"/>
  <c r="BO48" i="46"/>
  <c r="BO52" i="46"/>
  <c r="BO56" i="46"/>
  <c r="BO60" i="46"/>
  <c r="BO47" i="46"/>
  <c r="BO51" i="46"/>
  <c r="BO55" i="46"/>
  <c r="BO59" i="46"/>
  <c r="BO63" i="46"/>
  <c r="BO46" i="46"/>
  <c r="BO50" i="46"/>
  <c r="BO54" i="46"/>
  <c r="BO58" i="46"/>
  <c r="BO62" i="46"/>
  <c r="BN154" i="46"/>
  <c r="BN150" i="46"/>
  <c r="BN146" i="46"/>
  <c r="BN142" i="46"/>
  <c r="BN135" i="46"/>
  <c r="BN108" i="46"/>
  <c r="BN104" i="46"/>
  <c r="BN100" i="46"/>
  <c r="BN96" i="46"/>
  <c r="BN92" i="46"/>
  <c r="BN293" i="46"/>
  <c r="BN288" i="46"/>
  <c r="BN295" i="46"/>
  <c r="BN292" i="46"/>
  <c r="BN289" i="46"/>
  <c r="BN248" i="46"/>
  <c r="BN245" i="46"/>
  <c r="BN250" i="46"/>
  <c r="BN243" i="46"/>
  <c r="BN237" i="46"/>
  <c r="BN202" i="46"/>
  <c r="BN350" i="46" s="1"/>
  <c r="BN198" i="46"/>
  <c r="BN346" i="46" s="1"/>
  <c r="BN195" i="46"/>
  <c r="BN343" i="46" s="1"/>
  <c r="BG352" i="21"/>
  <c r="BG358" i="21" s="1"/>
  <c r="BG311" i="21" s="1"/>
  <c r="BI32" i="21"/>
  <c r="BI31" i="21" s="1"/>
  <c r="BN274" i="46"/>
  <c r="BN167" i="46"/>
  <c r="BN315" i="46" s="1"/>
  <c r="BN165" i="46"/>
  <c r="BN276" i="46"/>
  <c r="BN116" i="46"/>
  <c r="BN125" i="46"/>
  <c r="BN123" i="46"/>
  <c r="BN131" i="46"/>
  <c r="BN83" i="46"/>
  <c r="BN87" i="46"/>
  <c r="BN76" i="46"/>
  <c r="BN73" i="46"/>
  <c r="BN72" i="46"/>
  <c r="BN134" i="46"/>
  <c r="BN283" i="46"/>
  <c r="BN183" i="46"/>
  <c r="BN331" i="46" s="1"/>
  <c r="BN223" i="46"/>
  <c r="BN280" i="46"/>
  <c r="BN269" i="46"/>
  <c r="BN169" i="46"/>
  <c r="BN317" i="46" s="1"/>
  <c r="BN184" i="46"/>
  <c r="BN332" i="46" s="1"/>
  <c r="BN224" i="46"/>
  <c r="BN182" i="46"/>
  <c r="BN330" i="46" s="1"/>
  <c r="BN231" i="46"/>
  <c r="BN279" i="46"/>
  <c r="BN234" i="46"/>
  <c r="BN166" i="46"/>
  <c r="BN216" i="46"/>
  <c r="BN271" i="46"/>
  <c r="BN228" i="46"/>
  <c r="BN119" i="46"/>
  <c r="BN120" i="46"/>
  <c r="BN122" i="46"/>
  <c r="BN128" i="46"/>
  <c r="BN133" i="46"/>
  <c r="BN84" i="46"/>
  <c r="BN90" i="46"/>
  <c r="BN82" i="46"/>
  <c r="BN77" i="46"/>
  <c r="BN71" i="46"/>
  <c r="BN273" i="46"/>
  <c r="BN284" i="46"/>
  <c r="BN222" i="46"/>
  <c r="BN277" i="46"/>
  <c r="BN267" i="46"/>
  <c r="BN272" i="46"/>
  <c r="BN285" i="46"/>
  <c r="BN270" i="46"/>
  <c r="BN221" i="46"/>
  <c r="BN233" i="46"/>
  <c r="BN177" i="46"/>
  <c r="BN325" i="46" s="1"/>
  <c r="BN275" i="46"/>
  <c r="BN217" i="46"/>
  <c r="BN229" i="46"/>
  <c r="BN230" i="46"/>
  <c r="BN126" i="46"/>
  <c r="BN117" i="46"/>
  <c r="BN121" i="46"/>
  <c r="BN127" i="46"/>
  <c r="BN132" i="46"/>
  <c r="BN89" i="46"/>
  <c r="BN86" i="46"/>
  <c r="BN80" i="46"/>
  <c r="BN78" i="46"/>
  <c r="BN74" i="46"/>
  <c r="BN179" i="46"/>
  <c r="BN327" i="46" s="1"/>
  <c r="BN226" i="46"/>
  <c r="BN170" i="46"/>
  <c r="BN318" i="46" s="1"/>
  <c r="BN168" i="46"/>
  <c r="BN316" i="46" s="1"/>
  <c r="BN266" i="46"/>
  <c r="BN176" i="46"/>
  <c r="BN324" i="46" s="1"/>
  <c r="BN225" i="46"/>
  <c r="BN278" i="46"/>
  <c r="BN268" i="46"/>
  <c r="BN218" i="46"/>
  <c r="BN171" i="46"/>
  <c r="BN319" i="46" s="1"/>
  <c r="BN175" i="46"/>
  <c r="BN323" i="46" s="1"/>
  <c r="BN232" i="46"/>
  <c r="BN220" i="46"/>
  <c r="BN115" i="46"/>
  <c r="BN118" i="46"/>
  <c r="BN130" i="46"/>
  <c r="BN129" i="46"/>
  <c r="BN124" i="46"/>
  <c r="BN88" i="46"/>
  <c r="BN85" i="46"/>
  <c r="BN81" i="46"/>
  <c r="BN79" i="46"/>
  <c r="BN75" i="46"/>
  <c r="BN178" i="46"/>
  <c r="BN326" i="46" s="1"/>
  <c r="BN173" i="46"/>
  <c r="BN321" i="46" s="1"/>
  <c r="BN215" i="46"/>
  <c r="BN281" i="46"/>
  <c r="BN227" i="46"/>
  <c r="BN180" i="46"/>
  <c r="BN328" i="46" s="1"/>
  <c r="BN181" i="46"/>
  <c r="BN329" i="46" s="1"/>
  <c r="BN282" i="46"/>
  <c r="BN174" i="46"/>
  <c r="BN322" i="46" s="1"/>
  <c r="BN219" i="46"/>
  <c r="BN172" i="46"/>
  <c r="BN320" i="46" s="1"/>
  <c r="BM159" i="46"/>
  <c r="BL310" i="46"/>
  <c r="BM209" i="46"/>
  <c r="BM208" i="46"/>
  <c r="BM259" i="46"/>
  <c r="BM260" i="46"/>
  <c r="BM158" i="46"/>
  <c r="BO27" i="46"/>
  <c r="BO37" i="46"/>
  <c r="BO32" i="46"/>
  <c r="BO38" i="46"/>
  <c r="BO25" i="46"/>
  <c r="BO43" i="46"/>
  <c r="BO34" i="46"/>
  <c r="BO26" i="46"/>
  <c r="BO40" i="46"/>
  <c r="BO36" i="46"/>
  <c r="BO41" i="46"/>
  <c r="BO28" i="46"/>
  <c r="BO31" i="46"/>
  <c r="BO29" i="46"/>
  <c r="BO35" i="46"/>
  <c r="BO33" i="46"/>
  <c r="BO24" i="46"/>
  <c r="BO30" i="46"/>
  <c r="BO42" i="46"/>
  <c r="BO39" i="46"/>
  <c r="E404" i="46"/>
  <c r="F403" i="46"/>
  <c r="BO15" i="46"/>
  <c r="BP14" i="46"/>
  <c r="BP16" i="46" s="1"/>
  <c r="BM313" i="46"/>
  <c r="AF112" i="21"/>
  <c r="AG26" i="28" s="1"/>
  <c r="BG166" i="21"/>
  <c r="BH290" i="21"/>
  <c r="BE9" i="20"/>
  <c r="BE10" i="20"/>
  <c r="BH234" i="21"/>
  <c r="BH239" i="21" s="1"/>
  <c r="BH47" i="21"/>
  <c r="BG143" i="21"/>
  <c r="BG132" i="21"/>
  <c r="BG110" i="21"/>
  <c r="BG272" i="21" s="1"/>
  <c r="BG121" i="21"/>
  <c r="BH191" i="21"/>
  <c r="BH207" i="21"/>
  <c r="BH211" i="21" s="1"/>
  <c r="BH31" i="26" s="1"/>
  <c r="BH174" i="21"/>
  <c r="BH163" i="21"/>
  <c r="BH96" i="21"/>
  <c r="BH107" i="21"/>
  <c r="BH74" i="21"/>
  <c r="BH85" i="21"/>
  <c r="BH140" i="21"/>
  <c r="BH63" i="21"/>
  <c r="BH118" i="21"/>
  <c r="BH129" i="21"/>
  <c r="BH151" i="21"/>
  <c r="BH152" i="21"/>
  <c r="BQ10" i="28"/>
  <c r="AL134" i="21"/>
  <c r="AM131" i="21" s="1"/>
  <c r="AM133" i="21" s="1"/>
  <c r="AM19" i="26" s="1"/>
  <c r="BH10" i="26"/>
  <c r="BH66" i="26"/>
  <c r="BH65" i="26"/>
  <c r="BI172" i="21"/>
  <c r="BH10" i="21"/>
  <c r="BE59" i="20"/>
  <c r="BE49" i="20"/>
  <c r="BE3" i="20"/>
  <c r="BF2" i="20"/>
  <c r="BE4" i="20"/>
  <c r="BS7" i="28"/>
  <c r="BS5" i="28"/>
  <c r="BT8" i="28"/>
  <c r="BS6" i="28"/>
  <c r="BQ9" i="28"/>
  <c r="BQ4" i="28"/>
  <c r="BQ3" i="28"/>
  <c r="BR2" i="28"/>
  <c r="BG16" i="26"/>
  <c r="BJ4" i="25"/>
  <c r="BJ3" i="25"/>
  <c r="BK2" i="25"/>
  <c r="BK9" i="25" s="1"/>
  <c r="BH4" i="21"/>
  <c r="BH3" i="21"/>
  <c r="BH9" i="21"/>
  <c r="BI2" i="21"/>
  <c r="BK8" i="21"/>
  <c r="BJ7" i="21"/>
  <c r="BJ6" i="21"/>
  <c r="BJ5" i="21"/>
  <c r="BJ161" i="21" s="1"/>
  <c r="BK6" i="25"/>
  <c r="BK7" i="25"/>
  <c r="BK5" i="25"/>
  <c r="BL8" i="25"/>
  <c r="BI61" i="21"/>
  <c r="BI149" i="21"/>
  <c r="AR145" i="21"/>
  <c r="AS142" i="21" s="1"/>
  <c r="AN122" i="21"/>
  <c r="AN18" i="26" s="1"/>
  <c r="BK8" i="20"/>
  <c r="BJ7" i="20"/>
  <c r="BJ6" i="20"/>
  <c r="BJ5" i="20"/>
  <c r="BL5" i="26"/>
  <c r="BL7" i="26"/>
  <c r="BL6" i="26"/>
  <c r="BM8" i="26"/>
  <c r="BH3" i="26"/>
  <c r="BI2" i="26"/>
  <c r="BH9" i="26"/>
  <c r="BH4" i="26"/>
  <c r="BF347" i="21" l="1"/>
  <c r="BF350" i="21"/>
  <c r="BI346" i="21"/>
  <c r="BI345" i="21"/>
  <c r="BI218" i="21"/>
  <c r="BI50" i="26" s="1"/>
  <c r="BI47" i="26" s="1"/>
  <c r="BI217" i="21"/>
  <c r="BI49" i="26" s="1"/>
  <c r="BI46" i="26" s="1"/>
  <c r="BI200" i="21"/>
  <c r="BI185" i="21"/>
  <c r="BI201" i="21"/>
  <c r="BI184" i="21"/>
  <c r="BI339" i="21"/>
  <c r="BI372" i="21"/>
  <c r="BI62" i="26" s="1"/>
  <c r="BI371" i="21"/>
  <c r="BI56" i="26" s="1"/>
  <c r="BI338" i="21"/>
  <c r="BI364" i="21"/>
  <c r="BI365" i="21"/>
  <c r="BL19" i="46"/>
  <c r="BK17" i="46"/>
  <c r="BK18" i="46"/>
  <c r="BG337" i="21"/>
  <c r="BG340" i="21" s="1"/>
  <c r="BG39" i="28"/>
  <c r="BG344" i="21"/>
  <c r="BI351" i="21"/>
  <c r="BI55" i="26"/>
  <c r="BI61" i="26"/>
  <c r="BI42" i="25"/>
  <c r="BH377" i="21"/>
  <c r="BI37" i="21"/>
  <c r="BI10" i="26"/>
  <c r="BI16" i="26" s="1"/>
  <c r="BI285" i="21"/>
  <c r="BI283" i="21"/>
  <c r="BI224" i="21"/>
  <c r="BI223" i="21"/>
  <c r="BI206" i="21"/>
  <c r="BI190" i="21"/>
  <c r="BI54" i="26"/>
  <c r="BI60" i="26"/>
  <c r="BI173" i="21"/>
  <c r="BI175" i="21" s="1"/>
  <c r="BI171" i="21" s="1"/>
  <c r="BI284" i="21" s="1"/>
  <c r="BI59" i="26"/>
  <c r="BI53" i="26"/>
  <c r="BI150" i="21"/>
  <c r="BI148" i="21" s="1"/>
  <c r="BJ20" i="25" s="1"/>
  <c r="BI162" i="21"/>
  <c r="BI160" i="21" s="1"/>
  <c r="BJ21" i="25" s="1"/>
  <c r="BJ72" i="21"/>
  <c r="BJ138" i="21"/>
  <c r="BJ116" i="21"/>
  <c r="BJ127" i="21"/>
  <c r="BJ105" i="21"/>
  <c r="BJ94" i="21"/>
  <c r="BJ83" i="21"/>
  <c r="BI128" i="21"/>
  <c r="BI126" i="21" s="1"/>
  <c r="BJ18" i="25" s="1"/>
  <c r="BI139" i="21"/>
  <c r="BI137" i="21" s="1"/>
  <c r="BJ19" i="25" s="1"/>
  <c r="BI106" i="21"/>
  <c r="BI104" i="21" s="1"/>
  <c r="BI268" i="21" s="1"/>
  <c r="BI117" i="21"/>
  <c r="BI115" i="21" s="1"/>
  <c r="BJ17" i="25" s="1"/>
  <c r="BI84" i="21"/>
  <c r="BI95" i="21"/>
  <c r="BI62" i="21"/>
  <c r="BI73" i="21"/>
  <c r="AJ168" i="21"/>
  <c r="AJ357" i="21" s="1"/>
  <c r="BI328" i="21"/>
  <c r="BF29" i="20"/>
  <c r="BF24" i="20"/>
  <c r="BF44" i="20"/>
  <c r="BF39" i="20"/>
  <c r="BF34" i="20"/>
  <c r="BK46" i="21"/>
  <c r="BO186" i="46"/>
  <c r="BO334" i="46" s="1"/>
  <c r="BO243" i="46"/>
  <c r="BO295" i="46"/>
  <c r="BO250" i="46"/>
  <c r="BO289" i="46"/>
  <c r="BO288" i="46"/>
  <c r="BO245" i="46"/>
  <c r="BO293" i="46"/>
  <c r="BO237" i="46"/>
  <c r="BO248" i="46"/>
  <c r="BO292" i="46"/>
  <c r="BO152" i="46"/>
  <c r="BO148" i="46"/>
  <c r="BO144" i="46"/>
  <c r="BO140" i="46"/>
  <c r="BO136" i="46"/>
  <c r="BO110" i="46"/>
  <c r="BO106" i="46"/>
  <c r="BO102" i="46"/>
  <c r="BO95" i="46"/>
  <c r="BO94" i="46"/>
  <c r="BO298" i="46"/>
  <c r="BO296" i="46"/>
  <c r="BO241" i="46"/>
  <c r="BO204" i="46"/>
  <c r="BO352" i="46" s="1"/>
  <c r="BO197" i="46"/>
  <c r="BO345" i="46" s="1"/>
  <c r="BO190" i="46"/>
  <c r="BO338" i="46" s="1"/>
  <c r="BO187" i="46"/>
  <c r="BO335" i="46" s="1"/>
  <c r="BO151" i="46"/>
  <c r="BO147" i="46"/>
  <c r="BO143" i="46"/>
  <c r="BO139" i="46"/>
  <c r="BO135" i="46"/>
  <c r="BO109" i="46"/>
  <c r="BO105" i="46"/>
  <c r="BO101" i="46"/>
  <c r="BO100" i="46"/>
  <c r="BO303" i="46"/>
  <c r="BO93" i="46"/>
  <c r="BO294" i="46"/>
  <c r="BO287" i="46"/>
  <c r="BO254" i="46"/>
  <c r="BO253" i="46"/>
  <c r="BO251" i="46"/>
  <c r="BO244" i="46"/>
  <c r="BO238" i="46"/>
  <c r="BO201" i="46"/>
  <c r="BO349" i="46" s="1"/>
  <c r="BO199" i="46"/>
  <c r="BO347" i="46" s="1"/>
  <c r="BO203" i="46"/>
  <c r="BO351" i="46" s="1"/>
  <c r="BO200" i="46"/>
  <c r="BO348" i="46" s="1"/>
  <c r="BO195" i="46"/>
  <c r="BO343" i="46" s="1"/>
  <c r="BO189" i="46"/>
  <c r="BO337" i="46" s="1"/>
  <c r="BO185" i="46"/>
  <c r="BO333" i="46" s="1"/>
  <c r="BP46" i="46"/>
  <c r="BP50" i="46"/>
  <c r="BP54" i="46"/>
  <c r="BP58" i="46"/>
  <c r="BP62" i="46"/>
  <c r="BP45" i="46"/>
  <c r="BP49" i="46"/>
  <c r="BP53" i="46"/>
  <c r="BP57" i="46"/>
  <c r="BP61" i="46"/>
  <c r="BP44" i="46"/>
  <c r="BP48" i="46"/>
  <c r="BP52" i="46"/>
  <c r="BP56" i="46"/>
  <c r="BP60" i="46"/>
  <c r="BP47" i="46"/>
  <c r="BP51" i="46"/>
  <c r="BP55" i="46"/>
  <c r="BP59" i="46"/>
  <c r="BP63" i="46"/>
  <c r="BO154" i="46"/>
  <c r="BO150" i="46"/>
  <c r="BO146" i="46"/>
  <c r="BO142" i="46"/>
  <c r="BO138" i="46"/>
  <c r="BO108" i="46"/>
  <c r="BO104" i="46"/>
  <c r="BO99" i="46"/>
  <c r="BO98" i="46"/>
  <c r="BO92" i="46"/>
  <c r="BO291" i="46"/>
  <c r="BO304" i="46"/>
  <c r="BO301" i="46"/>
  <c r="BO252" i="46"/>
  <c r="BO290" i="46"/>
  <c r="BO249" i="46"/>
  <c r="BO246" i="46"/>
  <c r="BO247" i="46"/>
  <c r="BO240" i="46"/>
  <c r="BO239" i="46"/>
  <c r="BO198" i="46"/>
  <c r="BO346" i="46" s="1"/>
  <c r="BO202" i="46"/>
  <c r="BO350" i="46" s="1"/>
  <c r="BO196" i="46"/>
  <c r="BO344" i="46" s="1"/>
  <c r="BO194" i="46"/>
  <c r="BO342" i="46" s="1"/>
  <c r="BO188" i="46"/>
  <c r="BO336" i="46" s="1"/>
  <c r="BO153" i="46"/>
  <c r="BO149" i="46"/>
  <c r="BO145" i="46"/>
  <c r="BO141" i="46"/>
  <c r="BO137" i="46"/>
  <c r="BO107" i="46"/>
  <c r="BO103" i="46"/>
  <c r="BO97" i="46"/>
  <c r="BO96" i="46"/>
  <c r="BO305" i="46"/>
  <c r="BO91" i="46"/>
  <c r="BO302" i="46"/>
  <c r="BO299" i="46"/>
  <c r="BO300" i="46"/>
  <c r="BO297" i="46"/>
  <c r="BO286" i="46"/>
  <c r="BO242" i="46"/>
  <c r="BO236" i="46"/>
  <c r="BO235" i="46"/>
  <c r="BO193" i="46"/>
  <c r="BO341" i="46" s="1"/>
  <c r="BO191" i="46"/>
  <c r="BO339" i="46" s="1"/>
  <c r="BO192" i="46"/>
  <c r="BO340" i="46" s="1"/>
  <c r="BH352" i="21"/>
  <c r="BJ32" i="21"/>
  <c r="BJ31" i="21" s="1"/>
  <c r="BO174" i="46"/>
  <c r="BO322" i="46" s="1"/>
  <c r="BO282" i="46"/>
  <c r="BO281" i="46"/>
  <c r="BO220" i="46"/>
  <c r="BO218" i="46"/>
  <c r="BO226" i="46"/>
  <c r="BO177" i="46"/>
  <c r="BO325" i="46" s="1"/>
  <c r="BO285" i="46"/>
  <c r="BO271" i="46"/>
  <c r="BO115" i="46"/>
  <c r="BO130" i="46"/>
  <c r="BO121" i="46"/>
  <c r="BO126" i="46"/>
  <c r="BO131" i="46"/>
  <c r="BO83" i="46"/>
  <c r="BO87" i="46"/>
  <c r="BO81" i="46"/>
  <c r="BO79" i="46"/>
  <c r="BO72" i="46"/>
  <c r="BO134" i="46"/>
  <c r="BO182" i="46"/>
  <c r="BO330" i="46" s="1"/>
  <c r="BO223" i="46"/>
  <c r="BO165" i="46"/>
  <c r="BO181" i="46"/>
  <c r="BO329" i="46" s="1"/>
  <c r="BO215" i="46"/>
  <c r="BO232" i="46"/>
  <c r="BO268" i="46"/>
  <c r="BO176" i="46"/>
  <c r="BO324" i="46" s="1"/>
  <c r="BO179" i="46"/>
  <c r="BO327" i="46" s="1"/>
  <c r="BO229" i="46"/>
  <c r="BO233" i="46"/>
  <c r="BO272" i="46"/>
  <c r="BO222" i="46"/>
  <c r="BO273" i="46"/>
  <c r="BO216" i="46"/>
  <c r="BO120" i="46"/>
  <c r="BO117" i="46"/>
  <c r="BO119" i="46"/>
  <c r="BO124" i="46"/>
  <c r="BO129" i="46"/>
  <c r="BO90" i="46"/>
  <c r="BO88" i="46"/>
  <c r="BO77" i="46"/>
  <c r="BO74" i="46"/>
  <c r="BO73" i="46"/>
  <c r="BO234" i="46"/>
  <c r="BO224" i="46"/>
  <c r="BO183" i="46"/>
  <c r="BO331" i="46" s="1"/>
  <c r="BO172" i="46"/>
  <c r="BO320" i="46" s="1"/>
  <c r="BO180" i="46"/>
  <c r="BO328" i="46" s="1"/>
  <c r="BO173" i="46"/>
  <c r="BO321" i="46" s="1"/>
  <c r="BO175" i="46"/>
  <c r="BO323" i="46" s="1"/>
  <c r="BO278" i="46"/>
  <c r="BO266" i="46"/>
  <c r="BO168" i="46"/>
  <c r="BO316" i="46" s="1"/>
  <c r="BO217" i="46"/>
  <c r="BO221" i="46"/>
  <c r="BO267" i="46"/>
  <c r="BO166" i="46"/>
  <c r="BO314" i="46" s="1"/>
  <c r="BO125" i="46"/>
  <c r="BO118" i="46"/>
  <c r="BO133" i="46"/>
  <c r="BO128" i="46"/>
  <c r="BO85" i="46"/>
  <c r="BO86" i="46"/>
  <c r="BO84" i="46"/>
  <c r="BO82" i="46"/>
  <c r="BO76" i="46"/>
  <c r="BO279" i="46"/>
  <c r="BO184" i="46"/>
  <c r="BO332" i="46" s="1"/>
  <c r="BO269" i="46"/>
  <c r="BO283" i="46"/>
  <c r="BO167" i="46"/>
  <c r="BO315" i="46" s="1"/>
  <c r="BO219" i="46"/>
  <c r="BO227" i="46"/>
  <c r="BO178" i="46"/>
  <c r="BO326" i="46" s="1"/>
  <c r="BO171" i="46"/>
  <c r="BO319" i="46" s="1"/>
  <c r="BO225" i="46"/>
  <c r="BO170" i="46"/>
  <c r="BO318" i="46" s="1"/>
  <c r="BO230" i="46"/>
  <c r="BO275" i="46"/>
  <c r="BO270" i="46"/>
  <c r="BO277" i="46"/>
  <c r="BO284" i="46"/>
  <c r="BO228" i="46"/>
  <c r="BO123" i="46"/>
  <c r="BO116" i="46"/>
  <c r="BO122" i="46"/>
  <c r="BO132" i="46"/>
  <c r="BO127" i="46"/>
  <c r="BO89" i="46"/>
  <c r="BO80" i="46"/>
  <c r="BO78" i="46"/>
  <c r="BO75" i="46"/>
  <c r="BO71" i="46"/>
  <c r="BO231" i="46"/>
  <c r="BO169" i="46"/>
  <c r="BO317" i="46" s="1"/>
  <c r="BO280" i="46"/>
  <c r="BO276" i="46"/>
  <c r="BO274" i="46"/>
  <c r="BG63" i="26"/>
  <c r="BN159" i="46"/>
  <c r="BM310" i="46"/>
  <c r="BN260" i="46"/>
  <c r="BN259" i="46"/>
  <c r="BN158" i="46"/>
  <c r="BN209" i="46"/>
  <c r="BN208" i="46"/>
  <c r="BN314" i="46"/>
  <c r="BP43" i="46"/>
  <c r="BP32" i="46"/>
  <c r="BP38" i="46"/>
  <c r="BP27" i="46"/>
  <c r="BP37" i="46"/>
  <c r="BP34" i="46"/>
  <c r="BP26" i="46"/>
  <c r="BP40" i="46"/>
  <c r="BP31" i="46"/>
  <c r="BP36" i="46"/>
  <c r="BP25" i="46"/>
  <c r="BP41" i="46"/>
  <c r="BP35" i="46"/>
  <c r="BP28" i="46"/>
  <c r="BP29" i="46"/>
  <c r="BP30" i="46"/>
  <c r="BP42" i="46"/>
  <c r="BP39" i="46"/>
  <c r="BP24" i="46"/>
  <c r="BP33" i="46"/>
  <c r="BN313" i="46"/>
  <c r="BP15" i="46"/>
  <c r="BQ14" i="46"/>
  <c r="E405" i="46"/>
  <c r="F404" i="46"/>
  <c r="AG109" i="21"/>
  <c r="AG111" i="21" s="1"/>
  <c r="BH166" i="21"/>
  <c r="BI290" i="21"/>
  <c r="BF9" i="20"/>
  <c r="BF10" i="20"/>
  <c r="BI47" i="21"/>
  <c r="BI234" i="21"/>
  <c r="BH143" i="21"/>
  <c r="BH132" i="21"/>
  <c r="BH121" i="21"/>
  <c r="BH110" i="21"/>
  <c r="BH272" i="21" s="1"/>
  <c r="BI191" i="21"/>
  <c r="BI207" i="21"/>
  <c r="BI174" i="21"/>
  <c r="BI163" i="21"/>
  <c r="BI96" i="21"/>
  <c r="BI140" i="21"/>
  <c r="BI107" i="21"/>
  <c r="BI63" i="21"/>
  <c r="BI74" i="21"/>
  <c r="BI85" i="21"/>
  <c r="BI118" i="21"/>
  <c r="BI129" i="21"/>
  <c r="BH155" i="21"/>
  <c r="BI151" i="21"/>
  <c r="BI152" i="21"/>
  <c r="BR10" i="28"/>
  <c r="AM134" i="21"/>
  <c r="AN131" i="21" s="1"/>
  <c r="AN133" i="21" s="1"/>
  <c r="AN19" i="26" s="1"/>
  <c r="BH16" i="26"/>
  <c r="BJ172" i="21"/>
  <c r="BI10" i="21"/>
  <c r="BF59" i="20"/>
  <c r="BG2" i="20"/>
  <c r="BF54" i="20"/>
  <c r="BF4" i="20"/>
  <c r="BF49" i="20"/>
  <c r="BF3" i="20"/>
  <c r="BR9" i="28"/>
  <c r="BR4" i="28"/>
  <c r="BS2" i="28"/>
  <c r="BR3" i="28"/>
  <c r="BU8" i="28"/>
  <c r="BT7" i="28"/>
  <c r="BT6" i="28"/>
  <c r="BT5" i="28"/>
  <c r="BI15" i="25"/>
  <c r="BH15" i="25"/>
  <c r="BK3" i="25"/>
  <c r="BK4" i="25"/>
  <c r="BL2" i="25"/>
  <c r="BL9" i="25" s="1"/>
  <c r="AN123" i="21"/>
  <c r="AO120" i="21" s="1"/>
  <c r="AO122" i="21" s="1"/>
  <c r="AO18" i="26" s="1"/>
  <c r="BI9" i="21"/>
  <c r="BJ2" i="21"/>
  <c r="BI4" i="21"/>
  <c r="BI3" i="21"/>
  <c r="BH195" i="21"/>
  <c r="BH30" i="26" s="1"/>
  <c r="BN8" i="26"/>
  <c r="BM7" i="26"/>
  <c r="BM6" i="26"/>
  <c r="BM5" i="26"/>
  <c r="BL8" i="20"/>
  <c r="BK7" i="20"/>
  <c r="BK6" i="20"/>
  <c r="BK5" i="20"/>
  <c r="AS144" i="21"/>
  <c r="AS20" i="26" s="1"/>
  <c r="BL7" i="25"/>
  <c r="BM8" i="25"/>
  <c r="BL6" i="25"/>
  <c r="BL5" i="25"/>
  <c r="BL8" i="21"/>
  <c r="BK7" i="21"/>
  <c r="BK6" i="21"/>
  <c r="BK5" i="21"/>
  <c r="BK161" i="21" s="1"/>
  <c r="BI3" i="26"/>
  <c r="BI9" i="26"/>
  <c r="BJ2" i="26"/>
  <c r="BI4" i="26"/>
  <c r="BJ149" i="21"/>
  <c r="BJ61" i="21"/>
  <c r="BG347" i="21" l="1"/>
  <c r="BG350" i="21"/>
  <c r="BJ346" i="21"/>
  <c r="BJ345" i="21"/>
  <c r="BJ217" i="21"/>
  <c r="BJ49" i="26" s="1"/>
  <c r="BJ46" i="26" s="1"/>
  <c r="BJ184" i="21"/>
  <c r="BJ200" i="21"/>
  <c r="BJ201" i="21"/>
  <c r="BJ218" i="21"/>
  <c r="BJ50" i="26" s="1"/>
  <c r="BJ47" i="26" s="1"/>
  <c r="BJ185" i="21"/>
  <c r="BJ338" i="21"/>
  <c r="BJ339" i="21"/>
  <c r="BJ371" i="21"/>
  <c r="BJ56" i="26" s="1"/>
  <c r="BJ372" i="21"/>
  <c r="BJ62" i="26" s="1"/>
  <c r="BJ364" i="21"/>
  <c r="BJ365" i="21"/>
  <c r="BQ16" i="46"/>
  <c r="BM19" i="46"/>
  <c r="BL17" i="46"/>
  <c r="BL18" i="46"/>
  <c r="BH337" i="21"/>
  <c r="BH340" i="21" s="1"/>
  <c r="BH39" i="28"/>
  <c r="BH344" i="21"/>
  <c r="BJ351" i="21"/>
  <c r="BJ55" i="26"/>
  <c r="BJ61" i="26"/>
  <c r="BJ42" i="25"/>
  <c r="BI377" i="21"/>
  <c r="BJ37" i="21"/>
  <c r="BJ283" i="21"/>
  <c r="BJ285" i="21"/>
  <c r="BI155" i="21"/>
  <c r="BJ224" i="21"/>
  <c r="BJ223" i="21"/>
  <c r="BJ206" i="21"/>
  <c r="BJ190" i="21"/>
  <c r="BJ60" i="26"/>
  <c r="BJ54" i="26"/>
  <c r="BJ173" i="21"/>
  <c r="BJ175" i="21" s="1"/>
  <c r="BJ171" i="21" s="1"/>
  <c r="BJ284" i="21" s="1"/>
  <c r="BJ53" i="26"/>
  <c r="BJ59" i="26"/>
  <c r="BJ150" i="21"/>
  <c r="BJ148" i="21" s="1"/>
  <c r="BK20" i="25" s="1"/>
  <c r="BJ162" i="21"/>
  <c r="BJ160" i="21" s="1"/>
  <c r="BK21" i="25" s="1"/>
  <c r="BJ128" i="21"/>
  <c r="BJ126" i="21" s="1"/>
  <c r="BK18" i="25" s="1"/>
  <c r="BJ139" i="21"/>
  <c r="BJ137" i="21" s="1"/>
  <c r="BK19" i="25" s="1"/>
  <c r="BK72" i="21"/>
  <c r="BK138" i="21"/>
  <c r="BK116" i="21"/>
  <c r="BK127" i="21"/>
  <c r="BK105" i="21"/>
  <c r="BK94" i="21"/>
  <c r="BK83" i="21"/>
  <c r="BJ106" i="21"/>
  <c r="BJ104" i="21" s="1"/>
  <c r="BJ268" i="21" s="1"/>
  <c r="BJ117" i="21"/>
  <c r="BJ115" i="21" s="1"/>
  <c r="BK17" i="25" s="1"/>
  <c r="BJ84" i="21"/>
  <c r="BJ95" i="21"/>
  <c r="BJ62" i="21"/>
  <c r="BJ73" i="21"/>
  <c r="AJ21" i="28"/>
  <c r="AK165" i="21"/>
  <c r="BP185" i="46"/>
  <c r="BP333" i="46" s="1"/>
  <c r="AG41" i="26"/>
  <c r="AG273" i="21"/>
  <c r="BJ328" i="21"/>
  <c r="BG29" i="20"/>
  <c r="BG24" i="20"/>
  <c r="BG44" i="20"/>
  <c r="BG39" i="20"/>
  <c r="BG34" i="20"/>
  <c r="BL46" i="21"/>
  <c r="BP236" i="46"/>
  <c r="BP302" i="46"/>
  <c r="BP246" i="46"/>
  <c r="BP252" i="46"/>
  <c r="BP242" i="46"/>
  <c r="BP297" i="46"/>
  <c r="BP239" i="46"/>
  <c r="BP249" i="46"/>
  <c r="BP301" i="46"/>
  <c r="BP300" i="46"/>
  <c r="BP305" i="46"/>
  <c r="BP240" i="46"/>
  <c r="BP304" i="46"/>
  <c r="BP235" i="46"/>
  <c r="BP286" i="46"/>
  <c r="BP299" i="46"/>
  <c r="BP247" i="46"/>
  <c r="BP290" i="46"/>
  <c r="BP291" i="46"/>
  <c r="BP138" i="46"/>
  <c r="BP139" i="46"/>
  <c r="BP152" i="46"/>
  <c r="BP148" i="46"/>
  <c r="BP144" i="46"/>
  <c r="BP110" i="46"/>
  <c r="BP106" i="46"/>
  <c r="BP102" i="46"/>
  <c r="BP99" i="46"/>
  <c r="BP95" i="46"/>
  <c r="BP91" i="46"/>
  <c r="BP295" i="46"/>
  <c r="BP298" i="46"/>
  <c r="BP251" i="46"/>
  <c r="BP253" i="46"/>
  <c r="BP238" i="46"/>
  <c r="BP194" i="46"/>
  <c r="BP342" i="46" s="1"/>
  <c r="BP192" i="46"/>
  <c r="BP340" i="46" s="1"/>
  <c r="BP190" i="46"/>
  <c r="BP338" i="46" s="1"/>
  <c r="BP188" i="46"/>
  <c r="BP336" i="46" s="1"/>
  <c r="BP136" i="46"/>
  <c r="BP137" i="46"/>
  <c r="BP151" i="46"/>
  <c r="BP147" i="46"/>
  <c r="BP143" i="46"/>
  <c r="BP109" i="46"/>
  <c r="BP105" i="46"/>
  <c r="BP98" i="46"/>
  <c r="BP94" i="46"/>
  <c r="BP288" i="46"/>
  <c r="BP293" i="46"/>
  <c r="BP294" i="46"/>
  <c r="BP254" i="46"/>
  <c r="BP248" i="46"/>
  <c r="BP245" i="46"/>
  <c r="BP204" i="46"/>
  <c r="BP352" i="46" s="1"/>
  <c r="BP203" i="46"/>
  <c r="BP351" i="46" s="1"/>
  <c r="BP201" i="46"/>
  <c r="BP349" i="46" s="1"/>
  <c r="BP195" i="46"/>
  <c r="BP343" i="46" s="1"/>
  <c r="BP187" i="46"/>
  <c r="BP335" i="46" s="1"/>
  <c r="BP186" i="46"/>
  <c r="BP334" i="46" s="1"/>
  <c r="BP135" i="46"/>
  <c r="BP154" i="46"/>
  <c r="BP150" i="46"/>
  <c r="BP146" i="46"/>
  <c r="BP142" i="46"/>
  <c r="BP108" i="46"/>
  <c r="BP104" i="46"/>
  <c r="BP101" i="46"/>
  <c r="BP97" i="46"/>
  <c r="BP93" i="46"/>
  <c r="BP303" i="46"/>
  <c r="BP292" i="46"/>
  <c r="BP287" i="46"/>
  <c r="BP250" i="46"/>
  <c r="BP243" i="46"/>
  <c r="BP244" i="46"/>
  <c r="BP241" i="46"/>
  <c r="BP199" i="46"/>
  <c r="BP347" i="46" s="1"/>
  <c r="BP196" i="46"/>
  <c r="BP344" i="46" s="1"/>
  <c r="BP191" i="46"/>
  <c r="BP339" i="46" s="1"/>
  <c r="BP189" i="46"/>
  <c r="BP337" i="46" s="1"/>
  <c r="BQ47" i="46"/>
  <c r="BQ51" i="46"/>
  <c r="BQ55" i="46"/>
  <c r="BQ59" i="46"/>
  <c r="BQ63" i="46"/>
  <c r="BQ46" i="46"/>
  <c r="BQ50" i="46"/>
  <c r="BQ54" i="46"/>
  <c r="BQ58" i="46"/>
  <c r="BQ62" i="46"/>
  <c r="BQ45" i="46"/>
  <c r="BQ49" i="46"/>
  <c r="BQ53" i="46"/>
  <c r="BQ57" i="46"/>
  <c r="BQ61" i="46"/>
  <c r="BQ44" i="46"/>
  <c r="BQ48" i="46"/>
  <c r="BQ52" i="46"/>
  <c r="BQ56" i="46"/>
  <c r="BQ60" i="46"/>
  <c r="BP140" i="46"/>
  <c r="BP153" i="46"/>
  <c r="BP149" i="46"/>
  <c r="BP145" i="46"/>
  <c r="BP141" i="46"/>
  <c r="BP107" i="46"/>
  <c r="BP103" i="46"/>
  <c r="BP100" i="46"/>
  <c r="BP96" i="46"/>
  <c r="BP92" i="46"/>
  <c r="BP296" i="46"/>
  <c r="BP289" i="46"/>
  <c r="BP237" i="46"/>
  <c r="BP202" i="46"/>
  <c r="BP350" i="46" s="1"/>
  <c r="BP200" i="46"/>
  <c r="BP348" i="46" s="1"/>
  <c r="BP197" i="46"/>
  <c r="BP345" i="46" s="1"/>
  <c r="BP198" i="46"/>
  <c r="BP346" i="46" s="1"/>
  <c r="BP193" i="46"/>
  <c r="BP341" i="46" s="1"/>
  <c r="BI352" i="21"/>
  <c r="BK32" i="21"/>
  <c r="BK31" i="21" s="1"/>
  <c r="BP280" i="46"/>
  <c r="BP284" i="46"/>
  <c r="BP230" i="46"/>
  <c r="BP171" i="46"/>
  <c r="BP319" i="46" s="1"/>
  <c r="BP219" i="46"/>
  <c r="BP184" i="46"/>
  <c r="BP332" i="46" s="1"/>
  <c r="BP267" i="46"/>
  <c r="BP266" i="46"/>
  <c r="BP180" i="46"/>
  <c r="BP328" i="46" s="1"/>
  <c r="BP183" i="46"/>
  <c r="BP331" i="46" s="1"/>
  <c r="BP216" i="46"/>
  <c r="BP233" i="46"/>
  <c r="BP176" i="46"/>
  <c r="BP324" i="46" s="1"/>
  <c r="BP181" i="46"/>
  <c r="BP329" i="46" s="1"/>
  <c r="BP119" i="46"/>
  <c r="BP118" i="46"/>
  <c r="BP125" i="46"/>
  <c r="BP129" i="46"/>
  <c r="BP133" i="46"/>
  <c r="BP90" i="46"/>
  <c r="BP89" i="46"/>
  <c r="BP82" i="46"/>
  <c r="BP75" i="46"/>
  <c r="BP73" i="46"/>
  <c r="BP165" i="46"/>
  <c r="BP285" i="46"/>
  <c r="BP169" i="46"/>
  <c r="BP317" i="46" s="1"/>
  <c r="BP277" i="46"/>
  <c r="BP170" i="46"/>
  <c r="BP318" i="46" s="1"/>
  <c r="BP178" i="46"/>
  <c r="BP326" i="46" s="1"/>
  <c r="BP167" i="46"/>
  <c r="BP315" i="46" s="1"/>
  <c r="BP279" i="46"/>
  <c r="BP221" i="46"/>
  <c r="BP278" i="46"/>
  <c r="BP273" i="46"/>
  <c r="BP229" i="46"/>
  <c r="BP268" i="46"/>
  <c r="BP121" i="46"/>
  <c r="BP122" i="46"/>
  <c r="BP120" i="46"/>
  <c r="BP127" i="46"/>
  <c r="BP80" i="46"/>
  <c r="BP87" i="46"/>
  <c r="BP85" i="46"/>
  <c r="BP83" i="46"/>
  <c r="BP71" i="46"/>
  <c r="BP74" i="46"/>
  <c r="BP223" i="46"/>
  <c r="BP271" i="46"/>
  <c r="BP177" i="46"/>
  <c r="BP325" i="46" s="1"/>
  <c r="BP281" i="46"/>
  <c r="BP274" i="46"/>
  <c r="BP231" i="46"/>
  <c r="BP270" i="46"/>
  <c r="BP227" i="46"/>
  <c r="BP283" i="46"/>
  <c r="BP166" i="46"/>
  <c r="BP314" i="46" s="1"/>
  <c r="BP217" i="46"/>
  <c r="BP175" i="46"/>
  <c r="BP323" i="46" s="1"/>
  <c r="BP172" i="46"/>
  <c r="BP320" i="46" s="1"/>
  <c r="BP224" i="46"/>
  <c r="BP222" i="46"/>
  <c r="BP179" i="46"/>
  <c r="BP327" i="46" s="1"/>
  <c r="BP232" i="46"/>
  <c r="BP115" i="46"/>
  <c r="BP124" i="46"/>
  <c r="BP131" i="46"/>
  <c r="BP123" i="46"/>
  <c r="BP126" i="46"/>
  <c r="BP88" i="46"/>
  <c r="BP81" i="46"/>
  <c r="BP79" i="46"/>
  <c r="BP77" i="46"/>
  <c r="BP134" i="46"/>
  <c r="BP218" i="46"/>
  <c r="BP282" i="46"/>
  <c r="BP276" i="46"/>
  <c r="BP228" i="46"/>
  <c r="BP275" i="46"/>
  <c r="BP225" i="46"/>
  <c r="BP269" i="46"/>
  <c r="BP168" i="46"/>
  <c r="BP316" i="46" s="1"/>
  <c r="BP173" i="46"/>
  <c r="BP321" i="46" s="1"/>
  <c r="BP234" i="46"/>
  <c r="BP272" i="46"/>
  <c r="BP215" i="46"/>
  <c r="BP117" i="46"/>
  <c r="BP132" i="46"/>
  <c r="BP116" i="46"/>
  <c r="BP128" i="46"/>
  <c r="BP130" i="46"/>
  <c r="BP86" i="46"/>
  <c r="BP84" i="46"/>
  <c r="BP78" i="46"/>
  <c r="BP76" i="46"/>
  <c r="BP72" i="46"/>
  <c r="BP182" i="46"/>
  <c r="BP330" i="46" s="1"/>
  <c r="BP226" i="46"/>
  <c r="BP220" i="46"/>
  <c r="BP174" i="46"/>
  <c r="BP322" i="46" s="1"/>
  <c r="BO159" i="46"/>
  <c r="BN310" i="46"/>
  <c r="BO209" i="46"/>
  <c r="BO208" i="46"/>
  <c r="BO260" i="46"/>
  <c r="BO259" i="46"/>
  <c r="BO158" i="46"/>
  <c r="BQ43" i="46"/>
  <c r="BQ38" i="46"/>
  <c r="BQ32" i="46"/>
  <c r="BQ37" i="46"/>
  <c r="BQ27" i="46"/>
  <c r="BQ26" i="46"/>
  <c r="BQ25" i="46"/>
  <c r="BQ34" i="46"/>
  <c r="BQ36" i="46"/>
  <c r="BQ31" i="46"/>
  <c r="BQ41" i="46"/>
  <c r="BQ40" i="46"/>
  <c r="BQ42" i="46"/>
  <c r="BQ30" i="46"/>
  <c r="BQ35" i="46"/>
  <c r="BQ24" i="46"/>
  <c r="BQ33" i="46"/>
  <c r="BQ29" i="46"/>
  <c r="BQ28" i="46"/>
  <c r="BQ39" i="46"/>
  <c r="BR14" i="46"/>
  <c r="BR16" i="46" s="1"/>
  <c r="BQ15" i="46"/>
  <c r="E406" i="46"/>
  <c r="F405" i="46"/>
  <c r="BO313" i="46"/>
  <c r="AG112" i="21"/>
  <c r="BI166" i="21"/>
  <c r="BJ290" i="21"/>
  <c r="BG9" i="20"/>
  <c r="BG10" i="20"/>
  <c r="BJ47" i="21"/>
  <c r="BJ234" i="21"/>
  <c r="BJ239" i="21" s="1"/>
  <c r="BI143" i="21"/>
  <c r="BI121" i="21"/>
  <c r="BI110" i="21"/>
  <c r="BI272" i="21" s="1"/>
  <c r="BI132" i="21"/>
  <c r="BJ191" i="21"/>
  <c r="BJ163" i="21"/>
  <c r="BJ207" i="21"/>
  <c r="BJ174" i="21"/>
  <c r="BJ96" i="21"/>
  <c r="BJ74" i="21"/>
  <c r="BJ140" i="21"/>
  <c r="BJ107" i="21"/>
  <c r="BJ63" i="21"/>
  <c r="BJ118" i="21"/>
  <c r="BJ129" i="21"/>
  <c r="BJ85" i="21"/>
  <c r="BJ151" i="21"/>
  <c r="BJ152" i="21"/>
  <c r="BS10" i="28"/>
  <c r="AN134" i="21"/>
  <c r="AO131" i="21" s="1"/>
  <c r="AO133" i="21" s="1"/>
  <c r="AO19" i="26" s="1"/>
  <c r="BJ10" i="26"/>
  <c r="BJ65" i="26"/>
  <c r="BJ66" i="26"/>
  <c r="BK172" i="21"/>
  <c r="BJ10" i="21"/>
  <c r="BG59" i="20"/>
  <c r="BG4" i="20"/>
  <c r="BG54" i="20"/>
  <c r="BG49" i="20"/>
  <c r="BG3" i="20"/>
  <c r="BH2" i="20"/>
  <c r="BV8" i="28"/>
  <c r="BW8" i="28" s="1"/>
  <c r="BU7" i="28"/>
  <c r="BU6" i="28"/>
  <c r="BU5" i="28"/>
  <c r="BS4" i="28"/>
  <c r="BS9" i="28"/>
  <c r="BT2" i="28"/>
  <c r="BS3" i="28"/>
  <c r="BJ15" i="25"/>
  <c r="BL4" i="25"/>
  <c r="BL3" i="25"/>
  <c r="BM2" i="25"/>
  <c r="BM9" i="25" s="1"/>
  <c r="BJ9" i="21"/>
  <c r="BJ4" i="21"/>
  <c r="BK2" i="21"/>
  <c r="BJ3" i="21"/>
  <c r="BM8" i="20"/>
  <c r="BL5" i="20"/>
  <c r="BL6" i="20"/>
  <c r="BL7" i="20"/>
  <c r="BO8" i="26"/>
  <c r="BN7" i="26"/>
  <c r="BN6" i="26"/>
  <c r="BN5" i="26"/>
  <c r="BJ9" i="26"/>
  <c r="BK2" i="26"/>
  <c r="BJ4" i="26"/>
  <c r="BJ3" i="26"/>
  <c r="BM8" i="21"/>
  <c r="BL7" i="21"/>
  <c r="BL6" i="21"/>
  <c r="BL5" i="21"/>
  <c r="BL161" i="21" s="1"/>
  <c r="BN8" i="25"/>
  <c r="BM5" i="25"/>
  <c r="BM7" i="25"/>
  <c r="BM6" i="25"/>
  <c r="BK61" i="21"/>
  <c r="BK149" i="21"/>
  <c r="AS145" i="21"/>
  <c r="AT142" i="21" s="1"/>
  <c r="AO123" i="21"/>
  <c r="AP120" i="21" s="1"/>
  <c r="BH347" i="21" l="1"/>
  <c r="BH350" i="21"/>
  <c r="BK346" i="21"/>
  <c r="BK61" i="26" s="1"/>
  <c r="BK345" i="21"/>
  <c r="BK217" i="21"/>
  <c r="BK49" i="26" s="1"/>
  <c r="BK46" i="26" s="1"/>
  <c r="BK218" i="21"/>
  <c r="BK50" i="26" s="1"/>
  <c r="BK47" i="26" s="1"/>
  <c r="BK200" i="21"/>
  <c r="BK185" i="21"/>
  <c r="BK201" i="21"/>
  <c r="BK184" i="21"/>
  <c r="BK53" i="26" s="1"/>
  <c r="BK338" i="21"/>
  <c r="BK339" i="21"/>
  <c r="BK371" i="21"/>
  <c r="BK56" i="26" s="1"/>
  <c r="BK372" i="21"/>
  <c r="BK62" i="26" s="1"/>
  <c r="BK365" i="21"/>
  <c r="BK364" i="21"/>
  <c r="BN19" i="46"/>
  <c r="BM17" i="46"/>
  <c r="BM18" i="46"/>
  <c r="BI337" i="21"/>
  <c r="BI340" i="21" s="1"/>
  <c r="BI39" i="28"/>
  <c r="BI344" i="21"/>
  <c r="BK351" i="21"/>
  <c r="BK55" i="26"/>
  <c r="BJ377" i="21"/>
  <c r="BK37" i="21"/>
  <c r="BK283" i="21"/>
  <c r="BK285" i="21"/>
  <c r="BK42" i="25"/>
  <c r="BK224" i="21"/>
  <c r="BK223" i="21"/>
  <c r="BK206" i="21"/>
  <c r="BK190" i="21"/>
  <c r="BK60" i="26"/>
  <c r="BK54" i="26"/>
  <c r="BK173" i="21"/>
  <c r="BK175" i="21" s="1"/>
  <c r="BK171" i="21" s="1"/>
  <c r="BK284" i="21" s="1"/>
  <c r="BK59" i="26"/>
  <c r="BK150" i="21"/>
  <c r="BK148" i="21" s="1"/>
  <c r="BL20" i="25" s="1"/>
  <c r="BK162" i="21"/>
  <c r="BK160" i="21" s="1"/>
  <c r="BL21" i="25" s="1"/>
  <c r="BK128" i="21"/>
  <c r="BK126" i="21" s="1"/>
  <c r="BL18" i="25" s="1"/>
  <c r="BK139" i="21"/>
  <c r="BK137" i="21" s="1"/>
  <c r="BL19" i="25" s="1"/>
  <c r="BL72" i="21"/>
  <c r="BL127" i="21"/>
  <c r="BL138" i="21"/>
  <c r="BL116" i="21"/>
  <c r="BL94" i="21"/>
  <c r="BL105" i="21"/>
  <c r="BL83" i="21"/>
  <c r="BK106" i="21"/>
  <c r="BK104" i="21" s="1"/>
  <c r="BK268" i="21" s="1"/>
  <c r="BK117" i="21"/>
  <c r="BK115" i="21" s="1"/>
  <c r="BL17" i="25" s="1"/>
  <c r="BK84" i="21"/>
  <c r="BK95" i="21"/>
  <c r="BK62" i="21"/>
  <c r="BK73" i="21"/>
  <c r="AK167" i="21"/>
  <c r="AK22" i="26" s="1"/>
  <c r="BK328" i="21"/>
  <c r="BQ187" i="46"/>
  <c r="BQ335" i="46" s="1"/>
  <c r="BH24" i="20"/>
  <c r="BH44" i="20"/>
  <c r="BH39" i="20"/>
  <c r="BH34" i="20"/>
  <c r="BM46" i="21"/>
  <c r="BQ296" i="46"/>
  <c r="BQ237" i="46"/>
  <c r="BQ289" i="46"/>
  <c r="BR44" i="46"/>
  <c r="BR48" i="46"/>
  <c r="BR52" i="46"/>
  <c r="BR56" i="46"/>
  <c r="BR60" i="46"/>
  <c r="BR47" i="46"/>
  <c r="BR51" i="46"/>
  <c r="BR55" i="46"/>
  <c r="BR59" i="46"/>
  <c r="BR63" i="46"/>
  <c r="BR46" i="46"/>
  <c r="BR50" i="46"/>
  <c r="BR54" i="46"/>
  <c r="BR58" i="46"/>
  <c r="BR62" i="46"/>
  <c r="BR45" i="46"/>
  <c r="BR49" i="46"/>
  <c r="BR53" i="46"/>
  <c r="BR57" i="46"/>
  <c r="BR61" i="46"/>
  <c r="BQ154" i="46"/>
  <c r="BQ150" i="46"/>
  <c r="BQ146" i="46"/>
  <c r="BQ142" i="46"/>
  <c r="BQ96" i="46"/>
  <c r="BQ137" i="46"/>
  <c r="BQ107" i="46"/>
  <c r="BQ103" i="46"/>
  <c r="BQ97" i="46"/>
  <c r="BQ94" i="46"/>
  <c r="BQ301" i="46"/>
  <c r="BQ290" i="46"/>
  <c r="BQ247" i="46"/>
  <c r="BQ240" i="46"/>
  <c r="BQ245" i="46"/>
  <c r="BQ242" i="46"/>
  <c r="BQ236" i="46"/>
  <c r="BQ201" i="46"/>
  <c r="BQ349" i="46" s="1"/>
  <c r="BQ196" i="46"/>
  <c r="BQ344" i="46" s="1"/>
  <c r="BQ198" i="46"/>
  <c r="BQ346" i="46" s="1"/>
  <c r="BQ190" i="46"/>
  <c r="BQ338" i="46" s="1"/>
  <c r="BQ189" i="46"/>
  <c r="BQ337" i="46" s="1"/>
  <c r="BQ153" i="46"/>
  <c r="BQ149" i="46"/>
  <c r="BQ145" i="46"/>
  <c r="BQ141" i="46"/>
  <c r="BQ140" i="46"/>
  <c r="BQ136" i="46"/>
  <c r="BQ110" i="46"/>
  <c r="BQ106" i="46"/>
  <c r="BQ102" i="46"/>
  <c r="BQ95" i="46"/>
  <c r="BQ93" i="46"/>
  <c r="BQ305" i="46"/>
  <c r="BQ304" i="46"/>
  <c r="BQ297" i="46"/>
  <c r="BQ302" i="46"/>
  <c r="BQ299" i="46"/>
  <c r="BQ286" i="46"/>
  <c r="BQ252" i="46"/>
  <c r="BQ243" i="46"/>
  <c r="BQ241" i="46"/>
  <c r="BQ238" i="46"/>
  <c r="BQ199" i="46"/>
  <c r="BQ347" i="46" s="1"/>
  <c r="BQ191" i="46"/>
  <c r="BQ339" i="46" s="1"/>
  <c r="BQ204" i="46"/>
  <c r="BQ352" i="46" s="1"/>
  <c r="BQ195" i="46"/>
  <c r="BQ343" i="46" s="1"/>
  <c r="BQ192" i="46"/>
  <c r="BQ340" i="46" s="1"/>
  <c r="BQ186" i="46"/>
  <c r="BQ334" i="46" s="1"/>
  <c r="BQ152" i="46"/>
  <c r="BQ148" i="46"/>
  <c r="BQ144" i="46"/>
  <c r="BQ100" i="46"/>
  <c r="BQ139" i="46"/>
  <c r="BQ135" i="46"/>
  <c r="BQ109" i="46"/>
  <c r="BQ105" i="46"/>
  <c r="BQ101" i="46"/>
  <c r="BQ92" i="46"/>
  <c r="BQ300" i="46"/>
  <c r="BQ293" i="46"/>
  <c r="BQ298" i="46"/>
  <c r="BQ295" i="46"/>
  <c r="BQ292" i="46"/>
  <c r="BQ248" i="46"/>
  <c r="BQ253" i="46"/>
  <c r="BQ250" i="46"/>
  <c r="BQ239" i="46"/>
  <c r="BQ200" i="46"/>
  <c r="BQ348" i="46" s="1"/>
  <c r="BQ197" i="46"/>
  <c r="BQ345" i="46" s="1"/>
  <c r="BQ194" i="46"/>
  <c r="BQ342" i="46" s="1"/>
  <c r="BQ185" i="46"/>
  <c r="BQ333" i="46" s="1"/>
  <c r="BQ151" i="46"/>
  <c r="BQ147" i="46"/>
  <c r="BQ143" i="46"/>
  <c r="BQ98" i="46"/>
  <c r="BQ138" i="46"/>
  <c r="BQ108" i="46"/>
  <c r="BQ104" i="46"/>
  <c r="BQ99" i="46"/>
  <c r="BQ303" i="46"/>
  <c r="BQ91" i="46"/>
  <c r="BQ287" i="46"/>
  <c r="BQ294" i="46"/>
  <c r="BQ291" i="46"/>
  <c r="BQ254" i="46"/>
  <c r="BQ288" i="46"/>
  <c r="BQ251" i="46"/>
  <c r="BQ244" i="46"/>
  <c r="BQ249" i="46"/>
  <c r="BQ246" i="46"/>
  <c r="BQ235" i="46"/>
  <c r="BQ203" i="46"/>
  <c r="BQ351" i="46" s="1"/>
  <c r="BQ202" i="46"/>
  <c r="BQ350" i="46" s="1"/>
  <c r="BQ193" i="46"/>
  <c r="BQ341" i="46" s="1"/>
  <c r="BQ188" i="46"/>
  <c r="BQ336" i="46" s="1"/>
  <c r="BJ352" i="21"/>
  <c r="BJ358" i="21" s="1"/>
  <c r="BJ311" i="21" s="1"/>
  <c r="BL32" i="21"/>
  <c r="BL31" i="21" s="1"/>
  <c r="BQ173" i="46"/>
  <c r="BQ321" i="46" s="1"/>
  <c r="BQ276" i="46"/>
  <c r="BQ179" i="46"/>
  <c r="BQ327" i="46" s="1"/>
  <c r="BQ175" i="46"/>
  <c r="BQ323" i="46" s="1"/>
  <c r="BQ227" i="46"/>
  <c r="BQ274" i="46"/>
  <c r="BQ271" i="46"/>
  <c r="BQ229" i="46"/>
  <c r="BQ278" i="46"/>
  <c r="BQ178" i="46"/>
  <c r="BQ326" i="46" s="1"/>
  <c r="BQ165" i="46"/>
  <c r="BQ181" i="46"/>
  <c r="BQ329" i="46" s="1"/>
  <c r="BQ183" i="46"/>
  <c r="BQ331" i="46" s="1"/>
  <c r="BQ184" i="46"/>
  <c r="BQ332" i="46" s="1"/>
  <c r="BQ284" i="46"/>
  <c r="BQ123" i="46"/>
  <c r="BQ119" i="46"/>
  <c r="BQ121" i="46"/>
  <c r="BQ131" i="46"/>
  <c r="BQ132" i="46"/>
  <c r="BQ84" i="46"/>
  <c r="BQ86" i="46"/>
  <c r="BQ82" i="46"/>
  <c r="BQ78" i="46"/>
  <c r="BQ75" i="46"/>
  <c r="BQ174" i="46"/>
  <c r="BQ322" i="46" s="1"/>
  <c r="BQ182" i="46"/>
  <c r="BQ330" i="46" s="1"/>
  <c r="BQ272" i="46"/>
  <c r="BQ168" i="46"/>
  <c r="BQ316" i="46" s="1"/>
  <c r="BQ225" i="46"/>
  <c r="BQ282" i="46"/>
  <c r="BQ222" i="46"/>
  <c r="BQ217" i="46"/>
  <c r="BQ281" i="46"/>
  <c r="BQ223" i="46"/>
  <c r="BQ273" i="46"/>
  <c r="BQ221" i="46"/>
  <c r="BQ170" i="46"/>
  <c r="BQ318" i="46" s="1"/>
  <c r="BQ176" i="46"/>
  <c r="BQ324" i="46" s="1"/>
  <c r="BQ180" i="46"/>
  <c r="BQ328" i="46" s="1"/>
  <c r="BQ219" i="46"/>
  <c r="BQ280" i="46"/>
  <c r="BQ115" i="46"/>
  <c r="BQ129" i="46"/>
  <c r="BQ128" i="46"/>
  <c r="BQ133" i="46"/>
  <c r="BQ89" i="46"/>
  <c r="BQ83" i="46"/>
  <c r="BQ80" i="46"/>
  <c r="BQ72" i="46"/>
  <c r="BQ71" i="46"/>
  <c r="BQ134" i="46"/>
  <c r="BQ220" i="46"/>
  <c r="BQ234" i="46"/>
  <c r="BQ275" i="46"/>
  <c r="BQ218" i="46"/>
  <c r="BQ224" i="46"/>
  <c r="BQ166" i="46"/>
  <c r="BQ270" i="46"/>
  <c r="BQ279" i="46"/>
  <c r="BQ277" i="46"/>
  <c r="BQ233" i="46"/>
  <c r="BQ266" i="46"/>
  <c r="BQ171" i="46"/>
  <c r="BQ319" i="46" s="1"/>
  <c r="BQ116" i="46"/>
  <c r="BQ117" i="46"/>
  <c r="BQ118" i="46"/>
  <c r="BQ130" i="46"/>
  <c r="BQ126" i="46"/>
  <c r="BQ87" i="46"/>
  <c r="BQ85" i="46"/>
  <c r="BQ81" i="46"/>
  <c r="BQ76" i="46"/>
  <c r="BQ73" i="46"/>
  <c r="BQ226" i="46"/>
  <c r="BQ215" i="46"/>
  <c r="BQ269" i="46"/>
  <c r="BQ228" i="46"/>
  <c r="BQ232" i="46"/>
  <c r="BQ172" i="46"/>
  <c r="BQ320" i="46" s="1"/>
  <c r="BQ283" i="46"/>
  <c r="BQ231" i="46"/>
  <c r="BQ177" i="46"/>
  <c r="BQ325" i="46" s="1"/>
  <c r="BQ268" i="46"/>
  <c r="BQ167" i="46"/>
  <c r="BQ315" i="46" s="1"/>
  <c r="BQ169" i="46"/>
  <c r="BQ317" i="46" s="1"/>
  <c r="BQ285" i="46"/>
  <c r="BQ216" i="46"/>
  <c r="BQ267" i="46"/>
  <c r="BQ230" i="46"/>
  <c r="BQ125" i="46"/>
  <c r="BQ120" i="46"/>
  <c r="BQ122" i="46"/>
  <c r="BQ127" i="46"/>
  <c r="BQ124" i="46"/>
  <c r="BQ88" i="46"/>
  <c r="BQ90" i="46"/>
  <c r="BQ79" i="46"/>
  <c r="BQ77" i="46"/>
  <c r="BQ74" i="46"/>
  <c r="BP159" i="46"/>
  <c r="BO310" i="46"/>
  <c r="BP158" i="46"/>
  <c r="BP260" i="46"/>
  <c r="BP259" i="46"/>
  <c r="BP209" i="46"/>
  <c r="BP208" i="46"/>
  <c r="BR38" i="46"/>
  <c r="BR27" i="46"/>
  <c r="BR43" i="46"/>
  <c r="BR32" i="46"/>
  <c r="BR37" i="46"/>
  <c r="BR34" i="46"/>
  <c r="BR36" i="46"/>
  <c r="BR40" i="46"/>
  <c r="BR25" i="46"/>
  <c r="BR31" i="46"/>
  <c r="BR26" i="46"/>
  <c r="BR41" i="46"/>
  <c r="BR29" i="46"/>
  <c r="BR35" i="46"/>
  <c r="BR28" i="46"/>
  <c r="BR30" i="46"/>
  <c r="BR42" i="46"/>
  <c r="BR33" i="46"/>
  <c r="BR24" i="46"/>
  <c r="BR39" i="46"/>
  <c r="BS14" i="46"/>
  <c r="BR15" i="46"/>
  <c r="F406" i="46"/>
  <c r="E407" i="46"/>
  <c r="BP313" i="46"/>
  <c r="AH26" i="28"/>
  <c r="AH109" i="21"/>
  <c r="BW6" i="28"/>
  <c r="BX8" i="28"/>
  <c r="BW5" i="28"/>
  <c r="BW7" i="28"/>
  <c r="BJ166" i="21"/>
  <c r="BK290" i="21"/>
  <c r="BH9" i="20"/>
  <c r="BH10" i="20"/>
  <c r="BK234" i="21"/>
  <c r="BK239" i="21" s="1"/>
  <c r="BK47" i="21"/>
  <c r="BJ143" i="21"/>
  <c r="BJ132" i="21"/>
  <c r="BJ121" i="21"/>
  <c r="BJ110" i="21"/>
  <c r="BJ272" i="21" s="1"/>
  <c r="BK191" i="21"/>
  <c r="BK195" i="21" s="1"/>
  <c r="BK30" i="26" s="1"/>
  <c r="BK207" i="21"/>
  <c r="BK211" i="21" s="1"/>
  <c r="BK31" i="26" s="1"/>
  <c r="BK174" i="21"/>
  <c r="BK163" i="21"/>
  <c r="BK96" i="21"/>
  <c r="BK63" i="21"/>
  <c r="BK74" i="21"/>
  <c r="BK140" i="21"/>
  <c r="BK107" i="21"/>
  <c r="BK85" i="21"/>
  <c r="BK118" i="21"/>
  <c r="BK129" i="21"/>
  <c r="BJ155" i="21"/>
  <c r="BK152" i="21"/>
  <c r="BK151" i="21"/>
  <c r="BT10" i="28"/>
  <c r="AO134" i="21"/>
  <c r="AP131" i="21" s="1"/>
  <c r="BK10" i="26"/>
  <c r="BK65" i="26"/>
  <c r="BK66" i="26"/>
  <c r="BJ16" i="26"/>
  <c r="BL172" i="21"/>
  <c r="BK10" i="21"/>
  <c r="BH59" i="20"/>
  <c r="BH49" i="20"/>
  <c r="BH4" i="20"/>
  <c r="BH54" i="20"/>
  <c r="BI2" i="20"/>
  <c r="BH3" i="20"/>
  <c r="BT9" i="28"/>
  <c r="BT3" i="28"/>
  <c r="BT4" i="28"/>
  <c r="BU2" i="28"/>
  <c r="BV7" i="28"/>
  <c r="BV6" i="28"/>
  <c r="BV5" i="28"/>
  <c r="BK15" i="25"/>
  <c r="BM4" i="25"/>
  <c r="BN2" i="25"/>
  <c r="BN9" i="25" s="1"/>
  <c r="BM3" i="25"/>
  <c r="BK3" i="21"/>
  <c r="BK9" i="21"/>
  <c r="BK4" i="21"/>
  <c r="BL2" i="21"/>
  <c r="BL61" i="21"/>
  <c r="BL149" i="21"/>
  <c r="AP122" i="21"/>
  <c r="AP18" i="26" s="1"/>
  <c r="BN5" i="25"/>
  <c r="BN6" i="25"/>
  <c r="BN7" i="25"/>
  <c r="BO8" i="25"/>
  <c r="BK4" i="26"/>
  <c r="BK3" i="26"/>
  <c r="BK9" i="26"/>
  <c r="BL2" i="26"/>
  <c r="BO6" i="26"/>
  <c r="BO7" i="26"/>
  <c r="BP8" i="26"/>
  <c r="BO5" i="26"/>
  <c r="BN8" i="20"/>
  <c r="BM7" i="20"/>
  <c r="BM6" i="20"/>
  <c r="BM5" i="20"/>
  <c r="AT144" i="21"/>
  <c r="AT20" i="26" s="1"/>
  <c r="BN8" i="21"/>
  <c r="BM7" i="21"/>
  <c r="BM6" i="21"/>
  <c r="BM5" i="21"/>
  <c r="BM161" i="21" s="1"/>
  <c r="BI347" i="21" l="1"/>
  <c r="BI350" i="21"/>
  <c r="BL346" i="21"/>
  <c r="BL345" i="21"/>
  <c r="BL217" i="21"/>
  <c r="BL49" i="26" s="1"/>
  <c r="BL46" i="26" s="1"/>
  <c r="BL218" i="21"/>
  <c r="BL50" i="26" s="1"/>
  <c r="BL47" i="26" s="1"/>
  <c r="BL201" i="21"/>
  <c r="BL184" i="21"/>
  <c r="BL200" i="21"/>
  <c r="BL185" i="21"/>
  <c r="BL371" i="21"/>
  <c r="BL56" i="26" s="1"/>
  <c r="BL338" i="21"/>
  <c r="BL372" i="21"/>
  <c r="BL62" i="26" s="1"/>
  <c r="BL339" i="21"/>
  <c r="BL365" i="21"/>
  <c r="BL364" i="21"/>
  <c r="BO19" i="46"/>
  <c r="BN17" i="46"/>
  <c r="BN18" i="46"/>
  <c r="BS16" i="46"/>
  <c r="BJ337" i="21"/>
  <c r="BJ340" i="21" s="1"/>
  <c r="BJ39" i="28"/>
  <c r="BJ344" i="21"/>
  <c r="BK155" i="21"/>
  <c r="BL351" i="21"/>
  <c r="BL61" i="26"/>
  <c r="BL55" i="26"/>
  <c r="BK377" i="21"/>
  <c r="BL42" i="25"/>
  <c r="BL37" i="21"/>
  <c r="BL283" i="21"/>
  <c r="BL285" i="21"/>
  <c r="BL224" i="21"/>
  <c r="BL223" i="21"/>
  <c r="BL206" i="21"/>
  <c r="BL190" i="21"/>
  <c r="BL60" i="26"/>
  <c r="BL54" i="26"/>
  <c r="BL173" i="21"/>
  <c r="BL175" i="21" s="1"/>
  <c r="BL171" i="21" s="1"/>
  <c r="BL284" i="21" s="1"/>
  <c r="BL59" i="26"/>
  <c r="BL53" i="26"/>
  <c r="BL150" i="21"/>
  <c r="BL148" i="21" s="1"/>
  <c r="BM20" i="25" s="1"/>
  <c r="BL162" i="21"/>
  <c r="BL160" i="21" s="1"/>
  <c r="BM21" i="25" s="1"/>
  <c r="BL128" i="21"/>
  <c r="BL126" i="21" s="1"/>
  <c r="BM18" i="25" s="1"/>
  <c r="BL139" i="21"/>
  <c r="BL137" i="21" s="1"/>
  <c r="BM19" i="25" s="1"/>
  <c r="BM72" i="21"/>
  <c r="BM127" i="21"/>
  <c r="BM138" i="21"/>
  <c r="BM105" i="21"/>
  <c r="BM94" i="21"/>
  <c r="BM116" i="21"/>
  <c r="BM83" i="21"/>
  <c r="BL106" i="21"/>
  <c r="BL104" i="21" s="1"/>
  <c r="BL268" i="21" s="1"/>
  <c r="BL117" i="21"/>
  <c r="BL115" i="21" s="1"/>
  <c r="BM17" i="25" s="1"/>
  <c r="BL84" i="21"/>
  <c r="BL95" i="21"/>
  <c r="BL62" i="21"/>
  <c r="BL73" i="21"/>
  <c r="AK168" i="21"/>
  <c r="AK357" i="21" s="1"/>
  <c r="BL328" i="21"/>
  <c r="BI29" i="20"/>
  <c r="BI24" i="20"/>
  <c r="BI44" i="20"/>
  <c r="BI39" i="20"/>
  <c r="BI34" i="20"/>
  <c r="BK352" i="21"/>
  <c r="BK358" i="21" s="1"/>
  <c r="BK311" i="21" s="1"/>
  <c r="BN46" i="21"/>
  <c r="BR291" i="46"/>
  <c r="BR293" i="46"/>
  <c r="BR235" i="46"/>
  <c r="BR251" i="46"/>
  <c r="BR239" i="46"/>
  <c r="BR297" i="46"/>
  <c r="BR245" i="46"/>
  <c r="BR301" i="46"/>
  <c r="BR241" i="46"/>
  <c r="BR246" i="46"/>
  <c r="BR294" i="46"/>
  <c r="BR303" i="46"/>
  <c r="BR250" i="46"/>
  <c r="BR292" i="46"/>
  <c r="BR300" i="46"/>
  <c r="BR286" i="46"/>
  <c r="BR304" i="46"/>
  <c r="BR240" i="46"/>
  <c r="BR249" i="46"/>
  <c r="BR288" i="46"/>
  <c r="BR287" i="46"/>
  <c r="BR253" i="46"/>
  <c r="BR295" i="46"/>
  <c r="BR243" i="46"/>
  <c r="BR299" i="46"/>
  <c r="BR236" i="46"/>
  <c r="BR247" i="46"/>
  <c r="BR290" i="46"/>
  <c r="BR244" i="46"/>
  <c r="BR254" i="46"/>
  <c r="BR248" i="46"/>
  <c r="BR298" i="46"/>
  <c r="BR238" i="46"/>
  <c r="BR252" i="46"/>
  <c r="BR302" i="46"/>
  <c r="BR305" i="46"/>
  <c r="BR242" i="46"/>
  <c r="BR151" i="46"/>
  <c r="BR147" i="46"/>
  <c r="BR143" i="46"/>
  <c r="BR137" i="46"/>
  <c r="BR136" i="46"/>
  <c r="BR108" i="46"/>
  <c r="BR104" i="46"/>
  <c r="BR100" i="46"/>
  <c r="BR96" i="46"/>
  <c r="BR92" i="46"/>
  <c r="BR289" i="46"/>
  <c r="BR237" i="46"/>
  <c r="BR197" i="46"/>
  <c r="BR345" i="46" s="1"/>
  <c r="BR201" i="46"/>
  <c r="BR349" i="46" s="1"/>
  <c r="BR198" i="46"/>
  <c r="BR346" i="46" s="1"/>
  <c r="BR195" i="46"/>
  <c r="BR343" i="46" s="1"/>
  <c r="BR185" i="46"/>
  <c r="BR333" i="46" s="1"/>
  <c r="BR154" i="46"/>
  <c r="BR150" i="46"/>
  <c r="BR146" i="46"/>
  <c r="BR142" i="46"/>
  <c r="BR135" i="46"/>
  <c r="BR107" i="46"/>
  <c r="BR103" i="46"/>
  <c r="BR99" i="46"/>
  <c r="BR95" i="46"/>
  <c r="BR91" i="46"/>
  <c r="BR204" i="46"/>
  <c r="BR352" i="46" s="1"/>
  <c r="BR192" i="46"/>
  <c r="BR340" i="46" s="1"/>
  <c r="BR196" i="46"/>
  <c r="BR344" i="46" s="1"/>
  <c r="BR191" i="46"/>
  <c r="BR339" i="46" s="1"/>
  <c r="BR188" i="46"/>
  <c r="BR336" i="46" s="1"/>
  <c r="BR140" i="46"/>
  <c r="BR153" i="46"/>
  <c r="BR149" i="46"/>
  <c r="BR145" i="46"/>
  <c r="BR141" i="46"/>
  <c r="BR110" i="46"/>
  <c r="BR106" i="46"/>
  <c r="BR102" i="46"/>
  <c r="BR98" i="46"/>
  <c r="BR94" i="46"/>
  <c r="BR202" i="46"/>
  <c r="BR350" i="46" s="1"/>
  <c r="BR203" i="46"/>
  <c r="BR351" i="46" s="1"/>
  <c r="BR194" i="46"/>
  <c r="BR342" i="46" s="1"/>
  <c r="BR189" i="46"/>
  <c r="BR337" i="46" s="1"/>
  <c r="BR187" i="46"/>
  <c r="BR335" i="46" s="1"/>
  <c r="BS45" i="46"/>
  <c r="BS49" i="46"/>
  <c r="BS53" i="46"/>
  <c r="BS57" i="46"/>
  <c r="BS61" i="46"/>
  <c r="BS44" i="46"/>
  <c r="BS48" i="46"/>
  <c r="BS52" i="46"/>
  <c r="BS56" i="46"/>
  <c r="BS60" i="46"/>
  <c r="BS47" i="46"/>
  <c r="BS51" i="46"/>
  <c r="BS55" i="46"/>
  <c r="BS59" i="46"/>
  <c r="BS63" i="46"/>
  <c r="BS46" i="46"/>
  <c r="BS50" i="46"/>
  <c r="BS54" i="46"/>
  <c r="BS58" i="46"/>
  <c r="BS62" i="46"/>
  <c r="BR152" i="46"/>
  <c r="BR148" i="46"/>
  <c r="BR144" i="46"/>
  <c r="BR139" i="46"/>
  <c r="BR138" i="46"/>
  <c r="BR109" i="46"/>
  <c r="BR105" i="46"/>
  <c r="BR101" i="46"/>
  <c r="BR97" i="46"/>
  <c r="BR93" i="46"/>
  <c r="BR296" i="46"/>
  <c r="BR200" i="46"/>
  <c r="BR348" i="46" s="1"/>
  <c r="BR199" i="46"/>
  <c r="BR347" i="46" s="1"/>
  <c r="BR193" i="46"/>
  <c r="BR341" i="46" s="1"/>
  <c r="BR190" i="46"/>
  <c r="BR338" i="46" s="1"/>
  <c r="BR186" i="46"/>
  <c r="BR334" i="46" s="1"/>
  <c r="BM32" i="21"/>
  <c r="BM31" i="21" s="1"/>
  <c r="BR216" i="46"/>
  <c r="BR283" i="46"/>
  <c r="BR228" i="46"/>
  <c r="BR226" i="46"/>
  <c r="BR233" i="46"/>
  <c r="BR166" i="46"/>
  <c r="BR314" i="46" s="1"/>
  <c r="BR219" i="46"/>
  <c r="BR170" i="46"/>
  <c r="BR318" i="46" s="1"/>
  <c r="BR281" i="46"/>
  <c r="BR272" i="46"/>
  <c r="BR130" i="46"/>
  <c r="BR118" i="46"/>
  <c r="BR129" i="46"/>
  <c r="BR131" i="46"/>
  <c r="BR124" i="46"/>
  <c r="BR84" i="46"/>
  <c r="BR89" i="46"/>
  <c r="BR83" i="46"/>
  <c r="BR80" i="46"/>
  <c r="BR77" i="46"/>
  <c r="BR75" i="46"/>
  <c r="BR181" i="46"/>
  <c r="BR329" i="46" s="1"/>
  <c r="BR229" i="46"/>
  <c r="BR175" i="46"/>
  <c r="BR323" i="46" s="1"/>
  <c r="BR285" i="46"/>
  <c r="BR268" i="46"/>
  <c r="BR172" i="46"/>
  <c r="BR320" i="46" s="1"/>
  <c r="BR269" i="46"/>
  <c r="BR224" i="46"/>
  <c r="BR234" i="46"/>
  <c r="BR180" i="46"/>
  <c r="BR328" i="46" s="1"/>
  <c r="BR221" i="46"/>
  <c r="BR282" i="46"/>
  <c r="BR182" i="46"/>
  <c r="BR330" i="46" s="1"/>
  <c r="BR115" i="46"/>
  <c r="BR125" i="46"/>
  <c r="BR119" i="46"/>
  <c r="BR133" i="46"/>
  <c r="BR126" i="46"/>
  <c r="BR85" i="46"/>
  <c r="BR82" i="46"/>
  <c r="BR76" i="46"/>
  <c r="BR78" i="46"/>
  <c r="BR72" i="46"/>
  <c r="BR134" i="46"/>
  <c r="BR284" i="46"/>
  <c r="BR165" i="46"/>
  <c r="BR271" i="46"/>
  <c r="BR179" i="46"/>
  <c r="BR327" i="46" s="1"/>
  <c r="BR173" i="46"/>
  <c r="BR321" i="46" s="1"/>
  <c r="BR230" i="46"/>
  <c r="BR169" i="46"/>
  <c r="BR317" i="46" s="1"/>
  <c r="BR177" i="46"/>
  <c r="BR325" i="46" s="1"/>
  <c r="BR232" i="46"/>
  <c r="BR171" i="46"/>
  <c r="BR319" i="46" s="1"/>
  <c r="BR277" i="46"/>
  <c r="BR218" i="46"/>
  <c r="BR220" i="46"/>
  <c r="BR176" i="46"/>
  <c r="BR324" i="46" s="1"/>
  <c r="BR273" i="46"/>
  <c r="BR217" i="46"/>
  <c r="BR225" i="46"/>
  <c r="BR174" i="46"/>
  <c r="BR322" i="46" s="1"/>
  <c r="BR120" i="46"/>
  <c r="BR122" i="46"/>
  <c r="BR128" i="46"/>
  <c r="BR132" i="46"/>
  <c r="BR90" i="46"/>
  <c r="BR81" i="46"/>
  <c r="BR73" i="46"/>
  <c r="BR184" i="46"/>
  <c r="BR332" i="46" s="1"/>
  <c r="BR178" i="46"/>
  <c r="BR326" i="46" s="1"/>
  <c r="BR274" i="46"/>
  <c r="BR267" i="46"/>
  <c r="BR167" i="46"/>
  <c r="BR315" i="46" s="1"/>
  <c r="BR231" i="46"/>
  <c r="BR215" i="46"/>
  <c r="BR266" i="46"/>
  <c r="BR279" i="46"/>
  <c r="BR270" i="46"/>
  <c r="BR275" i="46"/>
  <c r="BR280" i="46"/>
  <c r="BR223" i="46"/>
  <c r="BR222" i="46"/>
  <c r="BR168" i="46"/>
  <c r="BR316" i="46" s="1"/>
  <c r="BR116" i="46"/>
  <c r="BR117" i="46"/>
  <c r="BR121" i="46"/>
  <c r="BR127" i="46"/>
  <c r="BR123" i="46"/>
  <c r="BR88" i="46"/>
  <c r="BR86" i="46"/>
  <c r="BR87" i="46"/>
  <c r="BR79" i="46"/>
  <c r="BR74" i="46"/>
  <c r="BR71" i="46"/>
  <c r="BR183" i="46"/>
  <c r="BR331" i="46" s="1"/>
  <c r="BR278" i="46"/>
  <c r="BR227" i="46"/>
  <c r="BR276" i="46"/>
  <c r="BJ63" i="26"/>
  <c r="BP310" i="46"/>
  <c r="BQ159" i="46"/>
  <c r="BQ260" i="46"/>
  <c r="BQ259" i="46"/>
  <c r="BQ158" i="46"/>
  <c r="BQ209" i="46"/>
  <c r="BQ208" i="46"/>
  <c r="BQ314" i="46"/>
  <c r="BS32" i="46"/>
  <c r="BS43" i="46"/>
  <c r="BS38" i="46"/>
  <c r="BS27" i="46"/>
  <c r="BS37" i="46"/>
  <c r="BS26" i="46"/>
  <c r="BS40" i="46"/>
  <c r="BS25" i="46"/>
  <c r="BS41" i="46"/>
  <c r="BS36" i="46"/>
  <c r="BS34" i="46"/>
  <c r="BS35" i="46"/>
  <c r="BS31" i="46"/>
  <c r="BS28" i="46"/>
  <c r="BS29" i="46"/>
  <c r="BS42" i="46"/>
  <c r="BS30" i="46"/>
  <c r="BS24" i="46"/>
  <c r="BS33" i="46"/>
  <c r="BS39" i="46"/>
  <c r="BQ313" i="46"/>
  <c r="E408" i="46"/>
  <c r="F407" i="46"/>
  <c r="BS15" i="46"/>
  <c r="BT14" i="46"/>
  <c r="AH111" i="21"/>
  <c r="BX5" i="28"/>
  <c r="BY8" i="28"/>
  <c r="BX6" i="28"/>
  <c r="BX7" i="28"/>
  <c r="BK166" i="21"/>
  <c r="BL290" i="21"/>
  <c r="BI9" i="20"/>
  <c r="BI10" i="20"/>
  <c r="BL234" i="21"/>
  <c r="BL239" i="21" s="1"/>
  <c r="BL47" i="21"/>
  <c r="BK143" i="21"/>
  <c r="BK132" i="21"/>
  <c r="BK110" i="21"/>
  <c r="BK272" i="21" s="1"/>
  <c r="BK121" i="21"/>
  <c r="BL163" i="21"/>
  <c r="BL191" i="21"/>
  <c r="BL195" i="21" s="1"/>
  <c r="BL30" i="26" s="1"/>
  <c r="BL207" i="21"/>
  <c r="BL211" i="21" s="1"/>
  <c r="BL31" i="26" s="1"/>
  <c r="BL174" i="21"/>
  <c r="BL96" i="21"/>
  <c r="BL63" i="21"/>
  <c r="BL140" i="21"/>
  <c r="BL107" i="21"/>
  <c r="BL74" i="21"/>
  <c r="BL85" i="21"/>
  <c r="BL118" i="21"/>
  <c r="BL129" i="21"/>
  <c r="BL151" i="21"/>
  <c r="BL152" i="21"/>
  <c r="BU10" i="28"/>
  <c r="AP133" i="21"/>
  <c r="AP19" i="26" s="1"/>
  <c r="BK16" i="26"/>
  <c r="BL10" i="26"/>
  <c r="BL16" i="26" s="1"/>
  <c r="BL66" i="26"/>
  <c r="BL65" i="26"/>
  <c r="BM172" i="21"/>
  <c r="BL10" i="21"/>
  <c r="BI59" i="20"/>
  <c r="BI3" i="20"/>
  <c r="BI4" i="20"/>
  <c r="BI54" i="20"/>
  <c r="BJ2" i="20"/>
  <c r="BI49" i="20"/>
  <c r="BU9" i="28"/>
  <c r="BU4" i="28"/>
  <c r="BU3" i="28"/>
  <c r="BV2" i="28"/>
  <c r="BL15" i="25"/>
  <c r="BN3" i="25"/>
  <c r="BO2" i="25"/>
  <c r="BO9" i="25" s="1"/>
  <c r="BN4" i="25"/>
  <c r="AT145" i="21"/>
  <c r="AU142" i="21" s="1"/>
  <c r="AU144" i="21" s="1"/>
  <c r="AU20" i="26" s="1"/>
  <c r="AP123" i="21"/>
  <c r="AQ120" i="21" s="1"/>
  <c r="AQ122" i="21" s="1"/>
  <c r="AQ18" i="26" s="1"/>
  <c r="BM2" i="21"/>
  <c r="BL4" i="21"/>
  <c r="BL3" i="21"/>
  <c r="BL9" i="21"/>
  <c r="BP7" i="26"/>
  <c r="BQ8" i="26"/>
  <c r="BP5" i="26"/>
  <c r="BP6" i="26"/>
  <c r="BN6" i="21"/>
  <c r="BN5" i="21"/>
  <c r="BN161" i="21" s="1"/>
  <c r="BO8" i="21"/>
  <c r="BN7" i="21"/>
  <c r="BM61" i="21"/>
  <c r="BM149" i="21"/>
  <c r="BO8" i="20"/>
  <c r="BN7" i="20"/>
  <c r="BN6" i="20"/>
  <c r="BN5" i="20"/>
  <c r="BL3" i="26"/>
  <c r="BL4" i="26"/>
  <c r="BL9" i="26"/>
  <c r="BM2" i="26"/>
  <c r="BO6" i="25"/>
  <c r="BO7" i="25"/>
  <c r="BP8" i="25"/>
  <c r="BO5" i="25"/>
  <c r="BJ347" i="21" l="1"/>
  <c r="BJ350" i="21"/>
  <c r="BM346" i="21"/>
  <c r="BM345" i="21"/>
  <c r="BM218" i="21"/>
  <c r="BM50" i="26" s="1"/>
  <c r="BM47" i="26" s="1"/>
  <c r="BM200" i="21"/>
  <c r="BM54" i="26" s="1"/>
  <c r="BM185" i="21"/>
  <c r="BM217" i="21"/>
  <c r="BM49" i="26" s="1"/>
  <c r="BM46" i="26" s="1"/>
  <c r="BM201" i="21"/>
  <c r="BM184" i="21"/>
  <c r="BM53" i="26" s="1"/>
  <c r="BM372" i="21"/>
  <c r="BM62" i="26" s="1"/>
  <c r="BM339" i="21"/>
  <c r="BM338" i="21"/>
  <c r="BM371" i="21"/>
  <c r="BM56" i="26" s="1"/>
  <c r="BM364" i="21"/>
  <c r="BM365" i="21"/>
  <c r="BT16" i="46"/>
  <c r="BP19" i="46"/>
  <c r="BO17" i="46"/>
  <c r="BO18" i="46"/>
  <c r="BK337" i="21"/>
  <c r="BK340" i="21" s="1"/>
  <c r="BK39" i="28"/>
  <c r="BK344" i="21"/>
  <c r="BM351" i="21"/>
  <c r="BL377" i="21"/>
  <c r="BM55" i="26"/>
  <c r="BM61" i="26"/>
  <c r="BM42" i="25"/>
  <c r="BM37" i="21"/>
  <c r="BM285" i="21"/>
  <c r="BM283" i="21"/>
  <c r="BM224" i="21"/>
  <c r="BM223" i="21"/>
  <c r="BM206" i="21"/>
  <c r="BM190" i="21"/>
  <c r="BM60" i="26"/>
  <c r="AK21" i="28"/>
  <c r="BM173" i="21"/>
  <c r="BM175" i="21" s="1"/>
  <c r="BM171" i="21" s="1"/>
  <c r="BM284" i="21" s="1"/>
  <c r="BM59" i="26"/>
  <c r="BM150" i="21"/>
  <c r="BM148" i="21" s="1"/>
  <c r="BN20" i="25" s="1"/>
  <c r="BM162" i="21"/>
  <c r="BM160" i="21" s="1"/>
  <c r="BN21" i="25" s="1"/>
  <c r="BM128" i="21"/>
  <c r="BM126" i="21" s="1"/>
  <c r="BN18" i="25" s="1"/>
  <c r="BM139" i="21"/>
  <c r="BM137" i="21" s="1"/>
  <c r="BN19" i="25" s="1"/>
  <c r="BN72" i="21"/>
  <c r="BN138" i="21"/>
  <c r="BN127" i="21"/>
  <c r="BN116" i="21"/>
  <c r="BN105" i="21"/>
  <c r="BN94" i="21"/>
  <c r="BN83" i="21"/>
  <c r="BM106" i="21"/>
  <c r="BM104" i="21" s="1"/>
  <c r="BM268" i="21" s="1"/>
  <c r="BM117" i="21"/>
  <c r="BM115" i="21" s="1"/>
  <c r="BN17" i="25" s="1"/>
  <c r="BM84" i="21"/>
  <c r="BM95" i="21"/>
  <c r="BM62" i="21"/>
  <c r="BM73" i="21"/>
  <c r="AL165" i="21"/>
  <c r="AL167" i="21" s="1"/>
  <c r="AL22" i="26" s="1"/>
  <c r="BM328" i="21"/>
  <c r="AH41" i="26"/>
  <c r="AH273" i="21"/>
  <c r="BS185" i="46"/>
  <c r="BS333" i="46" s="1"/>
  <c r="BJ29" i="20"/>
  <c r="BJ24" i="20"/>
  <c r="BJ44" i="20"/>
  <c r="BJ39" i="20"/>
  <c r="BJ34" i="20"/>
  <c r="BK63" i="26"/>
  <c r="BO46" i="21"/>
  <c r="BS296" i="46"/>
  <c r="BT46" i="46"/>
  <c r="BT50" i="46"/>
  <c r="BT54" i="46"/>
  <c r="BT58" i="46"/>
  <c r="BT62" i="46"/>
  <c r="BT45" i="46"/>
  <c r="BT49" i="46"/>
  <c r="BT53" i="46"/>
  <c r="BT57" i="46"/>
  <c r="BT61" i="46"/>
  <c r="BT44" i="46"/>
  <c r="BT48" i="46"/>
  <c r="BT52" i="46"/>
  <c r="BT56" i="46"/>
  <c r="BT60" i="46"/>
  <c r="BT47" i="46"/>
  <c r="BT51" i="46"/>
  <c r="BT55" i="46"/>
  <c r="BT59" i="46"/>
  <c r="BT63" i="46"/>
  <c r="BS154" i="46"/>
  <c r="BS150" i="46"/>
  <c r="BS146" i="46"/>
  <c r="BS142" i="46"/>
  <c r="BS138" i="46"/>
  <c r="BS108" i="46"/>
  <c r="BS104" i="46"/>
  <c r="BS98" i="46"/>
  <c r="BS97" i="46"/>
  <c r="BS305" i="46"/>
  <c r="BS92" i="46"/>
  <c r="BS287" i="46"/>
  <c r="BS291" i="46"/>
  <c r="BS292" i="46"/>
  <c r="BS290" i="46"/>
  <c r="BS249" i="46"/>
  <c r="BS246" i="46"/>
  <c r="BS247" i="46"/>
  <c r="BS240" i="46"/>
  <c r="BS239" i="46"/>
  <c r="BS201" i="46"/>
  <c r="BS349" i="46" s="1"/>
  <c r="BS198" i="46"/>
  <c r="BS346" i="46" s="1"/>
  <c r="BS193" i="46"/>
  <c r="BS341" i="46" s="1"/>
  <c r="BS200" i="46"/>
  <c r="BS348" i="46" s="1"/>
  <c r="BS194" i="46"/>
  <c r="BS342" i="46" s="1"/>
  <c r="BS186" i="46"/>
  <c r="BS334" i="46" s="1"/>
  <c r="BS153" i="46"/>
  <c r="BS149" i="46"/>
  <c r="BS145" i="46"/>
  <c r="BS141" i="46"/>
  <c r="BS137" i="46"/>
  <c r="BS107" i="46"/>
  <c r="BS103" i="46"/>
  <c r="BS96" i="46"/>
  <c r="BS95" i="46"/>
  <c r="BS91" i="46"/>
  <c r="BS302" i="46"/>
  <c r="BS299" i="46"/>
  <c r="BS304" i="46"/>
  <c r="BS301" i="46"/>
  <c r="BS288" i="46"/>
  <c r="BS286" i="46"/>
  <c r="BS254" i="46"/>
  <c r="BS245" i="46"/>
  <c r="BS242" i="46"/>
  <c r="BS243" i="46"/>
  <c r="BS236" i="46"/>
  <c r="BS235" i="46"/>
  <c r="BS202" i="46"/>
  <c r="BS350" i="46" s="1"/>
  <c r="BS195" i="46"/>
  <c r="BS343" i="46" s="1"/>
  <c r="BS190" i="46"/>
  <c r="BS338" i="46" s="1"/>
  <c r="BS188" i="46"/>
  <c r="BS336" i="46" s="1"/>
  <c r="BS152" i="46"/>
  <c r="BS148" i="46"/>
  <c r="BS144" i="46"/>
  <c r="BS140" i="46"/>
  <c r="BS136" i="46"/>
  <c r="BS110" i="46"/>
  <c r="BS106" i="46"/>
  <c r="BS102" i="46"/>
  <c r="BS101" i="46"/>
  <c r="BS94" i="46"/>
  <c r="BS298" i="46"/>
  <c r="BS295" i="46"/>
  <c r="BS300" i="46"/>
  <c r="BS297" i="46"/>
  <c r="BS241" i="46"/>
  <c r="BS248" i="46"/>
  <c r="BS237" i="46"/>
  <c r="BS196" i="46"/>
  <c r="BS344" i="46" s="1"/>
  <c r="BS197" i="46"/>
  <c r="BS345" i="46" s="1"/>
  <c r="BS192" i="46"/>
  <c r="BS340" i="46" s="1"/>
  <c r="BS187" i="46"/>
  <c r="BS335" i="46" s="1"/>
  <c r="BS151" i="46"/>
  <c r="BS147" i="46"/>
  <c r="BS143" i="46"/>
  <c r="BS139" i="46"/>
  <c r="BS135" i="46"/>
  <c r="BS109" i="46"/>
  <c r="BS105" i="46"/>
  <c r="BS100" i="46"/>
  <c r="BS99" i="46"/>
  <c r="BS93" i="46"/>
  <c r="BS303" i="46"/>
  <c r="BS294" i="46"/>
  <c r="BS289" i="46"/>
  <c r="BS293" i="46"/>
  <c r="BS252" i="46"/>
  <c r="BS253" i="46"/>
  <c r="BS250" i="46"/>
  <c r="BS251" i="46"/>
  <c r="BS244" i="46"/>
  <c r="BS238" i="46"/>
  <c r="BS203" i="46"/>
  <c r="BS351" i="46" s="1"/>
  <c r="BS199" i="46"/>
  <c r="BS347" i="46" s="1"/>
  <c r="BS204" i="46"/>
  <c r="BS352" i="46" s="1"/>
  <c r="BS191" i="46"/>
  <c r="BS339" i="46" s="1"/>
  <c r="BS189" i="46"/>
  <c r="BS337" i="46" s="1"/>
  <c r="BL352" i="21"/>
  <c r="BN32" i="21"/>
  <c r="BN31" i="21" s="1"/>
  <c r="BS227" i="46"/>
  <c r="BS222" i="46"/>
  <c r="BS275" i="46"/>
  <c r="BS215" i="46"/>
  <c r="BS267" i="46"/>
  <c r="BS178" i="46"/>
  <c r="BS326" i="46" s="1"/>
  <c r="BS217" i="46"/>
  <c r="BS218" i="46"/>
  <c r="BS230" i="46"/>
  <c r="BS126" i="46"/>
  <c r="BS119" i="46"/>
  <c r="BS120" i="46"/>
  <c r="BS129" i="46"/>
  <c r="BS83" i="46"/>
  <c r="BS84" i="46"/>
  <c r="BS79" i="46"/>
  <c r="BS74" i="46"/>
  <c r="BS71" i="46"/>
  <c r="BS179" i="46"/>
  <c r="BS327" i="46" s="1"/>
  <c r="BS182" i="46"/>
  <c r="BS330" i="46" s="1"/>
  <c r="BS180" i="46"/>
  <c r="BS328" i="46" s="1"/>
  <c r="BS285" i="46"/>
  <c r="BS181" i="46"/>
  <c r="BS329" i="46" s="1"/>
  <c r="BS281" i="46"/>
  <c r="BS166" i="46"/>
  <c r="BS314" i="46" s="1"/>
  <c r="BS228" i="46"/>
  <c r="BS278" i="46"/>
  <c r="BS223" i="46"/>
  <c r="BS270" i="46"/>
  <c r="BS184" i="46"/>
  <c r="BS332" i="46" s="1"/>
  <c r="BS273" i="46"/>
  <c r="BS232" i="46"/>
  <c r="BS115" i="46"/>
  <c r="BS124" i="46"/>
  <c r="BS127" i="46"/>
  <c r="BS125" i="46"/>
  <c r="BS132" i="46"/>
  <c r="BS85" i="46"/>
  <c r="BS89" i="46"/>
  <c r="BS80" i="46"/>
  <c r="BS82" i="46"/>
  <c r="BS76" i="46"/>
  <c r="BS271" i="46"/>
  <c r="BS282" i="46"/>
  <c r="BS234" i="46"/>
  <c r="BS269" i="46"/>
  <c r="BS170" i="46"/>
  <c r="BS318" i="46" s="1"/>
  <c r="BS283" i="46"/>
  <c r="BS183" i="46"/>
  <c r="BS331" i="46" s="1"/>
  <c r="BS279" i="46"/>
  <c r="BS231" i="46"/>
  <c r="BS174" i="46"/>
  <c r="BS322" i="46" s="1"/>
  <c r="BS176" i="46"/>
  <c r="BS324" i="46" s="1"/>
  <c r="BS277" i="46"/>
  <c r="BS177" i="46"/>
  <c r="BS325" i="46" s="1"/>
  <c r="BS117" i="46"/>
  <c r="BS118" i="46"/>
  <c r="BS131" i="46"/>
  <c r="BS123" i="46"/>
  <c r="BS133" i="46"/>
  <c r="BS90" i="46"/>
  <c r="BS87" i="46"/>
  <c r="BS77" i="46"/>
  <c r="BS78" i="46"/>
  <c r="BS72" i="46"/>
  <c r="BS134" i="46"/>
  <c r="BS165" i="46"/>
  <c r="BS224" i="46"/>
  <c r="BS172" i="46"/>
  <c r="BS320" i="46" s="1"/>
  <c r="BS175" i="46"/>
  <c r="BS323" i="46" s="1"/>
  <c r="BS272" i="46"/>
  <c r="BS219" i="46"/>
  <c r="BS233" i="46"/>
  <c r="BS276" i="46"/>
  <c r="BS168" i="46"/>
  <c r="BS316" i="46" s="1"/>
  <c r="BS280" i="46"/>
  <c r="BS266" i="46"/>
  <c r="BS167" i="46"/>
  <c r="BS315" i="46" s="1"/>
  <c r="BS274" i="46"/>
  <c r="BS225" i="46"/>
  <c r="BS220" i="46"/>
  <c r="BS171" i="46"/>
  <c r="BS319" i="46" s="1"/>
  <c r="BS169" i="46"/>
  <c r="BS317" i="46" s="1"/>
  <c r="BS121" i="46"/>
  <c r="BS122" i="46"/>
  <c r="BS116" i="46"/>
  <c r="BS128" i="46"/>
  <c r="BS130" i="46"/>
  <c r="BS86" i="46"/>
  <c r="BS88" i="46"/>
  <c r="BS81" i="46"/>
  <c r="BS75" i="46"/>
  <c r="BS73" i="46"/>
  <c r="BS173" i="46"/>
  <c r="BS321" i="46" s="1"/>
  <c r="BS284" i="46"/>
  <c r="BS221" i="46"/>
  <c r="BS268" i="46"/>
  <c r="BS229" i="46"/>
  <c r="BS226" i="46"/>
  <c r="BS216" i="46"/>
  <c r="BQ310" i="46"/>
  <c r="BR159" i="46"/>
  <c r="BR209" i="46"/>
  <c r="BR208" i="46"/>
  <c r="BR260" i="46"/>
  <c r="BR259" i="46"/>
  <c r="BR158" i="46"/>
  <c r="BT32" i="46"/>
  <c r="BT43" i="46"/>
  <c r="BT37" i="46"/>
  <c r="BT27" i="46"/>
  <c r="BT38" i="46"/>
  <c r="BT40" i="46"/>
  <c r="BT36" i="46"/>
  <c r="BT26" i="46"/>
  <c r="BT25" i="46"/>
  <c r="BT41" i="46"/>
  <c r="BT34" i="46"/>
  <c r="BT30" i="46"/>
  <c r="BT28" i="46"/>
  <c r="BT31" i="46"/>
  <c r="BT29" i="46"/>
  <c r="BT42" i="46"/>
  <c r="BT39" i="46"/>
  <c r="BT35" i="46"/>
  <c r="BT33" i="46"/>
  <c r="BT24" i="46"/>
  <c r="BU14" i="46"/>
  <c r="BT93" i="46"/>
  <c r="BT15" i="46"/>
  <c r="BR313" i="46"/>
  <c r="E409" i="46"/>
  <c r="F408" i="46"/>
  <c r="AH112" i="21"/>
  <c r="AI26" i="28" s="1"/>
  <c r="BW2" i="28"/>
  <c r="BY6" i="28"/>
  <c r="BY7" i="28"/>
  <c r="BZ8" i="28"/>
  <c r="BY5" i="28"/>
  <c r="BM290" i="21"/>
  <c r="BJ9" i="20"/>
  <c r="BJ10" i="20"/>
  <c r="BL166" i="21"/>
  <c r="BM234" i="21"/>
  <c r="BM239" i="21" s="1"/>
  <c r="BM47" i="21"/>
  <c r="BL143" i="21"/>
  <c r="BL132" i="21"/>
  <c r="BL121" i="21"/>
  <c r="BL110" i="21"/>
  <c r="BL272" i="21" s="1"/>
  <c r="BM191" i="21"/>
  <c r="BM195" i="21" s="1"/>
  <c r="BM30" i="26" s="1"/>
  <c r="BM207" i="21"/>
  <c r="BM211" i="21" s="1"/>
  <c r="BM31" i="26" s="1"/>
  <c r="BM174" i="21"/>
  <c r="BM163" i="21"/>
  <c r="BM96" i="21"/>
  <c r="BM74" i="21"/>
  <c r="BM85" i="21"/>
  <c r="BM63" i="21"/>
  <c r="BM140" i="21"/>
  <c r="BM107" i="21"/>
  <c r="BM118" i="21"/>
  <c r="BM129" i="21"/>
  <c r="BL155" i="21"/>
  <c r="BM151" i="21"/>
  <c r="BM152" i="21"/>
  <c r="BV10" i="28"/>
  <c r="AP134" i="21"/>
  <c r="AQ131" i="21" s="1"/>
  <c r="AQ133" i="21" s="1"/>
  <c r="AQ19" i="26" s="1"/>
  <c r="BM10" i="26"/>
  <c r="BM66" i="26"/>
  <c r="BM65" i="26"/>
  <c r="BN172" i="21"/>
  <c r="BM10" i="21"/>
  <c r="BJ59" i="20"/>
  <c r="BJ49" i="20"/>
  <c r="BJ3" i="20"/>
  <c r="BJ4" i="20"/>
  <c r="BJ54" i="20"/>
  <c r="BK2" i="20"/>
  <c r="BV9" i="28"/>
  <c r="BV4" i="28"/>
  <c r="BV3" i="28"/>
  <c r="BM15" i="25"/>
  <c r="BO4" i="25"/>
  <c r="BP2" i="25"/>
  <c r="BP9" i="25" s="1"/>
  <c r="BO3" i="25"/>
  <c r="BM3" i="21"/>
  <c r="BM9" i="21"/>
  <c r="BN2" i="21"/>
  <c r="BM4" i="21"/>
  <c r="AU145" i="21"/>
  <c r="AV142" i="21" s="1"/>
  <c r="AV144" i="21" s="1"/>
  <c r="AV20" i="26" s="1"/>
  <c r="AQ123" i="21"/>
  <c r="AR120" i="21" s="1"/>
  <c r="BR8" i="26"/>
  <c r="BQ7" i="26"/>
  <c r="BQ6" i="26"/>
  <c r="BQ5" i="26"/>
  <c r="BM3" i="26"/>
  <c r="BM9" i="26"/>
  <c r="BN2" i="26"/>
  <c r="BM4" i="26"/>
  <c r="BO7" i="21"/>
  <c r="BP8" i="21"/>
  <c r="BO6" i="21"/>
  <c r="BO5" i="21"/>
  <c r="BO161" i="21" s="1"/>
  <c r="BP7" i="25"/>
  <c r="BQ8" i="25"/>
  <c r="BP6" i="25"/>
  <c r="BP5" i="25"/>
  <c r="BP8" i="20"/>
  <c r="BO7" i="20"/>
  <c r="BO6" i="20"/>
  <c r="BO5" i="20"/>
  <c r="BN149" i="21"/>
  <c r="BN61" i="21"/>
  <c r="BK347" i="21" l="1"/>
  <c r="BK350" i="21"/>
  <c r="BN345" i="21"/>
  <c r="BN217" i="21"/>
  <c r="BN49" i="26" s="1"/>
  <c r="BN46" i="26" s="1"/>
  <c r="BN346" i="21"/>
  <c r="BN184" i="21"/>
  <c r="BN200" i="21"/>
  <c r="BN218" i="21"/>
  <c r="BN50" i="26" s="1"/>
  <c r="BN47" i="26" s="1"/>
  <c r="BN201" i="21"/>
  <c r="BN185" i="21"/>
  <c r="BN338" i="21"/>
  <c r="BN339" i="21"/>
  <c r="BN371" i="21"/>
  <c r="BN56" i="26" s="1"/>
  <c r="BN372" i="21"/>
  <c r="BN62" i="26" s="1"/>
  <c r="BN364" i="21"/>
  <c r="BN365" i="21"/>
  <c r="BU16" i="46"/>
  <c r="BQ19" i="46"/>
  <c r="BP17" i="46"/>
  <c r="BP18" i="46"/>
  <c r="BL337" i="21"/>
  <c r="BL340" i="21" s="1"/>
  <c r="BL39" i="28"/>
  <c r="BL344" i="21"/>
  <c r="BN351" i="21"/>
  <c r="BM377" i="21"/>
  <c r="BN55" i="26"/>
  <c r="BN61" i="26"/>
  <c r="BN37" i="21"/>
  <c r="BM352" i="21"/>
  <c r="BM358" i="21" s="1"/>
  <c r="BM311" i="21" s="1"/>
  <c r="BN283" i="21"/>
  <c r="BN285" i="21"/>
  <c r="BN42" i="25"/>
  <c r="BN224" i="21"/>
  <c r="BN223" i="21"/>
  <c r="BN206" i="21"/>
  <c r="BN190" i="21"/>
  <c r="BN54" i="26"/>
  <c r="BN60" i="26"/>
  <c r="BN173" i="21"/>
  <c r="BN175" i="21" s="1"/>
  <c r="BN171" i="21" s="1"/>
  <c r="BN284" i="21" s="1"/>
  <c r="BN59" i="26"/>
  <c r="BN53" i="26"/>
  <c r="BN150" i="21"/>
  <c r="BN148" i="21" s="1"/>
  <c r="BO20" i="25" s="1"/>
  <c r="BN162" i="21"/>
  <c r="BN160" i="21" s="1"/>
  <c r="BO21" i="25" s="1"/>
  <c r="BN128" i="21"/>
  <c r="BN126" i="21" s="1"/>
  <c r="BO18" i="25" s="1"/>
  <c r="BN139" i="21"/>
  <c r="BN137" i="21" s="1"/>
  <c r="BO19" i="25" s="1"/>
  <c r="BO72" i="21"/>
  <c r="BO127" i="21"/>
  <c r="BO138" i="21"/>
  <c r="BO116" i="21"/>
  <c r="BO105" i="21"/>
  <c r="BO94" i="21"/>
  <c r="BO83" i="21"/>
  <c r="BN106" i="21"/>
  <c r="BN104" i="21" s="1"/>
  <c r="BN268" i="21" s="1"/>
  <c r="BN117" i="21"/>
  <c r="BN115" i="21" s="1"/>
  <c r="BO17" i="25" s="1"/>
  <c r="BN84" i="21"/>
  <c r="BN95" i="21"/>
  <c r="BN62" i="21"/>
  <c r="BN73" i="21"/>
  <c r="AL168" i="21"/>
  <c r="AL357" i="21" s="1"/>
  <c r="BN328" i="21"/>
  <c r="BK29" i="20"/>
  <c r="BK24" i="20"/>
  <c r="BK44" i="20"/>
  <c r="BK39" i="20"/>
  <c r="BK34" i="20"/>
  <c r="BP46" i="21"/>
  <c r="BT293" i="46"/>
  <c r="BT241" i="46"/>
  <c r="BT298" i="46"/>
  <c r="BT304" i="46"/>
  <c r="BT243" i="46"/>
  <c r="BT286" i="46"/>
  <c r="BT238" i="46"/>
  <c r="BT253" i="46"/>
  <c r="BT240" i="46"/>
  <c r="BT291" i="46"/>
  <c r="BT244" i="46"/>
  <c r="BT252" i="46"/>
  <c r="BT289" i="46"/>
  <c r="BT237" i="46"/>
  <c r="BT297" i="46"/>
  <c r="BT242" i="46"/>
  <c r="BT299" i="46"/>
  <c r="BT247" i="46"/>
  <c r="BT290" i="46"/>
  <c r="BT251" i="46"/>
  <c r="BT294" i="46"/>
  <c r="BT248" i="46"/>
  <c r="BT300" i="46"/>
  <c r="BT235" i="46"/>
  <c r="BT245" i="46"/>
  <c r="BT288" i="46"/>
  <c r="BT302" i="46"/>
  <c r="BT246" i="46"/>
  <c r="BT287" i="46"/>
  <c r="BT305" i="46"/>
  <c r="BT250" i="46"/>
  <c r="BT303" i="46"/>
  <c r="BT295" i="46"/>
  <c r="BT236" i="46"/>
  <c r="BT254" i="46"/>
  <c r="BT301" i="46"/>
  <c r="BT239" i="46"/>
  <c r="BT249" i="46"/>
  <c r="BT292" i="46"/>
  <c r="BT135" i="46"/>
  <c r="BT136" i="46"/>
  <c r="BT154" i="46"/>
  <c r="BT150" i="46"/>
  <c r="BT146" i="46"/>
  <c r="BT142" i="46"/>
  <c r="BT108" i="46"/>
  <c r="BT104" i="46"/>
  <c r="BT100" i="46"/>
  <c r="BT96" i="46"/>
  <c r="BT92" i="46"/>
  <c r="BT196" i="46"/>
  <c r="BT344" i="46" s="1"/>
  <c r="BT191" i="46"/>
  <c r="BT339" i="46" s="1"/>
  <c r="BT189" i="46"/>
  <c r="BT337" i="46" s="1"/>
  <c r="BU47" i="46"/>
  <c r="BU51" i="46"/>
  <c r="BU55" i="46"/>
  <c r="BU59" i="46"/>
  <c r="BU63" i="46"/>
  <c r="BU46" i="46"/>
  <c r="BU50" i="46"/>
  <c r="BU54" i="46"/>
  <c r="BU58" i="46"/>
  <c r="BU62" i="46"/>
  <c r="BU45" i="46"/>
  <c r="BU49" i="46"/>
  <c r="BU53" i="46"/>
  <c r="BU57" i="46"/>
  <c r="BU61" i="46"/>
  <c r="BU44" i="46"/>
  <c r="BU48" i="46"/>
  <c r="BU52" i="46"/>
  <c r="BU56" i="46"/>
  <c r="BU60" i="46"/>
  <c r="BT153" i="46"/>
  <c r="BT149" i="46"/>
  <c r="BT145" i="46"/>
  <c r="BT141" i="46"/>
  <c r="BT107" i="46"/>
  <c r="BT103" i="46"/>
  <c r="BT99" i="46"/>
  <c r="BT95" i="46"/>
  <c r="BT91" i="46"/>
  <c r="BT296" i="46"/>
  <c r="BT204" i="46"/>
  <c r="BT352" i="46" s="1"/>
  <c r="BT201" i="46"/>
  <c r="BT349" i="46" s="1"/>
  <c r="BT192" i="46"/>
  <c r="BT340" i="46" s="1"/>
  <c r="BT193" i="46"/>
  <c r="BT341" i="46" s="1"/>
  <c r="BT188" i="46"/>
  <c r="BT336" i="46" s="1"/>
  <c r="BT139" i="46"/>
  <c r="BT140" i="46"/>
  <c r="BT152" i="46"/>
  <c r="BT148" i="46"/>
  <c r="BT144" i="46"/>
  <c r="BT110" i="46"/>
  <c r="BT106" i="46"/>
  <c r="BT102" i="46"/>
  <c r="BT98" i="46"/>
  <c r="BT94" i="46"/>
  <c r="BT203" i="46"/>
  <c r="BT351" i="46" s="1"/>
  <c r="BT197" i="46"/>
  <c r="BT345" i="46" s="1"/>
  <c r="BT198" i="46"/>
  <c r="BT346" i="46" s="1"/>
  <c r="BT190" i="46"/>
  <c r="BT338" i="46" s="1"/>
  <c r="BT185" i="46"/>
  <c r="BT333" i="46" s="1"/>
  <c r="BT137" i="46"/>
  <c r="BT138" i="46"/>
  <c r="BT151" i="46"/>
  <c r="BT147" i="46"/>
  <c r="BT143" i="46"/>
  <c r="BT109" i="46"/>
  <c r="BT105" i="46"/>
  <c r="BT101" i="46"/>
  <c r="BT97" i="46"/>
  <c r="BT202" i="46"/>
  <c r="BT350" i="46" s="1"/>
  <c r="BT200" i="46"/>
  <c r="BT348" i="46" s="1"/>
  <c r="BT199" i="46"/>
  <c r="BT347" i="46" s="1"/>
  <c r="BT194" i="46"/>
  <c r="BT342" i="46" s="1"/>
  <c r="BT195" i="46"/>
  <c r="BT343" i="46" s="1"/>
  <c r="BT187" i="46"/>
  <c r="BT335" i="46" s="1"/>
  <c r="BT186" i="46"/>
  <c r="BT334" i="46" s="1"/>
  <c r="BO32" i="21"/>
  <c r="BO31" i="21" s="1"/>
  <c r="BT171" i="46"/>
  <c r="BT319" i="46" s="1"/>
  <c r="BT167" i="46"/>
  <c r="BT315" i="46" s="1"/>
  <c r="BT276" i="46"/>
  <c r="BT132" i="46"/>
  <c r="BT117" i="46"/>
  <c r="BT121" i="46"/>
  <c r="BT124" i="46"/>
  <c r="BT86" i="46"/>
  <c r="BT88" i="46"/>
  <c r="BT80" i="46"/>
  <c r="BT82" i="46"/>
  <c r="BT77" i="46"/>
  <c r="BT74" i="46"/>
  <c r="BT233" i="46"/>
  <c r="BT172" i="46"/>
  <c r="BT174" i="46"/>
  <c r="BT322" i="46" s="1"/>
  <c r="BT234" i="46"/>
  <c r="BT232" i="46"/>
  <c r="BT278" i="46"/>
  <c r="BT181" i="46"/>
  <c r="BT329" i="46" s="1"/>
  <c r="BT182" i="46"/>
  <c r="BT330" i="46" s="1"/>
  <c r="BT218" i="46"/>
  <c r="BT215" i="46"/>
  <c r="BT221" i="46"/>
  <c r="BT220" i="46"/>
  <c r="BT266" i="46"/>
  <c r="BT116" i="46"/>
  <c r="BT115" i="46"/>
  <c r="BT119" i="46"/>
  <c r="BT126" i="46"/>
  <c r="BT128" i="46"/>
  <c r="BT84" i="46"/>
  <c r="BT78" i="46"/>
  <c r="BT83" i="46"/>
  <c r="BT72" i="46"/>
  <c r="BT134" i="46"/>
  <c r="BT219" i="46"/>
  <c r="BT224" i="46"/>
  <c r="BT177" i="46"/>
  <c r="BT325" i="46" s="1"/>
  <c r="BT183" i="46"/>
  <c r="BT331" i="46" s="1"/>
  <c r="BT170" i="46"/>
  <c r="BT318" i="46" s="1"/>
  <c r="BT282" i="46"/>
  <c r="BT228" i="46"/>
  <c r="BT285" i="46"/>
  <c r="BT179" i="46"/>
  <c r="BT327" i="46" s="1"/>
  <c r="BT217" i="46"/>
  <c r="BT275" i="46"/>
  <c r="BX2" i="28"/>
  <c r="BT216" i="46"/>
  <c r="BT229" i="46"/>
  <c r="BT284" i="46"/>
  <c r="BT225" i="46"/>
  <c r="BT280" i="46"/>
  <c r="BT125" i="46"/>
  <c r="BT120" i="46"/>
  <c r="BT118" i="46"/>
  <c r="BT130" i="46"/>
  <c r="BT129" i="46"/>
  <c r="BT90" i="46"/>
  <c r="BT89" i="46"/>
  <c r="BT81" i="46"/>
  <c r="BT79" i="46"/>
  <c r="BT73" i="46"/>
  <c r="BT272" i="46"/>
  <c r="BT277" i="46"/>
  <c r="BT231" i="46"/>
  <c r="BT271" i="46"/>
  <c r="BT273" i="46"/>
  <c r="BT270" i="46"/>
  <c r="BT166" i="46"/>
  <c r="BT314" i="46" s="1"/>
  <c r="BT230" i="46"/>
  <c r="BT178" i="46"/>
  <c r="BT326" i="46" s="1"/>
  <c r="BT222" i="46"/>
  <c r="BT226" i="46"/>
  <c r="BT268" i="46"/>
  <c r="BT173" i="46"/>
  <c r="BT321" i="46" s="1"/>
  <c r="BT169" i="46"/>
  <c r="BT317" i="46" s="1"/>
  <c r="BT274" i="46"/>
  <c r="BT168" i="46"/>
  <c r="BT316" i="46" s="1"/>
  <c r="BT127" i="46"/>
  <c r="BT123" i="46"/>
  <c r="BT122" i="46"/>
  <c r="BT133" i="46"/>
  <c r="BT131" i="46"/>
  <c r="BT87" i="46"/>
  <c r="BT85" i="46"/>
  <c r="BT75" i="46"/>
  <c r="BT76" i="46"/>
  <c r="BT71" i="46"/>
  <c r="BT175" i="46"/>
  <c r="BT323" i="46" s="1"/>
  <c r="BT165" i="46"/>
  <c r="BT176" i="46"/>
  <c r="BT324" i="46" s="1"/>
  <c r="BT279" i="46"/>
  <c r="BT283" i="46"/>
  <c r="BT269" i="46"/>
  <c r="BT184" i="46"/>
  <c r="BT332" i="46" s="1"/>
  <c r="BT223" i="46"/>
  <c r="BT281" i="46"/>
  <c r="BT180" i="46"/>
  <c r="BT267" i="46"/>
  <c r="BT227" i="46"/>
  <c r="BS159" i="46"/>
  <c r="BR310" i="46"/>
  <c r="BS209" i="46"/>
  <c r="BS208" i="46"/>
  <c r="BS158" i="46"/>
  <c r="BS260" i="46"/>
  <c r="BS259" i="46"/>
  <c r="BU38" i="46"/>
  <c r="BU32" i="46"/>
  <c r="BU27" i="46"/>
  <c r="BU43" i="46"/>
  <c r="BU37" i="46"/>
  <c r="BU34" i="46"/>
  <c r="BU40" i="46"/>
  <c r="BU25" i="46"/>
  <c r="BU31" i="46"/>
  <c r="BU26" i="46"/>
  <c r="BU36" i="46"/>
  <c r="BU41" i="46"/>
  <c r="BU29" i="46"/>
  <c r="BU28" i="46"/>
  <c r="BU35" i="46"/>
  <c r="BU42" i="46"/>
  <c r="BU33" i="46"/>
  <c r="BU24" i="46"/>
  <c r="BU39" i="46"/>
  <c r="BU30" i="46"/>
  <c r="BU15" i="46"/>
  <c r="BV14" i="46"/>
  <c r="BV16" i="46" s="1"/>
  <c r="E410" i="46"/>
  <c r="F409" i="46"/>
  <c r="BS313" i="46"/>
  <c r="AI109" i="21"/>
  <c r="AI111" i="21" s="1"/>
  <c r="BW4" i="28"/>
  <c r="BW3" i="28"/>
  <c r="BW9" i="28"/>
  <c r="BW10" i="28"/>
  <c r="BZ5" i="28"/>
  <c r="BZ6" i="28"/>
  <c r="BZ7" i="28"/>
  <c r="CA8" i="28"/>
  <c r="BM166" i="21"/>
  <c r="BN290" i="21"/>
  <c r="BK9" i="20"/>
  <c r="BK10" i="20"/>
  <c r="BN47" i="21"/>
  <c r="BN234" i="21"/>
  <c r="BN239" i="21" s="1"/>
  <c r="BM143" i="21"/>
  <c r="BM121" i="21"/>
  <c r="BM110" i="21"/>
  <c r="BM272" i="21" s="1"/>
  <c r="BM132" i="21"/>
  <c r="BN191" i="21"/>
  <c r="BN207" i="21"/>
  <c r="BN211" i="21" s="1"/>
  <c r="BN31" i="26" s="1"/>
  <c r="BN174" i="21"/>
  <c r="BN163" i="21"/>
  <c r="BN96" i="21"/>
  <c r="BN140" i="21"/>
  <c r="BN63" i="21"/>
  <c r="BN107" i="21"/>
  <c r="BN74" i="21"/>
  <c r="BN85" i="21"/>
  <c r="BN118" i="21"/>
  <c r="BN129" i="21"/>
  <c r="BM155" i="21"/>
  <c r="BN151" i="21"/>
  <c r="BN152" i="21"/>
  <c r="AQ134" i="21"/>
  <c r="AR131" i="21" s="1"/>
  <c r="BM16" i="26"/>
  <c r="BN10" i="26"/>
  <c r="BN65" i="26"/>
  <c r="BN66" i="26"/>
  <c r="BO172" i="21"/>
  <c r="BN10" i="21"/>
  <c r="BK59" i="20"/>
  <c r="BK49" i="20"/>
  <c r="BK3" i="20"/>
  <c r="BL2" i="20"/>
  <c r="BK4" i="20"/>
  <c r="BN15" i="25"/>
  <c r="BP4" i="25"/>
  <c r="BP3" i="25"/>
  <c r="BQ2" i="25"/>
  <c r="BQ9" i="25" s="1"/>
  <c r="BN9" i="21"/>
  <c r="BO2" i="21"/>
  <c r="BN4" i="21"/>
  <c r="BN3" i="21"/>
  <c r="BO149" i="21"/>
  <c r="BO61" i="21"/>
  <c r="BN9" i="26"/>
  <c r="BO2" i="26"/>
  <c r="BN4" i="26"/>
  <c r="BN3" i="26"/>
  <c r="AV145" i="21"/>
  <c r="AW142" i="21" s="1"/>
  <c r="AR122" i="21"/>
  <c r="AR18" i="26" s="1"/>
  <c r="BR8" i="25"/>
  <c r="BQ5" i="25"/>
  <c r="BQ7" i="25"/>
  <c r="BQ6" i="25"/>
  <c r="BQ8" i="21"/>
  <c r="BP7" i="21"/>
  <c r="BP6" i="21"/>
  <c r="BP5" i="21"/>
  <c r="BP161" i="21" s="1"/>
  <c r="BS8" i="26"/>
  <c r="BR7" i="26"/>
  <c r="BR6" i="26"/>
  <c r="BR5" i="26"/>
  <c r="BP5" i="20"/>
  <c r="BP6" i="20"/>
  <c r="BP7" i="20"/>
  <c r="BQ8" i="20"/>
  <c r="BL347" i="21" l="1"/>
  <c r="BL350" i="21"/>
  <c r="BO346" i="21"/>
  <c r="BO345" i="21"/>
  <c r="BO217" i="21"/>
  <c r="BO49" i="26" s="1"/>
  <c r="BO46" i="26" s="1"/>
  <c r="BO218" i="21"/>
  <c r="BO50" i="26" s="1"/>
  <c r="BO47" i="26" s="1"/>
  <c r="BO200" i="21"/>
  <c r="BO185" i="21"/>
  <c r="BO201" i="21"/>
  <c r="BO184" i="21"/>
  <c r="BO338" i="21"/>
  <c r="BO371" i="21"/>
  <c r="BO56" i="26" s="1"/>
  <c r="BO372" i="21"/>
  <c r="BO62" i="26" s="1"/>
  <c r="BO339" i="21"/>
  <c r="BO365" i="21"/>
  <c r="BO364" i="21"/>
  <c r="BR19" i="46"/>
  <c r="BQ17" i="46"/>
  <c r="BQ18" i="46"/>
  <c r="BM337" i="21"/>
  <c r="BM340" i="21" s="1"/>
  <c r="BM39" i="28"/>
  <c r="BM344" i="21"/>
  <c r="BO351" i="21"/>
  <c r="BO55" i="26"/>
  <c r="BO61" i="26"/>
  <c r="BN377" i="21"/>
  <c r="BO37" i="21"/>
  <c r="BO283" i="21"/>
  <c r="BO285" i="21"/>
  <c r="BO42" i="25"/>
  <c r="BO224" i="21"/>
  <c r="BO223" i="21"/>
  <c r="BO206" i="21"/>
  <c r="BO190" i="21"/>
  <c r="BO60" i="26"/>
  <c r="BO54" i="26"/>
  <c r="BO173" i="21"/>
  <c r="BO175" i="21" s="1"/>
  <c r="BO171" i="21" s="1"/>
  <c r="BO284" i="21" s="1"/>
  <c r="BO53" i="26"/>
  <c r="BO59" i="26"/>
  <c r="BO150" i="21"/>
  <c r="BO148" i="21" s="1"/>
  <c r="BP20" i="25" s="1"/>
  <c r="BO162" i="21"/>
  <c r="BO160" i="21" s="1"/>
  <c r="BP21" i="25" s="1"/>
  <c r="BO128" i="21"/>
  <c r="BO126" i="21" s="1"/>
  <c r="BP18" i="25" s="1"/>
  <c r="BO139" i="21"/>
  <c r="BO137" i="21" s="1"/>
  <c r="BP19" i="25" s="1"/>
  <c r="BP72" i="21"/>
  <c r="BP127" i="21"/>
  <c r="BP138" i="21"/>
  <c r="BP105" i="21"/>
  <c r="BP116" i="21"/>
  <c r="BP94" i="21"/>
  <c r="BP83" i="21"/>
  <c r="BO106" i="21"/>
  <c r="BO104" i="21" s="1"/>
  <c r="BO268" i="21" s="1"/>
  <c r="BO117" i="21"/>
  <c r="BO115" i="21" s="1"/>
  <c r="BP17" i="25" s="1"/>
  <c r="BO84" i="21"/>
  <c r="BO95" i="21"/>
  <c r="AM165" i="21"/>
  <c r="AL21" i="28"/>
  <c r="BO62" i="21"/>
  <c r="BO73" i="21"/>
  <c r="BO328" i="21"/>
  <c r="AI41" i="26"/>
  <c r="AI273" i="21"/>
  <c r="BL29" i="20"/>
  <c r="BL24" i="20"/>
  <c r="BL44" i="20"/>
  <c r="BL39" i="20"/>
  <c r="BL34" i="20"/>
  <c r="BQ46" i="21"/>
  <c r="BU196" i="46"/>
  <c r="BU344" i="46" s="1"/>
  <c r="BU296" i="46"/>
  <c r="BV44" i="46"/>
  <c r="BV48" i="46"/>
  <c r="BV52" i="46"/>
  <c r="BV56" i="46"/>
  <c r="BV60" i="46"/>
  <c r="BV47" i="46"/>
  <c r="BV51" i="46"/>
  <c r="BV55" i="46"/>
  <c r="BV59" i="46"/>
  <c r="BV63" i="46"/>
  <c r="BV46" i="46"/>
  <c r="BV50" i="46"/>
  <c r="BV54" i="46"/>
  <c r="BV58" i="46"/>
  <c r="BV62" i="46"/>
  <c r="BV45" i="46"/>
  <c r="BV49" i="46"/>
  <c r="BV53" i="46"/>
  <c r="BV57" i="46"/>
  <c r="BV61" i="46"/>
  <c r="BU152" i="46"/>
  <c r="BU148" i="46"/>
  <c r="BU144" i="46"/>
  <c r="BU101" i="46"/>
  <c r="BU140" i="46"/>
  <c r="BU136" i="46"/>
  <c r="BU110" i="46"/>
  <c r="BU106" i="46"/>
  <c r="BU102" i="46"/>
  <c r="BU94" i="46"/>
  <c r="BU92" i="46"/>
  <c r="BU300" i="46"/>
  <c r="BU297" i="46"/>
  <c r="BU302" i="46"/>
  <c r="BU295" i="46"/>
  <c r="BU292" i="46"/>
  <c r="BU254" i="46"/>
  <c r="BU248" i="46"/>
  <c r="BU253" i="46"/>
  <c r="BU250" i="46"/>
  <c r="BU239" i="46"/>
  <c r="BU200" i="46"/>
  <c r="BU348" i="46" s="1"/>
  <c r="BU202" i="46"/>
  <c r="BU350" i="46" s="1"/>
  <c r="BU194" i="46"/>
  <c r="BU342" i="46" s="1"/>
  <c r="BU185" i="46"/>
  <c r="BU333" i="46" s="1"/>
  <c r="BU151" i="46"/>
  <c r="BU147" i="46"/>
  <c r="BU143" i="46"/>
  <c r="BU99" i="46"/>
  <c r="BU139" i="46"/>
  <c r="BU135" i="46"/>
  <c r="BU109" i="46"/>
  <c r="BU105" i="46"/>
  <c r="BU100" i="46"/>
  <c r="BU91" i="46"/>
  <c r="BU305" i="46"/>
  <c r="BU293" i="46"/>
  <c r="BU298" i="46"/>
  <c r="BU287" i="46"/>
  <c r="BU288" i="46"/>
  <c r="BU251" i="46"/>
  <c r="BU244" i="46"/>
  <c r="BU249" i="46"/>
  <c r="BU246" i="46"/>
  <c r="BU235" i="46"/>
  <c r="BU201" i="46"/>
  <c r="BU349" i="46" s="1"/>
  <c r="BU198" i="46"/>
  <c r="BU346" i="46" s="1"/>
  <c r="BU197" i="46"/>
  <c r="BU345" i="46" s="1"/>
  <c r="BU189" i="46"/>
  <c r="BU337" i="46" s="1"/>
  <c r="BU187" i="46"/>
  <c r="BU335" i="46" s="1"/>
  <c r="BU154" i="46"/>
  <c r="BU150" i="46"/>
  <c r="BU146" i="46"/>
  <c r="BU142" i="46"/>
  <c r="BU97" i="46"/>
  <c r="BU138" i="46"/>
  <c r="BU108" i="46"/>
  <c r="BU104" i="46"/>
  <c r="BU98" i="46"/>
  <c r="BU303" i="46"/>
  <c r="BU289" i="46"/>
  <c r="BU291" i="46"/>
  <c r="BU294" i="46"/>
  <c r="BU290" i="46"/>
  <c r="BU247" i="46"/>
  <c r="BU240" i="46"/>
  <c r="BU245" i="46"/>
  <c r="BU242" i="46"/>
  <c r="BU236" i="46"/>
  <c r="BU199" i="46"/>
  <c r="BU347" i="46" s="1"/>
  <c r="BU195" i="46"/>
  <c r="BU343" i="46" s="1"/>
  <c r="BU191" i="46"/>
  <c r="BU339" i="46" s="1"/>
  <c r="BU193" i="46"/>
  <c r="BU341" i="46" s="1"/>
  <c r="BU188" i="46"/>
  <c r="BU336" i="46" s="1"/>
  <c r="BU153" i="46"/>
  <c r="BU149" i="46"/>
  <c r="BU145" i="46"/>
  <c r="BU141" i="46"/>
  <c r="BU95" i="46"/>
  <c r="BU137" i="46"/>
  <c r="BU107" i="46"/>
  <c r="BU103" i="46"/>
  <c r="BU96" i="46"/>
  <c r="BU93" i="46"/>
  <c r="BU304" i="46"/>
  <c r="BU301" i="46"/>
  <c r="BU299" i="46"/>
  <c r="BU286" i="46"/>
  <c r="BU252" i="46"/>
  <c r="BU243" i="46"/>
  <c r="BU241" i="46"/>
  <c r="BU238" i="46"/>
  <c r="BU237" i="46"/>
  <c r="BU203" i="46"/>
  <c r="BU351" i="46" s="1"/>
  <c r="BU204" i="46"/>
  <c r="BU352" i="46" s="1"/>
  <c r="BU190" i="46"/>
  <c r="BU338" i="46" s="1"/>
  <c r="BU192" i="46"/>
  <c r="BU340" i="46" s="1"/>
  <c r="BU186" i="46"/>
  <c r="BU334" i="46" s="1"/>
  <c r="BX3" i="28"/>
  <c r="BX9" i="28"/>
  <c r="BX10" i="28"/>
  <c r="BY2" i="28"/>
  <c r="BX4" i="28"/>
  <c r="BN352" i="21"/>
  <c r="BP32" i="21"/>
  <c r="BP31" i="21" s="1"/>
  <c r="BU180" i="46"/>
  <c r="BU328" i="46" s="1"/>
  <c r="BU269" i="46"/>
  <c r="BU165" i="46"/>
  <c r="BU169" i="46"/>
  <c r="BU317" i="46" s="1"/>
  <c r="BU222" i="46"/>
  <c r="BU166" i="46"/>
  <c r="BU314" i="46" s="1"/>
  <c r="BU225" i="46"/>
  <c r="BU285" i="46"/>
  <c r="BU282" i="46"/>
  <c r="BU177" i="46"/>
  <c r="BU325" i="46" s="1"/>
  <c r="BU266" i="46"/>
  <c r="BU125" i="46"/>
  <c r="BU117" i="46"/>
  <c r="BU122" i="46"/>
  <c r="BU131" i="46"/>
  <c r="BU128" i="46"/>
  <c r="BU87" i="46"/>
  <c r="BU89" i="46"/>
  <c r="BU86" i="46"/>
  <c r="BU76" i="46"/>
  <c r="BU73" i="46"/>
  <c r="BU182" i="46"/>
  <c r="BU330" i="46" s="1"/>
  <c r="BU232" i="46"/>
  <c r="BU174" i="46"/>
  <c r="BU322" i="46" s="1"/>
  <c r="BU167" i="46"/>
  <c r="BU315" i="46" s="1"/>
  <c r="BU227" i="46"/>
  <c r="BU281" i="46"/>
  <c r="BU283" i="46"/>
  <c r="BU175" i="46"/>
  <c r="BU323" i="46" s="1"/>
  <c r="BU173" i="46"/>
  <c r="BU321" i="46" s="1"/>
  <c r="BU178" i="46"/>
  <c r="BU326" i="46" s="1"/>
  <c r="BU270" i="46"/>
  <c r="BU272" i="46"/>
  <c r="BU284" i="46"/>
  <c r="BU275" i="46"/>
  <c r="BU228" i="46"/>
  <c r="BU170" i="46"/>
  <c r="BU318" i="46" s="1"/>
  <c r="BU224" i="46"/>
  <c r="BU220" i="46"/>
  <c r="BU116" i="46"/>
  <c r="BU120" i="46"/>
  <c r="BU121" i="46"/>
  <c r="BU133" i="46"/>
  <c r="BU129" i="46"/>
  <c r="BU85" i="46"/>
  <c r="BU82" i="46"/>
  <c r="BU77" i="46"/>
  <c r="BU71" i="46"/>
  <c r="BU181" i="46"/>
  <c r="BU329" i="46" s="1"/>
  <c r="BU234" i="46"/>
  <c r="BU172" i="46"/>
  <c r="BU320" i="46" s="1"/>
  <c r="BU171" i="46"/>
  <c r="BU319" i="46" s="1"/>
  <c r="BU267" i="46"/>
  <c r="BU223" i="46"/>
  <c r="BU279" i="46"/>
  <c r="BU168" i="46"/>
  <c r="BU316" i="46" s="1"/>
  <c r="BU268" i="46"/>
  <c r="BU230" i="46"/>
  <c r="BU273" i="46"/>
  <c r="BU231" i="46"/>
  <c r="BU229" i="46"/>
  <c r="BU217" i="46"/>
  <c r="BU183" i="46"/>
  <c r="BU331" i="46" s="1"/>
  <c r="BU219" i="46"/>
  <c r="BU221" i="46"/>
  <c r="BU130" i="46"/>
  <c r="BU119" i="46"/>
  <c r="BU123" i="46"/>
  <c r="BU126" i="46"/>
  <c r="BU132" i="46"/>
  <c r="BU83" i="46"/>
  <c r="BU88" i="46"/>
  <c r="BU81" i="46"/>
  <c r="BU79" i="46"/>
  <c r="BU72" i="46"/>
  <c r="BU74" i="46"/>
  <c r="BU215" i="46"/>
  <c r="BU278" i="46"/>
  <c r="BU233" i="46"/>
  <c r="BU184" i="46"/>
  <c r="BU332" i="46" s="1"/>
  <c r="BU176" i="46"/>
  <c r="BU324" i="46" s="1"/>
  <c r="BU274" i="46"/>
  <c r="BU226" i="46"/>
  <c r="BU271" i="46"/>
  <c r="BU277" i="46"/>
  <c r="BU280" i="46"/>
  <c r="BU216" i="46"/>
  <c r="BU179" i="46"/>
  <c r="BU327" i="46" s="1"/>
  <c r="BU115" i="46"/>
  <c r="BU118" i="46"/>
  <c r="BU127" i="46"/>
  <c r="BU124" i="46"/>
  <c r="BU84" i="46"/>
  <c r="BU90" i="46"/>
  <c r="BU80" i="46"/>
  <c r="BU78" i="46"/>
  <c r="BU75" i="46"/>
  <c r="BU134" i="46"/>
  <c r="BU218" i="46"/>
  <c r="BU276" i="46"/>
  <c r="BM63" i="26"/>
  <c r="BT320" i="46"/>
  <c r="BS310" i="46"/>
  <c r="BT159" i="46"/>
  <c r="BT209" i="46"/>
  <c r="BT208" i="46"/>
  <c r="BT158" i="46"/>
  <c r="BT260" i="46"/>
  <c r="BT259" i="46"/>
  <c r="BT328" i="46"/>
  <c r="BV32" i="46"/>
  <c r="BV27" i="46"/>
  <c r="BV43" i="46"/>
  <c r="BV38" i="46"/>
  <c r="BV37" i="46"/>
  <c r="BV26" i="46"/>
  <c r="BV41" i="46"/>
  <c r="BV34" i="46"/>
  <c r="BV40" i="46"/>
  <c r="BV36" i="46"/>
  <c r="BV25" i="46"/>
  <c r="BV31" i="46"/>
  <c r="BV30" i="46"/>
  <c r="BV29" i="46"/>
  <c r="BV28" i="46"/>
  <c r="BV42" i="46"/>
  <c r="BV35" i="46"/>
  <c r="BV33" i="46"/>
  <c r="BV24" i="46"/>
  <c r="BV39" i="46"/>
  <c r="BV15" i="46"/>
  <c r="BW14" i="46"/>
  <c r="BV296" i="46"/>
  <c r="BT313" i="46"/>
  <c r="E411" i="46"/>
  <c r="F410" i="46"/>
  <c r="AI112" i="21"/>
  <c r="AJ26" i="28" s="1"/>
  <c r="CA6" i="28"/>
  <c r="CA7" i="28"/>
  <c r="CB8" i="28"/>
  <c r="CA5" i="28"/>
  <c r="BN166" i="21"/>
  <c r="BO290" i="21"/>
  <c r="BL9" i="20"/>
  <c r="BL10" i="20"/>
  <c r="BO234" i="21"/>
  <c r="BO47" i="21"/>
  <c r="BN143" i="21"/>
  <c r="BN132" i="21"/>
  <c r="BN121" i="21"/>
  <c r="BN110" i="21"/>
  <c r="BN272" i="21" s="1"/>
  <c r="BO191" i="21"/>
  <c r="BO207" i="21"/>
  <c r="BO174" i="21"/>
  <c r="BO163" i="21"/>
  <c r="BO96" i="21"/>
  <c r="BO74" i="21"/>
  <c r="BO85" i="21"/>
  <c r="BO63" i="21"/>
  <c r="BO140" i="21"/>
  <c r="BO107" i="21"/>
  <c r="BO118" i="21"/>
  <c r="BO129" i="21"/>
  <c r="BN155" i="21"/>
  <c r="BO152" i="21"/>
  <c r="BO151" i="21"/>
  <c r="AR133" i="21"/>
  <c r="AR19" i="26" s="1"/>
  <c r="BN16" i="26"/>
  <c r="BO10" i="26"/>
  <c r="BO16" i="26" s="1"/>
  <c r="BP172" i="21"/>
  <c r="BO10" i="21"/>
  <c r="BL59" i="20"/>
  <c r="BL54" i="20"/>
  <c r="BL49" i="20"/>
  <c r="BM2" i="20"/>
  <c r="BL4" i="20"/>
  <c r="BL3" i="20"/>
  <c r="BO15" i="25"/>
  <c r="BR2" i="25"/>
  <c r="BR9" i="25" s="1"/>
  <c r="BQ4" i="25"/>
  <c r="BQ3" i="25"/>
  <c r="BN195" i="21"/>
  <c r="BN30" i="26" s="1"/>
  <c r="AR123" i="21"/>
  <c r="AS120" i="21" s="1"/>
  <c r="AS122" i="21" s="1"/>
  <c r="AS18" i="26" s="1"/>
  <c r="BO4" i="21"/>
  <c r="BO3" i="21"/>
  <c r="BP2" i="21"/>
  <c r="BO9" i="21"/>
  <c r="AW144" i="21"/>
  <c r="AW20" i="26" s="1"/>
  <c r="BR8" i="20"/>
  <c r="BQ7" i="20"/>
  <c r="BQ6" i="20"/>
  <c r="BQ5" i="20"/>
  <c r="BR8" i="21"/>
  <c r="BQ7" i="21"/>
  <c r="BQ6" i="21"/>
  <c r="BQ5" i="21"/>
  <c r="BQ161" i="21" s="1"/>
  <c r="BT8" i="26"/>
  <c r="BS6" i="26"/>
  <c r="BS5" i="26"/>
  <c r="BS7" i="26"/>
  <c r="BP61" i="21"/>
  <c r="BP149" i="21"/>
  <c r="BR5" i="25"/>
  <c r="BR6" i="25"/>
  <c r="BS8" i="25"/>
  <c r="BR7" i="25"/>
  <c r="BO4" i="26"/>
  <c r="BO9" i="26"/>
  <c r="BO3" i="26"/>
  <c r="BP2" i="26"/>
  <c r="BM347" i="21" l="1"/>
  <c r="BM350" i="21"/>
  <c r="BP346" i="21"/>
  <c r="BP345" i="21"/>
  <c r="BP217" i="21"/>
  <c r="BP49" i="26" s="1"/>
  <c r="BP46" i="26" s="1"/>
  <c r="BP218" i="21"/>
  <c r="BP50" i="26" s="1"/>
  <c r="BP47" i="26" s="1"/>
  <c r="BP201" i="21"/>
  <c r="BP184" i="21"/>
  <c r="BP185" i="21"/>
  <c r="BP200" i="21"/>
  <c r="BP54" i="26" s="1"/>
  <c r="BP371" i="21"/>
  <c r="BP56" i="26" s="1"/>
  <c r="BP339" i="21"/>
  <c r="BP372" i="21"/>
  <c r="BP62" i="26" s="1"/>
  <c r="BP338" i="21"/>
  <c r="BP364" i="21"/>
  <c r="BP365" i="21"/>
  <c r="BW16" i="46"/>
  <c r="BS19" i="46"/>
  <c r="BR17" i="46"/>
  <c r="BR18" i="46"/>
  <c r="BP42" i="25"/>
  <c r="BN337" i="21"/>
  <c r="BN340" i="21" s="1"/>
  <c r="BN39" i="28"/>
  <c r="BN344" i="21"/>
  <c r="BP351" i="21"/>
  <c r="BP61" i="26"/>
  <c r="BP55" i="26"/>
  <c r="BO377" i="21"/>
  <c r="BP37" i="21"/>
  <c r="BP283" i="21"/>
  <c r="BP285" i="21"/>
  <c r="BP224" i="21"/>
  <c r="BP223" i="21"/>
  <c r="BP206" i="21"/>
  <c r="BP190" i="21"/>
  <c r="BP60" i="26"/>
  <c r="BP173" i="21"/>
  <c r="BP175" i="21" s="1"/>
  <c r="BP171" i="21" s="1"/>
  <c r="BP284" i="21" s="1"/>
  <c r="BP53" i="26"/>
  <c r="BP59" i="26"/>
  <c r="BP150" i="21"/>
  <c r="BP148" i="21" s="1"/>
  <c r="BQ20" i="25" s="1"/>
  <c r="BP162" i="21"/>
  <c r="BP160" i="21" s="1"/>
  <c r="BQ21" i="25" s="1"/>
  <c r="BQ72" i="21"/>
  <c r="BQ138" i="21"/>
  <c r="BQ127" i="21"/>
  <c r="BQ116" i="21"/>
  <c r="BQ83" i="21"/>
  <c r="BQ105" i="21"/>
  <c r="BQ94" i="21"/>
  <c r="BP128" i="21"/>
  <c r="BP126" i="21" s="1"/>
  <c r="BQ18" i="25" s="1"/>
  <c r="BP139" i="21"/>
  <c r="BP137" i="21" s="1"/>
  <c r="BQ19" i="25" s="1"/>
  <c r="BP106" i="21"/>
  <c r="BP104" i="21" s="1"/>
  <c r="BP268" i="21" s="1"/>
  <c r="BP117" i="21"/>
  <c r="BP115" i="21" s="1"/>
  <c r="BQ17" i="25" s="1"/>
  <c r="BP84" i="21"/>
  <c r="BP95" i="21"/>
  <c r="BP62" i="21"/>
  <c r="BP73" i="21"/>
  <c r="AM167" i="21"/>
  <c r="AM22" i="26" s="1"/>
  <c r="BP328" i="21"/>
  <c r="BM29" i="20"/>
  <c r="BM24" i="20"/>
  <c r="BM39" i="20"/>
  <c r="BM44" i="20"/>
  <c r="BY9" i="28"/>
  <c r="BM34" i="20"/>
  <c r="BR46" i="21"/>
  <c r="BV236" i="46"/>
  <c r="BV290" i="46"/>
  <c r="BV249" i="46"/>
  <c r="BV254" i="46"/>
  <c r="BV302" i="46"/>
  <c r="BV241" i="46"/>
  <c r="BV242" i="46"/>
  <c r="BV294" i="46"/>
  <c r="BV303" i="46"/>
  <c r="BV244" i="46"/>
  <c r="BV305" i="46"/>
  <c r="BV253" i="46"/>
  <c r="BV292" i="46"/>
  <c r="BV297" i="46"/>
  <c r="BV238" i="46"/>
  <c r="BV288" i="46"/>
  <c r="BV293" i="46"/>
  <c r="BV250" i="46"/>
  <c r="BV252" i="46"/>
  <c r="BV301" i="46"/>
  <c r="BV245" i="46"/>
  <c r="BV291" i="46"/>
  <c r="BV235" i="46"/>
  <c r="BV251" i="46"/>
  <c r="BV287" i="46"/>
  <c r="BV248" i="46"/>
  <c r="BV300" i="46"/>
  <c r="BV299" i="46"/>
  <c r="BV247" i="46"/>
  <c r="BV237" i="46"/>
  <c r="BV243" i="46"/>
  <c r="BV286" i="46"/>
  <c r="BV304" i="46"/>
  <c r="BV240" i="46"/>
  <c r="BV289" i="46"/>
  <c r="BV246" i="46"/>
  <c r="BV298" i="46"/>
  <c r="BV239" i="46"/>
  <c r="BV295" i="46"/>
  <c r="BV154" i="46"/>
  <c r="BV150" i="46"/>
  <c r="BV146" i="46"/>
  <c r="BV142" i="46"/>
  <c r="BV136" i="46"/>
  <c r="BV135" i="46"/>
  <c r="BV108" i="46"/>
  <c r="BV104" i="46"/>
  <c r="BV100" i="46"/>
  <c r="BV96" i="46"/>
  <c r="BV92" i="46"/>
  <c r="BV202" i="46"/>
  <c r="BV350" i="46" s="1"/>
  <c r="BV198" i="46"/>
  <c r="BV346" i="46" s="1"/>
  <c r="BV195" i="46"/>
  <c r="BV343" i="46" s="1"/>
  <c r="BV185" i="46"/>
  <c r="BV333" i="46" s="1"/>
  <c r="BV153" i="46"/>
  <c r="BV149" i="46"/>
  <c r="BV145" i="46"/>
  <c r="BV141" i="46"/>
  <c r="BV107" i="46"/>
  <c r="BV103" i="46"/>
  <c r="BV99" i="46"/>
  <c r="BV95" i="46"/>
  <c r="BV91" i="46"/>
  <c r="BV204" i="46"/>
  <c r="BV352" i="46" s="1"/>
  <c r="BV197" i="46"/>
  <c r="BV345" i="46" s="1"/>
  <c r="BV201" i="46"/>
  <c r="BV349" i="46" s="1"/>
  <c r="BV194" i="46"/>
  <c r="BV342" i="46" s="1"/>
  <c r="BV191" i="46"/>
  <c r="BV339" i="46" s="1"/>
  <c r="BV188" i="46"/>
  <c r="BV336" i="46" s="1"/>
  <c r="BW45" i="46"/>
  <c r="BW49" i="46"/>
  <c r="BW53" i="46"/>
  <c r="BW57" i="46"/>
  <c r="BW61" i="46"/>
  <c r="BW44" i="46"/>
  <c r="BW48" i="46"/>
  <c r="BW52" i="46"/>
  <c r="BW56" i="46"/>
  <c r="BW60" i="46"/>
  <c r="BW47" i="46"/>
  <c r="BW51" i="46"/>
  <c r="BW55" i="46"/>
  <c r="BW59" i="46"/>
  <c r="BW63" i="46"/>
  <c r="BW46" i="46"/>
  <c r="BW50" i="46"/>
  <c r="BW54" i="46"/>
  <c r="BW58" i="46"/>
  <c r="BW62" i="46"/>
  <c r="BV152" i="46"/>
  <c r="BV148" i="46"/>
  <c r="BV144" i="46"/>
  <c r="BV140" i="46"/>
  <c r="BV139" i="46"/>
  <c r="BV110" i="46"/>
  <c r="BV106" i="46"/>
  <c r="BV102" i="46"/>
  <c r="BV98" i="46"/>
  <c r="BV94" i="46"/>
  <c r="BV203" i="46"/>
  <c r="BV351" i="46" s="1"/>
  <c r="BV196" i="46"/>
  <c r="BV344" i="46" s="1"/>
  <c r="BV189" i="46"/>
  <c r="BV337" i="46" s="1"/>
  <c r="BV187" i="46"/>
  <c r="BV335" i="46" s="1"/>
  <c r="BV151" i="46"/>
  <c r="BV147" i="46"/>
  <c r="BV143" i="46"/>
  <c r="BV138" i="46"/>
  <c r="BV137" i="46"/>
  <c r="BV109" i="46"/>
  <c r="BV105" i="46"/>
  <c r="BV101" i="46"/>
  <c r="BV97" i="46"/>
  <c r="BV93" i="46"/>
  <c r="BV200" i="46"/>
  <c r="BV348" i="46" s="1"/>
  <c r="BV192" i="46"/>
  <c r="BV340" i="46" s="1"/>
  <c r="BV199" i="46"/>
  <c r="BV347" i="46" s="1"/>
  <c r="BV193" i="46"/>
  <c r="BV341" i="46" s="1"/>
  <c r="BV190" i="46"/>
  <c r="BV338" i="46" s="1"/>
  <c r="BV186" i="46"/>
  <c r="BV334" i="46" s="1"/>
  <c r="BO352" i="21"/>
  <c r="BY4" i="28"/>
  <c r="BY10" i="28"/>
  <c r="BY3" i="28"/>
  <c r="BZ2" i="28"/>
  <c r="BQ32" i="21"/>
  <c r="BQ31" i="21" s="1"/>
  <c r="BV218" i="46"/>
  <c r="BV179" i="46"/>
  <c r="BV327" i="46" s="1"/>
  <c r="BV271" i="46"/>
  <c r="BV176" i="46"/>
  <c r="BV324" i="46" s="1"/>
  <c r="BV233" i="46"/>
  <c r="BV221" i="46"/>
  <c r="BV217" i="46"/>
  <c r="BV230" i="46"/>
  <c r="BV279" i="46"/>
  <c r="BV172" i="46"/>
  <c r="BV320" i="46" s="1"/>
  <c r="BV220" i="46"/>
  <c r="BV275" i="46"/>
  <c r="BV270" i="46"/>
  <c r="BV283" i="46"/>
  <c r="BV117" i="46"/>
  <c r="BV118" i="46"/>
  <c r="BV119" i="46"/>
  <c r="BV128" i="46"/>
  <c r="BV126" i="46"/>
  <c r="BV89" i="46"/>
  <c r="BV86" i="46"/>
  <c r="BV83" i="46"/>
  <c r="BV77" i="46"/>
  <c r="BV75" i="46"/>
  <c r="BV134" i="46"/>
  <c r="BV182" i="46"/>
  <c r="BV282" i="46"/>
  <c r="BV165" i="46"/>
  <c r="BV276" i="46"/>
  <c r="BV216" i="46"/>
  <c r="BV184" i="46"/>
  <c r="BV332" i="46" s="1"/>
  <c r="BV219" i="46"/>
  <c r="BV229" i="46"/>
  <c r="BV268" i="46"/>
  <c r="BV223" i="46"/>
  <c r="BV234" i="46"/>
  <c r="BV224" i="46"/>
  <c r="BV284" i="46"/>
  <c r="BV178" i="46"/>
  <c r="BV326" i="46" s="1"/>
  <c r="BV281" i="46"/>
  <c r="BV125" i="46"/>
  <c r="BV122" i="46"/>
  <c r="BV133" i="46"/>
  <c r="BV124" i="46"/>
  <c r="BV130" i="46"/>
  <c r="BV85" i="46"/>
  <c r="BV79" i="46"/>
  <c r="BV76" i="46"/>
  <c r="BV73" i="46"/>
  <c r="BV167" i="46"/>
  <c r="BV315" i="46" s="1"/>
  <c r="BV285" i="46"/>
  <c r="BV166" i="46"/>
  <c r="BV314" i="46" s="1"/>
  <c r="BV269" i="46"/>
  <c r="BV280" i="46"/>
  <c r="BV226" i="46"/>
  <c r="BV278" i="46"/>
  <c r="BV183" i="46"/>
  <c r="BV331" i="46" s="1"/>
  <c r="BV231" i="46"/>
  <c r="BV168" i="46"/>
  <c r="BV316" i="46" s="1"/>
  <c r="BV267" i="46"/>
  <c r="BV181" i="46"/>
  <c r="BV329" i="46" s="1"/>
  <c r="BV170" i="46"/>
  <c r="BV318" i="46" s="1"/>
  <c r="BV272" i="46"/>
  <c r="BV173" i="46"/>
  <c r="BV321" i="46" s="1"/>
  <c r="BV227" i="46"/>
  <c r="BV121" i="46"/>
  <c r="BV127" i="46"/>
  <c r="BV132" i="46"/>
  <c r="BV129" i="46"/>
  <c r="BV88" i="46"/>
  <c r="BV82" i="46"/>
  <c r="BV80" i="46"/>
  <c r="BV78" i="46"/>
  <c r="BV72" i="46"/>
  <c r="BV174" i="46"/>
  <c r="BV322" i="46" s="1"/>
  <c r="BV266" i="46"/>
  <c r="BV225" i="46"/>
  <c r="BV222" i="46"/>
  <c r="BV180" i="46"/>
  <c r="BV328" i="46" s="1"/>
  <c r="BV277" i="46"/>
  <c r="BV274" i="46"/>
  <c r="BV215" i="46"/>
  <c r="BV273" i="46"/>
  <c r="BV171" i="46"/>
  <c r="BV319" i="46" s="1"/>
  <c r="BV228" i="46"/>
  <c r="BV175" i="46"/>
  <c r="BV323" i="46" s="1"/>
  <c r="BV115" i="46"/>
  <c r="BV116" i="46"/>
  <c r="BV131" i="46"/>
  <c r="BV120" i="46"/>
  <c r="BV123" i="46"/>
  <c r="BV84" i="46"/>
  <c r="BV90" i="46"/>
  <c r="BV87" i="46"/>
  <c r="BV81" i="46"/>
  <c r="BV74" i="46"/>
  <c r="BV71" i="46"/>
  <c r="BV232" i="46"/>
  <c r="BV177" i="46"/>
  <c r="BV325" i="46" s="1"/>
  <c r="BV169" i="46"/>
  <c r="BV317" i="46" s="1"/>
  <c r="BU159" i="46"/>
  <c r="BT310" i="46"/>
  <c r="BU158" i="46"/>
  <c r="BU260" i="46"/>
  <c r="BU259" i="46"/>
  <c r="BU209" i="46"/>
  <c r="BU208" i="46"/>
  <c r="BW43" i="46"/>
  <c r="BW37" i="46"/>
  <c r="BW38" i="46"/>
  <c r="BW32" i="46"/>
  <c r="BW27" i="46"/>
  <c r="BW34" i="46"/>
  <c r="BW36" i="46"/>
  <c r="BW26" i="46"/>
  <c r="BW31" i="46"/>
  <c r="BW40" i="46"/>
  <c r="BW25" i="46"/>
  <c r="BW41" i="46"/>
  <c r="BW28" i="46"/>
  <c r="BW30" i="46"/>
  <c r="BW29" i="46"/>
  <c r="BW42" i="46"/>
  <c r="BW33" i="46"/>
  <c r="BW24" i="46"/>
  <c r="BW39" i="46"/>
  <c r="BW35" i="46"/>
  <c r="BU313" i="46"/>
  <c r="E412" i="46"/>
  <c r="F411" i="46"/>
  <c r="BX14" i="46"/>
  <c r="BX16" i="46" s="1"/>
  <c r="BW134" i="46"/>
  <c r="BW15" i="46"/>
  <c r="AJ109" i="21"/>
  <c r="CB7" i="28"/>
  <c r="CC8" i="28"/>
  <c r="CB5" i="28"/>
  <c r="CB6" i="28"/>
  <c r="BP290" i="21"/>
  <c r="BM9" i="20"/>
  <c r="BM10" i="20"/>
  <c r="BP234" i="21"/>
  <c r="BP239" i="21" s="1"/>
  <c r="BP47" i="21"/>
  <c r="BO166" i="21"/>
  <c r="BO143" i="21"/>
  <c r="BO132" i="21"/>
  <c r="BO121" i="21"/>
  <c r="BO110" i="21"/>
  <c r="BO272" i="21" s="1"/>
  <c r="BP163" i="21"/>
  <c r="BP191" i="21"/>
  <c r="BP207" i="21"/>
  <c r="BP174" i="21"/>
  <c r="BP96" i="21"/>
  <c r="BP140" i="21"/>
  <c r="BP63" i="21"/>
  <c r="BP107" i="21"/>
  <c r="BP74" i="21"/>
  <c r="BP85" i="21"/>
  <c r="BP118" i="21"/>
  <c r="BP129" i="21"/>
  <c r="BO155" i="21"/>
  <c r="BP151" i="21"/>
  <c r="BP152" i="21"/>
  <c r="AR134" i="21"/>
  <c r="AS131" i="21" s="1"/>
  <c r="BP10" i="26"/>
  <c r="BP16" i="26" s="1"/>
  <c r="BP65" i="26"/>
  <c r="BP66" i="26"/>
  <c r="BQ172" i="21"/>
  <c r="BP10" i="21"/>
  <c r="BM59" i="20"/>
  <c r="BN2" i="20"/>
  <c r="BM3" i="20"/>
  <c r="BM49" i="20"/>
  <c r="BM54" i="20"/>
  <c r="BM4" i="20"/>
  <c r="BP15" i="25"/>
  <c r="BR3" i="25"/>
  <c r="BS2" i="25"/>
  <c r="BS9" i="25" s="1"/>
  <c r="BR4" i="25"/>
  <c r="AS123" i="21"/>
  <c r="AT120" i="21" s="1"/>
  <c r="AT122" i="21" s="1"/>
  <c r="AT18" i="26" s="1"/>
  <c r="BP3" i="21"/>
  <c r="BP9" i="21"/>
  <c r="BQ2" i="21"/>
  <c r="BP4" i="21"/>
  <c r="BQ61" i="21"/>
  <c r="BQ149" i="21"/>
  <c r="AW145" i="21"/>
  <c r="AX142" i="21" s="1"/>
  <c r="BS8" i="20"/>
  <c r="BR7" i="20"/>
  <c r="BR6" i="20"/>
  <c r="BR5" i="20"/>
  <c r="BS6" i="25"/>
  <c r="BS7" i="25"/>
  <c r="BS5" i="25"/>
  <c r="BT8" i="25"/>
  <c r="BP3" i="26"/>
  <c r="BQ2" i="26"/>
  <c r="BP4" i="26"/>
  <c r="BP9" i="26"/>
  <c r="BT5" i="26"/>
  <c r="BT6" i="26"/>
  <c r="BT7" i="26"/>
  <c r="BU8" i="26"/>
  <c r="BV8" i="26" s="1"/>
  <c r="BS8" i="21"/>
  <c r="BR7" i="21"/>
  <c r="BR6" i="21"/>
  <c r="BR5" i="21"/>
  <c r="BR161" i="21" s="1"/>
  <c r="BN347" i="21" l="1"/>
  <c r="BN350" i="21"/>
  <c r="BQ346" i="21"/>
  <c r="BQ345" i="21"/>
  <c r="BQ55" i="26" s="1"/>
  <c r="BQ218" i="21"/>
  <c r="BQ50" i="26" s="1"/>
  <c r="BQ47" i="26" s="1"/>
  <c r="BQ217" i="21"/>
  <c r="BQ49" i="26" s="1"/>
  <c r="BQ46" i="26" s="1"/>
  <c r="BQ200" i="21"/>
  <c r="BQ185" i="21"/>
  <c r="BQ184" i="21"/>
  <c r="BQ201" i="21"/>
  <c r="BQ339" i="21"/>
  <c r="BQ372" i="21"/>
  <c r="BQ62" i="26" s="1"/>
  <c r="BQ371" i="21"/>
  <c r="BQ56" i="26" s="1"/>
  <c r="BQ338" i="21"/>
  <c r="BQ364" i="21"/>
  <c r="BQ365" i="21"/>
  <c r="BT19" i="46"/>
  <c r="BS17" i="46"/>
  <c r="BS18" i="46"/>
  <c r="BO337" i="21"/>
  <c r="BO340" i="21" s="1"/>
  <c r="BO39" i="28"/>
  <c r="BO344" i="21"/>
  <c r="BQ351" i="21"/>
  <c r="BQ61" i="26"/>
  <c r="BP377" i="21"/>
  <c r="BQ37" i="21"/>
  <c r="BQ285" i="21"/>
  <c r="BQ283" i="21"/>
  <c r="BQ42" i="25"/>
  <c r="BQ224" i="21"/>
  <c r="BQ223" i="21"/>
  <c r="BQ206" i="21"/>
  <c r="BQ190" i="21"/>
  <c r="BQ60" i="26"/>
  <c r="BQ54" i="26"/>
  <c r="BQ173" i="21"/>
  <c r="BQ175" i="21" s="1"/>
  <c r="BQ171" i="21" s="1"/>
  <c r="BQ284" i="21" s="1"/>
  <c r="BQ59" i="26"/>
  <c r="BQ53" i="26"/>
  <c r="BQ150" i="21"/>
  <c r="BQ148" i="21" s="1"/>
  <c r="BR20" i="25" s="1"/>
  <c r="BQ162" i="21"/>
  <c r="BQ160" i="21" s="1"/>
  <c r="BR21" i="25" s="1"/>
  <c r="BQ128" i="21"/>
  <c r="BQ126" i="21" s="1"/>
  <c r="BR18" i="25" s="1"/>
  <c r="BQ139" i="21"/>
  <c r="BQ137" i="21" s="1"/>
  <c r="BR19" i="25" s="1"/>
  <c r="BR72" i="21"/>
  <c r="BR138" i="21"/>
  <c r="BR127" i="21"/>
  <c r="BR116" i="21"/>
  <c r="BR105" i="21"/>
  <c r="BR94" i="21"/>
  <c r="BR83" i="21"/>
  <c r="BQ106" i="21"/>
  <c r="BQ104" i="21" s="1"/>
  <c r="BQ268" i="21" s="1"/>
  <c r="BQ117" i="21"/>
  <c r="BQ115" i="21" s="1"/>
  <c r="BR17" i="25" s="1"/>
  <c r="BQ84" i="21"/>
  <c r="BQ95" i="21"/>
  <c r="BQ62" i="21"/>
  <c r="BQ73" i="21"/>
  <c r="AM168" i="21"/>
  <c r="AM357" i="21" s="1"/>
  <c r="BQ328" i="21"/>
  <c r="BN29" i="20"/>
  <c r="BN24" i="20"/>
  <c r="BN44" i="20"/>
  <c r="BN39" i="20"/>
  <c r="BN34" i="20"/>
  <c r="BS46" i="21"/>
  <c r="BW154" i="46"/>
  <c r="BW150" i="46"/>
  <c r="BW146" i="46"/>
  <c r="BW142" i="46"/>
  <c r="BW138" i="46"/>
  <c r="BW108" i="46"/>
  <c r="BW104" i="46"/>
  <c r="BW99" i="46"/>
  <c r="BW98" i="46"/>
  <c r="BW303" i="46"/>
  <c r="BW92" i="46"/>
  <c r="BW291" i="46"/>
  <c r="BW304" i="46"/>
  <c r="BW301" i="46"/>
  <c r="BW292" i="46"/>
  <c r="BW252" i="46"/>
  <c r="BW290" i="46"/>
  <c r="BW253" i="46"/>
  <c r="BW246" i="46"/>
  <c r="BW247" i="46"/>
  <c r="BW240" i="46"/>
  <c r="BW239" i="46"/>
  <c r="BW202" i="46"/>
  <c r="BW350" i="46" s="1"/>
  <c r="BW193" i="46"/>
  <c r="BW341" i="46" s="1"/>
  <c r="BW194" i="46"/>
  <c r="BW342" i="46" s="1"/>
  <c r="BW188" i="46"/>
  <c r="BW336" i="46" s="1"/>
  <c r="BW153" i="46"/>
  <c r="BW149" i="46"/>
  <c r="BW145" i="46"/>
  <c r="BW141" i="46"/>
  <c r="BW137" i="46"/>
  <c r="BW107" i="46"/>
  <c r="BW103" i="46"/>
  <c r="BW97" i="46"/>
  <c r="BW96" i="46"/>
  <c r="BW91" i="46"/>
  <c r="BW302" i="46"/>
  <c r="BW299" i="46"/>
  <c r="BW300" i="46"/>
  <c r="BW297" i="46"/>
  <c r="BW288" i="46"/>
  <c r="BW286" i="46"/>
  <c r="BW249" i="46"/>
  <c r="BW242" i="46"/>
  <c r="BW243" i="46"/>
  <c r="BW236" i="46"/>
  <c r="BW235" i="46"/>
  <c r="BW204" i="46"/>
  <c r="BW352" i="46" s="1"/>
  <c r="BW191" i="46"/>
  <c r="BW339" i="46" s="1"/>
  <c r="BW192" i="46"/>
  <c r="BW340" i="46" s="1"/>
  <c r="BW186" i="46"/>
  <c r="BW334" i="46" s="1"/>
  <c r="BW152" i="46"/>
  <c r="BW148" i="46"/>
  <c r="BW144" i="46"/>
  <c r="BW140" i="46"/>
  <c r="BW136" i="46"/>
  <c r="BW110" i="46"/>
  <c r="BW106" i="46"/>
  <c r="BW102" i="46"/>
  <c r="BW95" i="46"/>
  <c r="BW94" i="46"/>
  <c r="BW305" i="46"/>
  <c r="BW298" i="46"/>
  <c r="BW295" i="46"/>
  <c r="BW296" i="46"/>
  <c r="BW293" i="46"/>
  <c r="BW250" i="46"/>
  <c r="BW245" i="46"/>
  <c r="BW248" i="46"/>
  <c r="BW237" i="46"/>
  <c r="BW203" i="46"/>
  <c r="BW351" i="46" s="1"/>
  <c r="BW200" i="46"/>
  <c r="BW348" i="46" s="1"/>
  <c r="BW197" i="46"/>
  <c r="BW345" i="46" s="1"/>
  <c r="BW190" i="46"/>
  <c r="BW338" i="46" s="1"/>
  <c r="BW187" i="46"/>
  <c r="BW335" i="46" s="1"/>
  <c r="BX46" i="46"/>
  <c r="BX50" i="46"/>
  <c r="BX54" i="46"/>
  <c r="BX58" i="46"/>
  <c r="BX62" i="46"/>
  <c r="BX45" i="46"/>
  <c r="BX49" i="46"/>
  <c r="BX53" i="46"/>
  <c r="BX57" i="46"/>
  <c r="BX61" i="46"/>
  <c r="BX44" i="46"/>
  <c r="BX48" i="46"/>
  <c r="BX52" i="46"/>
  <c r="BX56" i="46"/>
  <c r="BX60" i="46"/>
  <c r="BX47" i="46"/>
  <c r="BX51" i="46"/>
  <c r="BX55" i="46"/>
  <c r="BX59" i="46"/>
  <c r="BX63" i="46"/>
  <c r="BW151" i="46"/>
  <c r="BW147" i="46"/>
  <c r="BW143" i="46"/>
  <c r="BW139" i="46"/>
  <c r="BW135" i="46"/>
  <c r="BW109" i="46"/>
  <c r="BW105" i="46"/>
  <c r="BW101" i="46"/>
  <c r="BW100" i="46"/>
  <c r="BW93" i="46"/>
  <c r="BW294" i="46"/>
  <c r="BW287" i="46"/>
  <c r="BW289" i="46"/>
  <c r="BW254" i="46"/>
  <c r="BW241" i="46"/>
  <c r="BW251" i="46"/>
  <c r="BW244" i="46"/>
  <c r="BW238" i="46"/>
  <c r="BW201" i="46"/>
  <c r="BW349" i="46" s="1"/>
  <c r="BW199" i="46"/>
  <c r="BW347" i="46" s="1"/>
  <c r="BW198" i="46"/>
  <c r="BW346" i="46" s="1"/>
  <c r="BW196" i="46"/>
  <c r="BW344" i="46" s="1"/>
  <c r="BW195" i="46"/>
  <c r="BW343" i="46" s="1"/>
  <c r="BW189" i="46"/>
  <c r="BW337" i="46" s="1"/>
  <c r="BW185" i="46"/>
  <c r="BW333" i="46" s="1"/>
  <c r="BZ3" i="28"/>
  <c r="BZ9" i="28"/>
  <c r="BZ4" i="28"/>
  <c r="CA2" i="28"/>
  <c r="BZ10" i="28"/>
  <c r="BP352" i="21"/>
  <c r="BP358" i="21" s="1"/>
  <c r="BP311" i="21" s="1"/>
  <c r="BR32" i="21"/>
  <c r="BR31" i="21" s="1"/>
  <c r="BW177" i="46"/>
  <c r="BW325" i="46" s="1"/>
  <c r="BW228" i="46"/>
  <c r="BW277" i="46"/>
  <c r="BW222" i="46"/>
  <c r="BW227" i="46"/>
  <c r="BW181" i="46"/>
  <c r="BW329" i="46" s="1"/>
  <c r="BW183" i="46"/>
  <c r="BW331" i="46" s="1"/>
  <c r="BW280" i="46"/>
  <c r="BW166" i="46"/>
  <c r="BW314" i="46" s="1"/>
  <c r="BW178" i="46"/>
  <c r="BW326" i="46" s="1"/>
  <c r="BW223" i="46"/>
  <c r="BW282" i="46"/>
  <c r="BW270" i="46"/>
  <c r="BW279" i="46"/>
  <c r="BW233" i="46"/>
  <c r="BW218" i="46"/>
  <c r="BW115" i="46"/>
  <c r="BW118" i="46"/>
  <c r="BW133" i="46"/>
  <c r="BW126" i="46"/>
  <c r="BW131" i="46"/>
  <c r="BW86" i="46"/>
  <c r="BW88" i="46"/>
  <c r="BW81" i="46"/>
  <c r="BW78" i="46"/>
  <c r="BW72" i="46"/>
  <c r="BW232" i="46"/>
  <c r="BW171" i="46"/>
  <c r="BW319" i="46" s="1"/>
  <c r="BW215" i="46"/>
  <c r="BW225" i="46"/>
  <c r="BW173" i="46"/>
  <c r="BW267" i="46"/>
  <c r="BW278" i="46"/>
  <c r="BW285" i="46"/>
  <c r="BW284" i="46"/>
  <c r="BW268" i="46"/>
  <c r="BW184" i="46"/>
  <c r="BW332" i="46" s="1"/>
  <c r="BW276" i="46"/>
  <c r="BW182" i="46"/>
  <c r="BW330" i="46" s="1"/>
  <c r="BW275" i="46"/>
  <c r="BW230" i="46"/>
  <c r="BW176" i="46"/>
  <c r="BW324" i="46" s="1"/>
  <c r="BW120" i="46"/>
  <c r="BW122" i="46"/>
  <c r="BW130" i="46"/>
  <c r="BW124" i="46"/>
  <c r="BW84" i="46"/>
  <c r="BW74" i="46"/>
  <c r="BW76" i="46"/>
  <c r="BW73" i="46"/>
  <c r="BW169" i="46"/>
  <c r="BW175" i="46"/>
  <c r="BW323" i="46" s="1"/>
  <c r="BW266" i="46"/>
  <c r="BW272" i="46"/>
  <c r="BW168" i="46"/>
  <c r="BW316" i="46" s="1"/>
  <c r="BW167" i="46"/>
  <c r="BW315" i="46" s="1"/>
  <c r="BW224" i="46"/>
  <c r="BW229" i="46"/>
  <c r="BW165" i="46"/>
  <c r="BW220" i="46"/>
  <c r="BW217" i="46"/>
  <c r="BW271" i="46"/>
  <c r="BW119" i="46"/>
  <c r="BW125" i="46"/>
  <c r="BW121" i="46"/>
  <c r="BW132" i="46"/>
  <c r="BW128" i="46"/>
  <c r="BW89" i="46"/>
  <c r="BW87" i="46"/>
  <c r="BW77" i="46"/>
  <c r="BW82" i="46"/>
  <c r="BW75" i="46"/>
  <c r="BW71" i="46"/>
  <c r="BW273" i="46"/>
  <c r="BW274" i="46"/>
  <c r="BW180" i="46"/>
  <c r="BW328" i="46" s="1"/>
  <c r="BW174" i="46"/>
  <c r="BW322" i="46" s="1"/>
  <c r="BW170" i="46"/>
  <c r="BW318" i="46" s="1"/>
  <c r="BW231" i="46"/>
  <c r="BW226" i="46"/>
  <c r="BW269" i="46"/>
  <c r="BW281" i="46"/>
  <c r="BW234" i="46"/>
  <c r="BW219" i="46"/>
  <c r="BW216" i="46"/>
  <c r="BW283" i="46"/>
  <c r="BW172" i="46"/>
  <c r="BW320" i="46" s="1"/>
  <c r="BW221" i="46"/>
  <c r="BW179" i="46"/>
  <c r="BW327" i="46" s="1"/>
  <c r="BW116" i="46"/>
  <c r="BW117" i="46"/>
  <c r="BW129" i="46"/>
  <c r="BW123" i="46"/>
  <c r="BW127" i="46"/>
  <c r="BW85" i="46"/>
  <c r="BW90" i="46"/>
  <c r="BW83" i="46"/>
  <c r="BW80" i="46"/>
  <c r="BW79" i="46"/>
  <c r="BV159" i="46"/>
  <c r="BU310" i="46"/>
  <c r="BV158" i="46"/>
  <c r="BV209" i="46"/>
  <c r="BV208" i="46"/>
  <c r="BV260" i="46"/>
  <c r="BV259" i="46"/>
  <c r="BW317" i="46"/>
  <c r="BW321" i="46"/>
  <c r="BV330" i="46"/>
  <c r="BX38" i="46"/>
  <c r="BX43" i="46"/>
  <c r="BX37" i="46"/>
  <c r="BX27" i="46"/>
  <c r="BX32" i="46"/>
  <c r="BX34" i="46"/>
  <c r="BX41" i="46"/>
  <c r="BX31" i="46"/>
  <c r="BX40" i="46"/>
  <c r="BX36" i="46"/>
  <c r="BX26" i="46"/>
  <c r="BX25" i="46"/>
  <c r="BX35" i="46"/>
  <c r="BX29" i="46"/>
  <c r="BX28" i="46"/>
  <c r="BX42" i="46"/>
  <c r="BX30" i="46"/>
  <c r="BX33" i="46"/>
  <c r="BX24" i="46"/>
  <c r="BX39" i="46"/>
  <c r="BX15" i="46"/>
  <c r="BY14" i="46"/>
  <c r="BV313" i="46"/>
  <c r="F412" i="46"/>
  <c r="E413" i="46"/>
  <c r="AJ111" i="21"/>
  <c r="BV6" i="26"/>
  <c r="BV7" i="26"/>
  <c r="BV5" i="26"/>
  <c r="BW8" i="26"/>
  <c r="CB2" i="28"/>
  <c r="CA9" i="28"/>
  <c r="CC7" i="28"/>
  <c r="CD8" i="28"/>
  <c r="CC5" i="28"/>
  <c r="CC6" i="28"/>
  <c r="BP166" i="21"/>
  <c r="BQ290" i="21"/>
  <c r="BN9" i="20"/>
  <c r="BN10" i="20"/>
  <c r="BQ47" i="21"/>
  <c r="BQ234" i="21"/>
  <c r="BQ239" i="21" s="1"/>
  <c r="BP143" i="21"/>
  <c r="BP132" i="21"/>
  <c r="BP121" i="21"/>
  <c r="BP110" i="21"/>
  <c r="BP272" i="21" s="1"/>
  <c r="BQ191" i="21"/>
  <c r="BQ195" i="21" s="1"/>
  <c r="BQ30" i="26" s="1"/>
  <c r="BQ207" i="21"/>
  <c r="BQ211" i="21" s="1"/>
  <c r="BQ31" i="26" s="1"/>
  <c r="BQ174" i="21"/>
  <c r="BQ163" i="21"/>
  <c r="BQ96" i="21"/>
  <c r="BQ74" i="21"/>
  <c r="BQ85" i="21"/>
  <c r="BQ140" i="21"/>
  <c r="BQ107" i="21"/>
  <c r="BQ63" i="21"/>
  <c r="BQ118" i="21"/>
  <c r="BQ129" i="21"/>
  <c r="BP155" i="21"/>
  <c r="BQ151" i="21"/>
  <c r="BQ152" i="21"/>
  <c r="AS133" i="21"/>
  <c r="AS19" i="26" s="1"/>
  <c r="BQ10" i="26"/>
  <c r="BQ65" i="26"/>
  <c r="BQ66" i="26"/>
  <c r="BR172" i="21"/>
  <c r="BQ10" i="21"/>
  <c r="BN59" i="20"/>
  <c r="BO2" i="20"/>
  <c r="BN4" i="20"/>
  <c r="BN54" i="20"/>
  <c r="BN3" i="20"/>
  <c r="BN49" i="20"/>
  <c r="BQ15" i="25"/>
  <c r="BT2" i="25"/>
  <c r="BT9" i="25" s="1"/>
  <c r="BS4" i="25"/>
  <c r="BS3" i="25"/>
  <c r="BQ4" i="21"/>
  <c r="BQ3" i="21"/>
  <c r="BQ9" i="21"/>
  <c r="BR2" i="21"/>
  <c r="BQ3" i="26"/>
  <c r="BQ9" i="26"/>
  <c r="BR2" i="26"/>
  <c r="BQ4" i="26"/>
  <c r="BR61" i="21"/>
  <c r="BR149" i="21"/>
  <c r="AT123" i="21"/>
  <c r="AU120" i="21" s="1"/>
  <c r="BT7" i="25"/>
  <c r="BU8" i="25"/>
  <c r="BT6" i="25"/>
  <c r="BT5" i="25"/>
  <c r="BU7" i="26"/>
  <c r="BU6" i="26"/>
  <c r="BU5" i="26"/>
  <c r="BT8" i="20"/>
  <c r="BS7" i="20"/>
  <c r="BS6" i="20"/>
  <c r="BS5" i="20"/>
  <c r="AX144" i="21"/>
  <c r="AX20" i="26" s="1"/>
  <c r="BT8" i="21"/>
  <c r="BS7" i="21"/>
  <c r="BS6" i="21"/>
  <c r="BS5" i="21"/>
  <c r="BS161" i="21" s="1"/>
  <c r="BO347" i="21" l="1"/>
  <c r="BO350" i="21"/>
  <c r="BR346" i="21"/>
  <c r="BR217" i="21"/>
  <c r="BR49" i="26" s="1"/>
  <c r="BR46" i="26" s="1"/>
  <c r="BR345" i="21"/>
  <c r="BR55" i="26" s="1"/>
  <c r="BR184" i="21"/>
  <c r="BR218" i="21"/>
  <c r="BR50" i="26" s="1"/>
  <c r="BR47" i="26" s="1"/>
  <c r="BR200" i="21"/>
  <c r="BR201" i="21"/>
  <c r="BR185" i="21"/>
  <c r="BR372" i="21"/>
  <c r="BR62" i="26" s="1"/>
  <c r="BR371" i="21"/>
  <c r="BR56" i="26" s="1"/>
  <c r="BR338" i="21"/>
  <c r="BR339" i="21"/>
  <c r="BR364" i="21"/>
  <c r="BR365" i="21"/>
  <c r="BU19" i="46"/>
  <c r="BT17" i="46"/>
  <c r="BT18" i="46"/>
  <c r="BY16" i="46"/>
  <c r="BP337" i="21"/>
  <c r="BP340" i="21" s="1"/>
  <c r="BP39" i="28"/>
  <c r="BP344" i="21"/>
  <c r="BR351" i="21"/>
  <c r="BR61" i="26"/>
  <c r="BQ377" i="21"/>
  <c r="BR37" i="21"/>
  <c r="BR283" i="21"/>
  <c r="BR285" i="21"/>
  <c r="BR42" i="25"/>
  <c r="BR224" i="21"/>
  <c r="BR223" i="21"/>
  <c r="BR206" i="21"/>
  <c r="BR190" i="21"/>
  <c r="BR54" i="26"/>
  <c r="BR60" i="26"/>
  <c r="BR173" i="21"/>
  <c r="BR175" i="21" s="1"/>
  <c r="BR171" i="21" s="1"/>
  <c r="BR284" i="21" s="1"/>
  <c r="BR53" i="26"/>
  <c r="BR59" i="26"/>
  <c r="BR150" i="21"/>
  <c r="BR148" i="21" s="1"/>
  <c r="BS20" i="25" s="1"/>
  <c r="BR162" i="21"/>
  <c r="BR160" i="21" s="1"/>
  <c r="BS21" i="25" s="1"/>
  <c r="BS72" i="21"/>
  <c r="BS127" i="21"/>
  <c r="BS138" i="21"/>
  <c r="BS116" i="21"/>
  <c r="BS105" i="21"/>
  <c r="BS94" i="21"/>
  <c r="BS83" i="21"/>
  <c r="BR128" i="21"/>
  <c r="BR126" i="21" s="1"/>
  <c r="BS18" i="25" s="1"/>
  <c r="BR139" i="21"/>
  <c r="BR137" i="21" s="1"/>
  <c r="BS19" i="25" s="1"/>
  <c r="BR106" i="21"/>
  <c r="BR104" i="21" s="1"/>
  <c r="BR268" i="21" s="1"/>
  <c r="BR117" i="21"/>
  <c r="BR115" i="21" s="1"/>
  <c r="BS17" i="25" s="1"/>
  <c r="BR84" i="21"/>
  <c r="BR95" i="21"/>
  <c r="AN165" i="21"/>
  <c r="AM21" i="28"/>
  <c r="BR62" i="21"/>
  <c r="BR73" i="21"/>
  <c r="AJ41" i="26"/>
  <c r="AJ273" i="21"/>
  <c r="BR328" i="21"/>
  <c r="BX186" i="46"/>
  <c r="BX334" i="46" s="1"/>
  <c r="BO29" i="20"/>
  <c r="BO24" i="20"/>
  <c r="BO44" i="20"/>
  <c r="BO39" i="20"/>
  <c r="CA3" i="28"/>
  <c r="BO34" i="20"/>
  <c r="BT46" i="21"/>
  <c r="BX289" i="46"/>
  <c r="BX238" i="46"/>
  <c r="BX244" i="46"/>
  <c r="BX287" i="46"/>
  <c r="BX251" i="46"/>
  <c r="BX254" i="46"/>
  <c r="BX241" i="46"/>
  <c r="BX294" i="46"/>
  <c r="BX153" i="46"/>
  <c r="BX149" i="46"/>
  <c r="BX145" i="46"/>
  <c r="BX141" i="46"/>
  <c r="BX108" i="46"/>
  <c r="BX104" i="46"/>
  <c r="BX101" i="46"/>
  <c r="BX97" i="46"/>
  <c r="BX93" i="46"/>
  <c r="BX303" i="46"/>
  <c r="BX300" i="46"/>
  <c r="BX305" i="46"/>
  <c r="BX292" i="46"/>
  <c r="BX286" i="46"/>
  <c r="BX250" i="46"/>
  <c r="BX243" i="46"/>
  <c r="BX235" i="46"/>
  <c r="BX199" i="46"/>
  <c r="BX347" i="46" s="1"/>
  <c r="BX196" i="46"/>
  <c r="BX344" i="46" s="1"/>
  <c r="BX191" i="46"/>
  <c r="BX339" i="46" s="1"/>
  <c r="BX189" i="46"/>
  <c r="BX337" i="46" s="1"/>
  <c r="BX139" i="46"/>
  <c r="BX152" i="46"/>
  <c r="BX148" i="46"/>
  <c r="BX144" i="46"/>
  <c r="BX140" i="46"/>
  <c r="BX107" i="46"/>
  <c r="BX103" i="46"/>
  <c r="BX100" i="46"/>
  <c r="BX96" i="46"/>
  <c r="BX92" i="46"/>
  <c r="BX299" i="46"/>
  <c r="BX296" i="46"/>
  <c r="BX301" i="46"/>
  <c r="BX302" i="46"/>
  <c r="BX246" i="46"/>
  <c r="BX240" i="46"/>
  <c r="BX237" i="46"/>
  <c r="BX236" i="46"/>
  <c r="BX202" i="46"/>
  <c r="BX350" i="46" s="1"/>
  <c r="BX200" i="46"/>
  <c r="BX348" i="46" s="1"/>
  <c r="BX197" i="46"/>
  <c r="BX345" i="46" s="1"/>
  <c r="BX198" i="46"/>
  <c r="BX346" i="46" s="1"/>
  <c r="BX193" i="46"/>
  <c r="BX341" i="46" s="1"/>
  <c r="BX185" i="46"/>
  <c r="BX333" i="46" s="1"/>
  <c r="BX138" i="46"/>
  <c r="BX137" i="46"/>
  <c r="BX151" i="46"/>
  <c r="BX147" i="46"/>
  <c r="BX143" i="46"/>
  <c r="BX110" i="46"/>
  <c r="BX106" i="46"/>
  <c r="BX102" i="46"/>
  <c r="BX99" i="46"/>
  <c r="BX95" i="46"/>
  <c r="BX91" i="46"/>
  <c r="BX304" i="46"/>
  <c r="BX295" i="46"/>
  <c r="BX290" i="46"/>
  <c r="BX297" i="46"/>
  <c r="BX298" i="46"/>
  <c r="BX242" i="46"/>
  <c r="BX252" i="46"/>
  <c r="BX249" i="46"/>
  <c r="BX194" i="46"/>
  <c r="BX342" i="46" s="1"/>
  <c r="BX192" i="46"/>
  <c r="BX340" i="46" s="1"/>
  <c r="BX190" i="46"/>
  <c r="BX338" i="46" s="1"/>
  <c r="BX188" i="46"/>
  <c r="BX336" i="46" s="1"/>
  <c r="BY47" i="46"/>
  <c r="BY51" i="46"/>
  <c r="BY55" i="46"/>
  <c r="BY59" i="46"/>
  <c r="BY63" i="46"/>
  <c r="BY46" i="46"/>
  <c r="BY50" i="46"/>
  <c r="BY54" i="46"/>
  <c r="BY58" i="46"/>
  <c r="BY62" i="46"/>
  <c r="BY45" i="46"/>
  <c r="BY49" i="46"/>
  <c r="BY53" i="46"/>
  <c r="BY57" i="46"/>
  <c r="BY61" i="46"/>
  <c r="BY44" i="46"/>
  <c r="BY48" i="46"/>
  <c r="BY52" i="46"/>
  <c r="BY56" i="46"/>
  <c r="BY60" i="46"/>
  <c r="BX136" i="46"/>
  <c r="BX135" i="46"/>
  <c r="BX154" i="46"/>
  <c r="BX150" i="46"/>
  <c r="BX146" i="46"/>
  <c r="BX142" i="46"/>
  <c r="BX109" i="46"/>
  <c r="BX105" i="46"/>
  <c r="BX98" i="46"/>
  <c r="BX94" i="46"/>
  <c r="BX288" i="46"/>
  <c r="BX293" i="46"/>
  <c r="BX291" i="46"/>
  <c r="BX253" i="46"/>
  <c r="BX247" i="46"/>
  <c r="BX248" i="46"/>
  <c r="BX245" i="46"/>
  <c r="BX239" i="46"/>
  <c r="BX204" i="46"/>
  <c r="BX352" i="46" s="1"/>
  <c r="BX203" i="46"/>
  <c r="BX351" i="46" s="1"/>
  <c r="BX201" i="46"/>
  <c r="BX349" i="46" s="1"/>
  <c r="BX195" i="46"/>
  <c r="BX343" i="46" s="1"/>
  <c r="BX187" i="46"/>
  <c r="BX335" i="46" s="1"/>
  <c r="CA4" i="28"/>
  <c r="CA10" i="28"/>
  <c r="BP63" i="26"/>
  <c r="BQ352" i="21"/>
  <c r="BQ358" i="21" s="1"/>
  <c r="BQ63" i="26" s="1"/>
  <c r="BS32" i="21"/>
  <c r="BS31" i="21" s="1"/>
  <c r="BX172" i="46"/>
  <c r="BX219" i="46"/>
  <c r="BX226" i="46"/>
  <c r="BX180" i="46"/>
  <c r="BX220" i="46"/>
  <c r="BX224" i="46"/>
  <c r="BX168" i="46"/>
  <c r="BX316" i="46" s="1"/>
  <c r="BX125" i="46"/>
  <c r="BX115" i="46"/>
  <c r="BX119" i="46"/>
  <c r="BX133" i="46"/>
  <c r="BX127" i="46"/>
  <c r="BX86" i="46"/>
  <c r="BX88" i="46"/>
  <c r="BX85" i="46"/>
  <c r="BX79" i="46"/>
  <c r="BX77" i="46"/>
  <c r="BX74" i="46"/>
  <c r="BX134" i="46"/>
  <c r="BX230" i="46"/>
  <c r="BX184" i="46"/>
  <c r="BX332" i="46" s="1"/>
  <c r="BX225" i="46"/>
  <c r="BX232" i="46"/>
  <c r="BX270" i="46"/>
  <c r="BX223" i="46"/>
  <c r="BX183" i="46"/>
  <c r="BX331" i="46" s="1"/>
  <c r="BX277" i="46"/>
  <c r="BX283" i="46"/>
  <c r="BX234" i="46"/>
  <c r="BX231" i="46"/>
  <c r="BX274" i="46"/>
  <c r="BX165" i="46"/>
  <c r="BX167" i="46"/>
  <c r="BX315" i="46" s="1"/>
  <c r="BX272" i="46"/>
  <c r="BX130" i="46"/>
  <c r="BX120" i="46"/>
  <c r="BX118" i="46"/>
  <c r="BX132" i="46"/>
  <c r="BX129" i="46"/>
  <c r="BX84" i="46"/>
  <c r="BX81" i="46"/>
  <c r="BX71" i="46"/>
  <c r="BX72" i="46"/>
  <c r="BX275" i="46"/>
  <c r="BX268" i="46"/>
  <c r="BX278" i="46"/>
  <c r="BX218" i="46"/>
  <c r="BX282" i="46"/>
  <c r="BX178" i="46"/>
  <c r="BX326" i="46" s="1"/>
  <c r="BX181" i="46"/>
  <c r="BX329" i="46" s="1"/>
  <c r="BX179" i="46"/>
  <c r="BX327" i="46" s="1"/>
  <c r="BX281" i="46"/>
  <c r="BX170" i="46"/>
  <c r="BX318" i="46" s="1"/>
  <c r="BX273" i="46"/>
  <c r="BX271" i="46"/>
  <c r="BX266" i="46"/>
  <c r="BX175" i="46"/>
  <c r="BX323" i="46" s="1"/>
  <c r="BX116" i="46"/>
  <c r="BX123" i="46"/>
  <c r="BX122" i="46"/>
  <c r="BX124" i="46"/>
  <c r="BX131" i="46"/>
  <c r="BX90" i="46"/>
  <c r="BX87" i="46"/>
  <c r="BX80" i="46"/>
  <c r="BX82" i="46"/>
  <c r="BX76" i="46"/>
  <c r="BX73" i="46"/>
  <c r="BX182" i="46"/>
  <c r="BX330" i="46" s="1"/>
  <c r="BX284" i="46"/>
  <c r="BX267" i="46"/>
  <c r="BX215" i="46"/>
  <c r="BX233" i="46"/>
  <c r="BX166" i="46"/>
  <c r="BX314" i="46" s="1"/>
  <c r="BX227" i="46"/>
  <c r="BX228" i="46"/>
  <c r="BX221" i="46"/>
  <c r="BX216" i="46"/>
  <c r="BX269" i="46"/>
  <c r="BX174" i="46"/>
  <c r="BX322" i="46" s="1"/>
  <c r="BX217" i="46"/>
  <c r="BX229" i="46"/>
  <c r="BX169" i="46"/>
  <c r="BX317" i="46" s="1"/>
  <c r="BX126" i="46"/>
  <c r="BX117" i="46"/>
  <c r="BX121" i="46"/>
  <c r="BX128" i="46"/>
  <c r="BX83" i="46"/>
  <c r="BX89" i="46"/>
  <c r="BX78" i="46"/>
  <c r="BX75" i="46"/>
  <c r="BX176" i="46"/>
  <c r="BX324" i="46" s="1"/>
  <c r="BX276" i="46"/>
  <c r="BX285" i="46"/>
  <c r="BX173" i="46"/>
  <c r="BX321" i="46" s="1"/>
  <c r="BX171" i="46"/>
  <c r="BX319" i="46" s="1"/>
  <c r="BX279" i="46"/>
  <c r="BX280" i="46"/>
  <c r="BX222" i="46"/>
  <c r="BX177" i="46"/>
  <c r="BX325" i="46" s="1"/>
  <c r="BV310" i="46"/>
  <c r="BW159" i="46"/>
  <c r="BW158" i="46"/>
  <c r="BW260" i="46"/>
  <c r="BW259" i="46"/>
  <c r="BW209" i="46"/>
  <c r="BW208" i="46"/>
  <c r="BY43" i="46"/>
  <c r="BY32" i="46"/>
  <c r="BY37" i="46"/>
  <c r="BY27" i="46"/>
  <c r="BY38" i="46"/>
  <c r="BY41" i="46"/>
  <c r="BY40" i="46"/>
  <c r="BY36" i="46"/>
  <c r="BY25" i="46"/>
  <c r="BY34" i="46"/>
  <c r="BY26" i="46"/>
  <c r="BY35" i="46"/>
  <c r="BY28" i="46"/>
  <c r="BY29" i="46"/>
  <c r="BY42" i="46"/>
  <c r="BY30" i="46"/>
  <c r="BY31" i="46"/>
  <c r="BY24" i="46"/>
  <c r="BY33" i="46"/>
  <c r="BY39" i="46"/>
  <c r="BZ14" i="46"/>
  <c r="BZ16" i="46" s="1"/>
  <c r="BY189" i="46"/>
  <c r="BY337" i="46" s="1"/>
  <c r="BY15" i="46"/>
  <c r="E414" i="46"/>
  <c r="F413" i="46"/>
  <c r="BW313" i="46"/>
  <c r="AJ112" i="21"/>
  <c r="AK26" i="28" s="1"/>
  <c r="CD7" i="28"/>
  <c r="CE8" i="28"/>
  <c r="CD5" i="28"/>
  <c r="CD6" i="28"/>
  <c r="CB4" i="28"/>
  <c r="CC2" i="28"/>
  <c r="CB9" i="28"/>
  <c r="CB3" i="28"/>
  <c r="CB10" i="28"/>
  <c r="BW5" i="26"/>
  <c r="BW6" i="26"/>
  <c r="BW7" i="26"/>
  <c r="BX8" i="26"/>
  <c r="BQ166" i="21"/>
  <c r="BR290" i="21"/>
  <c r="BO9" i="20"/>
  <c r="BO10" i="20"/>
  <c r="BR234" i="21"/>
  <c r="BR239" i="21" s="1"/>
  <c r="BR47" i="21"/>
  <c r="BQ132" i="21"/>
  <c r="BQ121" i="21"/>
  <c r="BQ110" i="21"/>
  <c r="BQ272" i="21" s="1"/>
  <c r="BQ143" i="21"/>
  <c r="BR191" i="21"/>
  <c r="BR195" i="21" s="1"/>
  <c r="BR30" i="26" s="1"/>
  <c r="BR207" i="21"/>
  <c r="BR211" i="21" s="1"/>
  <c r="BR31" i="26" s="1"/>
  <c r="BR174" i="21"/>
  <c r="BR163" i="21"/>
  <c r="BR96" i="21"/>
  <c r="BR107" i="21"/>
  <c r="BR74" i="21"/>
  <c r="BR63" i="21"/>
  <c r="BR140" i="21"/>
  <c r="BR85" i="21"/>
  <c r="BR118" i="21"/>
  <c r="BR129" i="21"/>
  <c r="BQ155" i="21"/>
  <c r="BR151" i="21"/>
  <c r="BR152" i="21"/>
  <c r="AS134" i="21"/>
  <c r="AT131" i="21" s="1"/>
  <c r="AT133" i="21" s="1"/>
  <c r="AT19" i="26" s="1"/>
  <c r="BQ16" i="26"/>
  <c r="BR10" i="26"/>
  <c r="BR65" i="26"/>
  <c r="BR66" i="26"/>
  <c r="BS172" i="21"/>
  <c r="BR10" i="21"/>
  <c r="BO59" i="20"/>
  <c r="BO49" i="20"/>
  <c r="BP2" i="20"/>
  <c r="BO4" i="20"/>
  <c r="BO3" i="20"/>
  <c r="BO54" i="20"/>
  <c r="BR15" i="25"/>
  <c r="BT4" i="25"/>
  <c r="BU2" i="25"/>
  <c r="BU9" i="25" s="1"/>
  <c r="BT3" i="25"/>
  <c r="BR3" i="21"/>
  <c r="BR4" i="21"/>
  <c r="BS2" i="21"/>
  <c r="BR9" i="21"/>
  <c r="BU8" i="21"/>
  <c r="BT7" i="21"/>
  <c r="BT6" i="21"/>
  <c r="BT5" i="21"/>
  <c r="BT161" i="21" s="1"/>
  <c r="BR9" i="26"/>
  <c r="BS2" i="26"/>
  <c r="BR4" i="26"/>
  <c r="BR3" i="26"/>
  <c r="BS61" i="21"/>
  <c r="BS149" i="21"/>
  <c r="AX145" i="21"/>
  <c r="AY142" i="21" s="1"/>
  <c r="BV8" i="25"/>
  <c r="BU5" i="25"/>
  <c r="BU7" i="25"/>
  <c r="BU6" i="25"/>
  <c r="AU122" i="21"/>
  <c r="AU18" i="26" s="1"/>
  <c r="BT6" i="20"/>
  <c r="BT7" i="20"/>
  <c r="BU8" i="20"/>
  <c r="BT5" i="20"/>
  <c r="BP347" i="21" l="1"/>
  <c r="BP350" i="21"/>
  <c r="BS346" i="21"/>
  <c r="BS345" i="21"/>
  <c r="BS55" i="26" s="1"/>
  <c r="BS218" i="21"/>
  <c r="BS50" i="26" s="1"/>
  <c r="BS47" i="26" s="1"/>
  <c r="BS201" i="21"/>
  <c r="BS217" i="21"/>
  <c r="BS49" i="26" s="1"/>
  <c r="BS46" i="26" s="1"/>
  <c r="BS200" i="21"/>
  <c r="BS185" i="21"/>
  <c r="BS184" i="21"/>
  <c r="BS338" i="21"/>
  <c r="BS339" i="21"/>
  <c r="BS372" i="21"/>
  <c r="BS62" i="26" s="1"/>
  <c r="BS371" i="21"/>
  <c r="BS365" i="21"/>
  <c r="BS364" i="21"/>
  <c r="BV19" i="46"/>
  <c r="BU17" i="46"/>
  <c r="BU18" i="46"/>
  <c r="BQ337" i="21"/>
  <c r="BQ340" i="21" s="1"/>
  <c r="BQ39" i="28"/>
  <c r="BQ344" i="21"/>
  <c r="BS351" i="21"/>
  <c r="BS56" i="26"/>
  <c r="BS61" i="26"/>
  <c r="BR377" i="21"/>
  <c r="BS37" i="21"/>
  <c r="BS283" i="21"/>
  <c r="BS285" i="21"/>
  <c r="BS42" i="25"/>
  <c r="BS224" i="21"/>
  <c r="BS223" i="21"/>
  <c r="BS206" i="21"/>
  <c r="BS190" i="21"/>
  <c r="BS54" i="26"/>
  <c r="BS60" i="26"/>
  <c r="BS173" i="21"/>
  <c r="BS175" i="21" s="1"/>
  <c r="BS171" i="21" s="1"/>
  <c r="BS284" i="21" s="1"/>
  <c r="BS59" i="26"/>
  <c r="BS53" i="26"/>
  <c r="BS150" i="21"/>
  <c r="BS148" i="21" s="1"/>
  <c r="BT20" i="25" s="1"/>
  <c r="BS162" i="21"/>
  <c r="BS160" i="21" s="1"/>
  <c r="BT21" i="25" s="1"/>
  <c r="BS128" i="21"/>
  <c r="BS126" i="21" s="1"/>
  <c r="BT18" i="25" s="1"/>
  <c r="BS139" i="21"/>
  <c r="BS137" i="21" s="1"/>
  <c r="BT19" i="25" s="1"/>
  <c r="BT72" i="21"/>
  <c r="BT138" i="21"/>
  <c r="BT127" i="21"/>
  <c r="BT94" i="21"/>
  <c r="BT116" i="21"/>
  <c r="BT105" i="21"/>
  <c r="BT83" i="21"/>
  <c r="BS106" i="21"/>
  <c r="BS104" i="21" s="1"/>
  <c r="BS268" i="21" s="1"/>
  <c r="BS117" i="21"/>
  <c r="BS115" i="21" s="1"/>
  <c r="BT17" i="25" s="1"/>
  <c r="BS84" i="21"/>
  <c r="BS95" i="21"/>
  <c r="BS62" i="21"/>
  <c r="BS73" i="21"/>
  <c r="AN167" i="21"/>
  <c r="AN22" i="26" s="1"/>
  <c r="BS328" i="21"/>
  <c r="BP29" i="20"/>
  <c r="BP24" i="20"/>
  <c r="BP44" i="20"/>
  <c r="BP39" i="20"/>
  <c r="BP34" i="20"/>
  <c r="BU46" i="21"/>
  <c r="BY239" i="46"/>
  <c r="BY253" i="46"/>
  <c r="BY245" i="46"/>
  <c r="BY291" i="46"/>
  <c r="BY288" i="46"/>
  <c r="BY248" i="46"/>
  <c r="BY247" i="46"/>
  <c r="BY293" i="46"/>
  <c r="BY153" i="46"/>
  <c r="BY149" i="46"/>
  <c r="BY145" i="46"/>
  <c r="BY141" i="46"/>
  <c r="BY94" i="46"/>
  <c r="BY137" i="46"/>
  <c r="BY107" i="46"/>
  <c r="BY103" i="46"/>
  <c r="BY97" i="46"/>
  <c r="BY93" i="46"/>
  <c r="BY305" i="46"/>
  <c r="BY304" i="46"/>
  <c r="BY297" i="46"/>
  <c r="BY302" i="46"/>
  <c r="BY299" i="46"/>
  <c r="BY286" i="46"/>
  <c r="BY252" i="46"/>
  <c r="BY243" i="46"/>
  <c r="BY241" i="46"/>
  <c r="BY238" i="46"/>
  <c r="BY237" i="46"/>
  <c r="BY203" i="46"/>
  <c r="BY351" i="46" s="1"/>
  <c r="BY196" i="46"/>
  <c r="BY344" i="46" s="1"/>
  <c r="BY204" i="46"/>
  <c r="BY352" i="46" s="1"/>
  <c r="BY198" i="46"/>
  <c r="BY346" i="46" s="1"/>
  <c r="BY192" i="46"/>
  <c r="BY340" i="46" s="1"/>
  <c r="BY186" i="46"/>
  <c r="BY334" i="46" s="1"/>
  <c r="BY152" i="46"/>
  <c r="BY148" i="46"/>
  <c r="BY144" i="46"/>
  <c r="BY100" i="46"/>
  <c r="BY140" i="46"/>
  <c r="BY136" i="46"/>
  <c r="BY110" i="46"/>
  <c r="BY106" i="46"/>
  <c r="BY102" i="46"/>
  <c r="BY95" i="46"/>
  <c r="BY92" i="46"/>
  <c r="BY300" i="46"/>
  <c r="BY298" i="46"/>
  <c r="BY295" i="46"/>
  <c r="BY250" i="46"/>
  <c r="BY200" i="46"/>
  <c r="BY348" i="46" s="1"/>
  <c r="BY197" i="46"/>
  <c r="BY345" i="46" s="1"/>
  <c r="BY194" i="46"/>
  <c r="BY342" i="46" s="1"/>
  <c r="BY185" i="46"/>
  <c r="BY333" i="46" s="1"/>
  <c r="BY151" i="46"/>
  <c r="BY147" i="46"/>
  <c r="BY143" i="46"/>
  <c r="BY98" i="46"/>
  <c r="BY139" i="46"/>
  <c r="BY135" i="46"/>
  <c r="BY109" i="46"/>
  <c r="BY105" i="46"/>
  <c r="BY101" i="46"/>
  <c r="BY91" i="46"/>
  <c r="BY296" i="46"/>
  <c r="BY287" i="46"/>
  <c r="BY294" i="46"/>
  <c r="BY254" i="46"/>
  <c r="BY292" i="46"/>
  <c r="BY251" i="46"/>
  <c r="BY244" i="46"/>
  <c r="BY249" i="46"/>
  <c r="BY246" i="46"/>
  <c r="BY235" i="46"/>
  <c r="BY199" i="46"/>
  <c r="BY347" i="46" s="1"/>
  <c r="BY195" i="46"/>
  <c r="BY343" i="46" s="1"/>
  <c r="BY193" i="46"/>
  <c r="BY341" i="46" s="1"/>
  <c r="BY188" i="46"/>
  <c r="BY336" i="46" s="1"/>
  <c r="BY187" i="46"/>
  <c r="BY335" i="46" s="1"/>
  <c r="BZ44" i="46"/>
  <c r="BZ48" i="46"/>
  <c r="BZ52" i="46"/>
  <c r="BZ56" i="46"/>
  <c r="BZ60" i="46"/>
  <c r="BZ47" i="46"/>
  <c r="BZ51" i="46"/>
  <c r="BZ55" i="46"/>
  <c r="BZ59" i="46"/>
  <c r="BZ63" i="46"/>
  <c r="BZ46" i="46"/>
  <c r="BZ50" i="46"/>
  <c r="BZ54" i="46"/>
  <c r="BZ58" i="46"/>
  <c r="BZ62" i="46"/>
  <c r="BZ45" i="46"/>
  <c r="BZ49" i="46"/>
  <c r="BZ53" i="46"/>
  <c r="BZ57" i="46"/>
  <c r="BZ61" i="46"/>
  <c r="BY154" i="46"/>
  <c r="BY150" i="46"/>
  <c r="BY146" i="46"/>
  <c r="BY142" i="46"/>
  <c r="BY96" i="46"/>
  <c r="BY138" i="46"/>
  <c r="BY108" i="46"/>
  <c r="BY104" i="46"/>
  <c r="BY99" i="46"/>
  <c r="BY303" i="46"/>
  <c r="BY301" i="46"/>
  <c r="BY289" i="46"/>
  <c r="BY290" i="46"/>
  <c r="BY240" i="46"/>
  <c r="BY242" i="46"/>
  <c r="BY236" i="46"/>
  <c r="BY201" i="46"/>
  <c r="BY349" i="46" s="1"/>
  <c r="BY191" i="46"/>
  <c r="BY339" i="46" s="1"/>
  <c r="BY202" i="46"/>
  <c r="BY350" i="46" s="1"/>
  <c r="BY190" i="46"/>
  <c r="BY338" i="46" s="1"/>
  <c r="BQ311" i="21"/>
  <c r="BR352" i="21"/>
  <c r="BT32" i="21"/>
  <c r="BT31" i="21" s="1"/>
  <c r="BY280" i="46"/>
  <c r="BY173" i="46"/>
  <c r="BY321" i="46" s="1"/>
  <c r="BY221" i="46"/>
  <c r="BY120" i="46"/>
  <c r="BY123" i="46"/>
  <c r="BY116" i="46"/>
  <c r="BY128" i="46"/>
  <c r="BY87" i="46"/>
  <c r="BY84" i="46"/>
  <c r="BY90" i="46"/>
  <c r="BY80" i="46"/>
  <c r="BY78" i="46"/>
  <c r="BY71" i="46"/>
  <c r="BY134" i="46"/>
  <c r="BY227" i="46"/>
  <c r="BY215" i="46"/>
  <c r="BY281" i="46"/>
  <c r="BY181" i="46"/>
  <c r="BY329" i="46" s="1"/>
  <c r="BY165" i="46"/>
  <c r="BY283" i="46"/>
  <c r="BY270" i="46"/>
  <c r="BY184" i="46"/>
  <c r="BY332" i="46" s="1"/>
  <c r="BY168" i="46"/>
  <c r="BY316" i="46" s="1"/>
  <c r="BY180" i="46"/>
  <c r="BY328" i="46" s="1"/>
  <c r="BY285" i="46"/>
  <c r="BY174" i="46"/>
  <c r="BY322" i="46" s="1"/>
  <c r="BY117" i="46"/>
  <c r="BY118" i="46"/>
  <c r="BY127" i="46"/>
  <c r="BY125" i="46"/>
  <c r="BY129" i="46"/>
  <c r="BY83" i="46"/>
  <c r="BY81" i="46"/>
  <c r="BY86" i="46"/>
  <c r="BY76" i="46"/>
  <c r="BY73" i="46"/>
  <c r="BY166" i="46"/>
  <c r="BY314" i="46" s="1"/>
  <c r="BY267" i="46"/>
  <c r="BY175" i="46"/>
  <c r="BY323" i="46" s="1"/>
  <c r="BY271" i="46"/>
  <c r="BY178" i="46"/>
  <c r="BY326" i="46" s="1"/>
  <c r="BY278" i="46"/>
  <c r="BY274" i="46"/>
  <c r="BY277" i="46"/>
  <c r="BY232" i="46"/>
  <c r="BY230" i="46"/>
  <c r="BY224" i="46"/>
  <c r="BY226" i="46"/>
  <c r="BY177" i="46"/>
  <c r="BY325" i="46" s="1"/>
  <c r="BY279" i="46"/>
  <c r="BY276" i="46"/>
  <c r="BY229" i="46"/>
  <c r="BY269" i="46"/>
  <c r="BY115" i="46"/>
  <c r="BY122" i="46"/>
  <c r="BY131" i="46"/>
  <c r="BY126" i="46"/>
  <c r="BY130" i="46"/>
  <c r="BY89" i="46"/>
  <c r="BY82" i="46"/>
  <c r="BY72" i="46"/>
  <c r="BY74" i="46"/>
  <c r="BY284" i="46"/>
  <c r="BY266" i="46"/>
  <c r="BY273" i="46"/>
  <c r="BY179" i="46"/>
  <c r="BY327" i="46" s="1"/>
  <c r="BY282" i="46"/>
  <c r="BY268" i="46"/>
  <c r="BY272" i="46"/>
  <c r="BY231" i="46"/>
  <c r="BY183" i="46"/>
  <c r="BY331" i="46" s="1"/>
  <c r="BY225" i="46"/>
  <c r="BY220" i="46"/>
  <c r="BY219" i="46"/>
  <c r="BY222" i="46"/>
  <c r="BY171" i="46"/>
  <c r="BY319" i="46" s="1"/>
  <c r="BY176" i="46"/>
  <c r="BY324" i="46" s="1"/>
  <c r="BY169" i="46"/>
  <c r="BY317" i="46" s="1"/>
  <c r="BY217" i="46"/>
  <c r="BY216" i="46"/>
  <c r="BY119" i="46"/>
  <c r="BY121" i="46"/>
  <c r="BY133" i="46"/>
  <c r="BY124" i="46"/>
  <c r="BY132" i="46"/>
  <c r="BY88" i="46"/>
  <c r="BY85" i="46"/>
  <c r="BY79" i="46"/>
  <c r="BY77" i="46"/>
  <c r="BY75" i="46"/>
  <c r="BY228" i="46"/>
  <c r="BY233" i="46"/>
  <c r="BY182" i="46"/>
  <c r="BY330" i="46" s="1"/>
  <c r="BY170" i="46"/>
  <c r="BY318" i="46" s="1"/>
  <c r="BY218" i="46"/>
  <c r="BY275" i="46"/>
  <c r="BY167" i="46"/>
  <c r="BY315" i="46" s="1"/>
  <c r="BY234" i="46"/>
  <c r="BY223" i="46"/>
  <c r="BY172" i="46"/>
  <c r="BY320" i="46" s="1"/>
  <c r="BX320" i="46"/>
  <c r="BW310" i="46"/>
  <c r="BX159" i="46"/>
  <c r="BX209" i="46"/>
  <c r="BX208" i="46"/>
  <c r="BX158" i="46"/>
  <c r="BX260" i="46"/>
  <c r="BX259" i="46"/>
  <c r="BX328" i="46"/>
  <c r="BZ32" i="46"/>
  <c r="BZ37" i="46"/>
  <c r="BZ38" i="46"/>
  <c r="BZ27" i="46"/>
  <c r="BZ43" i="46"/>
  <c r="BZ40" i="46"/>
  <c r="BZ41" i="46"/>
  <c r="BZ34" i="46"/>
  <c r="BZ26" i="46"/>
  <c r="BZ31" i="46"/>
  <c r="BZ36" i="46"/>
  <c r="BZ25" i="46"/>
  <c r="BZ29" i="46"/>
  <c r="BZ35" i="46"/>
  <c r="BZ28" i="46"/>
  <c r="BZ42" i="46"/>
  <c r="BZ30" i="46"/>
  <c r="BZ33" i="46"/>
  <c r="BZ24" i="46"/>
  <c r="BZ39" i="46"/>
  <c r="BX313" i="46"/>
  <c r="BZ15" i="46"/>
  <c r="CA14" i="46"/>
  <c r="BZ188" i="46"/>
  <c r="BZ336" i="46" s="1"/>
  <c r="F414" i="46"/>
  <c r="E415" i="46"/>
  <c r="AK109" i="21"/>
  <c r="AK111" i="21" s="1"/>
  <c r="BX6" i="26"/>
  <c r="BX7" i="26"/>
  <c r="BY8" i="26"/>
  <c r="BX5" i="26"/>
  <c r="CC9" i="28"/>
  <c r="CC3" i="28"/>
  <c r="CC4" i="28"/>
  <c r="CD2" i="28"/>
  <c r="CC10" i="28"/>
  <c r="CE7" i="28"/>
  <c r="CE6" i="28"/>
  <c r="CF8" i="28"/>
  <c r="CE5" i="28"/>
  <c r="BS290" i="21"/>
  <c r="BP10" i="20"/>
  <c r="BP9" i="20"/>
  <c r="BR166" i="21"/>
  <c r="BS234" i="21"/>
  <c r="BS239" i="21" s="1"/>
  <c r="BS47" i="21"/>
  <c r="BR143" i="21"/>
  <c r="BR132" i="21"/>
  <c r="BR121" i="21"/>
  <c r="BR110" i="21"/>
  <c r="BR272" i="21" s="1"/>
  <c r="BS163" i="21"/>
  <c r="BS191" i="21"/>
  <c r="BS195" i="21" s="1"/>
  <c r="BS30" i="26" s="1"/>
  <c r="BS207" i="21"/>
  <c r="BS211" i="21" s="1"/>
  <c r="BS31" i="26" s="1"/>
  <c r="BS174" i="21"/>
  <c r="BS96" i="21"/>
  <c r="BS140" i="21"/>
  <c r="BS107" i="21"/>
  <c r="BS63" i="21"/>
  <c r="BS74" i="21"/>
  <c r="BS85" i="21"/>
  <c r="BS118" i="21"/>
  <c r="BS129" i="21"/>
  <c r="BR155" i="21"/>
  <c r="BS152" i="21"/>
  <c r="BS151" i="21"/>
  <c r="AT134" i="21"/>
  <c r="AU131" i="21" s="1"/>
  <c r="BR16" i="26"/>
  <c r="BS10" i="26"/>
  <c r="BS66" i="26"/>
  <c r="BS65" i="26"/>
  <c r="BT172" i="21"/>
  <c r="BS10" i="21"/>
  <c r="BP59" i="20"/>
  <c r="BP3" i="20"/>
  <c r="BP4" i="20"/>
  <c r="BP54" i="20"/>
  <c r="BQ2" i="20"/>
  <c r="BP49" i="20"/>
  <c r="BS15" i="25"/>
  <c r="BU4" i="25"/>
  <c r="BU3" i="25"/>
  <c r="BV2" i="25"/>
  <c r="BV9" i="25" s="1"/>
  <c r="BS3" i="21"/>
  <c r="BS9" i="21"/>
  <c r="BS4" i="21"/>
  <c r="BT2" i="21"/>
  <c r="AU123" i="21"/>
  <c r="AV120" i="21" s="1"/>
  <c r="BV5" i="25"/>
  <c r="BV6" i="25"/>
  <c r="BV7" i="25"/>
  <c r="BW8" i="25"/>
  <c r="BV8" i="20"/>
  <c r="BU7" i="20"/>
  <c r="BU6" i="20"/>
  <c r="BU5" i="20"/>
  <c r="BS4" i="26"/>
  <c r="BT2" i="26"/>
  <c r="BS9" i="26"/>
  <c r="BS3" i="26"/>
  <c r="BV8" i="21"/>
  <c r="BU7" i="21"/>
  <c r="BU6" i="21"/>
  <c r="BU5" i="21"/>
  <c r="BU161" i="21" s="1"/>
  <c r="AY144" i="21"/>
  <c r="AY20" i="26" s="1"/>
  <c r="BT61" i="21"/>
  <c r="BT149" i="21"/>
  <c r="BQ347" i="21" l="1"/>
  <c r="BQ350" i="21"/>
  <c r="BT346" i="21"/>
  <c r="BT345" i="21"/>
  <c r="BT217" i="21"/>
  <c r="BT49" i="26" s="1"/>
  <c r="BT46" i="26" s="1"/>
  <c r="BT218" i="21"/>
  <c r="BT50" i="26" s="1"/>
  <c r="BT47" i="26" s="1"/>
  <c r="BT201" i="21"/>
  <c r="BT184" i="21"/>
  <c r="BT200" i="21"/>
  <c r="BT185" i="21"/>
  <c r="BT339" i="21"/>
  <c r="BT372" i="21"/>
  <c r="BT62" i="26" s="1"/>
  <c r="BT371" i="21"/>
  <c r="BT56" i="26" s="1"/>
  <c r="BT338" i="21"/>
  <c r="BT365" i="21"/>
  <c r="BT364" i="21"/>
  <c r="CA16" i="46"/>
  <c r="BW19" i="46"/>
  <c r="BV18" i="46"/>
  <c r="BV17" i="46"/>
  <c r="BR337" i="21"/>
  <c r="BR340" i="21" s="1"/>
  <c r="BR39" i="28"/>
  <c r="BR344" i="21"/>
  <c r="BT351" i="21"/>
  <c r="BT55" i="26"/>
  <c r="BT61" i="26"/>
  <c r="BS377" i="21"/>
  <c r="BT42" i="25"/>
  <c r="BT37" i="21"/>
  <c r="BT283" i="21"/>
  <c r="BT285" i="21"/>
  <c r="BT224" i="21"/>
  <c r="BT223" i="21"/>
  <c r="BT206" i="21"/>
  <c r="BT190" i="21"/>
  <c r="BT54" i="26"/>
  <c r="BT60" i="26"/>
  <c r="BT173" i="21"/>
  <c r="BT175" i="21" s="1"/>
  <c r="BT171" i="21" s="1"/>
  <c r="BT284" i="21" s="1"/>
  <c r="BT53" i="26"/>
  <c r="BT59" i="26"/>
  <c r="BT150" i="21"/>
  <c r="BT148" i="21" s="1"/>
  <c r="BU20" i="25" s="1"/>
  <c r="BT162" i="21"/>
  <c r="BT160" i="21" s="1"/>
  <c r="BU21" i="25" s="1"/>
  <c r="BT128" i="21"/>
  <c r="BT126" i="21" s="1"/>
  <c r="BU18" i="25" s="1"/>
  <c r="BT139" i="21"/>
  <c r="BT137" i="21" s="1"/>
  <c r="BU19" i="25" s="1"/>
  <c r="BU127" i="21"/>
  <c r="BU138" i="21"/>
  <c r="BU116" i="21"/>
  <c r="BU105" i="21"/>
  <c r="BU94" i="21"/>
  <c r="BU83" i="21"/>
  <c r="BT106" i="21"/>
  <c r="BT104" i="21" s="1"/>
  <c r="BT268" i="21" s="1"/>
  <c r="BT117" i="21"/>
  <c r="BT115" i="21" s="1"/>
  <c r="BU17" i="25" s="1"/>
  <c r="BT84" i="21"/>
  <c r="BT95" i="21"/>
  <c r="BU72" i="21"/>
  <c r="BT62" i="21"/>
  <c r="BT73" i="21"/>
  <c r="AN168" i="21"/>
  <c r="AN357" i="21" s="1"/>
  <c r="AK41" i="26"/>
  <c r="AK273" i="21"/>
  <c r="BT328" i="21"/>
  <c r="BQ29" i="20"/>
  <c r="BQ44" i="20"/>
  <c r="BQ39" i="20"/>
  <c r="BQ34" i="20"/>
  <c r="BV46" i="21"/>
  <c r="BZ240" i="46"/>
  <c r="BZ303" i="46"/>
  <c r="BZ301" i="46"/>
  <c r="BZ236" i="46"/>
  <c r="BZ290" i="46"/>
  <c r="BZ242" i="46"/>
  <c r="BZ289" i="46"/>
  <c r="CA45" i="46"/>
  <c r="CA49" i="46"/>
  <c r="CA53" i="46"/>
  <c r="CA57" i="46"/>
  <c r="CA61" i="46"/>
  <c r="CA44" i="46"/>
  <c r="CA48" i="46"/>
  <c r="CA52" i="46"/>
  <c r="CA56" i="46"/>
  <c r="CA60" i="46"/>
  <c r="CA47" i="46"/>
  <c r="CA51" i="46"/>
  <c r="CA55" i="46"/>
  <c r="CA59" i="46"/>
  <c r="CA63" i="46"/>
  <c r="CA46" i="46"/>
  <c r="CA50" i="46"/>
  <c r="CA54" i="46"/>
  <c r="CA58" i="46"/>
  <c r="CA62" i="46"/>
  <c r="BZ152" i="46"/>
  <c r="BZ148" i="46"/>
  <c r="BZ144" i="46"/>
  <c r="BZ139" i="46"/>
  <c r="BZ140" i="46"/>
  <c r="BZ110" i="46"/>
  <c r="BZ106" i="46"/>
  <c r="BZ102" i="46"/>
  <c r="BZ98" i="46"/>
  <c r="BZ94" i="46"/>
  <c r="BZ298" i="46"/>
  <c r="BZ300" i="46"/>
  <c r="BZ287" i="46"/>
  <c r="BZ235" i="46"/>
  <c r="BZ197" i="46"/>
  <c r="BZ345" i="46" s="1"/>
  <c r="BZ199" i="46"/>
  <c r="BZ347" i="46" s="1"/>
  <c r="BZ194" i="46"/>
  <c r="BZ342" i="46" s="1"/>
  <c r="BZ189" i="46"/>
  <c r="BZ337" i="46" s="1"/>
  <c r="BZ187" i="46"/>
  <c r="BZ335" i="46" s="1"/>
  <c r="BZ151" i="46"/>
  <c r="BZ147" i="46"/>
  <c r="BZ143" i="46"/>
  <c r="BZ137" i="46"/>
  <c r="BZ138" i="46"/>
  <c r="BZ109" i="46"/>
  <c r="BZ105" i="46"/>
  <c r="BZ101" i="46"/>
  <c r="BZ97" i="46"/>
  <c r="BZ93" i="46"/>
  <c r="BZ297" i="46"/>
  <c r="BZ294" i="46"/>
  <c r="BZ299" i="46"/>
  <c r="BZ296" i="46"/>
  <c r="BZ253" i="46"/>
  <c r="BZ252" i="46"/>
  <c r="BZ249" i="46"/>
  <c r="BZ254" i="46"/>
  <c r="BZ247" i="46"/>
  <c r="BZ200" i="46"/>
  <c r="BZ348" i="46" s="1"/>
  <c r="BZ192" i="46"/>
  <c r="BZ340" i="46" s="1"/>
  <c r="BZ193" i="46"/>
  <c r="BZ341" i="46" s="1"/>
  <c r="BZ185" i="46"/>
  <c r="BZ333" i="46" s="1"/>
  <c r="BZ186" i="46"/>
  <c r="BZ334" i="46" s="1"/>
  <c r="BZ154" i="46"/>
  <c r="BZ150" i="46"/>
  <c r="BZ146" i="46"/>
  <c r="BZ142" i="46"/>
  <c r="BZ135" i="46"/>
  <c r="BZ136" i="46"/>
  <c r="BZ108" i="46"/>
  <c r="BZ104" i="46"/>
  <c r="BZ100" i="46"/>
  <c r="BZ96" i="46"/>
  <c r="BZ92" i="46"/>
  <c r="BZ302" i="46"/>
  <c r="BZ293" i="46"/>
  <c r="BZ292" i="46"/>
  <c r="BZ295" i="46"/>
  <c r="BZ288" i="46"/>
  <c r="BZ251" i="46"/>
  <c r="BZ248" i="46"/>
  <c r="BZ245" i="46"/>
  <c r="BZ250" i="46"/>
  <c r="BZ243" i="46"/>
  <c r="BZ237" i="46"/>
  <c r="BZ204" i="46"/>
  <c r="BZ352" i="46" s="1"/>
  <c r="BZ201" i="46"/>
  <c r="BZ349" i="46" s="1"/>
  <c r="BZ198" i="46"/>
  <c r="BZ346" i="46" s="1"/>
  <c r="BZ195" i="46"/>
  <c r="BZ343" i="46" s="1"/>
  <c r="BZ190" i="46"/>
  <c r="BZ338" i="46" s="1"/>
  <c r="BZ153" i="46"/>
  <c r="BZ149" i="46"/>
  <c r="BZ145" i="46"/>
  <c r="BZ141" i="46"/>
  <c r="BZ107" i="46"/>
  <c r="BZ103" i="46"/>
  <c r="BZ99" i="46"/>
  <c r="BZ95" i="46"/>
  <c r="BZ91" i="46"/>
  <c r="BZ304" i="46"/>
  <c r="BZ305" i="46"/>
  <c r="BZ286" i="46"/>
  <c r="BZ291" i="46"/>
  <c r="BZ244" i="46"/>
  <c r="BZ241" i="46"/>
  <c r="BZ246" i="46"/>
  <c r="BZ239" i="46"/>
  <c r="BZ238" i="46"/>
  <c r="BZ202" i="46"/>
  <c r="BZ350" i="46" s="1"/>
  <c r="BZ203" i="46"/>
  <c r="BZ351" i="46" s="1"/>
  <c r="BZ196" i="46"/>
  <c r="BZ344" i="46" s="1"/>
  <c r="BZ191" i="46"/>
  <c r="BZ339" i="46" s="1"/>
  <c r="BS352" i="21"/>
  <c r="BS358" i="21" s="1"/>
  <c r="BS311" i="21" s="1"/>
  <c r="BZ167" i="46"/>
  <c r="BZ315" i="46" s="1"/>
  <c r="BZ170" i="46"/>
  <c r="BZ318" i="46" s="1"/>
  <c r="BZ228" i="46"/>
  <c r="BZ216" i="46"/>
  <c r="BZ171" i="46"/>
  <c r="BZ319" i="46" s="1"/>
  <c r="BZ115" i="46"/>
  <c r="BZ118" i="46"/>
  <c r="BZ124" i="46"/>
  <c r="BZ127" i="46"/>
  <c r="BZ132" i="46"/>
  <c r="BZ82" i="46"/>
  <c r="BZ89" i="46"/>
  <c r="BZ79" i="46"/>
  <c r="BZ77" i="46"/>
  <c r="BZ75" i="46"/>
  <c r="BZ219" i="46"/>
  <c r="BZ231" i="46"/>
  <c r="BZ179" i="46"/>
  <c r="BZ327" i="46" s="1"/>
  <c r="BZ276" i="46"/>
  <c r="BZ224" i="46"/>
  <c r="BZ274" i="46"/>
  <c r="BZ166" i="46"/>
  <c r="BZ314" i="46" s="1"/>
  <c r="BZ285" i="46"/>
  <c r="BZ184" i="46"/>
  <c r="BZ332" i="46" s="1"/>
  <c r="BZ275" i="46"/>
  <c r="BZ217" i="46"/>
  <c r="BZ222" i="46"/>
  <c r="BZ116" i="46"/>
  <c r="BZ125" i="46"/>
  <c r="BZ126" i="46"/>
  <c r="BZ129" i="46"/>
  <c r="BZ85" i="46"/>
  <c r="BZ87" i="46"/>
  <c r="BZ80" i="46"/>
  <c r="BZ78" i="46"/>
  <c r="BZ72" i="46"/>
  <c r="BZ220" i="46"/>
  <c r="BZ272" i="46"/>
  <c r="BZ273" i="46"/>
  <c r="BZ279" i="46"/>
  <c r="BZ230" i="46"/>
  <c r="BZ271" i="46"/>
  <c r="BZ270" i="46"/>
  <c r="BZ181" i="46"/>
  <c r="BZ329" i="46" s="1"/>
  <c r="BZ215" i="46"/>
  <c r="BZ172" i="46"/>
  <c r="BZ320" i="46" s="1"/>
  <c r="BZ223" i="46"/>
  <c r="BZ218" i="46"/>
  <c r="BZ182" i="46"/>
  <c r="BZ330" i="46" s="1"/>
  <c r="BZ169" i="46"/>
  <c r="BZ317" i="46" s="1"/>
  <c r="BZ119" i="46"/>
  <c r="BZ120" i="46"/>
  <c r="BZ122" i="46"/>
  <c r="BZ130" i="46"/>
  <c r="BZ131" i="46"/>
  <c r="BZ84" i="46"/>
  <c r="BZ90" i="46"/>
  <c r="BZ83" i="46"/>
  <c r="BZ73" i="46"/>
  <c r="BZ74" i="46"/>
  <c r="BZ134" i="46"/>
  <c r="BZ225" i="46"/>
  <c r="BZ268" i="46"/>
  <c r="BZ266" i="46"/>
  <c r="BZ269" i="46"/>
  <c r="BZ177" i="46"/>
  <c r="BZ325" i="46" s="1"/>
  <c r="BZ232" i="46"/>
  <c r="BZ278" i="46"/>
  <c r="BZ175" i="46"/>
  <c r="BZ323" i="46" s="1"/>
  <c r="BZ174" i="46"/>
  <c r="BZ322" i="46" s="1"/>
  <c r="BZ180" i="46"/>
  <c r="BZ328" i="46" s="1"/>
  <c r="BZ283" i="46"/>
  <c r="BZ281" i="46"/>
  <c r="BZ227" i="46"/>
  <c r="BZ173" i="46"/>
  <c r="BZ321" i="46" s="1"/>
  <c r="BZ234" i="46"/>
  <c r="BZ233" i="46"/>
  <c r="BZ176" i="46"/>
  <c r="BZ324" i="46" s="1"/>
  <c r="BZ123" i="46"/>
  <c r="BZ117" i="46"/>
  <c r="BZ121" i="46"/>
  <c r="BZ128" i="46"/>
  <c r="BZ133" i="46"/>
  <c r="BZ88" i="46"/>
  <c r="BZ86" i="46"/>
  <c r="BZ76" i="46"/>
  <c r="BZ81" i="46"/>
  <c r="BZ71" i="46"/>
  <c r="BZ183" i="46"/>
  <c r="BZ331" i="46" s="1"/>
  <c r="BZ282" i="46"/>
  <c r="BZ284" i="46"/>
  <c r="BZ229" i="46"/>
  <c r="BZ226" i="46"/>
  <c r="BZ277" i="46"/>
  <c r="BZ178" i="46"/>
  <c r="BZ326" i="46" s="1"/>
  <c r="BZ267" i="46"/>
  <c r="BZ168" i="46"/>
  <c r="BZ316" i="46" s="1"/>
  <c r="BZ165" i="46"/>
  <c r="BZ221" i="46"/>
  <c r="BZ280" i="46"/>
  <c r="BY159" i="46"/>
  <c r="BY259" i="46"/>
  <c r="BY260" i="46"/>
  <c r="BY209" i="46"/>
  <c r="BY208" i="46"/>
  <c r="BX310" i="46"/>
  <c r="BY158" i="46"/>
  <c r="CA27" i="46"/>
  <c r="CA43" i="46"/>
  <c r="CA32" i="46"/>
  <c r="CA37" i="46"/>
  <c r="CA38" i="46"/>
  <c r="CA40" i="46"/>
  <c r="CA34" i="46"/>
  <c r="CA36" i="46"/>
  <c r="CA26" i="46"/>
  <c r="CA25" i="46"/>
  <c r="CA41" i="46"/>
  <c r="CA29" i="46"/>
  <c r="CA35" i="46"/>
  <c r="CA28" i="46"/>
  <c r="CA31" i="46"/>
  <c r="CA42" i="46"/>
  <c r="CA24" i="46"/>
  <c r="CA30" i="46"/>
  <c r="CA33" i="46"/>
  <c r="CA39" i="46"/>
  <c r="E416" i="46"/>
  <c r="F415" i="46"/>
  <c r="BY313" i="46"/>
  <c r="BU32" i="21"/>
  <c r="BU31" i="21" s="1"/>
  <c r="CB14" i="46"/>
  <c r="CB16" i="46" s="1"/>
  <c r="CA15" i="46"/>
  <c r="CA134" i="46"/>
  <c r="AK112" i="21"/>
  <c r="CF6" i="28"/>
  <c r="CG8" i="28"/>
  <c r="CF7" i="28"/>
  <c r="CF5" i="28"/>
  <c r="CD4" i="28"/>
  <c r="CD9" i="28"/>
  <c r="CE2" i="28"/>
  <c r="CD3" i="28"/>
  <c r="CD10" i="28"/>
  <c r="BY5" i="26"/>
  <c r="BY6" i="26"/>
  <c r="BZ8" i="26"/>
  <c r="BY7" i="26"/>
  <c r="BS166" i="21"/>
  <c r="BT290" i="21"/>
  <c r="BQ9" i="20"/>
  <c r="BQ10" i="20"/>
  <c r="BT234" i="21"/>
  <c r="BT239" i="21" s="1"/>
  <c r="BT47" i="21"/>
  <c r="BS143" i="21"/>
  <c r="BS132" i="21"/>
  <c r="BS121" i="21"/>
  <c r="BS110" i="21"/>
  <c r="BS272" i="21" s="1"/>
  <c r="BT191" i="21"/>
  <c r="BT195" i="21" s="1"/>
  <c r="BT30" i="26" s="1"/>
  <c r="BT207" i="21"/>
  <c r="BT211" i="21" s="1"/>
  <c r="BT31" i="26" s="1"/>
  <c r="BT174" i="21"/>
  <c r="BT163" i="21"/>
  <c r="BT96" i="21"/>
  <c r="BT107" i="21"/>
  <c r="BT74" i="21"/>
  <c r="BT63" i="21"/>
  <c r="BT140" i="21"/>
  <c r="BT118" i="21"/>
  <c r="BT129" i="21"/>
  <c r="BT85" i="21"/>
  <c r="BS155" i="21"/>
  <c r="BT151" i="21"/>
  <c r="BT152" i="21"/>
  <c r="AU133" i="21"/>
  <c r="AU19" i="26" s="1"/>
  <c r="BS16" i="26"/>
  <c r="BT10" i="26"/>
  <c r="BT66" i="26"/>
  <c r="BT65" i="26"/>
  <c r="BU172" i="21"/>
  <c r="BT10" i="21"/>
  <c r="BQ59" i="20"/>
  <c r="BQ3" i="20"/>
  <c r="BQ4" i="20"/>
  <c r="BQ49" i="20"/>
  <c r="BR2" i="20"/>
  <c r="BT15" i="25"/>
  <c r="BV3" i="25"/>
  <c r="BW2" i="25"/>
  <c r="BW9" i="25" s="1"/>
  <c r="BV4" i="25"/>
  <c r="BT9" i="21"/>
  <c r="BU2" i="21"/>
  <c r="BT4" i="21"/>
  <c r="BT3" i="21"/>
  <c r="BW8" i="21"/>
  <c r="BV5" i="21"/>
  <c r="BV161" i="21" s="1"/>
  <c r="BV6" i="21"/>
  <c r="BV7" i="21"/>
  <c r="BW6" i="25"/>
  <c r="BW7" i="25"/>
  <c r="BX8" i="25"/>
  <c r="BW5" i="25"/>
  <c r="AV122" i="21"/>
  <c r="AV18" i="26" s="1"/>
  <c r="BU61" i="21"/>
  <c r="BU149" i="21"/>
  <c r="BT3" i="26"/>
  <c r="BT4" i="26"/>
  <c r="BT9" i="26"/>
  <c r="BU2" i="26"/>
  <c r="BW8" i="20"/>
  <c r="BV7" i="20"/>
  <c r="BV6" i="20"/>
  <c r="BV5" i="20"/>
  <c r="AY145" i="21"/>
  <c r="AZ142" i="21" s="1"/>
  <c r="BR347" i="21" l="1"/>
  <c r="BR350" i="21"/>
  <c r="BU346" i="21"/>
  <c r="BU345" i="21"/>
  <c r="BU55" i="26" s="1"/>
  <c r="BU218" i="21"/>
  <c r="BU50" i="26" s="1"/>
  <c r="BU47" i="26" s="1"/>
  <c r="BU201" i="21"/>
  <c r="BU217" i="21"/>
  <c r="BU49" i="26" s="1"/>
  <c r="BU46" i="26" s="1"/>
  <c r="BU200" i="21"/>
  <c r="BU185" i="21"/>
  <c r="BU184" i="21"/>
  <c r="BU339" i="21"/>
  <c r="BU338" i="21"/>
  <c r="BU371" i="21"/>
  <c r="BU56" i="26" s="1"/>
  <c r="BU372" i="21"/>
  <c r="BU62" i="26" s="1"/>
  <c r="BU365" i="21"/>
  <c r="BU364" i="21"/>
  <c r="BX19" i="46"/>
  <c r="BW17" i="46"/>
  <c r="BW18" i="46"/>
  <c r="BS337" i="21"/>
  <c r="BS340" i="21" s="1"/>
  <c r="BS39" i="28"/>
  <c r="BS344" i="21"/>
  <c r="BU351" i="21"/>
  <c r="BU61" i="26"/>
  <c r="BT377" i="21"/>
  <c r="BU37" i="21"/>
  <c r="BU42" i="25"/>
  <c r="BU285" i="21"/>
  <c r="BU283" i="21"/>
  <c r="BU224" i="21"/>
  <c r="BU223" i="21"/>
  <c r="BU206" i="21"/>
  <c r="BU190" i="21"/>
  <c r="BU54" i="26"/>
  <c r="BU60" i="26"/>
  <c r="BU173" i="21"/>
  <c r="BU175" i="21" s="1"/>
  <c r="BU171" i="21" s="1"/>
  <c r="BU284" i="21" s="1"/>
  <c r="BU59" i="26"/>
  <c r="BU53" i="26"/>
  <c r="BU150" i="21"/>
  <c r="BU148" i="21" s="1"/>
  <c r="BV20" i="25" s="1"/>
  <c r="BU162" i="21"/>
  <c r="BU160" i="21" s="1"/>
  <c r="BV21" i="25" s="1"/>
  <c r="BV138" i="21"/>
  <c r="BV127" i="21"/>
  <c r="BV116" i="21"/>
  <c r="BV105" i="21"/>
  <c r="BV94" i="21"/>
  <c r="BV83" i="21"/>
  <c r="BU128" i="21"/>
  <c r="BU126" i="21" s="1"/>
  <c r="BV18" i="25" s="1"/>
  <c r="BU139" i="21"/>
  <c r="BU137" i="21" s="1"/>
  <c r="BV19" i="25" s="1"/>
  <c r="BU106" i="21"/>
  <c r="BU104" i="21" s="1"/>
  <c r="BU268" i="21" s="1"/>
  <c r="BU117" i="21"/>
  <c r="BU115" i="21" s="1"/>
  <c r="BV17" i="25" s="1"/>
  <c r="BU84" i="21"/>
  <c r="BU95" i="21"/>
  <c r="BV72" i="21"/>
  <c r="AN21" i="28"/>
  <c r="AO165" i="21"/>
  <c r="BU62" i="21"/>
  <c r="BU73" i="21"/>
  <c r="BU328" i="21"/>
  <c r="BR29" i="20"/>
  <c r="BR24" i="20"/>
  <c r="BR44" i="20"/>
  <c r="BR39" i="20"/>
  <c r="BR34" i="20"/>
  <c r="BW46" i="21"/>
  <c r="CA243" i="46"/>
  <c r="CA302" i="46"/>
  <c r="CA253" i="46"/>
  <c r="CA246" i="46"/>
  <c r="CA305" i="46"/>
  <c r="CA250" i="46"/>
  <c r="CA251" i="46"/>
  <c r="CA293" i="46"/>
  <c r="CA249" i="46"/>
  <c r="CA296" i="46"/>
  <c r="CA235" i="46"/>
  <c r="CA286" i="46"/>
  <c r="CA297" i="46"/>
  <c r="CA298" i="46"/>
  <c r="CA241" i="46"/>
  <c r="CA304" i="46"/>
  <c r="CA245" i="46"/>
  <c r="CA288" i="46"/>
  <c r="CA252" i="46"/>
  <c r="CA299" i="46"/>
  <c r="CA287" i="46"/>
  <c r="CA239" i="46"/>
  <c r="CA292" i="46"/>
  <c r="CA254" i="46"/>
  <c r="CA238" i="46"/>
  <c r="CA244" i="46"/>
  <c r="CA291" i="46"/>
  <c r="CA237" i="46"/>
  <c r="CA248" i="46"/>
  <c r="CA295" i="46"/>
  <c r="CA247" i="46"/>
  <c r="CA294" i="46"/>
  <c r="CA300" i="46"/>
  <c r="CA154" i="46"/>
  <c r="CA150" i="46"/>
  <c r="CA146" i="46"/>
  <c r="CA142" i="46"/>
  <c r="CA138" i="46"/>
  <c r="CA108" i="46"/>
  <c r="CA104" i="46"/>
  <c r="CA98" i="46"/>
  <c r="CA99" i="46"/>
  <c r="CA92" i="46"/>
  <c r="CA290" i="46"/>
  <c r="CA240" i="46"/>
  <c r="CA193" i="46"/>
  <c r="CA341" i="46" s="1"/>
  <c r="CA200" i="46"/>
  <c r="CA348" i="46" s="1"/>
  <c r="CA194" i="46"/>
  <c r="CA342" i="46" s="1"/>
  <c r="CA186" i="46"/>
  <c r="CA334" i="46" s="1"/>
  <c r="CB46" i="46"/>
  <c r="CB50" i="46"/>
  <c r="CB54" i="46"/>
  <c r="CB58" i="46"/>
  <c r="CB62" i="46"/>
  <c r="CB45" i="46"/>
  <c r="CB49" i="46"/>
  <c r="CB53" i="46"/>
  <c r="CB57" i="46"/>
  <c r="CB61" i="46"/>
  <c r="CB44" i="46"/>
  <c r="CB48" i="46"/>
  <c r="CB52" i="46"/>
  <c r="CB56" i="46"/>
  <c r="CB60" i="46"/>
  <c r="CB47" i="46"/>
  <c r="CB51" i="46"/>
  <c r="CB55" i="46"/>
  <c r="CB59" i="46"/>
  <c r="CB63" i="46"/>
  <c r="CA153" i="46"/>
  <c r="CA149" i="46"/>
  <c r="CA145" i="46"/>
  <c r="CA141" i="46"/>
  <c r="CA137" i="46"/>
  <c r="CA107" i="46"/>
  <c r="CA103" i="46"/>
  <c r="CA96" i="46"/>
  <c r="CA97" i="46"/>
  <c r="CA91" i="46"/>
  <c r="CA301" i="46"/>
  <c r="CA242" i="46"/>
  <c r="CA236" i="46"/>
  <c r="CA201" i="46"/>
  <c r="CA349" i="46" s="1"/>
  <c r="CA202" i="46"/>
  <c r="CA350" i="46" s="1"/>
  <c r="CA195" i="46"/>
  <c r="CA343" i="46" s="1"/>
  <c r="CA190" i="46"/>
  <c r="CA338" i="46" s="1"/>
  <c r="CA188" i="46"/>
  <c r="CA336" i="46" s="1"/>
  <c r="CA152" i="46"/>
  <c r="CA148" i="46"/>
  <c r="CA144" i="46"/>
  <c r="CA140" i="46"/>
  <c r="CA136" i="46"/>
  <c r="CA110" i="46"/>
  <c r="CA106" i="46"/>
  <c r="CA102" i="46"/>
  <c r="CA94" i="46"/>
  <c r="CA95" i="46"/>
  <c r="CA199" i="46"/>
  <c r="CA347" i="46" s="1"/>
  <c r="CA196" i="46"/>
  <c r="CA344" i="46" s="1"/>
  <c r="CA197" i="46"/>
  <c r="CA345" i="46" s="1"/>
  <c r="CA192" i="46"/>
  <c r="CA340" i="46" s="1"/>
  <c r="CA187" i="46"/>
  <c r="CA335" i="46" s="1"/>
  <c r="CA151" i="46"/>
  <c r="CA147" i="46"/>
  <c r="CA143" i="46"/>
  <c r="CA139" i="46"/>
  <c r="CA135" i="46"/>
  <c r="CA109" i="46"/>
  <c r="CA105" i="46"/>
  <c r="CA100" i="46"/>
  <c r="CA101" i="46"/>
  <c r="CA93" i="46"/>
  <c r="CA303" i="46"/>
  <c r="CA289" i="46"/>
  <c r="CA203" i="46"/>
  <c r="CA351" i="46" s="1"/>
  <c r="CA198" i="46"/>
  <c r="CA346" i="46" s="1"/>
  <c r="CA204" i="46"/>
  <c r="CA352" i="46" s="1"/>
  <c r="CA191" i="46"/>
  <c r="CA339" i="46" s="1"/>
  <c r="CA189" i="46"/>
  <c r="CA337" i="46" s="1"/>
  <c r="CA185" i="46"/>
  <c r="CA333" i="46" s="1"/>
  <c r="BT352" i="21"/>
  <c r="CA267" i="46"/>
  <c r="CA229" i="46"/>
  <c r="CA176" i="46"/>
  <c r="CA324" i="46" s="1"/>
  <c r="CA283" i="46"/>
  <c r="CA278" i="46"/>
  <c r="CA266" i="46"/>
  <c r="CA169" i="46"/>
  <c r="CA317" i="46" s="1"/>
  <c r="CA172" i="46"/>
  <c r="CA320" i="46" s="1"/>
  <c r="CA270" i="46"/>
  <c r="CA230" i="46"/>
  <c r="CA220" i="46"/>
  <c r="CA275" i="46"/>
  <c r="CA120" i="46"/>
  <c r="CA122" i="46"/>
  <c r="CA130" i="46"/>
  <c r="CA128" i="46"/>
  <c r="CA129" i="46"/>
  <c r="CA86" i="46"/>
  <c r="CA83" i="46"/>
  <c r="CA81" i="46"/>
  <c r="CA75" i="46"/>
  <c r="CA73" i="46"/>
  <c r="CA285" i="46"/>
  <c r="CA224" i="46"/>
  <c r="CA231" i="46"/>
  <c r="CA228" i="46"/>
  <c r="CA165" i="46"/>
  <c r="CA178" i="46"/>
  <c r="CA326" i="46" s="1"/>
  <c r="CA284" i="46"/>
  <c r="CA233" i="46"/>
  <c r="CA173" i="46"/>
  <c r="CA321" i="46" s="1"/>
  <c r="CA180" i="46"/>
  <c r="CA328" i="46" s="1"/>
  <c r="CA232" i="46"/>
  <c r="CA268" i="46"/>
  <c r="CA182" i="46"/>
  <c r="CA330" i="46" s="1"/>
  <c r="CA279" i="46"/>
  <c r="CA222" i="46"/>
  <c r="CA125" i="46"/>
  <c r="CA121" i="46"/>
  <c r="CA123" i="46"/>
  <c r="CA127" i="46"/>
  <c r="CA79" i="46"/>
  <c r="CA88" i="46"/>
  <c r="CA82" i="46"/>
  <c r="CA76" i="46"/>
  <c r="CA71" i="46"/>
  <c r="CA166" i="46"/>
  <c r="CA314" i="46" s="1"/>
  <c r="CA276" i="46"/>
  <c r="CA219" i="46"/>
  <c r="CA170" i="46"/>
  <c r="CA318" i="46" s="1"/>
  <c r="CA280" i="46"/>
  <c r="CA168" i="46"/>
  <c r="CA316" i="46" s="1"/>
  <c r="CA277" i="46"/>
  <c r="CA282" i="46"/>
  <c r="CA227" i="46"/>
  <c r="CA174" i="46"/>
  <c r="CA322" i="46" s="1"/>
  <c r="CA177" i="46"/>
  <c r="CA325" i="46" s="1"/>
  <c r="CA225" i="46"/>
  <c r="CA218" i="46"/>
  <c r="CA215" i="46"/>
  <c r="CA271" i="46"/>
  <c r="CA273" i="46"/>
  <c r="CA217" i="46"/>
  <c r="CA116" i="46"/>
  <c r="CA117" i="46"/>
  <c r="CA119" i="46"/>
  <c r="CA126" i="46"/>
  <c r="CA131" i="46"/>
  <c r="CA85" i="46"/>
  <c r="CA84" i="46"/>
  <c r="CA77" i="46"/>
  <c r="CA74" i="46"/>
  <c r="CA171" i="46"/>
  <c r="CA319" i="46" s="1"/>
  <c r="CA167" i="46"/>
  <c r="CA315" i="46" s="1"/>
  <c r="CA221" i="46"/>
  <c r="CA226" i="46"/>
  <c r="CA183" i="46"/>
  <c r="CA331" i="46" s="1"/>
  <c r="CA234" i="46"/>
  <c r="CA281" i="46"/>
  <c r="CA175" i="46"/>
  <c r="CA323" i="46" s="1"/>
  <c r="CA269" i="46"/>
  <c r="CA223" i="46"/>
  <c r="CA181" i="46"/>
  <c r="CA329" i="46" s="1"/>
  <c r="CA272" i="46"/>
  <c r="CA115" i="46"/>
  <c r="CA118" i="46"/>
  <c r="CA133" i="46"/>
  <c r="CA124" i="46"/>
  <c r="CA132" i="46"/>
  <c r="CA89" i="46"/>
  <c r="CA90" i="46"/>
  <c r="CA87" i="46"/>
  <c r="CA80" i="46"/>
  <c r="CA78" i="46"/>
  <c r="CA72" i="46"/>
  <c r="CA184" i="46"/>
  <c r="CA332" i="46" s="1"/>
  <c r="CA274" i="46"/>
  <c r="CA179" i="46"/>
  <c r="CA327" i="46" s="1"/>
  <c r="CA216" i="46"/>
  <c r="BS63" i="26"/>
  <c r="BZ159" i="46"/>
  <c r="BY310" i="46"/>
  <c r="BZ260" i="46"/>
  <c r="BZ259" i="46"/>
  <c r="BZ158" i="46"/>
  <c r="BZ209" i="46"/>
  <c r="BZ208" i="46"/>
  <c r="CB32" i="46"/>
  <c r="CB27" i="46"/>
  <c r="CB43" i="46"/>
  <c r="CB37" i="46"/>
  <c r="CB38" i="46"/>
  <c r="CB26" i="46"/>
  <c r="CB40" i="46"/>
  <c r="CB25" i="46"/>
  <c r="CB31" i="46"/>
  <c r="CB34" i="46"/>
  <c r="CB36" i="46"/>
  <c r="CB41" i="46"/>
  <c r="CB35" i="46"/>
  <c r="CB28" i="46"/>
  <c r="CB29" i="46"/>
  <c r="CB42" i="46"/>
  <c r="CB33" i="46"/>
  <c r="CB30" i="46"/>
  <c r="CB24" i="46"/>
  <c r="CB39" i="46"/>
  <c r="BV32" i="21"/>
  <c r="BV31" i="21" s="1"/>
  <c r="BZ313" i="46"/>
  <c r="CB15" i="46"/>
  <c r="CC14" i="46"/>
  <c r="CC16" i="46" s="1"/>
  <c r="E417" i="46"/>
  <c r="F416" i="46"/>
  <c r="AL26" i="28"/>
  <c r="AL109" i="21"/>
  <c r="BU10" i="26"/>
  <c r="BU16" i="26" s="1"/>
  <c r="BV2" i="26"/>
  <c r="BZ5" i="26"/>
  <c r="BZ7" i="26"/>
  <c r="BZ6" i="26"/>
  <c r="CA8" i="26"/>
  <c r="CF2" i="28"/>
  <c r="CE9" i="28"/>
  <c r="CE3" i="28"/>
  <c r="CE4" i="28"/>
  <c r="CE10" i="28"/>
  <c r="CG7" i="28"/>
  <c r="CH8" i="28"/>
  <c r="CG5" i="28"/>
  <c r="CG6" i="28"/>
  <c r="BT166" i="21"/>
  <c r="BU290" i="21"/>
  <c r="BR9" i="20"/>
  <c r="BR10" i="20"/>
  <c r="BU234" i="21"/>
  <c r="BU47" i="21"/>
  <c r="BT143" i="21"/>
  <c r="BT132" i="21"/>
  <c r="BT121" i="21"/>
  <c r="BT110" i="21"/>
  <c r="BT272" i="21" s="1"/>
  <c r="BU191" i="21"/>
  <c r="BU207" i="21"/>
  <c r="BU174" i="21"/>
  <c r="BU163" i="21"/>
  <c r="BU96" i="21"/>
  <c r="BU63" i="21"/>
  <c r="BU107" i="21"/>
  <c r="BU140" i="21"/>
  <c r="BU74" i="21"/>
  <c r="BU85" i="21"/>
  <c r="BU129" i="21"/>
  <c r="BU118" i="21"/>
  <c r="BT155" i="21"/>
  <c r="BU151" i="21"/>
  <c r="BU152" i="21"/>
  <c r="BT16" i="26"/>
  <c r="AU134" i="21"/>
  <c r="AV131" i="21" s="1"/>
  <c r="AV133" i="21" s="1"/>
  <c r="AV19" i="26" s="1"/>
  <c r="BV172" i="21"/>
  <c r="BU10" i="21"/>
  <c r="BR59" i="20"/>
  <c r="BR49" i="20"/>
  <c r="BR3" i="20"/>
  <c r="BS2" i="20"/>
  <c r="BR4" i="20"/>
  <c r="BR54" i="20"/>
  <c r="BU15" i="25"/>
  <c r="BW4" i="25"/>
  <c r="BW3" i="25"/>
  <c r="BX2" i="25"/>
  <c r="BX9" i="25" s="1"/>
  <c r="BU4" i="21"/>
  <c r="BU3" i="21"/>
  <c r="BU9" i="21"/>
  <c r="BV2" i="21"/>
  <c r="BX8" i="20"/>
  <c r="BW7" i="20"/>
  <c r="BW6" i="20"/>
  <c r="BW5" i="20"/>
  <c r="BU3" i="26"/>
  <c r="BU9" i="26"/>
  <c r="BU4" i="26"/>
  <c r="AV123" i="21"/>
  <c r="AW120" i="21" s="1"/>
  <c r="BV149" i="21"/>
  <c r="BV61" i="21"/>
  <c r="AZ144" i="21"/>
  <c r="AZ20" i="26" s="1"/>
  <c r="BX7" i="25"/>
  <c r="BY8" i="25"/>
  <c r="BX6" i="25"/>
  <c r="BX5" i="25"/>
  <c r="BW6" i="21"/>
  <c r="BW7" i="21"/>
  <c r="BX8" i="21"/>
  <c r="BW5" i="21"/>
  <c r="BW161" i="21" s="1"/>
  <c r="BS347" i="21" l="1"/>
  <c r="BS350" i="21"/>
  <c r="BV346" i="21"/>
  <c r="BV218" i="21"/>
  <c r="BV50" i="26" s="1"/>
  <c r="BV47" i="26" s="1"/>
  <c r="BV345" i="21"/>
  <c r="BV217" i="21"/>
  <c r="BV49" i="26" s="1"/>
  <c r="BV46" i="26" s="1"/>
  <c r="BV184" i="21"/>
  <c r="BV200" i="21"/>
  <c r="BV185" i="21"/>
  <c r="BV201" i="21"/>
  <c r="BV371" i="21"/>
  <c r="BV372" i="21"/>
  <c r="BV62" i="26" s="1"/>
  <c r="BV338" i="21"/>
  <c r="BV339" i="21"/>
  <c r="BV365" i="21"/>
  <c r="BV364" i="21"/>
  <c r="BY19" i="46"/>
  <c r="BX17" i="46"/>
  <c r="BX18" i="46"/>
  <c r="BT337" i="21"/>
  <c r="BT340" i="21" s="1"/>
  <c r="BT39" i="28"/>
  <c r="BT344" i="21"/>
  <c r="BV351" i="21"/>
  <c r="BV56" i="26"/>
  <c r="BV42" i="25"/>
  <c r="BV61" i="26"/>
  <c r="BV55" i="26"/>
  <c r="BU377" i="21"/>
  <c r="BV37" i="21"/>
  <c r="BV283" i="21"/>
  <c r="BV285" i="21"/>
  <c r="BV224" i="21"/>
  <c r="BV223" i="21"/>
  <c r="BV206" i="21"/>
  <c r="BV190" i="21"/>
  <c r="BV60" i="26"/>
  <c r="BV54" i="26"/>
  <c r="BV173" i="21"/>
  <c r="BV175" i="21" s="1"/>
  <c r="BV171" i="21" s="1"/>
  <c r="BV284" i="21" s="1"/>
  <c r="BV53" i="26"/>
  <c r="BV59" i="26"/>
  <c r="BV150" i="21"/>
  <c r="BV148" i="21" s="1"/>
  <c r="BW20" i="25" s="1"/>
  <c r="BV162" i="21"/>
  <c r="BV160" i="21" s="1"/>
  <c r="BW21" i="25" s="1"/>
  <c r="BW138" i="21"/>
  <c r="BW116" i="21"/>
  <c r="BW127" i="21"/>
  <c r="BW105" i="21"/>
  <c r="BW94" i="21"/>
  <c r="BW83" i="21"/>
  <c r="BV128" i="21"/>
  <c r="BV126" i="21" s="1"/>
  <c r="BW18" i="25" s="1"/>
  <c r="BV139" i="21"/>
  <c r="BV137" i="21" s="1"/>
  <c r="BW19" i="25" s="1"/>
  <c r="BV106" i="21"/>
  <c r="BV104" i="21" s="1"/>
  <c r="BV268" i="21" s="1"/>
  <c r="BV117" i="21"/>
  <c r="BV115" i="21" s="1"/>
  <c r="BW17" i="25" s="1"/>
  <c r="BV84" i="21"/>
  <c r="BV95" i="21"/>
  <c r="BW72" i="21"/>
  <c r="BV62" i="21"/>
  <c r="BV73" i="21"/>
  <c r="AO167" i="21"/>
  <c r="AO22" i="26" s="1"/>
  <c r="BV328" i="21"/>
  <c r="BS29" i="20"/>
  <c r="BS24" i="20"/>
  <c r="BS44" i="20"/>
  <c r="BS39" i="20"/>
  <c r="BS34" i="20"/>
  <c r="BX46" i="21"/>
  <c r="CB303" i="46"/>
  <c r="CB289" i="46"/>
  <c r="CB301" i="46"/>
  <c r="CB242" i="46"/>
  <c r="CB236" i="46"/>
  <c r="CC47" i="46"/>
  <c r="CC51" i="46"/>
  <c r="CC55" i="46"/>
  <c r="CC59" i="46"/>
  <c r="CC63" i="46"/>
  <c r="CC46" i="46"/>
  <c r="CC50" i="46"/>
  <c r="CC54" i="46"/>
  <c r="CC58" i="46"/>
  <c r="CC62" i="46"/>
  <c r="CC45" i="46"/>
  <c r="CC49" i="46"/>
  <c r="CC53" i="46"/>
  <c r="CC57" i="46"/>
  <c r="CC61" i="46"/>
  <c r="CC44" i="46"/>
  <c r="CC48" i="46"/>
  <c r="CC52" i="46"/>
  <c r="CC56" i="46"/>
  <c r="CC60" i="46"/>
  <c r="CB139" i="46"/>
  <c r="CB138" i="46"/>
  <c r="CB151" i="46"/>
  <c r="CB147" i="46"/>
  <c r="CB143" i="46"/>
  <c r="CB109" i="46"/>
  <c r="CB105" i="46"/>
  <c r="CB101" i="46"/>
  <c r="CB97" i="46"/>
  <c r="CB93" i="46"/>
  <c r="CB292" i="46"/>
  <c r="CB293" i="46"/>
  <c r="CB294" i="46"/>
  <c r="CB291" i="46"/>
  <c r="CB254" i="46"/>
  <c r="CB247" i="46"/>
  <c r="CB248" i="46"/>
  <c r="CB245" i="46"/>
  <c r="CB239" i="46"/>
  <c r="CB200" i="46"/>
  <c r="CB348" i="46" s="1"/>
  <c r="CB199" i="46"/>
  <c r="CB347" i="46" s="1"/>
  <c r="CB197" i="46"/>
  <c r="CB345" i="46" s="1"/>
  <c r="CB195" i="46"/>
  <c r="CB343" i="46" s="1"/>
  <c r="CB189" i="46"/>
  <c r="CB337" i="46" s="1"/>
  <c r="CB186" i="46"/>
  <c r="CB334" i="46" s="1"/>
  <c r="CB137" i="46"/>
  <c r="CB136" i="46"/>
  <c r="CB154" i="46"/>
  <c r="CB150" i="46"/>
  <c r="CB146" i="46"/>
  <c r="CB142" i="46"/>
  <c r="CB108" i="46"/>
  <c r="CB104" i="46"/>
  <c r="CB100" i="46"/>
  <c r="CB96" i="46"/>
  <c r="CB92" i="46"/>
  <c r="CB300" i="46"/>
  <c r="CB305" i="46"/>
  <c r="CB288" i="46"/>
  <c r="CB290" i="46"/>
  <c r="CB253" i="46"/>
  <c r="CB287" i="46"/>
  <c r="CB250" i="46"/>
  <c r="CB243" i="46"/>
  <c r="CB244" i="46"/>
  <c r="CB241" i="46"/>
  <c r="CB235" i="46"/>
  <c r="CB202" i="46"/>
  <c r="CB350" i="46" s="1"/>
  <c r="CB194" i="46"/>
  <c r="CB342" i="46" s="1"/>
  <c r="CB196" i="46"/>
  <c r="CB344" i="46" s="1"/>
  <c r="CB191" i="46"/>
  <c r="CB339" i="46" s="1"/>
  <c r="CB187" i="46"/>
  <c r="CB335" i="46" s="1"/>
  <c r="CB135" i="46"/>
  <c r="CB153" i="46"/>
  <c r="CB149" i="46"/>
  <c r="CB145" i="46"/>
  <c r="CB141" i="46"/>
  <c r="CB107" i="46"/>
  <c r="CB103" i="46"/>
  <c r="CB99" i="46"/>
  <c r="CB95" i="46"/>
  <c r="CB91" i="46"/>
  <c r="CB299" i="46"/>
  <c r="CB296" i="46"/>
  <c r="CB302" i="46"/>
  <c r="CB246" i="46"/>
  <c r="CB240" i="46"/>
  <c r="CB237" i="46"/>
  <c r="CB204" i="46"/>
  <c r="CB352" i="46" s="1"/>
  <c r="CB192" i="46"/>
  <c r="CB340" i="46" s="1"/>
  <c r="CB193" i="46"/>
  <c r="CB341" i="46" s="1"/>
  <c r="CB188" i="46"/>
  <c r="CB336" i="46" s="1"/>
  <c r="CB140" i="46"/>
  <c r="CB152" i="46"/>
  <c r="CB148" i="46"/>
  <c r="CB144" i="46"/>
  <c r="CB110" i="46"/>
  <c r="CB106" i="46"/>
  <c r="CB102" i="46"/>
  <c r="CB304" i="46"/>
  <c r="CB98" i="46"/>
  <c r="CB94" i="46"/>
  <c r="CB295" i="46"/>
  <c r="CB286" i="46"/>
  <c r="CB297" i="46"/>
  <c r="CB298" i="46"/>
  <c r="CB251" i="46"/>
  <c r="CB252" i="46"/>
  <c r="CB249" i="46"/>
  <c r="CB238" i="46"/>
  <c r="CB203" i="46"/>
  <c r="CB351" i="46" s="1"/>
  <c r="CB201" i="46"/>
  <c r="CB349" i="46" s="1"/>
  <c r="CB198" i="46"/>
  <c r="CB346" i="46" s="1"/>
  <c r="CB190" i="46"/>
  <c r="CB338" i="46" s="1"/>
  <c r="CB185" i="46"/>
  <c r="CB333" i="46" s="1"/>
  <c r="BU352" i="21"/>
  <c r="CB179" i="46"/>
  <c r="CB327" i="46" s="1"/>
  <c r="CB272" i="46"/>
  <c r="CB269" i="46"/>
  <c r="CB183" i="46"/>
  <c r="CB331" i="46" s="1"/>
  <c r="CB120" i="46"/>
  <c r="CB119" i="46"/>
  <c r="CB133" i="46"/>
  <c r="CB128" i="46"/>
  <c r="CB127" i="46"/>
  <c r="CB90" i="46"/>
  <c r="CB80" i="46"/>
  <c r="CB89" i="46"/>
  <c r="CB78" i="46"/>
  <c r="CB72" i="46"/>
  <c r="CB134" i="46"/>
  <c r="CB217" i="46"/>
  <c r="CB218" i="46"/>
  <c r="CB227" i="46"/>
  <c r="CB168" i="46"/>
  <c r="CB316" i="46" s="1"/>
  <c r="CB276" i="46"/>
  <c r="CB222" i="46"/>
  <c r="CB182" i="46"/>
  <c r="CB330" i="46" s="1"/>
  <c r="CB173" i="46"/>
  <c r="CB321" i="46" s="1"/>
  <c r="CB165" i="46"/>
  <c r="CB285" i="46"/>
  <c r="CB230" i="46"/>
  <c r="CB266" i="46"/>
  <c r="CB176" i="46"/>
  <c r="CB324" i="46" s="1"/>
  <c r="CB274" i="46"/>
  <c r="CB175" i="46"/>
  <c r="CB323" i="46" s="1"/>
  <c r="CB226" i="46"/>
  <c r="CB123" i="46"/>
  <c r="CB118" i="46"/>
  <c r="CB116" i="46"/>
  <c r="CB129" i="46"/>
  <c r="CB126" i="46"/>
  <c r="CB88" i="46"/>
  <c r="CB85" i="46"/>
  <c r="CB79" i="46"/>
  <c r="CB73" i="46"/>
  <c r="CB273" i="46"/>
  <c r="CB225" i="46"/>
  <c r="CB280" i="46"/>
  <c r="CB166" i="46"/>
  <c r="CB279" i="46"/>
  <c r="CB268" i="46"/>
  <c r="CB233" i="46"/>
  <c r="CB228" i="46"/>
  <c r="CB270" i="46"/>
  <c r="CB278" i="46"/>
  <c r="CB229" i="46"/>
  <c r="CB184" i="46"/>
  <c r="CB332" i="46" s="1"/>
  <c r="CB181" i="46"/>
  <c r="CB329" i="46" s="1"/>
  <c r="CB281" i="46"/>
  <c r="CB115" i="46"/>
  <c r="CB122" i="46"/>
  <c r="CB125" i="46"/>
  <c r="CB131" i="46"/>
  <c r="CB130" i="46"/>
  <c r="CB86" i="46"/>
  <c r="CB87" i="46"/>
  <c r="CB84" i="46"/>
  <c r="CB81" i="46"/>
  <c r="CB76" i="46"/>
  <c r="CB71" i="46"/>
  <c r="CB167" i="46"/>
  <c r="CB315" i="46" s="1"/>
  <c r="CB271" i="46"/>
  <c r="CB177" i="46"/>
  <c r="CB325" i="46" s="1"/>
  <c r="CB282" i="46"/>
  <c r="CB170" i="46"/>
  <c r="CB318" i="46" s="1"/>
  <c r="CB232" i="46"/>
  <c r="CB284" i="46"/>
  <c r="CB231" i="46"/>
  <c r="CB275" i="46"/>
  <c r="CB172" i="46"/>
  <c r="CB320" i="46" s="1"/>
  <c r="CB283" i="46"/>
  <c r="CB267" i="46"/>
  <c r="CB216" i="46"/>
  <c r="CB223" i="46"/>
  <c r="CB234" i="46"/>
  <c r="CB221" i="46"/>
  <c r="CB117" i="46"/>
  <c r="CB121" i="46"/>
  <c r="CB124" i="46"/>
  <c r="CB132" i="46"/>
  <c r="CB83" i="46"/>
  <c r="CB75" i="46"/>
  <c r="CB82" i="46"/>
  <c r="CB77" i="46"/>
  <c r="CB74" i="46"/>
  <c r="CB171" i="46"/>
  <c r="CB319" i="46" s="1"/>
  <c r="CB215" i="46"/>
  <c r="CB174" i="46"/>
  <c r="CB322" i="46" s="1"/>
  <c r="CB277" i="46"/>
  <c r="CB219" i="46"/>
  <c r="CB180" i="46"/>
  <c r="CB328" i="46" s="1"/>
  <c r="CB178" i="46"/>
  <c r="CB326" i="46" s="1"/>
  <c r="CB224" i="46"/>
  <c r="CB220" i="46"/>
  <c r="CB169" i="46"/>
  <c r="CB317" i="46" s="1"/>
  <c r="CA159" i="46"/>
  <c r="BZ310" i="46"/>
  <c r="CA209" i="46"/>
  <c r="CA208" i="46"/>
  <c r="CA158" i="46"/>
  <c r="CA260" i="46"/>
  <c r="CA259" i="46"/>
  <c r="CB314" i="46"/>
  <c r="CC32" i="46"/>
  <c r="CC37" i="46"/>
  <c r="CC43" i="46"/>
  <c r="CC38" i="46"/>
  <c r="CC27" i="46"/>
  <c r="CC25" i="46"/>
  <c r="CC34" i="46"/>
  <c r="CC36" i="46"/>
  <c r="CC26" i="46"/>
  <c r="CC40" i="46"/>
  <c r="CC41" i="46"/>
  <c r="CC28" i="46"/>
  <c r="CC30" i="46"/>
  <c r="CC31" i="46"/>
  <c r="CC29" i="46"/>
  <c r="CC39" i="46"/>
  <c r="CC24" i="46"/>
  <c r="CC35" i="46"/>
  <c r="CC42" i="46"/>
  <c r="CC33" i="46"/>
  <c r="E418" i="46"/>
  <c r="F417" i="46"/>
  <c r="CA313" i="46"/>
  <c r="BW32" i="21"/>
  <c r="BW31" i="21" s="1"/>
  <c r="CC15" i="46"/>
  <c r="CD14" i="46"/>
  <c r="CD16" i="46" s="1"/>
  <c r="CC134" i="46"/>
  <c r="AL111" i="21"/>
  <c r="CH5" i="28"/>
  <c r="CH6" i="28"/>
  <c r="CH7" i="28"/>
  <c r="CI8" i="28"/>
  <c r="CF4" i="28"/>
  <c r="CG2" i="28"/>
  <c r="CF9" i="28"/>
  <c r="CF3" i="28"/>
  <c r="CF10" i="28"/>
  <c r="CB8" i="26"/>
  <c r="CA5" i="26"/>
  <c r="CA6" i="26"/>
  <c r="CA7" i="26"/>
  <c r="BW2" i="26"/>
  <c r="BV3" i="26"/>
  <c r="BV9" i="26"/>
  <c r="BV4" i="26"/>
  <c r="BV10" i="26"/>
  <c r="BV16" i="26" s="1"/>
  <c r="BV65" i="26"/>
  <c r="BV66" i="26"/>
  <c r="BU166" i="21"/>
  <c r="BV290" i="21"/>
  <c r="BS9" i="20"/>
  <c r="BS10" i="20"/>
  <c r="BV47" i="21"/>
  <c r="BV234" i="21"/>
  <c r="BV239" i="21" s="1"/>
  <c r="BU132" i="21"/>
  <c r="BU121" i="21"/>
  <c r="BU110" i="21"/>
  <c r="BU272" i="21" s="1"/>
  <c r="BU143" i="21"/>
  <c r="BV191" i="21"/>
  <c r="BV163" i="21"/>
  <c r="BV207" i="21"/>
  <c r="BV174" i="21"/>
  <c r="BV96" i="21"/>
  <c r="BV107" i="21"/>
  <c r="BV140" i="21"/>
  <c r="BV63" i="21"/>
  <c r="BV74" i="21"/>
  <c r="BV85" i="21"/>
  <c r="BV118" i="21"/>
  <c r="BV129" i="21"/>
  <c r="BU155" i="21"/>
  <c r="BV151" i="21"/>
  <c r="BV152" i="21"/>
  <c r="AV134" i="21"/>
  <c r="AW131" i="21" s="1"/>
  <c r="AW133" i="21" s="1"/>
  <c r="AW19" i="26" s="1"/>
  <c r="BW172" i="21"/>
  <c r="BV10" i="21"/>
  <c r="BS59" i="20"/>
  <c r="BS49" i="20"/>
  <c r="BS3" i="20"/>
  <c r="BT2" i="20"/>
  <c r="BS4" i="20"/>
  <c r="BS54" i="20"/>
  <c r="BW15" i="25"/>
  <c r="BV15" i="25"/>
  <c r="BY2" i="25"/>
  <c r="BY9" i="25" s="1"/>
  <c r="BX4" i="25"/>
  <c r="BX3" i="25"/>
  <c r="AZ145" i="21"/>
  <c r="BA142" i="21" s="1"/>
  <c r="BA144" i="21" s="1"/>
  <c r="BA20" i="26" s="1"/>
  <c r="BV4" i="21"/>
  <c r="BV3" i="21"/>
  <c r="BW2" i="21"/>
  <c r="BV9" i="21"/>
  <c r="BY8" i="21"/>
  <c r="BX7" i="21"/>
  <c r="BX6" i="21"/>
  <c r="BX5" i="21"/>
  <c r="BX161" i="21" s="1"/>
  <c r="AW122" i="21"/>
  <c r="AW18" i="26" s="1"/>
  <c r="BZ8" i="25"/>
  <c r="BY5" i="25"/>
  <c r="BY7" i="25"/>
  <c r="BY6" i="25"/>
  <c r="BX7" i="20"/>
  <c r="BY8" i="20"/>
  <c r="BX5" i="20"/>
  <c r="BX6" i="20"/>
  <c r="BW149" i="21"/>
  <c r="BW61" i="21"/>
  <c r="BT347" i="21" l="1"/>
  <c r="BT350" i="21"/>
  <c r="BW346" i="21"/>
  <c r="BW345" i="21"/>
  <c r="BW218" i="21"/>
  <c r="BW50" i="26" s="1"/>
  <c r="BW47" i="26" s="1"/>
  <c r="BW201" i="21"/>
  <c r="BW217" i="21"/>
  <c r="BW49" i="26" s="1"/>
  <c r="BW46" i="26" s="1"/>
  <c r="BW200" i="21"/>
  <c r="BW185" i="21"/>
  <c r="BW184" i="21"/>
  <c r="BW339" i="21"/>
  <c r="BW372" i="21"/>
  <c r="BW62" i="26" s="1"/>
  <c r="BW371" i="21"/>
  <c r="BW56" i="26" s="1"/>
  <c r="BW338" i="21"/>
  <c r="BW365" i="21"/>
  <c r="BW364" i="21"/>
  <c r="BZ19" i="46"/>
  <c r="BY17" i="46"/>
  <c r="BY18" i="46"/>
  <c r="BU337" i="21"/>
  <c r="BU340" i="21" s="1"/>
  <c r="BU39" i="28"/>
  <c r="BU344" i="21"/>
  <c r="BW351" i="21"/>
  <c r="BV377" i="21"/>
  <c r="BW61" i="26"/>
  <c r="BW55" i="26"/>
  <c r="BW37" i="21"/>
  <c r="BW42" i="25"/>
  <c r="BW283" i="21"/>
  <c r="BW285" i="21"/>
  <c r="BW224" i="21"/>
  <c r="BW223" i="21"/>
  <c r="BW206" i="21"/>
  <c r="BW190" i="21"/>
  <c r="BW54" i="26"/>
  <c r="BW60" i="26"/>
  <c r="BW173" i="21"/>
  <c r="BW175" i="21" s="1"/>
  <c r="BW171" i="21" s="1"/>
  <c r="BW284" i="21" s="1"/>
  <c r="BW59" i="26"/>
  <c r="BW53" i="26"/>
  <c r="BW150" i="21"/>
  <c r="BW148" i="21" s="1"/>
  <c r="BX20" i="25" s="1"/>
  <c r="BW162" i="21"/>
  <c r="BW160" i="21" s="1"/>
  <c r="BX21" i="25" s="1"/>
  <c r="BX127" i="21"/>
  <c r="BX116" i="21"/>
  <c r="BX138" i="21"/>
  <c r="BX94" i="21"/>
  <c r="BX105" i="21"/>
  <c r="BX83" i="21"/>
  <c r="BW128" i="21"/>
  <c r="BW126" i="21" s="1"/>
  <c r="BX18" i="25" s="1"/>
  <c r="BW139" i="21"/>
  <c r="BW137" i="21" s="1"/>
  <c r="BX19" i="25" s="1"/>
  <c r="BW106" i="21"/>
  <c r="BW104" i="21" s="1"/>
  <c r="BW268" i="21" s="1"/>
  <c r="BW117" i="21"/>
  <c r="BW115" i="21" s="1"/>
  <c r="BX17" i="25" s="1"/>
  <c r="BW84" i="21"/>
  <c r="BW95" i="21"/>
  <c r="BX72" i="21"/>
  <c r="AO168" i="21"/>
  <c r="AO357" i="21" s="1"/>
  <c r="BW62" i="21"/>
  <c r="BW73" i="21"/>
  <c r="AL41" i="26"/>
  <c r="AL273" i="21"/>
  <c r="BW328" i="21"/>
  <c r="BT24" i="20"/>
  <c r="BT44" i="20"/>
  <c r="BT39" i="20"/>
  <c r="BT34" i="20"/>
  <c r="BY46" i="21"/>
  <c r="CC299" i="46"/>
  <c r="CC238" i="46"/>
  <c r="CC291" i="46"/>
  <c r="CC297" i="46"/>
  <c r="CC253" i="46"/>
  <c r="CC300" i="46"/>
  <c r="CC248" i="46"/>
  <c r="CC237" i="46"/>
  <c r="CC243" i="46"/>
  <c r="CC249" i="46"/>
  <c r="CC286" i="46"/>
  <c r="CC240" i="46"/>
  <c r="CC235" i="46"/>
  <c r="CC250" i="46"/>
  <c r="CC290" i="46"/>
  <c r="CC247" i="46"/>
  <c r="CC292" i="46"/>
  <c r="CC252" i="46"/>
  <c r="CC295" i="46"/>
  <c r="CC302" i="46"/>
  <c r="CC241" i="46"/>
  <c r="CC288" i="46"/>
  <c r="CC239" i="46"/>
  <c r="CC254" i="46"/>
  <c r="CC294" i="46"/>
  <c r="CC251" i="46"/>
  <c r="CC298" i="46"/>
  <c r="CC304" i="46"/>
  <c r="CC246" i="46"/>
  <c r="CC296" i="46"/>
  <c r="CC244" i="46"/>
  <c r="CC287" i="46"/>
  <c r="CC305" i="46"/>
  <c r="CC245" i="46"/>
  <c r="CC293" i="46"/>
  <c r="CC154" i="46"/>
  <c r="CC150" i="46"/>
  <c r="CC146" i="46"/>
  <c r="CC142" i="46"/>
  <c r="CC97" i="46"/>
  <c r="CC138" i="46"/>
  <c r="CC108" i="46"/>
  <c r="CC104" i="46"/>
  <c r="CC98" i="46"/>
  <c r="CC303" i="46"/>
  <c r="CC289" i="46"/>
  <c r="CC242" i="46"/>
  <c r="CC236" i="46"/>
  <c r="CC199" i="46"/>
  <c r="CC347" i="46" s="1"/>
  <c r="CC201" i="46"/>
  <c r="CC349" i="46" s="1"/>
  <c r="CC198" i="46"/>
  <c r="CC346" i="46" s="1"/>
  <c r="CC193" i="46"/>
  <c r="CC341" i="46" s="1"/>
  <c r="CC188" i="46"/>
  <c r="CC336" i="46" s="1"/>
  <c r="CD44" i="46"/>
  <c r="CD48" i="46"/>
  <c r="CD52" i="46"/>
  <c r="CD56" i="46"/>
  <c r="CD60" i="46"/>
  <c r="CD47" i="46"/>
  <c r="CD51" i="46"/>
  <c r="CD55" i="46"/>
  <c r="CD59" i="46"/>
  <c r="CD63" i="46"/>
  <c r="CD46" i="46"/>
  <c r="CD50" i="46"/>
  <c r="CD54" i="46"/>
  <c r="CD58" i="46"/>
  <c r="CD62" i="46"/>
  <c r="CD45" i="46"/>
  <c r="CD49" i="46"/>
  <c r="CD53" i="46"/>
  <c r="CD57" i="46"/>
  <c r="CD61" i="46"/>
  <c r="CC153" i="46"/>
  <c r="CC149" i="46"/>
  <c r="CC145" i="46"/>
  <c r="CC141" i="46"/>
  <c r="CC95" i="46"/>
  <c r="CC137" i="46"/>
  <c r="CC107" i="46"/>
  <c r="CC103" i="46"/>
  <c r="CC96" i="46"/>
  <c r="CC93" i="46"/>
  <c r="CC301" i="46"/>
  <c r="CC203" i="46"/>
  <c r="CC351" i="46" s="1"/>
  <c r="CC195" i="46"/>
  <c r="CC343" i="46" s="1"/>
  <c r="CC196" i="46"/>
  <c r="CC344" i="46" s="1"/>
  <c r="CC202" i="46"/>
  <c r="CC350" i="46" s="1"/>
  <c r="CC192" i="46"/>
  <c r="CC340" i="46" s="1"/>
  <c r="CC186" i="46"/>
  <c r="CC334" i="46" s="1"/>
  <c r="CC152" i="46"/>
  <c r="CC148" i="46"/>
  <c r="CC144" i="46"/>
  <c r="CC101" i="46"/>
  <c r="CC140" i="46"/>
  <c r="CC136" i="46"/>
  <c r="CC110" i="46"/>
  <c r="CC106" i="46"/>
  <c r="CC102" i="46"/>
  <c r="CC94" i="46"/>
  <c r="CC92" i="46"/>
  <c r="CC190" i="46"/>
  <c r="CC338" i="46" s="1"/>
  <c r="CC204" i="46"/>
  <c r="CC352" i="46" s="1"/>
  <c r="CC191" i="46"/>
  <c r="CC339" i="46" s="1"/>
  <c r="CC194" i="46"/>
  <c r="CC342" i="46" s="1"/>
  <c r="CC185" i="46"/>
  <c r="CC333" i="46" s="1"/>
  <c r="CC151" i="46"/>
  <c r="CC147" i="46"/>
  <c r="CC143" i="46"/>
  <c r="CC99" i="46"/>
  <c r="CC139" i="46"/>
  <c r="CC135" i="46"/>
  <c r="CC109" i="46"/>
  <c r="CC105" i="46"/>
  <c r="CC100" i="46"/>
  <c r="CC91" i="46"/>
  <c r="CC200" i="46"/>
  <c r="CC348" i="46" s="1"/>
  <c r="CC197" i="46"/>
  <c r="CC345" i="46" s="1"/>
  <c r="CC189" i="46"/>
  <c r="CC337" i="46" s="1"/>
  <c r="CC187" i="46"/>
  <c r="CC335" i="46" s="1"/>
  <c r="BV352" i="21"/>
  <c r="BV358" i="21" s="1"/>
  <c r="BV311" i="21" s="1"/>
  <c r="CC169" i="46"/>
  <c r="CC317" i="46" s="1"/>
  <c r="CC180" i="46"/>
  <c r="CC328" i="46" s="1"/>
  <c r="CC277" i="46"/>
  <c r="CC234" i="46"/>
  <c r="CC118" i="46"/>
  <c r="CC115" i="46"/>
  <c r="CC117" i="46"/>
  <c r="CC121" i="46"/>
  <c r="CC127" i="46"/>
  <c r="CC87" i="46"/>
  <c r="CC84" i="46"/>
  <c r="CC86" i="46"/>
  <c r="CC79" i="46"/>
  <c r="CC73" i="46"/>
  <c r="CC75" i="46"/>
  <c r="CC172" i="46"/>
  <c r="CC320" i="46" s="1"/>
  <c r="CC232" i="46"/>
  <c r="CC282" i="46"/>
  <c r="CC167" i="46"/>
  <c r="CC315" i="46" s="1"/>
  <c r="CC184" i="46"/>
  <c r="CC332" i="46" s="1"/>
  <c r="CC270" i="46"/>
  <c r="CC268" i="46"/>
  <c r="CC274" i="46"/>
  <c r="CC285" i="46"/>
  <c r="CC222" i="46"/>
  <c r="CC218" i="46"/>
  <c r="CC183" i="46"/>
  <c r="CC331" i="46" s="1"/>
  <c r="CC220" i="46"/>
  <c r="CC174" i="46"/>
  <c r="CC322" i="46" s="1"/>
  <c r="CC223" i="46"/>
  <c r="CC122" i="46"/>
  <c r="CC132" i="46"/>
  <c r="CC120" i="46"/>
  <c r="CC129" i="46"/>
  <c r="CC131" i="46"/>
  <c r="CC81" i="46"/>
  <c r="CC89" i="46"/>
  <c r="CC82" i="46"/>
  <c r="CC76" i="46"/>
  <c r="CC71" i="46"/>
  <c r="CC275" i="46"/>
  <c r="CC177" i="46"/>
  <c r="CC325" i="46" s="1"/>
  <c r="CC279" i="46"/>
  <c r="CC225" i="46"/>
  <c r="CC226" i="46"/>
  <c r="CC176" i="46"/>
  <c r="CC324" i="46" s="1"/>
  <c r="CC165" i="46"/>
  <c r="CC276" i="46"/>
  <c r="CC217" i="46"/>
  <c r="CC269" i="46"/>
  <c r="CC224" i="46"/>
  <c r="CC215" i="46"/>
  <c r="CC123" i="46"/>
  <c r="CC116" i="46"/>
  <c r="CC119" i="46"/>
  <c r="CC130" i="46"/>
  <c r="CC133" i="46"/>
  <c r="CC83" i="46"/>
  <c r="CC85" i="46"/>
  <c r="CC72" i="46"/>
  <c r="CC77" i="46"/>
  <c r="CC267" i="46"/>
  <c r="CC231" i="46"/>
  <c r="CC271" i="46"/>
  <c r="CC281" i="46"/>
  <c r="CC229" i="46"/>
  <c r="CC228" i="46"/>
  <c r="CC166" i="46"/>
  <c r="CC314" i="46" s="1"/>
  <c r="CC273" i="46"/>
  <c r="CC175" i="46"/>
  <c r="CC323" i="46" s="1"/>
  <c r="CC266" i="46"/>
  <c r="CC173" i="46"/>
  <c r="CC321" i="46" s="1"/>
  <c r="CC168" i="46"/>
  <c r="CC316" i="46" s="1"/>
  <c r="CC272" i="46"/>
  <c r="CC178" i="46"/>
  <c r="CC326" i="46" s="1"/>
  <c r="CC219" i="46"/>
  <c r="CC171" i="46"/>
  <c r="CC319" i="46" s="1"/>
  <c r="CC221" i="46"/>
  <c r="CC216" i="46"/>
  <c r="CC126" i="46"/>
  <c r="CC125" i="46"/>
  <c r="CC124" i="46"/>
  <c r="CC128" i="46"/>
  <c r="CC88" i="46"/>
  <c r="CC90" i="46"/>
  <c r="CC80" i="46"/>
  <c r="CC78" i="46"/>
  <c r="CC74" i="46"/>
  <c r="CC283" i="46"/>
  <c r="CC284" i="46"/>
  <c r="CC170" i="46"/>
  <c r="CC318" i="46" s="1"/>
  <c r="CC181" i="46"/>
  <c r="CC329" i="46" s="1"/>
  <c r="CC278" i="46"/>
  <c r="CC233" i="46"/>
  <c r="CC280" i="46"/>
  <c r="CC230" i="46"/>
  <c r="CC182" i="46"/>
  <c r="CC330" i="46" s="1"/>
  <c r="CC227" i="46"/>
  <c r="CC179" i="46"/>
  <c r="CC327" i="46" s="1"/>
  <c r="CA310" i="46"/>
  <c r="CB159" i="46"/>
  <c r="CB260" i="46"/>
  <c r="CB259" i="46"/>
  <c r="CB209" i="46"/>
  <c r="CB208" i="46"/>
  <c r="CB158" i="46"/>
  <c r="CD38" i="46"/>
  <c r="CD32" i="46"/>
  <c r="CD37" i="46"/>
  <c r="CD27" i="46"/>
  <c r="CD43" i="46"/>
  <c r="CD34" i="46"/>
  <c r="CD40" i="46"/>
  <c r="CD26" i="46"/>
  <c r="CD36" i="46"/>
  <c r="CD25" i="46"/>
  <c r="CD41" i="46"/>
  <c r="CD28" i="46"/>
  <c r="CD42" i="46"/>
  <c r="CD31" i="46"/>
  <c r="CD29" i="46"/>
  <c r="CD35" i="46"/>
  <c r="CD33" i="46"/>
  <c r="CD30" i="46"/>
  <c r="CD24" i="46"/>
  <c r="CD39" i="46"/>
  <c r="CE14" i="46"/>
  <c r="CD15" i="46"/>
  <c r="CB313" i="46"/>
  <c r="BX32" i="21"/>
  <c r="BX31" i="21" s="1"/>
  <c r="E419" i="46"/>
  <c r="F418" i="46"/>
  <c r="AL112" i="21"/>
  <c r="BW9" i="26"/>
  <c r="BW3" i="26"/>
  <c r="BW4" i="26"/>
  <c r="BX2" i="26"/>
  <c r="BW10" i="26"/>
  <c r="BW16" i="26" s="1"/>
  <c r="BW66" i="26"/>
  <c r="BW65" i="26"/>
  <c r="CB7" i="26"/>
  <c r="CC8" i="26"/>
  <c r="CB5" i="26"/>
  <c r="CB6" i="26"/>
  <c r="CG4" i="28"/>
  <c r="CH2" i="28"/>
  <c r="CG9" i="28"/>
  <c r="CG3" i="28"/>
  <c r="CG10" i="28"/>
  <c r="CI6" i="28"/>
  <c r="CI5" i="28"/>
  <c r="CI7" i="28"/>
  <c r="CJ8" i="28"/>
  <c r="BV166" i="21"/>
  <c r="BW290" i="21"/>
  <c r="BT9" i="20"/>
  <c r="BT10" i="20"/>
  <c r="BW234" i="21"/>
  <c r="BW239" i="21" s="1"/>
  <c r="BW47" i="21"/>
  <c r="BV143" i="21"/>
  <c r="BV132" i="21"/>
  <c r="BV121" i="21"/>
  <c r="BV110" i="21"/>
  <c r="BV272" i="21" s="1"/>
  <c r="BW191" i="21"/>
  <c r="BW195" i="21" s="1"/>
  <c r="BW30" i="26" s="1"/>
  <c r="BW207" i="21"/>
  <c r="BW211" i="21" s="1"/>
  <c r="BW31" i="26" s="1"/>
  <c r="BW174" i="21"/>
  <c r="BW163" i="21"/>
  <c r="BW96" i="21"/>
  <c r="BW140" i="21"/>
  <c r="BW107" i="21"/>
  <c r="BW63" i="21"/>
  <c r="BW74" i="21"/>
  <c r="BW85" i="21"/>
  <c r="BW118" i="21"/>
  <c r="BW129" i="21"/>
  <c r="BV155" i="21"/>
  <c r="BW152" i="21"/>
  <c r="BW151" i="21"/>
  <c r="AW134" i="21"/>
  <c r="AX131" i="21" s="1"/>
  <c r="AX133" i="21" s="1"/>
  <c r="AX19" i="26" s="1"/>
  <c r="BX172" i="21"/>
  <c r="BW10" i="21"/>
  <c r="BT59" i="20"/>
  <c r="BT4" i="20"/>
  <c r="BT3" i="20"/>
  <c r="BT54" i="20"/>
  <c r="BU2" i="20"/>
  <c r="BT49" i="20"/>
  <c r="BX15" i="25"/>
  <c r="BY4" i="25"/>
  <c r="BY3" i="25"/>
  <c r="BZ2" i="25"/>
  <c r="BZ9" i="25" s="1"/>
  <c r="BW3" i="21"/>
  <c r="BW4" i="21"/>
  <c r="BX2" i="21"/>
  <c r="BW9" i="21"/>
  <c r="BZ8" i="20"/>
  <c r="BY7" i="20"/>
  <c r="BY6" i="20"/>
  <c r="BY5" i="20"/>
  <c r="BZ5" i="25"/>
  <c r="BZ6" i="25"/>
  <c r="CA8" i="25"/>
  <c r="BZ7" i="25"/>
  <c r="BX149" i="21"/>
  <c r="BX61" i="21"/>
  <c r="BA145" i="21"/>
  <c r="BB142" i="21" s="1"/>
  <c r="AW123" i="21"/>
  <c r="AX120" i="21" s="1"/>
  <c r="BZ8" i="21"/>
  <c r="BY7" i="21"/>
  <c r="BY6" i="21"/>
  <c r="BY5" i="21"/>
  <c r="BY161" i="21" s="1"/>
  <c r="BU347" i="21" l="1"/>
  <c r="BU350" i="21"/>
  <c r="BX346" i="21"/>
  <c r="BX345" i="21"/>
  <c r="BX218" i="21"/>
  <c r="BX50" i="26" s="1"/>
  <c r="BX47" i="26" s="1"/>
  <c r="BX217" i="21"/>
  <c r="BX49" i="26" s="1"/>
  <c r="BX46" i="26" s="1"/>
  <c r="BX201" i="21"/>
  <c r="BX184" i="21"/>
  <c r="BX185" i="21"/>
  <c r="BX200" i="21"/>
  <c r="BX371" i="21"/>
  <c r="BX56" i="26" s="1"/>
  <c r="BX372" i="21"/>
  <c r="BX62" i="26" s="1"/>
  <c r="BX339" i="21"/>
  <c r="BX338" i="21"/>
  <c r="BX365" i="21"/>
  <c r="BX364" i="21"/>
  <c r="CD198" i="46"/>
  <c r="CD346" i="46" s="1"/>
  <c r="CA19" i="46"/>
  <c r="BZ17" i="46"/>
  <c r="BZ18" i="46"/>
  <c r="CE16" i="46"/>
  <c r="BV337" i="21"/>
  <c r="BV340" i="21" s="1"/>
  <c r="BV39" i="28"/>
  <c r="BV344" i="21"/>
  <c r="BX351" i="21"/>
  <c r="BX61" i="26"/>
  <c r="BX55" i="26"/>
  <c r="BW377" i="21"/>
  <c r="BX42" i="25"/>
  <c r="BX37" i="21"/>
  <c r="BX283" i="21"/>
  <c r="BX285" i="21"/>
  <c r="BX224" i="21"/>
  <c r="BX223" i="21"/>
  <c r="BX206" i="21"/>
  <c r="BX190" i="21"/>
  <c r="BX54" i="26"/>
  <c r="BX60" i="26"/>
  <c r="BX173" i="21"/>
  <c r="BX175" i="21" s="1"/>
  <c r="BX171" i="21" s="1"/>
  <c r="BX284" i="21" s="1"/>
  <c r="BX59" i="26"/>
  <c r="BX53" i="26"/>
  <c r="BX150" i="21"/>
  <c r="BX148" i="21" s="1"/>
  <c r="BY20" i="25" s="1"/>
  <c r="BX162" i="21"/>
  <c r="BX160" i="21" s="1"/>
  <c r="BY21" i="25" s="1"/>
  <c r="BX128" i="21"/>
  <c r="BX126" i="21" s="1"/>
  <c r="BY18" i="25" s="1"/>
  <c r="BX139" i="21"/>
  <c r="BX137" i="21" s="1"/>
  <c r="BY19" i="25" s="1"/>
  <c r="BY127" i="21"/>
  <c r="BY138" i="21"/>
  <c r="BY116" i="21"/>
  <c r="BY83" i="21"/>
  <c r="BY105" i="21"/>
  <c r="BY94" i="21"/>
  <c r="BX106" i="21"/>
  <c r="BX104" i="21" s="1"/>
  <c r="BX268" i="21" s="1"/>
  <c r="BX117" i="21"/>
  <c r="BX115" i="21" s="1"/>
  <c r="BY17" i="25" s="1"/>
  <c r="BX84" i="21"/>
  <c r="BX95" i="21"/>
  <c r="BY72" i="21"/>
  <c r="BX62" i="21"/>
  <c r="BX73" i="21"/>
  <c r="AO21" i="28"/>
  <c r="AP165" i="21"/>
  <c r="BX328" i="21"/>
  <c r="BU29" i="20"/>
  <c r="BU24" i="20"/>
  <c r="BU44" i="20"/>
  <c r="BU39" i="20"/>
  <c r="BU34" i="20"/>
  <c r="BW352" i="21"/>
  <c r="BW358" i="21" s="1"/>
  <c r="BW311" i="21" s="1"/>
  <c r="BZ46" i="21"/>
  <c r="CD301" i="46"/>
  <c r="CD153" i="46"/>
  <c r="CD149" i="46"/>
  <c r="CD145" i="46"/>
  <c r="CD141" i="46"/>
  <c r="CD140" i="46"/>
  <c r="CD107" i="46"/>
  <c r="CD103" i="46"/>
  <c r="CD99" i="46"/>
  <c r="CD95" i="46"/>
  <c r="CD91" i="46"/>
  <c r="CD305" i="46"/>
  <c r="CD286" i="46"/>
  <c r="CD290" i="46"/>
  <c r="CD291" i="46"/>
  <c r="CD253" i="46"/>
  <c r="CD244" i="46"/>
  <c r="CD241" i="46"/>
  <c r="CD246" i="46"/>
  <c r="CD239" i="46"/>
  <c r="CD238" i="46"/>
  <c r="CD200" i="46"/>
  <c r="CD348" i="46" s="1"/>
  <c r="CD201" i="46"/>
  <c r="CD349" i="46" s="1"/>
  <c r="CD194" i="46"/>
  <c r="CD342" i="46" s="1"/>
  <c r="CD191" i="46"/>
  <c r="CD339" i="46" s="1"/>
  <c r="CD188" i="46"/>
  <c r="CD336" i="46" s="1"/>
  <c r="CD152" i="46"/>
  <c r="CD148" i="46"/>
  <c r="CD144" i="46"/>
  <c r="CD138" i="46"/>
  <c r="CD139" i="46"/>
  <c r="CD110" i="46"/>
  <c r="CD106" i="46"/>
  <c r="CD102" i="46"/>
  <c r="CD98" i="46"/>
  <c r="CD94" i="46"/>
  <c r="CD298" i="46"/>
  <c r="CD303" i="46"/>
  <c r="CD300" i="46"/>
  <c r="CD287" i="46"/>
  <c r="CD240" i="46"/>
  <c r="CD242" i="46"/>
  <c r="CD235" i="46"/>
  <c r="CD204" i="46"/>
  <c r="CD352" i="46" s="1"/>
  <c r="CD197" i="46"/>
  <c r="CD345" i="46" s="1"/>
  <c r="CD203" i="46"/>
  <c r="CD351" i="46" s="1"/>
  <c r="CD196" i="46"/>
  <c r="CD344" i="46" s="1"/>
  <c r="CD185" i="46"/>
  <c r="CD333" i="46" s="1"/>
  <c r="CD187" i="46"/>
  <c r="CD335" i="46" s="1"/>
  <c r="CE45" i="46"/>
  <c r="CE49" i="46"/>
  <c r="CE53" i="46"/>
  <c r="CE57" i="46"/>
  <c r="CE61" i="46"/>
  <c r="CE44" i="46"/>
  <c r="CE48" i="46"/>
  <c r="CE52" i="46"/>
  <c r="CE56" i="46"/>
  <c r="CE60" i="46"/>
  <c r="CE47" i="46"/>
  <c r="CE51" i="46"/>
  <c r="CE55" i="46"/>
  <c r="CE59" i="46"/>
  <c r="CE63" i="46"/>
  <c r="CE46" i="46"/>
  <c r="CE50" i="46"/>
  <c r="CE54" i="46"/>
  <c r="CE58" i="46"/>
  <c r="CE62" i="46"/>
  <c r="CD151" i="46"/>
  <c r="CD147" i="46"/>
  <c r="CD143" i="46"/>
  <c r="CD136" i="46"/>
  <c r="CD137" i="46"/>
  <c r="CD109" i="46"/>
  <c r="CD105" i="46"/>
  <c r="CD101" i="46"/>
  <c r="CD97" i="46"/>
  <c r="CD93" i="46"/>
  <c r="CD304" i="46"/>
  <c r="CD302" i="46"/>
  <c r="CD297" i="46"/>
  <c r="CD294" i="46"/>
  <c r="CD299" i="46"/>
  <c r="CD296" i="46"/>
  <c r="CD251" i="46"/>
  <c r="CD252" i="46"/>
  <c r="CD249" i="46"/>
  <c r="CD254" i="46"/>
  <c r="CD247" i="46"/>
  <c r="CD236" i="46"/>
  <c r="CD192" i="46"/>
  <c r="CD340" i="46" s="1"/>
  <c r="CD199" i="46"/>
  <c r="CD347" i="46" s="1"/>
  <c r="CD193" i="46"/>
  <c r="CD341" i="46" s="1"/>
  <c r="CD189" i="46"/>
  <c r="CD337" i="46" s="1"/>
  <c r="CD186" i="46"/>
  <c r="CD334" i="46" s="1"/>
  <c r="CD154" i="46"/>
  <c r="CD150" i="46"/>
  <c r="CD146" i="46"/>
  <c r="CD142" i="46"/>
  <c r="CD135" i="46"/>
  <c r="CD108" i="46"/>
  <c r="CD104" i="46"/>
  <c r="CD100" i="46"/>
  <c r="CD96" i="46"/>
  <c r="CD92" i="46"/>
  <c r="CD293" i="46"/>
  <c r="CD288" i="46"/>
  <c r="CD295" i="46"/>
  <c r="CD292" i="46"/>
  <c r="CD289" i="46"/>
  <c r="CD248" i="46"/>
  <c r="CD245" i="46"/>
  <c r="CD250" i="46"/>
  <c r="CD243" i="46"/>
  <c r="CD237" i="46"/>
  <c r="CD202" i="46"/>
  <c r="CD350" i="46" s="1"/>
  <c r="CD195" i="46"/>
  <c r="CD343" i="46" s="1"/>
  <c r="CD190" i="46"/>
  <c r="CD338" i="46" s="1"/>
  <c r="CD182" i="46"/>
  <c r="CD330" i="46" s="1"/>
  <c r="CD280" i="46"/>
  <c r="CD221" i="46"/>
  <c r="CD173" i="46"/>
  <c r="CD321" i="46" s="1"/>
  <c r="CD166" i="46"/>
  <c r="CD314" i="46" s="1"/>
  <c r="CD271" i="46"/>
  <c r="CD165" i="46"/>
  <c r="CD279" i="46"/>
  <c r="CD177" i="46"/>
  <c r="CD325" i="46" s="1"/>
  <c r="CD223" i="46"/>
  <c r="CD123" i="46"/>
  <c r="CD120" i="46"/>
  <c r="CD122" i="46"/>
  <c r="CD130" i="46"/>
  <c r="CD133" i="46"/>
  <c r="CD84" i="46"/>
  <c r="CD86" i="46"/>
  <c r="CD82" i="46"/>
  <c r="CD76" i="46"/>
  <c r="CD73" i="46"/>
  <c r="CD71" i="46"/>
  <c r="CD222" i="46"/>
  <c r="CD268" i="46"/>
  <c r="CD282" i="46"/>
  <c r="CD234" i="46"/>
  <c r="CD230" i="46"/>
  <c r="CD233" i="46"/>
  <c r="CD170" i="46"/>
  <c r="CD318" i="46" s="1"/>
  <c r="CD171" i="46"/>
  <c r="CD319" i="46" s="1"/>
  <c r="CD272" i="46"/>
  <c r="CD266" i="46"/>
  <c r="CD228" i="46"/>
  <c r="CD215" i="46"/>
  <c r="CD269" i="46"/>
  <c r="CD176" i="46"/>
  <c r="CD324" i="46" s="1"/>
  <c r="CD174" i="46"/>
  <c r="CD322" i="46" s="1"/>
  <c r="CD119" i="46"/>
  <c r="CD117" i="46"/>
  <c r="CD121" i="46"/>
  <c r="CD128" i="46"/>
  <c r="CD132" i="46"/>
  <c r="CD88" i="46"/>
  <c r="CD89" i="46"/>
  <c r="CD80" i="46"/>
  <c r="CD77" i="46"/>
  <c r="CD74" i="46"/>
  <c r="CD285" i="46"/>
  <c r="CD270" i="46"/>
  <c r="CD232" i="46"/>
  <c r="CD277" i="46"/>
  <c r="CD179" i="46"/>
  <c r="CD327" i="46" s="1"/>
  <c r="CD278" i="46"/>
  <c r="CD284" i="46"/>
  <c r="CD219" i="46"/>
  <c r="CD175" i="46"/>
  <c r="CD323" i="46" s="1"/>
  <c r="CD229" i="46"/>
  <c r="CD231" i="46"/>
  <c r="CD217" i="46"/>
  <c r="CD226" i="46"/>
  <c r="CD275" i="46"/>
  <c r="CD115" i="46"/>
  <c r="CD118" i="46"/>
  <c r="CD126" i="46"/>
  <c r="CD127" i="46"/>
  <c r="CD124" i="46"/>
  <c r="CD85" i="46"/>
  <c r="CD87" i="46"/>
  <c r="CD79" i="46"/>
  <c r="CD78" i="46"/>
  <c r="CD75" i="46"/>
  <c r="CD183" i="46"/>
  <c r="CD331" i="46" s="1"/>
  <c r="CD274" i="46"/>
  <c r="CD184" i="46"/>
  <c r="CD332" i="46" s="1"/>
  <c r="CD172" i="46"/>
  <c r="CD320" i="46" s="1"/>
  <c r="CD180" i="46"/>
  <c r="CD328" i="46" s="1"/>
  <c r="CD227" i="46"/>
  <c r="CD181" i="46"/>
  <c r="CD329" i="46" s="1"/>
  <c r="CD283" i="46"/>
  <c r="CD216" i="46"/>
  <c r="CD178" i="46"/>
  <c r="CD326" i="46" s="1"/>
  <c r="CD168" i="46"/>
  <c r="CD316" i="46" s="1"/>
  <c r="CD273" i="46"/>
  <c r="CD281" i="46"/>
  <c r="CD267" i="46"/>
  <c r="CD224" i="46"/>
  <c r="CD276" i="46"/>
  <c r="CD225" i="46"/>
  <c r="CD220" i="46"/>
  <c r="CD116" i="46"/>
  <c r="CD125" i="46"/>
  <c r="CD129" i="46"/>
  <c r="CD131" i="46"/>
  <c r="CD90" i="46"/>
  <c r="CD83" i="46"/>
  <c r="CD81" i="46"/>
  <c r="CD72" i="46"/>
  <c r="CD134" i="46"/>
  <c r="CD218" i="46"/>
  <c r="CD167" i="46"/>
  <c r="CD315" i="46" s="1"/>
  <c r="CD169" i="46"/>
  <c r="CD317" i="46" s="1"/>
  <c r="BV63" i="26"/>
  <c r="CC159" i="46"/>
  <c r="CB310" i="46"/>
  <c r="CC259" i="46"/>
  <c r="CC260" i="46"/>
  <c r="CC158" i="46"/>
  <c r="CC209" i="46"/>
  <c r="CC208" i="46"/>
  <c r="CE38" i="46"/>
  <c r="CE32" i="46"/>
  <c r="CE43" i="46"/>
  <c r="CE27" i="46"/>
  <c r="CE37" i="46"/>
  <c r="CE41" i="46"/>
  <c r="CE25" i="46"/>
  <c r="CE34" i="46"/>
  <c r="CE40" i="46"/>
  <c r="CE36" i="46"/>
  <c r="CE26" i="46"/>
  <c r="CE29" i="46"/>
  <c r="CE35" i="46"/>
  <c r="CE31" i="46"/>
  <c r="CE28" i="46"/>
  <c r="CE42" i="46"/>
  <c r="CE33" i="46"/>
  <c r="CE39" i="46"/>
  <c r="CE24" i="46"/>
  <c r="CE30" i="46"/>
  <c r="BY32" i="21"/>
  <c r="BY31" i="21" s="1"/>
  <c r="E420" i="46"/>
  <c r="F419" i="46"/>
  <c r="CE15" i="46"/>
  <c r="CF14" i="46"/>
  <c r="CC313" i="46"/>
  <c r="AM26" i="28"/>
  <c r="AM109" i="21"/>
  <c r="CJ5" i="28"/>
  <c r="CJ6" i="28"/>
  <c r="CK8" i="28"/>
  <c r="CJ7" i="28"/>
  <c r="CH4" i="28"/>
  <c r="CH9" i="28"/>
  <c r="CI2" i="28"/>
  <c r="CH3" i="28"/>
  <c r="CH10" i="28"/>
  <c r="CC7" i="26"/>
  <c r="CD8" i="26"/>
  <c r="CC5" i="26"/>
  <c r="CC6" i="26"/>
  <c r="BX3" i="26"/>
  <c r="BY2" i="26"/>
  <c r="BX4" i="26"/>
  <c r="BX9" i="26"/>
  <c r="BX10" i="26"/>
  <c r="BX16" i="26" s="1"/>
  <c r="BX65" i="26"/>
  <c r="BX66" i="26"/>
  <c r="BW166" i="21"/>
  <c r="BX290" i="21"/>
  <c r="BU9" i="20"/>
  <c r="BU10" i="20"/>
  <c r="BX47" i="21"/>
  <c r="BX234" i="21"/>
  <c r="BX239" i="21" s="1"/>
  <c r="BW143" i="21"/>
  <c r="BW132" i="21"/>
  <c r="BW110" i="21"/>
  <c r="BW272" i="21" s="1"/>
  <c r="BW121" i="21"/>
  <c r="BX191" i="21"/>
  <c r="BX195" i="21" s="1"/>
  <c r="BX30" i="26" s="1"/>
  <c r="BX207" i="21"/>
  <c r="BX211" i="21" s="1"/>
  <c r="BX31" i="26" s="1"/>
  <c r="BX174" i="21"/>
  <c r="BX163" i="21"/>
  <c r="BX96" i="21"/>
  <c r="BX74" i="21"/>
  <c r="BX85" i="21"/>
  <c r="BX140" i="21"/>
  <c r="BX107" i="21"/>
  <c r="BX63" i="21"/>
  <c r="BX118" i="21"/>
  <c r="BX129" i="21"/>
  <c r="BW155" i="21"/>
  <c r="BX151" i="21"/>
  <c r="BX152" i="21"/>
  <c r="AX134" i="21"/>
  <c r="AY131" i="21" s="1"/>
  <c r="AY133" i="21" s="1"/>
  <c r="AY19" i="26" s="1"/>
  <c r="BY172" i="21"/>
  <c r="BX10" i="21"/>
  <c r="BU59" i="20"/>
  <c r="BU3" i="20"/>
  <c r="BU49" i="20"/>
  <c r="BU54" i="20"/>
  <c r="BV2" i="20"/>
  <c r="BU4" i="20"/>
  <c r="BY15" i="25"/>
  <c r="BZ3" i="25"/>
  <c r="CA2" i="25"/>
  <c r="CA9" i="25" s="1"/>
  <c r="BZ4" i="25"/>
  <c r="BY2" i="21"/>
  <c r="BX4" i="21"/>
  <c r="BX3" i="21"/>
  <c r="BX9" i="21"/>
  <c r="CA8" i="21"/>
  <c r="BZ7" i="21"/>
  <c r="BZ6" i="21"/>
  <c r="BZ5" i="21"/>
  <c r="BZ161" i="21" s="1"/>
  <c r="AX122" i="21"/>
  <c r="AX18" i="26" s="1"/>
  <c r="BB144" i="21"/>
  <c r="BB20" i="26" s="1"/>
  <c r="CA6" i="25"/>
  <c r="CA7" i="25"/>
  <c r="CA5" i="25"/>
  <c r="CB8" i="25"/>
  <c r="BY61" i="21"/>
  <c r="BY149" i="21"/>
  <c r="CA8" i="20"/>
  <c r="BZ7" i="20"/>
  <c r="BZ6" i="20"/>
  <c r="BZ5" i="20"/>
  <c r="BV347" i="21" l="1"/>
  <c r="BV350" i="21"/>
  <c r="BY346" i="21"/>
  <c r="BY345" i="21"/>
  <c r="BY218" i="21"/>
  <c r="BY50" i="26" s="1"/>
  <c r="BY47" i="26" s="1"/>
  <c r="BY217" i="21"/>
  <c r="BY49" i="26" s="1"/>
  <c r="BY46" i="26" s="1"/>
  <c r="BY201" i="21"/>
  <c r="BY200" i="21"/>
  <c r="BY185" i="21"/>
  <c r="BY184" i="21"/>
  <c r="BY372" i="21"/>
  <c r="BY62" i="26" s="1"/>
  <c r="BY371" i="21"/>
  <c r="BY56" i="26" s="1"/>
  <c r="BY339" i="21"/>
  <c r="BY338" i="21"/>
  <c r="BY365" i="21"/>
  <c r="BY364" i="21"/>
  <c r="CB19" i="46"/>
  <c r="CA17" i="46"/>
  <c r="CA18" i="46"/>
  <c r="CF16" i="46"/>
  <c r="BW337" i="21"/>
  <c r="BW340" i="21" s="1"/>
  <c r="BW39" i="28"/>
  <c r="BW344" i="21"/>
  <c r="BY351" i="21"/>
  <c r="BY55" i="26"/>
  <c r="BY61" i="26"/>
  <c r="BX377" i="21"/>
  <c r="BY37" i="21"/>
  <c r="BY42" i="25"/>
  <c r="BY285" i="21"/>
  <c r="BY283" i="21"/>
  <c r="BY224" i="21"/>
  <c r="BY223" i="21"/>
  <c r="BY206" i="21"/>
  <c r="BY190" i="21"/>
  <c r="BY60" i="26"/>
  <c r="BY54" i="26"/>
  <c r="BY173" i="21"/>
  <c r="BY175" i="21" s="1"/>
  <c r="BY171" i="21" s="1"/>
  <c r="BY284" i="21" s="1"/>
  <c r="BY53" i="26"/>
  <c r="BY59" i="26"/>
  <c r="BX155" i="21"/>
  <c r="BY150" i="21"/>
  <c r="BY148" i="21" s="1"/>
  <c r="BZ20" i="25" s="1"/>
  <c r="BY162" i="21"/>
  <c r="BY160" i="21" s="1"/>
  <c r="BZ21" i="25" s="1"/>
  <c r="BY128" i="21"/>
  <c r="BY126" i="21" s="1"/>
  <c r="BZ18" i="25" s="1"/>
  <c r="BY139" i="21"/>
  <c r="BY137" i="21" s="1"/>
  <c r="BZ19" i="25" s="1"/>
  <c r="BZ138" i="21"/>
  <c r="BZ116" i="21"/>
  <c r="BZ127" i="21"/>
  <c r="BZ105" i="21"/>
  <c r="BZ94" i="21"/>
  <c r="BZ83" i="21"/>
  <c r="BY106" i="21"/>
  <c r="BY104" i="21" s="1"/>
  <c r="BY268" i="21" s="1"/>
  <c r="BY117" i="21"/>
  <c r="BY115" i="21" s="1"/>
  <c r="BZ17" i="25" s="1"/>
  <c r="BY84" i="21"/>
  <c r="BY95" i="21"/>
  <c r="BZ72" i="21"/>
  <c r="BY62" i="21"/>
  <c r="BY73" i="21"/>
  <c r="AP167" i="21"/>
  <c r="AP22" i="26" s="1"/>
  <c r="CE187" i="46"/>
  <c r="CE335" i="46" s="1"/>
  <c r="BY328" i="21"/>
  <c r="BV29" i="20"/>
  <c r="BV24" i="20"/>
  <c r="BV44" i="20"/>
  <c r="BV39" i="20"/>
  <c r="BV34" i="20"/>
  <c r="BX352" i="21"/>
  <c r="CA46" i="21"/>
  <c r="CE252" i="46"/>
  <c r="CE250" i="46"/>
  <c r="CE289" i="46"/>
  <c r="CE288" i="46"/>
  <c r="CE247" i="46"/>
  <c r="CE251" i="46"/>
  <c r="CE294" i="46"/>
  <c r="CE304" i="46"/>
  <c r="CE295" i="46"/>
  <c r="CE245" i="46"/>
  <c r="CE293" i="46"/>
  <c r="CE254" i="46"/>
  <c r="CE297" i="46"/>
  <c r="CE243" i="46"/>
  <c r="CE236" i="46"/>
  <c r="CE299" i="46"/>
  <c r="CE237" i="46"/>
  <c r="CE248" i="46"/>
  <c r="CE292" i="46"/>
  <c r="CE249" i="46"/>
  <c r="CE296" i="46"/>
  <c r="CE302" i="46"/>
  <c r="CF46" i="46"/>
  <c r="CF50" i="46"/>
  <c r="CF54" i="46"/>
  <c r="CF58" i="46"/>
  <c r="CF62" i="46"/>
  <c r="CF45" i="46"/>
  <c r="CF49" i="46"/>
  <c r="CF53" i="46"/>
  <c r="CF57" i="46"/>
  <c r="CF61" i="46"/>
  <c r="CF44" i="46"/>
  <c r="CF48" i="46"/>
  <c r="CF52" i="46"/>
  <c r="CF56" i="46"/>
  <c r="CF60" i="46"/>
  <c r="CF47" i="46"/>
  <c r="CF51" i="46"/>
  <c r="CF55" i="46"/>
  <c r="CF59" i="46"/>
  <c r="CF63" i="46"/>
  <c r="CE151" i="46"/>
  <c r="CE147" i="46"/>
  <c r="CE143" i="46"/>
  <c r="CE139" i="46"/>
  <c r="CE135" i="46"/>
  <c r="CE109" i="46"/>
  <c r="CE105" i="46"/>
  <c r="CE101" i="46"/>
  <c r="CE100" i="46"/>
  <c r="CE93" i="46"/>
  <c r="CE287" i="46"/>
  <c r="CE286" i="46"/>
  <c r="CE241" i="46"/>
  <c r="CE244" i="46"/>
  <c r="CE238" i="46"/>
  <c r="CE201" i="46"/>
  <c r="CE349" i="46" s="1"/>
  <c r="CE199" i="46"/>
  <c r="CE347" i="46" s="1"/>
  <c r="CE203" i="46"/>
  <c r="CE351" i="46" s="1"/>
  <c r="CE200" i="46"/>
  <c r="CE348" i="46" s="1"/>
  <c r="CE195" i="46"/>
  <c r="CE343" i="46" s="1"/>
  <c r="CE189" i="46"/>
  <c r="CE337" i="46" s="1"/>
  <c r="CE185" i="46"/>
  <c r="CE333" i="46" s="1"/>
  <c r="CE154" i="46"/>
  <c r="CE150" i="46"/>
  <c r="CE146" i="46"/>
  <c r="CE142" i="46"/>
  <c r="CE138" i="46"/>
  <c r="CE108" i="46"/>
  <c r="CE104" i="46"/>
  <c r="CE99" i="46"/>
  <c r="CE98" i="46"/>
  <c r="CE303" i="46"/>
  <c r="CE92" i="46"/>
  <c r="CE291" i="46"/>
  <c r="CE301" i="46"/>
  <c r="CE253" i="46"/>
  <c r="CE246" i="46"/>
  <c r="CE240" i="46"/>
  <c r="CE239" i="46"/>
  <c r="CE198" i="46"/>
  <c r="CE346" i="46" s="1"/>
  <c r="CE202" i="46"/>
  <c r="CE350" i="46" s="1"/>
  <c r="CE196" i="46"/>
  <c r="CE344" i="46" s="1"/>
  <c r="CE194" i="46"/>
  <c r="CE342" i="46" s="1"/>
  <c r="CE188" i="46"/>
  <c r="CE336" i="46" s="1"/>
  <c r="CE153" i="46"/>
  <c r="CE149" i="46"/>
  <c r="CE145" i="46"/>
  <c r="CE141" i="46"/>
  <c r="CE137" i="46"/>
  <c r="CE107" i="46"/>
  <c r="CE103" i="46"/>
  <c r="CE97" i="46"/>
  <c r="CE96" i="46"/>
  <c r="CE91" i="46"/>
  <c r="CE300" i="46"/>
  <c r="CE242" i="46"/>
  <c r="CE235" i="46"/>
  <c r="CE193" i="46"/>
  <c r="CE341" i="46" s="1"/>
  <c r="CE191" i="46"/>
  <c r="CE339" i="46" s="1"/>
  <c r="CE192" i="46"/>
  <c r="CE340" i="46" s="1"/>
  <c r="CE186" i="46"/>
  <c r="CE334" i="46" s="1"/>
  <c r="CE152" i="46"/>
  <c r="CE148" i="46"/>
  <c r="CE144" i="46"/>
  <c r="CE140" i="46"/>
  <c r="CE136" i="46"/>
  <c r="CE110" i="46"/>
  <c r="CE106" i="46"/>
  <c r="CE102" i="46"/>
  <c r="CE95" i="46"/>
  <c r="CE94" i="46"/>
  <c r="CE305" i="46"/>
  <c r="CE298" i="46"/>
  <c r="CE290" i="46"/>
  <c r="CE204" i="46"/>
  <c r="CE352" i="46" s="1"/>
  <c r="CE197" i="46"/>
  <c r="CE345" i="46" s="1"/>
  <c r="CE190" i="46"/>
  <c r="CE338" i="46" s="1"/>
  <c r="CE218" i="46"/>
  <c r="CE276" i="46"/>
  <c r="CE273" i="46"/>
  <c r="CE283" i="46"/>
  <c r="CE180" i="46"/>
  <c r="CE328" i="46" s="1"/>
  <c r="CE183" i="46"/>
  <c r="CE331" i="46" s="1"/>
  <c r="CE226" i="46"/>
  <c r="CE229" i="46"/>
  <c r="CE284" i="46"/>
  <c r="CE285" i="46"/>
  <c r="CE176" i="46"/>
  <c r="CE324" i="46" s="1"/>
  <c r="CE228" i="46"/>
  <c r="CE170" i="46"/>
  <c r="CE318" i="46" s="1"/>
  <c r="CE282" i="46"/>
  <c r="CE223" i="46"/>
  <c r="CE173" i="46"/>
  <c r="CE321" i="46" s="1"/>
  <c r="CE280" i="46"/>
  <c r="CE116" i="46"/>
  <c r="CE122" i="46"/>
  <c r="CE123" i="46"/>
  <c r="CE128" i="46"/>
  <c r="CE132" i="46"/>
  <c r="CE85" i="46"/>
  <c r="CE86" i="46"/>
  <c r="CE88" i="46"/>
  <c r="CE81" i="46"/>
  <c r="CE74" i="46"/>
  <c r="CE73" i="46"/>
  <c r="CE169" i="46"/>
  <c r="CE317" i="46" s="1"/>
  <c r="CE220" i="46"/>
  <c r="CE224" i="46"/>
  <c r="CE168" i="46"/>
  <c r="CE181" i="46"/>
  <c r="CE172" i="46"/>
  <c r="CE320" i="46" s="1"/>
  <c r="CE217" i="46"/>
  <c r="CE175" i="46"/>
  <c r="CE323" i="46" s="1"/>
  <c r="CE278" i="46"/>
  <c r="CE277" i="46"/>
  <c r="CE174" i="46"/>
  <c r="CE322" i="46" s="1"/>
  <c r="CE269" i="46"/>
  <c r="CE266" i="46"/>
  <c r="CE233" i="46"/>
  <c r="CE268" i="46"/>
  <c r="CE177" i="46"/>
  <c r="CE325" i="46" s="1"/>
  <c r="CE182" i="46"/>
  <c r="CE330" i="46" s="1"/>
  <c r="CE115" i="46"/>
  <c r="CE121" i="46"/>
  <c r="CE130" i="46"/>
  <c r="CE127" i="46"/>
  <c r="CE84" i="46"/>
  <c r="CE77" i="46"/>
  <c r="CE76" i="46"/>
  <c r="CE71" i="46"/>
  <c r="CE167" i="46"/>
  <c r="CE315" i="46" s="1"/>
  <c r="CE267" i="46"/>
  <c r="CE178" i="46"/>
  <c r="CE326" i="46" s="1"/>
  <c r="CE184" i="46"/>
  <c r="CE332" i="46" s="1"/>
  <c r="CE275" i="46"/>
  <c r="CE232" i="46"/>
  <c r="CE215" i="46"/>
  <c r="CE272" i="46"/>
  <c r="CE230" i="46"/>
  <c r="CE222" i="46"/>
  <c r="CE279" i="46"/>
  <c r="CE271" i="46"/>
  <c r="CE221" i="46"/>
  <c r="CE120" i="46"/>
  <c r="CE117" i="46"/>
  <c r="CE133" i="46"/>
  <c r="CE126" i="46"/>
  <c r="CE131" i="46"/>
  <c r="CE89" i="46"/>
  <c r="CE87" i="46"/>
  <c r="CE80" i="46"/>
  <c r="CE82" i="46"/>
  <c r="CE75" i="46"/>
  <c r="CE225" i="46"/>
  <c r="CE281" i="46"/>
  <c r="CE216" i="46"/>
  <c r="CE227" i="46"/>
  <c r="CE274" i="46"/>
  <c r="CE231" i="46"/>
  <c r="CE219" i="46"/>
  <c r="CE179" i="46"/>
  <c r="CE327" i="46" s="1"/>
  <c r="CE270" i="46"/>
  <c r="CE171" i="46"/>
  <c r="CE319" i="46" s="1"/>
  <c r="CE234" i="46"/>
  <c r="CE165" i="46"/>
  <c r="CE166" i="46"/>
  <c r="CE314" i="46" s="1"/>
  <c r="CE125" i="46"/>
  <c r="CE118" i="46"/>
  <c r="CE119" i="46"/>
  <c r="CE124" i="46"/>
  <c r="CE129" i="46"/>
  <c r="CE90" i="46"/>
  <c r="CE83" i="46"/>
  <c r="CE79" i="46"/>
  <c r="CE78" i="46"/>
  <c r="CE72" i="46"/>
  <c r="CE134" i="46"/>
  <c r="BW63" i="26"/>
  <c r="CD159" i="46"/>
  <c r="CC310" i="46"/>
  <c r="CD209" i="46"/>
  <c r="CD208" i="46"/>
  <c r="CD158" i="46"/>
  <c r="CD260" i="46"/>
  <c r="CD259" i="46"/>
  <c r="CE329" i="46"/>
  <c r="CF32" i="46"/>
  <c r="CF37" i="46"/>
  <c r="CF27" i="46"/>
  <c r="CF43" i="46"/>
  <c r="CF38" i="46"/>
  <c r="CF34" i="46"/>
  <c r="CF26" i="46"/>
  <c r="CF40" i="46"/>
  <c r="CF41" i="46"/>
  <c r="CF36" i="46"/>
  <c r="CF25" i="46"/>
  <c r="CF42" i="46"/>
  <c r="CF30" i="46"/>
  <c r="CF35" i="46"/>
  <c r="CF31" i="46"/>
  <c r="CF28" i="46"/>
  <c r="CF39" i="46"/>
  <c r="CF29" i="46"/>
  <c r="CF33" i="46"/>
  <c r="CF24" i="46"/>
  <c r="CD313" i="46"/>
  <c r="E421" i="46"/>
  <c r="F420" i="46"/>
  <c r="BZ32" i="21"/>
  <c r="BZ31" i="21" s="1"/>
  <c r="CF15" i="46"/>
  <c r="CG14" i="46"/>
  <c r="CG16" i="46" s="1"/>
  <c r="AM111" i="21"/>
  <c r="BY3" i="26"/>
  <c r="BY4" i="26"/>
  <c r="BY9" i="26"/>
  <c r="BZ2" i="26"/>
  <c r="BY10" i="26"/>
  <c r="BY16" i="26" s="1"/>
  <c r="BY66" i="26"/>
  <c r="BY65" i="26"/>
  <c r="CE8" i="26"/>
  <c r="CD5" i="26"/>
  <c r="CD7" i="26"/>
  <c r="CD6" i="26"/>
  <c r="CI3" i="28"/>
  <c r="CI4" i="28"/>
  <c r="CJ2" i="28"/>
  <c r="CI9" i="28"/>
  <c r="CI10" i="28"/>
  <c r="CK5" i="28"/>
  <c r="CK6" i="28"/>
  <c r="CK7" i="28"/>
  <c r="CL8" i="28"/>
  <c r="BX166" i="21"/>
  <c r="BY290" i="21"/>
  <c r="BV9" i="20"/>
  <c r="BV10" i="20"/>
  <c r="BY234" i="21"/>
  <c r="BY239" i="21" s="1"/>
  <c r="BY47" i="21"/>
  <c r="BX143" i="21"/>
  <c r="BX132" i="21"/>
  <c r="BX121" i="21"/>
  <c r="BX110" i="21"/>
  <c r="BX272" i="21" s="1"/>
  <c r="BY191" i="21"/>
  <c r="BY195" i="21" s="1"/>
  <c r="BY30" i="26" s="1"/>
  <c r="BY207" i="21"/>
  <c r="BY211" i="21" s="1"/>
  <c r="BY31" i="26" s="1"/>
  <c r="BY174" i="21"/>
  <c r="BY163" i="21"/>
  <c r="BY96" i="21"/>
  <c r="BY107" i="21"/>
  <c r="BY63" i="21"/>
  <c r="BY74" i="21"/>
  <c r="BY140" i="21"/>
  <c r="BY85" i="21"/>
  <c r="BY129" i="21"/>
  <c r="BY118" i="21"/>
  <c r="BY151" i="21"/>
  <c r="BY152" i="21"/>
  <c r="AY134" i="21"/>
  <c r="AZ131" i="21" s="1"/>
  <c r="BZ172" i="21"/>
  <c r="BY10" i="21"/>
  <c r="BV59" i="20"/>
  <c r="BV54" i="20"/>
  <c r="BV3" i="20"/>
  <c r="BW2" i="20"/>
  <c r="BV4" i="20"/>
  <c r="BV49" i="20"/>
  <c r="BZ15" i="25"/>
  <c r="CB2" i="25"/>
  <c r="CB9" i="25" s="1"/>
  <c r="CA4" i="25"/>
  <c r="CA3" i="25"/>
  <c r="BZ2" i="21"/>
  <c r="BY4" i="21"/>
  <c r="BY3" i="21"/>
  <c r="BY9" i="21"/>
  <c r="CB8" i="20"/>
  <c r="CA7" i="20"/>
  <c r="CA6" i="20"/>
  <c r="CA5" i="20"/>
  <c r="BB145" i="21"/>
  <c r="BC142" i="21" s="1"/>
  <c r="CB8" i="21"/>
  <c r="CA7" i="21"/>
  <c r="CA6" i="21"/>
  <c r="CA5" i="21"/>
  <c r="CA161" i="21" s="1"/>
  <c r="CB7" i="25"/>
  <c r="CC8" i="25"/>
  <c r="CB6" i="25"/>
  <c r="CB5" i="25"/>
  <c r="AX123" i="21"/>
  <c r="AY120" i="21" s="1"/>
  <c r="BZ149" i="21"/>
  <c r="BZ61" i="21"/>
  <c r="BW347" i="21" l="1"/>
  <c r="BW350" i="21"/>
  <c r="BZ346" i="21"/>
  <c r="BZ345" i="21"/>
  <c r="BZ217" i="21"/>
  <c r="BZ49" i="26" s="1"/>
  <c r="BZ46" i="26" s="1"/>
  <c r="BZ218" i="21"/>
  <c r="BZ50" i="26" s="1"/>
  <c r="BZ47" i="26" s="1"/>
  <c r="BZ201" i="21"/>
  <c r="BZ184" i="21"/>
  <c r="BZ200" i="21"/>
  <c r="BZ185" i="21"/>
  <c r="BZ338" i="21"/>
  <c r="BZ371" i="21"/>
  <c r="BZ56" i="26" s="1"/>
  <c r="BZ339" i="21"/>
  <c r="BZ372" i="21"/>
  <c r="BZ62" i="26" s="1"/>
  <c r="BZ364" i="21"/>
  <c r="BZ365" i="21"/>
  <c r="CF187" i="46"/>
  <c r="CF335" i="46" s="1"/>
  <c r="CC19" i="46"/>
  <c r="CB17" i="46"/>
  <c r="CB18" i="46"/>
  <c r="BX337" i="21"/>
  <c r="BX340" i="21" s="1"/>
  <c r="BX39" i="28"/>
  <c r="BX344" i="21"/>
  <c r="BZ351" i="21"/>
  <c r="BZ61" i="26"/>
  <c r="BZ55" i="26"/>
  <c r="BY377" i="21"/>
  <c r="BZ42" i="25"/>
  <c r="BZ37" i="21"/>
  <c r="BZ283" i="21"/>
  <c r="BZ285" i="21"/>
  <c r="BZ224" i="21"/>
  <c r="BZ223" i="21"/>
  <c r="BZ206" i="21"/>
  <c r="BZ190" i="21"/>
  <c r="BZ60" i="26"/>
  <c r="BZ54" i="26"/>
  <c r="BZ173" i="21"/>
  <c r="BZ175" i="21" s="1"/>
  <c r="BZ171" i="21" s="1"/>
  <c r="BZ284" i="21" s="1"/>
  <c r="BZ59" i="26"/>
  <c r="BZ53" i="26"/>
  <c r="BZ150" i="21"/>
  <c r="BZ148" i="21" s="1"/>
  <c r="CA20" i="25" s="1"/>
  <c r="BZ162" i="21"/>
  <c r="BZ160" i="21" s="1"/>
  <c r="CA21" i="25" s="1"/>
  <c r="CA116" i="21"/>
  <c r="CA127" i="21"/>
  <c r="CA138" i="21"/>
  <c r="CA94" i="21"/>
  <c r="CA105" i="21"/>
  <c r="CA83" i="21"/>
  <c r="BZ128" i="21"/>
  <c r="BZ126" i="21" s="1"/>
  <c r="CA18" i="25" s="1"/>
  <c r="BZ139" i="21"/>
  <c r="BZ137" i="21" s="1"/>
  <c r="CA19" i="25" s="1"/>
  <c r="BZ106" i="21"/>
  <c r="BZ104" i="21" s="1"/>
  <c r="BZ268" i="21" s="1"/>
  <c r="BZ117" i="21"/>
  <c r="BZ115" i="21" s="1"/>
  <c r="CA17" i="25" s="1"/>
  <c r="BZ84" i="21"/>
  <c r="BZ95" i="21"/>
  <c r="CA72" i="21"/>
  <c r="BZ62" i="21"/>
  <c r="BZ73" i="21"/>
  <c r="AP168" i="21"/>
  <c r="AP357" i="21" s="1"/>
  <c r="BZ328" i="21"/>
  <c r="AM41" i="26"/>
  <c r="AM273" i="21"/>
  <c r="BW29" i="20"/>
  <c r="BW24" i="20"/>
  <c r="BW44" i="20"/>
  <c r="BW39" i="20"/>
  <c r="BW34" i="20"/>
  <c r="BY352" i="21"/>
  <c r="BY358" i="21" s="1"/>
  <c r="BY311" i="21" s="1"/>
  <c r="CB46" i="21"/>
  <c r="CF298" i="46"/>
  <c r="CF253" i="46"/>
  <c r="CF286" i="46"/>
  <c r="CF290" i="46"/>
  <c r="CF235" i="46"/>
  <c r="CF300" i="46"/>
  <c r="CF239" i="46"/>
  <c r="CF301" i="46"/>
  <c r="CF303" i="46"/>
  <c r="CF238" i="46"/>
  <c r="CF305" i="46"/>
  <c r="CF242" i="46"/>
  <c r="CF240" i="46"/>
  <c r="CF291" i="46"/>
  <c r="CF244" i="46"/>
  <c r="CF246" i="46"/>
  <c r="CF241" i="46"/>
  <c r="CF287" i="46"/>
  <c r="CF135" i="46"/>
  <c r="CF154" i="46"/>
  <c r="CF150" i="46"/>
  <c r="CF146" i="46"/>
  <c r="CF142" i="46"/>
  <c r="CF108" i="46"/>
  <c r="CF104" i="46"/>
  <c r="CF101" i="46"/>
  <c r="CF97" i="46"/>
  <c r="CF93" i="46"/>
  <c r="CF292" i="46"/>
  <c r="CF250" i="46"/>
  <c r="CF243" i="46"/>
  <c r="CF194" i="46"/>
  <c r="CF342" i="46" s="1"/>
  <c r="CF199" i="46"/>
  <c r="CF347" i="46" s="1"/>
  <c r="CF196" i="46"/>
  <c r="CF344" i="46" s="1"/>
  <c r="CF191" i="46"/>
  <c r="CF339" i="46" s="1"/>
  <c r="CF189" i="46"/>
  <c r="CF337" i="46" s="1"/>
  <c r="CF140" i="46"/>
  <c r="CF153" i="46"/>
  <c r="CF149" i="46"/>
  <c r="CF145" i="46"/>
  <c r="CF141" i="46"/>
  <c r="CF107" i="46"/>
  <c r="CF103" i="46"/>
  <c r="CF100" i="46"/>
  <c r="CF96" i="46"/>
  <c r="CF92" i="46"/>
  <c r="CF299" i="46"/>
  <c r="CF296" i="46"/>
  <c r="CF302" i="46"/>
  <c r="CF289" i="46"/>
  <c r="CF237" i="46"/>
  <c r="CF236" i="46"/>
  <c r="CF202" i="46"/>
  <c r="CF350" i="46" s="1"/>
  <c r="CF197" i="46"/>
  <c r="CF345" i="46" s="1"/>
  <c r="CF198" i="46"/>
  <c r="CF346" i="46" s="1"/>
  <c r="CF193" i="46"/>
  <c r="CF341" i="46" s="1"/>
  <c r="CF185" i="46"/>
  <c r="CF333" i="46" s="1"/>
  <c r="CG47" i="46"/>
  <c r="CG51" i="46"/>
  <c r="CG55" i="46"/>
  <c r="CG59" i="46"/>
  <c r="CG63" i="46"/>
  <c r="CG46" i="46"/>
  <c r="CG50" i="46"/>
  <c r="CG54" i="46"/>
  <c r="CG58" i="46"/>
  <c r="CG62" i="46"/>
  <c r="CG45" i="46"/>
  <c r="CG49" i="46"/>
  <c r="CG53" i="46"/>
  <c r="CG57" i="46"/>
  <c r="CG61" i="46"/>
  <c r="CG44" i="46"/>
  <c r="CG48" i="46"/>
  <c r="CG52" i="46"/>
  <c r="CG56" i="46"/>
  <c r="CG60" i="46"/>
  <c r="CF138" i="46"/>
  <c r="CF139" i="46"/>
  <c r="CF152" i="46"/>
  <c r="CF148" i="46"/>
  <c r="CF144" i="46"/>
  <c r="CF110" i="46"/>
  <c r="CF106" i="46"/>
  <c r="CF102" i="46"/>
  <c r="CF99" i="46"/>
  <c r="CF95" i="46"/>
  <c r="CF91" i="46"/>
  <c r="CF304" i="46"/>
  <c r="CF295" i="46"/>
  <c r="CF297" i="46"/>
  <c r="CF252" i="46"/>
  <c r="CF249" i="46"/>
  <c r="CF200" i="46"/>
  <c r="CF348" i="46" s="1"/>
  <c r="CF192" i="46"/>
  <c r="CF340" i="46" s="1"/>
  <c r="CF190" i="46"/>
  <c r="CF338" i="46" s="1"/>
  <c r="CF188" i="46"/>
  <c r="CF336" i="46" s="1"/>
  <c r="CF136" i="46"/>
  <c r="CF137" i="46"/>
  <c r="CF151" i="46"/>
  <c r="CF147" i="46"/>
  <c r="CF143" i="46"/>
  <c r="CF109" i="46"/>
  <c r="CF105" i="46"/>
  <c r="CF98" i="46"/>
  <c r="CF94" i="46"/>
  <c r="CF288" i="46"/>
  <c r="CF293" i="46"/>
  <c r="CF294" i="46"/>
  <c r="CF251" i="46"/>
  <c r="CF254" i="46"/>
  <c r="CF247" i="46"/>
  <c r="CF248" i="46"/>
  <c r="CF245" i="46"/>
  <c r="CF204" i="46"/>
  <c r="CF352" i="46" s="1"/>
  <c r="CF203" i="46"/>
  <c r="CF351" i="46" s="1"/>
  <c r="CF201" i="46"/>
  <c r="CF349" i="46" s="1"/>
  <c r="CF195" i="46"/>
  <c r="CF343" i="46" s="1"/>
  <c r="CF186" i="46"/>
  <c r="CF334" i="46" s="1"/>
  <c r="CF165" i="46"/>
  <c r="CF231" i="46"/>
  <c r="CF216" i="46"/>
  <c r="CF222" i="46"/>
  <c r="CF178" i="46"/>
  <c r="CF326" i="46" s="1"/>
  <c r="CF182" i="46"/>
  <c r="CF330" i="46" s="1"/>
  <c r="CF268" i="46"/>
  <c r="CF174" i="46"/>
  <c r="CF322" i="46" s="1"/>
  <c r="CF217" i="46"/>
  <c r="CF168" i="46"/>
  <c r="CF316" i="46" s="1"/>
  <c r="CF119" i="46"/>
  <c r="CF122" i="46"/>
  <c r="CF125" i="46"/>
  <c r="CF124" i="46"/>
  <c r="CF126" i="46"/>
  <c r="CF90" i="46"/>
  <c r="CF83" i="46"/>
  <c r="CF85" i="46"/>
  <c r="CF71" i="46"/>
  <c r="CF77" i="46"/>
  <c r="CF134" i="46"/>
  <c r="CF228" i="46"/>
  <c r="CF229" i="46"/>
  <c r="CF283" i="46"/>
  <c r="CF234" i="46"/>
  <c r="CF270" i="46"/>
  <c r="CF281" i="46"/>
  <c r="CF221" i="46"/>
  <c r="CF230" i="46"/>
  <c r="CF232" i="46"/>
  <c r="CF275" i="46"/>
  <c r="CF267" i="46"/>
  <c r="CF233" i="46"/>
  <c r="CF277" i="46"/>
  <c r="CF224" i="46"/>
  <c r="CF121" i="46"/>
  <c r="CF117" i="46"/>
  <c r="CF128" i="46"/>
  <c r="CF127" i="46"/>
  <c r="CF130" i="46"/>
  <c r="CF86" i="46"/>
  <c r="CF88" i="46"/>
  <c r="CF81" i="46"/>
  <c r="CF79" i="46"/>
  <c r="CF72" i="46"/>
  <c r="CF223" i="46"/>
  <c r="CF176" i="46"/>
  <c r="CF324" i="46" s="1"/>
  <c r="CF226" i="46"/>
  <c r="CF273" i="46"/>
  <c r="CF171" i="46"/>
  <c r="CF319" i="46" s="1"/>
  <c r="CF179" i="46"/>
  <c r="CF327" i="46" s="1"/>
  <c r="CF274" i="46"/>
  <c r="CF225" i="46"/>
  <c r="CF271" i="46"/>
  <c r="CF272" i="46"/>
  <c r="CF184" i="46"/>
  <c r="CF332" i="46" s="1"/>
  <c r="CF266" i="46"/>
  <c r="CF278" i="46"/>
  <c r="CF172" i="46"/>
  <c r="CF320" i="46" s="1"/>
  <c r="CF220" i="46"/>
  <c r="CF131" i="46"/>
  <c r="CF115" i="46"/>
  <c r="CF129" i="46"/>
  <c r="CF132" i="46"/>
  <c r="CF133" i="46"/>
  <c r="CF80" i="46"/>
  <c r="CF84" i="46"/>
  <c r="CF78" i="46"/>
  <c r="CF76" i="46"/>
  <c r="CF73" i="46"/>
  <c r="CF280" i="46"/>
  <c r="CF282" i="46"/>
  <c r="CF285" i="46"/>
  <c r="CF183" i="46"/>
  <c r="CF331" i="46" s="1"/>
  <c r="CF276" i="46"/>
  <c r="CF166" i="46"/>
  <c r="CF314" i="46" s="1"/>
  <c r="CF219" i="46"/>
  <c r="CF227" i="46"/>
  <c r="CF279" i="46"/>
  <c r="CF215" i="46"/>
  <c r="CF167" i="46"/>
  <c r="CF315" i="46" s="1"/>
  <c r="CF177" i="46"/>
  <c r="CF325" i="46" s="1"/>
  <c r="CF269" i="46"/>
  <c r="CF175" i="46"/>
  <c r="CF323" i="46" s="1"/>
  <c r="CF181" i="46"/>
  <c r="CF329" i="46" s="1"/>
  <c r="CF169" i="46"/>
  <c r="CF317" i="46" s="1"/>
  <c r="CF118" i="46"/>
  <c r="CF116" i="46"/>
  <c r="CF120" i="46"/>
  <c r="CF123" i="46"/>
  <c r="CF87" i="46"/>
  <c r="CF89" i="46"/>
  <c r="CF82" i="46"/>
  <c r="CF75" i="46"/>
  <c r="CF74" i="46"/>
  <c r="CF173" i="46"/>
  <c r="CF321" i="46" s="1"/>
  <c r="CF170" i="46"/>
  <c r="CF318" i="46" s="1"/>
  <c r="CF284" i="46"/>
  <c r="CF180" i="46"/>
  <c r="CF328" i="46" s="1"/>
  <c r="CF218" i="46"/>
  <c r="CE159" i="46"/>
  <c r="CD310" i="46"/>
  <c r="CE158" i="46"/>
  <c r="CE260" i="46"/>
  <c r="CE259" i="46"/>
  <c r="CE209" i="46"/>
  <c r="CE208" i="46"/>
  <c r="CE316" i="46"/>
  <c r="CG38" i="46"/>
  <c r="CG27" i="46"/>
  <c r="CG43" i="46"/>
  <c r="CG32" i="46"/>
  <c r="CG37" i="46"/>
  <c r="CG34" i="46"/>
  <c r="CG36" i="46"/>
  <c r="CG26" i="46"/>
  <c r="CG40" i="46"/>
  <c r="CG31" i="46"/>
  <c r="CG25" i="46"/>
  <c r="CG41" i="46"/>
  <c r="CG35" i="46"/>
  <c r="CG28" i="46"/>
  <c r="CG42" i="46"/>
  <c r="CG29" i="46"/>
  <c r="CG24" i="46"/>
  <c r="CG39" i="46"/>
  <c r="CG33" i="46"/>
  <c r="CG30" i="46"/>
  <c r="CE313" i="46"/>
  <c r="CA32" i="21"/>
  <c r="CA31" i="21" s="1"/>
  <c r="CG15" i="46"/>
  <c r="CH14" i="46"/>
  <c r="CG134" i="46"/>
  <c r="E422" i="46"/>
  <c r="F421" i="46"/>
  <c r="AM112" i="21"/>
  <c r="CL5" i="28"/>
  <c r="CL6" i="28"/>
  <c r="CL7" i="28"/>
  <c r="CM8" i="28"/>
  <c r="CJ3" i="28"/>
  <c r="CJ4" i="28"/>
  <c r="CK2" i="28"/>
  <c r="CJ9" i="28"/>
  <c r="CJ10" i="28"/>
  <c r="CE6" i="26"/>
  <c r="CE7" i="26"/>
  <c r="CF8" i="26"/>
  <c r="CE5" i="26"/>
  <c r="BZ3" i="26"/>
  <c r="BZ4" i="26"/>
  <c r="CA2" i="26"/>
  <c r="BZ9" i="26"/>
  <c r="BZ10" i="26"/>
  <c r="BZ16" i="26" s="1"/>
  <c r="BZ65" i="26"/>
  <c r="BZ66" i="26"/>
  <c r="BY166" i="21"/>
  <c r="BZ290" i="21"/>
  <c r="BW9" i="20"/>
  <c r="BW10" i="20"/>
  <c r="BZ47" i="21"/>
  <c r="BZ234" i="21"/>
  <c r="BZ239" i="21" s="1"/>
  <c r="BY143" i="21"/>
  <c r="BY121" i="21"/>
  <c r="BY110" i="21"/>
  <c r="BY272" i="21" s="1"/>
  <c r="BY132" i="21"/>
  <c r="BZ174" i="21"/>
  <c r="BZ191" i="21"/>
  <c r="BZ195" i="21" s="1"/>
  <c r="BZ30" i="26" s="1"/>
  <c r="BZ207" i="21"/>
  <c r="BZ211" i="21" s="1"/>
  <c r="BZ31" i="26" s="1"/>
  <c r="BZ163" i="21"/>
  <c r="BZ96" i="21"/>
  <c r="BZ140" i="21"/>
  <c r="BZ107" i="21"/>
  <c r="BZ63" i="21"/>
  <c r="BZ74" i="21"/>
  <c r="BZ118" i="21"/>
  <c r="BZ129" i="21"/>
  <c r="BZ85" i="21"/>
  <c r="BY155" i="21"/>
  <c r="BZ151" i="21"/>
  <c r="BZ152" i="21"/>
  <c r="AZ133" i="21"/>
  <c r="AZ19" i="26" s="1"/>
  <c r="CA172" i="21"/>
  <c r="BZ10" i="21"/>
  <c r="BW59" i="20"/>
  <c r="BW3" i="20"/>
  <c r="BW4" i="20"/>
  <c r="BW49" i="20"/>
  <c r="BX2" i="20"/>
  <c r="CA15" i="25"/>
  <c r="CB3" i="25"/>
  <c r="CC2" i="25"/>
  <c r="CC9" i="25" s="1"/>
  <c r="CB4" i="25"/>
  <c r="BZ3" i="21"/>
  <c r="BZ9" i="21"/>
  <c r="BZ4" i="21"/>
  <c r="CA2" i="21"/>
  <c r="AY122" i="21"/>
  <c r="AY18" i="26" s="1"/>
  <c r="CD8" i="25"/>
  <c r="CC5" i="25"/>
  <c r="CC7" i="25"/>
  <c r="CC6" i="25"/>
  <c r="CA61" i="21"/>
  <c r="CA149" i="21"/>
  <c r="CC8" i="20"/>
  <c r="CB5" i="20"/>
  <c r="CB6" i="20"/>
  <c r="CB7" i="20"/>
  <c r="CC8" i="21"/>
  <c r="CB7" i="21"/>
  <c r="CB6" i="21"/>
  <c r="CB5" i="21"/>
  <c r="CB161" i="21" s="1"/>
  <c r="BC144" i="21"/>
  <c r="BC20" i="26" s="1"/>
  <c r="BX347" i="21" l="1"/>
  <c r="BX350" i="21"/>
  <c r="CA346" i="21"/>
  <c r="CA345" i="21"/>
  <c r="CA218" i="21"/>
  <c r="CA50" i="26" s="1"/>
  <c r="CA47" i="26" s="1"/>
  <c r="CA201" i="21"/>
  <c r="CA217" i="21"/>
  <c r="CA49" i="26" s="1"/>
  <c r="CA46" i="26" s="1"/>
  <c r="CA200" i="21"/>
  <c r="CA185" i="21"/>
  <c r="CA184" i="21"/>
  <c r="CA339" i="21"/>
  <c r="CA338" i="21"/>
  <c r="CA371" i="21"/>
  <c r="CA56" i="26" s="1"/>
  <c r="CA372" i="21"/>
  <c r="CA62" i="26" s="1"/>
  <c r="CA365" i="21"/>
  <c r="CA364" i="21"/>
  <c r="CD19" i="46"/>
  <c r="CC17" i="46"/>
  <c r="CC18" i="46"/>
  <c r="CH16" i="46"/>
  <c r="BY337" i="21"/>
  <c r="BY340" i="21" s="1"/>
  <c r="BY39" i="28"/>
  <c r="BY344" i="21"/>
  <c r="CA351" i="21"/>
  <c r="CA61" i="26"/>
  <c r="CA55" i="26"/>
  <c r="BZ377" i="21"/>
  <c r="CA37" i="21"/>
  <c r="CA42" i="25"/>
  <c r="CA283" i="21"/>
  <c r="CA285" i="21"/>
  <c r="CA224" i="21"/>
  <c r="CA223" i="21"/>
  <c r="CA206" i="21"/>
  <c r="CA190" i="21"/>
  <c r="CA60" i="26"/>
  <c r="CA54" i="26"/>
  <c r="CA173" i="21"/>
  <c r="CA175" i="21" s="1"/>
  <c r="CA171" i="21" s="1"/>
  <c r="CA284" i="21" s="1"/>
  <c r="CA53" i="26"/>
  <c r="CA59" i="26"/>
  <c r="BZ155" i="21"/>
  <c r="CA150" i="21"/>
  <c r="CA148" i="21" s="1"/>
  <c r="CB20" i="25" s="1"/>
  <c r="CA162" i="21"/>
  <c r="CA160" i="21" s="1"/>
  <c r="CB21" i="25" s="1"/>
  <c r="CB127" i="21"/>
  <c r="CB138" i="21"/>
  <c r="CB94" i="21"/>
  <c r="CB116" i="21"/>
  <c r="CB105" i="21"/>
  <c r="CB83" i="21"/>
  <c r="CA128" i="21"/>
  <c r="CA126" i="21" s="1"/>
  <c r="CB18" i="25" s="1"/>
  <c r="CA139" i="21"/>
  <c r="CA137" i="21" s="1"/>
  <c r="CB19" i="25" s="1"/>
  <c r="CA106" i="21"/>
  <c r="CA104" i="21" s="1"/>
  <c r="CA268" i="21" s="1"/>
  <c r="CA117" i="21"/>
  <c r="CA115" i="21" s="1"/>
  <c r="CB17" i="25" s="1"/>
  <c r="CA84" i="21"/>
  <c r="CA95" i="21"/>
  <c r="CB72" i="21"/>
  <c r="AQ165" i="21"/>
  <c r="AP21" i="28"/>
  <c r="CA62" i="21"/>
  <c r="CA73" i="21"/>
  <c r="CA328" i="21"/>
  <c r="BX29" i="20"/>
  <c r="BX24" i="20"/>
  <c r="BX44" i="20"/>
  <c r="BX39" i="20"/>
  <c r="BX34" i="20"/>
  <c r="CC46" i="21"/>
  <c r="CG245" i="46"/>
  <c r="CG251" i="46"/>
  <c r="CG288" i="46"/>
  <c r="CG249" i="46"/>
  <c r="CG297" i="46"/>
  <c r="CG248" i="46"/>
  <c r="CG294" i="46"/>
  <c r="CG252" i="46"/>
  <c r="CG295" i="46"/>
  <c r="CG247" i="46"/>
  <c r="CG293" i="46"/>
  <c r="CG304" i="46"/>
  <c r="CG254" i="46"/>
  <c r="CG154" i="46"/>
  <c r="CG150" i="46"/>
  <c r="CG146" i="46"/>
  <c r="CG142" i="46"/>
  <c r="CG96" i="46"/>
  <c r="CG138" i="46"/>
  <c r="CG108" i="46"/>
  <c r="CG104" i="46"/>
  <c r="CG99" i="46"/>
  <c r="CG303" i="46"/>
  <c r="CG301" i="46"/>
  <c r="CG289" i="46"/>
  <c r="CG290" i="46"/>
  <c r="CG240" i="46"/>
  <c r="CG242" i="46"/>
  <c r="CG236" i="46"/>
  <c r="CG201" i="46"/>
  <c r="CG349" i="46" s="1"/>
  <c r="CG191" i="46"/>
  <c r="CG339" i="46" s="1"/>
  <c r="CG198" i="46"/>
  <c r="CG346" i="46" s="1"/>
  <c r="CG190" i="46"/>
  <c r="CG338" i="46" s="1"/>
  <c r="CG189" i="46"/>
  <c r="CG337" i="46" s="1"/>
  <c r="CG153" i="46"/>
  <c r="CG149" i="46"/>
  <c r="CG145" i="46"/>
  <c r="CG141" i="46"/>
  <c r="CG94" i="46"/>
  <c r="CG137" i="46"/>
  <c r="CG107" i="46"/>
  <c r="CG103" i="46"/>
  <c r="CG97" i="46"/>
  <c r="CG93" i="46"/>
  <c r="CG305" i="46"/>
  <c r="CG302" i="46"/>
  <c r="CG299" i="46"/>
  <c r="CG286" i="46"/>
  <c r="CG243" i="46"/>
  <c r="CG241" i="46"/>
  <c r="CG238" i="46"/>
  <c r="CG237" i="46"/>
  <c r="CG199" i="46"/>
  <c r="CG347" i="46" s="1"/>
  <c r="CG204" i="46"/>
  <c r="CG352" i="46" s="1"/>
  <c r="CG195" i="46"/>
  <c r="CG343" i="46" s="1"/>
  <c r="CG192" i="46"/>
  <c r="CG340" i="46" s="1"/>
  <c r="CG186" i="46"/>
  <c r="CG334" i="46" s="1"/>
  <c r="CH44" i="46"/>
  <c r="CH48" i="46"/>
  <c r="CH52" i="46"/>
  <c r="CH56" i="46"/>
  <c r="CH60" i="46"/>
  <c r="CH47" i="46"/>
  <c r="CH51" i="46"/>
  <c r="CH55" i="46"/>
  <c r="CH59" i="46"/>
  <c r="CH63" i="46"/>
  <c r="CH46" i="46"/>
  <c r="CH50" i="46"/>
  <c r="CH54" i="46"/>
  <c r="CH58" i="46"/>
  <c r="CH62" i="46"/>
  <c r="CH45" i="46"/>
  <c r="CH49" i="46"/>
  <c r="CH53" i="46"/>
  <c r="CH57" i="46"/>
  <c r="CH61" i="46"/>
  <c r="CG152" i="46"/>
  <c r="CG148" i="46"/>
  <c r="CG144" i="46"/>
  <c r="CG100" i="46"/>
  <c r="CG140" i="46"/>
  <c r="CG136" i="46"/>
  <c r="CG110" i="46"/>
  <c r="CG106" i="46"/>
  <c r="CG102" i="46"/>
  <c r="CG95" i="46"/>
  <c r="CG92" i="46"/>
  <c r="CG300" i="46"/>
  <c r="CG298" i="46"/>
  <c r="CG292" i="46"/>
  <c r="CG253" i="46"/>
  <c r="CG250" i="46"/>
  <c r="CG239" i="46"/>
  <c r="CG200" i="46"/>
  <c r="CG348" i="46" s="1"/>
  <c r="CG197" i="46"/>
  <c r="CG345" i="46" s="1"/>
  <c r="CG194" i="46"/>
  <c r="CG342" i="46" s="1"/>
  <c r="CG185" i="46"/>
  <c r="CG333" i="46" s="1"/>
  <c r="CG151" i="46"/>
  <c r="CG147" i="46"/>
  <c r="CG143" i="46"/>
  <c r="CG98" i="46"/>
  <c r="CG139" i="46"/>
  <c r="CG135" i="46"/>
  <c r="CG109" i="46"/>
  <c r="CG105" i="46"/>
  <c r="CG101" i="46"/>
  <c r="CG91" i="46"/>
  <c r="CG296" i="46"/>
  <c r="CG287" i="46"/>
  <c r="CG291" i="46"/>
  <c r="CG244" i="46"/>
  <c r="CG246" i="46"/>
  <c r="CG235" i="46"/>
  <c r="CG203" i="46"/>
  <c r="CG351" i="46" s="1"/>
  <c r="CG196" i="46"/>
  <c r="CG344" i="46" s="1"/>
  <c r="CG202" i="46"/>
  <c r="CG350" i="46" s="1"/>
  <c r="CG193" i="46"/>
  <c r="CG341" i="46" s="1"/>
  <c r="CG188" i="46"/>
  <c r="CG336" i="46" s="1"/>
  <c r="CG187" i="46"/>
  <c r="CG335" i="46" s="1"/>
  <c r="BZ352" i="21"/>
  <c r="BZ358" i="21" s="1"/>
  <c r="BZ63" i="26" s="1"/>
  <c r="CG170" i="46"/>
  <c r="CG318" i="46" s="1"/>
  <c r="CG175" i="46"/>
  <c r="CG323" i="46" s="1"/>
  <c r="CG166" i="46"/>
  <c r="CG314" i="46" s="1"/>
  <c r="CG282" i="46"/>
  <c r="CG278" i="46"/>
  <c r="CG184" i="46"/>
  <c r="CG332" i="46" s="1"/>
  <c r="CG225" i="46"/>
  <c r="CG176" i="46"/>
  <c r="CG324" i="46" s="1"/>
  <c r="CG277" i="46"/>
  <c r="CG275" i="46"/>
  <c r="CG281" i="46"/>
  <c r="CG121" i="46"/>
  <c r="CG117" i="46"/>
  <c r="CG118" i="46"/>
  <c r="CG127" i="46"/>
  <c r="CG126" i="46"/>
  <c r="CG84" i="46"/>
  <c r="CG86" i="46"/>
  <c r="CG76" i="46"/>
  <c r="CG72" i="46"/>
  <c r="CG71" i="46"/>
  <c r="CG228" i="46"/>
  <c r="CG217" i="46"/>
  <c r="CG178" i="46"/>
  <c r="CG326" i="46" s="1"/>
  <c r="CG216" i="46"/>
  <c r="CG218" i="46"/>
  <c r="CG173" i="46"/>
  <c r="CG321" i="46" s="1"/>
  <c r="CG269" i="46"/>
  <c r="CG227" i="46"/>
  <c r="CG276" i="46"/>
  <c r="CG280" i="46"/>
  <c r="CG266" i="46"/>
  <c r="CG274" i="46"/>
  <c r="CG223" i="46"/>
  <c r="CG233" i="46"/>
  <c r="CG232" i="46"/>
  <c r="CG116" i="46"/>
  <c r="CG120" i="46"/>
  <c r="CG122" i="46"/>
  <c r="CG129" i="46"/>
  <c r="CG124" i="46"/>
  <c r="CG89" i="46"/>
  <c r="CG81" i="46"/>
  <c r="CG77" i="46"/>
  <c r="CG73" i="46"/>
  <c r="CG174" i="46"/>
  <c r="CG322" i="46" s="1"/>
  <c r="CG231" i="46"/>
  <c r="CG180" i="46"/>
  <c r="CG328" i="46" s="1"/>
  <c r="CG169" i="46"/>
  <c r="CG317" i="46" s="1"/>
  <c r="CG177" i="46"/>
  <c r="CG325" i="46" s="1"/>
  <c r="CG215" i="46"/>
  <c r="CG219" i="46"/>
  <c r="CG183" i="46"/>
  <c r="CG331" i="46" s="1"/>
  <c r="CG220" i="46"/>
  <c r="CG272" i="46"/>
  <c r="CG179" i="46"/>
  <c r="CG327" i="46" s="1"/>
  <c r="CG273" i="46"/>
  <c r="CG224" i="46"/>
  <c r="CG230" i="46"/>
  <c r="CG270" i="46"/>
  <c r="CG125" i="46"/>
  <c r="CG119" i="46"/>
  <c r="CG123" i="46"/>
  <c r="CG131" i="46"/>
  <c r="CG128" i="46"/>
  <c r="CG79" i="46"/>
  <c r="CG83" i="46"/>
  <c r="CG85" i="46"/>
  <c r="CG82" i="46"/>
  <c r="CG74" i="46"/>
  <c r="CG283" i="46"/>
  <c r="CG268" i="46"/>
  <c r="CG284" i="46"/>
  <c r="CG181" i="46"/>
  <c r="CG329" i="46" s="1"/>
  <c r="CG167" i="46"/>
  <c r="CG315" i="46" s="1"/>
  <c r="CG279" i="46"/>
  <c r="CG285" i="46"/>
  <c r="CG172" i="46"/>
  <c r="CG320" i="46" s="1"/>
  <c r="CG271" i="46"/>
  <c r="CG171" i="46"/>
  <c r="CG319" i="46" s="1"/>
  <c r="CG226" i="46"/>
  <c r="CG267" i="46"/>
  <c r="CG221" i="46"/>
  <c r="CG234" i="46"/>
  <c r="CG115" i="46"/>
  <c r="CG132" i="46"/>
  <c r="CG130" i="46"/>
  <c r="CG133" i="46"/>
  <c r="CG87" i="46"/>
  <c r="CG88" i="46"/>
  <c r="CG90" i="46"/>
  <c r="CG80" i="46"/>
  <c r="CG78" i="46"/>
  <c r="CG75" i="46"/>
  <c r="CG229" i="46"/>
  <c r="CG168" i="46"/>
  <c r="CG316" i="46" s="1"/>
  <c r="CG182" i="46"/>
  <c r="CG330" i="46" s="1"/>
  <c r="CG222" i="46"/>
  <c r="CG165" i="46"/>
  <c r="BY63" i="26"/>
  <c r="CF159" i="46"/>
  <c r="CE310" i="46"/>
  <c r="CF208" i="46"/>
  <c r="CF209" i="46"/>
  <c r="CF158" i="46"/>
  <c r="CF260" i="46"/>
  <c r="CF259" i="46"/>
  <c r="CH32" i="46"/>
  <c r="CH43" i="46"/>
  <c r="CH38" i="46"/>
  <c r="CH37" i="46"/>
  <c r="CH27" i="46"/>
  <c r="CH36" i="46"/>
  <c r="CH26" i="46"/>
  <c r="CH41" i="46"/>
  <c r="CH31" i="46"/>
  <c r="CH40" i="46"/>
  <c r="CH25" i="46"/>
  <c r="CH34" i="46"/>
  <c r="CH30" i="46"/>
  <c r="CH29" i="46"/>
  <c r="CH28" i="46"/>
  <c r="CH42" i="46"/>
  <c r="CH35" i="46"/>
  <c r="CH39" i="46"/>
  <c r="CH33" i="46"/>
  <c r="CH24" i="46"/>
  <c r="CB32" i="21"/>
  <c r="CB31" i="21" s="1"/>
  <c r="CH15" i="46"/>
  <c r="CI14" i="46"/>
  <c r="CI16" i="46" s="1"/>
  <c r="CH134" i="46"/>
  <c r="CF313" i="46"/>
  <c r="E423" i="46"/>
  <c r="F422" i="46"/>
  <c r="AN26" i="28"/>
  <c r="AN109" i="21"/>
  <c r="CA4" i="26"/>
  <c r="CB2" i="26"/>
  <c r="CA9" i="26"/>
  <c r="CA3" i="26"/>
  <c r="CA10" i="26"/>
  <c r="CA16" i="26" s="1"/>
  <c r="CF7" i="26"/>
  <c r="CG8" i="26"/>
  <c r="CF5" i="26"/>
  <c r="CF6" i="26"/>
  <c r="CK3" i="28"/>
  <c r="CK4" i="28"/>
  <c r="CL2" i="28"/>
  <c r="CK9" i="28"/>
  <c r="CK10" i="28"/>
  <c r="CM6" i="28"/>
  <c r="CM7" i="28"/>
  <c r="CM5" i="28"/>
  <c r="CN8" i="28"/>
  <c r="CA290" i="21"/>
  <c r="BX9" i="20"/>
  <c r="BX10" i="20"/>
  <c r="CA234" i="21"/>
  <c r="CA47" i="21"/>
  <c r="BZ166" i="21"/>
  <c r="BZ143" i="21"/>
  <c r="BZ132" i="21"/>
  <c r="BZ121" i="21"/>
  <c r="BZ110" i="21"/>
  <c r="BZ272" i="21" s="1"/>
  <c r="CA191" i="21"/>
  <c r="CA207" i="21"/>
  <c r="CA174" i="21"/>
  <c r="CA163" i="21"/>
  <c r="CA96" i="21"/>
  <c r="CA107" i="21"/>
  <c r="CA74" i="21"/>
  <c r="CA140" i="21"/>
  <c r="CA63" i="21"/>
  <c r="CA118" i="21"/>
  <c r="CA129" i="21"/>
  <c r="CA85" i="21"/>
  <c r="CA152" i="21"/>
  <c r="CA151" i="21"/>
  <c r="AZ134" i="21"/>
  <c r="BA131" i="21" s="1"/>
  <c r="CB172" i="21"/>
  <c r="CA10" i="21"/>
  <c r="BX59" i="20"/>
  <c r="BX3" i="20"/>
  <c r="BX54" i="20"/>
  <c r="BY2" i="20"/>
  <c r="BX49" i="20"/>
  <c r="BX4" i="20"/>
  <c r="CB15" i="25"/>
  <c r="CC4" i="25"/>
  <c r="CC3" i="25"/>
  <c r="CD2" i="25"/>
  <c r="CD9" i="25" s="1"/>
  <c r="BC145" i="21"/>
  <c r="BD142" i="21" s="1"/>
  <c r="BD144" i="21" s="1"/>
  <c r="BD20" i="26" s="1"/>
  <c r="CB2" i="21"/>
  <c r="CA3" i="21"/>
  <c r="CA9" i="21"/>
  <c r="CA4" i="21"/>
  <c r="CD8" i="21"/>
  <c r="CC7" i="21"/>
  <c r="CC6" i="21"/>
  <c r="CC5" i="21"/>
  <c r="CC161" i="21" s="1"/>
  <c r="CD5" i="25"/>
  <c r="CD6" i="25"/>
  <c r="CD7" i="25"/>
  <c r="CE8" i="25"/>
  <c r="CB61" i="21"/>
  <c r="CB149" i="21"/>
  <c r="CD8" i="20"/>
  <c r="CC7" i="20"/>
  <c r="CC6" i="20"/>
  <c r="CC5" i="20"/>
  <c r="AY123" i="21"/>
  <c r="AZ120" i="21" s="1"/>
  <c r="CB42" i="25" l="1"/>
  <c r="BY347" i="21"/>
  <c r="BY350" i="21"/>
  <c r="CB346" i="21"/>
  <c r="CB345" i="21"/>
  <c r="CB55" i="26" s="1"/>
  <c r="CB217" i="21"/>
  <c r="CB49" i="26" s="1"/>
  <c r="CB46" i="26" s="1"/>
  <c r="CB218" i="21"/>
  <c r="CB50" i="26" s="1"/>
  <c r="CB47" i="26" s="1"/>
  <c r="CB184" i="21"/>
  <c r="CB201" i="21"/>
  <c r="CB200" i="21"/>
  <c r="CB185" i="21"/>
  <c r="CB338" i="21"/>
  <c r="CB372" i="21"/>
  <c r="CB62" i="26" s="1"/>
  <c r="CB371" i="21"/>
  <c r="CB56" i="26" s="1"/>
  <c r="CB339" i="21"/>
  <c r="CB365" i="21"/>
  <c r="CB364" i="21"/>
  <c r="CE19" i="46"/>
  <c r="CD17" i="46"/>
  <c r="CD18" i="46"/>
  <c r="BZ337" i="21"/>
  <c r="BZ340" i="21" s="1"/>
  <c r="BZ39" i="28"/>
  <c r="BZ344" i="21"/>
  <c r="CB351" i="21"/>
  <c r="CB61" i="26"/>
  <c r="CA377" i="21"/>
  <c r="CB37" i="21"/>
  <c r="CB283" i="21"/>
  <c r="CB285" i="21"/>
  <c r="CB224" i="21"/>
  <c r="CB223" i="21"/>
  <c r="CB206" i="21"/>
  <c r="CB190" i="21"/>
  <c r="CB54" i="26"/>
  <c r="CB60" i="26"/>
  <c r="CB173" i="21"/>
  <c r="CB175" i="21" s="1"/>
  <c r="CB171" i="21" s="1"/>
  <c r="CB284" i="21" s="1"/>
  <c r="CB53" i="26"/>
  <c r="CB59" i="26"/>
  <c r="CB150" i="21"/>
  <c r="CB148" i="21" s="1"/>
  <c r="CC20" i="25" s="1"/>
  <c r="CB162" i="21"/>
  <c r="CB160" i="21" s="1"/>
  <c r="CC21" i="25" s="1"/>
  <c r="CB128" i="21"/>
  <c r="CB126" i="21" s="1"/>
  <c r="CC18" i="25" s="1"/>
  <c r="CB139" i="21"/>
  <c r="CB137" i="21" s="1"/>
  <c r="CC19" i="25" s="1"/>
  <c r="CC127" i="21"/>
  <c r="CC138" i="21"/>
  <c r="CC105" i="21"/>
  <c r="CC94" i="21"/>
  <c r="CC116" i="21"/>
  <c r="CC83" i="21"/>
  <c r="CB106" i="21"/>
  <c r="CB104" i="21" s="1"/>
  <c r="CB268" i="21" s="1"/>
  <c r="CB117" i="21"/>
  <c r="CB115" i="21" s="1"/>
  <c r="CC17" i="25" s="1"/>
  <c r="CB84" i="21"/>
  <c r="CB95" i="21"/>
  <c r="CC72" i="21"/>
  <c r="CB62" i="21"/>
  <c r="CB73" i="21"/>
  <c r="AQ167" i="21"/>
  <c r="AQ22" i="26" s="1"/>
  <c r="CB328" i="21"/>
  <c r="BY29" i="20"/>
  <c r="BY24" i="20"/>
  <c r="BY39" i="20"/>
  <c r="BY44" i="20"/>
  <c r="BY34" i="20"/>
  <c r="CA352" i="21"/>
  <c r="CD46" i="21"/>
  <c r="CH235" i="46"/>
  <c r="CH291" i="46"/>
  <c r="CH239" i="46"/>
  <c r="CH292" i="46"/>
  <c r="CH246" i="46"/>
  <c r="CH287" i="46"/>
  <c r="CH250" i="46"/>
  <c r="CH298" i="46"/>
  <c r="CH244" i="46"/>
  <c r="CH296" i="46"/>
  <c r="CH253" i="46"/>
  <c r="CH300" i="46"/>
  <c r="CH151" i="46"/>
  <c r="CH147" i="46"/>
  <c r="CH143" i="46"/>
  <c r="CH137" i="46"/>
  <c r="CH136" i="46"/>
  <c r="CH108" i="46"/>
  <c r="CH104" i="46"/>
  <c r="CH100" i="46"/>
  <c r="CH96" i="46"/>
  <c r="CH92" i="46"/>
  <c r="CH304" i="46"/>
  <c r="CH293" i="46"/>
  <c r="CH295" i="46"/>
  <c r="CH288" i="46"/>
  <c r="CH251" i="46"/>
  <c r="CH289" i="46"/>
  <c r="CH248" i="46"/>
  <c r="CH245" i="46"/>
  <c r="CH243" i="46"/>
  <c r="CH237" i="46"/>
  <c r="CH198" i="46"/>
  <c r="CH346" i="46" s="1"/>
  <c r="CH199" i="46"/>
  <c r="CH347" i="46" s="1"/>
  <c r="CH195" i="46"/>
  <c r="CH343" i="46" s="1"/>
  <c r="CH185" i="46"/>
  <c r="CH333" i="46" s="1"/>
  <c r="CI45" i="46"/>
  <c r="CI49" i="46"/>
  <c r="CI53" i="46"/>
  <c r="CI57" i="46"/>
  <c r="CI61" i="46"/>
  <c r="CI44" i="46"/>
  <c r="CI48" i="46"/>
  <c r="CI52" i="46"/>
  <c r="CI56" i="46"/>
  <c r="CI60" i="46"/>
  <c r="CI47" i="46"/>
  <c r="CI51" i="46"/>
  <c r="CI55" i="46"/>
  <c r="CI59" i="46"/>
  <c r="CI63" i="46"/>
  <c r="CI46" i="46"/>
  <c r="CI50" i="46"/>
  <c r="CI54" i="46"/>
  <c r="CI58" i="46"/>
  <c r="CI62" i="46"/>
  <c r="CH154" i="46"/>
  <c r="CH150" i="46"/>
  <c r="CH146" i="46"/>
  <c r="CH142" i="46"/>
  <c r="CH135" i="46"/>
  <c r="CH107" i="46"/>
  <c r="CH103" i="46"/>
  <c r="CH99" i="46"/>
  <c r="CH95" i="46"/>
  <c r="CH91" i="46"/>
  <c r="CH302" i="46"/>
  <c r="CH305" i="46"/>
  <c r="CH290" i="46"/>
  <c r="CH286" i="46"/>
  <c r="CH241" i="46"/>
  <c r="CH238" i="46"/>
  <c r="CH204" i="46"/>
  <c r="CH352" i="46" s="1"/>
  <c r="CH197" i="46"/>
  <c r="CH345" i="46" s="1"/>
  <c r="CH201" i="46"/>
  <c r="CH349" i="46" s="1"/>
  <c r="CH196" i="46"/>
  <c r="CH344" i="46" s="1"/>
  <c r="CH191" i="46"/>
  <c r="CH339" i="46" s="1"/>
  <c r="CH188" i="46"/>
  <c r="CH336" i="46" s="1"/>
  <c r="CH140" i="46"/>
  <c r="CH153" i="46"/>
  <c r="CH149" i="46"/>
  <c r="CH145" i="46"/>
  <c r="CH141" i="46"/>
  <c r="CH110" i="46"/>
  <c r="CH106" i="46"/>
  <c r="CH102" i="46"/>
  <c r="CH98" i="46"/>
  <c r="CH94" i="46"/>
  <c r="CH301" i="46"/>
  <c r="CH303" i="46"/>
  <c r="CH240" i="46"/>
  <c r="CH242" i="46"/>
  <c r="CH192" i="46"/>
  <c r="CH340" i="46" s="1"/>
  <c r="CH194" i="46"/>
  <c r="CH342" i="46" s="1"/>
  <c r="CH189" i="46"/>
  <c r="CH337" i="46" s="1"/>
  <c r="CH187" i="46"/>
  <c r="CH335" i="46" s="1"/>
  <c r="CH152" i="46"/>
  <c r="CH148" i="46"/>
  <c r="CH144" i="46"/>
  <c r="CH139" i="46"/>
  <c r="CH138" i="46"/>
  <c r="CH109" i="46"/>
  <c r="CH105" i="46"/>
  <c r="CH101" i="46"/>
  <c r="CH97" i="46"/>
  <c r="CH93" i="46"/>
  <c r="CH297" i="46"/>
  <c r="CH294" i="46"/>
  <c r="CH299" i="46"/>
  <c r="CH252" i="46"/>
  <c r="CH249" i="46"/>
  <c r="CH254" i="46"/>
  <c r="CH247" i="46"/>
  <c r="CH236" i="46"/>
  <c r="CH200" i="46"/>
  <c r="CH348" i="46" s="1"/>
  <c r="CH202" i="46"/>
  <c r="CH350" i="46" s="1"/>
  <c r="CH203" i="46"/>
  <c r="CH351" i="46" s="1"/>
  <c r="CH193" i="46"/>
  <c r="CH341" i="46" s="1"/>
  <c r="CH190" i="46"/>
  <c r="CH338" i="46" s="1"/>
  <c r="CH186" i="46"/>
  <c r="CH334" i="46" s="1"/>
  <c r="CH182" i="46"/>
  <c r="CH330" i="46" s="1"/>
  <c r="CH267" i="46"/>
  <c r="CH271" i="46"/>
  <c r="CH284" i="46"/>
  <c r="CH283" i="46"/>
  <c r="CH224" i="46"/>
  <c r="CH215" i="46"/>
  <c r="CH120" i="46"/>
  <c r="CH118" i="46"/>
  <c r="CH119" i="46"/>
  <c r="CH127" i="46"/>
  <c r="CH124" i="46"/>
  <c r="CH88" i="46"/>
  <c r="CH86" i="46"/>
  <c r="CH83" i="46"/>
  <c r="CH79" i="46"/>
  <c r="CH73" i="46"/>
  <c r="CH174" i="46"/>
  <c r="CH322" i="46" s="1"/>
  <c r="CH232" i="46"/>
  <c r="CH227" i="46"/>
  <c r="CH218" i="46"/>
  <c r="CH228" i="46"/>
  <c r="CH277" i="46"/>
  <c r="CH184" i="46"/>
  <c r="CH332" i="46" s="1"/>
  <c r="CH168" i="46"/>
  <c r="CH316" i="46" s="1"/>
  <c r="CH279" i="46"/>
  <c r="CH270" i="46"/>
  <c r="CH273" i="46"/>
  <c r="CH220" i="46"/>
  <c r="CH177" i="46"/>
  <c r="CH325" i="46" s="1"/>
  <c r="CH115" i="46"/>
  <c r="CH125" i="46"/>
  <c r="CH123" i="46"/>
  <c r="CH131" i="46"/>
  <c r="CH129" i="46"/>
  <c r="CH84" i="46"/>
  <c r="CH89" i="46"/>
  <c r="CH82" i="46"/>
  <c r="CH80" i="46"/>
  <c r="CH77" i="46"/>
  <c r="CH74" i="46"/>
  <c r="CH233" i="46"/>
  <c r="CH266" i="46"/>
  <c r="CH216" i="46"/>
  <c r="CH176" i="46"/>
  <c r="CH324" i="46" s="1"/>
  <c r="CH278" i="46"/>
  <c r="CH165" i="46"/>
  <c r="CH229" i="46"/>
  <c r="CH234" i="46"/>
  <c r="CH226" i="46"/>
  <c r="CH172" i="46"/>
  <c r="CH320" i="46" s="1"/>
  <c r="CH167" i="46"/>
  <c r="CH315" i="46" s="1"/>
  <c r="CH230" i="46"/>
  <c r="CH179" i="46"/>
  <c r="CH327" i="46" s="1"/>
  <c r="CH183" i="46"/>
  <c r="CH331" i="46" s="1"/>
  <c r="CH169" i="46"/>
  <c r="CH317" i="46" s="1"/>
  <c r="CH116" i="46"/>
  <c r="CH122" i="46"/>
  <c r="CH130" i="46"/>
  <c r="CH133" i="46"/>
  <c r="CH126" i="46"/>
  <c r="CH85" i="46"/>
  <c r="CH76" i="46"/>
  <c r="CH75" i="46"/>
  <c r="CH71" i="46"/>
  <c r="CH231" i="46"/>
  <c r="CH223" i="46"/>
  <c r="CH280" i="46"/>
  <c r="CH269" i="46"/>
  <c r="CH178" i="46"/>
  <c r="CH326" i="46" s="1"/>
  <c r="CH281" i="46"/>
  <c r="CH282" i="46"/>
  <c r="CH175" i="46"/>
  <c r="CH323" i="46" s="1"/>
  <c r="CH222" i="46"/>
  <c r="CH221" i="46"/>
  <c r="CH171" i="46"/>
  <c r="CH319" i="46" s="1"/>
  <c r="CH285" i="46"/>
  <c r="CH181" i="46"/>
  <c r="CH329" i="46" s="1"/>
  <c r="CH268" i="46"/>
  <c r="CH272" i="46"/>
  <c r="CH219" i="46"/>
  <c r="CH180" i="46"/>
  <c r="CH328" i="46" s="1"/>
  <c r="CH117" i="46"/>
  <c r="CH121" i="46"/>
  <c r="CH128" i="46"/>
  <c r="CH132" i="46"/>
  <c r="CH90" i="46"/>
  <c r="CH87" i="46"/>
  <c r="CH81" i="46"/>
  <c r="CH78" i="46"/>
  <c r="CH72" i="46"/>
  <c r="CH274" i="46"/>
  <c r="CH276" i="46"/>
  <c r="CH173" i="46"/>
  <c r="CH321" i="46" s="1"/>
  <c r="CH217" i="46"/>
  <c r="CH275" i="46"/>
  <c r="CH225" i="46"/>
  <c r="CH166" i="46"/>
  <c r="CH314" i="46" s="1"/>
  <c r="CH170" i="46"/>
  <c r="CH318" i="46" s="1"/>
  <c r="BZ311" i="21"/>
  <c r="CG159" i="46"/>
  <c r="CF310" i="46"/>
  <c r="CG209" i="46"/>
  <c r="CG208" i="46"/>
  <c r="CG260" i="46"/>
  <c r="CG259" i="46"/>
  <c r="CG158" i="46"/>
  <c r="CI32" i="46"/>
  <c r="CI37" i="46"/>
  <c r="CI38" i="46"/>
  <c r="CI43" i="46"/>
  <c r="CI27" i="46"/>
  <c r="CI34" i="46"/>
  <c r="CI36" i="46"/>
  <c r="CI26" i="46"/>
  <c r="CI25" i="46"/>
  <c r="CI41" i="46"/>
  <c r="CI31" i="46"/>
  <c r="CI40" i="46"/>
  <c r="CI42" i="46"/>
  <c r="CI29" i="46"/>
  <c r="CI35" i="46"/>
  <c r="CI28" i="46"/>
  <c r="CI39" i="46"/>
  <c r="CI33" i="46"/>
  <c r="CI30" i="46"/>
  <c r="CI24" i="46"/>
  <c r="E424" i="46"/>
  <c r="F423" i="46"/>
  <c r="CG313" i="46"/>
  <c r="CC32" i="21"/>
  <c r="CC31" i="21" s="1"/>
  <c r="CJ14" i="46"/>
  <c r="CJ16" i="46" s="1"/>
  <c r="CI15" i="46"/>
  <c r="AN111" i="21"/>
  <c r="CN5" i="28"/>
  <c r="CN6" i="28"/>
  <c r="CO8" i="28"/>
  <c r="CN7" i="28"/>
  <c r="CM2" i="28"/>
  <c r="CL3" i="28"/>
  <c r="CL4" i="28"/>
  <c r="CL9" i="28"/>
  <c r="CL10" i="28"/>
  <c r="CG5" i="26"/>
  <c r="CG6" i="26"/>
  <c r="CH8" i="26"/>
  <c r="CG7" i="26"/>
  <c r="CB9" i="26"/>
  <c r="CB3" i="26"/>
  <c r="CB4" i="26"/>
  <c r="CC2" i="26"/>
  <c r="CB10" i="26"/>
  <c r="CB16" i="26" s="1"/>
  <c r="CB65" i="26"/>
  <c r="CB66" i="26"/>
  <c r="CA166" i="21"/>
  <c r="CB290" i="21"/>
  <c r="BY9" i="20"/>
  <c r="BY10" i="20"/>
  <c r="CB47" i="21"/>
  <c r="CB234" i="21"/>
  <c r="CB239" i="21" s="1"/>
  <c r="CA143" i="21"/>
  <c r="CA132" i="21"/>
  <c r="CA110" i="21"/>
  <c r="CA272" i="21" s="1"/>
  <c r="CA121" i="21"/>
  <c r="CB163" i="21"/>
  <c r="CB191" i="21"/>
  <c r="CB207" i="21"/>
  <c r="CB174" i="21"/>
  <c r="CB96" i="21"/>
  <c r="CB63" i="21"/>
  <c r="CB140" i="21"/>
  <c r="CB107" i="21"/>
  <c r="CB74" i="21"/>
  <c r="CB85" i="21"/>
  <c r="CB118" i="21"/>
  <c r="CB129" i="21"/>
  <c r="CA155" i="21"/>
  <c r="CB151" i="21"/>
  <c r="CB152" i="21"/>
  <c r="BA133" i="21"/>
  <c r="BA19" i="26" s="1"/>
  <c r="CC172" i="21"/>
  <c r="CB10" i="21"/>
  <c r="BY59" i="20"/>
  <c r="BY49" i="20"/>
  <c r="BY3" i="20"/>
  <c r="BY54" i="20"/>
  <c r="BY4" i="20"/>
  <c r="BZ2" i="20"/>
  <c r="CC15" i="25"/>
  <c r="CD4" i="25"/>
  <c r="CD3" i="25"/>
  <c r="CE2" i="25"/>
  <c r="CE9" i="25" s="1"/>
  <c r="BD145" i="21"/>
  <c r="BE142" i="21" s="1"/>
  <c r="BE144" i="21" s="1"/>
  <c r="BE20" i="26" s="1"/>
  <c r="CB9" i="21"/>
  <c r="CC2" i="21"/>
  <c r="CB4" i="21"/>
  <c r="CB3" i="21"/>
  <c r="CE8" i="20"/>
  <c r="CD7" i="20"/>
  <c r="CD6" i="20"/>
  <c r="CD5" i="20"/>
  <c r="CD7" i="21"/>
  <c r="CD6" i="21"/>
  <c r="CE8" i="21"/>
  <c r="CD5" i="21"/>
  <c r="CD161" i="21" s="1"/>
  <c r="CE6" i="25"/>
  <c r="CE7" i="25"/>
  <c r="CF8" i="25"/>
  <c r="CE5" i="25"/>
  <c r="CC61" i="21"/>
  <c r="CC149" i="21"/>
  <c r="AZ122" i="21"/>
  <c r="AZ18" i="26" s="1"/>
  <c r="BZ347" i="21" l="1"/>
  <c r="BZ350" i="21"/>
  <c r="CC346" i="21"/>
  <c r="CC345" i="21"/>
  <c r="CC55" i="26" s="1"/>
  <c r="CC218" i="21"/>
  <c r="CC50" i="26" s="1"/>
  <c r="CC47" i="26" s="1"/>
  <c r="CC201" i="21"/>
  <c r="CC200" i="21"/>
  <c r="CC185" i="21"/>
  <c r="CC217" i="21"/>
  <c r="CC49" i="26" s="1"/>
  <c r="CC46" i="26" s="1"/>
  <c r="CC184" i="21"/>
  <c r="CC372" i="21"/>
  <c r="CC62" i="26" s="1"/>
  <c r="CC338" i="21"/>
  <c r="CC371" i="21"/>
  <c r="CC56" i="26" s="1"/>
  <c r="CC339" i="21"/>
  <c r="CC365" i="21"/>
  <c r="CC364" i="21"/>
  <c r="CF19" i="46"/>
  <c r="CE18" i="46"/>
  <c r="CE17" i="46"/>
  <c r="CA337" i="21"/>
  <c r="CA340" i="21" s="1"/>
  <c r="CA39" i="28"/>
  <c r="CA344" i="21"/>
  <c r="CC351" i="21"/>
  <c r="CC61" i="26"/>
  <c r="CB377" i="21"/>
  <c r="CC37" i="21"/>
  <c r="CC42" i="25"/>
  <c r="CC285" i="21"/>
  <c r="CC283" i="21"/>
  <c r="CB155" i="21"/>
  <c r="CC224" i="21"/>
  <c r="CC223" i="21"/>
  <c r="CC206" i="21"/>
  <c r="CC190" i="21"/>
  <c r="CC54" i="26"/>
  <c r="CC60" i="26"/>
  <c r="CC173" i="21"/>
  <c r="CC175" i="21" s="1"/>
  <c r="CC171" i="21" s="1"/>
  <c r="CC284" i="21" s="1"/>
  <c r="CC53" i="26"/>
  <c r="CC59" i="26"/>
  <c r="CC150" i="21"/>
  <c r="CC148" i="21" s="1"/>
  <c r="CD20" i="25" s="1"/>
  <c r="CC162" i="21"/>
  <c r="CC160" i="21" s="1"/>
  <c r="CD21" i="25" s="1"/>
  <c r="CC128" i="21"/>
  <c r="CC126" i="21" s="1"/>
  <c r="CD18" i="25" s="1"/>
  <c r="CC139" i="21"/>
  <c r="CC137" i="21" s="1"/>
  <c r="CD19" i="25" s="1"/>
  <c r="CD127" i="21"/>
  <c r="CD138" i="21"/>
  <c r="CD116" i="21"/>
  <c r="CD105" i="21"/>
  <c r="CD94" i="21"/>
  <c r="CD83" i="21"/>
  <c r="CC106" i="21"/>
  <c r="CC104" i="21" s="1"/>
  <c r="CC268" i="21" s="1"/>
  <c r="CC117" i="21"/>
  <c r="CC115" i="21" s="1"/>
  <c r="CD17" i="25" s="1"/>
  <c r="CC84" i="21"/>
  <c r="CC95" i="21"/>
  <c r="CD72" i="21"/>
  <c r="CC62" i="21"/>
  <c r="CC73" i="21"/>
  <c r="AQ168" i="21"/>
  <c r="AQ357" i="21" s="1"/>
  <c r="CC328" i="21"/>
  <c r="AN41" i="26"/>
  <c r="AN273" i="21"/>
  <c r="CI239" i="46"/>
  <c r="BZ29" i="20"/>
  <c r="BZ24" i="20"/>
  <c r="BZ44" i="20"/>
  <c r="BZ39" i="20"/>
  <c r="BZ34" i="20"/>
  <c r="CE46" i="21"/>
  <c r="CI236" i="46"/>
  <c r="CI252" i="46"/>
  <c r="CI294" i="46"/>
  <c r="CI303" i="46"/>
  <c r="CI290" i="46"/>
  <c r="CI247" i="46"/>
  <c r="CI297" i="46"/>
  <c r="CI240" i="46"/>
  <c r="CI301" i="46"/>
  <c r="CI305" i="46"/>
  <c r="CI254" i="46"/>
  <c r="CI238" i="46"/>
  <c r="CI286" i="46"/>
  <c r="CI302" i="46"/>
  <c r="CI249" i="46"/>
  <c r="CI299" i="46"/>
  <c r="CI242" i="46"/>
  <c r="CI241" i="46"/>
  <c r="CI153" i="46"/>
  <c r="CI149" i="46"/>
  <c r="CI145" i="46"/>
  <c r="CI141" i="46"/>
  <c r="CI137" i="46"/>
  <c r="CI107" i="46"/>
  <c r="CI103" i="46"/>
  <c r="CI96" i="46"/>
  <c r="CI97" i="46"/>
  <c r="CI91" i="46"/>
  <c r="CI304" i="46"/>
  <c r="CI288" i="46"/>
  <c r="CI250" i="46"/>
  <c r="CI243" i="46"/>
  <c r="CI235" i="46"/>
  <c r="CI198" i="46"/>
  <c r="CI346" i="46" s="1"/>
  <c r="CI195" i="46"/>
  <c r="CI343" i="46" s="1"/>
  <c r="CI190" i="46"/>
  <c r="CI338" i="46" s="1"/>
  <c r="CI188" i="46"/>
  <c r="CI336" i="46" s="1"/>
  <c r="CJ46" i="46"/>
  <c r="CJ50" i="46"/>
  <c r="CJ54" i="46"/>
  <c r="CJ58" i="46"/>
  <c r="CJ62" i="46"/>
  <c r="CJ45" i="46"/>
  <c r="CJ49" i="46"/>
  <c r="CJ53" i="46"/>
  <c r="CJ57" i="46"/>
  <c r="CJ61" i="46"/>
  <c r="CJ44" i="46"/>
  <c r="CJ48" i="46"/>
  <c r="CJ52" i="46"/>
  <c r="CJ56" i="46"/>
  <c r="CJ60" i="46"/>
  <c r="CJ47" i="46"/>
  <c r="CJ51" i="46"/>
  <c r="CJ55" i="46"/>
  <c r="CJ59" i="46"/>
  <c r="CJ63" i="46"/>
  <c r="CI152" i="46"/>
  <c r="CI148" i="46"/>
  <c r="CI144" i="46"/>
  <c r="CI140" i="46"/>
  <c r="CI136" i="46"/>
  <c r="CI110" i="46"/>
  <c r="CI106" i="46"/>
  <c r="CI102" i="46"/>
  <c r="CI94" i="46"/>
  <c r="CI95" i="46"/>
  <c r="CI298" i="46"/>
  <c r="CI295" i="46"/>
  <c r="CI300" i="46"/>
  <c r="CI245" i="46"/>
  <c r="CI248" i="46"/>
  <c r="CI237" i="46"/>
  <c r="CI196" i="46"/>
  <c r="CI344" i="46" s="1"/>
  <c r="CI197" i="46"/>
  <c r="CI345" i="46" s="1"/>
  <c r="CI192" i="46"/>
  <c r="CI340" i="46" s="1"/>
  <c r="CI187" i="46"/>
  <c r="CI335" i="46" s="1"/>
  <c r="CI151" i="46"/>
  <c r="CI147" i="46"/>
  <c r="CI143" i="46"/>
  <c r="CI139" i="46"/>
  <c r="CI135" i="46"/>
  <c r="CI109" i="46"/>
  <c r="CI105" i="46"/>
  <c r="CI100" i="46"/>
  <c r="CI101" i="46"/>
  <c r="CI93" i="46"/>
  <c r="CI289" i="46"/>
  <c r="CI296" i="46"/>
  <c r="CI293" i="46"/>
  <c r="CI251" i="46"/>
  <c r="CI244" i="46"/>
  <c r="CI203" i="46"/>
  <c r="CI351" i="46" s="1"/>
  <c r="CI199" i="46"/>
  <c r="CI347" i="46" s="1"/>
  <c r="CI204" i="46"/>
  <c r="CI352" i="46" s="1"/>
  <c r="CI191" i="46"/>
  <c r="CI339" i="46" s="1"/>
  <c r="CI189" i="46"/>
  <c r="CI337" i="46" s="1"/>
  <c r="CI185" i="46"/>
  <c r="CI333" i="46" s="1"/>
  <c r="CI154" i="46"/>
  <c r="CI150" i="46"/>
  <c r="CI146" i="46"/>
  <c r="CI142" i="46"/>
  <c r="CI138" i="46"/>
  <c r="CI108" i="46"/>
  <c r="CI104" i="46"/>
  <c r="CI98" i="46"/>
  <c r="CI99" i="46"/>
  <c r="CI92" i="46"/>
  <c r="CI287" i="46"/>
  <c r="CI291" i="46"/>
  <c r="CI292" i="46"/>
  <c r="CI253" i="46"/>
  <c r="CI246" i="46"/>
  <c r="CI201" i="46"/>
  <c r="CI349" i="46" s="1"/>
  <c r="CI193" i="46"/>
  <c r="CI341" i="46" s="1"/>
  <c r="CI202" i="46"/>
  <c r="CI350" i="46" s="1"/>
  <c r="CI200" i="46"/>
  <c r="CI348" i="46" s="1"/>
  <c r="CI194" i="46"/>
  <c r="CI342" i="46" s="1"/>
  <c r="CI186" i="46"/>
  <c r="CI334" i="46" s="1"/>
  <c r="CB352" i="21"/>
  <c r="CB358" i="21" s="1"/>
  <c r="CB311" i="21" s="1"/>
  <c r="CI225" i="46"/>
  <c r="CI276" i="46"/>
  <c r="CI219" i="46"/>
  <c r="CI181" i="46"/>
  <c r="CI329" i="46" s="1"/>
  <c r="CI222" i="46"/>
  <c r="CI131" i="46"/>
  <c r="CI119" i="46"/>
  <c r="CI120" i="46"/>
  <c r="CI129" i="46"/>
  <c r="CI89" i="46"/>
  <c r="CI84" i="46"/>
  <c r="CI79" i="46"/>
  <c r="CI74" i="46"/>
  <c r="CI73" i="46"/>
  <c r="CI282" i="46"/>
  <c r="CI269" i="46"/>
  <c r="CI169" i="46"/>
  <c r="CI317" i="46" s="1"/>
  <c r="CI234" i="46"/>
  <c r="CI278" i="46"/>
  <c r="CI266" i="46"/>
  <c r="CI177" i="46"/>
  <c r="CI325" i="46" s="1"/>
  <c r="CI168" i="46"/>
  <c r="CI316" i="46" s="1"/>
  <c r="CI228" i="46"/>
  <c r="CI232" i="46"/>
  <c r="CI275" i="46"/>
  <c r="CI274" i="46"/>
  <c r="CI272" i="46"/>
  <c r="CI285" i="46"/>
  <c r="CI121" i="46"/>
  <c r="CI117" i="46"/>
  <c r="CI123" i="46"/>
  <c r="CI125" i="46"/>
  <c r="CI133" i="46"/>
  <c r="CI85" i="46"/>
  <c r="CI87" i="46"/>
  <c r="CI80" i="46"/>
  <c r="CI82" i="46"/>
  <c r="CI76" i="46"/>
  <c r="CI280" i="46"/>
  <c r="CI183" i="46"/>
  <c r="CI331" i="46" s="1"/>
  <c r="CI167" i="46"/>
  <c r="CI315" i="46" s="1"/>
  <c r="CI229" i="46"/>
  <c r="CI176" i="46"/>
  <c r="CI233" i="46"/>
  <c r="CI220" i="46"/>
  <c r="CI279" i="46"/>
  <c r="CI218" i="46"/>
  <c r="CI174" i="46"/>
  <c r="CI322" i="46" s="1"/>
  <c r="CI224" i="46"/>
  <c r="CI271" i="46"/>
  <c r="CI170" i="46"/>
  <c r="CI318" i="46" s="1"/>
  <c r="CI217" i="46"/>
  <c r="CI171" i="46"/>
  <c r="CI319" i="46" s="1"/>
  <c r="CI118" i="46"/>
  <c r="CI115" i="46"/>
  <c r="CI116" i="46"/>
  <c r="CI126" i="46"/>
  <c r="CI130" i="46"/>
  <c r="CI90" i="46"/>
  <c r="CI83" i="46"/>
  <c r="CI77" i="46"/>
  <c r="CI75" i="46"/>
  <c r="CI71" i="46"/>
  <c r="CI134" i="46"/>
  <c r="CI281" i="46"/>
  <c r="CI223" i="46"/>
  <c r="CI179" i="46"/>
  <c r="CI327" i="46" s="1"/>
  <c r="CI172" i="46"/>
  <c r="CI320" i="46" s="1"/>
  <c r="CI165" i="46"/>
  <c r="CI216" i="46"/>
  <c r="CI273" i="46"/>
  <c r="CI184" i="46"/>
  <c r="CI227" i="46"/>
  <c r="CI283" i="46"/>
  <c r="CI267" i="46"/>
  <c r="CI166" i="46"/>
  <c r="CI173" i="46"/>
  <c r="CI321" i="46" s="1"/>
  <c r="CI180" i="46"/>
  <c r="CI328" i="46" s="1"/>
  <c r="CI268" i="46"/>
  <c r="CI221" i="46"/>
  <c r="CI122" i="46"/>
  <c r="CI127" i="46"/>
  <c r="CI128" i="46"/>
  <c r="CI124" i="46"/>
  <c r="CI132" i="46"/>
  <c r="CI86" i="46"/>
  <c r="CI88" i="46"/>
  <c r="CI81" i="46"/>
  <c r="CI78" i="46"/>
  <c r="CI72" i="46"/>
  <c r="CI175" i="46"/>
  <c r="CI323" i="46" s="1"/>
  <c r="CI178" i="46"/>
  <c r="CI326" i="46" s="1"/>
  <c r="CI231" i="46"/>
  <c r="CI230" i="46"/>
  <c r="CI226" i="46"/>
  <c r="CI270" i="46"/>
  <c r="CI277" i="46"/>
  <c r="CI215" i="46"/>
  <c r="CI284" i="46"/>
  <c r="CI182" i="46"/>
  <c r="CI330" i="46" s="1"/>
  <c r="CG310" i="46"/>
  <c r="CH159" i="46"/>
  <c r="CH260" i="46"/>
  <c r="CH259" i="46"/>
  <c r="CH158" i="46"/>
  <c r="CH209" i="46"/>
  <c r="CH208" i="46"/>
  <c r="CJ38" i="46"/>
  <c r="CJ37" i="46"/>
  <c r="CJ43" i="46"/>
  <c r="CJ32" i="46"/>
  <c r="CJ27" i="46"/>
  <c r="CJ31" i="46"/>
  <c r="CJ40" i="46"/>
  <c r="CJ41" i="46"/>
  <c r="CJ34" i="46"/>
  <c r="CJ36" i="46"/>
  <c r="CJ26" i="46"/>
  <c r="CJ25" i="46"/>
  <c r="CJ42" i="46"/>
  <c r="CJ35" i="46"/>
  <c r="CJ39" i="46"/>
  <c r="CJ33" i="46"/>
  <c r="CJ29" i="46"/>
  <c r="CJ28" i="46"/>
  <c r="CJ24" i="46"/>
  <c r="CJ30" i="46"/>
  <c r="CD32" i="21"/>
  <c r="CD31" i="21" s="1"/>
  <c r="CK14" i="46"/>
  <c r="CK16" i="46" s="1"/>
  <c r="CJ15" i="46"/>
  <c r="F424" i="46"/>
  <c r="E425" i="46"/>
  <c r="CH313" i="46"/>
  <c r="AN112" i="21"/>
  <c r="CC4" i="26"/>
  <c r="CC9" i="26"/>
  <c r="CD2" i="26"/>
  <c r="CC3" i="26"/>
  <c r="CC10" i="26"/>
  <c r="CC16" i="26" s="1"/>
  <c r="CC66" i="26"/>
  <c r="CC65" i="26"/>
  <c r="CI8" i="26"/>
  <c r="CH6" i="26"/>
  <c r="CH7" i="26"/>
  <c r="CH5" i="26"/>
  <c r="CM3" i="28"/>
  <c r="CM4" i="28"/>
  <c r="CN2" i="28"/>
  <c r="CM9" i="28"/>
  <c r="CM10" i="28"/>
  <c r="CO5" i="28"/>
  <c r="CO6" i="28"/>
  <c r="CO7" i="28"/>
  <c r="CP8" i="28"/>
  <c r="CB166" i="21"/>
  <c r="CC290" i="21"/>
  <c r="BZ9" i="20"/>
  <c r="BZ10" i="20"/>
  <c r="CC234" i="21"/>
  <c r="CC239" i="21" s="1"/>
  <c r="CC47" i="21"/>
  <c r="CB143" i="21"/>
  <c r="CB132" i="21"/>
  <c r="CB121" i="21"/>
  <c r="CB110" i="21"/>
  <c r="CB272" i="21" s="1"/>
  <c r="CC191" i="21"/>
  <c r="CC195" i="21" s="1"/>
  <c r="CC30" i="26" s="1"/>
  <c r="CC207" i="21"/>
  <c r="CC211" i="21" s="1"/>
  <c r="CC31" i="26" s="1"/>
  <c r="CC174" i="21"/>
  <c r="CC163" i="21"/>
  <c r="CC96" i="21"/>
  <c r="CC107" i="21"/>
  <c r="CC74" i="21"/>
  <c r="CC85" i="21"/>
  <c r="CC140" i="21"/>
  <c r="CC63" i="21"/>
  <c r="CC118" i="21"/>
  <c r="CC129" i="21"/>
  <c r="CC151" i="21"/>
  <c r="CC152" i="21"/>
  <c r="BA134" i="21"/>
  <c r="BB131" i="21" s="1"/>
  <c r="BB133" i="21" s="1"/>
  <c r="BB19" i="26" s="1"/>
  <c r="CD172" i="21"/>
  <c r="CC10" i="21"/>
  <c r="BZ59" i="20"/>
  <c r="BZ4" i="20"/>
  <c r="BZ49" i="20"/>
  <c r="BZ3" i="20"/>
  <c r="BZ54" i="20"/>
  <c r="CA2" i="20"/>
  <c r="CD42" i="25"/>
  <c r="CD15" i="25"/>
  <c r="CF2" i="25"/>
  <c r="CF9" i="25" s="1"/>
  <c r="CE4" i="25"/>
  <c r="CE3" i="25"/>
  <c r="CC4" i="21"/>
  <c r="CC3" i="21"/>
  <c r="CC9" i="21"/>
  <c r="CD2" i="21"/>
  <c r="CF8" i="21"/>
  <c r="CE5" i="21"/>
  <c r="CE161" i="21" s="1"/>
  <c r="CE7" i="21"/>
  <c r="CE6" i="21"/>
  <c r="CF7" i="25"/>
  <c r="CG8" i="25"/>
  <c r="CF6" i="25"/>
  <c r="CF5" i="25"/>
  <c r="CD149" i="21"/>
  <c r="CD61" i="21"/>
  <c r="AZ123" i="21"/>
  <c r="BA120" i="21" s="1"/>
  <c r="BE145" i="21"/>
  <c r="BF142" i="21" s="1"/>
  <c r="CF8" i="20"/>
  <c r="CE7" i="20"/>
  <c r="CE6" i="20"/>
  <c r="CE5" i="20"/>
  <c r="CA347" i="21" l="1"/>
  <c r="CA350" i="21"/>
  <c r="CD345" i="21"/>
  <c r="CD218" i="21"/>
  <c r="CD50" i="26" s="1"/>
  <c r="CD47" i="26" s="1"/>
  <c r="CD217" i="21"/>
  <c r="CD49" i="26" s="1"/>
  <c r="CD46" i="26" s="1"/>
  <c r="CD184" i="21"/>
  <c r="CD200" i="21"/>
  <c r="CD201" i="21"/>
  <c r="CD346" i="21"/>
  <c r="CD185" i="21"/>
  <c r="CD371" i="21"/>
  <c r="CD56" i="26" s="1"/>
  <c r="CD339" i="21"/>
  <c r="CD338" i="21"/>
  <c r="CD372" i="21"/>
  <c r="CD365" i="21"/>
  <c r="CD364" i="21"/>
  <c r="CG19" i="46"/>
  <c r="CF17" i="46"/>
  <c r="CF18" i="46"/>
  <c r="CB337" i="21"/>
  <c r="CB340" i="21" s="1"/>
  <c r="CB39" i="28"/>
  <c r="CB344" i="21"/>
  <c r="CD351" i="21"/>
  <c r="CD62" i="26"/>
  <c r="CC377" i="21"/>
  <c r="CD55" i="26"/>
  <c r="CD61" i="26"/>
  <c r="CD37" i="21"/>
  <c r="CD283" i="21"/>
  <c r="CD285" i="21"/>
  <c r="CD224" i="21"/>
  <c r="CD223" i="21"/>
  <c r="CD206" i="21"/>
  <c r="CD190" i="21"/>
  <c r="CD60" i="26"/>
  <c r="CD54" i="26"/>
  <c r="CD173" i="21"/>
  <c r="CD175" i="21" s="1"/>
  <c r="CD171" i="21" s="1"/>
  <c r="CD284" i="21" s="1"/>
  <c r="CD59" i="26"/>
  <c r="CD53" i="26"/>
  <c r="CD150" i="21"/>
  <c r="CD148" i="21" s="1"/>
  <c r="CE20" i="25" s="1"/>
  <c r="CD162" i="21"/>
  <c r="CD160" i="21" s="1"/>
  <c r="CE21" i="25" s="1"/>
  <c r="CE127" i="21"/>
  <c r="CE138" i="21"/>
  <c r="CE116" i="21"/>
  <c r="CE105" i="21"/>
  <c r="CE94" i="21"/>
  <c r="CE83" i="21"/>
  <c r="CD128" i="21"/>
  <c r="CD126" i="21" s="1"/>
  <c r="CD139" i="21"/>
  <c r="CD137" i="21" s="1"/>
  <c r="CE19" i="25" s="1"/>
  <c r="CD106" i="21"/>
  <c r="CD104" i="21" s="1"/>
  <c r="CD268" i="21" s="1"/>
  <c r="CD117" i="21"/>
  <c r="CD115" i="21" s="1"/>
  <c r="CE17" i="25" s="1"/>
  <c r="CD84" i="21"/>
  <c r="CD95" i="21"/>
  <c r="CE72" i="21"/>
  <c r="AR165" i="21"/>
  <c r="AQ21" i="28"/>
  <c r="CD62" i="21"/>
  <c r="CD73" i="21"/>
  <c r="CD328" i="21"/>
  <c r="CA29" i="20"/>
  <c r="CA24" i="20"/>
  <c r="CA44" i="20"/>
  <c r="CA39" i="20"/>
  <c r="CA34" i="20"/>
  <c r="CF46" i="21"/>
  <c r="CJ195" i="46"/>
  <c r="CJ343" i="46" s="1"/>
  <c r="CJ246" i="46"/>
  <c r="CJ287" i="46"/>
  <c r="CJ293" i="46"/>
  <c r="CJ237" i="46"/>
  <c r="CJ253" i="46"/>
  <c r="CJ244" i="46"/>
  <c r="CJ296" i="46"/>
  <c r="CJ248" i="46"/>
  <c r="CJ300" i="46"/>
  <c r="CJ292" i="46"/>
  <c r="CJ251" i="46"/>
  <c r="CJ289" i="46"/>
  <c r="CJ245" i="46"/>
  <c r="CJ295" i="46"/>
  <c r="CJ291" i="46"/>
  <c r="CJ298" i="46"/>
  <c r="CK47" i="46"/>
  <c r="CK51" i="46"/>
  <c r="CK55" i="46"/>
  <c r="CK59" i="46"/>
  <c r="CK63" i="46"/>
  <c r="CK46" i="46"/>
  <c r="CK50" i="46"/>
  <c r="CK54" i="46"/>
  <c r="CK58" i="46"/>
  <c r="CK62" i="46"/>
  <c r="CK45" i="46"/>
  <c r="CK49" i="46"/>
  <c r="CK53" i="46"/>
  <c r="CK57" i="46"/>
  <c r="CK61" i="46"/>
  <c r="CK44" i="46"/>
  <c r="CK48" i="46"/>
  <c r="CK52" i="46"/>
  <c r="CK56" i="46"/>
  <c r="CK60" i="46"/>
  <c r="CJ135" i="46"/>
  <c r="CJ136" i="46"/>
  <c r="CJ154" i="46"/>
  <c r="CJ150" i="46"/>
  <c r="CJ146" i="46"/>
  <c r="CJ142" i="46"/>
  <c r="CJ108" i="46"/>
  <c r="CJ104" i="46"/>
  <c r="CJ100" i="46"/>
  <c r="CJ96" i="46"/>
  <c r="CJ92" i="46"/>
  <c r="CJ303" i="46"/>
  <c r="CJ305" i="46"/>
  <c r="CJ288" i="46"/>
  <c r="CJ290" i="46"/>
  <c r="CJ250" i="46"/>
  <c r="CJ243" i="46"/>
  <c r="CJ241" i="46"/>
  <c r="CJ235" i="46"/>
  <c r="CJ200" i="46"/>
  <c r="CJ348" i="46" s="1"/>
  <c r="CJ199" i="46"/>
  <c r="CJ347" i="46" s="1"/>
  <c r="CJ194" i="46"/>
  <c r="CJ342" i="46" s="1"/>
  <c r="CJ191" i="46"/>
  <c r="CJ339" i="46" s="1"/>
  <c r="CJ189" i="46"/>
  <c r="CJ337" i="46" s="1"/>
  <c r="CJ153" i="46"/>
  <c r="CJ149" i="46"/>
  <c r="CJ145" i="46"/>
  <c r="CJ141" i="46"/>
  <c r="CJ107" i="46"/>
  <c r="CJ103" i="46"/>
  <c r="CJ99" i="46"/>
  <c r="CJ95" i="46"/>
  <c r="CJ91" i="46"/>
  <c r="CJ299" i="46"/>
  <c r="CJ301" i="46"/>
  <c r="CJ302" i="46"/>
  <c r="CJ240" i="46"/>
  <c r="CJ236" i="46"/>
  <c r="CJ196" i="46"/>
  <c r="CJ344" i="46" s="1"/>
  <c r="CJ193" i="46"/>
  <c r="CJ341" i="46" s="1"/>
  <c r="CJ188" i="46"/>
  <c r="CJ336" i="46" s="1"/>
  <c r="CJ139" i="46"/>
  <c r="CJ140" i="46"/>
  <c r="CJ152" i="46"/>
  <c r="CJ148" i="46"/>
  <c r="CJ144" i="46"/>
  <c r="CJ110" i="46"/>
  <c r="CJ106" i="46"/>
  <c r="CJ102" i="46"/>
  <c r="CJ304" i="46"/>
  <c r="CJ98" i="46"/>
  <c r="CJ94" i="46"/>
  <c r="CJ286" i="46"/>
  <c r="CJ297" i="46"/>
  <c r="CJ242" i="46"/>
  <c r="CJ252" i="46"/>
  <c r="CJ249" i="46"/>
  <c r="CJ238" i="46"/>
  <c r="CJ198" i="46"/>
  <c r="CJ346" i="46" s="1"/>
  <c r="CJ204" i="46"/>
  <c r="CJ352" i="46" s="1"/>
  <c r="CJ201" i="46"/>
  <c r="CJ349" i="46" s="1"/>
  <c r="CJ192" i="46"/>
  <c r="CJ340" i="46" s="1"/>
  <c r="CJ190" i="46"/>
  <c r="CJ338" i="46" s="1"/>
  <c r="CJ185" i="46"/>
  <c r="CJ333" i="46" s="1"/>
  <c r="CJ137" i="46"/>
  <c r="CJ138" i="46"/>
  <c r="CJ151" i="46"/>
  <c r="CJ147" i="46"/>
  <c r="CJ143" i="46"/>
  <c r="CJ109" i="46"/>
  <c r="CJ105" i="46"/>
  <c r="CJ101" i="46"/>
  <c r="CJ97" i="46"/>
  <c r="CJ93" i="46"/>
  <c r="CJ294" i="46"/>
  <c r="CJ254" i="46"/>
  <c r="CJ247" i="46"/>
  <c r="CJ239" i="46"/>
  <c r="CJ202" i="46"/>
  <c r="CJ350" i="46" s="1"/>
  <c r="CJ203" i="46"/>
  <c r="CJ351" i="46" s="1"/>
  <c r="CJ197" i="46"/>
  <c r="CJ345" i="46" s="1"/>
  <c r="CJ187" i="46"/>
  <c r="CJ335" i="46" s="1"/>
  <c r="CJ186" i="46"/>
  <c r="CJ334" i="46" s="1"/>
  <c r="CC352" i="21"/>
  <c r="CC358" i="21" s="1"/>
  <c r="CC311" i="21" s="1"/>
  <c r="CJ115" i="46"/>
  <c r="CJ131" i="46"/>
  <c r="CJ81" i="46"/>
  <c r="CJ118" i="46"/>
  <c r="CJ77" i="46"/>
  <c r="CJ215" i="46"/>
  <c r="CJ270" i="46"/>
  <c r="CJ230" i="46"/>
  <c r="CJ268" i="46"/>
  <c r="CJ166" i="46"/>
  <c r="CJ314" i="46" s="1"/>
  <c r="CJ184" i="46"/>
  <c r="CJ332" i="46" s="1"/>
  <c r="CJ216" i="46"/>
  <c r="CJ223" i="46"/>
  <c r="CJ271" i="46"/>
  <c r="CJ176" i="46"/>
  <c r="CJ324" i="46" s="1"/>
  <c r="CJ280" i="46"/>
  <c r="CJ272" i="46"/>
  <c r="CJ234" i="46"/>
  <c r="CJ282" i="46"/>
  <c r="CJ276" i="46"/>
  <c r="CJ130" i="46"/>
  <c r="CJ87" i="46"/>
  <c r="CJ73" i="46"/>
  <c r="CJ124" i="46"/>
  <c r="CJ78" i="46"/>
  <c r="CJ231" i="46"/>
  <c r="CJ180" i="46"/>
  <c r="CJ328" i="46" s="1"/>
  <c r="CJ267" i="46"/>
  <c r="CJ165" i="46"/>
  <c r="CJ281" i="46"/>
  <c r="CJ224" i="46"/>
  <c r="CJ279" i="46"/>
  <c r="CJ229" i="46"/>
  <c r="CJ274" i="46"/>
  <c r="CJ232" i="46"/>
  <c r="CJ177" i="46"/>
  <c r="CJ325" i="46" s="1"/>
  <c r="CJ222" i="46"/>
  <c r="CJ225" i="46"/>
  <c r="CJ120" i="46"/>
  <c r="CJ122" i="46"/>
  <c r="CJ132" i="46"/>
  <c r="CJ128" i="46"/>
  <c r="CJ86" i="46"/>
  <c r="CJ83" i="46"/>
  <c r="CJ89" i="46"/>
  <c r="CJ82" i="46"/>
  <c r="CJ75" i="46"/>
  <c r="CJ74" i="46"/>
  <c r="CI332" i="46"/>
  <c r="CJ182" i="46"/>
  <c r="CJ330" i="46" s="1"/>
  <c r="CJ277" i="46"/>
  <c r="CJ178" i="46"/>
  <c r="CJ326" i="46" s="1"/>
  <c r="CJ283" i="46"/>
  <c r="CJ273" i="46"/>
  <c r="CJ172" i="46"/>
  <c r="CJ320" i="46" s="1"/>
  <c r="CJ217" i="46"/>
  <c r="CJ174" i="46"/>
  <c r="CJ322" i="46" s="1"/>
  <c r="CJ220" i="46"/>
  <c r="CJ167" i="46"/>
  <c r="CJ315" i="46" s="1"/>
  <c r="CJ275" i="46"/>
  <c r="CJ228" i="46"/>
  <c r="CJ266" i="46"/>
  <c r="CJ169" i="46"/>
  <c r="CJ317" i="46" s="1"/>
  <c r="CJ181" i="46"/>
  <c r="CJ329" i="46" s="1"/>
  <c r="CJ116" i="46"/>
  <c r="CJ117" i="46"/>
  <c r="CJ121" i="46"/>
  <c r="CJ123" i="46"/>
  <c r="CJ127" i="46"/>
  <c r="CJ88" i="46"/>
  <c r="CJ85" i="46"/>
  <c r="CJ79" i="46"/>
  <c r="CJ71" i="46"/>
  <c r="CJ134" i="46"/>
  <c r="CI324" i="46"/>
  <c r="CJ284" i="46"/>
  <c r="CJ226" i="46"/>
  <c r="CJ175" i="46"/>
  <c r="CJ323" i="46" s="1"/>
  <c r="CJ221" i="46"/>
  <c r="CJ173" i="46"/>
  <c r="CJ321" i="46" s="1"/>
  <c r="CJ227" i="46"/>
  <c r="CJ179" i="46"/>
  <c r="CJ327" i="46" s="1"/>
  <c r="CJ171" i="46"/>
  <c r="CJ319" i="46" s="1"/>
  <c r="CJ170" i="46"/>
  <c r="CJ318" i="46" s="1"/>
  <c r="CJ218" i="46"/>
  <c r="CJ233" i="46"/>
  <c r="CJ183" i="46"/>
  <c r="CJ331" i="46" s="1"/>
  <c r="CJ285" i="46"/>
  <c r="CJ168" i="46"/>
  <c r="CJ316" i="46" s="1"/>
  <c r="CJ278" i="46"/>
  <c r="CJ269" i="46"/>
  <c r="CJ219" i="46"/>
  <c r="CJ125" i="46"/>
  <c r="CJ119" i="46"/>
  <c r="CJ126" i="46"/>
  <c r="CJ133" i="46"/>
  <c r="CJ129" i="46"/>
  <c r="CJ90" i="46"/>
  <c r="CJ84" i="46"/>
  <c r="CJ80" i="46"/>
  <c r="CJ76" i="46"/>
  <c r="CJ72" i="46"/>
  <c r="CB63" i="26"/>
  <c r="CI159" i="46"/>
  <c r="CH310" i="46"/>
  <c r="CI209" i="46"/>
  <c r="CI208" i="46"/>
  <c r="CI158" i="46"/>
  <c r="CI260" i="46"/>
  <c r="CI259" i="46"/>
  <c r="CI314" i="46"/>
  <c r="CK32" i="46"/>
  <c r="CK38" i="46"/>
  <c r="CK27" i="46"/>
  <c r="CK43" i="46"/>
  <c r="CK37" i="46"/>
  <c r="CK36" i="46"/>
  <c r="CK41" i="46"/>
  <c r="CK31" i="46"/>
  <c r="CK40" i="46"/>
  <c r="CK25" i="46"/>
  <c r="CK34" i="46"/>
  <c r="CK26" i="46"/>
  <c r="CK35" i="46"/>
  <c r="CK28" i="46"/>
  <c r="CK29" i="46"/>
  <c r="CK42" i="46"/>
  <c r="CK33" i="46"/>
  <c r="CK24" i="46"/>
  <c r="CK30" i="46"/>
  <c r="CK39" i="46"/>
  <c r="CL14" i="46"/>
  <c r="CL16" i="46" s="1"/>
  <c r="CK15" i="46"/>
  <c r="CE32" i="21"/>
  <c r="CE31" i="21" s="1"/>
  <c r="CI313" i="46"/>
  <c r="E426" i="46"/>
  <c r="F425" i="46"/>
  <c r="AO26" i="28"/>
  <c r="AO109" i="21"/>
  <c r="CP5" i="28"/>
  <c r="CP6" i="28"/>
  <c r="CP7" i="28"/>
  <c r="CQ8" i="28"/>
  <c r="CN3" i="28"/>
  <c r="CN4" i="28"/>
  <c r="CO2" i="28"/>
  <c r="CN9" i="28"/>
  <c r="CN10" i="28"/>
  <c r="CI5" i="26"/>
  <c r="CI6" i="26"/>
  <c r="CI7" i="26"/>
  <c r="CJ8" i="26"/>
  <c r="CE2" i="26"/>
  <c r="CD9" i="26"/>
  <c r="CD3" i="26"/>
  <c r="CD4" i="26"/>
  <c r="CD10" i="26"/>
  <c r="CD16" i="26" s="1"/>
  <c r="CD65" i="26"/>
  <c r="CD66" i="26"/>
  <c r="CC166" i="21"/>
  <c r="CD290" i="21"/>
  <c r="CA9" i="20"/>
  <c r="CA10" i="20"/>
  <c r="CD47" i="21"/>
  <c r="CD234" i="21"/>
  <c r="CD239" i="21" s="1"/>
  <c r="CC143" i="21"/>
  <c r="CC121" i="21"/>
  <c r="CC110" i="21"/>
  <c r="CC272" i="21" s="1"/>
  <c r="CC132" i="21"/>
  <c r="CD191" i="21"/>
  <c r="CD195" i="21" s="1"/>
  <c r="CD30" i="26" s="1"/>
  <c r="CD207" i="21"/>
  <c r="CD211" i="21" s="1"/>
  <c r="CD31" i="26" s="1"/>
  <c r="CD174" i="21"/>
  <c r="CD163" i="21"/>
  <c r="CD96" i="21"/>
  <c r="CD140" i="21"/>
  <c r="CD63" i="21"/>
  <c r="CD107" i="21"/>
  <c r="CD74" i="21"/>
  <c r="CD85" i="21"/>
  <c r="CD118" i="21"/>
  <c r="CD129" i="21"/>
  <c r="CC155" i="21"/>
  <c r="CD151" i="21"/>
  <c r="CD152" i="21"/>
  <c r="BB134" i="21"/>
  <c r="BC131" i="21" s="1"/>
  <c r="CE172" i="21"/>
  <c r="CD10" i="21"/>
  <c r="CA59" i="20"/>
  <c r="CA54" i="20"/>
  <c r="CB2" i="20"/>
  <c r="CA4" i="20"/>
  <c r="CA49" i="20"/>
  <c r="CA3" i="20"/>
  <c r="CE18" i="25"/>
  <c r="CE15" i="25"/>
  <c r="CG2" i="25"/>
  <c r="CG9" i="25" s="1"/>
  <c r="CF4" i="25"/>
  <c r="CF3" i="25"/>
  <c r="CE2" i="21"/>
  <c r="CD9" i="21"/>
  <c r="CD4" i="21"/>
  <c r="CD3" i="21"/>
  <c r="CH8" i="25"/>
  <c r="CI8" i="25" s="1"/>
  <c r="CG5" i="25"/>
  <c r="CG7" i="25"/>
  <c r="CG6" i="25"/>
  <c r="BA122" i="21"/>
  <c r="BA18" i="26" s="1"/>
  <c r="CF5" i="20"/>
  <c r="CF6" i="20"/>
  <c r="CF7" i="20"/>
  <c r="CG8" i="20"/>
  <c r="BF144" i="21"/>
  <c r="BF20" i="26" s="1"/>
  <c r="CE149" i="21"/>
  <c r="CE61" i="21"/>
  <c r="CG8" i="21"/>
  <c r="CF7" i="21"/>
  <c r="CF6" i="21"/>
  <c r="CF5" i="21"/>
  <c r="CF161" i="21" s="1"/>
  <c r="CB347" i="21" l="1"/>
  <c r="CB350" i="21"/>
  <c r="CE346" i="21"/>
  <c r="CE345" i="21"/>
  <c r="CE55" i="26" s="1"/>
  <c r="CE218" i="21"/>
  <c r="CE50" i="26" s="1"/>
  <c r="CE47" i="26" s="1"/>
  <c r="CE201" i="21"/>
  <c r="CE217" i="21"/>
  <c r="CE49" i="26" s="1"/>
  <c r="CE46" i="26" s="1"/>
  <c r="CE200" i="21"/>
  <c r="CE185" i="21"/>
  <c r="CE184" i="21"/>
  <c r="CE339" i="21"/>
  <c r="CE372" i="21"/>
  <c r="CE62" i="26" s="1"/>
  <c r="CE338" i="21"/>
  <c r="CE371" i="21"/>
  <c r="CE56" i="26" s="1"/>
  <c r="CE364" i="21"/>
  <c r="CE365" i="21"/>
  <c r="CH19" i="46"/>
  <c r="CG17" i="46"/>
  <c r="CG18" i="46"/>
  <c r="CC337" i="21"/>
  <c r="CC340" i="21" s="1"/>
  <c r="CC39" i="28"/>
  <c r="CC344" i="21"/>
  <c r="CE351" i="21"/>
  <c r="CE61" i="26"/>
  <c r="CD377" i="21"/>
  <c r="CE37" i="21"/>
  <c r="CE42" i="25"/>
  <c r="CE283" i="21"/>
  <c r="CE285" i="21"/>
  <c r="CE224" i="21"/>
  <c r="CE223" i="21"/>
  <c r="CE206" i="21"/>
  <c r="CE190" i="21"/>
  <c r="CE60" i="26"/>
  <c r="CE54" i="26"/>
  <c r="CE173" i="21"/>
  <c r="CE175" i="21" s="1"/>
  <c r="CE171" i="21" s="1"/>
  <c r="CE284" i="21" s="1"/>
  <c r="CE53" i="26"/>
  <c r="CE59" i="26"/>
  <c r="CD155" i="21"/>
  <c r="CE150" i="21"/>
  <c r="CE148" i="21" s="1"/>
  <c r="CF20" i="25" s="1"/>
  <c r="CE162" i="21"/>
  <c r="CE160" i="21" s="1"/>
  <c r="CF21" i="25" s="1"/>
  <c r="CE128" i="21"/>
  <c r="CE126" i="21" s="1"/>
  <c r="CE139" i="21"/>
  <c r="CE137" i="21" s="1"/>
  <c r="CF19" i="25" s="1"/>
  <c r="CF127" i="21"/>
  <c r="CF138" i="21"/>
  <c r="CF105" i="21"/>
  <c r="CF116" i="21"/>
  <c r="CF94" i="21"/>
  <c r="CF83" i="21"/>
  <c r="CE106" i="21"/>
  <c r="CE104" i="21" s="1"/>
  <c r="CE268" i="21" s="1"/>
  <c r="CE117" i="21"/>
  <c r="CE115" i="21" s="1"/>
  <c r="CF17" i="25" s="1"/>
  <c r="CE84" i="21"/>
  <c r="CE95" i="21"/>
  <c r="CF72" i="21"/>
  <c r="CE62" i="21"/>
  <c r="CE73" i="21"/>
  <c r="AR167" i="21"/>
  <c r="AR22" i="26" s="1"/>
  <c r="CE328" i="21"/>
  <c r="CB29" i="20"/>
  <c r="CB24" i="20"/>
  <c r="CB44" i="20"/>
  <c r="CB39" i="20"/>
  <c r="CB34" i="20"/>
  <c r="CK246" i="46"/>
  <c r="CH8" i="21"/>
  <c r="CH46" i="21" s="1"/>
  <c r="CG46" i="21"/>
  <c r="CK239" i="46"/>
  <c r="CK238" i="46"/>
  <c r="CK304" i="46"/>
  <c r="CK241" i="46"/>
  <c r="CK290" i="46"/>
  <c r="CK247" i="46"/>
  <c r="CK294" i="46"/>
  <c r="CK249" i="46"/>
  <c r="CK236" i="46"/>
  <c r="CK302" i="46"/>
  <c r="CK243" i="46"/>
  <c r="CK288" i="46"/>
  <c r="CK254" i="46"/>
  <c r="CK252" i="46"/>
  <c r="CK297" i="46"/>
  <c r="CK240" i="46"/>
  <c r="CK301" i="46"/>
  <c r="CK250" i="46"/>
  <c r="CK305" i="46"/>
  <c r="CK242" i="46"/>
  <c r="CK286" i="46"/>
  <c r="CK299" i="46"/>
  <c r="CK235" i="46"/>
  <c r="CK303" i="46"/>
  <c r="CL44" i="46"/>
  <c r="CL48" i="46"/>
  <c r="CL52" i="46"/>
  <c r="CL56" i="46"/>
  <c r="CL60" i="46"/>
  <c r="CL47" i="46"/>
  <c r="CL51" i="46"/>
  <c r="CL55" i="46"/>
  <c r="CL59" i="46"/>
  <c r="CL63" i="46"/>
  <c r="CL46" i="46"/>
  <c r="CL50" i="46"/>
  <c r="CL54" i="46"/>
  <c r="CL58" i="46"/>
  <c r="CL62" i="46"/>
  <c r="CL45" i="46"/>
  <c r="CL49" i="46"/>
  <c r="CL53" i="46"/>
  <c r="CL57" i="46"/>
  <c r="CL61" i="46"/>
  <c r="CK154" i="46"/>
  <c r="CK150" i="46"/>
  <c r="CK146" i="46"/>
  <c r="CK142" i="46"/>
  <c r="CK97" i="46"/>
  <c r="CK138" i="46"/>
  <c r="CK108" i="46"/>
  <c r="CK104" i="46"/>
  <c r="CK98" i="46"/>
  <c r="CK289" i="46"/>
  <c r="CK291" i="46"/>
  <c r="CK245" i="46"/>
  <c r="CK199" i="46"/>
  <c r="CK347" i="46" s="1"/>
  <c r="CK201" i="46"/>
  <c r="CK349" i="46" s="1"/>
  <c r="CK202" i="46"/>
  <c r="CK350" i="46" s="1"/>
  <c r="CK193" i="46"/>
  <c r="CK341" i="46" s="1"/>
  <c r="CK188" i="46"/>
  <c r="CK336" i="46" s="1"/>
  <c r="CK153" i="46"/>
  <c r="CK149" i="46"/>
  <c r="CK145" i="46"/>
  <c r="CK141" i="46"/>
  <c r="CK95" i="46"/>
  <c r="CK137" i="46"/>
  <c r="CK107" i="46"/>
  <c r="CK103" i="46"/>
  <c r="CK96" i="46"/>
  <c r="CK93" i="46"/>
  <c r="CK237" i="46"/>
  <c r="CK203" i="46"/>
  <c r="CK351" i="46" s="1"/>
  <c r="CK195" i="46"/>
  <c r="CK343" i="46" s="1"/>
  <c r="CK204" i="46"/>
  <c r="CK352" i="46" s="1"/>
  <c r="CK198" i="46"/>
  <c r="CK346" i="46" s="1"/>
  <c r="CK192" i="46"/>
  <c r="CK340" i="46" s="1"/>
  <c r="CK186" i="46"/>
  <c r="CK334" i="46" s="1"/>
  <c r="CK152" i="46"/>
  <c r="CK148" i="46"/>
  <c r="CK144" i="46"/>
  <c r="CK101" i="46"/>
  <c r="CK140" i="46"/>
  <c r="CK136" i="46"/>
  <c r="CK110" i="46"/>
  <c r="CK106" i="46"/>
  <c r="CK102" i="46"/>
  <c r="CK94" i="46"/>
  <c r="CK92" i="46"/>
  <c r="CK300" i="46"/>
  <c r="CK295" i="46"/>
  <c r="CK292" i="46"/>
  <c r="CK248" i="46"/>
  <c r="CK253" i="46"/>
  <c r="CK196" i="46"/>
  <c r="CK344" i="46" s="1"/>
  <c r="CK200" i="46"/>
  <c r="CK348" i="46" s="1"/>
  <c r="CK190" i="46"/>
  <c r="CK338" i="46" s="1"/>
  <c r="CK194" i="46"/>
  <c r="CK342" i="46" s="1"/>
  <c r="CK185" i="46"/>
  <c r="CK333" i="46" s="1"/>
  <c r="CK151" i="46"/>
  <c r="CK147" i="46"/>
  <c r="CK143" i="46"/>
  <c r="CK99" i="46"/>
  <c r="CK139" i="46"/>
  <c r="CK135" i="46"/>
  <c r="CK109" i="46"/>
  <c r="CK105" i="46"/>
  <c r="CK100" i="46"/>
  <c r="CK91" i="46"/>
  <c r="CK296" i="46"/>
  <c r="CK293" i="46"/>
  <c r="CK298" i="46"/>
  <c r="CK287" i="46"/>
  <c r="CK251" i="46"/>
  <c r="CK244" i="46"/>
  <c r="CK191" i="46"/>
  <c r="CK339" i="46" s="1"/>
  <c r="CK197" i="46"/>
  <c r="CK345" i="46" s="1"/>
  <c r="CK189" i="46"/>
  <c r="CK337" i="46" s="1"/>
  <c r="CK187" i="46"/>
  <c r="CK335" i="46" s="1"/>
  <c r="CK270" i="46"/>
  <c r="CD352" i="21"/>
  <c r="CK219" i="46"/>
  <c r="CK218" i="46"/>
  <c r="CK175" i="46"/>
  <c r="CK323" i="46" s="1"/>
  <c r="CK181" i="46"/>
  <c r="CK329" i="46" s="1"/>
  <c r="CK275" i="46"/>
  <c r="CK217" i="46"/>
  <c r="CK182" i="46"/>
  <c r="CK330" i="46" s="1"/>
  <c r="CK125" i="46"/>
  <c r="CK119" i="46"/>
  <c r="CK130" i="46"/>
  <c r="CK131" i="46"/>
  <c r="CK128" i="46"/>
  <c r="CK88" i="46"/>
  <c r="CK81" i="46"/>
  <c r="CK79" i="46"/>
  <c r="CK72" i="46"/>
  <c r="CK75" i="46"/>
  <c r="CK234" i="46"/>
  <c r="CK268" i="46"/>
  <c r="CK267" i="46"/>
  <c r="CK271" i="46"/>
  <c r="CK269" i="46"/>
  <c r="CK285" i="46"/>
  <c r="CK170" i="46"/>
  <c r="CK227" i="46"/>
  <c r="CK226" i="46"/>
  <c r="CK276" i="46"/>
  <c r="CK184" i="46"/>
  <c r="CK332" i="46" s="1"/>
  <c r="CK169" i="46"/>
  <c r="CK317" i="46" s="1"/>
  <c r="CK167" i="46"/>
  <c r="CK315" i="46" s="1"/>
  <c r="CK172" i="46"/>
  <c r="CK320" i="46" s="1"/>
  <c r="CK178" i="46"/>
  <c r="CK326" i="46" s="1"/>
  <c r="CK115" i="46"/>
  <c r="CK118" i="46"/>
  <c r="CK132" i="46"/>
  <c r="CK133" i="46"/>
  <c r="CK83" i="46"/>
  <c r="CK84" i="46"/>
  <c r="CK90" i="46"/>
  <c r="CK80" i="46"/>
  <c r="CK78" i="46"/>
  <c r="CK71" i="46"/>
  <c r="CK134" i="46"/>
  <c r="CK272" i="46"/>
  <c r="CK230" i="46"/>
  <c r="CK177" i="46"/>
  <c r="CK325" i="46" s="1"/>
  <c r="CK229" i="46"/>
  <c r="CK281" i="46"/>
  <c r="CK180" i="46"/>
  <c r="CK328" i="46" s="1"/>
  <c r="CK282" i="46"/>
  <c r="CK223" i="46"/>
  <c r="CK278" i="46"/>
  <c r="CK183" i="46"/>
  <c r="CK331" i="46" s="1"/>
  <c r="CK171" i="46"/>
  <c r="CK319" i="46" s="1"/>
  <c r="CK173" i="46"/>
  <c r="CK321" i="46" s="1"/>
  <c r="CK215" i="46"/>
  <c r="CK266" i="46"/>
  <c r="CK220" i="46"/>
  <c r="CK273" i="46"/>
  <c r="CK116" i="46"/>
  <c r="CK117" i="46"/>
  <c r="CK122" i="46"/>
  <c r="CK127" i="46"/>
  <c r="CK126" i="46"/>
  <c r="CK89" i="46"/>
  <c r="CK86" i="46"/>
  <c r="CK76" i="46"/>
  <c r="CK73" i="46"/>
  <c r="CK225" i="46"/>
  <c r="CK232" i="46"/>
  <c r="CK279" i="46"/>
  <c r="CK165" i="46"/>
  <c r="CK231" i="46"/>
  <c r="CK166" i="46"/>
  <c r="CK168" i="46"/>
  <c r="CK316" i="46" s="1"/>
  <c r="CK233" i="46"/>
  <c r="CK179" i="46"/>
  <c r="CK327" i="46" s="1"/>
  <c r="CK221" i="46"/>
  <c r="CK284" i="46"/>
  <c r="CK176" i="46"/>
  <c r="CK324" i="46" s="1"/>
  <c r="CK228" i="46"/>
  <c r="CK174" i="46"/>
  <c r="CK322" i="46" s="1"/>
  <c r="CK283" i="46"/>
  <c r="CK277" i="46"/>
  <c r="CK123" i="46"/>
  <c r="CK120" i="46"/>
  <c r="CK121" i="46"/>
  <c r="CK129" i="46"/>
  <c r="CK124" i="46"/>
  <c r="CK87" i="46"/>
  <c r="CK85" i="46"/>
  <c r="CK82" i="46"/>
  <c r="CK77" i="46"/>
  <c r="CK74" i="46"/>
  <c r="CK216" i="46"/>
  <c r="CK222" i="46"/>
  <c r="CK274" i="46"/>
  <c r="CK224" i="46"/>
  <c r="CK280" i="46"/>
  <c r="CC63" i="26"/>
  <c r="CI310" i="46"/>
  <c r="CJ159" i="46"/>
  <c r="CJ209" i="46"/>
  <c r="CJ208" i="46"/>
  <c r="CJ260" i="46"/>
  <c r="CJ259" i="46"/>
  <c r="CJ158" i="46"/>
  <c r="CK318" i="46"/>
  <c r="CL38" i="46"/>
  <c r="CL37" i="46"/>
  <c r="CL32" i="46"/>
  <c r="CL27" i="46"/>
  <c r="CL43" i="46"/>
  <c r="CL41" i="46"/>
  <c r="CL34" i="46"/>
  <c r="CL36" i="46"/>
  <c r="CL40" i="46"/>
  <c r="CL26" i="46"/>
  <c r="CL25" i="46"/>
  <c r="CL31" i="46"/>
  <c r="CL28" i="46"/>
  <c r="CL42" i="46"/>
  <c r="CL35" i="46"/>
  <c r="CL30" i="46"/>
  <c r="CL39" i="46"/>
  <c r="CL33" i="46"/>
  <c r="CL24" i="46"/>
  <c r="CL29" i="46"/>
  <c r="CF32" i="21"/>
  <c r="CF31" i="21" s="1"/>
  <c r="E427" i="46"/>
  <c r="F426" i="46"/>
  <c r="CM14" i="46"/>
  <c r="CL15" i="46"/>
  <c r="CJ313" i="46"/>
  <c r="AO111" i="21"/>
  <c r="CE4" i="26"/>
  <c r="CF2" i="26"/>
  <c r="CE9" i="26"/>
  <c r="CE3" i="26"/>
  <c r="CE10" i="26"/>
  <c r="CE16" i="26" s="1"/>
  <c r="CE66" i="26"/>
  <c r="CE65" i="26"/>
  <c r="CJ5" i="26"/>
  <c r="CJ6" i="26"/>
  <c r="CJ7" i="26"/>
  <c r="CK8" i="26"/>
  <c r="CO3" i="28"/>
  <c r="CO4" i="28"/>
  <c r="CP2" i="28"/>
  <c r="CO9" i="28"/>
  <c r="CO10" i="28"/>
  <c r="CQ5" i="28"/>
  <c r="CQ6" i="28"/>
  <c r="CQ7" i="28"/>
  <c r="CR8" i="28"/>
  <c r="CD166" i="21"/>
  <c r="CI5" i="25"/>
  <c r="CI6" i="25"/>
  <c r="CJ8" i="25"/>
  <c r="CI7" i="25"/>
  <c r="CE290" i="21"/>
  <c r="CB9" i="20"/>
  <c r="CB10" i="20"/>
  <c r="CE234" i="21"/>
  <c r="CE239" i="21" s="1"/>
  <c r="CE47" i="21"/>
  <c r="CD143" i="21"/>
  <c r="CD132" i="21"/>
  <c r="CD121" i="21"/>
  <c r="CD110" i="21"/>
  <c r="CD272" i="21" s="1"/>
  <c r="CE191" i="21"/>
  <c r="CE195" i="21" s="1"/>
  <c r="CE30" i="26" s="1"/>
  <c r="CE207" i="21"/>
  <c r="CE211" i="21" s="1"/>
  <c r="CE31" i="26" s="1"/>
  <c r="CE174" i="21"/>
  <c r="CE163" i="21"/>
  <c r="CE96" i="21"/>
  <c r="CE74" i="21"/>
  <c r="CE85" i="21"/>
  <c r="CE140" i="21"/>
  <c r="CE63" i="21"/>
  <c r="CE107" i="21"/>
  <c r="CE118" i="21"/>
  <c r="CE129" i="21"/>
  <c r="CE152" i="21"/>
  <c r="CE151" i="21"/>
  <c r="BC133" i="21"/>
  <c r="BC19" i="26" s="1"/>
  <c r="CF172" i="21"/>
  <c r="CE10" i="21"/>
  <c r="CB59" i="20"/>
  <c r="CB4" i="20"/>
  <c r="CB3" i="20"/>
  <c r="CB49" i="20"/>
  <c r="CB54" i="20"/>
  <c r="CC2" i="20"/>
  <c r="CF15" i="25"/>
  <c r="CF18" i="25"/>
  <c r="CG4" i="25"/>
  <c r="CG3" i="25"/>
  <c r="CH2" i="25"/>
  <c r="CI2" i="25" s="1"/>
  <c r="BA123" i="21"/>
  <c r="BB120" i="21" s="1"/>
  <c r="BB122" i="21" s="1"/>
  <c r="BB18" i="26" s="1"/>
  <c r="BF145" i="21"/>
  <c r="BG142" i="21" s="1"/>
  <c r="BG144" i="21" s="1"/>
  <c r="BG20" i="26" s="1"/>
  <c r="CF2" i="21"/>
  <c r="CE4" i="21"/>
  <c r="CE3" i="21"/>
  <c r="CE9" i="21"/>
  <c r="CF149" i="21"/>
  <c r="CF61" i="21"/>
  <c r="CH5" i="25"/>
  <c r="CH6" i="25"/>
  <c r="CH7" i="25"/>
  <c r="CG7" i="21"/>
  <c r="CG6" i="21"/>
  <c r="CG5" i="21"/>
  <c r="CG161" i="21" s="1"/>
  <c r="CH8" i="20"/>
  <c r="CG7" i="20"/>
  <c r="CG6" i="20"/>
  <c r="CG5" i="20"/>
  <c r="CC347" i="21" l="1"/>
  <c r="CC350" i="21"/>
  <c r="CF346" i="21"/>
  <c r="CF345" i="21"/>
  <c r="CF218" i="21"/>
  <c r="CF50" i="26" s="1"/>
  <c r="CF47" i="26" s="1"/>
  <c r="CF217" i="21"/>
  <c r="CF201" i="21"/>
  <c r="CF184" i="21"/>
  <c r="CF185" i="21"/>
  <c r="CF200" i="21"/>
  <c r="CF339" i="21"/>
  <c r="CF338" i="21"/>
  <c r="CF371" i="21"/>
  <c r="CF56" i="26" s="1"/>
  <c r="CF372" i="21"/>
  <c r="CF62" i="26" s="1"/>
  <c r="CF364" i="21"/>
  <c r="CF365" i="21"/>
  <c r="CI19" i="46"/>
  <c r="CH17" i="46"/>
  <c r="CH18" i="46"/>
  <c r="CM16" i="46"/>
  <c r="CD337" i="21"/>
  <c r="CD340" i="21" s="1"/>
  <c r="CD39" i="28"/>
  <c r="CD344" i="21"/>
  <c r="CF351" i="21"/>
  <c r="CF61" i="26"/>
  <c r="CF55" i="26"/>
  <c r="CI8" i="21"/>
  <c r="CI46" i="21" s="1"/>
  <c r="CE377" i="21"/>
  <c r="CF42" i="25"/>
  <c r="CH7" i="21"/>
  <c r="CF37" i="21"/>
  <c r="CH5" i="21"/>
  <c r="CH161" i="21" s="1"/>
  <c r="CF283" i="21"/>
  <c r="CF285" i="21"/>
  <c r="CF224" i="21"/>
  <c r="CF223" i="21"/>
  <c r="CF206" i="21"/>
  <c r="CF49" i="26"/>
  <c r="CF46" i="26" s="1"/>
  <c r="CF190" i="21"/>
  <c r="CF54" i="26"/>
  <c r="CF60" i="26"/>
  <c r="CF173" i="21"/>
  <c r="CF175" i="21" s="1"/>
  <c r="CF171" i="21" s="1"/>
  <c r="CF284" i="21" s="1"/>
  <c r="CF59" i="26"/>
  <c r="CF53" i="26"/>
  <c r="CF150" i="21"/>
  <c r="CF148" i="21" s="1"/>
  <c r="CG20" i="25" s="1"/>
  <c r="CF162" i="21"/>
  <c r="CF160" i="21" s="1"/>
  <c r="CG21" i="25" s="1"/>
  <c r="CG138" i="21"/>
  <c r="CG127" i="21"/>
  <c r="CG116" i="21"/>
  <c r="CG83" i="21"/>
  <c r="CG105" i="21"/>
  <c r="CG94" i="21"/>
  <c r="CF128" i="21"/>
  <c r="CF126" i="21" s="1"/>
  <c r="CG18" i="25" s="1"/>
  <c r="CF139" i="21"/>
  <c r="CF137" i="21" s="1"/>
  <c r="CG19" i="25" s="1"/>
  <c r="CH138" i="21"/>
  <c r="CH116" i="21"/>
  <c r="CH127" i="21"/>
  <c r="CH105" i="21"/>
  <c r="CH94" i="21"/>
  <c r="CH83" i="21"/>
  <c r="CF106" i="21"/>
  <c r="CF104" i="21" s="1"/>
  <c r="CF268" i="21" s="1"/>
  <c r="CF117" i="21"/>
  <c r="CF115" i="21" s="1"/>
  <c r="CG17" i="25" s="1"/>
  <c r="CF84" i="21"/>
  <c r="CF95" i="21"/>
  <c r="CH72" i="21"/>
  <c r="CG72" i="21"/>
  <c r="CF62" i="21"/>
  <c r="CF73" i="21"/>
  <c r="AR168" i="21"/>
  <c r="AR357" i="21" s="1"/>
  <c r="CF328" i="21"/>
  <c r="AO41" i="26"/>
  <c r="AO273" i="21"/>
  <c r="CC29" i="20"/>
  <c r="CC44" i="20"/>
  <c r="CC39" i="20"/>
  <c r="CC34" i="20"/>
  <c r="CH6" i="21"/>
  <c r="CL236" i="46"/>
  <c r="CL287" i="46"/>
  <c r="CL253" i="46"/>
  <c r="CL295" i="46"/>
  <c r="CL244" i="46"/>
  <c r="CL298" i="46"/>
  <c r="CL248" i="46"/>
  <c r="CL300" i="46"/>
  <c r="CL291" i="46"/>
  <c r="CL251" i="46"/>
  <c r="CL293" i="46"/>
  <c r="CL292" i="46"/>
  <c r="CL289" i="46"/>
  <c r="CL296" i="46"/>
  <c r="CL237" i="46"/>
  <c r="CL245" i="46"/>
  <c r="CL154" i="46"/>
  <c r="CL150" i="46"/>
  <c r="CL146" i="46"/>
  <c r="CL142" i="46"/>
  <c r="CL136" i="46"/>
  <c r="CL135" i="46"/>
  <c r="CL109" i="46"/>
  <c r="CL105" i="46"/>
  <c r="CL100" i="46"/>
  <c r="CL96" i="46"/>
  <c r="CL92" i="46"/>
  <c r="CL288" i="46"/>
  <c r="CL250" i="46"/>
  <c r="CL243" i="46"/>
  <c r="CL200" i="46"/>
  <c r="CL348" i="46" s="1"/>
  <c r="CL202" i="46"/>
  <c r="CL350" i="46" s="1"/>
  <c r="CL198" i="46"/>
  <c r="CL346" i="46" s="1"/>
  <c r="CL199" i="46"/>
  <c r="CL347" i="46" s="1"/>
  <c r="CL195" i="46"/>
  <c r="CL343" i="46" s="1"/>
  <c r="CL185" i="46"/>
  <c r="CL333" i="46" s="1"/>
  <c r="CM45" i="46"/>
  <c r="CM49" i="46"/>
  <c r="CM53" i="46"/>
  <c r="CM57" i="46"/>
  <c r="CM61" i="46"/>
  <c r="CM44" i="46"/>
  <c r="CM48" i="46"/>
  <c r="CM52" i="46"/>
  <c r="CM56" i="46"/>
  <c r="CM60" i="46"/>
  <c r="CM47" i="46"/>
  <c r="CM51" i="46"/>
  <c r="CM55" i="46"/>
  <c r="CM59" i="46"/>
  <c r="CM63" i="46"/>
  <c r="CM46" i="46"/>
  <c r="CM50" i="46"/>
  <c r="CM54" i="46"/>
  <c r="CM58" i="46"/>
  <c r="CM62" i="46"/>
  <c r="CL153" i="46"/>
  <c r="CL149" i="46"/>
  <c r="CL145" i="46"/>
  <c r="CL141" i="46"/>
  <c r="CL108" i="46"/>
  <c r="CL104" i="46"/>
  <c r="CL99" i="46"/>
  <c r="CL95" i="46"/>
  <c r="CL91" i="46"/>
  <c r="CL305" i="46"/>
  <c r="CL286" i="46"/>
  <c r="CL290" i="46"/>
  <c r="CL241" i="46"/>
  <c r="CL246" i="46"/>
  <c r="CL239" i="46"/>
  <c r="CL238" i="46"/>
  <c r="CL197" i="46"/>
  <c r="CL345" i="46" s="1"/>
  <c r="CL194" i="46"/>
  <c r="CL342" i="46" s="1"/>
  <c r="CL191" i="46"/>
  <c r="CL339" i="46" s="1"/>
  <c r="CL188" i="46"/>
  <c r="CL336" i="46" s="1"/>
  <c r="CL152" i="46"/>
  <c r="CL148" i="46"/>
  <c r="CL144" i="46"/>
  <c r="CL140" i="46"/>
  <c r="CL139" i="46"/>
  <c r="CL101" i="46"/>
  <c r="CL107" i="46"/>
  <c r="CL103" i="46"/>
  <c r="CL98" i="46"/>
  <c r="CL94" i="46"/>
  <c r="CL301" i="46"/>
  <c r="CL303" i="46"/>
  <c r="CL240" i="46"/>
  <c r="CL242" i="46"/>
  <c r="CL235" i="46"/>
  <c r="CL204" i="46"/>
  <c r="CL352" i="46" s="1"/>
  <c r="CL192" i="46"/>
  <c r="CL340" i="46" s="1"/>
  <c r="CL201" i="46"/>
  <c r="CL349" i="46" s="1"/>
  <c r="CL196" i="46"/>
  <c r="CL344" i="46" s="1"/>
  <c r="CL189" i="46"/>
  <c r="CL337" i="46" s="1"/>
  <c r="CL187" i="46"/>
  <c r="CL335" i="46" s="1"/>
  <c r="CL151" i="46"/>
  <c r="CL147" i="46"/>
  <c r="CL143" i="46"/>
  <c r="CL138" i="46"/>
  <c r="CL137" i="46"/>
  <c r="CL110" i="46"/>
  <c r="CL106" i="46"/>
  <c r="CL102" i="46"/>
  <c r="CL97" i="46"/>
  <c r="CL93" i="46"/>
  <c r="CL304" i="46"/>
  <c r="CL302" i="46"/>
  <c r="CL297" i="46"/>
  <c r="CL294" i="46"/>
  <c r="CL299" i="46"/>
  <c r="CL252" i="46"/>
  <c r="CL249" i="46"/>
  <c r="CL254" i="46"/>
  <c r="CL247" i="46"/>
  <c r="CL203" i="46"/>
  <c r="CL351" i="46" s="1"/>
  <c r="CL193" i="46"/>
  <c r="CL341" i="46" s="1"/>
  <c r="CL190" i="46"/>
  <c r="CL338" i="46" s="1"/>
  <c r="CL186" i="46"/>
  <c r="CL334" i="46" s="1"/>
  <c r="CL270" i="46"/>
  <c r="CE352" i="21"/>
  <c r="CE358" i="21" s="1"/>
  <c r="CE63" i="26" s="1"/>
  <c r="CL224" i="46"/>
  <c r="CL228" i="46"/>
  <c r="CL179" i="46"/>
  <c r="CL327" i="46" s="1"/>
  <c r="CL121" i="46"/>
  <c r="CL117" i="46"/>
  <c r="CL133" i="46"/>
  <c r="CL120" i="46"/>
  <c r="CL129" i="46"/>
  <c r="CL84" i="46"/>
  <c r="CL89" i="46"/>
  <c r="CL86" i="46"/>
  <c r="CL79" i="46"/>
  <c r="CL77" i="46"/>
  <c r="CL74" i="46"/>
  <c r="CL165" i="46"/>
  <c r="CL220" i="46"/>
  <c r="CL278" i="46"/>
  <c r="CL281" i="46"/>
  <c r="CL272" i="46"/>
  <c r="CL169" i="46"/>
  <c r="CL317" i="46" s="1"/>
  <c r="CL227" i="46"/>
  <c r="CL271" i="46"/>
  <c r="CL182" i="46"/>
  <c r="CL330" i="46" s="1"/>
  <c r="CL181" i="46"/>
  <c r="CL329" i="46" s="1"/>
  <c r="CL218" i="46"/>
  <c r="CL280" i="46"/>
  <c r="CL274" i="46"/>
  <c r="CL277" i="46"/>
  <c r="CL176" i="46"/>
  <c r="CL324" i="46" s="1"/>
  <c r="CL233" i="46"/>
  <c r="CL116" i="46"/>
  <c r="CL125" i="46"/>
  <c r="CL132" i="46"/>
  <c r="CL119" i="46"/>
  <c r="CL130" i="46"/>
  <c r="CL85" i="46"/>
  <c r="CL76" i="46"/>
  <c r="CL73" i="46"/>
  <c r="CL71" i="46"/>
  <c r="CL134" i="46"/>
  <c r="CL166" i="46"/>
  <c r="CL314" i="46" s="1"/>
  <c r="CL279" i="46"/>
  <c r="CL266" i="46"/>
  <c r="CL173" i="46"/>
  <c r="CL321" i="46" s="1"/>
  <c r="CL223" i="46"/>
  <c r="CL229" i="46"/>
  <c r="CL178" i="46"/>
  <c r="CL326" i="46" s="1"/>
  <c r="CL184" i="46"/>
  <c r="CL332" i="46" s="1"/>
  <c r="CL170" i="46"/>
  <c r="CL318" i="46" s="1"/>
  <c r="CL222" i="46"/>
  <c r="CL283" i="46"/>
  <c r="CL284" i="46"/>
  <c r="CL168" i="46"/>
  <c r="CL316" i="46" s="1"/>
  <c r="CL118" i="46"/>
  <c r="CL131" i="46"/>
  <c r="CL123" i="46"/>
  <c r="CL124" i="46"/>
  <c r="CL88" i="46"/>
  <c r="CL82" i="46"/>
  <c r="CL87" i="46"/>
  <c r="CL80" i="46"/>
  <c r="CL78" i="46"/>
  <c r="CL232" i="46"/>
  <c r="CL215" i="46"/>
  <c r="CL171" i="46"/>
  <c r="CL319" i="46" s="1"/>
  <c r="CL282" i="46"/>
  <c r="CL177" i="46"/>
  <c r="CL325" i="46" s="1"/>
  <c r="CL172" i="46"/>
  <c r="CL320" i="46" s="1"/>
  <c r="CL276" i="46"/>
  <c r="CL285" i="46"/>
  <c r="CL267" i="46"/>
  <c r="CL268" i="46"/>
  <c r="CL217" i="46"/>
  <c r="CL175" i="46"/>
  <c r="CL323" i="46" s="1"/>
  <c r="CL219" i="46"/>
  <c r="CL216" i="46"/>
  <c r="CL174" i="46"/>
  <c r="CL322" i="46" s="1"/>
  <c r="CL221" i="46"/>
  <c r="CL127" i="46"/>
  <c r="CL122" i="46"/>
  <c r="CL115" i="46"/>
  <c r="CL128" i="46"/>
  <c r="CL126" i="46"/>
  <c r="CL90" i="46"/>
  <c r="CL83" i="46"/>
  <c r="CL81" i="46"/>
  <c r="CL75" i="46"/>
  <c r="CL72" i="46"/>
  <c r="CL231" i="46"/>
  <c r="CL225" i="46"/>
  <c r="CL273" i="46"/>
  <c r="CL183" i="46"/>
  <c r="CL331" i="46" s="1"/>
  <c r="CL180" i="46"/>
  <c r="CL328" i="46" s="1"/>
  <c r="CL230" i="46"/>
  <c r="CL167" i="46"/>
  <c r="CL315" i="46" s="1"/>
  <c r="CL226" i="46"/>
  <c r="CL269" i="46"/>
  <c r="CL234" i="46"/>
  <c r="CL275" i="46"/>
  <c r="CK159" i="46"/>
  <c r="CJ310" i="46"/>
  <c r="CK209" i="46"/>
  <c r="CK208" i="46"/>
  <c r="CK260" i="46"/>
  <c r="CK259" i="46"/>
  <c r="CK158" i="46"/>
  <c r="CK314" i="46"/>
  <c r="CM27" i="46"/>
  <c r="CM38" i="46"/>
  <c r="CM43" i="46"/>
  <c r="CM32" i="46"/>
  <c r="CM37" i="46"/>
  <c r="CM26" i="46"/>
  <c r="CM36" i="46"/>
  <c r="CM31" i="46"/>
  <c r="CM34" i="46"/>
  <c r="CM40" i="46"/>
  <c r="CM25" i="46"/>
  <c r="CM41" i="46"/>
  <c r="CM42" i="46"/>
  <c r="CM30" i="46"/>
  <c r="CM29" i="46"/>
  <c r="CM35" i="46"/>
  <c r="CM28" i="46"/>
  <c r="CM33" i="46"/>
  <c r="CM24" i="46"/>
  <c r="CM39" i="46"/>
  <c r="CG32" i="21"/>
  <c r="CG31" i="21" s="1"/>
  <c r="CH32" i="21"/>
  <c r="CH31" i="21" s="1"/>
  <c r="CI15" i="25" s="1"/>
  <c r="CK313" i="46"/>
  <c r="CN14" i="46"/>
  <c r="CN16" i="46" s="1"/>
  <c r="CM15" i="46"/>
  <c r="F427" i="46"/>
  <c r="E428" i="46"/>
  <c r="AO112" i="21"/>
  <c r="AP26" i="28" s="1"/>
  <c r="CR5" i="28"/>
  <c r="CR6" i="28"/>
  <c r="CS8" i="28"/>
  <c r="CR7" i="28"/>
  <c r="CQ2" i="28"/>
  <c r="CP3" i="28"/>
  <c r="CP4" i="28"/>
  <c r="CP9" i="28"/>
  <c r="CP10" i="28"/>
  <c r="CK5" i="26"/>
  <c r="CK6" i="26"/>
  <c r="CK7" i="26"/>
  <c r="CL8" i="26"/>
  <c r="CF4" i="26"/>
  <c r="CG2" i="26"/>
  <c r="CF9" i="26"/>
  <c r="CF3" i="26"/>
  <c r="CF10" i="26"/>
  <c r="CF16" i="26" s="1"/>
  <c r="CF65" i="26"/>
  <c r="CF66" i="26"/>
  <c r="CJ5" i="25"/>
  <c r="CJ7" i="25"/>
  <c r="CK8" i="25"/>
  <c r="CJ6" i="25"/>
  <c r="CJ2" i="25"/>
  <c r="CI4" i="25"/>
  <c r="CI9" i="25"/>
  <c r="CI3" i="25"/>
  <c r="CI6" i="21"/>
  <c r="CI7" i="21"/>
  <c r="CH61" i="21"/>
  <c r="CH172" i="21"/>
  <c r="CH149" i="21"/>
  <c r="CF290" i="21"/>
  <c r="CC9" i="20"/>
  <c r="CC10" i="20"/>
  <c r="CF234" i="21"/>
  <c r="CF239" i="21" s="1"/>
  <c r="CF47" i="21"/>
  <c r="CE166" i="21"/>
  <c r="CE143" i="21"/>
  <c r="CE132" i="21"/>
  <c r="CE110" i="21"/>
  <c r="CE272" i="21" s="1"/>
  <c r="CE121" i="21"/>
  <c r="CF163" i="21"/>
  <c r="CF191" i="21"/>
  <c r="CF195" i="21" s="1"/>
  <c r="CF30" i="26" s="1"/>
  <c r="CF207" i="21"/>
  <c r="CF211" i="21" s="1"/>
  <c r="CF31" i="26" s="1"/>
  <c r="CF174" i="21"/>
  <c r="CF96" i="21"/>
  <c r="CF140" i="21"/>
  <c r="CF107" i="21"/>
  <c r="CF63" i="21"/>
  <c r="CF74" i="21"/>
  <c r="CF85" i="21"/>
  <c r="CF118" i="21"/>
  <c r="CF129" i="21"/>
  <c r="CE155" i="21"/>
  <c r="CF151" i="21"/>
  <c r="CF152" i="21"/>
  <c r="CH9" i="25"/>
  <c r="BC134" i="21"/>
  <c r="BD131" i="21" s="1"/>
  <c r="CG172" i="21"/>
  <c r="CF10" i="21"/>
  <c r="CC59" i="20"/>
  <c r="CD2" i="20"/>
  <c r="CC49" i="20"/>
  <c r="CC3" i="20"/>
  <c r="CC4" i="20"/>
  <c r="CG15" i="25"/>
  <c r="CH3" i="25"/>
  <c r="CH4" i="25"/>
  <c r="BB123" i="21"/>
  <c r="BC120" i="21" s="1"/>
  <c r="BC122" i="21" s="1"/>
  <c r="BC18" i="26" s="1"/>
  <c r="BG145" i="21"/>
  <c r="BH142" i="21" s="1"/>
  <c r="BH144" i="21" s="1"/>
  <c r="BH20" i="26" s="1"/>
  <c r="CF9" i="21"/>
  <c r="CG2" i="21"/>
  <c r="CF4" i="21"/>
  <c r="CF3" i="21"/>
  <c r="CG61" i="21"/>
  <c r="CG149" i="21"/>
  <c r="CI8" i="20"/>
  <c r="CH7" i="20"/>
  <c r="CH6" i="20"/>
  <c r="CH5" i="20"/>
  <c r="CD347" i="21" l="1"/>
  <c r="CD350" i="21"/>
  <c r="CG346" i="21"/>
  <c r="CG345" i="21"/>
  <c r="CG218" i="21"/>
  <c r="CG50" i="26" s="1"/>
  <c r="CG47" i="26" s="1"/>
  <c r="CG201" i="21"/>
  <c r="CG217" i="21"/>
  <c r="CG49" i="26" s="1"/>
  <c r="CG46" i="26" s="1"/>
  <c r="CG200" i="21"/>
  <c r="CG184" i="21"/>
  <c r="CG185" i="21"/>
  <c r="CG338" i="21"/>
  <c r="CG371" i="21"/>
  <c r="CG56" i="26" s="1"/>
  <c r="CG339" i="21"/>
  <c r="CG372" i="21"/>
  <c r="CG364" i="21"/>
  <c r="CG365" i="21"/>
  <c r="CJ19" i="46"/>
  <c r="CI17" i="46"/>
  <c r="CI18" i="46"/>
  <c r="CE337" i="21"/>
  <c r="CE340" i="21" s="1"/>
  <c r="CE39" i="28"/>
  <c r="CE344" i="21"/>
  <c r="CG351" i="21"/>
  <c r="CG62" i="26"/>
  <c r="CG55" i="26"/>
  <c r="CG61" i="26"/>
  <c r="CI5" i="21"/>
  <c r="CI161" i="21" s="1"/>
  <c r="CJ8" i="21"/>
  <c r="CJ46" i="21" s="1"/>
  <c r="CF377" i="21"/>
  <c r="CG37" i="21"/>
  <c r="CG285" i="21"/>
  <c r="CG283" i="21"/>
  <c r="CG42" i="25"/>
  <c r="CG224" i="21"/>
  <c r="CG223" i="21"/>
  <c r="CG206" i="21"/>
  <c r="CG190" i="21"/>
  <c r="CG60" i="26"/>
  <c r="CG54" i="26"/>
  <c r="CG173" i="21"/>
  <c r="CG175" i="21" s="1"/>
  <c r="CG171" i="21" s="1"/>
  <c r="CG284" i="21" s="1"/>
  <c r="CG53" i="26"/>
  <c r="CG59" i="26"/>
  <c r="CG150" i="21"/>
  <c r="CG148" i="21" s="1"/>
  <c r="CH20" i="25" s="1"/>
  <c r="CG162" i="21"/>
  <c r="CG160" i="21" s="1"/>
  <c r="CH21" i="25" s="1"/>
  <c r="CG128" i="21"/>
  <c r="CG126" i="21" s="1"/>
  <c r="CH18" i="25" s="1"/>
  <c r="CG139" i="21"/>
  <c r="CG137" i="21" s="1"/>
  <c r="CH19" i="25" s="1"/>
  <c r="CI138" i="21"/>
  <c r="CI105" i="21"/>
  <c r="CG106" i="21"/>
  <c r="CG104" i="21" s="1"/>
  <c r="CH42" i="25" s="1"/>
  <c r="CG117" i="21"/>
  <c r="CG115" i="21" s="1"/>
  <c r="CH17" i="25" s="1"/>
  <c r="CG84" i="21"/>
  <c r="CG95" i="21"/>
  <c r="AS165" i="21"/>
  <c r="AR21" i="28"/>
  <c r="CG62" i="21"/>
  <c r="CG73" i="21"/>
  <c r="CG328" i="21"/>
  <c r="CM236" i="46"/>
  <c r="CD29" i="20"/>
  <c r="CD24" i="20"/>
  <c r="CD44" i="20"/>
  <c r="CD39" i="20"/>
  <c r="CD34" i="20"/>
  <c r="CM252" i="46"/>
  <c r="CM294" i="46"/>
  <c r="CM304" i="46"/>
  <c r="CM235" i="46"/>
  <c r="CM241" i="46"/>
  <c r="CM286" i="46"/>
  <c r="CM247" i="46"/>
  <c r="CM297" i="46"/>
  <c r="CM242" i="46"/>
  <c r="CM238" i="46"/>
  <c r="CM305" i="46"/>
  <c r="CM254" i="46"/>
  <c r="CM303" i="46"/>
  <c r="CM239" i="46"/>
  <c r="CM290" i="46"/>
  <c r="CM249" i="46"/>
  <c r="CM299" i="46"/>
  <c r="CM302" i="46"/>
  <c r="CM240" i="46"/>
  <c r="CM301" i="46"/>
  <c r="CM246" i="46"/>
  <c r="CM152" i="46"/>
  <c r="CM148" i="46"/>
  <c r="CM144" i="46"/>
  <c r="CM140" i="46"/>
  <c r="CM136" i="46"/>
  <c r="CM110" i="46"/>
  <c r="CM106" i="46"/>
  <c r="CM102" i="46"/>
  <c r="CM100" i="46"/>
  <c r="CM101" i="46"/>
  <c r="CM298" i="46"/>
  <c r="CM295" i="46"/>
  <c r="CM296" i="46"/>
  <c r="CM293" i="46"/>
  <c r="CM250" i="46"/>
  <c r="CM245" i="46"/>
  <c r="CM248" i="46"/>
  <c r="CM237" i="46"/>
  <c r="CM203" i="46"/>
  <c r="CM351" i="46" s="1"/>
  <c r="CM200" i="46"/>
  <c r="CM348" i="46" s="1"/>
  <c r="CM197" i="46"/>
  <c r="CM345" i="46" s="1"/>
  <c r="CM190" i="46"/>
  <c r="CM338" i="46" s="1"/>
  <c r="CM187" i="46"/>
  <c r="CM335" i="46" s="1"/>
  <c r="CN46" i="46"/>
  <c r="CN50" i="46"/>
  <c r="CN54" i="46"/>
  <c r="CN58" i="46"/>
  <c r="CN62" i="46"/>
  <c r="CN45" i="46"/>
  <c r="CN49" i="46"/>
  <c r="CN53" i="46"/>
  <c r="CN57" i="46"/>
  <c r="CN61" i="46"/>
  <c r="CN44" i="46"/>
  <c r="CN48" i="46"/>
  <c r="CN52" i="46"/>
  <c r="CN56" i="46"/>
  <c r="CN60" i="46"/>
  <c r="CN47" i="46"/>
  <c r="CN51" i="46"/>
  <c r="CN55" i="46"/>
  <c r="CN59" i="46"/>
  <c r="CN63" i="46"/>
  <c r="CM151" i="46"/>
  <c r="CM147" i="46"/>
  <c r="CM143" i="46"/>
  <c r="CM139" i="46"/>
  <c r="CM135" i="46"/>
  <c r="CM109" i="46"/>
  <c r="CM105" i="46"/>
  <c r="CM99" i="46"/>
  <c r="CM98" i="46"/>
  <c r="CM93" i="46"/>
  <c r="CM287" i="46"/>
  <c r="CM289" i="46"/>
  <c r="CM251" i="46"/>
  <c r="CM244" i="46"/>
  <c r="CM201" i="46"/>
  <c r="CM349" i="46" s="1"/>
  <c r="CM199" i="46"/>
  <c r="CM347" i="46" s="1"/>
  <c r="CM202" i="46"/>
  <c r="CM350" i="46" s="1"/>
  <c r="CM196" i="46"/>
  <c r="CM344" i="46" s="1"/>
  <c r="CM195" i="46"/>
  <c r="CM343" i="46" s="1"/>
  <c r="CM189" i="46"/>
  <c r="CM337" i="46" s="1"/>
  <c r="CM185" i="46"/>
  <c r="CM333" i="46" s="1"/>
  <c r="CM154" i="46"/>
  <c r="CM150" i="46"/>
  <c r="CM146" i="46"/>
  <c r="CM142" i="46"/>
  <c r="CM138" i="46"/>
  <c r="CM108" i="46"/>
  <c r="CM104" i="46"/>
  <c r="CM97" i="46"/>
  <c r="CM96" i="46"/>
  <c r="CM92" i="46"/>
  <c r="CM291" i="46"/>
  <c r="CM292" i="46"/>
  <c r="CM253" i="46"/>
  <c r="CM198" i="46"/>
  <c r="CM346" i="46" s="1"/>
  <c r="CM193" i="46"/>
  <c r="CM341" i="46" s="1"/>
  <c r="CM194" i="46"/>
  <c r="CM342" i="46" s="1"/>
  <c r="CM188" i="46"/>
  <c r="CM336" i="46" s="1"/>
  <c r="CM153" i="46"/>
  <c r="CM149" i="46"/>
  <c r="CM145" i="46"/>
  <c r="CM141" i="46"/>
  <c r="CM137" i="46"/>
  <c r="CM107" i="46"/>
  <c r="CM103" i="46"/>
  <c r="CM95" i="46"/>
  <c r="CM94" i="46"/>
  <c r="CM91" i="46"/>
  <c r="CM300" i="46"/>
  <c r="CM288" i="46"/>
  <c r="CM243" i="46"/>
  <c r="CM204" i="46"/>
  <c r="CM352" i="46" s="1"/>
  <c r="CM191" i="46"/>
  <c r="CM339" i="46" s="1"/>
  <c r="CM192" i="46"/>
  <c r="CM340" i="46" s="1"/>
  <c r="CM186" i="46"/>
  <c r="CM334" i="46" s="1"/>
  <c r="CF352" i="21"/>
  <c r="CF358" i="21" s="1"/>
  <c r="CF63" i="26" s="1"/>
  <c r="CM230" i="46"/>
  <c r="CM273" i="46"/>
  <c r="CM221" i="46"/>
  <c r="CM219" i="46"/>
  <c r="CM267" i="46"/>
  <c r="CM177" i="46"/>
  <c r="CM325" i="46" s="1"/>
  <c r="CM284" i="46"/>
  <c r="CM119" i="46"/>
  <c r="CM125" i="46"/>
  <c r="CM122" i="46"/>
  <c r="CM130" i="46"/>
  <c r="CM127" i="46"/>
  <c r="CM89" i="46"/>
  <c r="CM87" i="46"/>
  <c r="CM84" i="46"/>
  <c r="CM82" i="46"/>
  <c r="CM76" i="46"/>
  <c r="CM184" i="46"/>
  <c r="CM332" i="46" s="1"/>
  <c r="CM173" i="46"/>
  <c r="CM321" i="46" s="1"/>
  <c r="CM233" i="46"/>
  <c r="CM280" i="46"/>
  <c r="CM272" i="46"/>
  <c r="CM220" i="46"/>
  <c r="CM179" i="46"/>
  <c r="CM327" i="46" s="1"/>
  <c r="CM269" i="46"/>
  <c r="CM180" i="46"/>
  <c r="CM225" i="46"/>
  <c r="CM174" i="46"/>
  <c r="CM322" i="46" s="1"/>
  <c r="CM175" i="46"/>
  <c r="CM323" i="46" s="1"/>
  <c r="CM285" i="46"/>
  <c r="CM282" i="46"/>
  <c r="CM232" i="46"/>
  <c r="CM283" i="46"/>
  <c r="CM116" i="46"/>
  <c r="CM129" i="46"/>
  <c r="CM121" i="46"/>
  <c r="CM126" i="46"/>
  <c r="CM131" i="46"/>
  <c r="CM90" i="46"/>
  <c r="CM83" i="46"/>
  <c r="CM80" i="46"/>
  <c r="CM79" i="46"/>
  <c r="CM71" i="46"/>
  <c r="CM134" i="46"/>
  <c r="CM178" i="46"/>
  <c r="CM326" i="46" s="1"/>
  <c r="CM266" i="46"/>
  <c r="CM176" i="46"/>
  <c r="CM324" i="46" s="1"/>
  <c r="CM218" i="46"/>
  <c r="CM271" i="46"/>
  <c r="CM281" i="46"/>
  <c r="CM228" i="46"/>
  <c r="CM275" i="46"/>
  <c r="CM226" i="46"/>
  <c r="CM183" i="46"/>
  <c r="CM331" i="46" s="1"/>
  <c r="CM231" i="46"/>
  <c r="CM216" i="46"/>
  <c r="CM217" i="46"/>
  <c r="CM276" i="46"/>
  <c r="CM171" i="46"/>
  <c r="CM319" i="46" s="1"/>
  <c r="CM222" i="46"/>
  <c r="CM115" i="46"/>
  <c r="CM117" i="46"/>
  <c r="CM123" i="46"/>
  <c r="CM124" i="46"/>
  <c r="CM132" i="46"/>
  <c r="CM86" i="46"/>
  <c r="CM77" i="46"/>
  <c r="CM74" i="46"/>
  <c r="CM78" i="46"/>
  <c r="CM72" i="46"/>
  <c r="CM229" i="46"/>
  <c r="CM279" i="46"/>
  <c r="CM277" i="46"/>
  <c r="CM181" i="46"/>
  <c r="CM329" i="46" s="1"/>
  <c r="CM227" i="46"/>
  <c r="CM278" i="46"/>
  <c r="CM165" i="46"/>
  <c r="CM224" i="46"/>
  <c r="CM234" i="46"/>
  <c r="CM167" i="46"/>
  <c r="CM315" i="46" s="1"/>
  <c r="CM268" i="46"/>
  <c r="CM172" i="46"/>
  <c r="CM320" i="46" s="1"/>
  <c r="CM215" i="46"/>
  <c r="CM168" i="46"/>
  <c r="CM316" i="46" s="1"/>
  <c r="CM120" i="46"/>
  <c r="CM118" i="46"/>
  <c r="CM133" i="46"/>
  <c r="CM128" i="46"/>
  <c r="CM85" i="46"/>
  <c r="CM88" i="46"/>
  <c r="CM81" i="46"/>
  <c r="CM75" i="46"/>
  <c r="CM73" i="46"/>
  <c r="CM170" i="46"/>
  <c r="CM318" i="46" s="1"/>
  <c r="CM223" i="46"/>
  <c r="CM166" i="46"/>
  <c r="CM314" i="46" s="1"/>
  <c r="CM274" i="46"/>
  <c r="CM182" i="46"/>
  <c r="CM330" i="46" s="1"/>
  <c r="CM169" i="46"/>
  <c r="CM317" i="46" s="1"/>
  <c r="CM270" i="46"/>
  <c r="CE311" i="21"/>
  <c r="CL159" i="46"/>
  <c r="CK310" i="46"/>
  <c r="CL209" i="46"/>
  <c r="CL208" i="46"/>
  <c r="CL260" i="46"/>
  <c r="CL259" i="46"/>
  <c r="CL158" i="46"/>
  <c r="CM328" i="46"/>
  <c r="CN38" i="46"/>
  <c r="CN32" i="46"/>
  <c r="CN43" i="46"/>
  <c r="CN37" i="46"/>
  <c r="CN27" i="46"/>
  <c r="CN25" i="46"/>
  <c r="CN34" i="46"/>
  <c r="CN26" i="46"/>
  <c r="CN31" i="46"/>
  <c r="CN40" i="46"/>
  <c r="CN36" i="46"/>
  <c r="CN41" i="46"/>
  <c r="CN35" i="46"/>
  <c r="CN30" i="46"/>
  <c r="CN28" i="46"/>
  <c r="CN42" i="46"/>
  <c r="CN39" i="46"/>
  <c r="CN33" i="46"/>
  <c r="CN29" i="46"/>
  <c r="CN24" i="46"/>
  <c r="E429" i="46"/>
  <c r="F428" i="46"/>
  <c r="CN15" i="46"/>
  <c r="CO14" i="46"/>
  <c r="CO16" i="46" s="1"/>
  <c r="CL313" i="46"/>
  <c r="CH2" i="21"/>
  <c r="AP109" i="21"/>
  <c r="AP111" i="21" s="1"/>
  <c r="CG4" i="26"/>
  <c r="CG9" i="26"/>
  <c r="CH2" i="26"/>
  <c r="CG3" i="26"/>
  <c r="CG10" i="26"/>
  <c r="CG16" i="26" s="1"/>
  <c r="CL5" i="26"/>
  <c r="CM8" i="26"/>
  <c r="CL7" i="26"/>
  <c r="CL6" i="26"/>
  <c r="CQ3" i="28"/>
  <c r="CQ4" i="28"/>
  <c r="CR2" i="28"/>
  <c r="CQ9" i="28"/>
  <c r="CQ10" i="28"/>
  <c r="CS5" i="28"/>
  <c r="CS6" i="28"/>
  <c r="CS7" i="28"/>
  <c r="CT8" i="28"/>
  <c r="CK7" i="25"/>
  <c r="CL8" i="25"/>
  <c r="CK6" i="25"/>
  <c r="CK5" i="25"/>
  <c r="CJ9" i="25"/>
  <c r="CJ4" i="25"/>
  <c r="CJ3" i="25"/>
  <c r="CK2" i="25"/>
  <c r="CJ6" i="21"/>
  <c r="CI149" i="21"/>
  <c r="CG290" i="21"/>
  <c r="CD9" i="20"/>
  <c r="CD10" i="20"/>
  <c r="CG47" i="21"/>
  <c r="CG234" i="21"/>
  <c r="CF166" i="21"/>
  <c r="CF143" i="21"/>
  <c r="CF132" i="21"/>
  <c r="CF121" i="21"/>
  <c r="CF110" i="21"/>
  <c r="CF272" i="21" s="1"/>
  <c r="CG191" i="21"/>
  <c r="CG207" i="21"/>
  <c r="CG174" i="21"/>
  <c r="CG163" i="21"/>
  <c r="CG96" i="21"/>
  <c r="CG107" i="21"/>
  <c r="CG74" i="21"/>
  <c r="CG85" i="21"/>
  <c r="CG140" i="21"/>
  <c r="CG63" i="21"/>
  <c r="CG129" i="21"/>
  <c r="CG118" i="21"/>
  <c r="CF155" i="21"/>
  <c r="CG151" i="21"/>
  <c r="CG152" i="21"/>
  <c r="BD133" i="21"/>
  <c r="BD19" i="26" s="1"/>
  <c r="CG10" i="21"/>
  <c r="CD59" i="20"/>
  <c r="CD4" i="20"/>
  <c r="CD54" i="20"/>
  <c r="CD3" i="20"/>
  <c r="CD49" i="20"/>
  <c r="CE2" i="20"/>
  <c r="CH15" i="25"/>
  <c r="BH145" i="21"/>
  <c r="BI142" i="21" s="1"/>
  <c r="BI144" i="21" s="1"/>
  <c r="BI20" i="26" s="1"/>
  <c r="CG9" i="21"/>
  <c r="CG4" i="21"/>
  <c r="CG3" i="21"/>
  <c r="CJ8" i="20"/>
  <c r="CI7" i="20"/>
  <c r="CI6" i="20"/>
  <c r="CI5" i="20"/>
  <c r="BC123" i="21"/>
  <c r="BD120" i="21" s="1"/>
  <c r="CJ5" i="21" l="1"/>
  <c r="CJ161" i="21" s="1"/>
  <c r="CK8" i="21"/>
  <c r="CK46" i="21" s="1"/>
  <c r="CJ7" i="21"/>
  <c r="CE347" i="21"/>
  <c r="CE350" i="21"/>
  <c r="CH218" i="21"/>
  <c r="CH50" i="26" s="1"/>
  <c r="CH47" i="26" s="1"/>
  <c r="CH346" i="21"/>
  <c r="CH217" i="21"/>
  <c r="CH49" i="26" s="1"/>
  <c r="CH46" i="26" s="1"/>
  <c r="CH201" i="21"/>
  <c r="CH184" i="21"/>
  <c r="CH200" i="21"/>
  <c r="CH345" i="21"/>
  <c r="CH55" i="26" s="1"/>
  <c r="CH185" i="21"/>
  <c r="CH59" i="26" s="1"/>
  <c r="CH371" i="21"/>
  <c r="CH56" i="26" s="1"/>
  <c r="CH339" i="21"/>
  <c r="CH372" i="21"/>
  <c r="CH62" i="26" s="1"/>
  <c r="CH338" i="21"/>
  <c r="CH365" i="21"/>
  <c r="CH364" i="21"/>
  <c r="CK19" i="46"/>
  <c r="CJ18" i="46"/>
  <c r="CJ17" i="46"/>
  <c r="CF337" i="21"/>
  <c r="CF340" i="21" s="1"/>
  <c r="CF39" i="28"/>
  <c r="CF344" i="21"/>
  <c r="CH351" i="21"/>
  <c r="CI61" i="21"/>
  <c r="CI94" i="21"/>
  <c r="CI172" i="21"/>
  <c r="CI32" i="21"/>
  <c r="CI31" i="21" s="1"/>
  <c r="CJ15" i="25" s="1"/>
  <c r="CI72" i="21"/>
  <c r="CI116" i="21"/>
  <c r="CH61" i="26"/>
  <c r="CI83" i="21"/>
  <c r="CI127" i="21"/>
  <c r="CG377" i="21"/>
  <c r="CH37" i="21"/>
  <c r="CH283" i="21"/>
  <c r="CH285" i="21"/>
  <c r="CG268" i="21"/>
  <c r="CH224" i="21"/>
  <c r="CH223" i="21"/>
  <c r="CH206" i="21"/>
  <c r="CH190" i="21"/>
  <c r="CH54" i="26"/>
  <c r="CH60" i="26"/>
  <c r="CH173" i="21"/>
  <c r="CH175" i="21" s="1"/>
  <c r="CH171" i="21" s="1"/>
  <c r="CH284" i="21" s="1"/>
  <c r="CH53" i="26"/>
  <c r="CH150" i="21"/>
  <c r="CH148" i="21" s="1"/>
  <c r="CI20" i="25" s="1"/>
  <c r="CH162" i="21"/>
  <c r="CH160" i="21" s="1"/>
  <c r="CI21" i="25" s="1"/>
  <c r="CH128" i="21"/>
  <c r="CH126" i="21" s="1"/>
  <c r="CI18" i="25" s="1"/>
  <c r="CH139" i="21"/>
  <c r="CH137" i="21" s="1"/>
  <c r="CI19" i="25" s="1"/>
  <c r="CJ138" i="21"/>
  <c r="CJ116" i="21"/>
  <c r="CJ127" i="21"/>
  <c r="CJ94" i="21"/>
  <c r="CJ105" i="21"/>
  <c r="CJ83" i="21"/>
  <c r="CH106" i="21"/>
  <c r="CH104" i="21" s="1"/>
  <c r="CI42" i="25" s="1"/>
  <c r="CH117" i="21"/>
  <c r="CH115" i="21" s="1"/>
  <c r="CI17" i="25" s="1"/>
  <c r="CH84" i="21"/>
  <c r="CH95" i="21"/>
  <c r="CJ72" i="21"/>
  <c r="CH62" i="21"/>
  <c r="CH73" i="21"/>
  <c r="AS167" i="21"/>
  <c r="AS22" i="26" s="1"/>
  <c r="AP41" i="26"/>
  <c r="AP273" i="21"/>
  <c r="CH328" i="21"/>
  <c r="CE29" i="20"/>
  <c r="CE24" i="20"/>
  <c r="CE44" i="20"/>
  <c r="CE39" i="20"/>
  <c r="CE34" i="20"/>
  <c r="CG352" i="21"/>
  <c r="CN190" i="46"/>
  <c r="CN338" i="46" s="1"/>
  <c r="CN289" i="46"/>
  <c r="CN243" i="46"/>
  <c r="CN292" i="46"/>
  <c r="CN291" i="46"/>
  <c r="CN287" i="46"/>
  <c r="CN288" i="46"/>
  <c r="CN244" i="46"/>
  <c r="CN300" i="46"/>
  <c r="CN253" i="46"/>
  <c r="CN251" i="46"/>
  <c r="CN136" i="46"/>
  <c r="CN135" i="46"/>
  <c r="CN154" i="46"/>
  <c r="CN150" i="46"/>
  <c r="CN146" i="46"/>
  <c r="CN142" i="46"/>
  <c r="CN109" i="46"/>
  <c r="CN105" i="46"/>
  <c r="CN98" i="46"/>
  <c r="CN94" i="46"/>
  <c r="CN293" i="46"/>
  <c r="CN294" i="46"/>
  <c r="CN254" i="46"/>
  <c r="CN247" i="46"/>
  <c r="CN248" i="46"/>
  <c r="CN245" i="46"/>
  <c r="CN239" i="46"/>
  <c r="CN200" i="46"/>
  <c r="CN348" i="46" s="1"/>
  <c r="CN195" i="46"/>
  <c r="CN343" i="46" s="1"/>
  <c r="CN187" i="46"/>
  <c r="CN335" i="46" s="1"/>
  <c r="CN186" i="46"/>
  <c r="CN334" i="46" s="1"/>
  <c r="CN153" i="46"/>
  <c r="CN149" i="46"/>
  <c r="CN145" i="46"/>
  <c r="CN141" i="46"/>
  <c r="CN108" i="46"/>
  <c r="CN104" i="46"/>
  <c r="CN101" i="46"/>
  <c r="CN97" i="46"/>
  <c r="CN93" i="46"/>
  <c r="CN303" i="46"/>
  <c r="CN305" i="46"/>
  <c r="CN286" i="46"/>
  <c r="CN250" i="46"/>
  <c r="CN241" i="46"/>
  <c r="CN235" i="46"/>
  <c r="CN204" i="46"/>
  <c r="CN352" i="46" s="1"/>
  <c r="CN203" i="46"/>
  <c r="CN351" i="46" s="1"/>
  <c r="CN201" i="46"/>
  <c r="CN349" i="46" s="1"/>
  <c r="CN191" i="46"/>
  <c r="CN339" i="46" s="1"/>
  <c r="CN189" i="46"/>
  <c r="CN337" i="46" s="1"/>
  <c r="CO47" i="46"/>
  <c r="CO51" i="46"/>
  <c r="CO55" i="46"/>
  <c r="CO59" i="46"/>
  <c r="CO63" i="46"/>
  <c r="CO46" i="46"/>
  <c r="CO50" i="46"/>
  <c r="CO54" i="46"/>
  <c r="CO58" i="46"/>
  <c r="CO62" i="46"/>
  <c r="CO45" i="46"/>
  <c r="CO49" i="46"/>
  <c r="CO53" i="46"/>
  <c r="CO57" i="46"/>
  <c r="CO61" i="46"/>
  <c r="CO44" i="46"/>
  <c r="CO48" i="46"/>
  <c r="CO52" i="46"/>
  <c r="CO56" i="46"/>
  <c r="CO60" i="46"/>
  <c r="CN139" i="46"/>
  <c r="CN152" i="46"/>
  <c r="CN148" i="46"/>
  <c r="CN144" i="46"/>
  <c r="CN140" i="46"/>
  <c r="CN107" i="46"/>
  <c r="CN103" i="46"/>
  <c r="CN100" i="46"/>
  <c r="CN96" i="46"/>
  <c r="CN92" i="46"/>
  <c r="CN299" i="46"/>
  <c r="CN296" i="46"/>
  <c r="CN301" i="46"/>
  <c r="CN302" i="46"/>
  <c r="CN246" i="46"/>
  <c r="CN240" i="46"/>
  <c r="CN237" i="46"/>
  <c r="CN236" i="46"/>
  <c r="CN198" i="46"/>
  <c r="CN346" i="46" s="1"/>
  <c r="CN194" i="46"/>
  <c r="CN342" i="46" s="1"/>
  <c r="CN199" i="46"/>
  <c r="CN347" i="46" s="1"/>
  <c r="CN196" i="46"/>
  <c r="CN344" i="46" s="1"/>
  <c r="CN193" i="46"/>
  <c r="CN341" i="46" s="1"/>
  <c r="CN185" i="46"/>
  <c r="CN333" i="46" s="1"/>
  <c r="CN138" i="46"/>
  <c r="CN137" i="46"/>
  <c r="CN151" i="46"/>
  <c r="CN147" i="46"/>
  <c r="CN143" i="46"/>
  <c r="CN110" i="46"/>
  <c r="CN106" i="46"/>
  <c r="CN102" i="46"/>
  <c r="CN99" i="46"/>
  <c r="CN95" i="46"/>
  <c r="CN91" i="46"/>
  <c r="CN304" i="46"/>
  <c r="CN295" i="46"/>
  <c r="CN290" i="46"/>
  <c r="CN297" i="46"/>
  <c r="CN298" i="46"/>
  <c r="CN242" i="46"/>
  <c r="CN252" i="46"/>
  <c r="CN249" i="46"/>
  <c r="CN238" i="46"/>
  <c r="CN202" i="46"/>
  <c r="CN350" i="46" s="1"/>
  <c r="CN197" i="46"/>
  <c r="CN345" i="46" s="1"/>
  <c r="CN192" i="46"/>
  <c r="CN340" i="46" s="1"/>
  <c r="CN188" i="46"/>
  <c r="CN336" i="46" s="1"/>
  <c r="CN182" i="46"/>
  <c r="CN330" i="46" s="1"/>
  <c r="CN170" i="46"/>
  <c r="CN318" i="46" s="1"/>
  <c r="CN215" i="46"/>
  <c r="CN224" i="46"/>
  <c r="CN181" i="46"/>
  <c r="CN329" i="46" s="1"/>
  <c r="CN276" i="46"/>
  <c r="CN183" i="46"/>
  <c r="CN331" i="46" s="1"/>
  <c r="CN176" i="46"/>
  <c r="CN324" i="46" s="1"/>
  <c r="CN285" i="46"/>
  <c r="CN180" i="46"/>
  <c r="CN328" i="46" s="1"/>
  <c r="CN220" i="46"/>
  <c r="CN233" i="46"/>
  <c r="CN267" i="46"/>
  <c r="CN230" i="46"/>
  <c r="CN115" i="46"/>
  <c r="CN118" i="46"/>
  <c r="CN126" i="46"/>
  <c r="CN124" i="46"/>
  <c r="CN132" i="46"/>
  <c r="CN87" i="46"/>
  <c r="CN80" i="46"/>
  <c r="CN82" i="46"/>
  <c r="CN76" i="46"/>
  <c r="CN73" i="46"/>
  <c r="CN270" i="46"/>
  <c r="CN274" i="46"/>
  <c r="CN172" i="46"/>
  <c r="CN320" i="46" s="1"/>
  <c r="CN167" i="46"/>
  <c r="CN315" i="46" s="1"/>
  <c r="CN165" i="46"/>
  <c r="CN277" i="46"/>
  <c r="CN222" i="46"/>
  <c r="CN217" i="46"/>
  <c r="CN226" i="46"/>
  <c r="CN281" i="46"/>
  <c r="CN266" i="46"/>
  <c r="CN283" i="46"/>
  <c r="CN175" i="46"/>
  <c r="CN323" i="46" s="1"/>
  <c r="CN269" i="46"/>
  <c r="CN272" i="46"/>
  <c r="CN173" i="46"/>
  <c r="CN321" i="46" s="1"/>
  <c r="CN284" i="46"/>
  <c r="CN219" i="46"/>
  <c r="CN120" i="46"/>
  <c r="CN122" i="46"/>
  <c r="CN130" i="46"/>
  <c r="CN128" i="46"/>
  <c r="CN90" i="46"/>
  <c r="CN83" i="46"/>
  <c r="CN89" i="46"/>
  <c r="CN75" i="46"/>
  <c r="CN71" i="46"/>
  <c r="CN166" i="46"/>
  <c r="CN314" i="46" s="1"/>
  <c r="CN268" i="46"/>
  <c r="CN234" i="46"/>
  <c r="CN278" i="46"/>
  <c r="CN279" i="46"/>
  <c r="CN216" i="46"/>
  <c r="CN275" i="46"/>
  <c r="CN271" i="46"/>
  <c r="CN178" i="46"/>
  <c r="CN326" i="46" s="1"/>
  <c r="CN232" i="46"/>
  <c r="CN174" i="46"/>
  <c r="CN322" i="46" s="1"/>
  <c r="CN184" i="46"/>
  <c r="CN332" i="46" s="1"/>
  <c r="CN221" i="46"/>
  <c r="CN116" i="46"/>
  <c r="CN117" i="46"/>
  <c r="CN121" i="46"/>
  <c r="CN127" i="46"/>
  <c r="CN129" i="46"/>
  <c r="CN86" i="46"/>
  <c r="CN88" i="46"/>
  <c r="CN85" i="46"/>
  <c r="CN78" i="46"/>
  <c r="CN77" i="46"/>
  <c r="CN74" i="46"/>
  <c r="CN134" i="46"/>
  <c r="CN169" i="46"/>
  <c r="CN317" i="46" s="1"/>
  <c r="CN223" i="46"/>
  <c r="CN168" i="46"/>
  <c r="CN316" i="46" s="1"/>
  <c r="CN227" i="46"/>
  <c r="CN229" i="46"/>
  <c r="CN171" i="46"/>
  <c r="CN319" i="46" s="1"/>
  <c r="CN231" i="46"/>
  <c r="CN228" i="46"/>
  <c r="CN218" i="46"/>
  <c r="CN282" i="46"/>
  <c r="CN225" i="46"/>
  <c r="CN179" i="46"/>
  <c r="CN327" i="46" s="1"/>
  <c r="CN280" i="46"/>
  <c r="CN177" i="46"/>
  <c r="CN325" i="46" s="1"/>
  <c r="CN273" i="46"/>
  <c r="CN125" i="46"/>
  <c r="CN119" i="46"/>
  <c r="CN123" i="46"/>
  <c r="CN133" i="46"/>
  <c r="CN131" i="46"/>
  <c r="CN84" i="46"/>
  <c r="CN81" i="46"/>
  <c r="CN79" i="46"/>
  <c r="CN72" i="46"/>
  <c r="CF311" i="21"/>
  <c r="CH174" i="21"/>
  <c r="CH207" i="21"/>
  <c r="CH211" i="21" s="1"/>
  <c r="CH31" i="26" s="1"/>
  <c r="CM159" i="46"/>
  <c r="CM158" i="46"/>
  <c r="CM260" i="46"/>
  <c r="CM259" i="46"/>
  <c r="CL310" i="46"/>
  <c r="CM209" i="46"/>
  <c r="CM208" i="46"/>
  <c r="CH152" i="21"/>
  <c r="CH191" i="21"/>
  <c r="CH195" i="21" s="1"/>
  <c r="CH30" i="26" s="1"/>
  <c r="CH63" i="21"/>
  <c r="CH140" i="21"/>
  <c r="CH118" i="21"/>
  <c r="CH85" i="21"/>
  <c r="CI2" i="21"/>
  <c r="CH163" i="21"/>
  <c r="CH129" i="21"/>
  <c r="CH234" i="21"/>
  <c r="CH239" i="21" s="1"/>
  <c r="CH151" i="21"/>
  <c r="CH47" i="21"/>
  <c r="CH74" i="21"/>
  <c r="CH9" i="21"/>
  <c r="CH4" i="21"/>
  <c r="CH107" i="21"/>
  <c r="CH96" i="21"/>
  <c r="CH290" i="21"/>
  <c r="CH10" i="21"/>
  <c r="CH3" i="21"/>
  <c r="CO38" i="46"/>
  <c r="CO43" i="46"/>
  <c r="CO32" i="46"/>
  <c r="CO37" i="46"/>
  <c r="CO27" i="46"/>
  <c r="CO34" i="46"/>
  <c r="CO26" i="46"/>
  <c r="CO31" i="46"/>
  <c r="CO36" i="46"/>
  <c r="CO41" i="46"/>
  <c r="CO40" i="46"/>
  <c r="CO25" i="46"/>
  <c r="CO35" i="46"/>
  <c r="CO30" i="46"/>
  <c r="CO28" i="46"/>
  <c r="CO42" i="46"/>
  <c r="CO39" i="46"/>
  <c r="CO29" i="46"/>
  <c r="CO33" i="46"/>
  <c r="CO24" i="46"/>
  <c r="CM313" i="46"/>
  <c r="CO134" i="46"/>
  <c r="CO15" i="46"/>
  <c r="CP14" i="46"/>
  <c r="CJ32" i="21"/>
  <c r="CJ31" i="21" s="1"/>
  <c r="CK15" i="25" s="1"/>
  <c r="E430" i="46"/>
  <c r="F429" i="46"/>
  <c r="AP112" i="21"/>
  <c r="AQ26" i="28" s="1"/>
  <c r="CT5" i="28"/>
  <c r="CT6" i="28"/>
  <c r="CT7" i="28"/>
  <c r="CU8" i="28"/>
  <c r="CR3" i="28"/>
  <c r="CR4" i="28"/>
  <c r="CS2" i="28"/>
  <c r="CR9" i="28"/>
  <c r="CR10" i="28"/>
  <c r="CM5" i="26"/>
  <c r="CM6" i="26"/>
  <c r="CM7" i="26"/>
  <c r="CN8" i="26"/>
  <c r="CH3" i="26"/>
  <c r="CH4" i="26"/>
  <c r="CI2" i="26"/>
  <c r="CH9" i="26"/>
  <c r="CH10" i="26"/>
  <c r="CH16" i="26" s="1"/>
  <c r="CH65" i="26"/>
  <c r="CH66" i="26"/>
  <c r="CG166" i="21"/>
  <c r="CL5" i="25"/>
  <c r="CL7" i="25"/>
  <c r="CL6" i="25"/>
  <c r="CM8" i="25"/>
  <c r="CK3" i="25"/>
  <c r="CL2" i="25"/>
  <c r="CK9" i="25"/>
  <c r="CK4" i="25"/>
  <c r="CK5" i="21"/>
  <c r="CK161" i="21" s="1"/>
  <c r="CK7" i="21"/>
  <c r="CK6" i="21"/>
  <c r="CL8" i="21"/>
  <c r="CL46" i="21" s="1"/>
  <c r="CJ61" i="21"/>
  <c r="CJ172" i="21"/>
  <c r="CJ149" i="21"/>
  <c r="CE9" i="20"/>
  <c r="CE10" i="20"/>
  <c r="CG132" i="21"/>
  <c r="CG121" i="21"/>
  <c r="CG110" i="21"/>
  <c r="CG272" i="21" s="1"/>
  <c r="CG143" i="21"/>
  <c r="CG155" i="21"/>
  <c r="BD134" i="21"/>
  <c r="BE131" i="21" s="1"/>
  <c r="CE59" i="20"/>
  <c r="CE3" i="20"/>
  <c r="CE49" i="20"/>
  <c r="CE4" i="20"/>
  <c r="CE54" i="20"/>
  <c r="CF2" i="20"/>
  <c r="BI145" i="21"/>
  <c r="BJ142" i="21" s="1"/>
  <c r="BJ144" i="21" s="1"/>
  <c r="BJ20" i="26" s="1"/>
  <c r="BD122" i="21"/>
  <c r="BD18" i="26" s="1"/>
  <c r="CJ6" i="20"/>
  <c r="CJ7" i="20"/>
  <c r="CK8" i="20"/>
  <c r="CJ5" i="20"/>
  <c r="CF347" i="21" l="1"/>
  <c r="CF350" i="21"/>
  <c r="CI346" i="21"/>
  <c r="CI345" i="21"/>
  <c r="CI218" i="21"/>
  <c r="CI50" i="26" s="1"/>
  <c r="CI47" i="26" s="1"/>
  <c r="CI201" i="21"/>
  <c r="CI217" i="21"/>
  <c r="CI49" i="26" s="1"/>
  <c r="CI46" i="26" s="1"/>
  <c r="CI200" i="21"/>
  <c r="CI185" i="21"/>
  <c r="CI184" i="21"/>
  <c r="CI338" i="21"/>
  <c r="CI372" i="21"/>
  <c r="CI62" i="26" s="1"/>
  <c r="CI371" i="21"/>
  <c r="CI56" i="26" s="1"/>
  <c r="CI339" i="21"/>
  <c r="CI364" i="21"/>
  <c r="CI365" i="21"/>
  <c r="CP16" i="46"/>
  <c r="CL19" i="46"/>
  <c r="CK17" i="46"/>
  <c r="CK18" i="46"/>
  <c r="CG337" i="21"/>
  <c r="CG340" i="21" s="1"/>
  <c r="CG39" i="28"/>
  <c r="CG344" i="21"/>
  <c r="CI351" i="21"/>
  <c r="CI61" i="26"/>
  <c r="CI55" i="26"/>
  <c r="CH377" i="21"/>
  <c r="CI37" i="21"/>
  <c r="CI283" i="21"/>
  <c r="CI285" i="21"/>
  <c r="CH155" i="21"/>
  <c r="CI224" i="21"/>
  <c r="CI223" i="21"/>
  <c r="CI206" i="21"/>
  <c r="CI190" i="21"/>
  <c r="CI54" i="26"/>
  <c r="CI60" i="26"/>
  <c r="CI173" i="21"/>
  <c r="CI175" i="21" s="1"/>
  <c r="CI171" i="21" s="1"/>
  <c r="CI284" i="21" s="1"/>
  <c r="CI59" i="26"/>
  <c r="CI53" i="26"/>
  <c r="CI150" i="21"/>
  <c r="CI148" i="21" s="1"/>
  <c r="CJ20" i="25" s="1"/>
  <c r="CI162" i="21"/>
  <c r="CI160" i="21" s="1"/>
  <c r="CJ21" i="25" s="1"/>
  <c r="CK127" i="21"/>
  <c r="CK138" i="21"/>
  <c r="CK116" i="21"/>
  <c r="CK105" i="21"/>
  <c r="CK94" i="21"/>
  <c r="CK83" i="21"/>
  <c r="CI128" i="21"/>
  <c r="CI126" i="21" s="1"/>
  <c r="CJ18" i="25" s="1"/>
  <c r="CI139" i="21"/>
  <c r="CI137" i="21" s="1"/>
  <c r="CJ19" i="25" s="1"/>
  <c r="CH268" i="21"/>
  <c r="CI106" i="21"/>
  <c r="CI104" i="21" s="1"/>
  <c r="CI268" i="21" s="1"/>
  <c r="CI117" i="21"/>
  <c r="CI115" i="21" s="1"/>
  <c r="CJ17" i="25" s="1"/>
  <c r="CI84" i="21"/>
  <c r="CI95" i="21"/>
  <c r="CK72" i="21"/>
  <c r="CI62" i="21"/>
  <c r="CI73" i="21"/>
  <c r="AS168" i="21"/>
  <c r="AS357" i="21" s="1"/>
  <c r="CI207" i="21"/>
  <c r="CI211" i="21" s="1"/>
  <c r="CI31" i="26" s="1"/>
  <c r="CF24" i="20"/>
  <c r="CF44" i="20"/>
  <c r="CF39" i="20"/>
  <c r="CI3" i="21"/>
  <c r="CF34" i="20"/>
  <c r="CO237" i="46"/>
  <c r="CO301" i="46"/>
  <c r="CO238" i="46"/>
  <c r="CO290" i="46"/>
  <c r="CO249" i="46"/>
  <c r="CO295" i="46"/>
  <c r="CO240" i="46"/>
  <c r="CO296" i="46"/>
  <c r="CO252" i="46"/>
  <c r="CO298" i="46"/>
  <c r="CO304" i="46"/>
  <c r="CO299" i="46"/>
  <c r="CO242" i="46"/>
  <c r="CO297" i="46"/>
  <c r="CO236" i="46"/>
  <c r="CO246" i="46"/>
  <c r="CO302" i="46"/>
  <c r="CP44" i="46"/>
  <c r="CP48" i="46"/>
  <c r="CP52" i="46"/>
  <c r="CP56" i="46"/>
  <c r="CP60" i="46"/>
  <c r="CP47" i="46"/>
  <c r="CP51" i="46"/>
  <c r="CP55" i="46"/>
  <c r="CP59" i="46"/>
  <c r="CP63" i="46"/>
  <c r="CP46" i="46"/>
  <c r="CP50" i="46"/>
  <c r="CP54" i="46"/>
  <c r="CP58" i="46"/>
  <c r="CP62" i="46"/>
  <c r="CP45" i="46"/>
  <c r="CP49" i="46"/>
  <c r="CP53" i="46"/>
  <c r="CP57" i="46"/>
  <c r="CP61" i="46"/>
  <c r="CO154" i="46"/>
  <c r="CO150" i="46"/>
  <c r="CO146" i="46"/>
  <c r="CO142" i="46"/>
  <c r="CO98" i="46"/>
  <c r="CO138" i="46"/>
  <c r="CO108" i="46"/>
  <c r="CO104" i="46"/>
  <c r="CO99" i="46"/>
  <c r="CO303" i="46"/>
  <c r="CO289" i="46"/>
  <c r="CO288" i="46"/>
  <c r="CO251" i="46"/>
  <c r="CO244" i="46"/>
  <c r="CO201" i="46"/>
  <c r="CO349" i="46" s="1"/>
  <c r="CO202" i="46"/>
  <c r="CO350" i="46" s="1"/>
  <c r="CO190" i="46"/>
  <c r="CO338" i="46" s="1"/>
  <c r="CO189" i="46"/>
  <c r="CO337" i="46" s="1"/>
  <c r="CO153" i="46"/>
  <c r="CO149" i="46"/>
  <c r="CO145" i="46"/>
  <c r="CO141" i="46"/>
  <c r="CO96" i="46"/>
  <c r="CO137" i="46"/>
  <c r="CO107" i="46"/>
  <c r="CO103" i="46"/>
  <c r="CO97" i="46"/>
  <c r="CO93" i="46"/>
  <c r="CO305" i="46"/>
  <c r="CO286" i="46"/>
  <c r="CO247" i="46"/>
  <c r="CO245" i="46"/>
  <c r="CO203" i="46"/>
  <c r="CO351" i="46" s="1"/>
  <c r="CO196" i="46"/>
  <c r="CO344" i="46" s="1"/>
  <c r="CO204" i="46"/>
  <c r="CO352" i="46" s="1"/>
  <c r="CO198" i="46"/>
  <c r="CO346" i="46" s="1"/>
  <c r="CO192" i="46"/>
  <c r="CO340" i="46" s="1"/>
  <c r="CO186" i="46"/>
  <c r="CO334" i="46" s="1"/>
  <c r="CO152" i="46"/>
  <c r="CO148" i="46"/>
  <c r="CO144" i="46"/>
  <c r="CO140" i="46"/>
  <c r="CO94" i="46"/>
  <c r="CO136" i="46"/>
  <c r="CO110" i="46"/>
  <c r="CO106" i="46"/>
  <c r="CO102" i="46"/>
  <c r="CO95" i="46"/>
  <c r="CO92" i="46"/>
  <c r="CO300" i="46"/>
  <c r="CO293" i="46"/>
  <c r="CO243" i="46"/>
  <c r="CO241" i="46"/>
  <c r="CO239" i="46"/>
  <c r="CO191" i="46"/>
  <c r="CO339" i="46" s="1"/>
  <c r="CO200" i="46"/>
  <c r="CO348" i="46" s="1"/>
  <c r="CO197" i="46"/>
  <c r="CO345" i="46" s="1"/>
  <c r="CO194" i="46"/>
  <c r="CO342" i="46" s="1"/>
  <c r="CO185" i="46"/>
  <c r="CO333" i="46" s="1"/>
  <c r="CO151" i="46"/>
  <c r="CO147" i="46"/>
  <c r="CO143" i="46"/>
  <c r="CO100" i="46"/>
  <c r="CO139" i="46"/>
  <c r="CO135" i="46"/>
  <c r="CO109" i="46"/>
  <c r="CO105" i="46"/>
  <c r="CO101" i="46"/>
  <c r="CO91" i="46"/>
  <c r="CO287" i="46"/>
  <c r="CO294" i="46"/>
  <c r="CO291" i="46"/>
  <c r="CO254" i="46"/>
  <c r="CO292" i="46"/>
  <c r="CO250" i="46"/>
  <c r="CO248" i="46"/>
  <c r="CO253" i="46"/>
  <c r="CO235" i="46"/>
  <c r="CO199" i="46"/>
  <c r="CO347" i="46" s="1"/>
  <c r="CO195" i="46"/>
  <c r="CO343" i="46" s="1"/>
  <c r="CO193" i="46"/>
  <c r="CO341" i="46" s="1"/>
  <c r="CO188" i="46"/>
  <c r="CO336" i="46" s="1"/>
  <c r="CO187" i="46"/>
  <c r="CO335" i="46" s="1"/>
  <c r="CH352" i="21"/>
  <c r="CH358" i="21" s="1"/>
  <c r="CH63" i="26" s="1"/>
  <c r="CO280" i="46"/>
  <c r="CO171" i="46"/>
  <c r="CO319" i="46" s="1"/>
  <c r="CO178" i="46"/>
  <c r="CO326" i="46" s="1"/>
  <c r="CO268" i="46"/>
  <c r="CO272" i="46"/>
  <c r="CO266" i="46"/>
  <c r="CO222" i="46"/>
  <c r="CO167" i="46"/>
  <c r="CO315" i="46" s="1"/>
  <c r="CO270" i="46"/>
  <c r="CO220" i="46"/>
  <c r="CO181" i="46"/>
  <c r="CO329" i="46" s="1"/>
  <c r="CO170" i="46"/>
  <c r="CO318" i="46" s="1"/>
  <c r="CO120" i="46"/>
  <c r="CO127" i="46"/>
  <c r="CO121" i="46"/>
  <c r="CO126" i="46"/>
  <c r="CO130" i="46"/>
  <c r="CO88" i="46"/>
  <c r="CO85" i="46"/>
  <c r="CO79" i="46"/>
  <c r="CO77" i="46"/>
  <c r="CO273" i="46"/>
  <c r="CO179" i="46"/>
  <c r="CO327" i="46" s="1"/>
  <c r="CO218" i="46"/>
  <c r="CO229" i="46"/>
  <c r="CO168" i="46"/>
  <c r="CO316" i="46" s="1"/>
  <c r="CO221" i="46"/>
  <c r="CO271" i="46"/>
  <c r="CO279" i="46"/>
  <c r="CO219" i="46"/>
  <c r="CO269" i="46"/>
  <c r="CO281" i="46"/>
  <c r="CO172" i="46"/>
  <c r="CO320" i="46" s="1"/>
  <c r="CO230" i="46"/>
  <c r="CO180" i="46"/>
  <c r="CO328" i="46" s="1"/>
  <c r="CO183" i="46"/>
  <c r="CO331" i="46" s="1"/>
  <c r="CO224" i="46"/>
  <c r="CO182" i="46"/>
  <c r="CO330" i="46" s="1"/>
  <c r="CO131" i="46"/>
  <c r="CO132" i="46"/>
  <c r="CO116" i="46"/>
  <c r="CO124" i="46"/>
  <c r="CO87" i="46"/>
  <c r="CO84" i="46"/>
  <c r="CO90" i="46"/>
  <c r="CO80" i="46"/>
  <c r="CO78" i="46"/>
  <c r="CO75" i="46"/>
  <c r="CO177" i="46"/>
  <c r="CO325" i="46" s="1"/>
  <c r="CO225" i="46"/>
  <c r="CO228" i="46"/>
  <c r="CO227" i="46"/>
  <c r="CO223" i="46"/>
  <c r="CO174" i="46"/>
  <c r="CO322" i="46" s="1"/>
  <c r="CO275" i="46"/>
  <c r="CO278" i="46"/>
  <c r="CO166" i="46"/>
  <c r="CO314" i="46" s="1"/>
  <c r="CO284" i="46"/>
  <c r="CO175" i="46"/>
  <c r="CO323" i="46" s="1"/>
  <c r="CO226" i="46"/>
  <c r="CO277" i="46"/>
  <c r="CO267" i="46"/>
  <c r="CO285" i="46"/>
  <c r="CO276" i="46"/>
  <c r="CO133" i="46"/>
  <c r="CO117" i="46"/>
  <c r="CO118" i="46"/>
  <c r="CO125" i="46"/>
  <c r="CO128" i="46"/>
  <c r="CO83" i="46"/>
  <c r="CO81" i="46"/>
  <c r="CO86" i="46"/>
  <c r="CO76" i="46"/>
  <c r="CO73" i="46"/>
  <c r="CO71" i="46"/>
  <c r="CO282" i="46"/>
  <c r="CO231" i="46"/>
  <c r="CO169" i="46"/>
  <c r="CO317" i="46" s="1"/>
  <c r="CO184" i="46"/>
  <c r="CO332" i="46" s="1"/>
  <c r="CO232" i="46"/>
  <c r="CO216" i="46"/>
  <c r="CO234" i="46"/>
  <c r="CO173" i="46"/>
  <c r="CO321" i="46" s="1"/>
  <c r="CO283" i="46"/>
  <c r="CO217" i="46"/>
  <c r="CO165" i="46"/>
  <c r="CO274" i="46"/>
  <c r="CO233" i="46"/>
  <c r="CO176" i="46"/>
  <c r="CO324" i="46" s="1"/>
  <c r="CO215" i="46"/>
  <c r="CO115" i="46"/>
  <c r="CO119" i="46"/>
  <c r="CO122" i="46"/>
  <c r="CO123" i="46"/>
  <c r="CO129" i="46"/>
  <c r="CO89" i="46"/>
  <c r="CO82" i="46"/>
  <c r="CO72" i="46"/>
  <c r="CO74" i="46"/>
  <c r="CI4" i="21"/>
  <c r="CI328" i="21"/>
  <c r="CI47" i="21"/>
  <c r="CI85" i="21"/>
  <c r="CI10" i="21"/>
  <c r="CH132" i="21"/>
  <c r="CI163" i="21"/>
  <c r="CI152" i="21"/>
  <c r="CI174" i="21"/>
  <c r="CI140" i="21"/>
  <c r="CI118" i="21"/>
  <c r="CI107" i="21"/>
  <c r="CI234" i="21"/>
  <c r="CI239" i="21" s="1"/>
  <c r="CJ2" i="21"/>
  <c r="CI191" i="21"/>
  <c r="CI195" i="21" s="1"/>
  <c r="CI30" i="26" s="1"/>
  <c r="CI290" i="21"/>
  <c r="CI9" i="21"/>
  <c r="CI352" i="21" s="1"/>
  <c r="CI358" i="21" s="1"/>
  <c r="CI129" i="21"/>
  <c r="CI96" i="21"/>
  <c r="CI74" i="21"/>
  <c r="CI63" i="21"/>
  <c r="CI151" i="21"/>
  <c r="CH143" i="21"/>
  <c r="CH121" i="21"/>
  <c r="CH110" i="21"/>
  <c r="CH272" i="21" s="1"/>
  <c r="CH166" i="21"/>
  <c r="CN159" i="46"/>
  <c r="CM310" i="46"/>
  <c r="CN158" i="46"/>
  <c r="CN209" i="46"/>
  <c r="CN208" i="46"/>
  <c r="CN260" i="46"/>
  <c r="CN259" i="46"/>
  <c r="CP38" i="46"/>
  <c r="CP27" i="46"/>
  <c r="CP32" i="46"/>
  <c r="CP37" i="46"/>
  <c r="CP36" i="46"/>
  <c r="CP40" i="46"/>
  <c r="CP41" i="46"/>
  <c r="CP31" i="46"/>
  <c r="CP43" i="46"/>
  <c r="CP34" i="46"/>
  <c r="CP26" i="46"/>
  <c r="CP25" i="46"/>
  <c r="CP28" i="46"/>
  <c r="CP42" i="46"/>
  <c r="CP35" i="46"/>
  <c r="CP29" i="46"/>
  <c r="CP30" i="46"/>
  <c r="CP33" i="46"/>
  <c r="CP24" i="46"/>
  <c r="CP39" i="46"/>
  <c r="CP15" i="46"/>
  <c r="CQ14" i="46"/>
  <c r="CQ16" i="46" s="1"/>
  <c r="CK32" i="21"/>
  <c r="CK31" i="21" s="1"/>
  <c r="CL15" i="25" s="1"/>
  <c r="E431" i="46"/>
  <c r="F430" i="46"/>
  <c r="CN313" i="46"/>
  <c r="AQ109" i="21"/>
  <c r="AQ111" i="21" s="1"/>
  <c r="CI3" i="26"/>
  <c r="CI4" i="26"/>
  <c r="CJ2" i="26"/>
  <c r="CI9" i="26"/>
  <c r="CI10" i="26"/>
  <c r="CI16" i="26" s="1"/>
  <c r="CI66" i="26"/>
  <c r="CI65" i="26"/>
  <c r="CN5" i="26"/>
  <c r="CN6" i="26"/>
  <c r="CN7" i="26"/>
  <c r="CO8" i="26"/>
  <c r="CS3" i="28"/>
  <c r="CS4" i="28"/>
  <c r="CT2" i="28"/>
  <c r="CS9" i="28"/>
  <c r="CS10" i="28"/>
  <c r="CU5" i="28"/>
  <c r="CU6" i="28"/>
  <c r="CU7" i="28"/>
  <c r="CV8" i="28"/>
  <c r="CM2" i="25"/>
  <c r="CL4" i="25"/>
  <c r="CL3" i="25"/>
  <c r="CL9" i="25"/>
  <c r="CM5" i="25"/>
  <c r="CM7" i="25"/>
  <c r="CN8" i="25"/>
  <c r="CM6" i="25"/>
  <c r="CL5" i="21"/>
  <c r="CL161" i="21" s="1"/>
  <c r="CL6" i="21"/>
  <c r="CM8" i="21"/>
  <c r="CM46" i="21" s="1"/>
  <c r="CL7" i="21"/>
  <c r="CK172" i="21"/>
  <c r="CK61" i="21"/>
  <c r="CK149" i="21"/>
  <c r="CF10" i="20"/>
  <c r="CF9" i="20"/>
  <c r="BE133" i="21"/>
  <c r="BE19" i="26" s="1"/>
  <c r="CF59" i="20"/>
  <c r="CF3" i="20"/>
  <c r="CF54" i="20"/>
  <c r="CG2" i="20"/>
  <c r="CF49" i="20"/>
  <c r="CF4" i="20"/>
  <c r="BJ145" i="21"/>
  <c r="BK142" i="21" s="1"/>
  <c r="BK144" i="21" s="1"/>
  <c r="BK20" i="26" s="1"/>
  <c r="BD123" i="21"/>
  <c r="BE120" i="21" s="1"/>
  <c r="BE122" i="21" s="1"/>
  <c r="BE18" i="26" s="1"/>
  <c r="CL8" i="20"/>
  <c r="CK7" i="20"/>
  <c r="CK6" i="20"/>
  <c r="CK5" i="20"/>
  <c r="CG347" i="21" l="1"/>
  <c r="CG350" i="21"/>
  <c r="CJ346" i="21"/>
  <c r="CJ61" i="26" s="1"/>
  <c r="CJ345" i="21"/>
  <c r="CJ218" i="21"/>
  <c r="CJ50" i="26" s="1"/>
  <c r="CJ47" i="26" s="1"/>
  <c r="CJ217" i="21"/>
  <c r="CJ49" i="26" s="1"/>
  <c r="CJ46" i="26" s="1"/>
  <c r="CJ184" i="21"/>
  <c r="CJ185" i="21"/>
  <c r="CJ200" i="21"/>
  <c r="CJ201" i="21"/>
  <c r="CJ60" i="26" s="1"/>
  <c r="CJ338" i="21"/>
  <c r="CJ371" i="21"/>
  <c r="CJ56" i="26" s="1"/>
  <c r="CJ372" i="21"/>
  <c r="CJ62" i="26" s="1"/>
  <c r="CJ339" i="21"/>
  <c r="CJ365" i="21"/>
  <c r="CJ364" i="21"/>
  <c r="CM19" i="46"/>
  <c r="CL17" i="46"/>
  <c r="CL18" i="46"/>
  <c r="CH337" i="21"/>
  <c r="CH340" i="21" s="1"/>
  <c r="CH39" i="28"/>
  <c r="CH344" i="21"/>
  <c r="CJ351" i="21"/>
  <c r="CJ55" i="26"/>
  <c r="CI377" i="21"/>
  <c r="CI155" i="21"/>
  <c r="CJ37" i="21"/>
  <c r="CJ283" i="21"/>
  <c r="CJ285" i="21"/>
  <c r="CI110" i="21"/>
  <c r="CI272" i="21" s="1"/>
  <c r="CJ224" i="21"/>
  <c r="CJ223" i="21"/>
  <c r="CJ206" i="21"/>
  <c r="CJ190" i="21"/>
  <c r="CJ54" i="26"/>
  <c r="CJ173" i="21"/>
  <c r="CJ175" i="21" s="1"/>
  <c r="CJ171" i="21" s="1"/>
  <c r="CJ284" i="21" s="1"/>
  <c r="CJ59" i="26"/>
  <c r="CJ53" i="26"/>
  <c r="CJ150" i="21"/>
  <c r="CJ148" i="21" s="1"/>
  <c r="CK20" i="25" s="1"/>
  <c r="CJ162" i="21"/>
  <c r="CJ160" i="21" s="1"/>
  <c r="CK21" i="25" s="1"/>
  <c r="CJ42" i="25"/>
  <c r="CL127" i="21"/>
  <c r="CL138" i="21"/>
  <c r="CL116" i="21"/>
  <c r="CL105" i="21"/>
  <c r="CL94" i="21"/>
  <c r="CL83" i="21"/>
  <c r="CJ128" i="21"/>
  <c r="CJ126" i="21" s="1"/>
  <c r="CK18" i="25" s="1"/>
  <c r="CJ139" i="21"/>
  <c r="CJ137" i="21" s="1"/>
  <c r="CK19" i="25" s="1"/>
  <c r="CJ106" i="21"/>
  <c r="CJ104" i="21" s="1"/>
  <c r="CK42" i="25" s="1"/>
  <c r="CJ117" i="21"/>
  <c r="CJ115" i="21" s="1"/>
  <c r="CK17" i="25" s="1"/>
  <c r="CJ84" i="21"/>
  <c r="CJ95" i="21"/>
  <c r="CL72" i="21"/>
  <c r="AT165" i="21"/>
  <c r="AS21" i="28"/>
  <c r="CJ62" i="21"/>
  <c r="CJ73" i="21"/>
  <c r="AQ41" i="26"/>
  <c r="AQ273" i="21"/>
  <c r="CJ174" i="21"/>
  <c r="CP236" i="46"/>
  <c r="CG24" i="20"/>
  <c r="CG29" i="20"/>
  <c r="CG39" i="20"/>
  <c r="CG44" i="20"/>
  <c r="CG34" i="20"/>
  <c r="CP293" i="46"/>
  <c r="CP247" i="46"/>
  <c r="CP289" i="46"/>
  <c r="CP239" i="46"/>
  <c r="CP244" i="46"/>
  <c r="CP303" i="46"/>
  <c r="CP248" i="46"/>
  <c r="CP291" i="46"/>
  <c r="CP250" i="46"/>
  <c r="CP294" i="46"/>
  <c r="CP241" i="46"/>
  <c r="CP300" i="46"/>
  <c r="CP305" i="46"/>
  <c r="CP251" i="46"/>
  <c r="CP235" i="46"/>
  <c r="CP292" i="46"/>
  <c r="CP287" i="46"/>
  <c r="CP253" i="46"/>
  <c r="CP254" i="46"/>
  <c r="CP243" i="46"/>
  <c r="CP245" i="46"/>
  <c r="CP286" i="46"/>
  <c r="CP288" i="46"/>
  <c r="CQ45" i="46"/>
  <c r="CQ49" i="46"/>
  <c r="CQ53" i="46"/>
  <c r="CQ57" i="46"/>
  <c r="CQ61" i="46"/>
  <c r="CQ44" i="46"/>
  <c r="CQ48" i="46"/>
  <c r="CQ52" i="46"/>
  <c r="CQ56" i="46"/>
  <c r="CQ60" i="46"/>
  <c r="CQ47" i="46"/>
  <c r="CQ51" i="46"/>
  <c r="CQ55" i="46"/>
  <c r="CQ59" i="46"/>
  <c r="CQ63" i="46"/>
  <c r="CQ46" i="46"/>
  <c r="CQ50" i="46"/>
  <c r="CQ54" i="46"/>
  <c r="CQ58" i="46"/>
  <c r="CQ62" i="46"/>
  <c r="CP154" i="46"/>
  <c r="CP150" i="46"/>
  <c r="CP146" i="46"/>
  <c r="CP142" i="46"/>
  <c r="CP137" i="46"/>
  <c r="CP136" i="46"/>
  <c r="CP108" i="46"/>
  <c r="CP104" i="46"/>
  <c r="CP100" i="46"/>
  <c r="CP96" i="46"/>
  <c r="CP92" i="46"/>
  <c r="CP302" i="46"/>
  <c r="CP295" i="46"/>
  <c r="CP237" i="46"/>
  <c r="CP200" i="46"/>
  <c r="CP348" i="46" s="1"/>
  <c r="CP198" i="46"/>
  <c r="CP346" i="46" s="1"/>
  <c r="CP192" i="46"/>
  <c r="CP340" i="46" s="1"/>
  <c r="CP195" i="46"/>
  <c r="CP343" i="46" s="1"/>
  <c r="CP190" i="46"/>
  <c r="CP338" i="46" s="1"/>
  <c r="CP153" i="46"/>
  <c r="CP149" i="46"/>
  <c r="CP145" i="46"/>
  <c r="CP141" i="46"/>
  <c r="CP135" i="46"/>
  <c r="CP107" i="46"/>
  <c r="CP103" i="46"/>
  <c r="CP99" i="46"/>
  <c r="CP95" i="46"/>
  <c r="CP91" i="46"/>
  <c r="CP304" i="46"/>
  <c r="CP290" i="46"/>
  <c r="CP246" i="46"/>
  <c r="CP238" i="46"/>
  <c r="CP204" i="46"/>
  <c r="CP352" i="46" s="1"/>
  <c r="CP201" i="46"/>
  <c r="CP349" i="46" s="1"/>
  <c r="CP196" i="46"/>
  <c r="CP344" i="46" s="1"/>
  <c r="CP191" i="46"/>
  <c r="CP339" i="46" s="1"/>
  <c r="CP188" i="46"/>
  <c r="CP336" i="46" s="1"/>
  <c r="CP152" i="46"/>
  <c r="CP148" i="46"/>
  <c r="CP144" i="46"/>
  <c r="CP140" i="46"/>
  <c r="CP110" i="46"/>
  <c r="CP106" i="46"/>
  <c r="CP102" i="46"/>
  <c r="CP98" i="46"/>
  <c r="CP94" i="46"/>
  <c r="CP301" i="46"/>
  <c r="CP298" i="46"/>
  <c r="CP240" i="46"/>
  <c r="CP242" i="46"/>
  <c r="CP202" i="46"/>
  <c r="CP350" i="46" s="1"/>
  <c r="CP203" i="46"/>
  <c r="CP351" i="46" s="1"/>
  <c r="CP194" i="46"/>
  <c r="CP342" i="46" s="1"/>
  <c r="CP189" i="46"/>
  <c r="CP337" i="46" s="1"/>
  <c r="CP187" i="46"/>
  <c r="CP335" i="46" s="1"/>
  <c r="CP151" i="46"/>
  <c r="CP147" i="46"/>
  <c r="CP143" i="46"/>
  <c r="CP139" i="46"/>
  <c r="CP138" i="46"/>
  <c r="CP109" i="46"/>
  <c r="CP105" i="46"/>
  <c r="CP101" i="46"/>
  <c r="CP97" i="46"/>
  <c r="CP93" i="46"/>
  <c r="CP297" i="46"/>
  <c r="CP299" i="46"/>
  <c r="CP296" i="46"/>
  <c r="CP252" i="46"/>
  <c r="CP249" i="46"/>
  <c r="CP197" i="46"/>
  <c r="CP345" i="46" s="1"/>
  <c r="CP199" i="46"/>
  <c r="CP347" i="46" s="1"/>
  <c r="CP193" i="46"/>
  <c r="CP341" i="46" s="1"/>
  <c r="CP185" i="46"/>
  <c r="CP333" i="46" s="1"/>
  <c r="CP186" i="46"/>
  <c r="CP334" i="46" s="1"/>
  <c r="CI166" i="21"/>
  <c r="CI121" i="21"/>
  <c r="CJ234" i="21"/>
  <c r="CJ239" i="21" s="1"/>
  <c r="CJ191" i="21"/>
  <c r="CJ195" i="21" s="1"/>
  <c r="CJ30" i="26" s="1"/>
  <c r="CI143" i="21"/>
  <c r="CJ107" i="21"/>
  <c r="CJ9" i="21"/>
  <c r="CI132" i="21"/>
  <c r="CP176" i="46"/>
  <c r="CP324" i="46" s="1"/>
  <c r="CP217" i="46"/>
  <c r="CP234" i="46"/>
  <c r="CP169" i="46"/>
  <c r="CP317" i="46" s="1"/>
  <c r="CP267" i="46"/>
  <c r="CP175" i="46"/>
  <c r="CP323" i="46" s="1"/>
  <c r="CP275" i="46"/>
  <c r="CP227" i="46"/>
  <c r="CP182" i="46"/>
  <c r="CP330" i="46" s="1"/>
  <c r="CP230" i="46"/>
  <c r="CP269" i="46"/>
  <c r="CP271" i="46"/>
  <c r="CP229" i="46"/>
  <c r="CP119" i="46"/>
  <c r="CP124" i="46"/>
  <c r="CP122" i="46"/>
  <c r="CP123" i="46"/>
  <c r="CP131" i="46"/>
  <c r="CP88" i="46"/>
  <c r="CP90" i="46"/>
  <c r="CP87" i="46"/>
  <c r="CP80" i="46"/>
  <c r="CP75" i="46"/>
  <c r="CP72" i="46"/>
  <c r="CP222" i="46"/>
  <c r="CP268" i="46"/>
  <c r="CP233" i="46"/>
  <c r="CP283" i="46"/>
  <c r="CP216" i="46"/>
  <c r="CP231" i="46"/>
  <c r="CP284" i="46"/>
  <c r="CP174" i="46"/>
  <c r="CP322" i="46" s="1"/>
  <c r="CP228" i="46"/>
  <c r="CP224" i="46"/>
  <c r="CP172" i="46"/>
  <c r="CP320" i="46" s="1"/>
  <c r="CP219" i="46"/>
  <c r="CP218" i="46"/>
  <c r="CP115" i="46"/>
  <c r="CP117" i="46"/>
  <c r="CP121" i="46"/>
  <c r="CP130" i="46"/>
  <c r="CP133" i="46"/>
  <c r="CP86" i="46"/>
  <c r="CP83" i="46"/>
  <c r="CP81" i="46"/>
  <c r="CP74" i="46"/>
  <c r="CP220" i="46"/>
  <c r="CP266" i="46"/>
  <c r="CP171" i="46"/>
  <c r="CP319" i="46" s="1"/>
  <c r="CP215" i="46"/>
  <c r="CP274" i="46"/>
  <c r="CP173" i="46"/>
  <c r="CP321" i="46" s="1"/>
  <c r="CP232" i="46"/>
  <c r="CP282" i="46"/>
  <c r="CP276" i="46"/>
  <c r="CP277" i="46"/>
  <c r="CP166" i="46"/>
  <c r="CP314" i="46" s="1"/>
  <c r="CP225" i="46"/>
  <c r="CP183" i="46"/>
  <c r="CP331" i="46" s="1"/>
  <c r="CP221" i="46"/>
  <c r="CP179" i="46"/>
  <c r="CP327" i="46" s="1"/>
  <c r="CP116" i="46"/>
  <c r="CP118" i="46"/>
  <c r="CP126" i="46"/>
  <c r="CP128" i="46"/>
  <c r="CP132" i="46"/>
  <c r="CP84" i="46"/>
  <c r="CP89" i="46"/>
  <c r="CP76" i="46"/>
  <c r="CP79" i="46"/>
  <c r="CP77" i="46"/>
  <c r="CP134" i="46"/>
  <c r="CP170" i="46"/>
  <c r="CP318" i="46" s="1"/>
  <c r="CP270" i="46"/>
  <c r="CP272" i="46"/>
  <c r="CP178" i="46"/>
  <c r="CP326" i="46" s="1"/>
  <c r="CP165" i="46"/>
  <c r="CP184" i="46"/>
  <c r="CP332" i="46" s="1"/>
  <c r="CP285" i="46"/>
  <c r="CP226" i="46"/>
  <c r="CP278" i="46"/>
  <c r="CP223" i="46"/>
  <c r="CP177" i="46"/>
  <c r="CP325" i="46" s="1"/>
  <c r="CP180" i="46"/>
  <c r="CP328" i="46" s="1"/>
  <c r="CP281" i="46"/>
  <c r="CP279" i="46"/>
  <c r="CP168" i="46"/>
  <c r="CP316" i="46" s="1"/>
  <c r="CP273" i="46"/>
  <c r="CP120" i="46"/>
  <c r="CP125" i="46"/>
  <c r="CP129" i="46"/>
  <c r="CP127" i="46"/>
  <c r="CP82" i="46"/>
  <c r="CP85" i="46"/>
  <c r="CP73" i="46"/>
  <c r="CP78" i="46"/>
  <c r="CP71" i="46"/>
  <c r="CP181" i="46"/>
  <c r="CP329" i="46" s="1"/>
  <c r="CP167" i="46"/>
  <c r="CP315" i="46" s="1"/>
  <c r="CP280" i="46"/>
  <c r="CJ328" i="21"/>
  <c r="CK2" i="21"/>
  <c r="CJ118" i="21"/>
  <c r="CJ207" i="21"/>
  <c r="CJ211" i="21" s="1"/>
  <c r="CJ31" i="26" s="1"/>
  <c r="CJ152" i="21"/>
  <c r="CJ129" i="21"/>
  <c r="CJ74" i="21"/>
  <c r="CJ151" i="21"/>
  <c r="CJ4" i="21"/>
  <c r="CJ63" i="21"/>
  <c r="CJ163" i="21"/>
  <c r="CJ47" i="21"/>
  <c r="CJ140" i="21"/>
  <c r="CJ96" i="21"/>
  <c r="CJ85" i="21"/>
  <c r="CJ290" i="21"/>
  <c r="CJ10" i="21"/>
  <c r="CJ377" i="21" s="1"/>
  <c r="CJ3" i="21"/>
  <c r="CH311" i="21"/>
  <c r="CI311" i="21"/>
  <c r="CO159" i="46"/>
  <c r="CN310" i="46"/>
  <c r="CO158" i="46"/>
  <c r="CO209" i="46"/>
  <c r="CO208" i="46"/>
  <c r="CO259" i="46"/>
  <c r="CO260" i="46"/>
  <c r="CQ32" i="46"/>
  <c r="CQ38" i="46"/>
  <c r="CQ27" i="46"/>
  <c r="CQ43" i="46"/>
  <c r="CQ37" i="46"/>
  <c r="CQ26" i="46"/>
  <c r="CQ25" i="46"/>
  <c r="CQ41" i="46"/>
  <c r="CQ36" i="46"/>
  <c r="CQ34" i="46"/>
  <c r="CQ40" i="46"/>
  <c r="CQ28" i="46"/>
  <c r="CQ30" i="46"/>
  <c r="CQ31" i="46"/>
  <c r="CQ35" i="46"/>
  <c r="CQ29" i="46"/>
  <c r="CQ39" i="46"/>
  <c r="CQ33" i="46"/>
  <c r="CQ24" i="46"/>
  <c r="CQ42" i="46"/>
  <c r="CO313" i="46"/>
  <c r="CL32" i="21"/>
  <c r="CL31" i="21" s="1"/>
  <c r="CM15" i="25" s="1"/>
  <c r="CR14" i="46"/>
  <c r="CQ15" i="46"/>
  <c r="E432" i="46"/>
  <c r="F431" i="46"/>
  <c r="AQ112" i="21"/>
  <c r="CV5" i="28"/>
  <c r="CV6" i="28"/>
  <c r="CW8" i="28"/>
  <c r="CV7" i="28"/>
  <c r="CU2" i="28"/>
  <c r="CT3" i="28"/>
  <c r="CT4" i="28"/>
  <c r="CT9" i="28"/>
  <c r="CT10" i="28"/>
  <c r="CO5" i="26"/>
  <c r="CO6" i="26"/>
  <c r="CP8" i="26"/>
  <c r="CO7" i="26"/>
  <c r="CJ3" i="26"/>
  <c r="CJ4" i="26"/>
  <c r="CK2" i="26"/>
  <c r="CJ9" i="26"/>
  <c r="CJ10" i="26"/>
  <c r="CJ16" i="26" s="1"/>
  <c r="CJ65" i="26"/>
  <c r="CJ66" i="26"/>
  <c r="CN6" i="25"/>
  <c r="CN5" i="25"/>
  <c r="CO8" i="25"/>
  <c r="CN7" i="25"/>
  <c r="CN2" i="25"/>
  <c r="CM4" i="25"/>
  <c r="CM3" i="25"/>
  <c r="CM9" i="25"/>
  <c r="CM5" i="21"/>
  <c r="CM161" i="21" s="1"/>
  <c r="CM6" i="21"/>
  <c r="CM7" i="21"/>
  <c r="CN8" i="21"/>
  <c r="CN46" i="21" s="1"/>
  <c r="CL61" i="21"/>
  <c r="CL172" i="21"/>
  <c r="CL149" i="21"/>
  <c r="CG9" i="20"/>
  <c r="CG10" i="20"/>
  <c r="BE134" i="21"/>
  <c r="BF131" i="21" s="1"/>
  <c r="BF133" i="21" s="1"/>
  <c r="BF19" i="26" s="1"/>
  <c r="CG59" i="20"/>
  <c r="CG4" i="20"/>
  <c r="CH2" i="20"/>
  <c r="CG54" i="20"/>
  <c r="CG3" i="20"/>
  <c r="CG49" i="20"/>
  <c r="BE123" i="21"/>
  <c r="BF120" i="21" s="1"/>
  <c r="BF122" i="21" s="1"/>
  <c r="BF18" i="26" s="1"/>
  <c r="BK145" i="21"/>
  <c r="BL142" i="21" s="1"/>
  <c r="CM8" i="20"/>
  <c r="CL7" i="20"/>
  <c r="CL6" i="20"/>
  <c r="CL5" i="20"/>
  <c r="CH347" i="21" l="1"/>
  <c r="CH350" i="21"/>
  <c r="CK346" i="21"/>
  <c r="CK345" i="21"/>
  <c r="CK218" i="21"/>
  <c r="CK50" i="26" s="1"/>
  <c r="CK47" i="26" s="1"/>
  <c r="CK201" i="21"/>
  <c r="CK217" i="21"/>
  <c r="CK49" i="26" s="1"/>
  <c r="CK46" i="26" s="1"/>
  <c r="CK200" i="21"/>
  <c r="CK185" i="21"/>
  <c r="CK184" i="21"/>
  <c r="CK338" i="21"/>
  <c r="CK339" i="21"/>
  <c r="CK371" i="21"/>
  <c r="CK56" i="26" s="1"/>
  <c r="CK372" i="21"/>
  <c r="CK62" i="26" s="1"/>
  <c r="CK365" i="21"/>
  <c r="CK364" i="21"/>
  <c r="CR16" i="46"/>
  <c r="CN19" i="46"/>
  <c r="CM18" i="46"/>
  <c r="CM17" i="46"/>
  <c r="CI337" i="21"/>
  <c r="CI340" i="21" s="1"/>
  <c r="CI39" i="28"/>
  <c r="CI344" i="21"/>
  <c r="CK351" i="21"/>
  <c r="CK55" i="26"/>
  <c r="CK61" i="26"/>
  <c r="CK37" i="21"/>
  <c r="CJ155" i="21"/>
  <c r="CK285" i="21"/>
  <c r="CK283" i="21"/>
  <c r="CK224" i="21"/>
  <c r="CK223" i="21"/>
  <c r="CK206" i="21"/>
  <c r="CK190" i="21"/>
  <c r="CK54" i="26"/>
  <c r="CK60" i="26"/>
  <c r="CK173" i="21"/>
  <c r="CK175" i="21" s="1"/>
  <c r="CK171" i="21" s="1"/>
  <c r="CK284" i="21" s="1"/>
  <c r="CK59" i="26"/>
  <c r="CK53" i="26"/>
  <c r="CK150" i="21"/>
  <c r="CK148" i="21" s="1"/>
  <c r="CL20" i="25" s="1"/>
  <c r="CK162" i="21"/>
  <c r="CK160" i="21" s="1"/>
  <c r="CL21" i="25" s="1"/>
  <c r="CJ268" i="21"/>
  <c r="CK128" i="21"/>
  <c r="CK126" i="21" s="1"/>
  <c r="CL18" i="25" s="1"/>
  <c r="CK139" i="21"/>
  <c r="CK137" i="21" s="1"/>
  <c r="CL19" i="25" s="1"/>
  <c r="CM138" i="21"/>
  <c r="CM116" i="21"/>
  <c r="CM127" i="21"/>
  <c r="CM94" i="21"/>
  <c r="CM105" i="21"/>
  <c r="CM83" i="21"/>
  <c r="CK106" i="21"/>
  <c r="CK104" i="21" s="1"/>
  <c r="CL42" i="25" s="1"/>
  <c r="CK117" i="21"/>
  <c r="CK115" i="21" s="1"/>
  <c r="CL17" i="25" s="1"/>
  <c r="CK84" i="21"/>
  <c r="CK95" i="21"/>
  <c r="CM72" i="21"/>
  <c r="CK62" i="21"/>
  <c r="CK73" i="21"/>
  <c r="AT167" i="21"/>
  <c r="AT22" i="26" s="1"/>
  <c r="CK328" i="21"/>
  <c r="CH29" i="20"/>
  <c r="CH24" i="20"/>
  <c r="CH44" i="20"/>
  <c r="CH39" i="20"/>
  <c r="CQ244" i="46"/>
  <c r="CH34" i="20"/>
  <c r="CQ299" i="46"/>
  <c r="CQ240" i="46"/>
  <c r="CQ238" i="46"/>
  <c r="CQ297" i="46"/>
  <c r="CQ246" i="46"/>
  <c r="CQ295" i="46"/>
  <c r="CQ301" i="46"/>
  <c r="CQ242" i="46"/>
  <c r="CQ290" i="46"/>
  <c r="CQ302" i="46"/>
  <c r="CQ252" i="46"/>
  <c r="CQ249" i="46"/>
  <c r="CQ296" i="46"/>
  <c r="CQ298" i="46"/>
  <c r="CQ304" i="46"/>
  <c r="CQ237" i="46"/>
  <c r="CR46" i="46"/>
  <c r="CR50" i="46"/>
  <c r="CR54" i="46"/>
  <c r="CR58" i="46"/>
  <c r="CR62" i="46"/>
  <c r="CR45" i="46"/>
  <c r="CR49" i="46"/>
  <c r="CR53" i="46"/>
  <c r="CR57" i="46"/>
  <c r="CR61" i="46"/>
  <c r="CR44" i="46"/>
  <c r="CR48" i="46"/>
  <c r="CR52" i="46"/>
  <c r="CR56" i="46"/>
  <c r="CR60" i="46"/>
  <c r="CR47" i="46"/>
  <c r="CR51" i="46"/>
  <c r="CR55" i="46"/>
  <c r="CR59" i="46"/>
  <c r="CR63" i="46"/>
  <c r="CQ154" i="46"/>
  <c r="CQ150" i="46"/>
  <c r="CQ146" i="46"/>
  <c r="CQ142" i="46"/>
  <c r="CQ138" i="46"/>
  <c r="CQ108" i="46"/>
  <c r="CQ104" i="46"/>
  <c r="CQ100" i="46"/>
  <c r="CQ99" i="46"/>
  <c r="CQ92" i="46"/>
  <c r="CQ287" i="46"/>
  <c r="CQ291" i="46"/>
  <c r="CQ292" i="46"/>
  <c r="CQ250" i="46"/>
  <c r="CQ253" i="46"/>
  <c r="CQ247" i="46"/>
  <c r="CQ239" i="46"/>
  <c r="CQ193" i="46"/>
  <c r="CQ341" i="46" s="1"/>
  <c r="CQ202" i="46"/>
  <c r="CQ350" i="46" s="1"/>
  <c r="CQ200" i="46"/>
  <c r="CQ348" i="46" s="1"/>
  <c r="CQ194" i="46"/>
  <c r="CQ342" i="46" s="1"/>
  <c r="CQ186" i="46"/>
  <c r="CQ334" i="46" s="1"/>
  <c r="CQ153" i="46"/>
  <c r="CQ149" i="46"/>
  <c r="CQ145" i="46"/>
  <c r="CQ141" i="46"/>
  <c r="CQ137" i="46"/>
  <c r="CQ107" i="46"/>
  <c r="CQ103" i="46"/>
  <c r="CQ98" i="46"/>
  <c r="CQ97" i="46"/>
  <c r="CQ305" i="46"/>
  <c r="CQ91" i="46"/>
  <c r="CQ288" i="46"/>
  <c r="CQ243" i="46"/>
  <c r="CQ236" i="46"/>
  <c r="CQ235" i="46"/>
  <c r="CQ201" i="46"/>
  <c r="CQ349" i="46" s="1"/>
  <c r="CQ198" i="46"/>
  <c r="CQ346" i="46" s="1"/>
  <c r="CQ195" i="46"/>
  <c r="CQ343" i="46" s="1"/>
  <c r="CQ190" i="46"/>
  <c r="CQ338" i="46" s="1"/>
  <c r="CQ188" i="46"/>
  <c r="CQ336" i="46" s="1"/>
  <c r="CQ152" i="46"/>
  <c r="CQ148" i="46"/>
  <c r="CQ144" i="46"/>
  <c r="CQ140" i="46"/>
  <c r="CQ136" i="46"/>
  <c r="CQ110" i="46"/>
  <c r="CQ106" i="46"/>
  <c r="CQ102" i="46"/>
  <c r="CQ96" i="46"/>
  <c r="CQ95" i="46"/>
  <c r="CQ300" i="46"/>
  <c r="CQ286" i="46"/>
  <c r="CQ254" i="46"/>
  <c r="CQ245" i="46"/>
  <c r="CQ248" i="46"/>
  <c r="CQ196" i="46"/>
  <c r="CQ344" i="46" s="1"/>
  <c r="CQ197" i="46"/>
  <c r="CQ345" i="46" s="1"/>
  <c r="CQ192" i="46"/>
  <c r="CQ340" i="46" s="1"/>
  <c r="CQ187" i="46"/>
  <c r="CQ335" i="46" s="1"/>
  <c r="CQ151" i="46"/>
  <c r="CQ147" i="46"/>
  <c r="CQ143" i="46"/>
  <c r="CQ139" i="46"/>
  <c r="CQ135" i="46"/>
  <c r="CQ109" i="46"/>
  <c r="CQ105" i="46"/>
  <c r="CQ101" i="46"/>
  <c r="CQ94" i="46"/>
  <c r="CQ93" i="46"/>
  <c r="CQ303" i="46"/>
  <c r="CQ294" i="46"/>
  <c r="CQ289" i="46"/>
  <c r="CQ293" i="46"/>
  <c r="CQ241" i="46"/>
  <c r="CQ251" i="46"/>
  <c r="CQ203" i="46"/>
  <c r="CQ351" i="46" s="1"/>
  <c r="CQ199" i="46"/>
  <c r="CQ347" i="46" s="1"/>
  <c r="CQ204" i="46"/>
  <c r="CQ352" i="46" s="1"/>
  <c r="CQ191" i="46"/>
  <c r="CQ339" i="46" s="1"/>
  <c r="CQ189" i="46"/>
  <c r="CQ337" i="46" s="1"/>
  <c r="CQ185" i="46"/>
  <c r="CQ333" i="46" s="1"/>
  <c r="CK107" i="21"/>
  <c r="CK151" i="21"/>
  <c r="CK96" i="21"/>
  <c r="CK4" i="21"/>
  <c r="CK191" i="21"/>
  <c r="CK195" i="21" s="1"/>
  <c r="CK30" i="26" s="1"/>
  <c r="CK63" i="21"/>
  <c r="CK152" i="21"/>
  <c r="CK140" i="21"/>
  <c r="CK47" i="21"/>
  <c r="CK9" i="21"/>
  <c r="CL2" i="21"/>
  <c r="CK129" i="21"/>
  <c r="CK163" i="21"/>
  <c r="CK118" i="21"/>
  <c r="CK290" i="21"/>
  <c r="CK10" i="21"/>
  <c r="CK207" i="21"/>
  <c r="CK211" i="21" s="1"/>
  <c r="CK31" i="26" s="1"/>
  <c r="CK174" i="21"/>
  <c r="CK74" i="21"/>
  <c r="CK85" i="21"/>
  <c r="CK234" i="21"/>
  <c r="CK239" i="21" s="1"/>
  <c r="CK3" i="21"/>
  <c r="CJ352" i="21"/>
  <c r="CQ279" i="46"/>
  <c r="CQ223" i="46"/>
  <c r="CQ270" i="46"/>
  <c r="CQ282" i="46"/>
  <c r="CQ215" i="46"/>
  <c r="CQ120" i="46"/>
  <c r="CQ118" i="46"/>
  <c r="CQ133" i="46"/>
  <c r="CQ128" i="46"/>
  <c r="CQ88" i="46"/>
  <c r="CQ82" i="46"/>
  <c r="CQ76" i="46"/>
  <c r="CQ218" i="46"/>
  <c r="CQ224" i="46"/>
  <c r="CQ283" i="46"/>
  <c r="CQ222" i="46"/>
  <c r="CQ271" i="46"/>
  <c r="CQ227" i="46"/>
  <c r="CQ169" i="46"/>
  <c r="CQ317" i="46" s="1"/>
  <c r="CQ167" i="46"/>
  <c r="CQ315" i="46" s="1"/>
  <c r="CQ281" i="46"/>
  <c r="CQ278" i="46"/>
  <c r="CQ184" i="46"/>
  <c r="CQ332" i="46" s="1"/>
  <c r="CQ170" i="46"/>
  <c r="CQ318" i="46" s="1"/>
  <c r="CQ166" i="46"/>
  <c r="CQ314" i="46" s="1"/>
  <c r="CQ232" i="46"/>
  <c r="CQ116" i="46"/>
  <c r="CQ119" i="46"/>
  <c r="CQ122" i="46"/>
  <c r="CQ130" i="46"/>
  <c r="CQ127" i="46"/>
  <c r="CQ85" i="46"/>
  <c r="CQ87" i="46"/>
  <c r="CQ84" i="46"/>
  <c r="CQ77" i="46"/>
  <c r="CQ74" i="46"/>
  <c r="CQ73" i="46"/>
  <c r="CQ266" i="46"/>
  <c r="CQ228" i="46"/>
  <c r="CQ233" i="46"/>
  <c r="CQ269" i="46"/>
  <c r="CQ275" i="46"/>
  <c r="CQ234" i="46"/>
  <c r="CQ280" i="46"/>
  <c r="CQ181" i="46"/>
  <c r="CQ329" i="46" s="1"/>
  <c r="CQ273" i="46"/>
  <c r="CQ180" i="46"/>
  <c r="CQ328" i="46" s="1"/>
  <c r="CQ226" i="46"/>
  <c r="CQ178" i="46"/>
  <c r="CQ326" i="46" s="1"/>
  <c r="CQ179" i="46"/>
  <c r="CQ327" i="46" s="1"/>
  <c r="CQ183" i="46"/>
  <c r="CQ331" i="46" s="1"/>
  <c r="CQ277" i="46"/>
  <c r="CQ173" i="46"/>
  <c r="CQ321" i="46" s="1"/>
  <c r="CQ129" i="46"/>
  <c r="CQ125" i="46"/>
  <c r="CQ121" i="46"/>
  <c r="CQ126" i="46"/>
  <c r="CQ131" i="46"/>
  <c r="CQ90" i="46"/>
  <c r="CQ83" i="46"/>
  <c r="CQ80" i="46"/>
  <c r="CQ78" i="46"/>
  <c r="CQ71" i="46"/>
  <c r="CQ134" i="46"/>
  <c r="CQ220" i="46"/>
  <c r="CQ219" i="46"/>
  <c r="CQ174" i="46"/>
  <c r="CQ322" i="46" s="1"/>
  <c r="CQ231" i="46"/>
  <c r="CQ230" i="46"/>
  <c r="CQ175" i="46"/>
  <c r="CQ323" i="46" s="1"/>
  <c r="CQ217" i="46"/>
  <c r="CQ168" i="46"/>
  <c r="CQ316" i="46" s="1"/>
  <c r="CQ177" i="46"/>
  <c r="CQ325" i="46" s="1"/>
  <c r="CQ285" i="46"/>
  <c r="CQ165" i="46"/>
  <c r="CQ272" i="46"/>
  <c r="CQ221" i="46"/>
  <c r="CQ225" i="46"/>
  <c r="CQ276" i="46"/>
  <c r="CQ274" i="46"/>
  <c r="CQ115" i="46"/>
  <c r="CQ117" i="46"/>
  <c r="CQ123" i="46"/>
  <c r="CQ124" i="46"/>
  <c r="CQ132" i="46"/>
  <c r="CQ89" i="46"/>
  <c r="CQ86" i="46"/>
  <c r="CQ79" i="46"/>
  <c r="CQ81" i="46"/>
  <c r="CQ75" i="46"/>
  <c r="CQ72" i="46"/>
  <c r="CQ171" i="46"/>
  <c r="CQ319" i="46" s="1"/>
  <c r="CQ172" i="46"/>
  <c r="CQ320" i="46" s="1"/>
  <c r="CQ284" i="46"/>
  <c r="CQ216" i="46"/>
  <c r="CQ268" i="46"/>
  <c r="CQ229" i="46"/>
  <c r="CQ182" i="46"/>
  <c r="CQ330" i="46" s="1"/>
  <c r="CQ267" i="46"/>
  <c r="CQ176" i="46"/>
  <c r="CQ324" i="46" s="1"/>
  <c r="CJ166" i="21"/>
  <c r="CJ132" i="21"/>
  <c r="CJ110" i="21"/>
  <c r="CJ272" i="21" s="1"/>
  <c r="CJ143" i="21"/>
  <c r="CJ121" i="21"/>
  <c r="CI63" i="26"/>
  <c r="CP159" i="46"/>
  <c r="CO310" i="46"/>
  <c r="CP158" i="46"/>
  <c r="CP209" i="46"/>
  <c r="CP208" i="46"/>
  <c r="CP260" i="46"/>
  <c r="CP259" i="46"/>
  <c r="CR38" i="46"/>
  <c r="CR32" i="46"/>
  <c r="CR27" i="46"/>
  <c r="CR43" i="46"/>
  <c r="CR37" i="46"/>
  <c r="CR36" i="46"/>
  <c r="CR26" i="46"/>
  <c r="CR41" i="46"/>
  <c r="CR34" i="46"/>
  <c r="CR40" i="46"/>
  <c r="CR25" i="46"/>
  <c r="CR42" i="46"/>
  <c r="CR35" i="46"/>
  <c r="CR30" i="46"/>
  <c r="CR31" i="46"/>
  <c r="CR29" i="46"/>
  <c r="CR28" i="46"/>
  <c r="CR33" i="46"/>
  <c r="CR24" i="46"/>
  <c r="CR39" i="46"/>
  <c r="CP313" i="46"/>
  <c r="CM32" i="21"/>
  <c r="CM31" i="21" s="1"/>
  <c r="CN15" i="25" s="1"/>
  <c r="E433" i="46"/>
  <c r="F432" i="46"/>
  <c r="CS14" i="46"/>
  <c r="CS16" i="46" s="1"/>
  <c r="CR15" i="46"/>
  <c r="AR26" i="28"/>
  <c r="AR109" i="21"/>
  <c r="CL2" i="26"/>
  <c r="CK3" i="26"/>
  <c r="CK4" i="26"/>
  <c r="CK9" i="26"/>
  <c r="CK10" i="26"/>
  <c r="CK16" i="26" s="1"/>
  <c r="CK66" i="26"/>
  <c r="CK65" i="26"/>
  <c r="CQ8" i="26"/>
  <c r="CP5" i="26"/>
  <c r="CP6" i="26"/>
  <c r="CP7" i="26"/>
  <c r="CU3" i="28"/>
  <c r="CU4" i="28"/>
  <c r="CV2" i="28"/>
  <c r="CU9" i="28"/>
  <c r="CU10" i="28"/>
  <c r="CW5" i="28"/>
  <c r="CW6" i="28"/>
  <c r="CW7" i="28"/>
  <c r="CX8" i="28"/>
  <c r="CO7" i="25"/>
  <c r="CP8" i="25"/>
  <c r="CO6" i="25"/>
  <c r="CO5" i="25"/>
  <c r="CN3" i="25"/>
  <c r="CO2" i="25"/>
  <c r="CN4" i="25"/>
  <c r="CN9" i="25"/>
  <c r="CN7" i="21"/>
  <c r="CO8" i="21"/>
  <c r="CO46" i="21" s="1"/>
  <c r="CN5" i="21"/>
  <c r="CN161" i="21" s="1"/>
  <c r="CN6" i="21"/>
  <c r="CM172" i="21"/>
  <c r="CM61" i="21"/>
  <c r="CM149" i="21"/>
  <c r="CH9" i="20"/>
  <c r="CH10" i="20"/>
  <c r="BF134" i="21"/>
  <c r="BG131" i="21" s="1"/>
  <c r="BG133" i="21" s="1"/>
  <c r="BG19" i="26" s="1"/>
  <c r="CH59" i="20"/>
  <c r="CI2" i="20"/>
  <c r="CH54" i="20"/>
  <c r="CH49" i="20"/>
  <c r="CH3" i="20"/>
  <c r="CH4" i="20"/>
  <c r="BF123" i="21"/>
  <c r="BG120" i="21" s="1"/>
  <c r="BG122" i="21" s="1"/>
  <c r="BG18" i="26" s="1"/>
  <c r="CN8" i="20"/>
  <c r="CM7" i="20"/>
  <c r="CM6" i="20"/>
  <c r="CM5" i="20"/>
  <c r="BL144" i="21"/>
  <c r="BL20" i="26" s="1"/>
  <c r="CI347" i="21" l="1"/>
  <c r="CI350" i="21"/>
  <c r="CL346" i="21"/>
  <c r="CL61" i="26" s="1"/>
  <c r="CL345" i="21"/>
  <c r="CL55" i="26" s="1"/>
  <c r="CL217" i="21"/>
  <c r="CL49" i="26" s="1"/>
  <c r="CL46" i="26" s="1"/>
  <c r="CL184" i="21"/>
  <c r="CL200" i="21"/>
  <c r="CL201" i="21"/>
  <c r="CL218" i="21"/>
  <c r="CL50" i="26" s="1"/>
  <c r="CL47" i="26" s="1"/>
  <c r="CL185" i="21"/>
  <c r="CL339" i="21"/>
  <c r="CL338" i="21"/>
  <c r="CL372" i="21"/>
  <c r="CL62" i="26" s="1"/>
  <c r="CL371" i="21"/>
  <c r="CL56" i="26" s="1"/>
  <c r="CL364" i="21"/>
  <c r="CL365" i="21"/>
  <c r="CO19" i="46"/>
  <c r="CN18" i="46"/>
  <c r="CN17" i="46"/>
  <c r="CJ337" i="21"/>
  <c r="CJ340" i="21" s="1"/>
  <c r="CJ39" i="28"/>
  <c r="CJ344" i="21"/>
  <c r="CL351" i="21"/>
  <c r="CK377" i="21"/>
  <c r="CL37" i="21"/>
  <c r="CL283" i="21"/>
  <c r="CL285" i="21"/>
  <c r="CK132" i="21"/>
  <c r="CK155" i="21"/>
  <c r="CL224" i="21"/>
  <c r="CL223" i="21"/>
  <c r="CL206" i="21"/>
  <c r="CL190" i="21"/>
  <c r="CL60" i="26"/>
  <c r="CL54" i="26"/>
  <c r="CL173" i="21"/>
  <c r="CL175" i="21" s="1"/>
  <c r="CL171" i="21" s="1"/>
  <c r="CL284" i="21" s="1"/>
  <c r="CL53" i="26"/>
  <c r="CL59" i="26"/>
  <c r="CL150" i="21"/>
  <c r="CL148" i="21" s="1"/>
  <c r="CM20" i="25" s="1"/>
  <c r="CL162" i="21"/>
  <c r="CL160" i="21" s="1"/>
  <c r="CM21" i="25" s="1"/>
  <c r="CK268" i="21"/>
  <c r="CN127" i="21"/>
  <c r="CN138" i="21"/>
  <c r="CN116" i="21"/>
  <c r="CN94" i="21"/>
  <c r="CN105" i="21"/>
  <c r="CN83" i="21"/>
  <c r="CL128" i="21"/>
  <c r="CL126" i="21" s="1"/>
  <c r="CM18" i="25" s="1"/>
  <c r="CL139" i="21"/>
  <c r="CL137" i="21" s="1"/>
  <c r="CM19" i="25" s="1"/>
  <c r="CL106" i="21"/>
  <c r="CL104" i="21" s="1"/>
  <c r="CM42" i="25" s="1"/>
  <c r="CL117" i="21"/>
  <c r="CL115" i="21" s="1"/>
  <c r="CM17" i="25" s="1"/>
  <c r="CL84" i="21"/>
  <c r="CL95" i="21"/>
  <c r="CN72" i="21"/>
  <c r="CL62" i="21"/>
  <c r="CL73" i="21"/>
  <c r="AT168" i="21"/>
  <c r="AT357" i="21" s="1"/>
  <c r="CL328" i="21"/>
  <c r="CI29" i="20"/>
  <c r="CI24" i="20"/>
  <c r="CI44" i="20"/>
  <c r="CI39" i="20"/>
  <c r="CI34" i="20"/>
  <c r="CK110" i="21"/>
  <c r="CK272" i="21" s="1"/>
  <c r="CR303" i="46"/>
  <c r="CR254" i="46"/>
  <c r="CR243" i="46"/>
  <c r="CR287" i="46"/>
  <c r="CR250" i="46"/>
  <c r="CR300" i="46"/>
  <c r="CR251" i="46"/>
  <c r="CR293" i="46"/>
  <c r="CR286" i="46"/>
  <c r="CR288" i="46"/>
  <c r="CR239" i="46"/>
  <c r="CR292" i="46"/>
  <c r="CR241" i="46"/>
  <c r="CR289" i="46"/>
  <c r="CR248" i="46"/>
  <c r="CR235" i="46"/>
  <c r="CR247" i="46"/>
  <c r="CR291" i="46"/>
  <c r="CR294" i="46"/>
  <c r="CR245" i="46"/>
  <c r="CR236" i="46"/>
  <c r="CR305" i="46"/>
  <c r="CR253" i="46"/>
  <c r="CR135" i="46"/>
  <c r="CR153" i="46"/>
  <c r="CR149" i="46"/>
  <c r="CR145" i="46"/>
  <c r="CR141" i="46"/>
  <c r="CR108" i="46"/>
  <c r="CR104" i="46"/>
  <c r="CR100" i="46"/>
  <c r="CR96" i="46"/>
  <c r="CR92" i="46"/>
  <c r="CR290" i="46"/>
  <c r="CR244" i="46"/>
  <c r="CR200" i="46"/>
  <c r="CR348" i="46" s="1"/>
  <c r="CR199" i="46"/>
  <c r="CR347" i="46" s="1"/>
  <c r="CR197" i="46"/>
  <c r="CR345" i="46" s="1"/>
  <c r="CR191" i="46"/>
  <c r="CR339" i="46" s="1"/>
  <c r="CR187" i="46"/>
  <c r="CR335" i="46" s="1"/>
  <c r="CR152" i="46"/>
  <c r="CR148" i="46"/>
  <c r="CR144" i="46"/>
  <c r="CR140" i="46"/>
  <c r="CR107" i="46"/>
  <c r="CR103" i="46"/>
  <c r="CR99" i="46"/>
  <c r="CR95" i="46"/>
  <c r="CR91" i="46"/>
  <c r="CR299" i="46"/>
  <c r="CR296" i="46"/>
  <c r="CR301" i="46"/>
  <c r="CR302" i="46"/>
  <c r="CR246" i="46"/>
  <c r="CR240" i="46"/>
  <c r="CR237" i="46"/>
  <c r="CR202" i="46"/>
  <c r="CR350" i="46" s="1"/>
  <c r="CR194" i="46"/>
  <c r="CR342" i="46" s="1"/>
  <c r="CR196" i="46"/>
  <c r="CR344" i="46" s="1"/>
  <c r="CR193" i="46"/>
  <c r="CR341" i="46" s="1"/>
  <c r="CR188" i="46"/>
  <c r="CR336" i="46" s="1"/>
  <c r="CS47" i="46"/>
  <c r="CS51" i="46"/>
  <c r="CS55" i="46"/>
  <c r="CS59" i="46"/>
  <c r="CS63" i="46"/>
  <c r="CS46" i="46"/>
  <c r="CS50" i="46"/>
  <c r="CS54" i="46"/>
  <c r="CS58" i="46"/>
  <c r="CS62" i="46"/>
  <c r="CS45" i="46"/>
  <c r="CS49" i="46"/>
  <c r="CS53" i="46"/>
  <c r="CS57" i="46"/>
  <c r="CS61" i="46"/>
  <c r="CS44" i="46"/>
  <c r="CS48" i="46"/>
  <c r="CS52" i="46"/>
  <c r="CS56" i="46"/>
  <c r="CS60" i="46"/>
  <c r="CR139" i="46"/>
  <c r="CR138" i="46"/>
  <c r="CR151" i="46"/>
  <c r="CR147" i="46"/>
  <c r="CR143" i="46"/>
  <c r="CR110" i="46"/>
  <c r="CR106" i="46"/>
  <c r="CR102" i="46"/>
  <c r="CR98" i="46"/>
  <c r="CR94" i="46"/>
  <c r="CR295" i="46"/>
  <c r="CR297" i="46"/>
  <c r="CR298" i="46"/>
  <c r="CR242" i="46"/>
  <c r="CR252" i="46"/>
  <c r="CR249" i="46"/>
  <c r="CR238" i="46"/>
  <c r="CR204" i="46"/>
  <c r="CR352" i="46" s="1"/>
  <c r="CR192" i="46"/>
  <c r="CR340" i="46" s="1"/>
  <c r="CR190" i="46"/>
  <c r="CR338" i="46" s="1"/>
  <c r="CR185" i="46"/>
  <c r="CR333" i="46" s="1"/>
  <c r="CR137" i="46"/>
  <c r="CR136" i="46"/>
  <c r="CR154" i="46"/>
  <c r="CR150" i="46"/>
  <c r="CR146" i="46"/>
  <c r="CR142" i="46"/>
  <c r="CR109" i="46"/>
  <c r="CR105" i="46"/>
  <c r="CR101" i="46"/>
  <c r="CR304" i="46"/>
  <c r="CR97" i="46"/>
  <c r="CR93" i="46"/>
  <c r="CR198" i="46"/>
  <c r="CR346" i="46" s="1"/>
  <c r="CR203" i="46"/>
  <c r="CR351" i="46" s="1"/>
  <c r="CR201" i="46"/>
  <c r="CR349" i="46" s="1"/>
  <c r="CR195" i="46"/>
  <c r="CR343" i="46" s="1"/>
  <c r="CR189" i="46"/>
  <c r="CR337" i="46" s="1"/>
  <c r="CR186" i="46"/>
  <c r="CR334" i="46" s="1"/>
  <c r="CL63" i="21"/>
  <c r="CL4" i="21"/>
  <c r="CL163" i="21"/>
  <c r="CL129" i="21"/>
  <c r="CL290" i="21"/>
  <c r="CL3" i="21"/>
  <c r="CL107" i="21"/>
  <c r="CL140" i="21"/>
  <c r="CL151" i="21"/>
  <c r="CL174" i="21"/>
  <c r="CL207" i="21"/>
  <c r="CL211" i="21" s="1"/>
  <c r="CL31" i="26" s="1"/>
  <c r="CL10" i="21"/>
  <c r="CK121" i="21"/>
  <c r="CL96" i="21"/>
  <c r="CL74" i="21"/>
  <c r="CL85" i="21"/>
  <c r="CL47" i="21"/>
  <c r="CL9" i="21"/>
  <c r="CK166" i="21"/>
  <c r="CK352" i="21"/>
  <c r="CK358" i="21" s="1"/>
  <c r="CK311" i="21" s="1"/>
  <c r="CK143" i="21"/>
  <c r="CL152" i="21"/>
  <c r="CL191" i="21"/>
  <c r="CL195" i="21" s="1"/>
  <c r="CL30" i="26" s="1"/>
  <c r="CL118" i="21"/>
  <c r="CL234" i="21"/>
  <c r="CL239" i="21" s="1"/>
  <c r="CM2" i="21"/>
  <c r="CR182" i="46"/>
  <c r="CR330" i="46" s="1"/>
  <c r="CR284" i="46"/>
  <c r="CR225" i="46"/>
  <c r="CR285" i="46"/>
  <c r="CR120" i="46"/>
  <c r="CR118" i="46"/>
  <c r="CR123" i="46"/>
  <c r="CR128" i="46"/>
  <c r="CR129" i="46"/>
  <c r="CR90" i="46"/>
  <c r="CR80" i="46"/>
  <c r="CR85" i="46"/>
  <c r="CR79" i="46"/>
  <c r="CR77" i="46"/>
  <c r="CR134" i="46"/>
  <c r="CR230" i="46"/>
  <c r="CR219" i="46"/>
  <c r="CR277" i="46"/>
  <c r="CR181" i="46"/>
  <c r="CR329" i="46" s="1"/>
  <c r="CR269" i="46"/>
  <c r="CR228" i="46"/>
  <c r="CR232" i="46"/>
  <c r="CR167" i="46"/>
  <c r="CR315" i="46" s="1"/>
  <c r="CR222" i="46"/>
  <c r="CR218" i="46"/>
  <c r="CR229" i="46"/>
  <c r="CR172" i="46"/>
  <c r="CR320" i="46" s="1"/>
  <c r="CR221" i="46"/>
  <c r="CR177" i="46"/>
  <c r="CR325" i="46" s="1"/>
  <c r="CR115" i="46"/>
  <c r="CR122" i="46"/>
  <c r="CR116" i="46"/>
  <c r="CR127" i="46"/>
  <c r="CR126" i="46"/>
  <c r="CR88" i="46"/>
  <c r="CR81" i="46"/>
  <c r="CR75" i="46"/>
  <c r="CR72" i="46"/>
  <c r="CR220" i="46"/>
  <c r="CR183" i="46"/>
  <c r="CR331" i="46" s="1"/>
  <c r="CR226" i="46"/>
  <c r="CR280" i="46"/>
  <c r="CR166" i="46"/>
  <c r="CR314" i="46" s="1"/>
  <c r="CR184" i="46"/>
  <c r="CR332" i="46" s="1"/>
  <c r="CR169" i="46"/>
  <c r="CR317" i="46" s="1"/>
  <c r="CR283" i="46"/>
  <c r="CR223" i="46"/>
  <c r="CR176" i="46"/>
  <c r="CR324" i="46" s="1"/>
  <c r="CR268" i="46"/>
  <c r="CR171" i="46"/>
  <c r="CR319" i="46" s="1"/>
  <c r="CR274" i="46"/>
  <c r="CR272" i="46"/>
  <c r="CR168" i="46"/>
  <c r="CR316" i="46" s="1"/>
  <c r="CR133" i="46"/>
  <c r="CR121" i="46"/>
  <c r="CR125" i="46"/>
  <c r="CR131" i="46"/>
  <c r="CR130" i="46"/>
  <c r="CR86" i="46"/>
  <c r="CR87" i="46"/>
  <c r="CR84" i="46"/>
  <c r="CR82" i="46"/>
  <c r="CR71" i="46"/>
  <c r="CR73" i="46"/>
  <c r="CR217" i="46"/>
  <c r="CR231" i="46"/>
  <c r="CR179" i="46"/>
  <c r="CR327" i="46" s="1"/>
  <c r="CR180" i="46"/>
  <c r="CR328" i="46" s="1"/>
  <c r="CR234" i="46"/>
  <c r="CR233" i="46"/>
  <c r="CR266" i="46"/>
  <c r="CR278" i="46"/>
  <c r="CR227" i="46"/>
  <c r="CR215" i="46"/>
  <c r="CR270" i="46"/>
  <c r="CR279" i="46"/>
  <c r="CR267" i="46"/>
  <c r="CR216" i="46"/>
  <c r="CR276" i="46"/>
  <c r="CR165" i="46"/>
  <c r="CR117" i="46"/>
  <c r="CR119" i="46"/>
  <c r="CR124" i="46"/>
  <c r="CR132" i="46"/>
  <c r="CR83" i="46"/>
  <c r="CR89" i="46"/>
  <c r="CR78" i="46"/>
  <c r="CR76" i="46"/>
  <c r="CR74" i="46"/>
  <c r="CR175" i="46"/>
  <c r="CR323" i="46" s="1"/>
  <c r="CR174" i="46"/>
  <c r="CR322" i="46" s="1"/>
  <c r="CR173" i="46"/>
  <c r="CR321" i="46" s="1"/>
  <c r="CR178" i="46"/>
  <c r="CR326" i="46" s="1"/>
  <c r="CR273" i="46"/>
  <c r="CR275" i="46"/>
  <c r="CR170" i="46"/>
  <c r="CR318" i="46" s="1"/>
  <c r="CR281" i="46"/>
  <c r="CR271" i="46"/>
  <c r="CR224" i="46"/>
  <c r="CR282" i="46"/>
  <c r="CP310" i="46"/>
  <c r="CQ159" i="46"/>
  <c r="CQ209" i="46"/>
  <c r="CQ208" i="46"/>
  <c r="CQ260" i="46"/>
  <c r="CQ259" i="46"/>
  <c r="CQ158" i="46"/>
  <c r="CS38" i="46"/>
  <c r="CS27" i="46"/>
  <c r="CS32" i="46"/>
  <c r="CS37" i="46"/>
  <c r="CS43" i="46"/>
  <c r="CS36" i="46"/>
  <c r="CS26" i="46"/>
  <c r="CS34" i="46"/>
  <c r="CS25" i="46"/>
  <c r="CS40" i="46"/>
  <c r="CS41" i="46"/>
  <c r="CS31" i="46"/>
  <c r="CS29" i="46"/>
  <c r="CS35" i="46"/>
  <c r="CS28" i="46"/>
  <c r="CS30" i="46"/>
  <c r="CS33" i="46"/>
  <c r="CS39" i="46"/>
  <c r="CS42" i="46"/>
  <c r="CS24" i="46"/>
  <c r="CN32" i="21"/>
  <c r="CN31" i="21" s="1"/>
  <c r="CO15" i="25" s="1"/>
  <c r="CS15" i="46"/>
  <c r="CT14" i="46"/>
  <c r="CT16" i="46" s="1"/>
  <c r="CQ313" i="46"/>
  <c r="E434" i="46"/>
  <c r="F433" i="46"/>
  <c r="AR111" i="21"/>
  <c r="CX5" i="28"/>
  <c r="CX6" i="28"/>
  <c r="CX7" i="28"/>
  <c r="CY8" i="28"/>
  <c r="CV3" i="28"/>
  <c r="CV4" i="28"/>
  <c r="CW2" i="28"/>
  <c r="CV9" i="28"/>
  <c r="CV10" i="28"/>
  <c r="CQ5" i="26"/>
  <c r="CQ6" i="26"/>
  <c r="CQ7" i="26"/>
  <c r="CR8" i="26"/>
  <c r="CL3" i="26"/>
  <c r="CL4" i="26"/>
  <c r="CM2" i="26"/>
  <c r="CL9" i="26"/>
  <c r="CL10" i="26"/>
  <c r="CL16" i="26" s="1"/>
  <c r="CL65" i="26"/>
  <c r="CL66" i="26"/>
  <c r="CO4" i="25"/>
  <c r="CO3" i="25"/>
  <c r="CP2" i="25"/>
  <c r="CO9" i="25"/>
  <c r="CQ8" i="25"/>
  <c r="CP7" i="25"/>
  <c r="CP6" i="25"/>
  <c r="CP5" i="25"/>
  <c r="CN61" i="21"/>
  <c r="CN172" i="21"/>
  <c r="CN149" i="21"/>
  <c r="CO5" i="21"/>
  <c r="CO161" i="21" s="1"/>
  <c r="CO6" i="21"/>
  <c r="CO7" i="21"/>
  <c r="CP8" i="21"/>
  <c r="CP46" i="21" s="1"/>
  <c r="CI9" i="20"/>
  <c r="CI10" i="20"/>
  <c r="BG134" i="21"/>
  <c r="BH131" i="21" s="1"/>
  <c r="BH133" i="21" s="1"/>
  <c r="BH19" i="26" s="1"/>
  <c r="CI59" i="20"/>
  <c r="CI49" i="20"/>
  <c r="CI3" i="20"/>
  <c r="CJ2" i="20"/>
  <c r="CI4" i="20"/>
  <c r="BL145" i="21"/>
  <c r="BM142" i="21" s="1"/>
  <c r="BM144" i="21" s="1"/>
  <c r="BM20" i="26" s="1"/>
  <c r="BG123" i="21"/>
  <c r="BH120" i="21" s="1"/>
  <c r="CN7" i="20"/>
  <c r="CO8" i="20"/>
  <c r="CN5" i="20"/>
  <c r="CN6" i="20"/>
  <c r="CJ347" i="21" l="1"/>
  <c r="CK344" i="21" s="1"/>
  <c r="CJ350" i="21"/>
  <c r="CM346" i="21"/>
  <c r="CM345" i="21"/>
  <c r="CM55" i="26" s="1"/>
  <c r="CM218" i="21"/>
  <c r="CM50" i="26" s="1"/>
  <c r="CM47" i="26" s="1"/>
  <c r="CM201" i="21"/>
  <c r="CM217" i="21"/>
  <c r="CM49" i="26" s="1"/>
  <c r="CM46" i="26" s="1"/>
  <c r="CM200" i="21"/>
  <c r="CM184" i="21"/>
  <c r="CM185" i="21"/>
  <c r="CM338" i="21"/>
  <c r="CM372" i="21"/>
  <c r="CM62" i="26" s="1"/>
  <c r="CM339" i="21"/>
  <c r="CM371" i="21"/>
  <c r="CM364" i="21"/>
  <c r="CM365" i="21"/>
  <c r="CP19" i="46"/>
  <c r="CO17" i="46"/>
  <c r="CO18" i="46"/>
  <c r="CK337" i="21"/>
  <c r="CK340" i="21" s="1"/>
  <c r="CK39" i="28"/>
  <c r="CM351" i="21"/>
  <c r="CM56" i="26"/>
  <c r="CM61" i="26"/>
  <c r="CL143" i="21"/>
  <c r="CL377" i="21"/>
  <c r="CM37" i="21"/>
  <c r="CM283" i="21"/>
  <c r="CM285" i="21"/>
  <c r="CL155" i="21"/>
  <c r="CM224" i="21"/>
  <c r="CM223" i="21"/>
  <c r="CM206" i="21"/>
  <c r="CM190" i="21"/>
  <c r="CM60" i="26"/>
  <c r="CM54" i="26"/>
  <c r="CM173" i="21"/>
  <c r="CM175" i="21" s="1"/>
  <c r="CM171" i="21" s="1"/>
  <c r="CM284" i="21" s="1"/>
  <c r="CM59" i="26"/>
  <c r="CM53" i="26"/>
  <c r="CM150" i="21"/>
  <c r="CM148" i="21" s="1"/>
  <c r="CN20" i="25" s="1"/>
  <c r="CM162" i="21"/>
  <c r="CM160" i="21" s="1"/>
  <c r="CN21" i="25" s="1"/>
  <c r="CL268" i="21"/>
  <c r="CO127" i="21"/>
  <c r="CO138" i="21"/>
  <c r="CO116" i="21"/>
  <c r="CO83" i="21"/>
  <c r="CO105" i="21"/>
  <c r="CO94" i="21"/>
  <c r="CM128" i="21"/>
  <c r="CM126" i="21" s="1"/>
  <c r="CN18" i="25" s="1"/>
  <c r="CM139" i="21"/>
  <c r="CM137" i="21" s="1"/>
  <c r="CN19" i="25" s="1"/>
  <c r="CM106" i="21"/>
  <c r="CM104" i="21" s="1"/>
  <c r="CN42" i="25" s="1"/>
  <c r="CM117" i="21"/>
  <c r="CM115" i="21" s="1"/>
  <c r="CN17" i="25" s="1"/>
  <c r="CM84" i="21"/>
  <c r="CM95" i="21"/>
  <c r="CO72" i="21"/>
  <c r="AT21" i="28"/>
  <c r="AU165" i="21"/>
  <c r="CM62" i="21"/>
  <c r="CM73" i="21"/>
  <c r="AR41" i="26"/>
  <c r="AR273" i="21"/>
  <c r="CM328" i="21"/>
  <c r="CJ29" i="20"/>
  <c r="CJ24" i="20"/>
  <c r="CJ44" i="20"/>
  <c r="CJ39" i="20"/>
  <c r="CJ34" i="20"/>
  <c r="CS237" i="46"/>
  <c r="CS295" i="46"/>
  <c r="CS242" i="46"/>
  <c r="CS238" i="46"/>
  <c r="CS249" i="46"/>
  <c r="CS298" i="46"/>
  <c r="CS304" i="46"/>
  <c r="CS252" i="46"/>
  <c r="CS297" i="46"/>
  <c r="CS152" i="46"/>
  <c r="CS148" i="46"/>
  <c r="CS144" i="46"/>
  <c r="CS140" i="46"/>
  <c r="CS139" i="46"/>
  <c r="CS135" i="46"/>
  <c r="CS109" i="46"/>
  <c r="CS105" i="46"/>
  <c r="CS101" i="46"/>
  <c r="CS94" i="46"/>
  <c r="CS92" i="46"/>
  <c r="CS300" i="46"/>
  <c r="CS302" i="46"/>
  <c r="CS292" i="46"/>
  <c r="CS243" i="46"/>
  <c r="CS241" i="46"/>
  <c r="CS239" i="46"/>
  <c r="CS204" i="46"/>
  <c r="CS352" i="46" s="1"/>
  <c r="CS191" i="46"/>
  <c r="CS339" i="46" s="1"/>
  <c r="CS194" i="46"/>
  <c r="CS342" i="46" s="1"/>
  <c r="CS185" i="46"/>
  <c r="CS333" i="46" s="1"/>
  <c r="CS151" i="46"/>
  <c r="CS147" i="46"/>
  <c r="CS143" i="46"/>
  <c r="CS99" i="46"/>
  <c r="CS138" i="46"/>
  <c r="CS108" i="46"/>
  <c r="CS104" i="46"/>
  <c r="CS100" i="46"/>
  <c r="CS91" i="46"/>
  <c r="CS305" i="46"/>
  <c r="CS296" i="46"/>
  <c r="CS293" i="46"/>
  <c r="CS287" i="46"/>
  <c r="CS250" i="46"/>
  <c r="CS288" i="46"/>
  <c r="CS254" i="46"/>
  <c r="CS248" i="46"/>
  <c r="CS253" i="46"/>
  <c r="CS246" i="46"/>
  <c r="CS235" i="46"/>
  <c r="CS201" i="46"/>
  <c r="CS349" i="46" s="1"/>
  <c r="CS200" i="46"/>
  <c r="CS348" i="46" s="1"/>
  <c r="CS197" i="46"/>
  <c r="CS345" i="46" s="1"/>
  <c r="CS189" i="46"/>
  <c r="CS337" i="46" s="1"/>
  <c r="CS187" i="46"/>
  <c r="CS335" i="46" s="1"/>
  <c r="CS154" i="46"/>
  <c r="CS150" i="46"/>
  <c r="CS146" i="46"/>
  <c r="CS142" i="46"/>
  <c r="CS97" i="46"/>
  <c r="CS137" i="46"/>
  <c r="CS107" i="46"/>
  <c r="CS103" i="46"/>
  <c r="CS98" i="46"/>
  <c r="CS303" i="46"/>
  <c r="CS289" i="46"/>
  <c r="CS291" i="46"/>
  <c r="CS294" i="46"/>
  <c r="CS290" i="46"/>
  <c r="CS251" i="46"/>
  <c r="CS244" i="46"/>
  <c r="CS236" i="46"/>
  <c r="CS199" i="46"/>
  <c r="CS347" i="46" s="1"/>
  <c r="CS196" i="46"/>
  <c r="CS344" i="46" s="1"/>
  <c r="CS202" i="46"/>
  <c r="CS350" i="46" s="1"/>
  <c r="CS193" i="46"/>
  <c r="CS341" i="46" s="1"/>
  <c r="CS188" i="46"/>
  <c r="CS336" i="46" s="1"/>
  <c r="CT44" i="46"/>
  <c r="CT48" i="46"/>
  <c r="CT52" i="46"/>
  <c r="CT56" i="46"/>
  <c r="CT60" i="46"/>
  <c r="CT47" i="46"/>
  <c r="CT51" i="46"/>
  <c r="CT55" i="46"/>
  <c r="CT59" i="46"/>
  <c r="CT63" i="46"/>
  <c r="CT46" i="46"/>
  <c r="CT50" i="46"/>
  <c r="CT54" i="46"/>
  <c r="CT58" i="46"/>
  <c r="CT62" i="46"/>
  <c r="CT45" i="46"/>
  <c r="CT49" i="46"/>
  <c r="CT53" i="46"/>
  <c r="CT57" i="46"/>
  <c r="CT61" i="46"/>
  <c r="CS153" i="46"/>
  <c r="CS149" i="46"/>
  <c r="CS145" i="46"/>
  <c r="CS141" i="46"/>
  <c r="CS95" i="46"/>
  <c r="CS136" i="46"/>
  <c r="CS110" i="46"/>
  <c r="CS106" i="46"/>
  <c r="CS102" i="46"/>
  <c r="CS96" i="46"/>
  <c r="CS93" i="46"/>
  <c r="CS301" i="46"/>
  <c r="CS299" i="46"/>
  <c r="CS286" i="46"/>
  <c r="CS247" i="46"/>
  <c r="CS240" i="46"/>
  <c r="CS245" i="46"/>
  <c r="CS203" i="46"/>
  <c r="CS351" i="46" s="1"/>
  <c r="CS190" i="46"/>
  <c r="CS338" i="46" s="1"/>
  <c r="CS195" i="46"/>
  <c r="CS343" i="46" s="1"/>
  <c r="CS198" i="46"/>
  <c r="CS346" i="46" s="1"/>
  <c r="CS192" i="46"/>
  <c r="CS340" i="46" s="1"/>
  <c r="CS186" i="46"/>
  <c r="CS334" i="46" s="1"/>
  <c r="CL110" i="21"/>
  <c r="CL272" i="21" s="1"/>
  <c r="CM234" i="21"/>
  <c r="CM239" i="21" s="1"/>
  <c r="CN2" i="21"/>
  <c r="CM140" i="21"/>
  <c r="CL166" i="21"/>
  <c r="CL132" i="21"/>
  <c r="CM191" i="21"/>
  <c r="CM118" i="21"/>
  <c r="CL121" i="21"/>
  <c r="CL352" i="21"/>
  <c r="CL358" i="21" s="1"/>
  <c r="CL63" i="26" s="1"/>
  <c r="CM107" i="21"/>
  <c r="CK63" i="26"/>
  <c r="CM174" i="21"/>
  <c r="CM85" i="21"/>
  <c r="CM151" i="21"/>
  <c r="CM207" i="21"/>
  <c r="CM3" i="21"/>
  <c r="CM96" i="21"/>
  <c r="CM74" i="21"/>
  <c r="CM4" i="21"/>
  <c r="CM129" i="21"/>
  <c r="CM47" i="21"/>
  <c r="CM10" i="21"/>
  <c r="CM63" i="21"/>
  <c r="CM163" i="21"/>
  <c r="CM152" i="21"/>
  <c r="CM290" i="21"/>
  <c r="CM9" i="21"/>
  <c r="CS282" i="46"/>
  <c r="CS170" i="46"/>
  <c r="CS318" i="46" s="1"/>
  <c r="CS178" i="46"/>
  <c r="CS326" i="46" s="1"/>
  <c r="CS165" i="46"/>
  <c r="CS115" i="46"/>
  <c r="CS116" i="46"/>
  <c r="CS124" i="46"/>
  <c r="CS121" i="46"/>
  <c r="CS131" i="46"/>
  <c r="CS81" i="46"/>
  <c r="CS84" i="46"/>
  <c r="CS86" i="46"/>
  <c r="CS80" i="46"/>
  <c r="CS73" i="46"/>
  <c r="CS71" i="46"/>
  <c r="CS134" i="46"/>
  <c r="CS215" i="46"/>
  <c r="CS180" i="46"/>
  <c r="CS328" i="46" s="1"/>
  <c r="CS168" i="46"/>
  <c r="CS268" i="46"/>
  <c r="CS166" i="46"/>
  <c r="CS314" i="46" s="1"/>
  <c r="CS226" i="46"/>
  <c r="CS229" i="46"/>
  <c r="CS222" i="46"/>
  <c r="CS228" i="46"/>
  <c r="CS277" i="46"/>
  <c r="CS285" i="46"/>
  <c r="CS224" i="46"/>
  <c r="CS173" i="46"/>
  <c r="CS321" i="46" s="1"/>
  <c r="CS276" i="46"/>
  <c r="CS118" i="46"/>
  <c r="CS119" i="46"/>
  <c r="CS117" i="46"/>
  <c r="CS128" i="46"/>
  <c r="CS133" i="46"/>
  <c r="CS89" i="46"/>
  <c r="CS82" i="46"/>
  <c r="CS76" i="46"/>
  <c r="CS266" i="46"/>
  <c r="CS179" i="46"/>
  <c r="CS327" i="46" s="1"/>
  <c r="CS272" i="46"/>
  <c r="CS176" i="46"/>
  <c r="CS324" i="46" s="1"/>
  <c r="CS283" i="46"/>
  <c r="CS183" i="46"/>
  <c r="CS331" i="46" s="1"/>
  <c r="CS177" i="46"/>
  <c r="CS325" i="46" s="1"/>
  <c r="CS167" i="46"/>
  <c r="CS315" i="46" s="1"/>
  <c r="CS269" i="46"/>
  <c r="CS219" i="46"/>
  <c r="CS225" i="46"/>
  <c r="CS271" i="46"/>
  <c r="CS275" i="46"/>
  <c r="CS174" i="46"/>
  <c r="CS322" i="46" s="1"/>
  <c r="CS216" i="46"/>
  <c r="CS122" i="46"/>
  <c r="CS125" i="46"/>
  <c r="CS120" i="46"/>
  <c r="CS130" i="46"/>
  <c r="CS132" i="46"/>
  <c r="CS87" i="46"/>
  <c r="CS85" i="46"/>
  <c r="CS72" i="46"/>
  <c r="CS77" i="46"/>
  <c r="CS74" i="46"/>
  <c r="CS279" i="46"/>
  <c r="CS227" i="46"/>
  <c r="CS233" i="46"/>
  <c r="CS231" i="46"/>
  <c r="CS274" i="46"/>
  <c r="CS223" i="46"/>
  <c r="CS169" i="46"/>
  <c r="CS317" i="46" s="1"/>
  <c r="CS220" i="46"/>
  <c r="CS221" i="46"/>
  <c r="CS181" i="46"/>
  <c r="CS329" i="46" s="1"/>
  <c r="CS230" i="46"/>
  <c r="CS284" i="46"/>
  <c r="CS281" i="46"/>
  <c r="CS273" i="46"/>
  <c r="CS175" i="46"/>
  <c r="CS323" i="46" s="1"/>
  <c r="CS267" i="46"/>
  <c r="CS129" i="46"/>
  <c r="CS123" i="46"/>
  <c r="CS126" i="46"/>
  <c r="CS127" i="46"/>
  <c r="CS83" i="46"/>
  <c r="CS88" i="46"/>
  <c r="CS90" i="46"/>
  <c r="CS79" i="46"/>
  <c r="CS78" i="46"/>
  <c r="CS75" i="46"/>
  <c r="CS270" i="46"/>
  <c r="CS278" i="46"/>
  <c r="CS234" i="46"/>
  <c r="CS217" i="46"/>
  <c r="CS171" i="46"/>
  <c r="CS319" i="46" s="1"/>
  <c r="CS184" i="46"/>
  <c r="CS332" i="46" s="1"/>
  <c r="CS280" i="46"/>
  <c r="CS172" i="46"/>
  <c r="CS320" i="46" s="1"/>
  <c r="CS218" i="46"/>
  <c r="CS232" i="46"/>
  <c r="CS182" i="46"/>
  <c r="CS330" i="46" s="1"/>
  <c r="CQ310" i="46"/>
  <c r="CR159" i="46"/>
  <c r="CR260" i="46"/>
  <c r="CR259" i="46"/>
  <c r="CR158" i="46"/>
  <c r="CR209" i="46"/>
  <c r="CR208" i="46"/>
  <c r="CT38" i="46"/>
  <c r="CT27" i="46"/>
  <c r="CT43" i="46"/>
  <c r="CT32" i="46"/>
  <c r="CT37" i="46"/>
  <c r="CT34" i="46"/>
  <c r="CT25" i="46"/>
  <c r="CT41" i="46"/>
  <c r="CT36" i="46"/>
  <c r="CT26" i="46"/>
  <c r="CT40" i="46"/>
  <c r="CT29" i="46"/>
  <c r="CT30" i="46"/>
  <c r="CT28" i="46"/>
  <c r="CT31" i="46"/>
  <c r="CT35" i="46"/>
  <c r="CT42" i="46"/>
  <c r="CT39" i="46"/>
  <c r="CT33" i="46"/>
  <c r="CT24" i="46"/>
  <c r="CO32" i="21"/>
  <c r="CO31" i="21" s="1"/>
  <c r="CP15" i="25" s="1"/>
  <c r="E435" i="46"/>
  <c r="F434" i="46"/>
  <c r="CR313" i="46"/>
  <c r="CU14" i="46"/>
  <c r="CU16" i="46" s="1"/>
  <c r="CT15" i="46"/>
  <c r="AR112" i="21"/>
  <c r="AS26" i="28" s="1"/>
  <c r="CM3" i="26"/>
  <c r="CM4" i="26"/>
  <c r="CN2" i="26"/>
  <c r="CM9" i="26"/>
  <c r="CM10" i="26"/>
  <c r="CM16" i="26" s="1"/>
  <c r="CM66" i="26"/>
  <c r="CM65" i="26"/>
  <c r="CR5" i="26"/>
  <c r="CR6" i="26"/>
  <c r="CR7" i="26"/>
  <c r="CS8" i="26"/>
  <c r="CW3" i="28"/>
  <c r="CW4" i="28"/>
  <c r="CX2" i="28"/>
  <c r="CW9" i="28"/>
  <c r="CW10" i="28"/>
  <c r="CY6" i="28"/>
  <c r="CY5" i="28"/>
  <c r="CY7" i="28"/>
  <c r="CZ8" i="28"/>
  <c r="CQ6" i="25"/>
  <c r="CQ7" i="25"/>
  <c r="CR8" i="25"/>
  <c r="CQ5" i="25"/>
  <c r="CQ2" i="25"/>
  <c r="CP4" i="25"/>
  <c r="CP3" i="25"/>
  <c r="CP9" i="25"/>
  <c r="CN207" i="21"/>
  <c r="CN211" i="21" s="1"/>
  <c r="CN31" i="26" s="1"/>
  <c r="CO172" i="21"/>
  <c r="CO61" i="21"/>
  <c r="CO149" i="21"/>
  <c r="CP5" i="21"/>
  <c r="CP161" i="21" s="1"/>
  <c r="CP6" i="21"/>
  <c r="CQ8" i="21"/>
  <c r="CQ46" i="21" s="1"/>
  <c r="CP7" i="21"/>
  <c r="CJ9" i="20"/>
  <c r="CJ10" i="20"/>
  <c r="BH134" i="21"/>
  <c r="BI131" i="21" s="1"/>
  <c r="BI133" i="21" s="1"/>
  <c r="BI19" i="26" s="1"/>
  <c r="CJ59" i="20"/>
  <c r="CJ54" i="20"/>
  <c r="CK2" i="20"/>
  <c r="CJ49" i="20"/>
  <c r="CJ4" i="20"/>
  <c r="CJ3" i="20"/>
  <c r="BM145" i="21"/>
  <c r="BN142" i="21" s="1"/>
  <c r="BN144" i="21" s="1"/>
  <c r="BN20" i="26" s="1"/>
  <c r="CP8" i="20"/>
  <c r="CO7" i="20"/>
  <c r="CO6" i="20"/>
  <c r="CO5" i="20"/>
  <c r="BH122" i="21"/>
  <c r="BH18" i="26" s="1"/>
  <c r="CK347" i="21" l="1"/>
  <c r="CK350" i="21"/>
  <c r="CN346" i="21"/>
  <c r="CN61" i="26" s="1"/>
  <c r="CN345" i="21"/>
  <c r="CN55" i="26" s="1"/>
  <c r="CN218" i="21"/>
  <c r="CN50" i="26" s="1"/>
  <c r="CN47" i="26" s="1"/>
  <c r="CN217" i="21"/>
  <c r="CN49" i="26" s="1"/>
  <c r="CN46" i="26" s="1"/>
  <c r="CN201" i="21"/>
  <c r="CN184" i="21"/>
  <c r="CN185" i="21"/>
  <c r="CN200" i="21"/>
  <c r="CN372" i="21"/>
  <c r="CN62" i="26" s="1"/>
  <c r="CN339" i="21"/>
  <c r="CN338" i="21"/>
  <c r="CN371" i="21"/>
  <c r="CN56" i="26" s="1"/>
  <c r="CN364" i="21"/>
  <c r="CN365" i="21"/>
  <c r="CQ19" i="46"/>
  <c r="CP17" i="46"/>
  <c r="CP18" i="46"/>
  <c r="CL337" i="21"/>
  <c r="CL340" i="21" s="1"/>
  <c r="CL39" i="28"/>
  <c r="CL344" i="21"/>
  <c r="CN351" i="21"/>
  <c r="CN140" i="21"/>
  <c r="CM377" i="21"/>
  <c r="CN234" i="21"/>
  <c r="CN239" i="21" s="1"/>
  <c r="CN191" i="21"/>
  <c r="CN195" i="21" s="1"/>
  <c r="CN30" i="26" s="1"/>
  <c r="CN47" i="21"/>
  <c r="CN37" i="21"/>
  <c r="CO2" i="21"/>
  <c r="CN283" i="21"/>
  <c r="CN285" i="21"/>
  <c r="CN174" i="21"/>
  <c r="CN163" i="21"/>
  <c r="CN9" i="21"/>
  <c r="CN96" i="21"/>
  <c r="CN129" i="21"/>
  <c r="CN224" i="21"/>
  <c r="CN223" i="21"/>
  <c r="CN206" i="21"/>
  <c r="CM155" i="21"/>
  <c r="CN190" i="21"/>
  <c r="CN60" i="26"/>
  <c r="CN54" i="26"/>
  <c r="CN173" i="21"/>
  <c r="CN175" i="21" s="1"/>
  <c r="CN171" i="21" s="1"/>
  <c r="CN284" i="21" s="1"/>
  <c r="CN59" i="26"/>
  <c r="CN53" i="26"/>
  <c r="CN150" i="21"/>
  <c r="CN148" i="21" s="1"/>
  <c r="CO20" i="25" s="1"/>
  <c r="CN162" i="21"/>
  <c r="CN160" i="21" s="1"/>
  <c r="CO21" i="25" s="1"/>
  <c r="CP138" i="21"/>
  <c r="CP127" i="21"/>
  <c r="CP116" i="21"/>
  <c r="CP105" i="21"/>
  <c r="CP94" i="21"/>
  <c r="CP83" i="21"/>
  <c r="CN128" i="21"/>
  <c r="CN126" i="21" s="1"/>
  <c r="CO18" i="25" s="1"/>
  <c r="CN139" i="21"/>
  <c r="CN137" i="21" s="1"/>
  <c r="CO19" i="25" s="1"/>
  <c r="CM268" i="21"/>
  <c r="CN106" i="21"/>
  <c r="CN104" i="21" s="1"/>
  <c r="CO42" i="25" s="1"/>
  <c r="CN117" i="21"/>
  <c r="CN115" i="21" s="1"/>
  <c r="CO17" i="25" s="1"/>
  <c r="CN84" i="21"/>
  <c r="CN95" i="21"/>
  <c r="CP72" i="21"/>
  <c r="CN62" i="21"/>
  <c r="CN73" i="21"/>
  <c r="AU167" i="21"/>
  <c r="AU22" i="26" s="1"/>
  <c r="CN328" i="21"/>
  <c r="CK24" i="20"/>
  <c r="CK29" i="20"/>
  <c r="CK44" i="20"/>
  <c r="CK39" i="20"/>
  <c r="CK34" i="20"/>
  <c r="CN152" i="21"/>
  <c r="CN118" i="21"/>
  <c r="CN85" i="21"/>
  <c r="CN74" i="21"/>
  <c r="CN151" i="21"/>
  <c r="CN4" i="21"/>
  <c r="CN107" i="21"/>
  <c r="CN63" i="21"/>
  <c r="CN290" i="21"/>
  <c r="CN10" i="21"/>
  <c r="CN377" i="21" s="1"/>
  <c r="CN3" i="21"/>
  <c r="CT301" i="46"/>
  <c r="CT245" i="46"/>
  <c r="CT240" i="46"/>
  <c r="CT286" i="46"/>
  <c r="CT188" i="46"/>
  <c r="CT336" i="46" s="1"/>
  <c r="CT247" i="46"/>
  <c r="CT299" i="46"/>
  <c r="CU45" i="46"/>
  <c r="CU49" i="46"/>
  <c r="CU53" i="46"/>
  <c r="CU57" i="46"/>
  <c r="CU61" i="46"/>
  <c r="CU44" i="46"/>
  <c r="CU48" i="46"/>
  <c r="CU52" i="46"/>
  <c r="CU56" i="46"/>
  <c r="CU60" i="46"/>
  <c r="CU47" i="46"/>
  <c r="CU51" i="46"/>
  <c r="CU55" i="46"/>
  <c r="CU59" i="46"/>
  <c r="CU63" i="46"/>
  <c r="CU46" i="46"/>
  <c r="CU50" i="46"/>
  <c r="CU54" i="46"/>
  <c r="CU58" i="46"/>
  <c r="CU62" i="46"/>
  <c r="CT152" i="46"/>
  <c r="CT148" i="46"/>
  <c r="CT144" i="46"/>
  <c r="CT140" i="46"/>
  <c r="CT139" i="46"/>
  <c r="CT110" i="46"/>
  <c r="CT106" i="46"/>
  <c r="CT102" i="46"/>
  <c r="CT98" i="46"/>
  <c r="CT94" i="46"/>
  <c r="CT298" i="46"/>
  <c r="CT303" i="46"/>
  <c r="CT300" i="46"/>
  <c r="CT287" i="46"/>
  <c r="CT242" i="46"/>
  <c r="CT235" i="46"/>
  <c r="CT200" i="46"/>
  <c r="CT348" i="46" s="1"/>
  <c r="CT201" i="46"/>
  <c r="CT349" i="46" s="1"/>
  <c r="CT196" i="46"/>
  <c r="CT344" i="46" s="1"/>
  <c r="CT185" i="46"/>
  <c r="CT333" i="46" s="1"/>
  <c r="CT187" i="46"/>
  <c r="CT335" i="46" s="1"/>
  <c r="CT151" i="46"/>
  <c r="CT147" i="46"/>
  <c r="CT143" i="46"/>
  <c r="CT138" i="46"/>
  <c r="CT137" i="46"/>
  <c r="CT109" i="46"/>
  <c r="CT105" i="46"/>
  <c r="CT101" i="46"/>
  <c r="CT97" i="46"/>
  <c r="CT93" i="46"/>
  <c r="CT304" i="46"/>
  <c r="CT302" i="46"/>
  <c r="CT297" i="46"/>
  <c r="CT294" i="46"/>
  <c r="CT296" i="46"/>
  <c r="CT251" i="46"/>
  <c r="CT252" i="46"/>
  <c r="CT249" i="46"/>
  <c r="CT254" i="46"/>
  <c r="CT236" i="46"/>
  <c r="CT204" i="46"/>
  <c r="CT352" i="46" s="1"/>
  <c r="CT198" i="46"/>
  <c r="CT346" i="46" s="1"/>
  <c r="CT203" i="46"/>
  <c r="CT351" i="46" s="1"/>
  <c r="CT193" i="46"/>
  <c r="CT341" i="46" s="1"/>
  <c r="CT189" i="46"/>
  <c r="CT337" i="46" s="1"/>
  <c r="CT186" i="46"/>
  <c r="CT334" i="46" s="1"/>
  <c r="CT154" i="46"/>
  <c r="CT150" i="46"/>
  <c r="CT146" i="46"/>
  <c r="CT142" i="46"/>
  <c r="CT136" i="46"/>
  <c r="CT135" i="46"/>
  <c r="CT108" i="46"/>
  <c r="CT104" i="46"/>
  <c r="CT100" i="46"/>
  <c r="CT96" i="46"/>
  <c r="CT92" i="46"/>
  <c r="CT293" i="46"/>
  <c r="CT288" i="46"/>
  <c r="CT295" i="46"/>
  <c r="CT292" i="46"/>
  <c r="CT289" i="46"/>
  <c r="CT248" i="46"/>
  <c r="CT250" i="46"/>
  <c r="CT243" i="46"/>
  <c r="CT237" i="46"/>
  <c r="CT202" i="46"/>
  <c r="CT350" i="46" s="1"/>
  <c r="CT197" i="46"/>
  <c r="CT345" i="46" s="1"/>
  <c r="CT199" i="46"/>
  <c r="CT347" i="46" s="1"/>
  <c r="CT195" i="46"/>
  <c r="CT343" i="46" s="1"/>
  <c r="CT190" i="46"/>
  <c r="CT338" i="46" s="1"/>
  <c r="CT153" i="46"/>
  <c r="CT149" i="46"/>
  <c r="CT145" i="46"/>
  <c r="CT141" i="46"/>
  <c r="CT107" i="46"/>
  <c r="CT103" i="46"/>
  <c r="CT99" i="46"/>
  <c r="CT95" i="46"/>
  <c r="CT91" i="46"/>
  <c r="CT305" i="46"/>
  <c r="CT290" i="46"/>
  <c r="CT291" i="46"/>
  <c r="CT253" i="46"/>
  <c r="CT244" i="46"/>
  <c r="CT241" i="46"/>
  <c r="CT246" i="46"/>
  <c r="CT239" i="46"/>
  <c r="CT238" i="46"/>
  <c r="CT192" i="46"/>
  <c r="CT340" i="46" s="1"/>
  <c r="CT194" i="46"/>
  <c r="CT342" i="46" s="1"/>
  <c r="CT191" i="46"/>
  <c r="CT339" i="46" s="1"/>
  <c r="CL311" i="21"/>
  <c r="CM352" i="21"/>
  <c r="CM132" i="21"/>
  <c r="CM166" i="21"/>
  <c r="CM121" i="21"/>
  <c r="CM110" i="21"/>
  <c r="CM272" i="21" s="1"/>
  <c r="CM143" i="21"/>
  <c r="CT232" i="46"/>
  <c r="CT280" i="46"/>
  <c r="CT217" i="46"/>
  <c r="CT231" i="46"/>
  <c r="CT216" i="46"/>
  <c r="CT167" i="46"/>
  <c r="CT315" i="46" s="1"/>
  <c r="CT179" i="46"/>
  <c r="CT327" i="46" s="1"/>
  <c r="CT276" i="46"/>
  <c r="CT285" i="46"/>
  <c r="CT229" i="46"/>
  <c r="CT268" i="46"/>
  <c r="CT215" i="46"/>
  <c r="CT170" i="46"/>
  <c r="CT318" i="46" s="1"/>
  <c r="CT120" i="46"/>
  <c r="CT118" i="46"/>
  <c r="CT126" i="46"/>
  <c r="CT127" i="46"/>
  <c r="CT124" i="46"/>
  <c r="CT85" i="46"/>
  <c r="CT87" i="46"/>
  <c r="CT75" i="46"/>
  <c r="CT77" i="46"/>
  <c r="CT74" i="46"/>
  <c r="CT218" i="46"/>
  <c r="CT184" i="46"/>
  <c r="CT234" i="46"/>
  <c r="CT175" i="46"/>
  <c r="CT323" i="46" s="1"/>
  <c r="CT284" i="46"/>
  <c r="CT169" i="46"/>
  <c r="CT317" i="46" s="1"/>
  <c r="CT233" i="46"/>
  <c r="CT174" i="46"/>
  <c r="CT322" i="46" s="1"/>
  <c r="CT225" i="46"/>
  <c r="CT283" i="46"/>
  <c r="CT266" i="46"/>
  <c r="CT173" i="46"/>
  <c r="CT321" i="46" s="1"/>
  <c r="CT277" i="46"/>
  <c r="CT226" i="46"/>
  <c r="CT168" i="46"/>
  <c r="CT316" i="46" s="1"/>
  <c r="CT282" i="46"/>
  <c r="CT123" i="46"/>
  <c r="CT125" i="46"/>
  <c r="CT119" i="46"/>
  <c r="CT131" i="46"/>
  <c r="CT88" i="46"/>
  <c r="CT90" i="46"/>
  <c r="CT83" i="46"/>
  <c r="CT80" i="46"/>
  <c r="CT71" i="46"/>
  <c r="CT182" i="46"/>
  <c r="CT330" i="46" s="1"/>
  <c r="CT172" i="46"/>
  <c r="CT320" i="46" s="1"/>
  <c r="CT278" i="46"/>
  <c r="CT273" i="46"/>
  <c r="CT230" i="46"/>
  <c r="CT221" i="46"/>
  <c r="CT223" i="46"/>
  <c r="CT227" i="46"/>
  <c r="CT275" i="46"/>
  <c r="CT219" i="46"/>
  <c r="CT177" i="46"/>
  <c r="CT325" i="46" s="1"/>
  <c r="CT176" i="46"/>
  <c r="CT324" i="46" s="1"/>
  <c r="CT228" i="46"/>
  <c r="CT166" i="46"/>
  <c r="CT314" i="46" s="1"/>
  <c r="CT180" i="46"/>
  <c r="CT328" i="46" s="1"/>
  <c r="CT165" i="46"/>
  <c r="CT115" i="46"/>
  <c r="CT129" i="46"/>
  <c r="CT122" i="46"/>
  <c r="CT130" i="46"/>
  <c r="CT133" i="46"/>
  <c r="CT84" i="46"/>
  <c r="CT86" i="46"/>
  <c r="CT82" i="46"/>
  <c r="CT81" i="46"/>
  <c r="CT78" i="46"/>
  <c r="CT72" i="46"/>
  <c r="CT134" i="46"/>
  <c r="CT171" i="46"/>
  <c r="CT319" i="46" s="1"/>
  <c r="CT270" i="46"/>
  <c r="CT267" i="46"/>
  <c r="CT281" i="46"/>
  <c r="CT181" i="46"/>
  <c r="CT329" i="46" s="1"/>
  <c r="CT220" i="46"/>
  <c r="CT274" i="46"/>
  <c r="CT279" i="46"/>
  <c r="CT271" i="46"/>
  <c r="CT269" i="46"/>
  <c r="CT183" i="46"/>
  <c r="CT331" i="46" s="1"/>
  <c r="CT272" i="46"/>
  <c r="CT224" i="46"/>
  <c r="CT222" i="46"/>
  <c r="CT178" i="46"/>
  <c r="CT326" i="46" s="1"/>
  <c r="CT116" i="46"/>
  <c r="CT117" i="46"/>
  <c r="CT121" i="46"/>
  <c r="CT128" i="46"/>
  <c r="CT132" i="46"/>
  <c r="CT89" i="46"/>
  <c r="CT79" i="46"/>
  <c r="CT76" i="46"/>
  <c r="CT73" i="46"/>
  <c r="CS159" i="46"/>
  <c r="CR310" i="46"/>
  <c r="CS259" i="46"/>
  <c r="CS260" i="46"/>
  <c r="CS158" i="46"/>
  <c r="CS209" i="46"/>
  <c r="CS208" i="46"/>
  <c r="CS316" i="46"/>
  <c r="CU43" i="46"/>
  <c r="CU27" i="46"/>
  <c r="CU38" i="46"/>
  <c r="CU32" i="46"/>
  <c r="CU37" i="46"/>
  <c r="CU40" i="46"/>
  <c r="CU26" i="46"/>
  <c r="CU41" i="46"/>
  <c r="CU25" i="46"/>
  <c r="CU34" i="46"/>
  <c r="CU36" i="46"/>
  <c r="CU28" i="46"/>
  <c r="CU42" i="46"/>
  <c r="CU35" i="46"/>
  <c r="CU31" i="46"/>
  <c r="CU30" i="46"/>
  <c r="CU39" i="46"/>
  <c r="CU33" i="46"/>
  <c r="CU24" i="46"/>
  <c r="CU29" i="46"/>
  <c r="CU15" i="46"/>
  <c r="CV14" i="46"/>
  <c r="CV16" i="46" s="1"/>
  <c r="CP32" i="21"/>
  <c r="CP31" i="21" s="1"/>
  <c r="CQ15" i="25" s="1"/>
  <c r="E436" i="46"/>
  <c r="F435" i="46"/>
  <c r="CS313" i="46"/>
  <c r="AS109" i="21"/>
  <c r="AS111" i="21" s="1"/>
  <c r="CZ5" i="28"/>
  <c r="CZ6" i="28"/>
  <c r="DA8" i="28"/>
  <c r="CZ7" i="28"/>
  <c r="CY2" i="28"/>
  <c r="CX3" i="28"/>
  <c r="CX4" i="28"/>
  <c r="CX9" i="28"/>
  <c r="CX10" i="28"/>
  <c r="CS5" i="26"/>
  <c r="CS6" i="26"/>
  <c r="CS7" i="26"/>
  <c r="CT8" i="26"/>
  <c r="CN3" i="26"/>
  <c r="CN4" i="26"/>
  <c r="CO2" i="26"/>
  <c r="CN9" i="26"/>
  <c r="CN10" i="26"/>
  <c r="CN16" i="26" s="1"/>
  <c r="CN65" i="26"/>
  <c r="CN66" i="26"/>
  <c r="CR6" i="25"/>
  <c r="CR5" i="25"/>
  <c r="CR7" i="25"/>
  <c r="CS8" i="25"/>
  <c r="CQ9" i="25"/>
  <c r="CR2" i="25"/>
  <c r="CQ4" i="25"/>
  <c r="CQ3" i="25"/>
  <c r="CP172" i="21"/>
  <c r="CP61" i="21"/>
  <c r="CP149" i="21"/>
  <c r="CQ5" i="21"/>
  <c r="CQ161" i="21" s="1"/>
  <c r="CQ6" i="21"/>
  <c r="CQ7" i="21"/>
  <c r="CR8" i="21"/>
  <c r="CR46" i="21" s="1"/>
  <c r="CK9" i="20"/>
  <c r="CK10" i="20"/>
  <c r="BI134" i="21"/>
  <c r="BJ131" i="21" s="1"/>
  <c r="BJ133" i="21" s="1"/>
  <c r="BJ19" i="26" s="1"/>
  <c r="CK59" i="20"/>
  <c r="CL2" i="20"/>
  <c r="CK4" i="20"/>
  <c r="CK3" i="20"/>
  <c r="CK49" i="20"/>
  <c r="CK54" i="20"/>
  <c r="BH123" i="21"/>
  <c r="BI120" i="21" s="1"/>
  <c r="BI122" i="21" s="1"/>
  <c r="BI18" i="26" s="1"/>
  <c r="BN145" i="21"/>
  <c r="BO142" i="21" s="1"/>
  <c r="CQ8" i="20"/>
  <c r="CP7" i="20"/>
  <c r="CP6" i="20"/>
  <c r="CP5" i="20"/>
  <c r="CL347" i="21" l="1"/>
  <c r="CL350" i="21"/>
  <c r="CO346" i="21"/>
  <c r="CO345" i="21"/>
  <c r="CO218" i="21"/>
  <c r="CO50" i="26" s="1"/>
  <c r="CO47" i="26" s="1"/>
  <c r="CO201" i="21"/>
  <c r="CO217" i="21"/>
  <c r="CO49" i="26" s="1"/>
  <c r="CO46" i="26" s="1"/>
  <c r="CO200" i="21"/>
  <c r="CO184" i="21"/>
  <c r="CO185" i="21"/>
  <c r="CO372" i="21"/>
  <c r="CO62" i="26" s="1"/>
  <c r="CO371" i="21"/>
  <c r="CO56" i="26" s="1"/>
  <c r="CO339" i="21"/>
  <c r="CO338" i="21"/>
  <c r="CO364" i="21"/>
  <c r="CO365" i="21"/>
  <c r="CR19" i="46"/>
  <c r="CQ17" i="46"/>
  <c r="CQ18" i="46"/>
  <c r="CM337" i="21"/>
  <c r="CM340" i="21" s="1"/>
  <c r="CM39" i="28"/>
  <c r="CM344" i="21"/>
  <c r="CO351" i="21"/>
  <c r="CO74" i="21"/>
  <c r="CO223" i="21"/>
  <c r="CO61" i="26"/>
  <c r="CO55" i="26"/>
  <c r="CO140" i="21"/>
  <c r="CO224" i="21"/>
  <c r="CO234" i="21"/>
  <c r="CO239" i="21" s="1"/>
  <c r="CO73" i="21"/>
  <c r="CO173" i="21"/>
  <c r="CO175" i="21" s="1"/>
  <c r="CO171" i="21" s="1"/>
  <c r="CO284" i="21" s="1"/>
  <c r="CO54" i="26"/>
  <c r="CO163" i="21"/>
  <c r="CO4" i="21"/>
  <c r="CO162" i="21"/>
  <c r="CO160" i="21" s="1"/>
  <c r="CP21" i="25" s="1"/>
  <c r="CO85" i="21"/>
  <c r="CO191" i="21"/>
  <c r="CO195" i="21" s="1"/>
  <c r="CO30" i="26" s="1"/>
  <c r="CO174" i="21"/>
  <c r="CO151" i="21"/>
  <c r="CP2" i="21"/>
  <c r="CO139" i="21"/>
  <c r="CO137" i="21" s="1"/>
  <c r="CP19" i="25" s="1"/>
  <c r="CO190" i="21"/>
  <c r="CO207" i="21"/>
  <c r="CO211" i="21" s="1"/>
  <c r="CO31" i="26" s="1"/>
  <c r="CO152" i="21"/>
  <c r="CO107" i="21"/>
  <c r="CO96" i="21"/>
  <c r="CO3" i="21"/>
  <c r="CO84" i="21"/>
  <c r="CO118" i="21"/>
  <c r="CO129" i="21"/>
  <c r="CO63" i="21"/>
  <c r="CO47" i="21"/>
  <c r="CO9" i="21"/>
  <c r="CO106" i="21"/>
  <c r="CO104" i="21" s="1"/>
  <c r="CO268" i="21" s="1"/>
  <c r="CO59" i="26"/>
  <c r="CO290" i="21"/>
  <c r="CO10" i="21"/>
  <c r="CO328" i="21"/>
  <c r="CO62" i="21"/>
  <c r="CO117" i="21"/>
  <c r="CO115" i="21" s="1"/>
  <c r="CP17" i="25" s="1"/>
  <c r="CO128" i="21"/>
  <c r="CO126" i="21" s="1"/>
  <c r="CP18" i="25" s="1"/>
  <c r="CO150" i="21"/>
  <c r="CO148" i="21" s="1"/>
  <c r="CP20" i="25" s="1"/>
  <c r="CO53" i="26"/>
  <c r="CO37" i="21"/>
  <c r="CO95" i="21"/>
  <c r="CO60" i="26"/>
  <c r="CO206" i="21"/>
  <c r="CN132" i="21"/>
  <c r="CO285" i="21"/>
  <c r="CO283" i="21"/>
  <c r="CN268" i="21"/>
  <c r="CN155" i="21"/>
  <c r="CP224" i="21"/>
  <c r="CN121" i="21"/>
  <c r="CN166" i="21"/>
  <c r="CN143" i="21"/>
  <c r="CQ116" i="21"/>
  <c r="CQ138" i="21"/>
  <c r="CQ127" i="21"/>
  <c r="CQ94" i="21"/>
  <c r="CQ105" i="21"/>
  <c r="CQ83" i="21"/>
  <c r="AU168" i="21"/>
  <c r="AU357" i="21" s="1"/>
  <c r="CQ72" i="21"/>
  <c r="CN352" i="21"/>
  <c r="CN358" i="21" s="1"/>
  <c r="CN311" i="21" s="1"/>
  <c r="AS41" i="26"/>
  <c r="AS273" i="21"/>
  <c r="CL29" i="20"/>
  <c r="CL24" i="20"/>
  <c r="CL44" i="20"/>
  <c r="CL39" i="20"/>
  <c r="CL34" i="20"/>
  <c r="CN110" i="21"/>
  <c r="CN272" i="21" s="1"/>
  <c r="CU250" i="46"/>
  <c r="CU296" i="46"/>
  <c r="CU304" i="46"/>
  <c r="CU235" i="46"/>
  <c r="CU241" i="46"/>
  <c r="CU293" i="46"/>
  <c r="CU305" i="46"/>
  <c r="CU252" i="46"/>
  <c r="CU287" i="46"/>
  <c r="CU238" i="46"/>
  <c r="CU244" i="46"/>
  <c r="CU291" i="46"/>
  <c r="CU248" i="46"/>
  <c r="CU292" i="46"/>
  <c r="CU236" i="46"/>
  <c r="CU251" i="46"/>
  <c r="CU294" i="46"/>
  <c r="CU242" i="46"/>
  <c r="CU300" i="46"/>
  <c r="CU239" i="46"/>
  <c r="CU253" i="46"/>
  <c r="CU290" i="46"/>
  <c r="CU237" i="46"/>
  <c r="CU295" i="46"/>
  <c r="CU254" i="46"/>
  <c r="CU297" i="46"/>
  <c r="CU303" i="46"/>
  <c r="CU246" i="46"/>
  <c r="CU243" i="46"/>
  <c r="CU289" i="46"/>
  <c r="CU288" i="46"/>
  <c r="CU249" i="46"/>
  <c r="CU302" i="46"/>
  <c r="CU298" i="46"/>
  <c r="CU154" i="46"/>
  <c r="CU150" i="46"/>
  <c r="CU146" i="46"/>
  <c r="CU142" i="46"/>
  <c r="CU138" i="46"/>
  <c r="CU108" i="46"/>
  <c r="CU104" i="46"/>
  <c r="CU99" i="46"/>
  <c r="CU98" i="46"/>
  <c r="CU92" i="46"/>
  <c r="CU301" i="46"/>
  <c r="CU247" i="46"/>
  <c r="CU240" i="46"/>
  <c r="CU198" i="46"/>
  <c r="CU346" i="46" s="1"/>
  <c r="CU196" i="46"/>
  <c r="CU344" i="46" s="1"/>
  <c r="CU194" i="46"/>
  <c r="CU342" i="46" s="1"/>
  <c r="CU188" i="46"/>
  <c r="CU336" i="46" s="1"/>
  <c r="CV46" i="46"/>
  <c r="CV50" i="46"/>
  <c r="CV54" i="46"/>
  <c r="CV58" i="46"/>
  <c r="CV62" i="46"/>
  <c r="CV45" i="46"/>
  <c r="CV49" i="46"/>
  <c r="CV53" i="46"/>
  <c r="CV57" i="46"/>
  <c r="CV61" i="46"/>
  <c r="CV44" i="46"/>
  <c r="CV48" i="46"/>
  <c r="CV52" i="46"/>
  <c r="CV56" i="46"/>
  <c r="CV60" i="46"/>
  <c r="CV47" i="46"/>
  <c r="CV51" i="46"/>
  <c r="CV55" i="46"/>
  <c r="CV59" i="46"/>
  <c r="CV63" i="46"/>
  <c r="CU153" i="46"/>
  <c r="CU149" i="46"/>
  <c r="CU145" i="46"/>
  <c r="CU141" i="46"/>
  <c r="CU137" i="46"/>
  <c r="CU107" i="46"/>
  <c r="CU103" i="46"/>
  <c r="CU97" i="46"/>
  <c r="CU96" i="46"/>
  <c r="CU91" i="46"/>
  <c r="CU299" i="46"/>
  <c r="CU193" i="46"/>
  <c r="CU341" i="46" s="1"/>
  <c r="CU191" i="46"/>
  <c r="CU339" i="46" s="1"/>
  <c r="CU192" i="46"/>
  <c r="CU340" i="46" s="1"/>
  <c r="CU186" i="46"/>
  <c r="CU334" i="46" s="1"/>
  <c r="CU152" i="46"/>
  <c r="CU148" i="46"/>
  <c r="CU144" i="46"/>
  <c r="CU140" i="46"/>
  <c r="CU136" i="46"/>
  <c r="CU110" i="46"/>
  <c r="CU106" i="46"/>
  <c r="CU102" i="46"/>
  <c r="CU95" i="46"/>
  <c r="CU94" i="46"/>
  <c r="CU286" i="46"/>
  <c r="CU245" i="46"/>
  <c r="CU203" i="46"/>
  <c r="CU351" i="46" s="1"/>
  <c r="CU204" i="46"/>
  <c r="CU352" i="46" s="1"/>
  <c r="CU197" i="46"/>
  <c r="CU345" i="46" s="1"/>
  <c r="CU190" i="46"/>
  <c r="CU338" i="46" s="1"/>
  <c r="CU187" i="46"/>
  <c r="CU335" i="46" s="1"/>
  <c r="CU151" i="46"/>
  <c r="CU147" i="46"/>
  <c r="CU143" i="46"/>
  <c r="CU139" i="46"/>
  <c r="CU135" i="46"/>
  <c r="CU109" i="46"/>
  <c r="CU105" i="46"/>
  <c r="CU101" i="46"/>
  <c r="CU100" i="46"/>
  <c r="CU93" i="46"/>
  <c r="CU201" i="46"/>
  <c r="CU349" i="46" s="1"/>
  <c r="CU199" i="46"/>
  <c r="CU347" i="46" s="1"/>
  <c r="CU202" i="46"/>
  <c r="CU350" i="46" s="1"/>
  <c r="CU200" i="46"/>
  <c r="CU348" i="46" s="1"/>
  <c r="CU195" i="46"/>
  <c r="CU343" i="46" s="1"/>
  <c r="CU189" i="46"/>
  <c r="CU337" i="46" s="1"/>
  <c r="CU185" i="46"/>
  <c r="CU333" i="46" s="1"/>
  <c r="CU183" i="46"/>
  <c r="CU331" i="46" s="1"/>
  <c r="CU274" i="46"/>
  <c r="CU267" i="46"/>
  <c r="CU166" i="46"/>
  <c r="CU176" i="46"/>
  <c r="CU324" i="46" s="1"/>
  <c r="CU227" i="46"/>
  <c r="CU273" i="46"/>
  <c r="CU182" i="46"/>
  <c r="CU277" i="46"/>
  <c r="CU169" i="46"/>
  <c r="CU234" i="46"/>
  <c r="CU215" i="46"/>
  <c r="CU276" i="46"/>
  <c r="CU280" i="46"/>
  <c r="CU115" i="46"/>
  <c r="CU117" i="46"/>
  <c r="CU123" i="46"/>
  <c r="CU128" i="46"/>
  <c r="CU129" i="46"/>
  <c r="CU85" i="46"/>
  <c r="CU86" i="46"/>
  <c r="CU83" i="46"/>
  <c r="CU81" i="46"/>
  <c r="CU74" i="46"/>
  <c r="CU72" i="46"/>
  <c r="CU222" i="46"/>
  <c r="CU269" i="46"/>
  <c r="CU220" i="46"/>
  <c r="CU270" i="46"/>
  <c r="CU228" i="46"/>
  <c r="CU177" i="46"/>
  <c r="CU325" i="46" s="1"/>
  <c r="CU223" i="46"/>
  <c r="CU278" i="46"/>
  <c r="CU282" i="46"/>
  <c r="CU173" i="46"/>
  <c r="CU321" i="46" s="1"/>
  <c r="CU225" i="46"/>
  <c r="CU184" i="46"/>
  <c r="CU332" i="46" s="1"/>
  <c r="CU268" i="46"/>
  <c r="CU179" i="46"/>
  <c r="CU327" i="46" s="1"/>
  <c r="CU216" i="46"/>
  <c r="CU232" i="46"/>
  <c r="CU125" i="46"/>
  <c r="CU118" i="46"/>
  <c r="CU130" i="46"/>
  <c r="CU127" i="46"/>
  <c r="CU79" i="46"/>
  <c r="CU88" i="46"/>
  <c r="CU77" i="46"/>
  <c r="CU76" i="46"/>
  <c r="CU73" i="46"/>
  <c r="CU178" i="46"/>
  <c r="CU326" i="46" s="1"/>
  <c r="CU224" i="46"/>
  <c r="CU271" i="46"/>
  <c r="CU181" i="46"/>
  <c r="CU329" i="46" s="1"/>
  <c r="CU171" i="46"/>
  <c r="CU165" i="46"/>
  <c r="CU219" i="46"/>
  <c r="CU221" i="46"/>
  <c r="CU168" i="46"/>
  <c r="CU266" i="46"/>
  <c r="CU174" i="46"/>
  <c r="CU322" i="46" s="1"/>
  <c r="CU284" i="46"/>
  <c r="CU218" i="46"/>
  <c r="CU229" i="46"/>
  <c r="CU231" i="46"/>
  <c r="CU116" i="46"/>
  <c r="CU133" i="46"/>
  <c r="CU122" i="46"/>
  <c r="CU126" i="46"/>
  <c r="CU131" i="46"/>
  <c r="CU89" i="46"/>
  <c r="CU84" i="46"/>
  <c r="CU82" i="46"/>
  <c r="CU75" i="46"/>
  <c r="CU272" i="46"/>
  <c r="CU279" i="46"/>
  <c r="CU281" i="46"/>
  <c r="CU180" i="46"/>
  <c r="CU328" i="46" s="1"/>
  <c r="CU275" i="46"/>
  <c r="CU230" i="46"/>
  <c r="CU172" i="46"/>
  <c r="CU226" i="46"/>
  <c r="CU283" i="46"/>
  <c r="CU233" i="46"/>
  <c r="CU175" i="46"/>
  <c r="CU170" i="46"/>
  <c r="CU285" i="46"/>
  <c r="CU167" i="46"/>
  <c r="CU217" i="46"/>
  <c r="CU120" i="46"/>
  <c r="CU119" i="46"/>
  <c r="CU121" i="46"/>
  <c r="CU124" i="46"/>
  <c r="CU132" i="46"/>
  <c r="CU90" i="46"/>
  <c r="CU87" i="46"/>
  <c r="CU80" i="46"/>
  <c r="CU78" i="46"/>
  <c r="CU71" i="46"/>
  <c r="CU134" i="46"/>
  <c r="CT159" i="46"/>
  <c r="CS310" i="46"/>
  <c r="CT209" i="46"/>
  <c r="CT208" i="46"/>
  <c r="CT260" i="46"/>
  <c r="CT259" i="46"/>
  <c r="CT158" i="46"/>
  <c r="CU330" i="46"/>
  <c r="CT332" i="46"/>
  <c r="CV38" i="46"/>
  <c r="CV37" i="46"/>
  <c r="CV27" i="46"/>
  <c r="CV32" i="46"/>
  <c r="CV43" i="46"/>
  <c r="CV36" i="46"/>
  <c r="CV25" i="46"/>
  <c r="CV26" i="46"/>
  <c r="CV40" i="46"/>
  <c r="CV34" i="46"/>
  <c r="CV41" i="46"/>
  <c r="CV42" i="46"/>
  <c r="CV30" i="46"/>
  <c r="CV31" i="46"/>
  <c r="CV29" i="46"/>
  <c r="CV24" i="46"/>
  <c r="CV35" i="46"/>
  <c r="CV39" i="46"/>
  <c r="CV28" i="46"/>
  <c r="CV33" i="46"/>
  <c r="CT313" i="46"/>
  <c r="CQ32" i="21"/>
  <c r="CQ31" i="21" s="1"/>
  <c r="CR15" i="25" s="1"/>
  <c r="F436" i="46"/>
  <c r="E437" i="46"/>
  <c r="CV15" i="46"/>
  <c r="CW14" i="46"/>
  <c r="CW16" i="46" s="1"/>
  <c r="AS112" i="21"/>
  <c r="CP2" i="26"/>
  <c r="CO3" i="26"/>
  <c r="CO4" i="26"/>
  <c r="CO9" i="26"/>
  <c r="CO10" i="26"/>
  <c r="CO16" i="26" s="1"/>
  <c r="CO66" i="26"/>
  <c r="CO65" i="26"/>
  <c r="CT6" i="26"/>
  <c r="CU8" i="26"/>
  <c r="CT7" i="26"/>
  <c r="CT5" i="26"/>
  <c r="CY3" i="28"/>
  <c r="CY4" i="28"/>
  <c r="CZ2" i="28"/>
  <c r="CY9" i="28"/>
  <c r="CY10" i="28"/>
  <c r="DA5" i="28"/>
  <c r="DA6" i="28"/>
  <c r="DA7" i="28"/>
  <c r="DB8" i="28"/>
  <c r="CS7" i="25"/>
  <c r="CT8" i="25"/>
  <c r="CS6" i="25"/>
  <c r="CS5" i="25"/>
  <c r="CR4" i="25"/>
  <c r="CR9" i="25"/>
  <c r="CR3" i="25"/>
  <c r="CS2" i="25"/>
  <c r="CQ172" i="21"/>
  <c r="CQ61" i="21"/>
  <c r="CQ149" i="21"/>
  <c r="CR5" i="21"/>
  <c r="CR161" i="21" s="1"/>
  <c r="CR6" i="21"/>
  <c r="CR7" i="21"/>
  <c r="CS8" i="21"/>
  <c r="CS46" i="21" s="1"/>
  <c r="CL9" i="20"/>
  <c r="CL10" i="20"/>
  <c r="BJ134" i="21"/>
  <c r="BK131" i="21" s="1"/>
  <c r="BK133" i="21" s="1"/>
  <c r="BK19" i="26" s="1"/>
  <c r="CL59" i="20"/>
  <c r="CL54" i="20"/>
  <c r="CL3" i="20"/>
  <c r="CM2" i="20"/>
  <c r="CL4" i="20"/>
  <c r="CL49" i="20"/>
  <c r="BO144" i="21"/>
  <c r="BO20" i="26" s="1"/>
  <c r="BI123" i="21"/>
  <c r="BJ120" i="21" s="1"/>
  <c r="CR8" i="20"/>
  <c r="CQ7" i="20"/>
  <c r="CQ6" i="20"/>
  <c r="CQ5" i="20"/>
  <c r="CM347" i="21" l="1"/>
  <c r="CM350" i="21"/>
  <c r="CP346" i="21"/>
  <c r="CP345" i="21"/>
  <c r="CP218" i="21"/>
  <c r="CP50" i="26" s="1"/>
  <c r="CP47" i="26" s="1"/>
  <c r="CP217" i="21"/>
  <c r="CP49" i="26" s="1"/>
  <c r="CP46" i="26" s="1"/>
  <c r="CP201" i="21"/>
  <c r="CP184" i="21"/>
  <c r="CP200" i="21"/>
  <c r="CP185" i="21"/>
  <c r="CP59" i="26" s="1"/>
  <c r="CP371" i="21"/>
  <c r="CP338" i="21"/>
  <c r="CP339" i="21"/>
  <c r="CP372" i="21"/>
  <c r="CP62" i="26" s="1"/>
  <c r="CP364" i="21"/>
  <c r="CP365" i="21"/>
  <c r="CS19" i="46"/>
  <c r="CR18" i="46"/>
  <c r="CR17" i="46"/>
  <c r="CP118" i="21"/>
  <c r="CN337" i="21"/>
  <c r="CN340" i="21" s="1"/>
  <c r="CN39" i="28"/>
  <c r="CO132" i="21"/>
  <c r="CN344" i="21"/>
  <c r="CO377" i="21"/>
  <c r="CP351" i="21"/>
  <c r="CP56" i="26"/>
  <c r="CP63" i="21"/>
  <c r="CQ2" i="21"/>
  <c r="CQ37" i="21" s="1"/>
  <c r="CP234" i="21"/>
  <c r="CP239" i="21" s="1"/>
  <c r="CP106" i="21"/>
  <c r="CP104" i="21" s="1"/>
  <c r="CQ42" i="25" s="1"/>
  <c r="CP174" i="21"/>
  <c r="CP107" i="21"/>
  <c r="CP290" i="21"/>
  <c r="CP60" i="26"/>
  <c r="CP190" i="21"/>
  <c r="CP74" i="21"/>
  <c r="CP163" i="21"/>
  <c r="CP9" i="21"/>
  <c r="CP117" i="21"/>
  <c r="CP115" i="21" s="1"/>
  <c r="CQ17" i="25" s="1"/>
  <c r="CP53" i="26"/>
  <c r="CP223" i="21"/>
  <c r="CP55" i="26"/>
  <c r="CP61" i="26"/>
  <c r="CP207" i="21"/>
  <c r="CP211" i="21" s="1"/>
  <c r="CP31" i="26" s="1"/>
  <c r="CP191" i="21"/>
  <c r="CP195" i="21" s="1"/>
  <c r="CP30" i="26" s="1"/>
  <c r="CP129" i="21"/>
  <c r="CP85" i="21"/>
  <c r="CP151" i="21"/>
  <c r="CP4" i="21"/>
  <c r="CP328" i="21"/>
  <c r="CP73" i="21"/>
  <c r="CP95" i="21"/>
  <c r="CP139" i="21"/>
  <c r="CP137" i="21" s="1"/>
  <c r="CQ19" i="25" s="1"/>
  <c r="CP162" i="21"/>
  <c r="CP160" i="21" s="1"/>
  <c r="CQ21" i="25" s="1"/>
  <c r="CP173" i="21"/>
  <c r="CP175" i="21" s="1"/>
  <c r="CP171" i="21" s="1"/>
  <c r="CP284" i="21" s="1"/>
  <c r="CP285" i="21"/>
  <c r="CP37" i="21"/>
  <c r="CP152" i="21"/>
  <c r="CP140" i="21"/>
  <c r="CP96" i="21"/>
  <c r="CP47" i="21"/>
  <c r="CP10" i="21"/>
  <c r="CP3" i="21"/>
  <c r="CP62" i="21"/>
  <c r="CP84" i="21"/>
  <c r="CP128" i="21"/>
  <c r="CP126" i="21" s="1"/>
  <c r="CQ18" i="25" s="1"/>
  <c r="CP150" i="21"/>
  <c r="CP148" i="21" s="1"/>
  <c r="CQ20" i="25" s="1"/>
  <c r="CP54" i="26"/>
  <c r="CP206" i="21"/>
  <c r="CP283" i="21"/>
  <c r="CO121" i="21"/>
  <c r="CO352" i="21"/>
  <c r="CO358" i="21" s="1"/>
  <c r="CO311" i="21" s="1"/>
  <c r="CO166" i="21"/>
  <c r="CO143" i="21"/>
  <c r="CO110" i="21"/>
  <c r="CO272" i="21" s="1"/>
  <c r="CP42" i="25"/>
  <c r="CO155" i="21"/>
  <c r="AU21" i="28"/>
  <c r="CN63" i="26"/>
  <c r="CR127" i="21"/>
  <c r="CR138" i="21"/>
  <c r="CR116" i="21"/>
  <c r="CR94" i="21"/>
  <c r="CR105" i="21"/>
  <c r="CR83" i="21"/>
  <c r="AV165" i="21"/>
  <c r="AV167" i="21" s="1"/>
  <c r="AV22" i="26" s="1"/>
  <c r="CR72" i="21"/>
  <c r="CM29" i="20"/>
  <c r="CM24" i="20"/>
  <c r="CM44" i="20"/>
  <c r="CM39" i="20"/>
  <c r="CV196" i="46"/>
  <c r="CV344" i="46" s="1"/>
  <c r="CM34" i="20"/>
  <c r="CV286" i="46"/>
  <c r="CV245" i="46"/>
  <c r="CV299" i="46"/>
  <c r="CV138" i="46"/>
  <c r="CV137" i="46"/>
  <c r="CV151" i="46"/>
  <c r="CV147" i="46"/>
  <c r="CV143" i="46"/>
  <c r="CV110" i="46"/>
  <c r="CV106" i="46"/>
  <c r="CV102" i="46"/>
  <c r="CV99" i="46"/>
  <c r="CV95" i="46"/>
  <c r="CV91" i="46"/>
  <c r="CV304" i="46"/>
  <c r="CV295" i="46"/>
  <c r="CV290" i="46"/>
  <c r="CV297" i="46"/>
  <c r="CV298" i="46"/>
  <c r="CV242" i="46"/>
  <c r="CV252" i="46"/>
  <c r="CV249" i="46"/>
  <c r="CV238" i="46"/>
  <c r="CV202" i="46"/>
  <c r="CV350" i="46" s="1"/>
  <c r="CV200" i="46"/>
  <c r="CV348" i="46" s="1"/>
  <c r="CV197" i="46"/>
  <c r="CV345" i="46" s="1"/>
  <c r="CV192" i="46"/>
  <c r="CV340" i="46" s="1"/>
  <c r="CV190" i="46"/>
  <c r="CV338" i="46" s="1"/>
  <c r="CV188" i="46"/>
  <c r="CV336" i="46" s="1"/>
  <c r="CV136" i="46"/>
  <c r="CV135" i="46"/>
  <c r="CV154" i="46"/>
  <c r="CV150" i="46"/>
  <c r="CV146" i="46"/>
  <c r="CV142" i="46"/>
  <c r="CV109" i="46"/>
  <c r="CV105" i="46"/>
  <c r="CV101" i="46"/>
  <c r="CV98" i="46"/>
  <c r="CV94" i="46"/>
  <c r="CV288" i="46"/>
  <c r="CV293" i="46"/>
  <c r="CV294" i="46"/>
  <c r="CV251" i="46"/>
  <c r="CV253" i="46"/>
  <c r="CV254" i="46"/>
  <c r="CV247" i="46"/>
  <c r="CV248" i="46"/>
  <c r="CV239" i="46"/>
  <c r="CV194" i="46"/>
  <c r="CV342" i="46" s="1"/>
  <c r="CV195" i="46"/>
  <c r="CV343" i="46" s="1"/>
  <c r="CV187" i="46"/>
  <c r="CV335" i="46" s="1"/>
  <c r="CV186" i="46"/>
  <c r="CV334" i="46" s="1"/>
  <c r="CV153" i="46"/>
  <c r="CV149" i="46"/>
  <c r="CV145" i="46"/>
  <c r="CV141" i="46"/>
  <c r="CV108" i="46"/>
  <c r="CV104" i="46"/>
  <c r="CV97" i="46"/>
  <c r="CV93" i="46"/>
  <c r="CV303" i="46"/>
  <c r="CV300" i="46"/>
  <c r="CV305" i="46"/>
  <c r="CV292" i="46"/>
  <c r="CV291" i="46"/>
  <c r="CV250" i="46"/>
  <c r="CV243" i="46"/>
  <c r="CV244" i="46"/>
  <c r="CV241" i="46"/>
  <c r="CV235" i="46"/>
  <c r="CV204" i="46"/>
  <c r="CV352" i="46" s="1"/>
  <c r="CV203" i="46"/>
  <c r="CV351" i="46" s="1"/>
  <c r="CV201" i="46"/>
  <c r="CV349" i="46" s="1"/>
  <c r="CV191" i="46"/>
  <c r="CV339" i="46" s="1"/>
  <c r="CV189" i="46"/>
  <c r="CV337" i="46" s="1"/>
  <c r="CW47" i="46"/>
  <c r="CW51" i="46"/>
  <c r="CW55" i="46"/>
  <c r="CW59" i="46"/>
  <c r="CW63" i="46"/>
  <c r="CW46" i="46"/>
  <c r="CW50" i="46"/>
  <c r="CW54" i="46"/>
  <c r="CW58" i="46"/>
  <c r="CW62" i="46"/>
  <c r="CW45" i="46"/>
  <c r="CW49" i="46"/>
  <c r="CW53" i="46"/>
  <c r="CW57" i="46"/>
  <c r="CW61" i="46"/>
  <c r="CW44" i="46"/>
  <c r="CW48" i="46"/>
  <c r="CW52" i="46"/>
  <c r="CW56" i="46"/>
  <c r="CW60" i="46"/>
  <c r="CV139" i="46"/>
  <c r="CV152" i="46"/>
  <c r="CV148" i="46"/>
  <c r="CV144" i="46"/>
  <c r="CV140" i="46"/>
  <c r="CV107" i="46"/>
  <c r="CV103" i="46"/>
  <c r="CV100" i="46"/>
  <c r="CV96" i="46"/>
  <c r="CV92" i="46"/>
  <c r="CV296" i="46"/>
  <c r="CV301" i="46"/>
  <c r="CV302" i="46"/>
  <c r="CV289" i="46"/>
  <c r="CV287" i="46"/>
  <c r="CV246" i="46"/>
  <c r="CV240" i="46"/>
  <c r="CV237" i="46"/>
  <c r="CV236" i="46"/>
  <c r="CV198" i="46"/>
  <c r="CV346" i="46" s="1"/>
  <c r="CV199" i="46"/>
  <c r="CV347" i="46" s="1"/>
  <c r="CV193" i="46"/>
  <c r="CV341" i="46" s="1"/>
  <c r="CV185" i="46"/>
  <c r="CV333" i="46" s="1"/>
  <c r="CV285" i="46"/>
  <c r="CV283" i="46"/>
  <c r="CV275" i="46"/>
  <c r="CV281" i="46"/>
  <c r="CV229" i="46"/>
  <c r="CV266" i="46"/>
  <c r="CV219" i="46"/>
  <c r="CV181" i="46"/>
  <c r="CV329" i="46" s="1"/>
  <c r="CV115" i="46"/>
  <c r="CV121" i="46"/>
  <c r="CV128" i="46"/>
  <c r="CV120" i="46"/>
  <c r="CV130" i="46"/>
  <c r="CV90" i="46"/>
  <c r="CV83" i="46"/>
  <c r="CV85" i="46"/>
  <c r="CV82" i="46"/>
  <c r="CV77" i="46"/>
  <c r="CV134" i="46"/>
  <c r="CV216" i="46"/>
  <c r="CV278" i="46"/>
  <c r="CV270" i="46"/>
  <c r="CV280" i="46"/>
  <c r="CV215" i="46"/>
  <c r="CV277" i="46"/>
  <c r="CV176" i="46"/>
  <c r="CV324" i="46" s="1"/>
  <c r="CV274" i="46"/>
  <c r="CV217" i="46"/>
  <c r="CV170" i="46"/>
  <c r="CV318" i="46" s="1"/>
  <c r="CV226" i="46"/>
  <c r="CV279" i="46"/>
  <c r="CV218" i="46"/>
  <c r="CV168" i="46"/>
  <c r="CV316" i="46" s="1"/>
  <c r="CV271" i="46"/>
  <c r="CV118" i="46"/>
  <c r="CV132" i="46"/>
  <c r="CV116" i="46"/>
  <c r="CV131" i="46"/>
  <c r="CV127" i="46"/>
  <c r="CV86" i="46"/>
  <c r="CV88" i="46"/>
  <c r="CV81" i="46"/>
  <c r="CV79" i="46"/>
  <c r="CV72" i="46"/>
  <c r="CV179" i="46"/>
  <c r="CV327" i="46" s="1"/>
  <c r="CV225" i="46"/>
  <c r="CV223" i="46"/>
  <c r="CV220" i="46"/>
  <c r="CV234" i="46"/>
  <c r="CV182" i="46"/>
  <c r="CV330" i="46" s="1"/>
  <c r="CV166" i="46"/>
  <c r="CV314" i="46" s="1"/>
  <c r="CV183" i="46"/>
  <c r="CV331" i="46" s="1"/>
  <c r="CV175" i="46"/>
  <c r="CV323" i="46" s="1"/>
  <c r="CV172" i="46"/>
  <c r="CV320" i="46" s="1"/>
  <c r="CV180" i="46"/>
  <c r="CV328" i="46" s="1"/>
  <c r="CV272" i="46"/>
  <c r="CV231" i="46"/>
  <c r="CV284" i="46"/>
  <c r="CV165" i="46"/>
  <c r="CV224" i="46"/>
  <c r="CV122" i="46"/>
  <c r="CV119" i="46"/>
  <c r="CV125" i="46"/>
  <c r="CV129" i="46"/>
  <c r="CV133" i="46"/>
  <c r="CV84" i="46"/>
  <c r="CV78" i="46"/>
  <c r="CV76" i="46"/>
  <c r="CV73" i="46"/>
  <c r="CV232" i="46"/>
  <c r="CV268" i="46"/>
  <c r="CV173" i="46"/>
  <c r="CV321" i="46" s="1"/>
  <c r="CV177" i="46"/>
  <c r="CV325" i="46" s="1"/>
  <c r="CV269" i="46"/>
  <c r="CV169" i="46"/>
  <c r="CV317" i="46" s="1"/>
  <c r="CV273" i="46"/>
  <c r="CV167" i="46"/>
  <c r="CV315" i="46" s="1"/>
  <c r="CV233" i="46"/>
  <c r="CV230" i="46"/>
  <c r="CV174" i="46"/>
  <c r="CV322" i="46" s="1"/>
  <c r="CV221" i="46"/>
  <c r="CV171" i="46"/>
  <c r="CV319" i="46" s="1"/>
  <c r="CV178" i="46"/>
  <c r="CV326" i="46" s="1"/>
  <c r="CV117" i="46"/>
  <c r="CV123" i="46"/>
  <c r="CV124" i="46"/>
  <c r="CV126" i="46"/>
  <c r="CV80" i="46"/>
  <c r="CV87" i="46"/>
  <c r="CV89" i="46"/>
  <c r="CV71" i="46"/>
  <c r="CV75" i="46"/>
  <c r="CV74" i="46"/>
  <c r="CV184" i="46"/>
  <c r="CV332" i="46" s="1"/>
  <c r="CV282" i="46"/>
  <c r="CV228" i="46"/>
  <c r="CV222" i="46"/>
  <c r="CV276" i="46"/>
  <c r="CV227" i="46"/>
  <c r="CV267" i="46"/>
  <c r="CU159" i="46"/>
  <c r="CT310" i="46"/>
  <c r="CU158" i="46"/>
  <c r="CU209" i="46"/>
  <c r="CU208" i="46"/>
  <c r="CU260" i="46"/>
  <c r="CU259" i="46"/>
  <c r="CU316" i="46"/>
  <c r="CU315" i="46"/>
  <c r="CU317" i="46"/>
  <c r="CU320" i="46"/>
  <c r="CU323" i="46"/>
  <c r="CU318" i="46"/>
  <c r="CU319" i="46"/>
  <c r="CU314" i="46"/>
  <c r="CW38" i="46"/>
  <c r="CW27" i="46"/>
  <c r="CW32" i="46"/>
  <c r="CW43" i="46"/>
  <c r="CW37" i="46"/>
  <c r="CW40" i="46"/>
  <c r="CW41" i="46"/>
  <c r="CW31" i="46"/>
  <c r="CW34" i="46"/>
  <c r="CW36" i="46"/>
  <c r="CW26" i="46"/>
  <c r="CW25" i="46"/>
  <c r="CW29" i="46"/>
  <c r="CW28" i="46"/>
  <c r="CW35" i="46"/>
  <c r="CW30" i="46"/>
  <c r="CW42" i="46"/>
  <c r="CW33" i="46"/>
  <c r="CW24" i="46"/>
  <c r="CW39" i="46"/>
  <c r="CW15" i="46"/>
  <c r="CX14" i="46"/>
  <c r="CX16" i="46" s="1"/>
  <c r="E438" i="46"/>
  <c r="F437" i="46"/>
  <c r="CR32" i="21"/>
  <c r="CR31" i="21" s="1"/>
  <c r="CS15" i="25" s="1"/>
  <c r="CU313" i="46"/>
  <c r="AT26" i="28"/>
  <c r="AT109" i="21"/>
  <c r="DB5" i="28"/>
  <c r="DB6" i="28"/>
  <c r="DB7" i="28"/>
  <c r="DC8" i="28"/>
  <c r="CZ3" i="28"/>
  <c r="CZ4" i="28"/>
  <c r="DA2" i="28"/>
  <c r="CZ9" i="28"/>
  <c r="CZ10" i="28"/>
  <c r="CU5" i="26"/>
  <c r="CU6" i="26"/>
  <c r="CU7" i="26"/>
  <c r="CV8" i="26"/>
  <c r="CP3" i="26"/>
  <c r="CP4" i="26"/>
  <c r="CQ2" i="26"/>
  <c r="CP9" i="26"/>
  <c r="CP10" i="26"/>
  <c r="CP16" i="26" s="1"/>
  <c r="CP65" i="26"/>
  <c r="CP66" i="26"/>
  <c r="CS4" i="25"/>
  <c r="CS3" i="25"/>
  <c r="CT2" i="25"/>
  <c r="CS9" i="25"/>
  <c r="CT5" i="25"/>
  <c r="CU8" i="25"/>
  <c r="CT7" i="25"/>
  <c r="CT6" i="25"/>
  <c r="CQ63" i="21"/>
  <c r="CS6" i="21"/>
  <c r="CT8" i="21"/>
  <c r="CT46" i="21" s="1"/>
  <c r="CS5" i="21"/>
  <c r="CS161" i="21" s="1"/>
  <c r="CS7" i="21"/>
  <c r="CR61" i="21"/>
  <c r="CR172" i="21"/>
  <c r="CR149" i="21"/>
  <c r="CM9" i="20"/>
  <c r="CM10" i="20"/>
  <c r="BK134" i="21"/>
  <c r="BL131" i="21" s="1"/>
  <c r="BL133" i="21" s="1"/>
  <c r="BL19" i="26" s="1"/>
  <c r="CM59" i="20"/>
  <c r="CN2" i="20"/>
  <c r="CM4" i="20"/>
  <c r="CM49" i="20"/>
  <c r="CM54" i="20"/>
  <c r="CM3" i="20"/>
  <c r="BJ122" i="21"/>
  <c r="BJ18" i="26" s="1"/>
  <c r="BO145" i="21"/>
  <c r="BP142" i="21" s="1"/>
  <c r="CS8" i="20"/>
  <c r="CR5" i="20"/>
  <c r="CR6" i="20"/>
  <c r="CR7" i="20"/>
  <c r="CQ207" i="21" l="1"/>
  <c r="CQ211" i="21" s="1"/>
  <c r="CQ31" i="26" s="1"/>
  <c r="CQ9" i="21"/>
  <c r="CQ117" i="21"/>
  <c r="CQ115" i="21" s="1"/>
  <c r="CR17" i="25" s="1"/>
  <c r="CN347" i="21"/>
  <c r="CN350" i="21"/>
  <c r="CQ290" i="21"/>
  <c r="CQ346" i="21"/>
  <c r="CQ345" i="21"/>
  <c r="CQ55" i="26" s="1"/>
  <c r="CQ218" i="21"/>
  <c r="CQ50" i="26" s="1"/>
  <c r="CQ47" i="26" s="1"/>
  <c r="CQ201" i="21"/>
  <c r="CQ217" i="21"/>
  <c r="CQ200" i="21"/>
  <c r="CQ184" i="21"/>
  <c r="CQ53" i="26" s="1"/>
  <c r="CQ185" i="21"/>
  <c r="CQ339" i="21"/>
  <c r="CQ371" i="21"/>
  <c r="CQ56" i="26" s="1"/>
  <c r="CQ338" i="21"/>
  <c r="CQ372" i="21"/>
  <c r="CQ365" i="21"/>
  <c r="CQ364" i="21"/>
  <c r="CT19" i="46"/>
  <c r="CS17" i="46"/>
  <c r="CS18" i="46"/>
  <c r="CQ191" i="21"/>
  <c r="CQ195" i="21" s="1"/>
  <c r="CQ30" i="26" s="1"/>
  <c r="CQ224" i="21"/>
  <c r="CP155" i="21"/>
  <c r="CQ152" i="21"/>
  <c r="CR2" i="21"/>
  <c r="CR9" i="21" s="1"/>
  <c r="CQ95" i="21"/>
  <c r="CQ59" i="26"/>
  <c r="CQ174" i="21"/>
  <c r="CQ118" i="21"/>
  <c r="CQ107" i="21"/>
  <c r="CQ96" i="21"/>
  <c r="CQ151" i="21"/>
  <c r="CQ4" i="21"/>
  <c r="CQ73" i="21"/>
  <c r="CQ84" i="21"/>
  <c r="CQ139" i="21"/>
  <c r="CQ137" i="21" s="1"/>
  <c r="CR19" i="25" s="1"/>
  <c r="CQ162" i="21"/>
  <c r="CQ160" i="21" s="1"/>
  <c r="CR21" i="25" s="1"/>
  <c r="CQ60" i="26"/>
  <c r="CQ206" i="21"/>
  <c r="CQ283" i="21"/>
  <c r="CQ61" i="26"/>
  <c r="CQ163" i="21"/>
  <c r="CQ140" i="21"/>
  <c r="CQ234" i="21"/>
  <c r="CQ239" i="21" s="1"/>
  <c r="CQ328" i="21"/>
  <c r="CQ106" i="21"/>
  <c r="CQ104" i="21" s="1"/>
  <c r="CQ268" i="21" s="1"/>
  <c r="CQ54" i="26"/>
  <c r="CQ49" i="26"/>
  <c r="CQ46" i="26" s="1"/>
  <c r="CQ285" i="21"/>
  <c r="CP121" i="21"/>
  <c r="CQ129" i="21"/>
  <c r="CQ85" i="21"/>
  <c r="CQ74" i="21"/>
  <c r="CQ47" i="21"/>
  <c r="CQ10" i="21"/>
  <c r="CQ166" i="21" s="1"/>
  <c r="CQ3" i="21"/>
  <c r="CQ62" i="21"/>
  <c r="CQ128" i="21"/>
  <c r="CQ126" i="21" s="1"/>
  <c r="CR18" i="25" s="1"/>
  <c r="CQ150" i="21"/>
  <c r="CQ148" i="21" s="1"/>
  <c r="CR20" i="25" s="1"/>
  <c r="CQ173" i="21"/>
  <c r="CQ175" i="21" s="1"/>
  <c r="CQ171" i="21" s="1"/>
  <c r="CQ284" i="21" s="1"/>
  <c r="CQ190" i="21"/>
  <c r="CQ223" i="21"/>
  <c r="CO337" i="21"/>
  <c r="CO340" i="21" s="1"/>
  <c r="CO39" i="28"/>
  <c r="CP268" i="21"/>
  <c r="CO344" i="21"/>
  <c r="CP110" i="21"/>
  <c r="CP272" i="21" s="1"/>
  <c r="CQ351" i="21"/>
  <c r="CQ62" i="26"/>
  <c r="CP377" i="21"/>
  <c r="CP166" i="21"/>
  <c r="CP132" i="21"/>
  <c r="CP352" i="21"/>
  <c r="CP143" i="21"/>
  <c r="CO63" i="26"/>
  <c r="CR206" i="21"/>
  <c r="CR190" i="21"/>
  <c r="CS127" i="21"/>
  <c r="CS138" i="21"/>
  <c r="CS105" i="21"/>
  <c r="CS94" i="21"/>
  <c r="CS116" i="21"/>
  <c r="CS83" i="21"/>
  <c r="CR106" i="21"/>
  <c r="CR104" i="21" s="1"/>
  <c r="CS42" i="25" s="1"/>
  <c r="CS72" i="21"/>
  <c r="AV168" i="21"/>
  <c r="AV357" i="21" s="1"/>
  <c r="CN29" i="20"/>
  <c r="CN24" i="20"/>
  <c r="CN44" i="20"/>
  <c r="CN39" i="20"/>
  <c r="CN34" i="20"/>
  <c r="CW237" i="46"/>
  <c r="CW302" i="46"/>
  <c r="CW188" i="46"/>
  <c r="CW336" i="46" s="1"/>
  <c r="CW240" i="46"/>
  <c r="CW287" i="46"/>
  <c r="CW301" i="46"/>
  <c r="CW296" i="46"/>
  <c r="CW236" i="46"/>
  <c r="CW246" i="46"/>
  <c r="CW289" i="46"/>
  <c r="CX44" i="46"/>
  <c r="CX48" i="46"/>
  <c r="CX52" i="46"/>
  <c r="CX56" i="46"/>
  <c r="CX60" i="46"/>
  <c r="CX47" i="46"/>
  <c r="CX51" i="46"/>
  <c r="CX55" i="46"/>
  <c r="CX59" i="46"/>
  <c r="CX63" i="46"/>
  <c r="CX46" i="46"/>
  <c r="CX50" i="46"/>
  <c r="CX54" i="46"/>
  <c r="CX58" i="46"/>
  <c r="CX62" i="46"/>
  <c r="CX45" i="46"/>
  <c r="CX49" i="46"/>
  <c r="CX53" i="46"/>
  <c r="CX57" i="46"/>
  <c r="CX61" i="46"/>
  <c r="CW154" i="46"/>
  <c r="CW150" i="46"/>
  <c r="CW146" i="46"/>
  <c r="CW142" i="46"/>
  <c r="CW98" i="46"/>
  <c r="CW138" i="46"/>
  <c r="CW108" i="46"/>
  <c r="CW104" i="46"/>
  <c r="CW99" i="46"/>
  <c r="CW303" i="46"/>
  <c r="CW290" i="46"/>
  <c r="CW251" i="46"/>
  <c r="CW244" i="46"/>
  <c r="CW249" i="46"/>
  <c r="CW242" i="46"/>
  <c r="CW201" i="46"/>
  <c r="CW349" i="46" s="1"/>
  <c r="CW196" i="46"/>
  <c r="CW344" i="46" s="1"/>
  <c r="CW198" i="46"/>
  <c r="CW346" i="46" s="1"/>
  <c r="CW190" i="46"/>
  <c r="CW338" i="46" s="1"/>
  <c r="CW189" i="46"/>
  <c r="CW337" i="46" s="1"/>
  <c r="CW153" i="46"/>
  <c r="CW149" i="46"/>
  <c r="CW145" i="46"/>
  <c r="CW141" i="46"/>
  <c r="CW96" i="46"/>
  <c r="CW137" i="46"/>
  <c r="CW107" i="46"/>
  <c r="CW103" i="46"/>
  <c r="CW97" i="46"/>
  <c r="CW93" i="46"/>
  <c r="CW305" i="46"/>
  <c r="CW304" i="46"/>
  <c r="CW297" i="46"/>
  <c r="CW299" i="46"/>
  <c r="CW286" i="46"/>
  <c r="CW247" i="46"/>
  <c r="CW245" i="46"/>
  <c r="CW238" i="46"/>
  <c r="CW199" i="46"/>
  <c r="CW347" i="46" s="1"/>
  <c r="CW191" i="46"/>
  <c r="CW339" i="46" s="1"/>
  <c r="CW204" i="46"/>
  <c r="CW352" i="46" s="1"/>
  <c r="CW195" i="46"/>
  <c r="CW343" i="46" s="1"/>
  <c r="CW192" i="46"/>
  <c r="CW340" i="46" s="1"/>
  <c r="CW187" i="46"/>
  <c r="CW335" i="46" s="1"/>
  <c r="CW152" i="46"/>
  <c r="CW148" i="46"/>
  <c r="CW144" i="46"/>
  <c r="CW140" i="46"/>
  <c r="CW94" i="46"/>
  <c r="CW136" i="46"/>
  <c r="CW110" i="46"/>
  <c r="CW106" i="46"/>
  <c r="CW102" i="46"/>
  <c r="CW95" i="46"/>
  <c r="CW92" i="46"/>
  <c r="CW300" i="46"/>
  <c r="CW293" i="46"/>
  <c r="CW298" i="46"/>
  <c r="CW295" i="46"/>
  <c r="CW292" i="46"/>
  <c r="CW250" i="46"/>
  <c r="CW252" i="46"/>
  <c r="CW243" i="46"/>
  <c r="CW241" i="46"/>
  <c r="CW239" i="46"/>
  <c r="CW200" i="46"/>
  <c r="CW348" i="46" s="1"/>
  <c r="CW197" i="46"/>
  <c r="CW345" i="46" s="1"/>
  <c r="CW194" i="46"/>
  <c r="CW342" i="46" s="1"/>
  <c r="CW186" i="46"/>
  <c r="CW334" i="46" s="1"/>
  <c r="CW151" i="46"/>
  <c r="CW147" i="46"/>
  <c r="CW143" i="46"/>
  <c r="CW100" i="46"/>
  <c r="CW139" i="46"/>
  <c r="CW135" i="46"/>
  <c r="CW109" i="46"/>
  <c r="CW105" i="46"/>
  <c r="CW101" i="46"/>
  <c r="CW91" i="46"/>
  <c r="CW294" i="46"/>
  <c r="CW291" i="46"/>
  <c r="CW254" i="46"/>
  <c r="CW288" i="46"/>
  <c r="CW248" i="46"/>
  <c r="CW253" i="46"/>
  <c r="CW235" i="46"/>
  <c r="CW203" i="46"/>
  <c r="CW351" i="46" s="1"/>
  <c r="CW202" i="46"/>
  <c r="CW350" i="46" s="1"/>
  <c r="CW193" i="46"/>
  <c r="CW341" i="46" s="1"/>
  <c r="CW185" i="46"/>
  <c r="CW333" i="46" s="1"/>
  <c r="CQ352" i="21"/>
  <c r="CQ358" i="21" s="1"/>
  <c r="CQ311" i="21" s="1"/>
  <c r="CW282" i="46"/>
  <c r="CW221" i="46"/>
  <c r="CW268" i="46"/>
  <c r="CW180" i="46"/>
  <c r="CW328" i="46" s="1"/>
  <c r="CW116" i="46"/>
  <c r="CW115" i="46"/>
  <c r="CW122" i="46"/>
  <c r="CW127" i="46"/>
  <c r="CW126" i="46"/>
  <c r="CW89" i="46"/>
  <c r="CW81" i="46"/>
  <c r="CW76" i="46"/>
  <c r="CW72" i="46"/>
  <c r="CW71" i="46"/>
  <c r="CW134" i="46"/>
  <c r="CW182" i="46"/>
  <c r="CW330" i="46" s="1"/>
  <c r="CW223" i="46"/>
  <c r="CW271" i="46"/>
  <c r="CW170" i="46"/>
  <c r="CW318" i="46" s="1"/>
  <c r="CW277" i="46"/>
  <c r="CW278" i="46"/>
  <c r="CW181" i="46"/>
  <c r="CW329" i="46" s="1"/>
  <c r="CW281" i="46"/>
  <c r="CW276" i="46"/>
  <c r="CW184" i="46"/>
  <c r="CW332" i="46" s="1"/>
  <c r="CW174" i="46"/>
  <c r="CW230" i="46"/>
  <c r="CW269" i="46"/>
  <c r="CW232" i="46"/>
  <c r="CW284" i="46"/>
  <c r="CW172" i="46"/>
  <c r="CW320" i="46" s="1"/>
  <c r="CW119" i="46"/>
  <c r="CW117" i="46"/>
  <c r="CW130" i="46"/>
  <c r="CW131" i="46"/>
  <c r="CW124" i="46"/>
  <c r="CW83" i="46"/>
  <c r="CW85" i="46"/>
  <c r="CW82" i="46"/>
  <c r="CW73" i="46"/>
  <c r="CW234" i="46"/>
  <c r="CW225" i="46"/>
  <c r="CW279" i="46"/>
  <c r="CW217" i="46"/>
  <c r="CW215" i="46"/>
  <c r="CW219" i="46"/>
  <c r="CW275" i="46"/>
  <c r="CW267" i="46"/>
  <c r="CW222" i="46"/>
  <c r="CW178" i="46"/>
  <c r="CW233" i="46"/>
  <c r="CW273" i="46"/>
  <c r="CW177" i="46"/>
  <c r="CW224" i="46"/>
  <c r="CW231" i="46"/>
  <c r="CW175" i="46"/>
  <c r="CW323" i="46" s="1"/>
  <c r="CW125" i="46"/>
  <c r="CW120" i="46"/>
  <c r="CW123" i="46"/>
  <c r="CW133" i="46"/>
  <c r="CW129" i="46"/>
  <c r="CW88" i="46"/>
  <c r="CW90" i="46"/>
  <c r="CW79" i="46"/>
  <c r="CW77" i="46"/>
  <c r="CW74" i="46"/>
  <c r="CW183" i="46"/>
  <c r="CW179" i="46"/>
  <c r="CW327" i="46" s="1"/>
  <c r="CW168" i="46"/>
  <c r="CW274" i="46"/>
  <c r="CW280" i="46"/>
  <c r="CW216" i="46"/>
  <c r="CW266" i="46"/>
  <c r="CW283" i="46"/>
  <c r="CW227" i="46"/>
  <c r="CW228" i="46"/>
  <c r="CW171" i="46"/>
  <c r="CW167" i="46"/>
  <c r="CW315" i="46" s="1"/>
  <c r="CW169" i="46"/>
  <c r="CW317" i="46" s="1"/>
  <c r="CW173" i="46"/>
  <c r="CW165" i="46"/>
  <c r="CW272" i="46"/>
  <c r="CW121" i="46"/>
  <c r="CW118" i="46"/>
  <c r="CW128" i="46"/>
  <c r="CW132" i="46"/>
  <c r="CW87" i="46"/>
  <c r="CW84" i="46"/>
  <c r="CW86" i="46"/>
  <c r="CW80" i="46"/>
  <c r="CW78" i="46"/>
  <c r="CW75" i="46"/>
  <c r="CW166" i="46"/>
  <c r="CW314" i="46" s="1"/>
  <c r="CW220" i="46"/>
  <c r="CW218" i="46"/>
  <c r="CW226" i="46"/>
  <c r="CW176" i="46"/>
  <c r="CW270" i="46"/>
  <c r="CW229" i="46"/>
  <c r="CW285" i="46"/>
  <c r="CV159" i="46"/>
  <c r="CU310" i="46"/>
  <c r="CV158" i="46"/>
  <c r="CV260" i="46"/>
  <c r="CV259" i="46"/>
  <c r="CV209" i="46"/>
  <c r="CV208" i="46"/>
  <c r="CX43" i="46"/>
  <c r="CX38" i="46"/>
  <c r="CX32" i="46"/>
  <c r="CX37" i="46"/>
  <c r="CX27" i="46"/>
  <c r="CX26" i="46"/>
  <c r="CX31" i="46"/>
  <c r="CX41" i="46"/>
  <c r="CX34" i="46"/>
  <c r="CX40" i="46"/>
  <c r="CX25" i="46"/>
  <c r="CX36" i="46"/>
  <c r="CX35" i="46"/>
  <c r="CX42" i="46"/>
  <c r="CX28" i="46"/>
  <c r="CX30" i="46"/>
  <c r="CX39" i="46"/>
  <c r="CX33" i="46"/>
  <c r="CX24" i="46"/>
  <c r="CX29" i="46"/>
  <c r="CS32" i="21"/>
  <c r="CS31" i="21" s="1"/>
  <c r="CT15" i="25" s="1"/>
  <c r="CY14" i="46"/>
  <c r="CY16" i="46" s="1"/>
  <c r="CX15" i="46"/>
  <c r="CV313" i="46"/>
  <c r="F438" i="46"/>
  <c r="E439" i="46"/>
  <c r="AT111" i="21"/>
  <c r="CQ3" i="26"/>
  <c r="CQ4" i="26"/>
  <c r="CR2" i="26"/>
  <c r="CQ9" i="26"/>
  <c r="CQ10" i="26"/>
  <c r="CQ16" i="26" s="1"/>
  <c r="CQ66" i="26"/>
  <c r="CQ65" i="26"/>
  <c r="CV5" i="26"/>
  <c r="CV6" i="26"/>
  <c r="CV7" i="26"/>
  <c r="CW8" i="26"/>
  <c r="DA3" i="28"/>
  <c r="DA4" i="28"/>
  <c r="DB2" i="28"/>
  <c r="DA9" i="28"/>
  <c r="DA10" i="28"/>
  <c r="DC6" i="28"/>
  <c r="DC7" i="28"/>
  <c r="DC5" i="28"/>
  <c r="DD8" i="28"/>
  <c r="CQ143" i="21"/>
  <c r="CU5" i="25"/>
  <c r="CU7" i="25"/>
  <c r="CV8" i="25"/>
  <c r="CU6" i="25"/>
  <c r="CU2" i="25"/>
  <c r="CT4" i="25"/>
  <c r="CT3" i="25"/>
  <c r="CT9" i="25"/>
  <c r="CT5" i="21"/>
  <c r="CT161" i="21" s="1"/>
  <c r="CT6" i="21"/>
  <c r="CU8" i="21"/>
  <c r="CU46" i="21" s="1"/>
  <c r="CT7" i="21"/>
  <c r="CR290" i="21"/>
  <c r="CQ155" i="21"/>
  <c r="CS61" i="21"/>
  <c r="CS172" i="21"/>
  <c r="CS149" i="21"/>
  <c r="CN10" i="20"/>
  <c r="CN9" i="20"/>
  <c r="BL134" i="21"/>
  <c r="BM131" i="21" s="1"/>
  <c r="CN59" i="20"/>
  <c r="CN3" i="20"/>
  <c r="CN54" i="20"/>
  <c r="CO2" i="20"/>
  <c r="CN49" i="20"/>
  <c r="CN4" i="20"/>
  <c r="BJ123" i="21"/>
  <c r="BK120" i="21" s="1"/>
  <c r="BK122" i="21" s="1"/>
  <c r="BK18" i="26" s="1"/>
  <c r="CT8" i="20"/>
  <c r="CS7" i="20"/>
  <c r="CS6" i="20"/>
  <c r="CS5" i="20"/>
  <c r="BP144" i="21"/>
  <c r="BP20" i="26" s="1"/>
  <c r="CR140" i="21" l="1"/>
  <c r="CR283" i="21"/>
  <c r="CQ377" i="21"/>
  <c r="CR129" i="21"/>
  <c r="CQ121" i="21"/>
  <c r="CR118" i="21"/>
  <c r="CR328" i="21"/>
  <c r="CO347" i="21"/>
  <c r="CO350" i="21"/>
  <c r="CR351" i="21"/>
  <c r="CR346" i="21"/>
  <c r="CR61" i="26" s="1"/>
  <c r="CR345" i="21"/>
  <c r="CR218" i="21"/>
  <c r="CR50" i="26" s="1"/>
  <c r="CR47" i="26" s="1"/>
  <c r="CR217" i="21"/>
  <c r="CR49" i="26" s="1"/>
  <c r="CR46" i="26" s="1"/>
  <c r="CR184" i="21"/>
  <c r="CR200" i="21"/>
  <c r="CR185" i="21"/>
  <c r="CR59" i="26" s="1"/>
  <c r="CR201" i="21"/>
  <c r="CR60" i="26" s="1"/>
  <c r="CR338" i="21"/>
  <c r="CR339" i="21"/>
  <c r="CR372" i="21"/>
  <c r="CR62" i="26" s="1"/>
  <c r="CR371" i="21"/>
  <c r="CR56" i="26" s="1"/>
  <c r="CR365" i="21"/>
  <c r="CR364" i="21"/>
  <c r="CU19" i="46"/>
  <c r="CT17" i="46"/>
  <c r="CT18" i="46"/>
  <c r="CR107" i="21"/>
  <c r="CR96" i="21"/>
  <c r="CR85" i="21"/>
  <c r="CR74" i="21"/>
  <c r="CR151" i="21"/>
  <c r="CR4" i="21"/>
  <c r="CR73" i="21"/>
  <c r="CR95" i="21"/>
  <c r="CR139" i="21"/>
  <c r="CR137" i="21" s="1"/>
  <c r="CS19" i="25" s="1"/>
  <c r="CR162" i="21"/>
  <c r="CR160" i="21" s="1"/>
  <c r="CS21" i="25" s="1"/>
  <c r="CR173" i="21"/>
  <c r="CR175" i="21" s="1"/>
  <c r="CR171" i="21" s="1"/>
  <c r="CR284" i="21" s="1"/>
  <c r="CR42" i="25"/>
  <c r="CR223" i="21"/>
  <c r="CR37" i="21"/>
  <c r="CR55" i="26"/>
  <c r="CR63" i="21"/>
  <c r="CR152" i="21"/>
  <c r="CR207" i="21"/>
  <c r="CR211" i="21" s="1"/>
  <c r="CR31" i="26" s="1"/>
  <c r="CR234" i="21"/>
  <c r="CR239" i="21" s="1"/>
  <c r="CR10" i="21"/>
  <c r="CR3" i="21"/>
  <c r="CQ132" i="21"/>
  <c r="CR62" i="21"/>
  <c r="CR84" i="21"/>
  <c r="CR128" i="21"/>
  <c r="CR126" i="21" s="1"/>
  <c r="CS18" i="25" s="1"/>
  <c r="CR150" i="21"/>
  <c r="CR148" i="21" s="1"/>
  <c r="CS20" i="25" s="1"/>
  <c r="CR224" i="21"/>
  <c r="CR174" i="21"/>
  <c r="CR191" i="21"/>
  <c r="CR195" i="21" s="1"/>
  <c r="CR30" i="26" s="1"/>
  <c r="CR163" i="21"/>
  <c r="CR47" i="21"/>
  <c r="CS2" i="21"/>
  <c r="CS84" i="21" s="1"/>
  <c r="CQ110" i="21"/>
  <c r="CQ272" i="21" s="1"/>
  <c r="CR117" i="21"/>
  <c r="CR115" i="21" s="1"/>
  <c r="CS17" i="25" s="1"/>
  <c r="CR53" i="26"/>
  <c r="CR54" i="26"/>
  <c r="CR285" i="21"/>
  <c r="CP337" i="21"/>
  <c r="CP340" i="21" s="1"/>
  <c r="CP39" i="28"/>
  <c r="CP344" i="21"/>
  <c r="CR377" i="21"/>
  <c r="CR268" i="21"/>
  <c r="CT127" i="21"/>
  <c r="CT138" i="21"/>
  <c r="CT116" i="21"/>
  <c r="CT105" i="21"/>
  <c r="CT94" i="21"/>
  <c r="CT83" i="21"/>
  <c r="CT72" i="21"/>
  <c r="CS73" i="21"/>
  <c r="AW165" i="21"/>
  <c r="AV21" i="28"/>
  <c r="AT41" i="26"/>
  <c r="AT273" i="21"/>
  <c r="CO29" i="20"/>
  <c r="CO44" i="20"/>
  <c r="CO39" i="20"/>
  <c r="CO34" i="20"/>
  <c r="CX254" i="46"/>
  <c r="CX298" i="46"/>
  <c r="CX299" i="46"/>
  <c r="CX249" i="46"/>
  <c r="CX239" i="46"/>
  <c r="CX250" i="46"/>
  <c r="CX245" i="46"/>
  <c r="CX248" i="46"/>
  <c r="CX305" i="46"/>
  <c r="CX236" i="46"/>
  <c r="CX291" i="46"/>
  <c r="CX241" i="46"/>
  <c r="CX292" i="46"/>
  <c r="CX293" i="46"/>
  <c r="CX247" i="46"/>
  <c r="CX297" i="46"/>
  <c r="CX244" i="46"/>
  <c r="CX235" i="46"/>
  <c r="CX294" i="46"/>
  <c r="CX243" i="46"/>
  <c r="CX300" i="46"/>
  <c r="CX304" i="46"/>
  <c r="CX251" i="46"/>
  <c r="CX290" i="46"/>
  <c r="CX253" i="46"/>
  <c r="CX288" i="46"/>
  <c r="CX252" i="46"/>
  <c r="CX295" i="46"/>
  <c r="CX238" i="46"/>
  <c r="CX286" i="46"/>
  <c r="CX242" i="46"/>
  <c r="CX303" i="46"/>
  <c r="CX154" i="46"/>
  <c r="CX150" i="46"/>
  <c r="CX146" i="46"/>
  <c r="CX142" i="46"/>
  <c r="CX137" i="46"/>
  <c r="CX136" i="46"/>
  <c r="CX108" i="46"/>
  <c r="CX104" i="46"/>
  <c r="CX100" i="46"/>
  <c r="CX96" i="46"/>
  <c r="CX92" i="46"/>
  <c r="CX289" i="46"/>
  <c r="CX237" i="46"/>
  <c r="CX200" i="46"/>
  <c r="CX348" i="46" s="1"/>
  <c r="CX198" i="46"/>
  <c r="CX346" i="46" s="1"/>
  <c r="CX199" i="46"/>
  <c r="CX347" i="46" s="1"/>
  <c r="CX195" i="46"/>
  <c r="CX343" i="46" s="1"/>
  <c r="CX190" i="46"/>
  <c r="CX338" i="46" s="1"/>
  <c r="CX153" i="46"/>
  <c r="CX149" i="46"/>
  <c r="CX145" i="46"/>
  <c r="CX141" i="46"/>
  <c r="CX135" i="46"/>
  <c r="CX107" i="46"/>
  <c r="CX103" i="46"/>
  <c r="CX99" i="46"/>
  <c r="CX95" i="46"/>
  <c r="CX91" i="46"/>
  <c r="CX302" i="46"/>
  <c r="CX246" i="46"/>
  <c r="CX197" i="46"/>
  <c r="CX345" i="46" s="1"/>
  <c r="CX201" i="46"/>
  <c r="CX349" i="46" s="1"/>
  <c r="CX196" i="46"/>
  <c r="CX344" i="46" s="1"/>
  <c r="CX191" i="46"/>
  <c r="CX339" i="46" s="1"/>
  <c r="CX185" i="46"/>
  <c r="CX333" i="46" s="1"/>
  <c r="CX152" i="46"/>
  <c r="CX148" i="46"/>
  <c r="CX144" i="46"/>
  <c r="CX140" i="46"/>
  <c r="CX110" i="46"/>
  <c r="CX106" i="46"/>
  <c r="CX102" i="46"/>
  <c r="CX98" i="46"/>
  <c r="CX94" i="46"/>
  <c r="CX301" i="46"/>
  <c r="CX287" i="46"/>
  <c r="CX240" i="46"/>
  <c r="CX204" i="46"/>
  <c r="CX352" i="46" s="1"/>
  <c r="CX192" i="46"/>
  <c r="CX340" i="46" s="1"/>
  <c r="CX194" i="46"/>
  <c r="CX342" i="46" s="1"/>
  <c r="CX189" i="46"/>
  <c r="CX337" i="46" s="1"/>
  <c r="CX188" i="46"/>
  <c r="CX336" i="46" s="1"/>
  <c r="CY45" i="46"/>
  <c r="CY49" i="46"/>
  <c r="CY53" i="46"/>
  <c r="CY57" i="46"/>
  <c r="CY61" i="46"/>
  <c r="CY44" i="46"/>
  <c r="CY48" i="46"/>
  <c r="CY52" i="46"/>
  <c r="CY56" i="46"/>
  <c r="CY60" i="46"/>
  <c r="CY47" i="46"/>
  <c r="CY51" i="46"/>
  <c r="CY55" i="46"/>
  <c r="CY59" i="46"/>
  <c r="CY63" i="46"/>
  <c r="CY46" i="46"/>
  <c r="CY50" i="46"/>
  <c r="CY54" i="46"/>
  <c r="CY58" i="46"/>
  <c r="CY62" i="46"/>
  <c r="CX151" i="46"/>
  <c r="CX147" i="46"/>
  <c r="CX143" i="46"/>
  <c r="CX139" i="46"/>
  <c r="CX138" i="46"/>
  <c r="CX109" i="46"/>
  <c r="CX105" i="46"/>
  <c r="CX101" i="46"/>
  <c r="CX97" i="46"/>
  <c r="CX93" i="46"/>
  <c r="CX296" i="46"/>
  <c r="CX202" i="46"/>
  <c r="CX350" i="46" s="1"/>
  <c r="CX203" i="46"/>
  <c r="CX351" i="46" s="1"/>
  <c r="CX193" i="46"/>
  <c r="CX341" i="46" s="1"/>
  <c r="CX187" i="46"/>
  <c r="CX335" i="46" s="1"/>
  <c r="CX186" i="46"/>
  <c r="CX334" i="46" s="1"/>
  <c r="CR352" i="21"/>
  <c r="CR358" i="21" s="1"/>
  <c r="CR63" i="26" s="1"/>
  <c r="CX123" i="46"/>
  <c r="CX119" i="46"/>
  <c r="CX126" i="46"/>
  <c r="CX89" i="46"/>
  <c r="CX79" i="46"/>
  <c r="CX74" i="46"/>
  <c r="CX277" i="46"/>
  <c r="CX223" i="46"/>
  <c r="CX270" i="46"/>
  <c r="CX220" i="46"/>
  <c r="CX173" i="46"/>
  <c r="CX321" i="46" s="1"/>
  <c r="CX171" i="46"/>
  <c r="CX319" i="46" s="1"/>
  <c r="CX266" i="46"/>
  <c r="CX183" i="46"/>
  <c r="CX177" i="46"/>
  <c r="CX325" i="46" s="1"/>
  <c r="CX178" i="46"/>
  <c r="CX326" i="46" s="1"/>
  <c r="CX275" i="46"/>
  <c r="CX217" i="46"/>
  <c r="CX234" i="46"/>
  <c r="CX232" i="46"/>
  <c r="CX174" i="46"/>
  <c r="CX322" i="46" s="1"/>
  <c r="CX120" i="46"/>
  <c r="CX130" i="46"/>
  <c r="CX129" i="46"/>
  <c r="CX85" i="46"/>
  <c r="CX80" i="46"/>
  <c r="CX71" i="46"/>
  <c r="CX281" i="46"/>
  <c r="CX170" i="46"/>
  <c r="CX318" i="46" s="1"/>
  <c r="CX182" i="46"/>
  <c r="CX330" i="46" s="1"/>
  <c r="CX268" i="46"/>
  <c r="CX221" i="46"/>
  <c r="CX176" i="46"/>
  <c r="CX324" i="46" s="1"/>
  <c r="CX166" i="46"/>
  <c r="CX169" i="46"/>
  <c r="CX317" i="46" s="1"/>
  <c r="CX228" i="46"/>
  <c r="CX216" i="46"/>
  <c r="CX168" i="46"/>
  <c r="CX316" i="46" s="1"/>
  <c r="CX175" i="46"/>
  <c r="CX323" i="46" s="1"/>
  <c r="CX273" i="46"/>
  <c r="CX219" i="46"/>
  <c r="CX279" i="46"/>
  <c r="CX269" i="46"/>
  <c r="CX184" i="46"/>
  <c r="CX332" i="46" s="1"/>
  <c r="CX118" i="46"/>
  <c r="CX131" i="46"/>
  <c r="CX82" i="46"/>
  <c r="CX77" i="46"/>
  <c r="CX125" i="46"/>
  <c r="CX133" i="46"/>
  <c r="CX84" i="46"/>
  <c r="CX75" i="46"/>
  <c r="CW331" i="46"/>
  <c r="CW316" i="46"/>
  <c r="CW321" i="46"/>
  <c r="CW326" i="46"/>
  <c r="CX285" i="46"/>
  <c r="CX226" i="46"/>
  <c r="CX272" i="46"/>
  <c r="CX167" i="46"/>
  <c r="CX315" i="46" s="1"/>
  <c r="CX227" i="46"/>
  <c r="CX280" i="46"/>
  <c r="CX179" i="46"/>
  <c r="CX327" i="46" s="1"/>
  <c r="CX231" i="46"/>
  <c r="CX233" i="46"/>
  <c r="CX222" i="46"/>
  <c r="CX172" i="46"/>
  <c r="CX320" i="46" s="1"/>
  <c r="CX276" i="46"/>
  <c r="CX115" i="46"/>
  <c r="CX122" i="46"/>
  <c r="CX128" i="46"/>
  <c r="CX132" i="46"/>
  <c r="CX90" i="46"/>
  <c r="CX87" i="46"/>
  <c r="CX76" i="46"/>
  <c r="CX78" i="46"/>
  <c r="CX72" i="46"/>
  <c r="CX181" i="46"/>
  <c r="CX329" i="46" s="1"/>
  <c r="CX282" i="46"/>
  <c r="CW319" i="46"/>
  <c r="CW322" i="46"/>
  <c r="CW324" i="46"/>
  <c r="CW325" i="46"/>
  <c r="CX229" i="46"/>
  <c r="CX218" i="46"/>
  <c r="CX165" i="46"/>
  <c r="CX283" i="46"/>
  <c r="CX274" i="46"/>
  <c r="CX224" i="46"/>
  <c r="CX267" i="46"/>
  <c r="CX215" i="46"/>
  <c r="CX225" i="46"/>
  <c r="CX284" i="46"/>
  <c r="CX230" i="46"/>
  <c r="CX116" i="46"/>
  <c r="CX117" i="46"/>
  <c r="CX121" i="46"/>
  <c r="CX127" i="46"/>
  <c r="CX124" i="46"/>
  <c r="CX88" i="46"/>
  <c r="CX86" i="46"/>
  <c r="CX83" i="46"/>
  <c r="CX81" i="46"/>
  <c r="CX73" i="46"/>
  <c r="CX134" i="46"/>
  <c r="CX278" i="46"/>
  <c r="CX271" i="46"/>
  <c r="CX180" i="46"/>
  <c r="CX328" i="46" s="1"/>
  <c r="CQ63" i="26"/>
  <c r="CW159" i="46"/>
  <c r="CV310" i="46"/>
  <c r="CW209" i="46"/>
  <c r="CW208" i="46"/>
  <c r="CW260" i="46"/>
  <c r="CW259" i="46"/>
  <c r="CW158" i="46"/>
  <c r="CX331" i="46"/>
  <c r="CY27" i="46"/>
  <c r="CY38" i="46"/>
  <c r="CY32" i="46"/>
  <c r="CY37" i="46"/>
  <c r="CY43" i="46"/>
  <c r="CY34" i="46"/>
  <c r="CY26" i="46"/>
  <c r="CY25" i="46"/>
  <c r="CY41" i="46"/>
  <c r="CY36" i="46"/>
  <c r="CY40" i="46"/>
  <c r="CY28" i="46"/>
  <c r="CY42" i="46"/>
  <c r="CY31" i="46"/>
  <c r="CY30" i="46"/>
  <c r="CY33" i="46"/>
  <c r="CY39" i="46"/>
  <c r="CY29" i="46"/>
  <c r="CY35" i="46"/>
  <c r="CY24" i="46"/>
  <c r="CT32" i="21"/>
  <c r="CT31" i="21" s="1"/>
  <c r="CU15" i="25" s="1"/>
  <c r="E440" i="46"/>
  <c r="F439" i="46"/>
  <c r="CW313" i="46"/>
  <c r="CY15" i="46"/>
  <c r="CZ14" i="46"/>
  <c r="CZ16" i="46" s="1"/>
  <c r="AT112" i="21"/>
  <c r="DD5" i="28"/>
  <c r="DD6" i="28"/>
  <c r="DE8" i="28"/>
  <c r="DD7" i="28"/>
  <c r="DC2" i="28"/>
  <c r="DB3" i="28"/>
  <c r="DB4" i="28"/>
  <c r="DB9" i="28"/>
  <c r="DB10" i="28"/>
  <c r="CW5" i="26"/>
  <c r="CW6" i="26"/>
  <c r="CX8" i="26"/>
  <c r="CW7" i="26"/>
  <c r="CR3" i="26"/>
  <c r="CR4" i="26"/>
  <c r="CS2" i="26"/>
  <c r="CR9" i="26"/>
  <c r="CR10" i="26"/>
  <c r="CR16" i="26" s="1"/>
  <c r="CR65" i="26"/>
  <c r="CR66" i="26"/>
  <c r="CR166" i="21"/>
  <c r="CV6" i="25"/>
  <c r="CV5" i="25"/>
  <c r="CW8" i="25"/>
  <c r="CV7" i="25"/>
  <c r="CV2" i="25"/>
  <c r="CU3" i="25"/>
  <c r="CU4" i="25"/>
  <c r="CU9" i="25"/>
  <c r="CR143" i="21"/>
  <c r="CT172" i="21"/>
  <c r="CT61" i="21"/>
  <c r="CT149" i="21"/>
  <c r="CS3" i="21"/>
  <c r="CS151" i="21"/>
  <c r="CS96" i="21"/>
  <c r="CS85" i="21"/>
  <c r="CS107" i="21"/>
  <c r="CS118" i="21"/>
  <c r="CU5" i="21"/>
  <c r="CU161" i="21" s="1"/>
  <c r="CU6" i="21"/>
  <c r="CU7" i="21"/>
  <c r="CV8" i="21"/>
  <c r="CV46" i="21" s="1"/>
  <c r="CR121" i="21"/>
  <c r="CR110" i="21"/>
  <c r="CR272" i="21" s="1"/>
  <c r="CO9" i="20"/>
  <c r="CO10" i="20"/>
  <c r="BM133" i="21"/>
  <c r="BM19" i="26" s="1"/>
  <c r="CO59" i="20"/>
  <c r="CO4" i="20"/>
  <c r="CP2" i="20"/>
  <c r="CO49" i="20"/>
  <c r="CO3" i="20"/>
  <c r="BP145" i="21"/>
  <c r="BQ142" i="21" s="1"/>
  <c r="BQ144" i="21" s="1"/>
  <c r="BQ20" i="26" s="1"/>
  <c r="BK123" i="21"/>
  <c r="BL120" i="21" s="1"/>
  <c r="CU8" i="20"/>
  <c r="CT7" i="20"/>
  <c r="CT6" i="20"/>
  <c r="CT5" i="20"/>
  <c r="CS150" i="21" l="1"/>
  <c r="CS148" i="21" s="1"/>
  <c r="CT20" i="25" s="1"/>
  <c r="CP347" i="21"/>
  <c r="CP350" i="21"/>
  <c r="CS346" i="21"/>
  <c r="CS345" i="21"/>
  <c r="CS218" i="21"/>
  <c r="CS201" i="21"/>
  <c r="CS60" i="26" s="1"/>
  <c r="CS200" i="21"/>
  <c r="CS54" i="26" s="1"/>
  <c r="CS185" i="21"/>
  <c r="CS184" i="21"/>
  <c r="CS217" i="21"/>
  <c r="CS371" i="21"/>
  <c r="CS56" i="26" s="1"/>
  <c r="CS338" i="21"/>
  <c r="CS339" i="21"/>
  <c r="CS372" i="21"/>
  <c r="CS62" i="26" s="1"/>
  <c r="CS365" i="21"/>
  <c r="CS364" i="21"/>
  <c r="CS224" i="21"/>
  <c r="CV19" i="46"/>
  <c r="CU17" i="46"/>
  <c r="CU18" i="46"/>
  <c r="CS50" i="26"/>
  <c r="CS47" i="26" s="1"/>
  <c r="CS61" i="26"/>
  <c r="CS140" i="21"/>
  <c r="CS163" i="21"/>
  <c r="CS290" i="21"/>
  <c r="CS9" i="21"/>
  <c r="CR155" i="21"/>
  <c r="CS53" i="26"/>
  <c r="CS49" i="26"/>
  <c r="CS46" i="26" s="1"/>
  <c r="CS174" i="21"/>
  <c r="CS63" i="21"/>
  <c r="CS207" i="21"/>
  <c r="CS234" i="21"/>
  <c r="CS10" i="21"/>
  <c r="CS106" i="21"/>
  <c r="CS104" i="21" s="1"/>
  <c r="CS268" i="21" s="1"/>
  <c r="CS128" i="21"/>
  <c r="CS126" i="21" s="1"/>
  <c r="CT18" i="25" s="1"/>
  <c r="CS59" i="26"/>
  <c r="CS190" i="21"/>
  <c r="CS206" i="21"/>
  <c r="CS283" i="21"/>
  <c r="CS152" i="21"/>
  <c r="CT2" i="21"/>
  <c r="CT162" i="21" s="1"/>
  <c r="CT160" i="21" s="1"/>
  <c r="CU21" i="25" s="1"/>
  <c r="CS328" i="21"/>
  <c r="CS62" i="21"/>
  <c r="CS117" i="21"/>
  <c r="CS115" i="21" s="1"/>
  <c r="CT17" i="25" s="1"/>
  <c r="CS139" i="21"/>
  <c r="CS137" i="21" s="1"/>
  <c r="CT19" i="25" s="1"/>
  <c r="CS285" i="21"/>
  <c r="CS74" i="21"/>
  <c r="CS129" i="21"/>
  <c r="CS191" i="21"/>
  <c r="CS47" i="21"/>
  <c r="CS4" i="21"/>
  <c r="CR132" i="21"/>
  <c r="CS95" i="21"/>
  <c r="CS162" i="21"/>
  <c r="CS160" i="21" s="1"/>
  <c r="CT21" i="25" s="1"/>
  <c r="CS173" i="21"/>
  <c r="CS175" i="21" s="1"/>
  <c r="CS171" i="21" s="1"/>
  <c r="CS284" i="21" s="1"/>
  <c r="CS223" i="21"/>
  <c r="CS37" i="21"/>
  <c r="CS55" i="26"/>
  <c r="CS351" i="21"/>
  <c r="CQ337" i="21"/>
  <c r="CQ340" i="21" s="1"/>
  <c r="CQ39" i="28"/>
  <c r="CQ344" i="21"/>
  <c r="CT351" i="21"/>
  <c r="CT37" i="21"/>
  <c r="CT173" i="21"/>
  <c r="CT175" i="21" s="1"/>
  <c r="CT171" i="21" s="1"/>
  <c r="CT284" i="21" s="1"/>
  <c r="CT150" i="21"/>
  <c r="CT148" i="21" s="1"/>
  <c r="CU20" i="25" s="1"/>
  <c r="CU138" i="21"/>
  <c r="CU127" i="21"/>
  <c r="CU116" i="21"/>
  <c r="CU105" i="21"/>
  <c r="CU94" i="21"/>
  <c r="CU83" i="21"/>
  <c r="CT84" i="21"/>
  <c r="CU72" i="21"/>
  <c r="AW167" i="21"/>
  <c r="AW22" i="26" s="1"/>
  <c r="CT62" i="21"/>
  <c r="CT73" i="21"/>
  <c r="CP29" i="20"/>
  <c r="CP24" i="20"/>
  <c r="CP44" i="20"/>
  <c r="CP39" i="20"/>
  <c r="CP34" i="20"/>
  <c r="CY188" i="46"/>
  <c r="CY336" i="46" s="1"/>
  <c r="CY296" i="46"/>
  <c r="CY152" i="46"/>
  <c r="CY148" i="46"/>
  <c r="CY144" i="46"/>
  <c r="CY140" i="46"/>
  <c r="CY136" i="46"/>
  <c r="CY110" i="46"/>
  <c r="CY106" i="46"/>
  <c r="CY102" i="46"/>
  <c r="CY96" i="46"/>
  <c r="CY95" i="46"/>
  <c r="CY298" i="46"/>
  <c r="CY295" i="46"/>
  <c r="CY300" i="46"/>
  <c r="CY297" i="46"/>
  <c r="CY254" i="46"/>
  <c r="CY245" i="46"/>
  <c r="CY248" i="46"/>
  <c r="CY237" i="46"/>
  <c r="CY199" i="46"/>
  <c r="CY347" i="46" s="1"/>
  <c r="CY196" i="46"/>
  <c r="CY344" i="46" s="1"/>
  <c r="CY197" i="46"/>
  <c r="CY345" i="46" s="1"/>
  <c r="CY192" i="46"/>
  <c r="CY340" i="46" s="1"/>
  <c r="CY187" i="46"/>
  <c r="CY335" i="46" s="1"/>
  <c r="CY151" i="46"/>
  <c r="CY147" i="46"/>
  <c r="CY143" i="46"/>
  <c r="CY139" i="46"/>
  <c r="CY135" i="46"/>
  <c r="CY109" i="46"/>
  <c r="CY105" i="46"/>
  <c r="CY101" i="46"/>
  <c r="CY94" i="46"/>
  <c r="CY93" i="46"/>
  <c r="CY303" i="46"/>
  <c r="CY294" i="46"/>
  <c r="CY289" i="46"/>
  <c r="CY293" i="46"/>
  <c r="CY250" i="46"/>
  <c r="CY241" i="46"/>
  <c r="CY251" i="46"/>
  <c r="CY244" i="46"/>
  <c r="CY238" i="46"/>
  <c r="CY203" i="46"/>
  <c r="CY351" i="46" s="1"/>
  <c r="CY193" i="46"/>
  <c r="CY341" i="46" s="1"/>
  <c r="CY204" i="46"/>
  <c r="CY352" i="46" s="1"/>
  <c r="CY191" i="46"/>
  <c r="CY339" i="46" s="1"/>
  <c r="CY189" i="46"/>
  <c r="CY337" i="46" s="1"/>
  <c r="CY185" i="46"/>
  <c r="CY333" i="46" s="1"/>
  <c r="CZ46" i="46"/>
  <c r="CZ50" i="46"/>
  <c r="CZ54" i="46"/>
  <c r="CZ58" i="46"/>
  <c r="CZ62" i="46"/>
  <c r="CZ45" i="46"/>
  <c r="CZ49" i="46"/>
  <c r="CZ53" i="46"/>
  <c r="CZ57" i="46"/>
  <c r="CZ61" i="46"/>
  <c r="CZ44" i="46"/>
  <c r="CZ48" i="46"/>
  <c r="CZ52" i="46"/>
  <c r="CZ56" i="46"/>
  <c r="CZ60" i="46"/>
  <c r="CZ47" i="46"/>
  <c r="CZ51" i="46"/>
  <c r="CZ55" i="46"/>
  <c r="CZ59" i="46"/>
  <c r="CZ63" i="46"/>
  <c r="CY154" i="46"/>
  <c r="CY150" i="46"/>
  <c r="CY146" i="46"/>
  <c r="CY142" i="46"/>
  <c r="CY138" i="46"/>
  <c r="CY108" i="46"/>
  <c r="CY104" i="46"/>
  <c r="CY100" i="46"/>
  <c r="CY99" i="46"/>
  <c r="CY92" i="46"/>
  <c r="CY287" i="46"/>
  <c r="CY291" i="46"/>
  <c r="CY292" i="46"/>
  <c r="CY290" i="46"/>
  <c r="CY252" i="46"/>
  <c r="CY253" i="46"/>
  <c r="CY246" i="46"/>
  <c r="CY247" i="46"/>
  <c r="CY240" i="46"/>
  <c r="CY239" i="46"/>
  <c r="CY201" i="46"/>
  <c r="CY349" i="46" s="1"/>
  <c r="CY202" i="46"/>
  <c r="CY350" i="46" s="1"/>
  <c r="CY200" i="46"/>
  <c r="CY348" i="46" s="1"/>
  <c r="CY194" i="46"/>
  <c r="CY342" i="46" s="1"/>
  <c r="CY186" i="46"/>
  <c r="CY334" i="46" s="1"/>
  <c r="CY153" i="46"/>
  <c r="CY149" i="46"/>
  <c r="CY145" i="46"/>
  <c r="CY141" i="46"/>
  <c r="CY137" i="46"/>
  <c r="CY107" i="46"/>
  <c r="CY103" i="46"/>
  <c r="CY98" i="46"/>
  <c r="CY97" i="46"/>
  <c r="CY305" i="46"/>
  <c r="CY91" i="46"/>
  <c r="CY302" i="46"/>
  <c r="CY299" i="46"/>
  <c r="CY304" i="46"/>
  <c r="CY301" i="46"/>
  <c r="CY288" i="46"/>
  <c r="CY286" i="46"/>
  <c r="CY249" i="46"/>
  <c r="CY242" i="46"/>
  <c r="CY243" i="46"/>
  <c r="CY236" i="46"/>
  <c r="CY235" i="46"/>
  <c r="CY198" i="46"/>
  <c r="CY346" i="46" s="1"/>
  <c r="CY195" i="46"/>
  <c r="CY343" i="46" s="1"/>
  <c r="CY190" i="46"/>
  <c r="CY338" i="46" s="1"/>
  <c r="CY270" i="46"/>
  <c r="CS352" i="21"/>
  <c r="CY234" i="46"/>
  <c r="CY121" i="46"/>
  <c r="CY85" i="46"/>
  <c r="CY82" i="46"/>
  <c r="CY275" i="46"/>
  <c r="CY278" i="46"/>
  <c r="CY225" i="46"/>
  <c r="CY224" i="46"/>
  <c r="CY282" i="46"/>
  <c r="CY222" i="46"/>
  <c r="CY280" i="46"/>
  <c r="CY226" i="46"/>
  <c r="CY126" i="46"/>
  <c r="CY71" i="46"/>
  <c r="CY221" i="46"/>
  <c r="CY217" i="46"/>
  <c r="CY273" i="46"/>
  <c r="CY125" i="46"/>
  <c r="CY269" i="46"/>
  <c r="CY168" i="46"/>
  <c r="CY316" i="46" s="1"/>
  <c r="CY118" i="46"/>
  <c r="CY133" i="46"/>
  <c r="CY84" i="46"/>
  <c r="CY134" i="46"/>
  <c r="CY176" i="46"/>
  <c r="CY324" i="46" s="1"/>
  <c r="CY215" i="46"/>
  <c r="CY165" i="46"/>
  <c r="CY169" i="46"/>
  <c r="CY317" i="46" s="1"/>
  <c r="CY178" i="46"/>
  <c r="CY326" i="46" s="1"/>
  <c r="CY172" i="46"/>
  <c r="CY233" i="46"/>
  <c r="CY227" i="46"/>
  <c r="CY285" i="46"/>
  <c r="CY170" i="46"/>
  <c r="CY228" i="46"/>
  <c r="CY122" i="46"/>
  <c r="CY128" i="46"/>
  <c r="CY124" i="46"/>
  <c r="CY127" i="46"/>
  <c r="CY130" i="46"/>
  <c r="CY90" i="46"/>
  <c r="CY87" i="46"/>
  <c r="CY80" i="46"/>
  <c r="CY78" i="46"/>
  <c r="CY72" i="46"/>
  <c r="CY183" i="46"/>
  <c r="CY331" i="46" s="1"/>
  <c r="CY268" i="46"/>
  <c r="CY219" i="46"/>
  <c r="CY177" i="46"/>
  <c r="CY325" i="46" s="1"/>
  <c r="CY180" i="46"/>
  <c r="CY230" i="46"/>
  <c r="CY267" i="46"/>
  <c r="CY274" i="46"/>
  <c r="CY218" i="46"/>
  <c r="CY166" i="46"/>
  <c r="CY314" i="46" s="1"/>
  <c r="CY231" i="46"/>
  <c r="CY167" i="46"/>
  <c r="CY315" i="46" s="1"/>
  <c r="CY184" i="46"/>
  <c r="CY123" i="46"/>
  <c r="CY132" i="46"/>
  <c r="CY120" i="46"/>
  <c r="CY131" i="46"/>
  <c r="CY79" i="46"/>
  <c r="CY89" i="46"/>
  <c r="CY86" i="46"/>
  <c r="CY83" i="46"/>
  <c r="CY77" i="46"/>
  <c r="CY74" i="46"/>
  <c r="CY73" i="46"/>
  <c r="CY277" i="46"/>
  <c r="CY171" i="46"/>
  <c r="CY319" i="46" s="1"/>
  <c r="CY182" i="46"/>
  <c r="CY330" i="46" s="1"/>
  <c r="CY175" i="46"/>
  <c r="CY323" i="46" s="1"/>
  <c r="CY223" i="46"/>
  <c r="CY266" i="46"/>
  <c r="CY271" i="46"/>
  <c r="CY284" i="46"/>
  <c r="CY283" i="46"/>
  <c r="CY229" i="46"/>
  <c r="CY173" i="46"/>
  <c r="CY181" i="46"/>
  <c r="CY329" i="46" s="1"/>
  <c r="CY276" i="46"/>
  <c r="CY179" i="46"/>
  <c r="CY272" i="46"/>
  <c r="CY279" i="46"/>
  <c r="CY115" i="46"/>
  <c r="CY117" i="46"/>
  <c r="CY116" i="46"/>
  <c r="CY119" i="46"/>
  <c r="CY129" i="46"/>
  <c r="CY75" i="46"/>
  <c r="CY88" i="46"/>
  <c r="CY81" i="46"/>
  <c r="CY76" i="46"/>
  <c r="CY174" i="46"/>
  <c r="CY322" i="46" s="1"/>
  <c r="CY220" i="46"/>
  <c r="CY281" i="46"/>
  <c r="CY216" i="46"/>
  <c r="CY232" i="46"/>
  <c r="CR311" i="21"/>
  <c r="CX159" i="46"/>
  <c r="CW310" i="46"/>
  <c r="CX260" i="46"/>
  <c r="CX259" i="46"/>
  <c r="CX209" i="46"/>
  <c r="CX208" i="46"/>
  <c r="CX158" i="46"/>
  <c r="CX313" i="46"/>
  <c r="CZ27" i="46"/>
  <c r="CZ38" i="46"/>
  <c r="CZ37" i="46"/>
  <c r="CZ43" i="46"/>
  <c r="CZ32" i="46"/>
  <c r="CZ25" i="46"/>
  <c r="CZ34" i="46"/>
  <c r="CZ26" i="46"/>
  <c r="CZ41" i="46"/>
  <c r="CZ31" i="46"/>
  <c r="CZ40" i="46"/>
  <c r="CZ36" i="46"/>
  <c r="CZ35" i="46"/>
  <c r="CZ30" i="46"/>
  <c r="CZ29" i="46"/>
  <c r="CZ42" i="46"/>
  <c r="CZ28" i="46"/>
  <c r="CZ33" i="46"/>
  <c r="CZ24" i="46"/>
  <c r="CZ39" i="46"/>
  <c r="E441" i="46"/>
  <c r="F440" i="46"/>
  <c r="CZ15" i="46"/>
  <c r="CZ188" i="46"/>
  <c r="CZ336" i="46" s="1"/>
  <c r="DA14" i="46"/>
  <c r="DA16" i="46" s="1"/>
  <c r="CX314" i="46"/>
  <c r="CU32" i="21"/>
  <c r="CU31" i="21" s="1"/>
  <c r="CV15" i="25" s="1"/>
  <c r="AU26" i="28"/>
  <c r="AU109" i="21"/>
  <c r="CT2" i="26"/>
  <c r="CS3" i="26"/>
  <c r="CS4" i="26"/>
  <c r="CS9" i="26"/>
  <c r="CS10" i="26"/>
  <c r="CS16" i="26" s="1"/>
  <c r="CY8" i="26"/>
  <c r="CX6" i="26"/>
  <c r="CX5" i="26"/>
  <c r="CX7" i="26"/>
  <c r="DC3" i="28"/>
  <c r="DC4" i="28"/>
  <c r="DD2" i="28"/>
  <c r="DC9" i="28"/>
  <c r="DC10" i="28"/>
  <c r="DE5" i="28"/>
  <c r="DE6" i="28"/>
  <c r="DE7" i="28"/>
  <c r="DF8" i="28"/>
  <c r="CS166" i="21"/>
  <c r="CW7" i="25"/>
  <c r="CW5" i="25"/>
  <c r="CX8" i="25"/>
  <c r="CW6" i="25"/>
  <c r="CV3" i="25"/>
  <c r="CV4" i="25"/>
  <c r="CW2" i="25"/>
  <c r="CV9" i="25"/>
  <c r="CS110" i="21"/>
  <c r="CS272" i="21" s="1"/>
  <c r="CV7" i="21"/>
  <c r="CW8" i="21"/>
  <c r="CW46" i="21" s="1"/>
  <c r="CV6" i="21"/>
  <c r="CV5" i="21"/>
  <c r="CV161" i="21" s="1"/>
  <c r="CT3" i="21"/>
  <c r="CT4" i="21"/>
  <c r="CT9" i="21"/>
  <c r="CT151" i="21"/>
  <c r="CT290" i="21"/>
  <c r="CT96" i="21"/>
  <c r="CT107" i="21"/>
  <c r="CT152" i="21"/>
  <c r="CT118" i="21"/>
  <c r="CT74" i="21"/>
  <c r="CT129" i="21"/>
  <c r="CT163" i="21"/>
  <c r="CS155" i="21"/>
  <c r="CU61" i="21"/>
  <c r="CU172" i="21"/>
  <c r="CU149" i="21"/>
  <c r="CP9" i="20"/>
  <c r="CP10" i="20"/>
  <c r="BM134" i="21"/>
  <c r="BN131" i="21" s="1"/>
  <c r="CP59" i="20"/>
  <c r="CP54" i="20"/>
  <c r="CQ2" i="20"/>
  <c r="CP4" i="20"/>
  <c r="CP49" i="20"/>
  <c r="CP3" i="20"/>
  <c r="BQ145" i="21"/>
  <c r="BR142" i="21" s="1"/>
  <c r="BR144" i="21" s="1"/>
  <c r="BR20" i="26" s="1"/>
  <c r="CV8" i="20"/>
  <c r="CU7" i="20"/>
  <c r="CU6" i="20"/>
  <c r="CU5" i="20"/>
  <c r="BL122" i="21"/>
  <c r="BL18" i="26" s="1"/>
  <c r="CT224" i="21" l="1"/>
  <c r="CQ347" i="21"/>
  <c r="CQ350" i="21"/>
  <c r="CS121" i="21"/>
  <c r="CT95" i="21"/>
  <c r="CT42" i="25"/>
  <c r="CT345" i="21"/>
  <c r="CT55" i="26" s="1"/>
  <c r="CT218" i="21"/>
  <c r="CT50" i="26" s="1"/>
  <c r="CT47" i="26" s="1"/>
  <c r="CT217" i="21"/>
  <c r="CT49" i="26" s="1"/>
  <c r="CT46" i="26" s="1"/>
  <c r="CT184" i="21"/>
  <c r="CT200" i="21"/>
  <c r="CT346" i="21"/>
  <c r="CT61" i="26" s="1"/>
  <c r="CT201" i="21"/>
  <c r="CT60" i="26" s="1"/>
  <c r="CT185" i="21"/>
  <c r="CT372" i="21"/>
  <c r="CT62" i="26" s="1"/>
  <c r="CT339" i="21"/>
  <c r="CT338" i="21"/>
  <c r="CT371" i="21"/>
  <c r="CT56" i="26" s="1"/>
  <c r="CT364" i="21"/>
  <c r="CT365" i="21"/>
  <c r="CW19" i="46"/>
  <c r="CV18" i="46"/>
  <c r="CV17" i="46"/>
  <c r="CS377" i="21"/>
  <c r="CS132" i="21"/>
  <c r="CT63" i="21"/>
  <c r="CT85" i="21"/>
  <c r="CT174" i="21"/>
  <c r="CT47" i="21"/>
  <c r="CT10" i="21"/>
  <c r="CS143" i="21"/>
  <c r="CT117" i="21"/>
  <c r="CT115" i="21" s="1"/>
  <c r="CU17" i="25" s="1"/>
  <c r="CT139" i="21"/>
  <c r="CT137" i="21" s="1"/>
  <c r="CU19" i="25" s="1"/>
  <c r="CT53" i="26"/>
  <c r="CT54" i="26"/>
  <c r="CT206" i="21"/>
  <c r="CT285" i="21"/>
  <c r="CT207" i="21"/>
  <c r="CT211" i="21" s="1"/>
  <c r="CT31" i="26" s="1"/>
  <c r="CT191" i="21"/>
  <c r="CT195" i="21" s="1"/>
  <c r="CT30" i="26" s="1"/>
  <c r="CT140" i="21"/>
  <c r="CT234" i="21"/>
  <c r="CT239" i="21" s="1"/>
  <c r="CU2" i="21"/>
  <c r="CU73" i="21" s="1"/>
  <c r="CT328" i="21"/>
  <c r="CT106" i="21"/>
  <c r="CT104" i="21" s="1"/>
  <c r="CT268" i="21" s="1"/>
  <c r="CT128" i="21"/>
  <c r="CT126" i="21" s="1"/>
  <c r="CU18" i="25" s="1"/>
  <c r="CT59" i="26"/>
  <c r="CT190" i="21"/>
  <c r="CT223" i="21"/>
  <c r="CT283" i="21"/>
  <c r="CR337" i="21"/>
  <c r="CR340" i="21" s="1"/>
  <c r="CR39" i="28"/>
  <c r="CR344" i="21"/>
  <c r="CT377" i="21"/>
  <c r="CU37" i="21"/>
  <c r="CU223" i="21"/>
  <c r="CU190" i="21"/>
  <c r="CV127" i="21"/>
  <c r="CV116" i="21"/>
  <c r="CV138" i="21"/>
  <c r="CV105" i="21"/>
  <c r="CV94" i="21"/>
  <c r="CV83" i="21"/>
  <c r="CU95" i="21"/>
  <c r="AW168" i="21"/>
  <c r="AW357" i="21" s="1"/>
  <c r="CV72" i="21"/>
  <c r="CQ29" i="20"/>
  <c r="CQ24" i="20"/>
  <c r="CQ44" i="20"/>
  <c r="CQ39" i="20"/>
  <c r="CQ34" i="20"/>
  <c r="CZ236" i="46"/>
  <c r="CZ292" i="46"/>
  <c r="CZ301" i="46"/>
  <c r="CZ239" i="46"/>
  <c r="CZ253" i="46"/>
  <c r="CZ243" i="46"/>
  <c r="CZ286" i="46"/>
  <c r="CZ304" i="46"/>
  <c r="CZ240" i="46"/>
  <c r="CZ252" i="46"/>
  <c r="CZ291" i="46"/>
  <c r="CZ242" i="46"/>
  <c r="CZ299" i="46"/>
  <c r="CZ305" i="46"/>
  <c r="CZ247" i="46"/>
  <c r="CZ290" i="46"/>
  <c r="CZ235" i="46"/>
  <c r="CZ249" i="46"/>
  <c r="CZ288" i="46"/>
  <c r="CZ302" i="46"/>
  <c r="CZ246" i="46"/>
  <c r="CZ287" i="46"/>
  <c r="CZ139" i="46"/>
  <c r="CZ138" i="46"/>
  <c r="CZ152" i="46"/>
  <c r="CZ148" i="46"/>
  <c r="CZ144" i="46"/>
  <c r="CZ140" i="46"/>
  <c r="CZ110" i="46"/>
  <c r="CZ106" i="46"/>
  <c r="CZ102" i="46"/>
  <c r="CZ98" i="46"/>
  <c r="CZ94" i="46"/>
  <c r="CZ295" i="46"/>
  <c r="CZ297" i="46"/>
  <c r="CZ298" i="46"/>
  <c r="CZ251" i="46"/>
  <c r="CZ238" i="46"/>
  <c r="CZ198" i="46"/>
  <c r="CZ346" i="46" s="1"/>
  <c r="CZ204" i="46"/>
  <c r="CZ352" i="46" s="1"/>
  <c r="CZ201" i="46"/>
  <c r="CZ349" i="46" s="1"/>
  <c r="CZ192" i="46"/>
  <c r="CZ340" i="46" s="1"/>
  <c r="CZ190" i="46"/>
  <c r="CZ338" i="46" s="1"/>
  <c r="CZ185" i="46"/>
  <c r="CZ333" i="46" s="1"/>
  <c r="CZ137" i="46"/>
  <c r="CZ136" i="46"/>
  <c r="CZ151" i="46"/>
  <c r="CZ147" i="46"/>
  <c r="CZ143" i="46"/>
  <c r="CZ109" i="46"/>
  <c r="CZ105" i="46"/>
  <c r="CZ101" i="46"/>
  <c r="CZ97" i="46"/>
  <c r="CZ93" i="46"/>
  <c r="CZ293" i="46"/>
  <c r="CZ294" i="46"/>
  <c r="CZ254" i="46"/>
  <c r="CZ248" i="46"/>
  <c r="CZ245" i="46"/>
  <c r="CZ202" i="46"/>
  <c r="CZ350" i="46" s="1"/>
  <c r="CZ203" i="46"/>
  <c r="CZ351" i="46" s="1"/>
  <c r="CZ197" i="46"/>
  <c r="CZ345" i="46" s="1"/>
  <c r="CZ195" i="46"/>
  <c r="CZ343" i="46" s="1"/>
  <c r="CZ187" i="46"/>
  <c r="CZ335" i="46" s="1"/>
  <c r="CZ186" i="46"/>
  <c r="CZ334" i="46" s="1"/>
  <c r="DA47" i="46"/>
  <c r="DA51" i="46"/>
  <c r="DA55" i="46"/>
  <c r="DA59" i="46"/>
  <c r="DA63" i="46"/>
  <c r="DA46" i="46"/>
  <c r="DA50" i="46"/>
  <c r="DA54" i="46"/>
  <c r="DA58" i="46"/>
  <c r="DA62" i="46"/>
  <c r="DA45" i="46"/>
  <c r="DA49" i="46"/>
  <c r="DA53" i="46"/>
  <c r="DA57" i="46"/>
  <c r="DA61" i="46"/>
  <c r="DA44" i="46"/>
  <c r="DA48" i="46"/>
  <c r="DA52" i="46"/>
  <c r="DA56" i="46"/>
  <c r="DA60" i="46"/>
  <c r="CZ135" i="46"/>
  <c r="CZ154" i="46"/>
  <c r="CZ150" i="46"/>
  <c r="CZ146" i="46"/>
  <c r="CZ142" i="46"/>
  <c r="CZ108" i="46"/>
  <c r="CZ104" i="46"/>
  <c r="CZ100" i="46"/>
  <c r="CZ96" i="46"/>
  <c r="CZ92" i="46"/>
  <c r="CZ303" i="46"/>
  <c r="CZ300" i="46"/>
  <c r="CZ250" i="46"/>
  <c r="CZ244" i="46"/>
  <c r="CZ241" i="46"/>
  <c r="CZ200" i="46"/>
  <c r="CZ348" i="46" s="1"/>
  <c r="CZ199" i="46"/>
  <c r="CZ347" i="46" s="1"/>
  <c r="CZ194" i="46"/>
  <c r="CZ342" i="46" s="1"/>
  <c r="CZ191" i="46"/>
  <c r="CZ339" i="46" s="1"/>
  <c r="CZ189" i="46"/>
  <c r="CZ337" i="46" s="1"/>
  <c r="CZ153" i="46"/>
  <c r="CZ149" i="46"/>
  <c r="CZ145" i="46"/>
  <c r="CZ141" i="46"/>
  <c r="CZ107" i="46"/>
  <c r="CZ103" i="46"/>
  <c r="CZ99" i="46"/>
  <c r="CZ95" i="46"/>
  <c r="CZ91" i="46"/>
  <c r="CZ296" i="46"/>
  <c r="CZ289" i="46"/>
  <c r="CZ237" i="46"/>
  <c r="CZ196" i="46"/>
  <c r="CZ344" i="46" s="1"/>
  <c r="CZ193" i="46"/>
  <c r="CZ341" i="46" s="1"/>
  <c r="CZ278" i="46"/>
  <c r="CT352" i="21"/>
  <c r="CT358" i="21" s="1"/>
  <c r="CT63" i="26" s="1"/>
  <c r="CZ176" i="46"/>
  <c r="CZ324" i="46" s="1"/>
  <c r="CZ232" i="46"/>
  <c r="CZ174" i="46"/>
  <c r="CZ322" i="46" s="1"/>
  <c r="CZ179" i="46"/>
  <c r="CZ327" i="46" s="1"/>
  <c r="CZ173" i="46"/>
  <c r="CZ321" i="46" s="1"/>
  <c r="CZ283" i="46"/>
  <c r="CZ269" i="46"/>
  <c r="CZ123" i="46"/>
  <c r="CZ78" i="46"/>
  <c r="CZ234" i="46"/>
  <c r="CZ182" i="46"/>
  <c r="CZ330" i="46" s="1"/>
  <c r="CZ184" i="46"/>
  <c r="CZ332" i="46" s="1"/>
  <c r="CZ218" i="46"/>
  <c r="CZ180" i="46"/>
  <c r="CZ328" i="46" s="1"/>
  <c r="CZ268" i="46"/>
  <c r="CZ170" i="46"/>
  <c r="CZ318" i="46" s="1"/>
  <c r="CZ172" i="46"/>
  <c r="CZ320" i="46" s="1"/>
  <c r="CZ165" i="46"/>
  <c r="CZ119" i="46"/>
  <c r="CZ128" i="46"/>
  <c r="CZ85" i="46"/>
  <c r="CZ134" i="46"/>
  <c r="CZ168" i="46"/>
  <c r="CZ316" i="46" s="1"/>
  <c r="CZ120" i="46"/>
  <c r="CZ90" i="46"/>
  <c r="CZ79" i="46"/>
  <c r="CZ122" i="46"/>
  <c r="CZ71" i="46"/>
  <c r="CY320" i="46"/>
  <c r="CZ216" i="46"/>
  <c r="CZ280" i="46"/>
  <c r="CZ266" i="46"/>
  <c r="CZ171" i="46"/>
  <c r="CZ319" i="46" s="1"/>
  <c r="CZ167" i="46"/>
  <c r="CZ274" i="46"/>
  <c r="CZ275" i="46"/>
  <c r="CZ225" i="46"/>
  <c r="CZ183" i="46"/>
  <c r="CZ331" i="46" s="1"/>
  <c r="CZ285" i="46"/>
  <c r="CZ116" i="46"/>
  <c r="CZ129" i="46"/>
  <c r="CZ121" i="46"/>
  <c r="CZ127" i="46"/>
  <c r="CZ131" i="46"/>
  <c r="CZ86" i="46"/>
  <c r="CZ88" i="46"/>
  <c r="CZ80" i="46"/>
  <c r="CZ76" i="46"/>
  <c r="CZ72" i="46"/>
  <c r="CZ221" i="46"/>
  <c r="CZ224" i="46"/>
  <c r="CY332" i="46"/>
  <c r="CY318" i="46"/>
  <c r="CY327" i="46"/>
  <c r="CY328" i="46"/>
  <c r="CZ281" i="46"/>
  <c r="CZ279" i="46"/>
  <c r="CZ276" i="46"/>
  <c r="CZ284" i="46"/>
  <c r="CZ282" i="46"/>
  <c r="CZ223" i="46"/>
  <c r="CZ277" i="46"/>
  <c r="CZ231" i="46"/>
  <c r="CZ166" i="46"/>
  <c r="CZ314" i="46" s="1"/>
  <c r="CZ267" i="46"/>
  <c r="CZ226" i="46"/>
  <c r="CZ177" i="46"/>
  <c r="CZ325" i="46" s="1"/>
  <c r="CZ227" i="46"/>
  <c r="CZ178" i="46"/>
  <c r="CZ215" i="46"/>
  <c r="CZ125" i="46"/>
  <c r="CZ117" i="46"/>
  <c r="CZ126" i="46"/>
  <c r="CZ133" i="46"/>
  <c r="CZ132" i="46"/>
  <c r="CZ87" i="46"/>
  <c r="CZ84" i="46"/>
  <c r="CZ81" i="46"/>
  <c r="CZ77" i="46"/>
  <c r="CZ73" i="46"/>
  <c r="CZ273" i="46"/>
  <c r="CY321" i="46"/>
  <c r="CZ220" i="46"/>
  <c r="CZ272" i="46"/>
  <c r="CZ181" i="46"/>
  <c r="CZ329" i="46" s="1"/>
  <c r="CZ229" i="46"/>
  <c r="CZ271" i="46"/>
  <c r="CZ175" i="46"/>
  <c r="CZ323" i="46" s="1"/>
  <c r="CZ230" i="46"/>
  <c r="CZ219" i="46"/>
  <c r="CZ228" i="46"/>
  <c r="CZ233" i="46"/>
  <c r="CZ169" i="46"/>
  <c r="CZ317" i="46" s="1"/>
  <c r="CZ115" i="46"/>
  <c r="CZ118" i="46"/>
  <c r="CZ130" i="46"/>
  <c r="CZ124" i="46"/>
  <c r="CZ83" i="46"/>
  <c r="CZ89" i="46"/>
  <c r="CZ82" i="46"/>
  <c r="CZ75" i="46"/>
  <c r="CZ74" i="46"/>
  <c r="CZ217" i="46"/>
  <c r="CZ222" i="46"/>
  <c r="CZ270" i="46"/>
  <c r="CY159" i="46"/>
  <c r="CY158" i="46"/>
  <c r="CY209" i="46"/>
  <c r="CY208" i="46"/>
  <c r="CX310" i="46"/>
  <c r="CY260" i="46"/>
  <c r="CY259" i="46"/>
  <c r="DA32" i="46"/>
  <c r="DA38" i="46"/>
  <c r="DA27" i="46"/>
  <c r="DA43" i="46"/>
  <c r="DA37" i="46"/>
  <c r="DA36" i="46"/>
  <c r="DA31" i="46"/>
  <c r="DA34" i="46"/>
  <c r="DA41" i="46"/>
  <c r="DA40" i="46"/>
  <c r="DA26" i="46"/>
  <c r="DA25" i="46"/>
  <c r="DA35" i="46"/>
  <c r="DA28" i="46"/>
  <c r="DA30" i="46"/>
  <c r="DA42" i="46"/>
  <c r="DA33" i="46"/>
  <c r="DA39" i="46"/>
  <c r="DA29" i="46"/>
  <c r="DA24" i="46"/>
  <c r="CY313" i="46"/>
  <c r="DA15" i="46"/>
  <c r="DB14" i="46"/>
  <c r="CV32" i="21"/>
  <c r="CV31" i="21" s="1"/>
  <c r="CW15" i="25" s="1"/>
  <c r="E442" i="46"/>
  <c r="F441" i="46"/>
  <c r="AU111" i="21"/>
  <c r="DF5" i="28"/>
  <c r="DF6" i="28"/>
  <c r="DF7" i="28"/>
  <c r="DG8" i="28"/>
  <c r="DD3" i="28"/>
  <c r="DD4" i="28"/>
  <c r="DE2" i="28"/>
  <c r="DD9" i="28"/>
  <c r="DD10" i="28"/>
  <c r="CY5" i="26"/>
  <c r="CY6" i="26"/>
  <c r="CY7" i="26"/>
  <c r="CZ8" i="26"/>
  <c r="CT3" i="26"/>
  <c r="CT4" i="26"/>
  <c r="CU2" i="26"/>
  <c r="CT9" i="26"/>
  <c r="CT10" i="26"/>
  <c r="CT16" i="26" s="1"/>
  <c r="CT65" i="26"/>
  <c r="CT66" i="26"/>
  <c r="CW4" i="25"/>
  <c r="CW3" i="25"/>
  <c r="CX2" i="25"/>
  <c r="CW9" i="25"/>
  <c r="CX5" i="25"/>
  <c r="CX7" i="25"/>
  <c r="CX6" i="25"/>
  <c r="CY8" i="25"/>
  <c r="CT132" i="21"/>
  <c r="CT121" i="21"/>
  <c r="CT166" i="21"/>
  <c r="CT143" i="21"/>
  <c r="CT155" i="21"/>
  <c r="CW5" i="21"/>
  <c r="CW161" i="21" s="1"/>
  <c r="CW6" i="21"/>
  <c r="CW7" i="21"/>
  <c r="CX8" i="21"/>
  <c r="CX46" i="21" s="1"/>
  <c r="CV172" i="21"/>
  <c r="CV61" i="21"/>
  <c r="CV149" i="21"/>
  <c r="CU3" i="21"/>
  <c r="CU10" i="21"/>
  <c r="CU47" i="21"/>
  <c r="CU207" i="21"/>
  <c r="CU211" i="21" s="1"/>
  <c r="CU31" i="26" s="1"/>
  <c r="CU63" i="21"/>
  <c r="CU140" i="21"/>
  <c r="CQ9" i="20"/>
  <c r="CQ10" i="20"/>
  <c r="BN133" i="21"/>
  <c r="BN19" i="26" s="1"/>
  <c r="CQ59" i="20"/>
  <c r="CQ4" i="20"/>
  <c r="CQ49" i="20"/>
  <c r="CQ3" i="20"/>
  <c r="CQ54" i="20"/>
  <c r="CR2" i="20"/>
  <c r="BR145" i="21"/>
  <c r="BS142" i="21" s="1"/>
  <c r="BS144" i="21" s="1"/>
  <c r="BS20" i="26" s="1"/>
  <c r="BL123" i="21"/>
  <c r="BM120" i="21" s="1"/>
  <c r="CV5" i="20"/>
  <c r="CV6" i="20"/>
  <c r="CV7" i="20"/>
  <c r="CW8" i="20"/>
  <c r="CU351" i="21" l="1"/>
  <c r="CR347" i="21"/>
  <c r="CR350" i="21"/>
  <c r="CU346" i="21"/>
  <c r="CU61" i="26" s="1"/>
  <c r="CU345" i="21"/>
  <c r="CU55" i="26" s="1"/>
  <c r="CU218" i="21"/>
  <c r="CU50" i="26" s="1"/>
  <c r="CU47" i="26" s="1"/>
  <c r="CU201" i="21"/>
  <c r="CU217" i="21"/>
  <c r="CU49" i="26" s="1"/>
  <c r="CU46" i="26" s="1"/>
  <c r="CU200" i="21"/>
  <c r="CU185" i="21"/>
  <c r="CU59" i="26" s="1"/>
  <c r="CU184" i="21"/>
  <c r="CU339" i="21"/>
  <c r="CU371" i="21"/>
  <c r="CU56" i="26" s="1"/>
  <c r="CU338" i="21"/>
  <c r="CU372" i="21"/>
  <c r="CU62" i="26" s="1"/>
  <c r="CU364" i="21"/>
  <c r="CU365" i="21"/>
  <c r="CX19" i="46"/>
  <c r="CW17" i="46"/>
  <c r="CW18" i="46"/>
  <c r="DB16" i="46"/>
  <c r="CT110" i="21"/>
  <c r="CT272" i="21" s="1"/>
  <c r="CU42" i="25"/>
  <c r="CU163" i="21"/>
  <c r="CU290" i="21"/>
  <c r="CU9" i="21"/>
  <c r="CU377" i="21" s="1"/>
  <c r="CU62" i="21"/>
  <c r="CU84" i="21"/>
  <c r="CU173" i="21"/>
  <c r="CU175" i="21" s="1"/>
  <c r="CU171" i="21" s="1"/>
  <c r="CU284" i="21" s="1"/>
  <c r="CU174" i="21"/>
  <c r="CU118" i="21"/>
  <c r="CU107" i="21"/>
  <c r="CU234" i="21"/>
  <c r="CU239" i="21" s="1"/>
  <c r="CV2" i="21"/>
  <c r="CV285" i="21" s="1"/>
  <c r="CU117" i="21"/>
  <c r="CU115" i="21" s="1"/>
  <c r="CV17" i="25" s="1"/>
  <c r="CU139" i="21"/>
  <c r="CU137" i="21" s="1"/>
  <c r="CV19" i="25" s="1"/>
  <c r="CU150" i="21"/>
  <c r="CU148" i="21" s="1"/>
  <c r="CV20" i="25" s="1"/>
  <c r="CU54" i="26"/>
  <c r="CU285" i="21"/>
  <c r="CU96" i="21"/>
  <c r="CU152" i="21"/>
  <c r="CU162" i="21"/>
  <c r="CU160" i="21" s="1"/>
  <c r="CV21" i="25" s="1"/>
  <c r="CU224" i="21"/>
  <c r="CU191" i="21"/>
  <c r="CU195" i="21" s="1"/>
  <c r="CU30" i="26" s="1"/>
  <c r="CU129" i="21"/>
  <c r="CU85" i="21"/>
  <c r="CU74" i="21"/>
  <c r="CU151" i="21"/>
  <c r="CU155" i="21" s="1"/>
  <c r="CU4" i="21"/>
  <c r="CU328" i="21"/>
  <c r="CU106" i="21"/>
  <c r="CU104" i="21" s="1"/>
  <c r="CV42" i="25" s="1"/>
  <c r="CU128" i="21"/>
  <c r="CU126" i="21" s="1"/>
  <c r="CV18" i="25" s="1"/>
  <c r="CU53" i="26"/>
  <c r="CU60" i="26"/>
  <c r="CU206" i="21"/>
  <c r="CU283" i="21"/>
  <c r="CS337" i="21"/>
  <c r="CS340" i="21" s="1"/>
  <c r="CS39" i="28"/>
  <c r="CS344" i="21"/>
  <c r="CV283" i="21"/>
  <c r="CV206" i="21"/>
  <c r="AW21" i="28"/>
  <c r="CW138" i="21"/>
  <c r="CW127" i="21"/>
  <c r="CW116" i="21"/>
  <c r="CW83" i="21"/>
  <c r="CW105" i="21"/>
  <c r="CW94" i="21"/>
  <c r="CV139" i="21"/>
  <c r="CV137" i="21" s="1"/>
  <c r="CW19" i="25" s="1"/>
  <c r="CV106" i="21"/>
  <c r="CV104" i="21" s="1"/>
  <c r="CW42" i="25" s="1"/>
  <c r="AX165" i="21"/>
  <c r="AX167" i="21" s="1"/>
  <c r="AX22" i="26" s="1"/>
  <c r="CV84" i="21"/>
  <c r="CV95" i="21"/>
  <c r="CW72" i="21"/>
  <c r="CV328" i="21"/>
  <c r="AU41" i="26"/>
  <c r="AU273" i="21"/>
  <c r="CR24" i="20"/>
  <c r="CR44" i="20"/>
  <c r="CR39" i="20"/>
  <c r="CR34" i="20"/>
  <c r="DA187" i="46"/>
  <c r="DA335" i="46" s="1"/>
  <c r="DA250" i="46"/>
  <c r="DA289" i="46"/>
  <c r="DA237" i="46"/>
  <c r="DA296" i="46"/>
  <c r="DA241" i="46"/>
  <c r="DA300" i="46"/>
  <c r="DA244" i="46"/>
  <c r="DA303" i="46"/>
  <c r="DB44" i="46"/>
  <c r="DB48" i="46"/>
  <c r="DB52" i="46"/>
  <c r="DB56" i="46"/>
  <c r="DB60" i="46"/>
  <c r="DB47" i="46"/>
  <c r="DB51" i="46"/>
  <c r="DB55" i="46"/>
  <c r="DB59" i="46"/>
  <c r="DB63" i="46"/>
  <c r="DB46" i="46"/>
  <c r="DB50" i="46"/>
  <c r="DB54" i="46"/>
  <c r="DB58" i="46"/>
  <c r="DB62" i="46"/>
  <c r="DB45" i="46"/>
  <c r="DB49" i="46"/>
  <c r="DB53" i="46"/>
  <c r="DB57" i="46"/>
  <c r="DB61" i="46"/>
  <c r="DA152" i="46"/>
  <c r="DA148" i="46"/>
  <c r="DA144" i="46"/>
  <c r="DA140" i="46"/>
  <c r="DA139" i="46"/>
  <c r="DA135" i="46"/>
  <c r="DA109" i="46"/>
  <c r="DA105" i="46"/>
  <c r="DA101" i="46"/>
  <c r="DA94" i="46"/>
  <c r="DA92" i="46"/>
  <c r="DA297" i="46"/>
  <c r="DA302" i="46"/>
  <c r="DA295" i="46"/>
  <c r="DA252" i="46"/>
  <c r="DA243" i="46"/>
  <c r="DA239" i="46"/>
  <c r="DA200" i="46"/>
  <c r="DA348" i="46" s="1"/>
  <c r="DA198" i="46"/>
  <c r="DA346" i="46" s="1"/>
  <c r="DA194" i="46"/>
  <c r="DA342" i="46" s="1"/>
  <c r="DA186" i="46"/>
  <c r="DA334" i="46" s="1"/>
  <c r="DA151" i="46"/>
  <c r="DA147" i="46"/>
  <c r="DA143" i="46"/>
  <c r="DA99" i="46"/>
  <c r="DA138" i="46"/>
  <c r="DA108" i="46"/>
  <c r="DA104" i="46"/>
  <c r="DA100" i="46"/>
  <c r="DA91" i="46"/>
  <c r="DA305" i="46"/>
  <c r="DA293" i="46"/>
  <c r="DA298" i="46"/>
  <c r="DA287" i="46"/>
  <c r="DA292" i="46"/>
  <c r="DA254" i="46"/>
  <c r="DA248" i="46"/>
  <c r="DA253" i="46"/>
  <c r="DA246" i="46"/>
  <c r="DA235" i="46"/>
  <c r="DA201" i="46"/>
  <c r="DA349" i="46" s="1"/>
  <c r="DA191" i="46"/>
  <c r="DA339" i="46" s="1"/>
  <c r="DA197" i="46"/>
  <c r="DA345" i="46" s="1"/>
  <c r="DA189" i="46"/>
  <c r="DA337" i="46" s="1"/>
  <c r="DA185" i="46"/>
  <c r="DA333" i="46" s="1"/>
  <c r="DA154" i="46"/>
  <c r="DA150" i="46"/>
  <c r="DA146" i="46"/>
  <c r="DA142" i="46"/>
  <c r="DA97" i="46"/>
  <c r="DA137" i="46"/>
  <c r="DA107" i="46"/>
  <c r="DA103" i="46"/>
  <c r="DA98" i="46"/>
  <c r="DA291" i="46"/>
  <c r="DA294" i="46"/>
  <c r="DA290" i="46"/>
  <c r="DA288" i="46"/>
  <c r="DA251" i="46"/>
  <c r="DA249" i="46"/>
  <c r="DA242" i="46"/>
  <c r="DA236" i="46"/>
  <c r="DA199" i="46"/>
  <c r="DA347" i="46" s="1"/>
  <c r="DA195" i="46"/>
  <c r="DA343" i="46" s="1"/>
  <c r="DA190" i="46"/>
  <c r="DA338" i="46" s="1"/>
  <c r="DA193" i="46"/>
  <c r="DA341" i="46" s="1"/>
  <c r="DA188" i="46"/>
  <c r="DA336" i="46" s="1"/>
  <c r="DA153" i="46"/>
  <c r="DA149" i="46"/>
  <c r="DA145" i="46"/>
  <c r="DA141" i="46"/>
  <c r="DA95" i="46"/>
  <c r="DA136" i="46"/>
  <c r="DA110" i="46"/>
  <c r="DA106" i="46"/>
  <c r="DA102" i="46"/>
  <c r="DA96" i="46"/>
  <c r="DA93" i="46"/>
  <c r="DA304" i="46"/>
  <c r="DA301" i="46"/>
  <c r="DA299" i="46"/>
  <c r="DA286" i="46"/>
  <c r="DA247" i="46"/>
  <c r="DA240" i="46"/>
  <c r="DA245" i="46"/>
  <c r="DA238" i="46"/>
  <c r="DA203" i="46"/>
  <c r="DA351" i="46" s="1"/>
  <c r="DA196" i="46"/>
  <c r="DA344" i="46" s="1"/>
  <c r="DA204" i="46"/>
  <c r="DA352" i="46" s="1"/>
  <c r="DA202" i="46"/>
  <c r="DA350" i="46" s="1"/>
  <c r="DA192" i="46"/>
  <c r="DA340" i="46" s="1"/>
  <c r="DA232" i="46"/>
  <c r="CU352" i="21"/>
  <c r="CU358" i="21" s="1"/>
  <c r="CU311" i="21" s="1"/>
  <c r="DA127" i="46"/>
  <c r="DA89" i="46"/>
  <c r="DA218" i="46"/>
  <c r="DA217" i="46"/>
  <c r="DA228" i="46"/>
  <c r="DA271" i="46"/>
  <c r="DA220" i="46"/>
  <c r="DA172" i="46"/>
  <c r="DA320" i="46" s="1"/>
  <c r="DA178" i="46"/>
  <c r="DA326" i="46" s="1"/>
  <c r="DA226" i="46"/>
  <c r="DA277" i="46"/>
  <c r="DA116" i="46"/>
  <c r="DA126" i="46"/>
  <c r="DA86" i="46"/>
  <c r="DA134" i="46"/>
  <c r="DA283" i="46"/>
  <c r="DA115" i="46"/>
  <c r="DA76" i="46"/>
  <c r="DA268" i="46"/>
  <c r="DA118" i="46"/>
  <c r="DA73" i="46"/>
  <c r="DA225" i="46"/>
  <c r="DA167" i="46"/>
  <c r="DA315" i="46" s="1"/>
  <c r="CZ326" i="46"/>
  <c r="DA219" i="46"/>
  <c r="DA229" i="46"/>
  <c r="DA180" i="46"/>
  <c r="DA174" i="46"/>
  <c r="DA322" i="46" s="1"/>
  <c r="DA227" i="46"/>
  <c r="DA267" i="46"/>
  <c r="DA223" i="46"/>
  <c r="DA276" i="46"/>
  <c r="DA119" i="46"/>
  <c r="DA117" i="46"/>
  <c r="DA122" i="46"/>
  <c r="DA131" i="46"/>
  <c r="DA124" i="46"/>
  <c r="DA87" i="46"/>
  <c r="DA85" i="46"/>
  <c r="DA82" i="46"/>
  <c r="DA77" i="46"/>
  <c r="DA74" i="46"/>
  <c r="DA224" i="46"/>
  <c r="DA275" i="46"/>
  <c r="DA171" i="46"/>
  <c r="DA319" i="46" s="1"/>
  <c r="DA176" i="46"/>
  <c r="DA324" i="46" s="1"/>
  <c r="DA182" i="46"/>
  <c r="DA330" i="46" s="1"/>
  <c r="DA270" i="46"/>
  <c r="DA169" i="46"/>
  <c r="DA317" i="46" s="1"/>
  <c r="DA175" i="46"/>
  <c r="DA181" i="46"/>
  <c r="DA329" i="46" s="1"/>
  <c r="DA184" i="46"/>
  <c r="DA332" i="46" s="1"/>
  <c r="DA273" i="46"/>
  <c r="DA166" i="46"/>
  <c r="DA282" i="46"/>
  <c r="DA279" i="46"/>
  <c r="DA125" i="46"/>
  <c r="DA120" i="46"/>
  <c r="DA130" i="46"/>
  <c r="DA133" i="46"/>
  <c r="DA129" i="46"/>
  <c r="DA88" i="46"/>
  <c r="DA81" i="46"/>
  <c r="DA79" i="46"/>
  <c r="DA72" i="46"/>
  <c r="DA75" i="46"/>
  <c r="DA234" i="46"/>
  <c r="DA269" i="46"/>
  <c r="DA221" i="46"/>
  <c r="DA285" i="46"/>
  <c r="DA274" i="46"/>
  <c r="DA266" i="46"/>
  <c r="DA170" i="46"/>
  <c r="DA318" i="46" s="1"/>
  <c r="DA173" i="46"/>
  <c r="DA321" i="46" s="1"/>
  <c r="CZ315" i="46"/>
  <c r="DA222" i="46"/>
  <c r="DA233" i="46"/>
  <c r="DA230" i="46"/>
  <c r="DA272" i="46"/>
  <c r="DA215" i="46"/>
  <c r="DA177" i="46"/>
  <c r="DA325" i="46" s="1"/>
  <c r="DA231" i="46"/>
  <c r="DA284" i="46"/>
  <c r="DA281" i="46"/>
  <c r="DA121" i="46"/>
  <c r="DA123" i="46"/>
  <c r="DA128" i="46"/>
  <c r="DA132" i="46"/>
  <c r="DA83" i="46"/>
  <c r="DA84" i="46"/>
  <c r="DA90" i="46"/>
  <c r="DA80" i="46"/>
  <c r="DA78" i="46"/>
  <c r="DA71" i="46"/>
  <c r="DA165" i="46"/>
  <c r="DA179" i="46"/>
  <c r="DA183" i="46"/>
  <c r="DA280" i="46"/>
  <c r="DA216" i="46"/>
  <c r="DA168" i="46"/>
  <c r="DA278" i="46"/>
  <c r="CT311" i="21"/>
  <c r="CY310" i="46"/>
  <c r="CZ159" i="46"/>
  <c r="CZ260" i="46"/>
  <c r="CZ259" i="46"/>
  <c r="CZ209" i="46"/>
  <c r="CZ208" i="46"/>
  <c r="CZ158" i="46"/>
  <c r="DB27" i="46"/>
  <c r="DB38" i="46"/>
  <c r="DB32" i="46"/>
  <c r="DB37" i="46"/>
  <c r="DB25" i="46"/>
  <c r="DB43" i="46"/>
  <c r="DB34" i="46"/>
  <c r="DB36" i="46"/>
  <c r="DB40" i="46"/>
  <c r="DB41" i="46"/>
  <c r="DB26" i="46"/>
  <c r="DB31" i="46"/>
  <c r="DB35" i="46"/>
  <c r="DB28" i="46"/>
  <c r="DB42" i="46"/>
  <c r="DB30" i="46"/>
  <c r="DB29" i="46"/>
  <c r="DB39" i="46"/>
  <c r="DB33" i="46"/>
  <c r="DB24" i="46"/>
  <c r="CW32" i="21"/>
  <c r="CW31" i="21" s="1"/>
  <c r="CX15" i="25" s="1"/>
  <c r="E443" i="46"/>
  <c r="F442" i="46"/>
  <c r="DB15" i="46"/>
  <c r="DC14" i="46"/>
  <c r="DC16" i="46" s="1"/>
  <c r="CZ313" i="46"/>
  <c r="AU112" i="21"/>
  <c r="AV26" i="28" s="1"/>
  <c r="CU3" i="26"/>
  <c r="CU4" i="26"/>
  <c r="CV2" i="26"/>
  <c r="CU9" i="26"/>
  <c r="CU10" i="26"/>
  <c r="CU16" i="26" s="1"/>
  <c r="CU66" i="26"/>
  <c r="CU65" i="26"/>
  <c r="CZ5" i="26"/>
  <c r="CZ6" i="26"/>
  <c r="CZ7" i="26"/>
  <c r="DA8" i="26"/>
  <c r="DE3" i="28"/>
  <c r="DE4" i="28"/>
  <c r="DF2" i="28"/>
  <c r="DE9" i="28"/>
  <c r="DE10" i="28"/>
  <c r="DG5" i="28"/>
  <c r="DG6" i="28"/>
  <c r="DG7" i="28"/>
  <c r="DH8" i="28"/>
  <c r="CY5" i="25"/>
  <c r="CY7" i="25"/>
  <c r="CZ8" i="25"/>
  <c r="CY6" i="25"/>
  <c r="CY2" i="25"/>
  <c r="CX4" i="25"/>
  <c r="CX3" i="25"/>
  <c r="CX9" i="25"/>
  <c r="CX5" i="21"/>
  <c r="CX161" i="21" s="1"/>
  <c r="CX6" i="21"/>
  <c r="CY8" i="21"/>
  <c r="CY46" i="21" s="1"/>
  <c r="CX7" i="21"/>
  <c r="CU121" i="21"/>
  <c r="CV4" i="21"/>
  <c r="CV9" i="21"/>
  <c r="CV151" i="21"/>
  <c r="CV290" i="21"/>
  <c r="CV85" i="21"/>
  <c r="CV129" i="21"/>
  <c r="CV140" i="21"/>
  <c r="CV163" i="21"/>
  <c r="CV152" i="21"/>
  <c r="CV191" i="21"/>
  <c r="CV195" i="21" s="1"/>
  <c r="CV30" i="26" s="1"/>
  <c r="CV174" i="21"/>
  <c r="CU143" i="21"/>
  <c r="CW61" i="21"/>
  <c r="CW172" i="21"/>
  <c r="CW149" i="21"/>
  <c r="CU166" i="21"/>
  <c r="CR9" i="20"/>
  <c r="CR10" i="20"/>
  <c r="BN134" i="21"/>
  <c r="BO131" i="21" s="1"/>
  <c r="BO133" i="21" s="1"/>
  <c r="BO19" i="26" s="1"/>
  <c r="CR59" i="20"/>
  <c r="CR49" i="20"/>
  <c r="CS2" i="20"/>
  <c r="CR4" i="20"/>
  <c r="CR54" i="20"/>
  <c r="CR3" i="20"/>
  <c r="BS145" i="21"/>
  <c r="BT142" i="21" s="1"/>
  <c r="BT144" i="21" s="1"/>
  <c r="BT20" i="26" s="1"/>
  <c r="CX8" i="20"/>
  <c r="CW7" i="20"/>
  <c r="CW6" i="20"/>
  <c r="CW5" i="20"/>
  <c r="BM122" i="21"/>
  <c r="BM18" i="26" s="1"/>
  <c r="CV73" i="21" l="1"/>
  <c r="CS347" i="21"/>
  <c r="CS350" i="21"/>
  <c r="CV346" i="21"/>
  <c r="CV345" i="21"/>
  <c r="CV55" i="26" s="1"/>
  <c r="CV218" i="21"/>
  <c r="CV217" i="21"/>
  <c r="CV49" i="26" s="1"/>
  <c r="CV46" i="26" s="1"/>
  <c r="CV201" i="21"/>
  <c r="CV60" i="26" s="1"/>
  <c r="CV184" i="21"/>
  <c r="CV53" i="26" s="1"/>
  <c r="CV185" i="21"/>
  <c r="CV59" i="26" s="1"/>
  <c r="CV200" i="21"/>
  <c r="CV54" i="26" s="1"/>
  <c r="CV372" i="21"/>
  <c r="CV62" i="26" s="1"/>
  <c r="CV338" i="21"/>
  <c r="CV339" i="21"/>
  <c r="CV371" i="21"/>
  <c r="CV56" i="26" s="1"/>
  <c r="CV365" i="21"/>
  <c r="CV364" i="21"/>
  <c r="CY19" i="46"/>
  <c r="CX17" i="46"/>
  <c r="CX18" i="46"/>
  <c r="CU132" i="21"/>
  <c r="CV118" i="21"/>
  <c r="CV96" i="21"/>
  <c r="CV107" i="21"/>
  <c r="CV47" i="21"/>
  <c r="CV10" i="21"/>
  <c r="CV3" i="21"/>
  <c r="CV62" i="21"/>
  <c r="CV128" i="21"/>
  <c r="CV126" i="21" s="1"/>
  <c r="CW18" i="25" s="1"/>
  <c r="CV162" i="21"/>
  <c r="CV160" i="21" s="1"/>
  <c r="CW21" i="25" s="1"/>
  <c r="CV173" i="21"/>
  <c r="CV175" i="21" s="1"/>
  <c r="CV171" i="21" s="1"/>
  <c r="CV284" i="21" s="1"/>
  <c r="CV190" i="21"/>
  <c r="CV223" i="21"/>
  <c r="CV37" i="21"/>
  <c r="CV61" i="26"/>
  <c r="CV351" i="21"/>
  <c r="CU110" i="21"/>
  <c r="CU272" i="21" s="1"/>
  <c r="CU268" i="21"/>
  <c r="CV74" i="21"/>
  <c r="CV63" i="21"/>
  <c r="CV207" i="21"/>
  <c r="CV211" i="21" s="1"/>
  <c r="CV31" i="26" s="1"/>
  <c r="CV234" i="21"/>
  <c r="CV239" i="21" s="1"/>
  <c r="CW2" i="21"/>
  <c r="CW139" i="21" s="1"/>
  <c r="CW137" i="21" s="1"/>
  <c r="CX19" i="25" s="1"/>
  <c r="CV117" i="21"/>
  <c r="CV115" i="21" s="1"/>
  <c r="CW17" i="25" s="1"/>
  <c r="CV150" i="21"/>
  <c r="CV148" i="21" s="1"/>
  <c r="CW20" i="25" s="1"/>
  <c r="CV50" i="26"/>
  <c r="CV47" i="26" s="1"/>
  <c r="CV224" i="21"/>
  <c r="CT337" i="21"/>
  <c r="CT340" i="21" s="1"/>
  <c r="CT39" i="28"/>
  <c r="CT344" i="21"/>
  <c r="CV377" i="21"/>
  <c r="CW285" i="21"/>
  <c r="CV268" i="21"/>
  <c r="CW206" i="21"/>
  <c r="CX138" i="21"/>
  <c r="CX116" i="21"/>
  <c r="CX127" i="21"/>
  <c r="CX105" i="21"/>
  <c r="CX94" i="21"/>
  <c r="CX83" i="21"/>
  <c r="CW117" i="21"/>
  <c r="CW115" i="21" s="1"/>
  <c r="CX17" i="25" s="1"/>
  <c r="AX168" i="21"/>
  <c r="AX357" i="21" s="1"/>
  <c r="CX72" i="21"/>
  <c r="DB296" i="46"/>
  <c r="CS29" i="20"/>
  <c r="CS24" i="20"/>
  <c r="CS44" i="20"/>
  <c r="CS39" i="20"/>
  <c r="CS34" i="20"/>
  <c r="DB245" i="46"/>
  <c r="DB301" i="46"/>
  <c r="DB251" i="46"/>
  <c r="DB294" i="46"/>
  <c r="DB246" i="46"/>
  <c r="DB254" i="46"/>
  <c r="DB298" i="46"/>
  <c r="DB239" i="46"/>
  <c r="DB252" i="46"/>
  <c r="DB240" i="46"/>
  <c r="DB286" i="46"/>
  <c r="DB304" i="46"/>
  <c r="DB236" i="46"/>
  <c r="DB291" i="46"/>
  <c r="DB253" i="46"/>
  <c r="DB292" i="46"/>
  <c r="DB293" i="46"/>
  <c r="DB295" i="46"/>
  <c r="DB247" i="46"/>
  <c r="DB299" i="46"/>
  <c r="DB242" i="46"/>
  <c r="DB288" i="46"/>
  <c r="DB248" i="46"/>
  <c r="DB305" i="46"/>
  <c r="DB243" i="46"/>
  <c r="DB302" i="46"/>
  <c r="DB238" i="46"/>
  <c r="DB249" i="46"/>
  <c r="DB290" i="46"/>
  <c r="DB235" i="46"/>
  <c r="DB287" i="46"/>
  <c r="DB297" i="46"/>
  <c r="DB154" i="46"/>
  <c r="DB150" i="46"/>
  <c r="DB146" i="46"/>
  <c r="DB142" i="46"/>
  <c r="DB136" i="46"/>
  <c r="DB137" i="46"/>
  <c r="DB108" i="46"/>
  <c r="DB104" i="46"/>
  <c r="DB100" i="46"/>
  <c r="DB96" i="46"/>
  <c r="DB92" i="46"/>
  <c r="DB289" i="46"/>
  <c r="DB250" i="46"/>
  <c r="DB237" i="46"/>
  <c r="DB200" i="46"/>
  <c r="DB348" i="46" s="1"/>
  <c r="DB202" i="46"/>
  <c r="DB350" i="46" s="1"/>
  <c r="DB192" i="46"/>
  <c r="DB340" i="46" s="1"/>
  <c r="DB199" i="46"/>
  <c r="DB347" i="46" s="1"/>
  <c r="DB195" i="46"/>
  <c r="DB343" i="46" s="1"/>
  <c r="DB185" i="46"/>
  <c r="DB333" i="46" s="1"/>
  <c r="DB153" i="46"/>
  <c r="DB149" i="46"/>
  <c r="DB145" i="46"/>
  <c r="DB141" i="46"/>
  <c r="DB135" i="46"/>
  <c r="DB107" i="46"/>
  <c r="DB103" i="46"/>
  <c r="DB99" i="46"/>
  <c r="DB95" i="46"/>
  <c r="DB91" i="46"/>
  <c r="DB244" i="46"/>
  <c r="DB241" i="46"/>
  <c r="DB197" i="46"/>
  <c r="DB345" i="46" s="1"/>
  <c r="DB194" i="46"/>
  <c r="DB342" i="46" s="1"/>
  <c r="DB191" i="46"/>
  <c r="DB339" i="46" s="1"/>
  <c r="DB187" i="46"/>
  <c r="DB335" i="46" s="1"/>
  <c r="DC45" i="46"/>
  <c r="DC49" i="46"/>
  <c r="DC53" i="46"/>
  <c r="DC57" i="46"/>
  <c r="DC61" i="46"/>
  <c r="DC44" i="46"/>
  <c r="DC48" i="46"/>
  <c r="DC52" i="46"/>
  <c r="DC56" i="46"/>
  <c r="DC60" i="46"/>
  <c r="DC47" i="46"/>
  <c r="DC51" i="46"/>
  <c r="DC55" i="46"/>
  <c r="DC59" i="46"/>
  <c r="DC63" i="46"/>
  <c r="DC46" i="46"/>
  <c r="DC50" i="46"/>
  <c r="DC54" i="46"/>
  <c r="DC58" i="46"/>
  <c r="DC62" i="46"/>
  <c r="DB152" i="46"/>
  <c r="DB148" i="46"/>
  <c r="DB144" i="46"/>
  <c r="DB140" i="46"/>
  <c r="DB110" i="46"/>
  <c r="DB106" i="46"/>
  <c r="DB102" i="46"/>
  <c r="DB98" i="46"/>
  <c r="DB94" i="46"/>
  <c r="DB303" i="46"/>
  <c r="DB300" i="46"/>
  <c r="DB204" i="46"/>
  <c r="DB352" i="46" s="1"/>
  <c r="DB201" i="46"/>
  <c r="DB349" i="46" s="1"/>
  <c r="DB196" i="46"/>
  <c r="DB344" i="46" s="1"/>
  <c r="DB189" i="46"/>
  <c r="DB337" i="46" s="1"/>
  <c r="DB188" i="46"/>
  <c r="DB336" i="46" s="1"/>
  <c r="DB151" i="46"/>
  <c r="DB147" i="46"/>
  <c r="DB143" i="46"/>
  <c r="DB138" i="46"/>
  <c r="DB139" i="46"/>
  <c r="DB109" i="46"/>
  <c r="DB105" i="46"/>
  <c r="DB101" i="46"/>
  <c r="DB97" i="46"/>
  <c r="DB93" i="46"/>
  <c r="DB198" i="46"/>
  <c r="DB346" i="46" s="1"/>
  <c r="DB203" i="46"/>
  <c r="DB351" i="46" s="1"/>
  <c r="DB193" i="46"/>
  <c r="DB341" i="46" s="1"/>
  <c r="DB190" i="46"/>
  <c r="DB338" i="46" s="1"/>
  <c r="DB186" i="46"/>
  <c r="DB334" i="46" s="1"/>
  <c r="DB217" i="46"/>
  <c r="CV352" i="21"/>
  <c r="DB225" i="46"/>
  <c r="DB118" i="46"/>
  <c r="DB128" i="46"/>
  <c r="DB129" i="46"/>
  <c r="DB89" i="46"/>
  <c r="DB79" i="46"/>
  <c r="DB74" i="46"/>
  <c r="DB266" i="46"/>
  <c r="DB269" i="46"/>
  <c r="DB166" i="46"/>
  <c r="DB314" i="46" s="1"/>
  <c r="DB181" i="46"/>
  <c r="DB329" i="46" s="1"/>
  <c r="DB270" i="46"/>
  <c r="DB220" i="46"/>
  <c r="DB224" i="46"/>
  <c r="DB223" i="46"/>
  <c r="DB180" i="46"/>
  <c r="DB328" i="46" s="1"/>
  <c r="DB172" i="46"/>
  <c r="DB320" i="46" s="1"/>
  <c r="DB168" i="46"/>
  <c r="DB316" i="46" s="1"/>
  <c r="DB183" i="46"/>
  <c r="DB331" i="46" s="1"/>
  <c r="DB284" i="46"/>
  <c r="DB233" i="46"/>
  <c r="DB122" i="46"/>
  <c r="DB132" i="46"/>
  <c r="DB130" i="46"/>
  <c r="DB85" i="46"/>
  <c r="DB76" i="46"/>
  <c r="DB71" i="46"/>
  <c r="DB173" i="46"/>
  <c r="DB321" i="46" s="1"/>
  <c r="DB274" i="46"/>
  <c r="DB234" i="46"/>
  <c r="DB175" i="46"/>
  <c r="DB323" i="46" s="1"/>
  <c r="DB218" i="46"/>
  <c r="DB171" i="46"/>
  <c r="DB319" i="46" s="1"/>
  <c r="DB267" i="46"/>
  <c r="DB229" i="46"/>
  <c r="DB271" i="46"/>
  <c r="DB216" i="46"/>
  <c r="DB179" i="46"/>
  <c r="DB327" i="46" s="1"/>
  <c r="DB231" i="46"/>
  <c r="DB272" i="46"/>
  <c r="DB222" i="46"/>
  <c r="DB125" i="46"/>
  <c r="DB127" i="46"/>
  <c r="DB86" i="46"/>
  <c r="DB77" i="46"/>
  <c r="DB268" i="46"/>
  <c r="DB121" i="46"/>
  <c r="DB131" i="46"/>
  <c r="DB73" i="46"/>
  <c r="DB232" i="46"/>
  <c r="DA314" i="46"/>
  <c r="DA331" i="46"/>
  <c r="DB280" i="46"/>
  <c r="DB165" i="46"/>
  <c r="DB177" i="46"/>
  <c r="DB325" i="46" s="1"/>
  <c r="DB116" i="46"/>
  <c r="DB133" i="46"/>
  <c r="DB120" i="46"/>
  <c r="DB124" i="46"/>
  <c r="DB88" i="46"/>
  <c r="DB82" i="46"/>
  <c r="DB87" i="46"/>
  <c r="DB80" i="46"/>
  <c r="DB78" i="46"/>
  <c r="DB134" i="46"/>
  <c r="DB170" i="46"/>
  <c r="DB285" i="46"/>
  <c r="DB279" i="46"/>
  <c r="DB273" i="46"/>
  <c r="DB167" i="46"/>
  <c r="DB178" i="46"/>
  <c r="DB326" i="46" s="1"/>
  <c r="DB182" i="46"/>
  <c r="DB330" i="46" s="1"/>
  <c r="DB275" i="46"/>
  <c r="DB227" i="46"/>
  <c r="DB277" i="46"/>
  <c r="DB228" i="46"/>
  <c r="DA328" i="46"/>
  <c r="DA323" i="46"/>
  <c r="DA327" i="46"/>
  <c r="DB278" i="46"/>
  <c r="DB281" i="46"/>
  <c r="DB215" i="46"/>
  <c r="DB230" i="46"/>
  <c r="DB115" i="46"/>
  <c r="DB117" i="46"/>
  <c r="DB119" i="46"/>
  <c r="DB123" i="46"/>
  <c r="DB126" i="46"/>
  <c r="DB84" i="46"/>
  <c r="DB90" i="46"/>
  <c r="DB83" i="46"/>
  <c r="DB81" i="46"/>
  <c r="DB75" i="46"/>
  <c r="DB72" i="46"/>
  <c r="DB221" i="46"/>
  <c r="DB282" i="46"/>
  <c r="DB184" i="46"/>
  <c r="DB332" i="46" s="1"/>
  <c r="DB169" i="46"/>
  <c r="DB317" i="46" s="1"/>
  <c r="DB283" i="46"/>
  <c r="DB176" i="46"/>
  <c r="DB324" i="46" s="1"/>
  <c r="DB276" i="46"/>
  <c r="DB174" i="46"/>
  <c r="DB322" i="46" s="1"/>
  <c r="DB219" i="46"/>
  <c r="DB226" i="46"/>
  <c r="CU63" i="26"/>
  <c r="DA159" i="46"/>
  <c r="CZ310" i="46"/>
  <c r="DA158" i="46"/>
  <c r="DA209" i="46"/>
  <c r="DA208" i="46"/>
  <c r="DA259" i="46"/>
  <c r="DA260" i="46"/>
  <c r="DA316" i="46"/>
  <c r="DC32" i="46"/>
  <c r="DC27" i="46"/>
  <c r="DC43" i="46"/>
  <c r="DC38" i="46"/>
  <c r="DC37" i="46"/>
  <c r="DC34" i="46"/>
  <c r="DC25" i="46"/>
  <c r="DC41" i="46"/>
  <c r="DC36" i="46"/>
  <c r="DC26" i="46"/>
  <c r="DC31" i="46"/>
  <c r="DC40" i="46"/>
  <c r="DC29" i="46"/>
  <c r="DC35" i="46"/>
  <c r="DC42" i="46"/>
  <c r="DC24" i="46"/>
  <c r="DC39" i="46"/>
  <c r="DC28" i="46"/>
  <c r="DC30" i="46"/>
  <c r="DC33" i="46"/>
  <c r="DA313" i="46"/>
  <c r="DC15" i="46"/>
  <c r="DD14" i="46"/>
  <c r="DD16" i="46" s="1"/>
  <c r="E444" i="46"/>
  <c r="F443" i="46"/>
  <c r="CX32" i="21"/>
  <c r="CX31" i="21" s="1"/>
  <c r="CY15" i="25" s="1"/>
  <c r="AV109" i="21"/>
  <c r="AV111" i="21" s="1"/>
  <c r="AV273" i="21" s="1"/>
  <c r="DH5" i="28"/>
  <c r="DH6" i="28"/>
  <c r="DI8" i="28"/>
  <c r="DH7" i="28"/>
  <c r="DG2" i="28"/>
  <c r="DF3" i="28"/>
  <c r="DF4" i="28"/>
  <c r="DF9" i="28"/>
  <c r="DF10" i="28"/>
  <c r="DA5" i="26"/>
  <c r="DA6" i="26"/>
  <c r="DA7" i="26"/>
  <c r="DB8" i="26"/>
  <c r="CV3" i="26"/>
  <c r="CV4" i="26"/>
  <c r="CW2" i="26"/>
  <c r="CV9" i="26"/>
  <c r="CV10" i="26"/>
  <c r="CV16" i="26" s="1"/>
  <c r="CV65" i="26"/>
  <c r="CV66" i="26"/>
  <c r="CV166" i="21"/>
  <c r="CZ2" i="25"/>
  <c r="CY4" i="25"/>
  <c r="CY9" i="25"/>
  <c r="CY3" i="25"/>
  <c r="CZ6" i="25"/>
  <c r="CZ5" i="25"/>
  <c r="CZ7" i="25"/>
  <c r="DA8" i="25"/>
  <c r="CV110" i="21"/>
  <c r="CV272" i="21" s="1"/>
  <c r="CV143" i="21"/>
  <c r="CX61" i="21"/>
  <c r="CX172" i="21"/>
  <c r="CX149" i="21"/>
  <c r="CW9" i="21"/>
  <c r="CW47" i="21"/>
  <c r="CW107" i="21"/>
  <c r="CW191" i="21"/>
  <c r="CW195" i="21" s="1"/>
  <c r="CW30" i="26" s="1"/>
  <c r="CW207" i="21"/>
  <c r="CW211" i="21" s="1"/>
  <c r="CW31" i="26" s="1"/>
  <c r="CY5" i="21"/>
  <c r="CY161" i="21" s="1"/>
  <c r="CY6" i="21"/>
  <c r="CY7" i="21"/>
  <c r="CZ8" i="21"/>
  <c r="CZ46" i="21" s="1"/>
  <c r="CV121" i="21"/>
  <c r="CS9" i="20"/>
  <c r="CS10" i="20"/>
  <c r="BO134" i="21"/>
  <c r="BP131" i="21" s="1"/>
  <c r="CS59" i="20"/>
  <c r="CS4" i="20"/>
  <c r="CS54" i="20"/>
  <c r="CT2" i="20"/>
  <c r="CS49" i="20"/>
  <c r="CS3" i="20"/>
  <c r="BT145" i="21"/>
  <c r="BU142" i="21" s="1"/>
  <c r="BU144" i="21" s="1"/>
  <c r="BU20" i="26" s="1"/>
  <c r="CY8" i="20"/>
  <c r="CX7" i="20"/>
  <c r="CX6" i="20"/>
  <c r="CX5" i="20"/>
  <c r="BM123" i="21"/>
  <c r="BN120" i="21" s="1"/>
  <c r="CV155" i="21" l="1"/>
  <c r="CT347" i="21"/>
  <c r="CT350" i="21"/>
  <c r="CV132" i="21"/>
  <c r="CW346" i="21"/>
  <c r="CW61" i="26" s="1"/>
  <c r="CW345" i="21"/>
  <c r="CW55" i="26" s="1"/>
  <c r="CW218" i="21"/>
  <c r="CW50" i="26" s="1"/>
  <c r="CW47" i="26" s="1"/>
  <c r="CW201" i="21"/>
  <c r="CW60" i="26" s="1"/>
  <c r="CW217" i="21"/>
  <c r="CW200" i="21"/>
  <c r="CW184" i="21"/>
  <c r="CW53" i="26" s="1"/>
  <c r="CW185" i="21"/>
  <c r="CW59" i="26" s="1"/>
  <c r="CW339" i="21"/>
  <c r="CW338" i="21"/>
  <c r="CW372" i="21"/>
  <c r="CW62" i="26" s="1"/>
  <c r="CW371" i="21"/>
  <c r="CW56" i="26" s="1"/>
  <c r="CW365" i="21"/>
  <c r="CW364" i="21"/>
  <c r="CZ19" i="46"/>
  <c r="CY17" i="46"/>
  <c r="CY18" i="46"/>
  <c r="CW129" i="21"/>
  <c r="CW118" i="21"/>
  <c r="CW106" i="21"/>
  <c r="CW104" i="21" s="1"/>
  <c r="CX42" i="25" s="1"/>
  <c r="CW163" i="21"/>
  <c r="CW140" i="21"/>
  <c r="CW74" i="21"/>
  <c r="CW234" i="21"/>
  <c r="CW239" i="21" s="1"/>
  <c r="CW10" i="21"/>
  <c r="CW121" i="21" s="1"/>
  <c r="CX2" i="21"/>
  <c r="CW73" i="21"/>
  <c r="CW95" i="21"/>
  <c r="CW162" i="21"/>
  <c r="CW160" i="21" s="1"/>
  <c r="CX21" i="25" s="1"/>
  <c r="CW173" i="21"/>
  <c r="CW175" i="21" s="1"/>
  <c r="CW171" i="21" s="1"/>
  <c r="CW284" i="21" s="1"/>
  <c r="CW224" i="21"/>
  <c r="CW152" i="21"/>
  <c r="CW63" i="21"/>
  <c r="CW151" i="21"/>
  <c r="CW3" i="21"/>
  <c r="CW328" i="21"/>
  <c r="CW128" i="21"/>
  <c r="CW126" i="21" s="1"/>
  <c r="CX18" i="25" s="1"/>
  <c r="CW190" i="21"/>
  <c r="CW223" i="21"/>
  <c r="CW283" i="21"/>
  <c r="CW96" i="21"/>
  <c r="CW85" i="21"/>
  <c r="CW174" i="21"/>
  <c r="CW290" i="21"/>
  <c r="CW4" i="21"/>
  <c r="CW62" i="21"/>
  <c r="CW84" i="21"/>
  <c r="CW150" i="21"/>
  <c r="CW148" i="21" s="1"/>
  <c r="CX20" i="25" s="1"/>
  <c r="CW54" i="26"/>
  <c r="CW49" i="26"/>
  <c r="CW46" i="26" s="1"/>
  <c r="CW37" i="21"/>
  <c r="CW351" i="21"/>
  <c r="CU337" i="21"/>
  <c r="CU340" i="21" s="1"/>
  <c r="CU39" i="28"/>
  <c r="CU344" i="21"/>
  <c r="CW377" i="21"/>
  <c r="CX285" i="21"/>
  <c r="AY165" i="21"/>
  <c r="AY167" i="21" s="1"/>
  <c r="AY22" i="26" s="1"/>
  <c r="CY138" i="21"/>
  <c r="CY127" i="21"/>
  <c r="CY116" i="21"/>
  <c r="CY105" i="21"/>
  <c r="CY94" i="21"/>
  <c r="CY83" i="21"/>
  <c r="CX106" i="21"/>
  <c r="CX104" i="21" s="1"/>
  <c r="CX268" i="21" s="1"/>
  <c r="AX21" i="28"/>
  <c r="CX95" i="21"/>
  <c r="CY72" i="21"/>
  <c r="CX328" i="21"/>
  <c r="DC217" i="46"/>
  <c r="CT29" i="20"/>
  <c r="CT24" i="20"/>
  <c r="CT44" i="20"/>
  <c r="CT39" i="20"/>
  <c r="CT34" i="20"/>
  <c r="DC300" i="46"/>
  <c r="DC303" i="46"/>
  <c r="DD46" i="46"/>
  <c r="DD50" i="46"/>
  <c r="DD54" i="46"/>
  <c r="DD58" i="46"/>
  <c r="DD62" i="46"/>
  <c r="DD45" i="46"/>
  <c r="DD49" i="46"/>
  <c r="DD53" i="46"/>
  <c r="DD57" i="46"/>
  <c r="DD61" i="46"/>
  <c r="DD44" i="46"/>
  <c r="DD48" i="46"/>
  <c r="DD52" i="46"/>
  <c r="DD56" i="46"/>
  <c r="DD60" i="46"/>
  <c r="DD47" i="46"/>
  <c r="DD51" i="46"/>
  <c r="DD55" i="46"/>
  <c r="DD59" i="46"/>
  <c r="DD63" i="46"/>
  <c r="DC152" i="46"/>
  <c r="DC148" i="46"/>
  <c r="DC144" i="46"/>
  <c r="DC140" i="46"/>
  <c r="DC136" i="46"/>
  <c r="DC110" i="46"/>
  <c r="DC106" i="46"/>
  <c r="DC102" i="46"/>
  <c r="DC95" i="46"/>
  <c r="DC94" i="46"/>
  <c r="DC305" i="46"/>
  <c r="DC298" i="46"/>
  <c r="DC295" i="46"/>
  <c r="DC296" i="46"/>
  <c r="DC293" i="46"/>
  <c r="DC250" i="46"/>
  <c r="DC245" i="46"/>
  <c r="DC248" i="46"/>
  <c r="DC237" i="46"/>
  <c r="DC203" i="46"/>
  <c r="DC351" i="46" s="1"/>
  <c r="DC200" i="46"/>
  <c r="DC348" i="46" s="1"/>
  <c r="DC197" i="46"/>
  <c r="DC345" i="46" s="1"/>
  <c r="DC190" i="46"/>
  <c r="DC338" i="46" s="1"/>
  <c r="DC187" i="46"/>
  <c r="DC335" i="46" s="1"/>
  <c r="DC151" i="46"/>
  <c r="DC147" i="46"/>
  <c r="DC143" i="46"/>
  <c r="DC139" i="46"/>
  <c r="DC135" i="46"/>
  <c r="DC109" i="46"/>
  <c r="DC105" i="46"/>
  <c r="DC101" i="46"/>
  <c r="DC100" i="46"/>
  <c r="DC93" i="46"/>
  <c r="DC294" i="46"/>
  <c r="DC287" i="46"/>
  <c r="DC289" i="46"/>
  <c r="DC254" i="46"/>
  <c r="DC241" i="46"/>
  <c r="DC251" i="46"/>
  <c r="DC244" i="46"/>
  <c r="DC238" i="46"/>
  <c r="DC201" i="46"/>
  <c r="DC349" i="46" s="1"/>
  <c r="DC199" i="46"/>
  <c r="DC347" i="46" s="1"/>
  <c r="DC202" i="46"/>
  <c r="DC350" i="46" s="1"/>
  <c r="DC196" i="46"/>
  <c r="DC344" i="46" s="1"/>
  <c r="DC195" i="46"/>
  <c r="DC343" i="46" s="1"/>
  <c r="DC189" i="46"/>
  <c r="DC337" i="46" s="1"/>
  <c r="DC185" i="46"/>
  <c r="DC333" i="46" s="1"/>
  <c r="DC154" i="46"/>
  <c r="DC150" i="46"/>
  <c r="DC146" i="46"/>
  <c r="DC142" i="46"/>
  <c r="DC138" i="46"/>
  <c r="DC108" i="46"/>
  <c r="DC104" i="46"/>
  <c r="DC99" i="46"/>
  <c r="DC98" i="46"/>
  <c r="DC92" i="46"/>
  <c r="DC291" i="46"/>
  <c r="DC304" i="46"/>
  <c r="DC301" i="46"/>
  <c r="DC292" i="46"/>
  <c r="DC252" i="46"/>
  <c r="DC290" i="46"/>
  <c r="DC253" i="46"/>
  <c r="DC246" i="46"/>
  <c r="DC247" i="46"/>
  <c r="DC240" i="46"/>
  <c r="DC239" i="46"/>
  <c r="DC198" i="46"/>
  <c r="DC346" i="46" s="1"/>
  <c r="DC193" i="46"/>
  <c r="DC341" i="46" s="1"/>
  <c r="DC194" i="46"/>
  <c r="DC342" i="46" s="1"/>
  <c r="DC188" i="46"/>
  <c r="DC336" i="46" s="1"/>
  <c r="DC153" i="46"/>
  <c r="DC149" i="46"/>
  <c r="DC145" i="46"/>
  <c r="DC141" i="46"/>
  <c r="DC137" i="46"/>
  <c r="DC107" i="46"/>
  <c r="DC103" i="46"/>
  <c r="DC97" i="46"/>
  <c r="DC96" i="46"/>
  <c r="DC91" i="46"/>
  <c r="DC302" i="46"/>
  <c r="DC299" i="46"/>
  <c r="DC297" i="46"/>
  <c r="DC288" i="46"/>
  <c r="DC286" i="46"/>
  <c r="DC249" i="46"/>
  <c r="DC242" i="46"/>
  <c r="DC243" i="46"/>
  <c r="DC236" i="46"/>
  <c r="DC235" i="46"/>
  <c r="DC204" i="46"/>
  <c r="DC352" i="46" s="1"/>
  <c r="DC191" i="46"/>
  <c r="DC339" i="46" s="1"/>
  <c r="DC192" i="46"/>
  <c r="DC340" i="46" s="1"/>
  <c r="DC186" i="46"/>
  <c r="DC334" i="46" s="1"/>
  <c r="CW352" i="21"/>
  <c r="CW358" i="21" s="1"/>
  <c r="CW63" i="26" s="1"/>
  <c r="DC169" i="46"/>
  <c r="DC317" i="46" s="1"/>
  <c r="DC281" i="46"/>
  <c r="DC231" i="46"/>
  <c r="DC268" i="46"/>
  <c r="DC180" i="46"/>
  <c r="DC328" i="46" s="1"/>
  <c r="DC183" i="46"/>
  <c r="DC331" i="46" s="1"/>
  <c r="DC122" i="46"/>
  <c r="DC128" i="46"/>
  <c r="DC83" i="46"/>
  <c r="DC75" i="46"/>
  <c r="DC181" i="46"/>
  <c r="DC329" i="46" s="1"/>
  <c r="DC218" i="46"/>
  <c r="DC223" i="46"/>
  <c r="DC116" i="46"/>
  <c r="DC121" i="46"/>
  <c r="DC127" i="46"/>
  <c r="DC74" i="46"/>
  <c r="DC88" i="46"/>
  <c r="DC76" i="46"/>
  <c r="DC225" i="46"/>
  <c r="DC168" i="46"/>
  <c r="DC316" i="46" s="1"/>
  <c r="DC227" i="46"/>
  <c r="DC167" i="46"/>
  <c r="DC315" i="46" s="1"/>
  <c r="DC285" i="46"/>
  <c r="DC165" i="46"/>
  <c r="DC173" i="46"/>
  <c r="DC321" i="46" s="1"/>
  <c r="DC166" i="46"/>
  <c r="DC314" i="46" s="1"/>
  <c r="DC119" i="46"/>
  <c r="DC133" i="46"/>
  <c r="DC86" i="46"/>
  <c r="DC80" i="46"/>
  <c r="DC73" i="46"/>
  <c r="DC226" i="46"/>
  <c r="DC276" i="46"/>
  <c r="DC221" i="46"/>
  <c r="DC215" i="46"/>
  <c r="DC222" i="46"/>
  <c r="DC228" i="46"/>
  <c r="DC275" i="46"/>
  <c r="DC170" i="46"/>
  <c r="DC318" i="46" s="1"/>
  <c r="DC280" i="46"/>
  <c r="DC271" i="46"/>
  <c r="DC272" i="46"/>
  <c r="DC269" i="46"/>
  <c r="DC125" i="46"/>
  <c r="DC130" i="46"/>
  <c r="DC89" i="46"/>
  <c r="DC77" i="46"/>
  <c r="DC81" i="46"/>
  <c r="DB315" i="46"/>
  <c r="DC219" i="46"/>
  <c r="DC176" i="46"/>
  <c r="DC324" i="46" s="1"/>
  <c r="DC184" i="46"/>
  <c r="DC332" i="46" s="1"/>
  <c r="DC232" i="46"/>
  <c r="DC175" i="46"/>
  <c r="DC323" i="46" s="1"/>
  <c r="DC216" i="46"/>
  <c r="DC224" i="46"/>
  <c r="DC266" i="46"/>
  <c r="DC277" i="46"/>
  <c r="DC182" i="46"/>
  <c r="DC330" i="46" s="1"/>
  <c r="DC273" i="46"/>
  <c r="DC267" i="46"/>
  <c r="DC179" i="46"/>
  <c r="DC233" i="46"/>
  <c r="DC115" i="46"/>
  <c r="DC117" i="46"/>
  <c r="DC129" i="46"/>
  <c r="DC126" i="46"/>
  <c r="DC131" i="46"/>
  <c r="DC84" i="46"/>
  <c r="DC82" i="46"/>
  <c r="DC71" i="46"/>
  <c r="DC134" i="46"/>
  <c r="DB318" i="46"/>
  <c r="DC174" i="46"/>
  <c r="DC322" i="46" s="1"/>
  <c r="DC283" i="46"/>
  <c r="DC282" i="46"/>
  <c r="DC230" i="46"/>
  <c r="DC278" i="46"/>
  <c r="DC229" i="46"/>
  <c r="DC234" i="46"/>
  <c r="DC220" i="46"/>
  <c r="DC178" i="46"/>
  <c r="DC326" i="46" s="1"/>
  <c r="DC279" i="46"/>
  <c r="DC177" i="46"/>
  <c r="DC325" i="46" s="1"/>
  <c r="DC171" i="46"/>
  <c r="DC319" i="46" s="1"/>
  <c r="DC274" i="46"/>
  <c r="DC172" i="46"/>
  <c r="DC320" i="46" s="1"/>
  <c r="DC270" i="46"/>
  <c r="DC284" i="46"/>
  <c r="DC120" i="46"/>
  <c r="DC118" i="46"/>
  <c r="DC123" i="46"/>
  <c r="DC124" i="46"/>
  <c r="DC132" i="46"/>
  <c r="DC85" i="46"/>
  <c r="DC90" i="46"/>
  <c r="DC87" i="46"/>
  <c r="DC79" i="46"/>
  <c r="DC78" i="46"/>
  <c r="DC72" i="46"/>
  <c r="DB159" i="46"/>
  <c r="DA310" i="46"/>
  <c r="DB209" i="46"/>
  <c r="DB208" i="46"/>
  <c r="DB260" i="46"/>
  <c r="DB259" i="46"/>
  <c r="DB158" i="46"/>
  <c r="DD38" i="46"/>
  <c r="DD32" i="46"/>
  <c r="DD43" i="46"/>
  <c r="DD37" i="46"/>
  <c r="DD27" i="46"/>
  <c r="DD36" i="46"/>
  <c r="DD26" i="46"/>
  <c r="DD41" i="46"/>
  <c r="DD25" i="46"/>
  <c r="DD34" i="46"/>
  <c r="DD40" i="46"/>
  <c r="DD29" i="46"/>
  <c r="DD28" i="46"/>
  <c r="DD30" i="46"/>
  <c r="DD31" i="46"/>
  <c r="DD42" i="46"/>
  <c r="DD39" i="46"/>
  <c r="DD35" i="46"/>
  <c r="DD33" i="46"/>
  <c r="DD24" i="46"/>
  <c r="DD15" i="46"/>
  <c r="DD217" i="46"/>
  <c r="DE14" i="46"/>
  <c r="E445" i="46"/>
  <c r="F444" i="46"/>
  <c r="DB313" i="46"/>
  <c r="CY32" i="21"/>
  <c r="CY31" i="21" s="1"/>
  <c r="CZ15" i="25" s="1"/>
  <c r="AV41" i="26"/>
  <c r="AV112" i="21"/>
  <c r="AW26" i="28" s="1"/>
  <c r="CX2" i="26"/>
  <c r="CW3" i="26"/>
  <c r="CW4" i="26"/>
  <c r="CW9" i="26"/>
  <c r="CW10" i="26"/>
  <c r="CW16" i="26" s="1"/>
  <c r="CW66" i="26"/>
  <c r="CW65" i="26"/>
  <c r="DB5" i="26"/>
  <c r="DC8" i="26"/>
  <c r="DB6" i="26"/>
  <c r="DB7" i="26"/>
  <c r="DG3" i="28"/>
  <c r="DG4" i="28"/>
  <c r="DH2" i="28"/>
  <c r="DG9" i="28"/>
  <c r="DG10" i="28"/>
  <c r="DI5" i="28"/>
  <c r="DI6" i="28"/>
  <c r="DI7" i="28"/>
  <c r="DJ8" i="28"/>
  <c r="CZ3" i="25"/>
  <c r="DA2" i="25"/>
  <c r="CZ4" i="25"/>
  <c r="CZ9" i="25"/>
  <c r="DA7" i="25"/>
  <c r="DB8" i="25"/>
  <c r="DA6" i="25"/>
  <c r="DA5" i="25"/>
  <c r="CY172" i="21"/>
  <c r="CY61" i="21"/>
  <c r="CY149" i="21"/>
  <c r="CZ5" i="21"/>
  <c r="CZ161" i="21" s="1"/>
  <c r="CZ6" i="21"/>
  <c r="CZ7" i="21"/>
  <c r="DA8" i="21"/>
  <c r="DA46" i="21" s="1"/>
  <c r="CY2" i="21"/>
  <c r="CX47" i="21"/>
  <c r="CX118" i="21"/>
  <c r="CX174" i="21"/>
  <c r="CX63" i="21"/>
  <c r="CW143" i="21"/>
  <c r="CT9" i="20"/>
  <c r="CT10" i="20"/>
  <c r="BP133" i="21"/>
  <c r="BP19" i="26" s="1"/>
  <c r="CT59" i="20"/>
  <c r="CT4" i="20"/>
  <c r="CT54" i="20"/>
  <c r="CT3" i="20"/>
  <c r="CT49" i="20"/>
  <c r="CU2" i="20"/>
  <c r="BU145" i="21"/>
  <c r="BV142" i="21" s="1"/>
  <c r="BV144" i="21" s="1"/>
  <c r="BN122" i="21"/>
  <c r="BN18" i="26" s="1"/>
  <c r="CZ8" i="20"/>
  <c r="CY7" i="20"/>
  <c r="CY6" i="20"/>
  <c r="CY5" i="20"/>
  <c r="CW110" i="21" l="1"/>
  <c r="CW272" i="21" s="1"/>
  <c r="CU347" i="21"/>
  <c r="CU350" i="21"/>
  <c r="CX218" i="21"/>
  <c r="CX50" i="26" s="1"/>
  <c r="CX47" i="26" s="1"/>
  <c r="CX346" i="21"/>
  <c r="CX217" i="21"/>
  <c r="CX49" i="26" s="1"/>
  <c r="CX46" i="26" s="1"/>
  <c r="CX201" i="21"/>
  <c r="CX60" i="26" s="1"/>
  <c r="CX184" i="21"/>
  <c r="CX200" i="21"/>
  <c r="CX345" i="21"/>
  <c r="CX185" i="21"/>
  <c r="CX59" i="26" s="1"/>
  <c r="CX339" i="21"/>
  <c r="CX338" i="21"/>
  <c r="CX372" i="21"/>
  <c r="CX62" i="26" s="1"/>
  <c r="CX371" i="21"/>
  <c r="CX56" i="26" s="1"/>
  <c r="CX365" i="21"/>
  <c r="CX364" i="21"/>
  <c r="CY346" i="21"/>
  <c r="CY345" i="21"/>
  <c r="CY218" i="21"/>
  <c r="CY50" i="26" s="1"/>
  <c r="CY47" i="26" s="1"/>
  <c r="CY201" i="21"/>
  <c r="CY217" i="21"/>
  <c r="CY49" i="26" s="1"/>
  <c r="CY46" i="26" s="1"/>
  <c r="CY200" i="21"/>
  <c r="CY184" i="21"/>
  <c r="CY185" i="21"/>
  <c r="CY339" i="21"/>
  <c r="CY372" i="21"/>
  <c r="CY62" i="26" s="1"/>
  <c r="CY371" i="21"/>
  <c r="CY56" i="26" s="1"/>
  <c r="CY338" i="21"/>
  <c r="CY365" i="21"/>
  <c r="CY364" i="21"/>
  <c r="DA19" i="46"/>
  <c r="CZ17" i="46"/>
  <c r="CZ18" i="46"/>
  <c r="DE16" i="46"/>
  <c r="DE217" i="46" s="1"/>
  <c r="CW155" i="21"/>
  <c r="CX191" i="21"/>
  <c r="CX195" i="21" s="1"/>
  <c r="CX30" i="26" s="1"/>
  <c r="CX74" i="21"/>
  <c r="CX4" i="21"/>
  <c r="CW132" i="21"/>
  <c r="CX152" i="21"/>
  <c r="CX140" i="21"/>
  <c r="CX85" i="21"/>
  <c r="CX290" i="21"/>
  <c r="CX10" i="21"/>
  <c r="CX3" i="21"/>
  <c r="CX62" i="21"/>
  <c r="CX128" i="21"/>
  <c r="CX126" i="21" s="1"/>
  <c r="CY18" i="25" s="1"/>
  <c r="CX150" i="21"/>
  <c r="CX148" i="21" s="1"/>
  <c r="CY20" i="25" s="1"/>
  <c r="CX173" i="21"/>
  <c r="CX175" i="21" s="1"/>
  <c r="CX171" i="21" s="1"/>
  <c r="CX284" i="21" s="1"/>
  <c r="CX190" i="21"/>
  <c r="CX223" i="21"/>
  <c r="CX37" i="21"/>
  <c r="CX61" i="26"/>
  <c r="CX351" i="21"/>
  <c r="CX207" i="21"/>
  <c r="CX211" i="21" s="1"/>
  <c r="CX31" i="26" s="1"/>
  <c r="CX129" i="21"/>
  <c r="CX151" i="21"/>
  <c r="CX73" i="21"/>
  <c r="CX84" i="21"/>
  <c r="CX139" i="21"/>
  <c r="CX137" i="21" s="1"/>
  <c r="CY19" i="25" s="1"/>
  <c r="CX162" i="21"/>
  <c r="CX160" i="21" s="1"/>
  <c r="CY21" i="25" s="1"/>
  <c r="CX53" i="26"/>
  <c r="CX54" i="26"/>
  <c r="CX206" i="21"/>
  <c r="CX283" i="21"/>
  <c r="CX107" i="21"/>
  <c r="CX96" i="21"/>
  <c r="CX163" i="21"/>
  <c r="CX234" i="21"/>
  <c r="CX239" i="21" s="1"/>
  <c r="CX9" i="21"/>
  <c r="CW166" i="21"/>
  <c r="CX117" i="21"/>
  <c r="CX115" i="21" s="1"/>
  <c r="CY17" i="25" s="1"/>
  <c r="CW268" i="21"/>
  <c r="CX224" i="21"/>
  <c r="CX55" i="26"/>
  <c r="CV337" i="21"/>
  <c r="CV340" i="21" s="1"/>
  <c r="CV39" i="28"/>
  <c r="CV344" i="21"/>
  <c r="CY351" i="21"/>
  <c r="CY55" i="26"/>
  <c r="CY61" i="26"/>
  <c r="CY37" i="21"/>
  <c r="CY283" i="21"/>
  <c r="CY285" i="21"/>
  <c r="CX110" i="21"/>
  <c r="CX272" i="21" s="1"/>
  <c r="CY42" i="25"/>
  <c r="CY224" i="21"/>
  <c r="CY223" i="21"/>
  <c r="CY206" i="21"/>
  <c r="CY190" i="21"/>
  <c r="CY60" i="26"/>
  <c r="CY54" i="26"/>
  <c r="CY173" i="21"/>
  <c r="CY175" i="21" s="1"/>
  <c r="CY171" i="21" s="1"/>
  <c r="CY284" i="21" s="1"/>
  <c r="CY59" i="26"/>
  <c r="CY53" i="26"/>
  <c r="CY150" i="21"/>
  <c r="CY148" i="21" s="1"/>
  <c r="CZ20" i="25" s="1"/>
  <c r="CY162" i="21"/>
  <c r="CY160" i="21" s="1"/>
  <c r="CZ21" i="25" s="1"/>
  <c r="CY128" i="21"/>
  <c r="CY126" i="21" s="1"/>
  <c r="CZ18" i="25" s="1"/>
  <c r="CY139" i="21"/>
  <c r="CY137" i="21" s="1"/>
  <c r="CZ19" i="25" s="1"/>
  <c r="CZ138" i="21"/>
  <c r="CZ127" i="21"/>
  <c r="CZ94" i="21"/>
  <c r="CZ116" i="21"/>
  <c r="CZ105" i="21"/>
  <c r="CZ83" i="21"/>
  <c r="CY106" i="21"/>
  <c r="CY104" i="21" s="1"/>
  <c r="CY268" i="21" s="1"/>
  <c r="CY117" i="21"/>
  <c r="CY115" i="21" s="1"/>
  <c r="CZ17" i="25" s="1"/>
  <c r="CY84" i="21"/>
  <c r="CY95" i="21"/>
  <c r="AY168" i="21"/>
  <c r="AY357" i="21" s="1"/>
  <c r="CZ72" i="21"/>
  <c r="CY62" i="21"/>
  <c r="CY73" i="21"/>
  <c r="CY328" i="21"/>
  <c r="CU29" i="20"/>
  <c r="CU24" i="20"/>
  <c r="CU44" i="20"/>
  <c r="CU39" i="20"/>
  <c r="CU34" i="20"/>
  <c r="DD236" i="46"/>
  <c r="DD297" i="46"/>
  <c r="DD240" i="46"/>
  <c r="DD301" i="46"/>
  <c r="DD238" i="46"/>
  <c r="DD287" i="46"/>
  <c r="DD245" i="46"/>
  <c r="DD298" i="46"/>
  <c r="DD243" i="46"/>
  <c r="DD286" i="46"/>
  <c r="DD299" i="46"/>
  <c r="DD247" i="46"/>
  <c r="DD290" i="46"/>
  <c r="DD304" i="46"/>
  <c r="DD244" i="46"/>
  <c r="DD237" i="46"/>
  <c r="DD250" i="46"/>
  <c r="DD293" i="46"/>
  <c r="DD242" i="46"/>
  <c r="DD302" i="46"/>
  <c r="DD246" i="46"/>
  <c r="DD252" i="46"/>
  <c r="DD291" i="46"/>
  <c r="DD251" i="46"/>
  <c r="DD254" i="46"/>
  <c r="DD294" i="46"/>
  <c r="DD248" i="46"/>
  <c r="DD296" i="46"/>
  <c r="DD305" i="46"/>
  <c r="DD235" i="46"/>
  <c r="DD249" i="46"/>
  <c r="DD288" i="46"/>
  <c r="DD239" i="46"/>
  <c r="DD253" i="46"/>
  <c r="DD292" i="46"/>
  <c r="DD241" i="46"/>
  <c r="DD289" i="46"/>
  <c r="DD295" i="46"/>
  <c r="DE47" i="46"/>
  <c r="DE51" i="46"/>
  <c r="DE55" i="46"/>
  <c r="DE59" i="46"/>
  <c r="DE63" i="46"/>
  <c r="DE46" i="46"/>
  <c r="DE50" i="46"/>
  <c r="DE54" i="46"/>
  <c r="DE58" i="46"/>
  <c r="DE62" i="46"/>
  <c r="DE45" i="46"/>
  <c r="DE49" i="46"/>
  <c r="DE53" i="46"/>
  <c r="DE57" i="46"/>
  <c r="DE61" i="46"/>
  <c r="DE44" i="46"/>
  <c r="DE48" i="46"/>
  <c r="DE52" i="46"/>
  <c r="DE56" i="46"/>
  <c r="DE60" i="46"/>
  <c r="DD135" i="46"/>
  <c r="DD154" i="46"/>
  <c r="DD150" i="46"/>
  <c r="DD146" i="46"/>
  <c r="DD142" i="46"/>
  <c r="DD108" i="46"/>
  <c r="DD104" i="46"/>
  <c r="DD97" i="46"/>
  <c r="DD93" i="46"/>
  <c r="DD303" i="46"/>
  <c r="DD300" i="46"/>
  <c r="DD204" i="46"/>
  <c r="DD352" i="46" s="1"/>
  <c r="DD203" i="46"/>
  <c r="DD351" i="46" s="1"/>
  <c r="DD201" i="46"/>
  <c r="DD349" i="46" s="1"/>
  <c r="DD191" i="46"/>
  <c r="DD339" i="46" s="1"/>
  <c r="DD189" i="46"/>
  <c r="DD337" i="46" s="1"/>
  <c r="DD153" i="46"/>
  <c r="DD149" i="46"/>
  <c r="DD145" i="46"/>
  <c r="DD141" i="46"/>
  <c r="DD107" i="46"/>
  <c r="DD103" i="46"/>
  <c r="DD100" i="46"/>
  <c r="DD96" i="46"/>
  <c r="DD92" i="46"/>
  <c r="DD198" i="46"/>
  <c r="DD346" i="46" s="1"/>
  <c r="DD199" i="46"/>
  <c r="DD347" i="46" s="1"/>
  <c r="DD196" i="46"/>
  <c r="DD344" i="46" s="1"/>
  <c r="DD193" i="46"/>
  <c r="DD341" i="46" s="1"/>
  <c r="DD185" i="46"/>
  <c r="DD333" i="46" s="1"/>
  <c r="DD138" i="46"/>
  <c r="DD139" i="46"/>
  <c r="DD152" i="46"/>
  <c r="DD148" i="46"/>
  <c r="DD144" i="46"/>
  <c r="DD140" i="46"/>
  <c r="DD110" i="46"/>
  <c r="DD106" i="46"/>
  <c r="DD102" i="46"/>
  <c r="DD99" i="46"/>
  <c r="DD95" i="46"/>
  <c r="DD91" i="46"/>
  <c r="DD202" i="46"/>
  <c r="DD350" i="46" s="1"/>
  <c r="DD200" i="46"/>
  <c r="DD348" i="46" s="1"/>
  <c r="DD197" i="46"/>
  <c r="DD345" i="46" s="1"/>
  <c r="DD192" i="46"/>
  <c r="DD340" i="46" s="1"/>
  <c r="DD190" i="46"/>
  <c r="DD338" i="46" s="1"/>
  <c r="DD188" i="46"/>
  <c r="DD336" i="46" s="1"/>
  <c r="DD136" i="46"/>
  <c r="DD137" i="46"/>
  <c r="DD151" i="46"/>
  <c r="DD147" i="46"/>
  <c r="DD143" i="46"/>
  <c r="DD109" i="46"/>
  <c r="DD105" i="46"/>
  <c r="DD101" i="46"/>
  <c r="DD98" i="46"/>
  <c r="DD94" i="46"/>
  <c r="DD194" i="46"/>
  <c r="DD342" i="46" s="1"/>
  <c r="DD195" i="46"/>
  <c r="DD343" i="46" s="1"/>
  <c r="DD187" i="46"/>
  <c r="DD335" i="46" s="1"/>
  <c r="DD186" i="46"/>
  <c r="DD334" i="46" s="1"/>
  <c r="DD270" i="46"/>
  <c r="DD177" i="46"/>
  <c r="DD325" i="46" s="1"/>
  <c r="DD278" i="46"/>
  <c r="DD174" i="46"/>
  <c r="DD276" i="46"/>
  <c r="DD179" i="46"/>
  <c r="DD327" i="46" s="1"/>
  <c r="DD273" i="46"/>
  <c r="DD224" i="46"/>
  <c r="DD226" i="46"/>
  <c r="DD127" i="46"/>
  <c r="DD90" i="46"/>
  <c r="DD75" i="46"/>
  <c r="DD227" i="46"/>
  <c r="DD218" i="46"/>
  <c r="DD121" i="46"/>
  <c r="DD72" i="46"/>
  <c r="DD231" i="46"/>
  <c r="DD133" i="46"/>
  <c r="DD84" i="46"/>
  <c r="DD167" i="46"/>
  <c r="DD315" i="46" s="1"/>
  <c r="DD285" i="46"/>
  <c r="DD123" i="46"/>
  <c r="DD132" i="46"/>
  <c r="DD81" i="46"/>
  <c r="DD172" i="46"/>
  <c r="DD320" i="46" s="1"/>
  <c r="DD279" i="46"/>
  <c r="DD220" i="46"/>
  <c r="DD230" i="46"/>
  <c r="DD169" i="46"/>
  <c r="DD317" i="46" s="1"/>
  <c r="DD168" i="46"/>
  <c r="DD316" i="46" s="1"/>
  <c r="DD182" i="46"/>
  <c r="DD330" i="46" s="1"/>
  <c r="DD216" i="46"/>
  <c r="DD184" i="46"/>
  <c r="DD332" i="46" s="1"/>
  <c r="DD280" i="46"/>
  <c r="DD268" i="46"/>
  <c r="DD269" i="46"/>
  <c r="DD170" i="46"/>
  <c r="DD318" i="46" s="1"/>
  <c r="DD281" i="46"/>
  <c r="DD125" i="46"/>
  <c r="DD117" i="46"/>
  <c r="DD126" i="46"/>
  <c r="DD124" i="46"/>
  <c r="DD129" i="46"/>
  <c r="DD87" i="46"/>
  <c r="DD80" i="46"/>
  <c r="DD82" i="46"/>
  <c r="DD76" i="46"/>
  <c r="DD183" i="46"/>
  <c r="DD331" i="46" s="1"/>
  <c r="DD225" i="46"/>
  <c r="DC327" i="46"/>
  <c r="DD274" i="46"/>
  <c r="DD178" i="46"/>
  <c r="DD326" i="46" s="1"/>
  <c r="DD234" i="46"/>
  <c r="DD282" i="46"/>
  <c r="DD271" i="46"/>
  <c r="DD222" i="46"/>
  <c r="DD233" i="46"/>
  <c r="DD267" i="46"/>
  <c r="DD277" i="46"/>
  <c r="DD175" i="46"/>
  <c r="DD323" i="46" s="1"/>
  <c r="DD176" i="46"/>
  <c r="DD324" i="46" s="1"/>
  <c r="DD228" i="46"/>
  <c r="DD166" i="46"/>
  <c r="DD314" i="46" s="1"/>
  <c r="DD223" i="46"/>
  <c r="DD275" i="46"/>
  <c r="DD115" i="46"/>
  <c r="DD118" i="46"/>
  <c r="DD130" i="46"/>
  <c r="DD128" i="46"/>
  <c r="DD83" i="46"/>
  <c r="DD89" i="46"/>
  <c r="DD79" i="46"/>
  <c r="DD71" i="46"/>
  <c r="DD73" i="46"/>
  <c r="DD173" i="46"/>
  <c r="DD321" i="46" s="1"/>
  <c r="DD284" i="46"/>
  <c r="DD171" i="46"/>
  <c r="DD319" i="46" s="1"/>
  <c r="DD229" i="46"/>
  <c r="DD283" i="46"/>
  <c r="DD180" i="46"/>
  <c r="DD328" i="46" s="1"/>
  <c r="DD215" i="46"/>
  <c r="DD266" i="46"/>
  <c r="DD232" i="46"/>
  <c r="DD219" i="46"/>
  <c r="DD221" i="46"/>
  <c r="DD272" i="46"/>
  <c r="DD181" i="46"/>
  <c r="DD329" i="46" s="1"/>
  <c r="DD116" i="46"/>
  <c r="DD120" i="46"/>
  <c r="DD122" i="46"/>
  <c r="DD119" i="46"/>
  <c r="DD131" i="46"/>
  <c r="DD86" i="46"/>
  <c r="DD88" i="46"/>
  <c r="DD85" i="46"/>
  <c r="DD78" i="46"/>
  <c r="DD77" i="46"/>
  <c r="DD74" i="46"/>
  <c r="DD134" i="46"/>
  <c r="DD165" i="46"/>
  <c r="CW311" i="21"/>
  <c r="DC159" i="46"/>
  <c r="DB310" i="46"/>
  <c r="DC260" i="46"/>
  <c r="DC259" i="46"/>
  <c r="DC158" i="46"/>
  <c r="DC209" i="46"/>
  <c r="DC208" i="46"/>
  <c r="DD322" i="46"/>
  <c r="DE32" i="46"/>
  <c r="DE37" i="46"/>
  <c r="DE27" i="46"/>
  <c r="DE38" i="46"/>
  <c r="DE43" i="46"/>
  <c r="DE31" i="46"/>
  <c r="DE36" i="46"/>
  <c r="DE26" i="46"/>
  <c r="DE25" i="46"/>
  <c r="DE34" i="46"/>
  <c r="DE41" i="46"/>
  <c r="DE40" i="46"/>
  <c r="DE42" i="46"/>
  <c r="DE29" i="46"/>
  <c r="DE28" i="46"/>
  <c r="DE30" i="46"/>
  <c r="DE39" i="46"/>
  <c r="DE33" i="46"/>
  <c r="DE35" i="46"/>
  <c r="DE24" i="46"/>
  <c r="E446" i="46"/>
  <c r="F445" i="46"/>
  <c r="CZ32" i="21"/>
  <c r="CZ31" i="21" s="1"/>
  <c r="DA15" i="25" s="1"/>
  <c r="DE15" i="46"/>
  <c r="DF14" i="46"/>
  <c r="DF16" i="46" s="1"/>
  <c r="DC313" i="46"/>
  <c r="AW109" i="21"/>
  <c r="AW111" i="21" s="1"/>
  <c r="DJ5" i="28"/>
  <c r="DJ6" i="28"/>
  <c r="DJ7" i="28"/>
  <c r="DK8" i="28"/>
  <c r="DH3" i="28"/>
  <c r="DH4" i="28"/>
  <c r="DI2" i="28"/>
  <c r="DH9" i="28"/>
  <c r="DH10" i="28"/>
  <c r="DC5" i="26"/>
  <c r="DC6" i="26"/>
  <c r="DC7" i="26"/>
  <c r="DD8" i="26"/>
  <c r="CX3" i="26"/>
  <c r="CX4" i="26"/>
  <c r="CY2" i="26"/>
  <c r="CX9" i="26"/>
  <c r="CX10" i="26"/>
  <c r="CX16" i="26" s="1"/>
  <c r="CX65" i="26"/>
  <c r="CX66" i="26"/>
  <c r="BV145" i="21"/>
  <c r="BW142" i="21" s="1"/>
  <c r="BW144" i="21" s="1"/>
  <c r="BV20" i="26"/>
  <c r="DB5" i="25"/>
  <c r="DB7" i="25"/>
  <c r="DB6" i="25"/>
  <c r="DC8" i="25"/>
  <c r="DA4" i="25"/>
  <c r="DA3" i="25"/>
  <c r="DA9" i="25"/>
  <c r="DB2" i="25"/>
  <c r="CX121" i="21"/>
  <c r="CX143" i="21"/>
  <c r="CY3" i="21"/>
  <c r="CY4" i="21"/>
  <c r="CZ2" i="21"/>
  <c r="CY9" i="21"/>
  <c r="CY10" i="21"/>
  <c r="CY151" i="21"/>
  <c r="CY234" i="21"/>
  <c r="CY239" i="21" s="1"/>
  <c r="CY290" i="21"/>
  <c r="CY47" i="21"/>
  <c r="CY74" i="21"/>
  <c r="CY118" i="21"/>
  <c r="CY163" i="21"/>
  <c r="CY85" i="21"/>
  <c r="CY129" i="21"/>
  <c r="CY174" i="21"/>
  <c r="CY96" i="21"/>
  <c r="CY140" i="21"/>
  <c r="CY191" i="21"/>
  <c r="CY63" i="21"/>
  <c r="CY107" i="21"/>
  <c r="CY152" i="21"/>
  <c r="CY207" i="21"/>
  <c r="CZ61" i="21"/>
  <c r="CZ172" i="21"/>
  <c r="CZ149" i="21"/>
  <c r="DA5" i="21"/>
  <c r="DA161" i="21" s="1"/>
  <c r="DA6" i="21"/>
  <c r="DA7" i="21"/>
  <c r="DB8" i="21"/>
  <c r="DB46" i="21" s="1"/>
  <c r="CX166" i="21"/>
  <c r="CU9" i="20"/>
  <c r="CU10" i="20"/>
  <c r="BP134" i="21"/>
  <c r="BQ131" i="21" s="1"/>
  <c r="CU59" i="20"/>
  <c r="CU3" i="20"/>
  <c r="CU49" i="20"/>
  <c r="CU4" i="20"/>
  <c r="CV2" i="20"/>
  <c r="BN123" i="21"/>
  <c r="BO120" i="21" s="1"/>
  <c r="BO122" i="21" s="1"/>
  <c r="BO18" i="26" s="1"/>
  <c r="CZ6" i="20"/>
  <c r="CZ7" i="20"/>
  <c r="DA8" i="20"/>
  <c r="CZ5" i="20"/>
  <c r="CV347" i="21" l="1"/>
  <c r="CV350" i="21"/>
  <c r="CX377" i="21"/>
  <c r="CZ346" i="21"/>
  <c r="CZ345" i="21"/>
  <c r="CZ218" i="21"/>
  <c r="CZ50" i="26" s="1"/>
  <c r="CZ47" i="26" s="1"/>
  <c r="CZ217" i="21"/>
  <c r="CZ49" i="26" s="1"/>
  <c r="CZ46" i="26" s="1"/>
  <c r="CZ184" i="21"/>
  <c r="CZ53" i="26" s="1"/>
  <c r="CZ185" i="21"/>
  <c r="CZ59" i="26" s="1"/>
  <c r="CZ201" i="21"/>
  <c r="CZ60" i="26" s="1"/>
  <c r="CZ200" i="21"/>
  <c r="CZ338" i="21"/>
  <c r="CZ371" i="21"/>
  <c r="CZ56" i="26" s="1"/>
  <c r="CZ339" i="21"/>
  <c r="CZ372" i="21"/>
  <c r="CZ62" i="26" s="1"/>
  <c r="CZ365" i="21"/>
  <c r="CZ364" i="21"/>
  <c r="DB19" i="46"/>
  <c r="DA17" i="46"/>
  <c r="DA18" i="46"/>
  <c r="CX132" i="21"/>
  <c r="CX155" i="21"/>
  <c r="CX352" i="21"/>
  <c r="CX358" i="21" s="1"/>
  <c r="CX311" i="21" s="1"/>
  <c r="CW337" i="21"/>
  <c r="CW340" i="21" s="1"/>
  <c r="CW39" i="28"/>
  <c r="CW344" i="21"/>
  <c r="CZ351" i="21"/>
  <c r="CZ61" i="26"/>
  <c r="CZ55" i="26"/>
  <c r="CY377" i="21"/>
  <c r="CZ37" i="21"/>
  <c r="CZ285" i="21"/>
  <c r="CZ283" i="21"/>
  <c r="CZ224" i="21"/>
  <c r="CZ223" i="21"/>
  <c r="CZ206" i="21"/>
  <c r="CZ190" i="21"/>
  <c r="CZ54" i="26"/>
  <c r="AZ165" i="21"/>
  <c r="AZ167" i="21" s="1"/>
  <c r="AZ22" i="26" s="1"/>
  <c r="CZ173" i="21"/>
  <c r="CZ175" i="21" s="1"/>
  <c r="CZ171" i="21" s="1"/>
  <c r="CZ284" i="21" s="1"/>
  <c r="CZ150" i="21"/>
  <c r="CZ148" i="21" s="1"/>
  <c r="DA20" i="25" s="1"/>
  <c r="CZ162" i="21"/>
  <c r="CZ160" i="21" s="1"/>
  <c r="DA21" i="25" s="1"/>
  <c r="CZ42" i="25"/>
  <c r="CZ128" i="21"/>
  <c r="CZ126" i="21" s="1"/>
  <c r="DA18" i="25" s="1"/>
  <c r="CZ139" i="21"/>
  <c r="CZ137" i="21" s="1"/>
  <c r="DA19" i="25" s="1"/>
  <c r="DA127" i="21"/>
  <c r="DA138" i="21"/>
  <c r="DA116" i="21"/>
  <c r="DA105" i="21"/>
  <c r="DA94" i="21"/>
  <c r="DA83" i="21"/>
  <c r="CZ106" i="21"/>
  <c r="CZ104" i="21" s="1"/>
  <c r="DA42" i="25" s="1"/>
  <c r="CZ117" i="21"/>
  <c r="CZ115" i="21" s="1"/>
  <c r="DA17" i="25" s="1"/>
  <c r="AY21" i="28"/>
  <c r="CZ84" i="21"/>
  <c r="CZ95" i="21"/>
  <c r="DA72" i="21"/>
  <c r="CZ62" i="21"/>
  <c r="CZ73" i="21"/>
  <c r="AW41" i="26"/>
  <c r="AW273" i="21"/>
  <c r="CZ328" i="21"/>
  <c r="CV29" i="20"/>
  <c r="CV24" i="20"/>
  <c r="CV44" i="20"/>
  <c r="CV39" i="20"/>
  <c r="CV34" i="20"/>
  <c r="DE300" i="46"/>
  <c r="DE303" i="46"/>
  <c r="DF44" i="46"/>
  <c r="DF48" i="46"/>
  <c r="DF52" i="46"/>
  <c r="DF56" i="46"/>
  <c r="DF60" i="46"/>
  <c r="DF47" i="46"/>
  <c r="DF51" i="46"/>
  <c r="DF55" i="46"/>
  <c r="DF59" i="46"/>
  <c r="DF63" i="46"/>
  <c r="DF46" i="46"/>
  <c r="DF50" i="46"/>
  <c r="DF54" i="46"/>
  <c r="DF58" i="46"/>
  <c r="DF62" i="46"/>
  <c r="DF45" i="46"/>
  <c r="DF49" i="46"/>
  <c r="DF53" i="46"/>
  <c r="DF57" i="46"/>
  <c r="DF61" i="46"/>
  <c r="DE154" i="46"/>
  <c r="DE150" i="46"/>
  <c r="DE146" i="46"/>
  <c r="DE142" i="46"/>
  <c r="DE98" i="46"/>
  <c r="DE138" i="46"/>
  <c r="DE108" i="46"/>
  <c r="DE104" i="46"/>
  <c r="DE99" i="46"/>
  <c r="DE301" i="46"/>
  <c r="DE289" i="46"/>
  <c r="DE290" i="46"/>
  <c r="DE288" i="46"/>
  <c r="DE251" i="46"/>
  <c r="DE244" i="46"/>
  <c r="DE249" i="46"/>
  <c r="DE242" i="46"/>
  <c r="DE236" i="46"/>
  <c r="DE201" i="46"/>
  <c r="DE349" i="46" s="1"/>
  <c r="DE191" i="46"/>
  <c r="DE339" i="46" s="1"/>
  <c r="DE202" i="46"/>
  <c r="DE350" i="46" s="1"/>
  <c r="DE190" i="46"/>
  <c r="DE338" i="46" s="1"/>
  <c r="DE189" i="46"/>
  <c r="DE337" i="46" s="1"/>
  <c r="DE153" i="46"/>
  <c r="DE149" i="46"/>
  <c r="DE145" i="46"/>
  <c r="DE141" i="46"/>
  <c r="DE96" i="46"/>
  <c r="DE137" i="46"/>
  <c r="DE107" i="46"/>
  <c r="DE103" i="46"/>
  <c r="DE97" i="46"/>
  <c r="DE93" i="46"/>
  <c r="DE305" i="46"/>
  <c r="DE304" i="46"/>
  <c r="DE297" i="46"/>
  <c r="DE302" i="46"/>
  <c r="DE299" i="46"/>
  <c r="DE286" i="46"/>
  <c r="DE247" i="46"/>
  <c r="DE240" i="46"/>
  <c r="DE245" i="46"/>
  <c r="DE238" i="46"/>
  <c r="DE237" i="46"/>
  <c r="DE203" i="46"/>
  <c r="DE351" i="46" s="1"/>
  <c r="DE196" i="46"/>
  <c r="DE344" i="46" s="1"/>
  <c r="DE204" i="46"/>
  <c r="DE352" i="46" s="1"/>
  <c r="DE198" i="46"/>
  <c r="DE346" i="46" s="1"/>
  <c r="DE192" i="46"/>
  <c r="DE340" i="46" s="1"/>
  <c r="DE187" i="46"/>
  <c r="DE335" i="46" s="1"/>
  <c r="DE152" i="46"/>
  <c r="DE148" i="46"/>
  <c r="DE144" i="46"/>
  <c r="DE140" i="46"/>
  <c r="DE94" i="46"/>
  <c r="DE136" i="46"/>
  <c r="DE110" i="46"/>
  <c r="DE106" i="46"/>
  <c r="DE102" i="46"/>
  <c r="DE95" i="46"/>
  <c r="DE92" i="46"/>
  <c r="DE293" i="46"/>
  <c r="DE298" i="46"/>
  <c r="DE295" i="46"/>
  <c r="DE252" i="46"/>
  <c r="DE243" i="46"/>
  <c r="DE241" i="46"/>
  <c r="DE239" i="46"/>
  <c r="DE200" i="46"/>
  <c r="DE348" i="46" s="1"/>
  <c r="DE197" i="46"/>
  <c r="DE345" i="46" s="1"/>
  <c r="DE194" i="46"/>
  <c r="DE342" i="46" s="1"/>
  <c r="DE186" i="46"/>
  <c r="DE334" i="46" s="1"/>
  <c r="DE151" i="46"/>
  <c r="DE147" i="46"/>
  <c r="DE143" i="46"/>
  <c r="DE100" i="46"/>
  <c r="DE139" i="46"/>
  <c r="DE135" i="46"/>
  <c r="DE109" i="46"/>
  <c r="DE105" i="46"/>
  <c r="DE101" i="46"/>
  <c r="DE91" i="46"/>
  <c r="DE296" i="46"/>
  <c r="DE287" i="46"/>
  <c r="DE294" i="46"/>
  <c r="DE291" i="46"/>
  <c r="DE254" i="46"/>
  <c r="DE292" i="46"/>
  <c r="DE250" i="46"/>
  <c r="DE248" i="46"/>
  <c r="DE253" i="46"/>
  <c r="DE246" i="46"/>
  <c r="DE235" i="46"/>
  <c r="DE199" i="46"/>
  <c r="DE347" i="46" s="1"/>
  <c r="DE195" i="46"/>
  <c r="DE343" i="46" s="1"/>
  <c r="DE193" i="46"/>
  <c r="DE341" i="46" s="1"/>
  <c r="DE188" i="46"/>
  <c r="DE336" i="46" s="1"/>
  <c r="DE185" i="46"/>
  <c r="DE333" i="46" s="1"/>
  <c r="CY352" i="21"/>
  <c r="DE165" i="46"/>
  <c r="DE221" i="46"/>
  <c r="DE232" i="46"/>
  <c r="DE215" i="46"/>
  <c r="DE229" i="46"/>
  <c r="DE224" i="46"/>
  <c r="DE223" i="46"/>
  <c r="DE176" i="46"/>
  <c r="DE324" i="46" s="1"/>
  <c r="DE233" i="46"/>
  <c r="DE282" i="46"/>
  <c r="DE116" i="46"/>
  <c r="DE128" i="46"/>
  <c r="DE127" i="46"/>
  <c r="DE126" i="46"/>
  <c r="DE84" i="46"/>
  <c r="DE90" i="46"/>
  <c r="DE80" i="46"/>
  <c r="DE78" i="46"/>
  <c r="DE75" i="46"/>
  <c r="DE177" i="46"/>
  <c r="DE325" i="46" s="1"/>
  <c r="DE170" i="46"/>
  <c r="DE318" i="46" s="1"/>
  <c r="DE184" i="46"/>
  <c r="DE332" i="46" s="1"/>
  <c r="DE168" i="46"/>
  <c r="DE316" i="46" s="1"/>
  <c r="DE279" i="46"/>
  <c r="DE179" i="46"/>
  <c r="DE327" i="46" s="1"/>
  <c r="DE266" i="46"/>
  <c r="DE180" i="46"/>
  <c r="DE328" i="46" s="1"/>
  <c r="DE227" i="46"/>
  <c r="DE167" i="46"/>
  <c r="DE315" i="46" s="1"/>
  <c r="DE173" i="46"/>
  <c r="DE321" i="46" s="1"/>
  <c r="DE175" i="46"/>
  <c r="DE323" i="46" s="1"/>
  <c r="DE222" i="46"/>
  <c r="DE234" i="46"/>
  <c r="DE120" i="46"/>
  <c r="DE117" i="46"/>
  <c r="DE119" i="46"/>
  <c r="DE131" i="46"/>
  <c r="DE124" i="46"/>
  <c r="DE83" i="46"/>
  <c r="DE81" i="46"/>
  <c r="DE86" i="46"/>
  <c r="DE76" i="46"/>
  <c r="DE73" i="46"/>
  <c r="DE71" i="46"/>
  <c r="DE134" i="46"/>
  <c r="DE273" i="46"/>
  <c r="DE225" i="46"/>
  <c r="DE269" i="46"/>
  <c r="DE216" i="46"/>
  <c r="DE169" i="46"/>
  <c r="DE317" i="46" s="1"/>
  <c r="DE172" i="46"/>
  <c r="DE320" i="46" s="1"/>
  <c r="DE181" i="46"/>
  <c r="DE329" i="46" s="1"/>
  <c r="DE171" i="46"/>
  <c r="DE319" i="46" s="1"/>
  <c r="DE231" i="46"/>
  <c r="DE278" i="46"/>
  <c r="DE166" i="46"/>
  <c r="DE314" i="46" s="1"/>
  <c r="DE277" i="46"/>
  <c r="DE178" i="46"/>
  <c r="DE326" i="46" s="1"/>
  <c r="DE123" i="46"/>
  <c r="DE118" i="46"/>
  <c r="DE125" i="46"/>
  <c r="DE133" i="46"/>
  <c r="DE129" i="46"/>
  <c r="DE89" i="46"/>
  <c r="DE82" i="46"/>
  <c r="DE72" i="46"/>
  <c r="DE74" i="46"/>
  <c r="DE276" i="46"/>
  <c r="DE183" i="46"/>
  <c r="DE331" i="46" s="1"/>
  <c r="DE268" i="46"/>
  <c r="DE182" i="46"/>
  <c r="DE330" i="46" s="1"/>
  <c r="DE230" i="46"/>
  <c r="DE226" i="46"/>
  <c r="DE272" i="46"/>
  <c r="DE219" i="46"/>
  <c r="DE283" i="46"/>
  <c r="DE284" i="46"/>
  <c r="DE285" i="46"/>
  <c r="DE270" i="46"/>
  <c r="DE275" i="46"/>
  <c r="DE228" i="46"/>
  <c r="DE267" i="46"/>
  <c r="DE271" i="46"/>
  <c r="DE274" i="46"/>
  <c r="DE115" i="46"/>
  <c r="DE122" i="46"/>
  <c r="DE121" i="46"/>
  <c r="DE132" i="46"/>
  <c r="DE130" i="46"/>
  <c r="DE87" i="46"/>
  <c r="DE88" i="46"/>
  <c r="DE85" i="46"/>
  <c r="DE79" i="46"/>
  <c r="DE77" i="46"/>
  <c r="DE218" i="46"/>
  <c r="DE174" i="46"/>
  <c r="DE322" i="46" s="1"/>
  <c r="DE281" i="46"/>
  <c r="DE280" i="46"/>
  <c r="DE220" i="46"/>
  <c r="DD159" i="46"/>
  <c r="DC310" i="46"/>
  <c r="DD260" i="46"/>
  <c r="DD259" i="46"/>
  <c r="DD209" i="46"/>
  <c r="DD208" i="46"/>
  <c r="DD158" i="46"/>
  <c r="DF32" i="46"/>
  <c r="DF43" i="46"/>
  <c r="DF38" i="46"/>
  <c r="DF27" i="46"/>
  <c r="DF37" i="46"/>
  <c r="DF25" i="46"/>
  <c r="DF31" i="46"/>
  <c r="DF36" i="46"/>
  <c r="DF26" i="46"/>
  <c r="DF40" i="46"/>
  <c r="DF41" i="46"/>
  <c r="DF34" i="46"/>
  <c r="DF30" i="46"/>
  <c r="DF28" i="46"/>
  <c r="DF42" i="46"/>
  <c r="DF29" i="46"/>
  <c r="DF33" i="46"/>
  <c r="DF24" i="46"/>
  <c r="DF39" i="46"/>
  <c r="DF35" i="46"/>
  <c r="DF217" i="46"/>
  <c r="DG14" i="46"/>
  <c r="DF15" i="46"/>
  <c r="F446" i="46"/>
  <c r="E447" i="46"/>
  <c r="DA32" i="21"/>
  <c r="DA31" i="21" s="1"/>
  <c r="DB15" i="25" s="1"/>
  <c r="DD313" i="46"/>
  <c r="AW112" i="21"/>
  <c r="CY3" i="26"/>
  <c r="CY4" i="26"/>
  <c r="CZ2" i="26"/>
  <c r="CY9" i="26"/>
  <c r="CY10" i="26"/>
  <c r="CY16" i="26" s="1"/>
  <c r="CY66" i="26"/>
  <c r="CY65" i="26"/>
  <c r="DD5" i="26"/>
  <c r="DD6" i="26"/>
  <c r="DD7" i="26"/>
  <c r="DE8" i="26"/>
  <c r="DI3" i="28"/>
  <c r="DI9" i="28"/>
  <c r="DI4" i="28"/>
  <c r="DJ2" i="28"/>
  <c r="DI10" i="28"/>
  <c r="DK5" i="28"/>
  <c r="DK7" i="28"/>
  <c r="DK6" i="28"/>
  <c r="DL8" i="28"/>
  <c r="BW145" i="21"/>
  <c r="BX142" i="21" s="1"/>
  <c r="BX144" i="21" s="1"/>
  <c r="BW20" i="26"/>
  <c r="DC2" i="25"/>
  <c r="DB4" i="25"/>
  <c r="DB3" i="25"/>
  <c r="DB9" i="25"/>
  <c r="DC5" i="25"/>
  <c r="DC7" i="25"/>
  <c r="DD8" i="25"/>
  <c r="DC6" i="25"/>
  <c r="CY110" i="21"/>
  <c r="CY272" i="21" s="1"/>
  <c r="CY132" i="21"/>
  <c r="CY166" i="21"/>
  <c r="CY143" i="21"/>
  <c r="CZ3" i="21"/>
  <c r="CZ4" i="21"/>
  <c r="DA2" i="21"/>
  <c r="CZ9" i="21"/>
  <c r="CZ10" i="21"/>
  <c r="CZ151" i="21"/>
  <c r="CZ47" i="21"/>
  <c r="CZ234" i="21"/>
  <c r="CZ239" i="21" s="1"/>
  <c r="CZ290" i="21"/>
  <c r="CZ96" i="21"/>
  <c r="CZ140" i="21"/>
  <c r="CZ63" i="21"/>
  <c r="CZ107" i="21"/>
  <c r="CZ152" i="21"/>
  <c r="CZ163" i="21"/>
  <c r="CZ74" i="21"/>
  <c r="CZ118" i="21"/>
  <c r="CZ174" i="21"/>
  <c r="CZ207" i="21"/>
  <c r="CZ211" i="21" s="1"/>
  <c r="CZ31" i="26" s="1"/>
  <c r="CZ85" i="21"/>
  <c r="CZ129" i="21"/>
  <c r="CZ191" i="21"/>
  <c r="CZ195" i="21" s="1"/>
  <c r="CZ30" i="26" s="1"/>
  <c r="CY155" i="21"/>
  <c r="DA172" i="21"/>
  <c r="DA61" i="21"/>
  <c r="DA149" i="21"/>
  <c r="CY121" i="21"/>
  <c r="DB5" i="21"/>
  <c r="DB161" i="21" s="1"/>
  <c r="DB6" i="21"/>
  <c r="DC8" i="21"/>
  <c r="DC46" i="21" s="1"/>
  <c r="DB7" i="21"/>
  <c r="CV9" i="20"/>
  <c r="CV10" i="20"/>
  <c r="BQ133" i="21"/>
  <c r="BQ19" i="26" s="1"/>
  <c r="CV59" i="20"/>
  <c r="CV3" i="20"/>
  <c r="CV54" i="20"/>
  <c r="CW2" i="20"/>
  <c r="CV49" i="20"/>
  <c r="CV4" i="20"/>
  <c r="BO123" i="21"/>
  <c r="BP120" i="21" s="1"/>
  <c r="BP122" i="21" s="1"/>
  <c r="BP18" i="26" s="1"/>
  <c r="DB8" i="20"/>
  <c r="DA7" i="20"/>
  <c r="DA6" i="20"/>
  <c r="DA5" i="20"/>
  <c r="CW347" i="21" l="1"/>
  <c r="CW350" i="21"/>
  <c r="DA346" i="21"/>
  <c r="DA345" i="21"/>
  <c r="DA218" i="21"/>
  <c r="DA50" i="26" s="1"/>
  <c r="DA47" i="26" s="1"/>
  <c r="DA201" i="21"/>
  <c r="DA217" i="21"/>
  <c r="DA49" i="26" s="1"/>
  <c r="DA46" i="26" s="1"/>
  <c r="DA200" i="21"/>
  <c r="DA185" i="21"/>
  <c r="DA184" i="21"/>
  <c r="DA339" i="21"/>
  <c r="DA338" i="21"/>
  <c r="DA372" i="21"/>
  <c r="DA62" i="26" s="1"/>
  <c r="DA371" i="21"/>
  <c r="DA56" i="26" s="1"/>
  <c r="DA364" i="21"/>
  <c r="DA365" i="21"/>
  <c r="DG16" i="46"/>
  <c r="DC19" i="46"/>
  <c r="DB17" i="46"/>
  <c r="DB18" i="46"/>
  <c r="CX63" i="26"/>
  <c r="CX337" i="21"/>
  <c r="CX340" i="21" s="1"/>
  <c r="CX39" i="28"/>
  <c r="CX344" i="21"/>
  <c r="DA351" i="21"/>
  <c r="DA61" i="26"/>
  <c r="DA55" i="26"/>
  <c r="CZ377" i="21"/>
  <c r="DA37" i="21"/>
  <c r="DA285" i="21"/>
  <c r="DA283" i="21"/>
  <c r="DA224" i="21"/>
  <c r="DA223" i="21"/>
  <c r="DA206" i="21"/>
  <c r="DA190" i="21"/>
  <c r="DA54" i="26"/>
  <c r="DA60" i="26"/>
  <c r="DA173" i="21"/>
  <c r="DA175" i="21" s="1"/>
  <c r="DA171" i="21" s="1"/>
  <c r="DA284" i="21" s="1"/>
  <c r="DA53" i="26"/>
  <c r="DA59" i="26"/>
  <c r="DA150" i="21"/>
  <c r="DA148" i="21" s="1"/>
  <c r="DB20" i="25" s="1"/>
  <c r="DA162" i="21"/>
  <c r="DA160" i="21" s="1"/>
  <c r="DB21" i="25" s="1"/>
  <c r="CZ268" i="21"/>
  <c r="DB138" i="21"/>
  <c r="DB116" i="21"/>
  <c r="DB127" i="21"/>
  <c r="DB105" i="21"/>
  <c r="DB94" i="21"/>
  <c r="DB83" i="21"/>
  <c r="DA128" i="21"/>
  <c r="DA126" i="21" s="1"/>
  <c r="DB18" i="25" s="1"/>
  <c r="DA139" i="21"/>
  <c r="DA137" i="21" s="1"/>
  <c r="DB19" i="25" s="1"/>
  <c r="DA106" i="21"/>
  <c r="DA104" i="21" s="1"/>
  <c r="DB42" i="25" s="1"/>
  <c r="DA117" i="21"/>
  <c r="DA115" i="21" s="1"/>
  <c r="DB17" i="25" s="1"/>
  <c r="DA84" i="21"/>
  <c r="DA95" i="21"/>
  <c r="DB72" i="21"/>
  <c r="DA62" i="21"/>
  <c r="DA73" i="21"/>
  <c r="AZ168" i="21"/>
  <c r="AZ357" i="21" s="1"/>
  <c r="DA328" i="21"/>
  <c r="CW24" i="20"/>
  <c r="CW29" i="20"/>
  <c r="CW44" i="20"/>
  <c r="CW39" i="20"/>
  <c r="CW34" i="20"/>
  <c r="DF235" i="46"/>
  <c r="DF291" i="46"/>
  <c r="DF240" i="46"/>
  <c r="DF297" i="46"/>
  <c r="DF249" i="46"/>
  <c r="DF288" i="46"/>
  <c r="DF246" i="46"/>
  <c r="DF250" i="46"/>
  <c r="DF294" i="46"/>
  <c r="DF243" i="46"/>
  <c r="DF295" i="46"/>
  <c r="DF237" i="46"/>
  <c r="DF247" i="46"/>
  <c r="DF286" i="46"/>
  <c r="DF304" i="46"/>
  <c r="DF244" i="46"/>
  <c r="DF301" i="46"/>
  <c r="DF253" i="46"/>
  <c r="DF292" i="46"/>
  <c r="DF287" i="46"/>
  <c r="DF239" i="46"/>
  <c r="DF252" i="46"/>
  <c r="DF298" i="46"/>
  <c r="DF238" i="46"/>
  <c r="DF299" i="46"/>
  <c r="DF236" i="46"/>
  <c r="DF251" i="46"/>
  <c r="DF290" i="46"/>
  <c r="DF248" i="46"/>
  <c r="DF254" i="46"/>
  <c r="DF296" i="46"/>
  <c r="DF241" i="46"/>
  <c r="DF293" i="46"/>
  <c r="DF245" i="46"/>
  <c r="DF302" i="46"/>
  <c r="DF305" i="46"/>
  <c r="DF242" i="46"/>
  <c r="DF289" i="46"/>
  <c r="DF154" i="46"/>
  <c r="DF150" i="46"/>
  <c r="DF146" i="46"/>
  <c r="DF142" i="46"/>
  <c r="DF137" i="46"/>
  <c r="DF136" i="46"/>
  <c r="DF108" i="46"/>
  <c r="DF104" i="46"/>
  <c r="DF100" i="46"/>
  <c r="DF96" i="46"/>
  <c r="DF92" i="46"/>
  <c r="DF200" i="46"/>
  <c r="DF348" i="46" s="1"/>
  <c r="DF198" i="46"/>
  <c r="DF346" i="46" s="1"/>
  <c r="DF192" i="46"/>
  <c r="DF340" i="46" s="1"/>
  <c r="DF195" i="46"/>
  <c r="DF343" i="46" s="1"/>
  <c r="DF185" i="46"/>
  <c r="DF333" i="46" s="1"/>
  <c r="DF153" i="46"/>
  <c r="DF149" i="46"/>
  <c r="DF145" i="46"/>
  <c r="DF141" i="46"/>
  <c r="DF135" i="46"/>
  <c r="DF107" i="46"/>
  <c r="DF103" i="46"/>
  <c r="DF99" i="46"/>
  <c r="DF95" i="46"/>
  <c r="DF91" i="46"/>
  <c r="DF204" i="46"/>
  <c r="DF352" i="46" s="1"/>
  <c r="DF201" i="46"/>
  <c r="DF349" i="46" s="1"/>
  <c r="DF196" i="46"/>
  <c r="DF344" i="46" s="1"/>
  <c r="DF191" i="46"/>
  <c r="DF339" i="46" s="1"/>
  <c r="DF190" i="46"/>
  <c r="DF338" i="46" s="1"/>
  <c r="DF152" i="46"/>
  <c r="DF148" i="46"/>
  <c r="DF144" i="46"/>
  <c r="DF140" i="46"/>
  <c r="DF110" i="46"/>
  <c r="DF106" i="46"/>
  <c r="DF102" i="46"/>
  <c r="DF98" i="46"/>
  <c r="DF94" i="46"/>
  <c r="DF303" i="46"/>
  <c r="DF300" i="46"/>
  <c r="DF202" i="46"/>
  <c r="DF350" i="46" s="1"/>
  <c r="DF203" i="46"/>
  <c r="DF351" i="46" s="1"/>
  <c r="DF194" i="46"/>
  <c r="DF342" i="46" s="1"/>
  <c r="DF189" i="46"/>
  <c r="DF337" i="46" s="1"/>
  <c r="DF188" i="46"/>
  <c r="DF336" i="46" s="1"/>
  <c r="DG45" i="46"/>
  <c r="DG49" i="46"/>
  <c r="DG53" i="46"/>
  <c r="DG57" i="46"/>
  <c r="DG61" i="46"/>
  <c r="DG44" i="46"/>
  <c r="DG48" i="46"/>
  <c r="DG52" i="46"/>
  <c r="DG56" i="46"/>
  <c r="DG60" i="46"/>
  <c r="DG47" i="46"/>
  <c r="DG51" i="46"/>
  <c r="DG55" i="46"/>
  <c r="DG59" i="46"/>
  <c r="DG63" i="46"/>
  <c r="DG46" i="46"/>
  <c r="DG50" i="46"/>
  <c r="DG54" i="46"/>
  <c r="DG58" i="46"/>
  <c r="DG62" i="46"/>
  <c r="DF151" i="46"/>
  <c r="DF147" i="46"/>
  <c r="DF143" i="46"/>
  <c r="DF139" i="46"/>
  <c r="DF138" i="46"/>
  <c r="DF109" i="46"/>
  <c r="DF105" i="46"/>
  <c r="DF101" i="46"/>
  <c r="DF97" i="46"/>
  <c r="DF93" i="46"/>
  <c r="DF197" i="46"/>
  <c r="DF345" i="46" s="1"/>
  <c r="DF199" i="46"/>
  <c r="DF347" i="46" s="1"/>
  <c r="DF193" i="46"/>
  <c r="DF341" i="46" s="1"/>
  <c r="DF187" i="46"/>
  <c r="DF335" i="46" s="1"/>
  <c r="DF186" i="46"/>
  <c r="DF334" i="46" s="1"/>
  <c r="CZ352" i="21"/>
  <c r="CZ358" i="21" s="1"/>
  <c r="CZ311" i="21" s="1"/>
  <c r="DF280" i="46"/>
  <c r="DF274" i="46"/>
  <c r="DF275" i="46"/>
  <c r="DF283" i="46"/>
  <c r="DF119" i="46"/>
  <c r="DF120" i="46"/>
  <c r="DF122" i="46"/>
  <c r="DF123" i="46"/>
  <c r="DF131" i="46"/>
  <c r="DF88" i="46"/>
  <c r="DF76" i="46"/>
  <c r="DF80" i="46"/>
  <c r="DF75" i="46"/>
  <c r="DF72" i="46"/>
  <c r="DF230" i="46"/>
  <c r="DF276" i="46"/>
  <c r="DF277" i="46"/>
  <c r="DF231" i="46"/>
  <c r="DF169" i="46"/>
  <c r="DF317" i="46" s="1"/>
  <c r="DF273" i="46"/>
  <c r="DF175" i="46"/>
  <c r="DF323" i="46" s="1"/>
  <c r="DF227" i="46"/>
  <c r="DF184" i="46"/>
  <c r="DF332" i="46" s="1"/>
  <c r="DF282" i="46"/>
  <c r="DF232" i="46"/>
  <c r="DF281" i="46"/>
  <c r="DF271" i="46"/>
  <c r="DF270" i="46"/>
  <c r="DF124" i="46"/>
  <c r="DF117" i="46"/>
  <c r="DF121" i="46"/>
  <c r="DF130" i="46"/>
  <c r="DF133" i="46"/>
  <c r="DF84" i="46"/>
  <c r="DF82" i="46"/>
  <c r="DF90" i="46"/>
  <c r="DF87" i="46"/>
  <c r="DF81" i="46"/>
  <c r="DF74" i="46"/>
  <c r="DF134" i="46"/>
  <c r="DF182" i="46"/>
  <c r="DF330" i="46" s="1"/>
  <c r="DF166" i="46"/>
  <c r="DF314" i="46" s="1"/>
  <c r="DF171" i="46"/>
  <c r="DF319" i="46" s="1"/>
  <c r="DF181" i="46"/>
  <c r="DF329" i="46" s="1"/>
  <c r="DF216" i="46"/>
  <c r="DF179" i="46"/>
  <c r="DF327" i="46" s="1"/>
  <c r="DF170" i="46"/>
  <c r="DF318" i="46" s="1"/>
  <c r="DF233" i="46"/>
  <c r="DF224" i="46"/>
  <c r="DF221" i="46"/>
  <c r="DF220" i="46"/>
  <c r="DF174" i="46"/>
  <c r="DF267" i="46"/>
  <c r="DF285" i="46"/>
  <c r="DF219" i="46"/>
  <c r="DF115" i="46"/>
  <c r="DF118" i="46"/>
  <c r="DF126" i="46"/>
  <c r="DF128" i="46"/>
  <c r="DF132" i="46"/>
  <c r="DF89" i="46"/>
  <c r="DF86" i="46"/>
  <c r="DF83" i="46"/>
  <c r="DF77" i="46"/>
  <c r="DF268" i="46"/>
  <c r="DF178" i="46"/>
  <c r="DF326" i="46" s="1"/>
  <c r="DF269" i="46"/>
  <c r="DF234" i="46"/>
  <c r="DF173" i="46"/>
  <c r="DF321" i="46" s="1"/>
  <c r="DF180" i="46"/>
  <c r="DF328" i="46" s="1"/>
  <c r="DF279" i="46"/>
  <c r="DF177" i="46"/>
  <c r="DF325" i="46" s="1"/>
  <c r="DF176" i="46"/>
  <c r="DF324" i="46" s="1"/>
  <c r="DF229" i="46"/>
  <c r="DF165" i="46"/>
  <c r="DF218" i="46"/>
  <c r="DF228" i="46"/>
  <c r="DF284" i="46"/>
  <c r="DF272" i="46"/>
  <c r="DF116" i="46"/>
  <c r="DF125" i="46"/>
  <c r="DF129" i="46"/>
  <c r="DF127" i="46"/>
  <c r="DF85" i="46"/>
  <c r="DF73" i="46"/>
  <c r="DF79" i="46"/>
  <c r="DF78" i="46"/>
  <c r="DF71" i="46"/>
  <c r="DF226" i="46"/>
  <c r="DF183" i="46"/>
  <c r="DF331" i="46" s="1"/>
  <c r="DF278" i="46"/>
  <c r="DF172" i="46"/>
  <c r="DF320" i="46" s="1"/>
  <c r="DF225" i="46"/>
  <c r="DF222" i="46"/>
  <c r="DF167" i="46"/>
  <c r="DF315" i="46" s="1"/>
  <c r="DF266" i="46"/>
  <c r="DF168" i="46"/>
  <c r="DF316" i="46" s="1"/>
  <c r="DF223" i="46"/>
  <c r="DF215" i="46"/>
  <c r="DE159" i="46"/>
  <c r="DD310" i="46"/>
  <c r="DE158" i="46"/>
  <c r="DE209" i="46"/>
  <c r="DE208" i="46"/>
  <c r="DE259" i="46"/>
  <c r="DE260" i="46"/>
  <c r="DF322" i="46"/>
  <c r="DG38" i="46"/>
  <c r="DG32" i="46"/>
  <c r="DG27" i="46"/>
  <c r="DG43" i="46"/>
  <c r="DG37" i="46"/>
  <c r="DG40" i="46"/>
  <c r="DG25" i="46"/>
  <c r="DG41" i="46"/>
  <c r="DG34" i="46"/>
  <c r="DG26" i="46"/>
  <c r="DG36" i="46"/>
  <c r="DG31" i="46"/>
  <c r="DG28" i="46"/>
  <c r="DG30" i="46"/>
  <c r="DG42" i="46"/>
  <c r="DG29" i="46"/>
  <c r="DG33" i="46"/>
  <c r="DG24" i="46"/>
  <c r="DG39" i="46"/>
  <c r="DG35" i="46"/>
  <c r="DB32" i="21"/>
  <c r="DB31" i="21" s="1"/>
  <c r="DC15" i="25" s="1"/>
  <c r="DE313" i="46"/>
  <c r="E448" i="46"/>
  <c r="F447" i="46"/>
  <c r="DG217" i="46"/>
  <c r="DH14" i="46"/>
  <c r="DH16" i="46" s="1"/>
  <c r="DG15" i="46"/>
  <c r="AX26" i="28"/>
  <c r="AX109" i="21"/>
  <c r="DL5" i="28"/>
  <c r="DL6" i="28"/>
  <c r="DM8" i="28"/>
  <c r="DL7" i="28"/>
  <c r="DK2" i="28"/>
  <c r="DJ3" i="28"/>
  <c r="DJ4" i="28"/>
  <c r="DJ9" i="28"/>
  <c r="DJ10" i="28"/>
  <c r="DE5" i="26"/>
  <c r="DE6" i="26"/>
  <c r="DF8" i="26"/>
  <c r="DE7" i="26"/>
  <c r="CZ3" i="26"/>
  <c r="CZ4" i="26"/>
  <c r="DA2" i="26"/>
  <c r="CZ9" i="26"/>
  <c r="CZ10" i="26"/>
  <c r="CZ16" i="26" s="1"/>
  <c r="CZ65" i="26"/>
  <c r="CZ66" i="26"/>
  <c r="BX145" i="21"/>
  <c r="BY142" i="21" s="1"/>
  <c r="BY144" i="21" s="1"/>
  <c r="BX20" i="26"/>
  <c r="DD2" i="25"/>
  <c r="DC4" i="25"/>
  <c r="DC3" i="25"/>
  <c r="DC9" i="25"/>
  <c r="DD6" i="25"/>
  <c r="DD5" i="25"/>
  <c r="DE8" i="25"/>
  <c r="DD7" i="25"/>
  <c r="CZ132" i="21"/>
  <c r="CZ110" i="21"/>
  <c r="CZ272" i="21" s="1"/>
  <c r="CZ143" i="21"/>
  <c r="CZ166" i="21"/>
  <c r="CZ155" i="21"/>
  <c r="DB61" i="21"/>
  <c r="DB172" i="21"/>
  <c r="DB149" i="21"/>
  <c r="DC5" i="21"/>
  <c r="DC161" i="21" s="1"/>
  <c r="DC7" i="21"/>
  <c r="DD8" i="21"/>
  <c r="DD46" i="21" s="1"/>
  <c r="DC6" i="21"/>
  <c r="DB2" i="21"/>
  <c r="DA4" i="21"/>
  <c r="DA10" i="21"/>
  <c r="DA3" i="21"/>
  <c r="DA9" i="21"/>
  <c r="DA151" i="21"/>
  <c r="DA234" i="21"/>
  <c r="DA239" i="21" s="1"/>
  <c r="DA290" i="21"/>
  <c r="DA47" i="21"/>
  <c r="DA85" i="21"/>
  <c r="DA118" i="21"/>
  <c r="DA63" i="21"/>
  <c r="DA163" i="21"/>
  <c r="DA140" i="21"/>
  <c r="DA107" i="21"/>
  <c r="DA74" i="21"/>
  <c r="DA174" i="21"/>
  <c r="DA207" i="21"/>
  <c r="DA211" i="21" s="1"/>
  <c r="DA31" i="26" s="1"/>
  <c r="DA129" i="21"/>
  <c r="DA96" i="21"/>
  <c r="DA191" i="21"/>
  <c r="DA195" i="21" s="1"/>
  <c r="DA30" i="26" s="1"/>
  <c r="DA152" i="21"/>
  <c r="CZ121" i="21"/>
  <c r="CW9" i="20"/>
  <c r="CW10" i="20"/>
  <c r="BQ134" i="21"/>
  <c r="BR131" i="21" s="1"/>
  <c r="CW59" i="20"/>
  <c r="CW4" i="20"/>
  <c r="CW49" i="20"/>
  <c r="CW54" i="20"/>
  <c r="CX2" i="20"/>
  <c r="CW3" i="20"/>
  <c r="DC8" i="20"/>
  <c r="DB7" i="20"/>
  <c r="DB6" i="20"/>
  <c r="DB5" i="20"/>
  <c r="BP123" i="21"/>
  <c r="BQ120" i="21" s="1"/>
  <c r="CX347" i="21" l="1"/>
  <c r="CX350" i="21"/>
  <c r="DB346" i="21"/>
  <c r="DB61" i="26" s="1"/>
  <c r="DB345" i="21"/>
  <c r="DB55" i="26" s="1"/>
  <c r="DB217" i="21"/>
  <c r="DB49" i="26" s="1"/>
  <c r="DB46" i="26" s="1"/>
  <c r="DB184" i="21"/>
  <c r="DB200" i="21"/>
  <c r="DB218" i="21"/>
  <c r="DB50" i="26" s="1"/>
  <c r="DB47" i="26" s="1"/>
  <c r="DB201" i="21"/>
  <c r="DB185" i="21"/>
  <c r="DB59" i="26" s="1"/>
  <c r="DB339" i="21"/>
  <c r="DB338" i="21"/>
  <c r="DB372" i="21"/>
  <c r="DB62" i="26" s="1"/>
  <c r="DB371" i="21"/>
  <c r="DB56" i="26" s="1"/>
  <c r="DB365" i="21"/>
  <c r="DB364" i="21"/>
  <c r="DD19" i="46"/>
  <c r="DC18" i="46"/>
  <c r="DC17" i="46"/>
  <c r="CY337" i="21"/>
  <c r="CY340" i="21" s="1"/>
  <c r="CY39" i="28"/>
  <c r="CY344" i="21"/>
  <c r="DB351" i="21"/>
  <c r="DA377" i="21"/>
  <c r="DB37" i="21"/>
  <c r="DA268" i="21"/>
  <c r="DB283" i="21"/>
  <c r="DB285" i="21"/>
  <c r="DB224" i="21"/>
  <c r="DB223" i="21"/>
  <c r="DB206" i="21"/>
  <c r="DB190" i="21"/>
  <c r="DB60" i="26"/>
  <c r="DB54" i="26"/>
  <c r="DB173" i="21"/>
  <c r="DB175" i="21" s="1"/>
  <c r="DB171" i="21" s="1"/>
  <c r="DB284" i="21" s="1"/>
  <c r="DB53" i="26"/>
  <c r="DB150" i="21"/>
  <c r="DB148" i="21" s="1"/>
  <c r="DC20" i="25" s="1"/>
  <c r="DB162" i="21"/>
  <c r="DB160" i="21" s="1"/>
  <c r="DC21" i="25" s="1"/>
  <c r="DB128" i="21"/>
  <c r="DB126" i="21" s="1"/>
  <c r="DC18" i="25" s="1"/>
  <c r="DB139" i="21"/>
  <c r="DB137" i="21" s="1"/>
  <c r="DC19" i="25" s="1"/>
  <c r="DC116" i="21"/>
  <c r="DC138" i="21"/>
  <c r="DC127" i="21"/>
  <c r="DC94" i="21"/>
  <c r="DC105" i="21"/>
  <c r="DC83" i="21"/>
  <c r="DB106" i="21"/>
  <c r="DB104" i="21" s="1"/>
  <c r="DC42" i="25" s="1"/>
  <c r="DB117" i="21"/>
  <c r="DB115" i="21" s="1"/>
  <c r="DC17" i="25" s="1"/>
  <c r="DB84" i="21"/>
  <c r="DB95" i="21"/>
  <c r="DC72" i="21"/>
  <c r="AZ21" i="28"/>
  <c r="BA165" i="21"/>
  <c r="DB62" i="21"/>
  <c r="DB73" i="21"/>
  <c r="DB328" i="21"/>
  <c r="CX29" i="20"/>
  <c r="CX24" i="20"/>
  <c r="CX44" i="20"/>
  <c r="CX39" i="20"/>
  <c r="CX34" i="20"/>
  <c r="DG153" i="46"/>
  <c r="DG149" i="46"/>
  <c r="DG145" i="46"/>
  <c r="DG141" i="46"/>
  <c r="DG137" i="46"/>
  <c r="DG107" i="46"/>
  <c r="DG103" i="46"/>
  <c r="DG98" i="46"/>
  <c r="DG97" i="46"/>
  <c r="DG305" i="46"/>
  <c r="DG91" i="46"/>
  <c r="DG302" i="46"/>
  <c r="DG299" i="46"/>
  <c r="DG304" i="46"/>
  <c r="DG301" i="46"/>
  <c r="DG288" i="46"/>
  <c r="DG286" i="46"/>
  <c r="DG249" i="46"/>
  <c r="DG242" i="46"/>
  <c r="DG243" i="46"/>
  <c r="DG236" i="46"/>
  <c r="DG235" i="46"/>
  <c r="DG201" i="46"/>
  <c r="DG349" i="46" s="1"/>
  <c r="DG198" i="46"/>
  <c r="DG346" i="46" s="1"/>
  <c r="DG195" i="46"/>
  <c r="DG343" i="46" s="1"/>
  <c r="DG190" i="46"/>
  <c r="DG338" i="46" s="1"/>
  <c r="DG188" i="46"/>
  <c r="DG336" i="46" s="1"/>
  <c r="DG152" i="46"/>
  <c r="DG148" i="46"/>
  <c r="DG144" i="46"/>
  <c r="DG140" i="46"/>
  <c r="DG136" i="46"/>
  <c r="DG110" i="46"/>
  <c r="DG106" i="46"/>
  <c r="DG102" i="46"/>
  <c r="DG96" i="46"/>
  <c r="DG95" i="46"/>
  <c r="DG298" i="46"/>
  <c r="DG295" i="46"/>
  <c r="DG300" i="46"/>
  <c r="DG297" i="46"/>
  <c r="DG254" i="46"/>
  <c r="DG245" i="46"/>
  <c r="DG248" i="46"/>
  <c r="DG237" i="46"/>
  <c r="DG199" i="46"/>
  <c r="DG347" i="46" s="1"/>
  <c r="DG196" i="46"/>
  <c r="DG344" i="46" s="1"/>
  <c r="DG197" i="46"/>
  <c r="DG345" i="46" s="1"/>
  <c r="DG192" i="46"/>
  <c r="DG340" i="46" s="1"/>
  <c r="DG187" i="46"/>
  <c r="DG335" i="46" s="1"/>
  <c r="DG151" i="46"/>
  <c r="DG147" i="46"/>
  <c r="DG143" i="46"/>
  <c r="DG139" i="46"/>
  <c r="DG135" i="46"/>
  <c r="DG109" i="46"/>
  <c r="DG105" i="46"/>
  <c r="DG101" i="46"/>
  <c r="DG94" i="46"/>
  <c r="DG93" i="46"/>
  <c r="DG303" i="46"/>
  <c r="DG294" i="46"/>
  <c r="DG289" i="46"/>
  <c r="DG296" i="46"/>
  <c r="DG293" i="46"/>
  <c r="DG250" i="46"/>
  <c r="DG252" i="46"/>
  <c r="DG241" i="46"/>
  <c r="DG251" i="46"/>
  <c r="DG244" i="46"/>
  <c r="DG238" i="46"/>
  <c r="DG203" i="46"/>
  <c r="DG351" i="46" s="1"/>
  <c r="DG193" i="46"/>
  <c r="DG341" i="46" s="1"/>
  <c r="DG204" i="46"/>
  <c r="DG352" i="46" s="1"/>
  <c r="DG191" i="46"/>
  <c r="DG339" i="46" s="1"/>
  <c r="DG189" i="46"/>
  <c r="DG337" i="46" s="1"/>
  <c r="DG185" i="46"/>
  <c r="DG333" i="46" s="1"/>
  <c r="DH46" i="46"/>
  <c r="DH50" i="46"/>
  <c r="DH54" i="46"/>
  <c r="DH58" i="46"/>
  <c r="DH62" i="46"/>
  <c r="DH45" i="46"/>
  <c r="DH49" i="46"/>
  <c r="DH53" i="46"/>
  <c r="DH57" i="46"/>
  <c r="DH61" i="46"/>
  <c r="DH44" i="46"/>
  <c r="DH48" i="46"/>
  <c r="DH52" i="46"/>
  <c r="DH56" i="46"/>
  <c r="DH60" i="46"/>
  <c r="DH47" i="46"/>
  <c r="DH51" i="46"/>
  <c r="DH55" i="46"/>
  <c r="DH59" i="46"/>
  <c r="DH63" i="46"/>
  <c r="DG154" i="46"/>
  <c r="DG150" i="46"/>
  <c r="DG146" i="46"/>
  <c r="DG142" i="46"/>
  <c r="DG138" i="46"/>
  <c r="DG108" i="46"/>
  <c r="DG104" i="46"/>
  <c r="DG100" i="46"/>
  <c r="DG99" i="46"/>
  <c r="DG92" i="46"/>
  <c r="DG287" i="46"/>
  <c r="DG291" i="46"/>
  <c r="DG292" i="46"/>
  <c r="DG290" i="46"/>
  <c r="DG253" i="46"/>
  <c r="DG246" i="46"/>
  <c r="DG247" i="46"/>
  <c r="DG240" i="46"/>
  <c r="DG239" i="46"/>
  <c r="DG202" i="46"/>
  <c r="DG350" i="46" s="1"/>
  <c r="DG200" i="46"/>
  <c r="DG348" i="46" s="1"/>
  <c r="DG194" i="46"/>
  <c r="DG342" i="46" s="1"/>
  <c r="DG186" i="46"/>
  <c r="DG334" i="46" s="1"/>
  <c r="DA352" i="21"/>
  <c r="DA358" i="21" s="1"/>
  <c r="DA311" i="21" s="1"/>
  <c r="DG168" i="46"/>
  <c r="DG225" i="46"/>
  <c r="DG284" i="46"/>
  <c r="DG165" i="46"/>
  <c r="DG279" i="46"/>
  <c r="DG269" i="46"/>
  <c r="DG178" i="46"/>
  <c r="DG326" i="46" s="1"/>
  <c r="DG285" i="46"/>
  <c r="DG116" i="46"/>
  <c r="DG125" i="46"/>
  <c r="DG121" i="46"/>
  <c r="DG130" i="46"/>
  <c r="DG127" i="46"/>
  <c r="DG89" i="46"/>
  <c r="DG85" i="46"/>
  <c r="DG87" i="46"/>
  <c r="DG84" i="46"/>
  <c r="DG77" i="46"/>
  <c r="DG74" i="46"/>
  <c r="DG73" i="46"/>
  <c r="DG233" i="46"/>
  <c r="DG166" i="46"/>
  <c r="DG314" i="46" s="1"/>
  <c r="DG270" i="46"/>
  <c r="DG232" i="46"/>
  <c r="DG169" i="46"/>
  <c r="DG317" i="46" s="1"/>
  <c r="DG276" i="46"/>
  <c r="DG275" i="46"/>
  <c r="DG215" i="46"/>
  <c r="DG266" i="46"/>
  <c r="DG172" i="46"/>
  <c r="DG320" i="46" s="1"/>
  <c r="DG183" i="46"/>
  <c r="DG331" i="46" s="1"/>
  <c r="DG228" i="46"/>
  <c r="DG229" i="46"/>
  <c r="DG180" i="46"/>
  <c r="DG328" i="46" s="1"/>
  <c r="DG268" i="46"/>
  <c r="DG267" i="46"/>
  <c r="DG115" i="46"/>
  <c r="DG117" i="46"/>
  <c r="DG123" i="46"/>
  <c r="DG126" i="46"/>
  <c r="DG131" i="46"/>
  <c r="DG90" i="46"/>
  <c r="DG83" i="46"/>
  <c r="DG80" i="46"/>
  <c r="DG78" i="46"/>
  <c r="DG71" i="46"/>
  <c r="DG134" i="46"/>
  <c r="DG170" i="46"/>
  <c r="DG216" i="46"/>
  <c r="DG182" i="46"/>
  <c r="DG330" i="46" s="1"/>
  <c r="DG271" i="46"/>
  <c r="DG227" i="46"/>
  <c r="DG230" i="46"/>
  <c r="DG274" i="46"/>
  <c r="DG223" i="46"/>
  <c r="DG167" i="46"/>
  <c r="DG226" i="46"/>
  <c r="DG218" i="46"/>
  <c r="DG176" i="46"/>
  <c r="DG173" i="46"/>
  <c r="DG321" i="46" s="1"/>
  <c r="DG174" i="46"/>
  <c r="DG120" i="46"/>
  <c r="DG118" i="46"/>
  <c r="DG129" i="46"/>
  <c r="DG124" i="46"/>
  <c r="DG132" i="46"/>
  <c r="DG86" i="46"/>
  <c r="DG79" i="46"/>
  <c r="DG81" i="46"/>
  <c r="DG75" i="46"/>
  <c r="DG221" i="46"/>
  <c r="DG179" i="46"/>
  <c r="DG327" i="46" s="1"/>
  <c r="DG181" i="46"/>
  <c r="DG329" i="46" s="1"/>
  <c r="DG281" i="46"/>
  <c r="DG282" i="46"/>
  <c r="DG175" i="46"/>
  <c r="DG323" i="46" s="1"/>
  <c r="DG231" i="46"/>
  <c r="DG280" i="46"/>
  <c r="DG222" i="46"/>
  <c r="DG278" i="46"/>
  <c r="DG272" i="46"/>
  <c r="DG177" i="46"/>
  <c r="DG325" i="46" s="1"/>
  <c r="DG234" i="46"/>
  <c r="DG219" i="46"/>
  <c r="DG220" i="46"/>
  <c r="DG119" i="46"/>
  <c r="DG122" i="46"/>
  <c r="DG133" i="46"/>
  <c r="DG128" i="46"/>
  <c r="DG88" i="46"/>
  <c r="DG82" i="46"/>
  <c r="DG76" i="46"/>
  <c r="DG72" i="46"/>
  <c r="DG224" i="46"/>
  <c r="DG171" i="46"/>
  <c r="DG319" i="46" s="1"/>
  <c r="DG184" i="46"/>
  <c r="DG332" i="46" s="1"/>
  <c r="DG273" i="46"/>
  <c r="DG277" i="46"/>
  <c r="DG283" i="46"/>
  <c r="CZ63" i="26"/>
  <c r="DF159" i="46"/>
  <c r="DF158" i="46"/>
  <c r="DF260" i="46"/>
  <c r="DF259" i="46"/>
  <c r="DE310" i="46"/>
  <c r="DF209" i="46"/>
  <c r="DF208" i="46"/>
  <c r="DH37" i="46"/>
  <c r="DH27" i="46"/>
  <c r="DH38" i="46"/>
  <c r="DH32" i="46"/>
  <c r="DH43" i="46"/>
  <c r="DH34" i="46"/>
  <c r="DH26" i="46"/>
  <c r="DH36" i="46"/>
  <c r="DH41" i="46"/>
  <c r="DH40" i="46"/>
  <c r="DH25" i="46"/>
  <c r="DH29" i="46"/>
  <c r="DH42" i="46"/>
  <c r="DH31" i="46"/>
  <c r="DH28" i="46"/>
  <c r="DH30" i="46"/>
  <c r="DH35" i="46"/>
  <c r="DH24" i="46"/>
  <c r="DH33" i="46"/>
  <c r="DH39" i="46"/>
  <c r="DC32" i="21"/>
  <c r="DC31" i="21" s="1"/>
  <c r="DD15" i="25" s="1"/>
  <c r="DI14" i="46"/>
  <c r="DI16" i="46" s="1"/>
  <c r="DH217" i="46"/>
  <c r="DH15" i="46"/>
  <c r="DF313" i="46"/>
  <c r="F448" i="46"/>
  <c r="E449" i="46"/>
  <c r="AX111" i="21"/>
  <c r="DB2" i="26"/>
  <c r="DA3" i="26"/>
  <c r="DA4" i="26"/>
  <c r="DA9" i="26"/>
  <c r="DA10" i="26"/>
  <c r="DA16" i="26" s="1"/>
  <c r="DA66" i="26"/>
  <c r="DA65" i="26"/>
  <c r="DG8" i="26"/>
  <c r="DF5" i="26"/>
  <c r="DF6" i="26"/>
  <c r="DF7" i="26"/>
  <c r="DK3" i="28"/>
  <c r="DL2" i="28"/>
  <c r="DK4" i="28"/>
  <c r="DK9" i="28"/>
  <c r="DK10" i="28"/>
  <c r="DM5" i="28"/>
  <c r="DM6" i="28"/>
  <c r="DM7" i="28"/>
  <c r="DN8" i="28"/>
  <c r="DA121" i="21"/>
  <c r="BY145" i="21"/>
  <c r="BZ142" i="21" s="1"/>
  <c r="BZ144" i="21" s="1"/>
  <c r="BY20" i="26"/>
  <c r="DE7" i="25"/>
  <c r="DF8" i="25"/>
  <c r="DE6" i="25"/>
  <c r="DE5" i="25"/>
  <c r="DD3" i="25"/>
  <c r="DE2" i="25"/>
  <c r="DD4" i="25"/>
  <c r="DD9" i="25"/>
  <c r="DA155" i="21"/>
  <c r="DC172" i="21"/>
  <c r="DC61" i="21"/>
  <c r="DC149" i="21"/>
  <c r="DA166" i="21"/>
  <c r="DB3" i="21"/>
  <c r="DB4" i="21"/>
  <c r="DC2" i="21"/>
  <c r="DB10" i="21"/>
  <c r="DB9" i="21"/>
  <c r="DB151" i="21"/>
  <c r="DB290" i="21"/>
  <c r="DB47" i="21"/>
  <c r="DB234" i="21"/>
  <c r="DB239" i="21" s="1"/>
  <c r="DB96" i="21"/>
  <c r="DB129" i="21"/>
  <c r="DB174" i="21"/>
  <c r="DB107" i="21"/>
  <c r="DB140" i="21"/>
  <c r="DB191" i="21"/>
  <c r="DB195" i="21" s="1"/>
  <c r="DB30" i="26" s="1"/>
  <c r="DB63" i="21"/>
  <c r="DB85" i="21"/>
  <c r="DB152" i="21"/>
  <c r="DB207" i="21"/>
  <c r="DB211" i="21" s="1"/>
  <c r="DB31" i="26" s="1"/>
  <c r="DB74" i="21"/>
  <c r="DB118" i="21"/>
  <c r="DB163" i="21"/>
  <c r="DD6" i="21"/>
  <c r="DD7" i="21"/>
  <c r="DE8" i="21"/>
  <c r="DE46" i="21" s="1"/>
  <c r="DD5" i="21"/>
  <c r="DD161" i="21" s="1"/>
  <c r="DA110" i="21"/>
  <c r="DA272" i="21" s="1"/>
  <c r="DA143" i="21"/>
  <c r="DA132" i="21"/>
  <c r="CX9" i="20"/>
  <c r="CX10" i="20"/>
  <c r="BR133" i="21"/>
  <c r="BR19" i="26" s="1"/>
  <c r="CX59" i="20"/>
  <c r="CY2" i="20"/>
  <c r="CX4" i="20"/>
  <c r="CX54" i="20"/>
  <c r="CX49" i="20"/>
  <c r="CX3" i="20"/>
  <c r="BQ122" i="21"/>
  <c r="BQ18" i="26" s="1"/>
  <c r="DD8" i="20"/>
  <c r="DC7" i="20"/>
  <c r="DC6" i="20"/>
  <c r="DC5" i="20"/>
  <c r="CY347" i="21" l="1"/>
  <c r="CY350" i="21"/>
  <c r="DC346" i="21"/>
  <c r="DC61" i="26" s="1"/>
  <c r="DC345" i="21"/>
  <c r="DC55" i="26" s="1"/>
  <c r="DC218" i="21"/>
  <c r="DC50" i="26" s="1"/>
  <c r="DC47" i="26" s="1"/>
  <c r="DC201" i="21"/>
  <c r="DC60" i="26" s="1"/>
  <c r="DC217" i="21"/>
  <c r="DC49" i="26" s="1"/>
  <c r="DC46" i="26" s="1"/>
  <c r="DC200" i="21"/>
  <c r="DC184" i="21"/>
  <c r="DC185" i="21"/>
  <c r="DC338" i="21"/>
  <c r="DC339" i="21"/>
  <c r="DC372" i="21"/>
  <c r="DC62" i="26" s="1"/>
  <c r="DC371" i="21"/>
  <c r="DC56" i="26" s="1"/>
  <c r="DC365" i="21"/>
  <c r="DC364" i="21"/>
  <c r="DE19" i="46"/>
  <c r="DD17" i="46"/>
  <c r="DD18" i="46"/>
  <c r="CZ337" i="21"/>
  <c r="CZ340" i="21" s="1"/>
  <c r="CZ39" i="28"/>
  <c r="CZ344" i="21"/>
  <c r="DC351" i="21"/>
  <c r="DB377" i="21"/>
  <c r="DC37" i="21"/>
  <c r="DC283" i="21"/>
  <c r="DC285" i="21"/>
  <c r="DB155" i="21"/>
  <c r="DC224" i="21"/>
  <c r="DC223" i="21"/>
  <c r="DC206" i="21"/>
  <c r="DC190" i="21"/>
  <c r="DC54" i="26"/>
  <c r="DC173" i="21"/>
  <c r="DC175" i="21" s="1"/>
  <c r="DC171" i="21" s="1"/>
  <c r="DC284" i="21" s="1"/>
  <c r="DC59" i="26"/>
  <c r="DC53" i="26"/>
  <c r="DC150" i="21"/>
  <c r="DC148" i="21" s="1"/>
  <c r="DD20" i="25" s="1"/>
  <c r="DC162" i="21"/>
  <c r="DC160" i="21" s="1"/>
  <c r="DD21" i="25" s="1"/>
  <c r="DB268" i="21"/>
  <c r="DD116" i="21"/>
  <c r="DD127" i="21"/>
  <c r="DD138" i="21"/>
  <c r="DD94" i="21"/>
  <c r="DD105" i="21"/>
  <c r="DD83" i="21"/>
  <c r="DC128" i="21"/>
  <c r="DC126" i="21" s="1"/>
  <c r="DD18" i="25" s="1"/>
  <c r="DC139" i="21"/>
  <c r="DC137" i="21" s="1"/>
  <c r="DD19" i="25" s="1"/>
  <c r="DC106" i="21"/>
  <c r="DC104" i="21" s="1"/>
  <c r="DD42" i="25" s="1"/>
  <c r="DC117" i="21"/>
  <c r="DC115" i="21" s="1"/>
  <c r="DD17" i="25" s="1"/>
  <c r="DC84" i="21"/>
  <c r="DC95" i="21"/>
  <c r="DD72" i="21"/>
  <c r="DC62" i="21"/>
  <c r="DC73" i="21"/>
  <c r="BA167" i="21"/>
  <c r="BA22" i="26" s="1"/>
  <c r="DC328" i="21"/>
  <c r="AX41" i="26"/>
  <c r="AX273" i="21"/>
  <c r="CY29" i="20"/>
  <c r="CY24" i="20"/>
  <c r="CY44" i="20"/>
  <c r="CY39" i="20"/>
  <c r="CY34" i="20"/>
  <c r="DH240" i="46"/>
  <c r="DH291" i="46"/>
  <c r="DH247" i="46"/>
  <c r="DH290" i="46"/>
  <c r="DH246" i="46"/>
  <c r="DH287" i="46"/>
  <c r="DH239" i="46"/>
  <c r="DH253" i="46"/>
  <c r="DH292" i="46"/>
  <c r="DH135" i="46"/>
  <c r="DH154" i="46"/>
  <c r="DH150" i="46"/>
  <c r="DH146" i="46"/>
  <c r="DH142" i="46"/>
  <c r="DH108" i="46"/>
  <c r="DH104" i="46"/>
  <c r="DH100" i="46"/>
  <c r="DH96" i="46"/>
  <c r="DH92" i="46"/>
  <c r="DH303" i="46"/>
  <c r="DH300" i="46"/>
  <c r="DH305" i="46"/>
  <c r="DH288" i="46"/>
  <c r="DH250" i="46"/>
  <c r="DH243" i="46"/>
  <c r="DH244" i="46"/>
  <c r="DH241" i="46"/>
  <c r="DH235" i="46"/>
  <c r="DH200" i="46"/>
  <c r="DH348" i="46" s="1"/>
  <c r="DH199" i="46"/>
  <c r="DH347" i="46" s="1"/>
  <c r="DH197" i="46"/>
  <c r="DH345" i="46" s="1"/>
  <c r="DH191" i="46"/>
  <c r="DH339" i="46" s="1"/>
  <c r="DH189" i="46"/>
  <c r="DH337" i="46" s="1"/>
  <c r="DH153" i="46"/>
  <c r="DH149" i="46"/>
  <c r="DH145" i="46"/>
  <c r="DH141" i="46"/>
  <c r="DH107" i="46"/>
  <c r="DH103" i="46"/>
  <c r="DH99" i="46"/>
  <c r="DH95" i="46"/>
  <c r="DH91" i="46"/>
  <c r="DH299" i="46"/>
  <c r="DH296" i="46"/>
  <c r="DH301" i="46"/>
  <c r="DH302" i="46"/>
  <c r="DH289" i="46"/>
  <c r="DH237" i="46"/>
  <c r="DH236" i="46"/>
  <c r="DH202" i="46"/>
  <c r="DH350" i="46" s="1"/>
  <c r="DH194" i="46"/>
  <c r="DH342" i="46" s="1"/>
  <c r="DH196" i="46"/>
  <c r="DH344" i="46" s="1"/>
  <c r="DH193" i="46"/>
  <c r="DH341" i="46" s="1"/>
  <c r="DH188" i="46"/>
  <c r="DH336" i="46" s="1"/>
  <c r="DI47" i="46"/>
  <c r="DI51" i="46"/>
  <c r="DI55" i="46"/>
  <c r="DI59" i="46"/>
  <c r="DI63" i="46"/>
  <c r="DI46" i="46"/>
  <c r="DI50" i="46"/>
  <c r="DI54" i="46"/>
  <c r="DI58" i="46"/>
  <c r="DI62" i="46"/>
  <c r="DI45" i="46"/>
  <c r="DI49" i="46"/>
  <c r="DI53" i="46"/>
  <c r="DI57" i="46"/>
  <c r="DI61" i="46"/>
  <c r="DI44" i="46"/>
  <c r="DI48" i="46"/>
  <c r="DI52" i="46"/>
  <c r="DI56" i="46"/>
  <c r="DI60" i="46"/>
  <c r="DH139" i="46"/>
  <c r="DH138" i="46"/>
  <c r="DH152" i="46"/>
  <c r="DH148" i="46"/>
  <c r="DH144" i="46"/>
  <c r="DH140" i="46"/>
  <c r="DH110" i="46"/>
  <c r="DH106" i="46"/>
  <c r="DH102" i="46"/>
  <c r="DH98" i="46"/>
  <c r="DH94" i="46"/>
  <c r="DH295" i="46"/>
  <c r="DH286" i="46"/>
  <c r="DH297" i="46"/>
  <c r="DH298" i="46"/>
  <c r="DH251" i="46"/>
  <c r="DH242" i="46"/>
  <c r="DH252" i="46"/>
  <c r="DH249" i="46"/>
  <c r="DH238" i="46"/>
  <c r="DH204" i="46"/>
  <c r="DH352" i="46" s="1"/>
  <c r="DH192" i="46"/>
  <c r="DH340" i="46" s="1"/>
  <c r="DH190" i="46"/>
  <c r="DH338" i="46" s="1"/>
  <c r="DH185" i="46"/>
  <c r="DH333" i="46" s="1"/>
  <c r="DH137" i="46"/>
  <c r="DH136" i="46"/>
  <c r="DH151" i="46"/>
  <c r="DH147" i="46"/>
  <c r="DH143" i="46"/>
  <c r="DH109" i="46"/>
  <c r="DH105" i="46"/>
  <c r="DH101" i="46"/>
  <c r="DH304" i="46"/>
  <c r="DH97" i="46"/>
  <c r="DH93" i="46"/>
  <c r="DH293" i="46"/>
  <c r="DH294" i="46"/>
  <c r="DH254" i="46"/>
  <c r="DH248" i="46"/>
  <c r="DH245" i="46"/>
  <c r="DH198" i="46"/>
  <c r="DH346" i="46" s="1"/>
  <c r="DH203" i="46"/>
  <c r="DH351" i="46" s="1"/>
  <c r="DH201" i="46"/>
  <c r="DH349" i="46" s="1"/>
  <c r="DH195" i="46"/>
  <c r="DH343" i="46" s="1"/>
  <c r="DH187" i="46"/>
  <c r="DH335" i="46" s="1"/>
  <c r="DH186" i="46"/>
  <c r="DH334" i="46" s="1"/>
  <c r="DB352" i="21"/>
  <c r="DH184" i="46"/>
  <c r="DH332" i="46" s="1"/>
  <c r="DH272" i="46"/>
  <c r="DH167" i="46"/>
  <c r="DH127" i="46"/>
  <c r="DH86" i="46"/>
  <c r="DH82" i="46"/>
  <c r="DH73" i="46"/>
  <c r="DH170" i="46"/>
  <c r="DH318" i="46" s="1"/>
  <c r="DH275" i="46"/>
  <c r="DH283" i="46"/>
  <c r="DH224" i="46"/>
  <c r="DH234" i="46"/>
  <c r="DH278" i="46"/>
  <c r="DH231" i="46"/>
  <c r="DH181" i="46"/>
  <c r="DH329" i="46" s="1"/>
  <c r="DH218" i="46"/>
  <c r="DH223" i="46"/>
  <c r="DH118" i="46"/>
  <c r="DH116" i="46"/>
  <c r="DH133" i="46"/>
  <c r="DH132" i="46"/>
  <c r="DH83" i="46"/>
  <c r="DH89" i="46"/>
  <c r="DH78" i="46"/>
  <c r="DH76" i="46"/>
  <c r="DH74" i="46"/>
  <c r="DH230" i="46"/>
  <c r="DH271" i="46"/>
  <c r="DH180" i="46"/>
  <c r="DH328" i="46" s="1"/>
  <c r="DH172" i="46"/>
  <c r="DH320" i="46" s="1"/>
  <c r="DH276" i="46"/>
  <c r="DH270" i="46"/>
  <c r="DH279" i="46"/>
  <c r="DH225" i="46"/>
  <c r="DH281" i="46"/>
  <c r="DH174" i="46"/>
  <c r="DH322" i="46" s="1"/>
  <c r="DH117" i="46"/>
  <c r="DH131" i="46"/>
  <c r="DH87" i="46"/>
  <c r="DH232" i="46"/>
  <c r="DH269" i="46"/>
  <c r="DG322" i="46"/>
  <c r="DH277" i="46"/>
  <c r="DH220" i="46"/>
  <c r="DH177" i="46"/>
  <c r="DH325" i="46" s="1"/>
  <c r="DH222" i="46"/>
  <c r="DH175" i="46"/>
  <c r="DH323" i="46" s="1"/>
  <c r="DH179" i="46"/>
  <c r="DH327" i="46" s="1"/>
  <c r="DH226" i="46"/>
  <c r="DH115" i="46"/>
  <c r="DH122" i="46"/>
  <c r="DH125" i="46"/>
  <c r="DH124" i="46"/>
  <c r="DH129" i="46"/>
  <c r="DH90" i="46"/>
  <c r="DH80" i="46"/>
  <c r="DH85" i="46"/>
  <c r="DH79" i="46"/>
  <c r="DH77" i="46"/>
  <c r="DH134" i="46"/>
  <c r="DH182" i="46"/>
  <c r="DH330" i="46" s="1"/>
  <c r="DH267" i="46"/>
  <c r="DH229" i="46"/>
  <c r="DH266" i="46"/>
  <c r="DH169" i="46"/>
  <c r="DH317" i="46" s="1"/>
  <c r="DH166" i="46"/>
  <c r="DH285" i="46"/>
  <c r="DH165" i="46"/>
  <c r="DH168" i="46"/>
  <c r="DH316" i="46" s="1"/>
  <c r="DH280" i="46"/>
  <c r="DH176" i="46"/>
  <c r="DH324" i="46" s="1"/>
  <c r="DH119" i="46"/>
  <c r="DH130" i="46"/>
  <c r="DH84" i="46"/>
  <c r="DH71" i="46"/>
  <c r="DH274" i="46"/>
  <c r="DH183" i="46"/>
  <c r="DH233" i="46"/>
  <c r="DG315" i="46"/>
  <c r="DG324" i="46"/>
  <c r="DG318" i="46"/>
  <c r="DH273" i="46"/>
  <c r="DH171" i="46"/>
  <c r="DH319" i="46" s="1"/>
  <c r="DH219" i="46"/>
  <c r="DH282" i="46"/>
  <c r="DH221" i="46"/>
  <c r="DH173" i="46"/>
  <c r="DH120" i="46"/>
  <c r="DH121" i="46"/>
  <c r="DH123" i="46"/>
  <c r="DH128" i="46"/>
  <c r="DH126" i="46"/>
  <c r="DH88" i="46"/>
  <c r="DH81" i="46"/>
  <c r="DH75" i="46"/>
  <c r="DH72" i="46"/>
  <c r="DH227" i="46"/>
  <c r="DH216" i="46"/>
  <c r="DH268" i="46"/>
  <c r="DH228" i="46"/>
  <c r="DH215" i="46"/>
  <c r="DH178" i="46"/>
  <c r="DH326" i="46" s="1"/>
  <c r="DH284" i="46"/>
  <c r="DA63" i="26"/>
  <c r="DF310" i="46"/>
  <c r="DG159" i="46"/>
  <c r="DG158" i="46"/>
  <c r="DG209" i="46"/>
  <c r="DG208" i="46"/>
  <c r="DG260" i="46"/>
  <c r="DG259" i="46"/>
  <c r="DG316" i="46"/>
  <c r="DI38" i="46"/>
  <c r="DI27" i="46"/>
  <c r="DI32" i="46"/>
  <c r="DI37" i="46"/>
  <c r="DI41" i="46"/>
  <c r="DI43" i="46"/>
  <c r="DI34" i="46"/>
  <c r="DI36" i="46"/>
  <c r="DI26" i="46"/>
  <c r="DI40" i="46"/>
  <c r="DI25" i="46"/>
  <c r="DI31" i="46"/>
  <c r="DI35" i="46"/>
  <c r="DI28" i="46"/>
  <c r="DI29" i="46"/>
  <c r="DI42" i="46"/>
  <c r="DI24" i="46"/>
  <c r="DI30" i="46"/>
  <c r="DI39" i="46"/>
  <c r="DI33" i="46"/>
  <c r="DD32" i="21"/>
  <c r="DD31" i="21" s="1"/>
  <c r="DE15" i="25" s="1"/>
  <c r="F449" i="46"/>
  <c r="E450" i="46"/>
  <c r="DG313" i="46"/>
  <c r="DI217" i="46"/>
  <c r="DI15" i="46"/>
  <c r="DJ14" i="46"/>
  <c r="DJ16" i="46" s="1"/>
  <c r="AX112" i="21"/>
  <c r="DN5" i="28"/>
  <c r="DN6" i="28"/>
  <c r="DN7" i="28"/>
  <c r="DO8" i="28"/>
  <c r="DL3" i="28"/>
  <c r="DM2" i="28"/>
  <c r="DL4" i="28"/>
  <c r="DL9" i="28"/>
  <c r="DL10" i="28"/>
  <c r="DG5" i="26"/>
  <c r="DG6" i="26"/>
  <c r="DG7" i="26"/>
  <c r="DH8" i="26"/>
  <c r="DB3" i="26"/>
  <c r="DB4" i="26"/>
  <c r="DC2" i="26"/>
  <c r="DB9" i="26"/>
  <c r="DB10" i="26"/>
  <c r="DB16" i="26" s="1"/>
  <c r="DB65" i="26"/>
  <c r="DB66" i="26"/>
  <c r="BZ145" i="21"/>
  <c r="CA142" i="21" s="1"/>
  <c r="CA144" i="21" s="1"/>
  <c r="BZ20" i="26"/>
  <c r="DE4" i="25"/>
  <c r="DF2" i="25"/>
  <c r="DE3" i="25"/>
  <c r="DE9" i="25"/>
  <c r="DF5" i="25"/>
  <c r="DF7" i="25"/>
  <c r="DF6" i="25"/>
  <c r="DG8" i="25"/>
  <c r="DB110" i="21"/>
  <c r="DB272" i="21" s="1"/>
  <c r="DB121" i="21"/>
  <c r="DB132" i="21"/>
  <c r="DB143" i="21"/>
  <c r="DD61" i="21"/>
  <c r="DD172" i="21"/>
  <c r="DD149" i="21"/>
  <c r="DE5" i="21"/>
  <c r="DE161" i="21" s="1"/>
  <c r="DE6" i="21"/>
  <c r="DE7" i="21"/>
  <c r="DF8" i="21"/>
  <c r="DF46" i="21" s="1"/>
  <c r="DB166" i="21"/>
  <c r="DC3" i="21"/>
  <c r="DC4" i="21"/>
  <c r="DD2" i="21"/>
  <c r="DC9" i="21"/>
  <c r="DC10" i="21"/>
  <c r="DC151" i="21"/>
  <c r="DC234" i="21"/>
  <c r="DC239" i="21" s="1"/>
  <c r="DC290" i="21"/>
  <c r="DC47" i="21"/>
  <c r="DC85" i="21"/>
  <c r="DC118" i="21"/>
  <c r="DC163" i="21"/>
  <c r="DC63" i="21"/>
  <c r="DC129" i="21"/>
  <c r="DC174" i="21"/>
  <c r="DC96" i="21"/>
  <c r="DC140" i="21"/>
  <c r="DC191" i="21"/>
  <c r="DC195" i="21" s="1"/>
  <c r="DC30" i="26" s="1"/>
  <c r="DC74" i="21"/>
  <c r="DC107" i="21"/>
  <c r="DC152" i="21"/>
  <c r="DC207" i="21"/>
  <c r="DC211" i="21" s="1"/>
  <c r="DC31" i="26" s="1"/>
  <c r="CY9" i="20"/>
  <c r="CY10" i="20"/>
  <c r="BR134" i="21"/>
  <c r="BS131" i="21" s="1"/>
  <c r="BS133" i="21" s="1"/>
  <c r="BS19" i="26" s="1"/>
  <c r="CY59" i="20"/>
  <c r="CZ2" i="20"/>
  <c r="CY4" i="20"/>
  <c r="CY54" i="20"/>
  <c r="CY49" i="20"/>
  <c r="CY3" i="20"/>
  <c r="BQ123" i="21"/>
  <c r="BR120" i="21" s="1"/>
  <c r="BR122" i="21" s="1"/>
  <c r="BR18" i="26" s="1"/>
  <c r="DD7" i="20"/>
  <c r="DE8" i="20"/>
  <c r="DD5" i="20"/>
  <c r="DD6" i="20"/>
  <c r="CZ347" i="21" l="1"/>
  <c r="CZ350" i="21"/>
  <c r="DD346" i="21"/>
  <c r="DD61" i="26" s="1"/>
  <c r="DD345" i="21"/>
  <c r="DD55" i="26" s="1"/>
  <c r="DD218" i="21"/>
  <c r="DD50" i="26" s="1"/>
  <c r="DD47" i="26" s="1"/>
  <c r="DD217" i="21"/>
  <c r="DD49" i="26" s="1"/>
  <c r="DD46" i="26" s="1"/>
  <c r="DD201" i="21"/>
  <c r="DD184" i="21"/>
  <c r="DD185" i="21"/>
  <c r="DD200" i="21"/>
  <c r="DD338" i="21"/>
  <c r="DD339" i="21"/>
  <c r="DD372" i="21"/>
  <c r="DD62" i="26" s="1"/>
  <c r="DD371" i="21"/>
  <c r="DD56" i="26" s="1"/>
  <c r="DD364" i="21"/>
  <c r="DD365" i="21"/>
  <c r="DF19" i="46"/>
  <c r="DE17" i="46"/>
  <c r="DE18" i="46"/>
  <c r="DA337" i="21"/>
  <c r="DA340" i="21" s="1"/>
  <c r="DA39" i="28"/>
  <c r="DA344" i="21"/>
  <c r="DD351" i="21"/>
  <c r="DC377" i="21"/>
  <c r="DD37" i="21"/>
  <c r="DD285" i="21"/>
  <c r="DD283" i="21"/>
  <c r="DC268" i="21"/>
  <c r="DD224" i="21"/>
  <c r="DD223" i="21"/>
  <c r="DD206" i="21"/>
  <c r="DD190" i="21"/>
  <c r="DD54" i="26"/>
  <c r="DD60" i="26"/>
  <c r="DD173" i="21"/>
  <c r="DD175" i="21" s="1"/>
  <c r="DD171" i="21" s="1"/>
  <c r="DD284" i="21" s="1"/>
  <c r="DD59" i="26"/>
  <c r="DD53" i="26"/>
  <c r="DD150" i="21"/>
  <c r="DD148" i="21" s="1"/>
  <c r="DE20" i="25" s="1"/>
  <c r="DD162" i="21"/>
  <c r="DD160" i="21" s="1"/>
  <c r="DE21" i="25" s="1"/>
  <c r="DD128" i="21"/>
  <c r="DD126" i="21" s="1"/>
  <c r="DE18" i="25" s="1"/>
  <c r="DD139" i="21"/>
  <c r="DD137" i="21" s="1"/>
  <c r="DE19" i="25" s="1"/>
  <c r="DE127" i="21"/>
  <c r="DE138" i="21"/>
  <c r="DE116" i="21"/>
  <c r="DE83" i="21"/>
  <c r="DE105" i="21"/>
  <c r="DE94" i="21"/>
  <c r="DD106" i="21"/>
  <c r="DD104" i="21" s="1"/>
  <c r="DD268" i="21" s="1"/>
  <c r="DD117" i="21"/>
  <c r="DD115" i="21" s="1"/>
  <c r="DE17" i="25" s="1"/>
  <c r="DD84" i="21"/>
  <c r="DD95" i="21"/>
  <c r="DE72" i="21"/>
  <c r="DD62" i="21"/>
  <c r="DD73" i="21"/>
  <c r="BA168" i="21"/>
  <c r="BA357" i="21" s="1"/>
  <c r="DD328" i="21"/>
  <c r="CZ29" i="20"/>
  <c r="CZ24" i="20"/>
  <c r="CZ44" i="20"/>
  <c r="CZ39" i="20"/>
  <c r="CZ34" i="20"/>
  <c r="DI245" i="46"/>
  <c r="DI238" i="46"/>
  <c r="DI251" i="46"/>
  <c r="DI298" i="46"/>
  <c r="DI248" i="46"/>
  <c r="DI294" i="46"/>
  <c r="DI249" i="46"/>
  <c r="DI297" i="46"/>
  <c r="DI254" i="46"/>
  <c r="DI293" i="46"/>
  <c r="DI304" i="46"/>
  <c r="DI252" i="46"/>
  <c r="DI286" i="46"/>
  <c r="DI242" i="46"/>
  <c r="DI295" i="46"/>
  <c r="DI152" i="46"/>
  <c r="DI148" i="46"/>
  <c r="DI144" i="46"/>
  <c r="DI140" i="46"/>
  <c r="DI139" i="46"/>
  <c r="DI135" i="46"/>
  <c r="DI109" i="46"/>
  <c r="DI105" i="46"/>
  <c r="DI101" i="46"/>
  <c r="DI94" i="46"/>
  <c r="DI92" i="46"/>
  <c r="DI300" i="46"/>
  <c r="DI302" i="46"/>
  <c r="DI243" i="46"/>
  <c r="DI241" i="46"/>
  <c r="DI239" i="46"/>
  <c r="DI204" i="46"/>
  <c r="DI352" i="46" s="1"/>
  <c r="DI191" i="46"/>
  <c r="DI339" i="46" s="1"/>
  <c r="DI194" i="46"/>
  <c r="DI342" i="46" s="1"/>
  <c r="DI186" i="46"/>
  <c r="DI334" i="46" s="1"/>
  <c r="DI151" i="46"/>
  <c r="DI147" i="46"/>
  <c r="DI143" i="46"/>
  <c r="DI99" i="46"/>
  <c r="DI138" i="46"/>
  <c r="DI108" i="46"/>
  <c r="DI104" i="46"/>
  <c r="DI100" i="46"/>
  <c r="DI91" i="46"/>
  <c r="DI305" i="46"/>
  <c r="DI296" i="46"/>
  <c r="DI287" i="46"/>
  <c r="DI253" i="46"/>
  <c r="DI246" i="46"/>
  <c r="DI235" i="46"/>
  <c r="DI201" i="46"/>
  <c r="DI349" i="46" s="1"/>
  <c r="DI200" i="46"/>
  <c r="DI348" i="46" s="1"/>
  <c r="DI197" i="46"/>
  <c r="DI345" i="46" s="1"/>
  <c r="DI189" i="46"/>
  <c r="DI337" i="46" s="1"/>
  <c r="DI185" i="46"/>
  <c r="DI333" i="46" s="1"/>
  <c r="DI154" i="46"/>
  <c r="DI150" i="46"/>
  <c r="DI146" i="46"/>
  <c r="DI142" i="46"/>
  <c r="DI97" i="46"/>
  <c r="DI137" i="46"/>
  <c r="DI107" i="46"/>
  <c r="DI103" i="46"/>
  <c r="DI98" i="46"/>
  <c r="DI303" i="46"/>
  <c r="DI289" i="46"/>
  <c r="DI291" i="46"/>
  <c r="DI250" i="46"/>
  <c r="DI292" i="46"/>
  <c r="DI244" i="46"/>
  <c r="DI236" i="46"/>
  <c r="DI199" i="46"/>
  <c r="DI347" i="46" s="1"/>
  <c r="DI196" i="46"/>
  <c r="DI344" i="46" s="1"/>
  <c r="DI202" i="46"/>
  <c r="DI350" i="46" s="1"/>
  <c r="DI193" i="46"/>
  <c r="DI341" i="46" s="1"/>
  <c r="DI188" i="46"/>
  <c r="DI336" i="46" s="1"/>
  <c r="DJ44" i="46"/>
  <c r="DJ48" i="46"/>
  <c r="DJ52" i="46"/>
  <c r="DJ56" i="46"/>
  <c r="DJ60" i="46"/>
  <c r="DJ47" i="46"/>
  <c r="DJ51" i="46"/>
  <c r="DJ55" i="46"/>
  <c r="DJ59" i="46"/>
  <c r="DJ63" i="46"/>
  <c r="DJ46" i="46"/>
  <c r="DJ50" i="46"/>
  <c r="DJ54" i="46"/>
  <c r="DJ58" i="46"/>
  <c r="DJ62" i="46"/>
  <c r="DJ45" i="46"/>
  <c r="DJ49" i="46"/>
  <c r="DJ53" i="46"/>
  <c r="DJ57" i="46"/>
  <c r="DJ61" i="46"/>
  <c r="DI153" i="46"/>
  <c r="DI149" i="46"/>
  <c r="DI145" i="46"/>
  <c r="DI141" i="46"/>
  <c r="DI95" i="46"/>
  <c r="DI136" i="46"/>
  <c r="DI110" i="46"/>
  <c r="DI106" i="46"/>
  <c r="DI102" i="46"/>
  <c r="DI96" i="46"/>
  <c r="DI93" i="46"/>
  <c r="DI301" i="46"/>
  <c r="DI299" i="46"/>
  <c r="DI290" i="46"/>
  <c r="DI288" i="46"/>
  <c r="DI247" i="46"/>
  <c r="DI240" i="46"/>
  <c r="DI237" i="46"/>
  <c r="DI203" i="46"/>
  <c r="DI351" i="46" s="1"/>
  <c r="DI195" i="46"/>
  <c r="DI343" i="46" s="1"/>
  <c r="DI190" i="46"/>
  <c r="DI338" i="46" s="1"/>
  <c r="DI198" i="46"/>
  <c r="DI346" i="46" s="1"/>
  <c r="DI192" i="46"/>
  <c r="DI340" i="46" s="1"/>
  <c r="DI187" i="46"/>
  <c r="DI335" i="46" s="1"/>
  <c r="DC352" i="21"/>
  <c r="DC358" i="21" s="1"/>
  <c r="DC311" i="21" s="1"/>
  <c r="DI130" i="46"/>
  <c r="DI89" i="46"/>
  <c r="DI122" i="46"/>
  <c r="DI132" i="46"/>
  <c r="DI82" i="46"/>
  <c r="DI167" i="46"/>
  <c r="DI315" i="46" s="1"/>
  <c r="DI119" i="46"/>
  <c r="DI77" i="46"/>
  <c r="DI216" i="46"/>
  <c r="DI173" i="46"/>
  <c r="DI321" i="46" s="1"/>
  <c r="DI183" i="46"/>
  <c r="DI331" i="46" s="1"/>
  <c r="DI166" i="46"/>
  <c r="DI314" i="46" s="1"/>
  <c r="DI267" i="46"/>
  <c r="DI226" i="46"/>
  <c r="DI222" i="46"/>
  <c r="DI277" i="46"/>
  <c r="DI225" i="46"/>
  <c r="DI172" i="46"/>
  <c r="DI320" i="46" s="1"/>
  <c r="DI223" i="46"/>
  <c r="DI231" i="46"/>
  <c r="DI120" i="46"/>
  <c r="DI81" i="46"/>
  <c r="DI74" i="46"/>
  <c r="DH331" i="46"/>
  <c r="DH321" i="46"/>
  <c r="DI284" i="46"/>
  <c r="DI215" i="46"/>
  <c r="DI227" i="46"/>
  <c r="DI221" i="46"/>
  <c r="DI219" i="46"/>
  <c r="DI274" i="46"/>
  <c r="DI168" i="46"/>
  <c r="DI316" i="46" s="1"/>
  <c r="DI169" i="46"/>
  <c r="DI317" i="46" s="1"/>
  <c r="DI182" i="46"/>
  <c r="DI330" i="46" s="1"/>
  <c r="DI177" i="46"/>
  <c r="DI325" i="46" s="1"/>
  <c r="DI174" i="46"/>
  <c r="DI322" i="46" s="1"/>
  <c r="DI279" i="46"/>
  <c r="DI180" i="46"/>
  <c r="DI328" i="46" s="1"/>
  <c r="DI218" i="46"/>
  <c r="DI278" i="46"/>
  <c r="DI283" i="46"/>
  <c r="DI115" i="46"/>
  <c r="DI125" i="46"/>
  <c r="DI123" i="46"/>
  <c r="DI127" i="46"/>
  <c r="DI72" i="46"/>
  <c r="DI85" i="46"/>
  <c r="DI79" i="46"/>
  <c r="DI78" i="46"/>
  <c r="DI75" i="46"/>
  <c r="DI275" i="46"/>
  <c r="DI272" i="46"/>
  <c r="DH315" i="46"/>
  <c r="DI178" i="46"/>
  <c r="DI228" i="46"/>
  <c r="DI282" i="46"/>
  <c r="DI171" i="46"/>
  <c r="DI319" i="46" s="1"/>
  <c r="DI176" i="46"/>
  <c r="DI165" i="46"/>
  <c r="DI266" i="46"/>
  <c r="DI179" i="46"/>
  <c r="DI327" i="46" s="1"/>
  <c r="DI220" i="46"/>
  <c r="DI269" i="46"/>
  <c r="DI281" i="46"/>
  <c r="DI270" i="46"/>
  <c r="DI271" i="46"/>
  <c r="DI234" i="46"/>
  <c r="DI118" i="46"/>
  <c r="DI124" i="46"/>
  <c r="DI126" i="46"/>
  <c r="DI128" i="46"/>
  <c r="DI131" i="46"/>
  <c r="DI83" i="46"/>
  <c r="DI88" i="46"/>
  <c r="DI90" i="46"/>
  <c r="DI80" i="46"/>
  <c r="DI73" i="46"/>
  <c r="DI71" i="46"/>
  <c r="DI134" i="46"/>
  <c r="DI170" i="46"/>
  <c r="DI318" i="46" s="1"/>
  <c r="DI184" i="46"/>
  <c r="DI332" i="46" s="1"/>
  <c r="DI268" i="46"/>
  <c r="DI273" i="46"/>
  <c r="DI233" i="46"/>
  <c r="DI280" i="46"/>
  <c r="DI285" i="46"/>
  <c r="DI229" i="46"/>
  <c r="DI175" i="46"/>
  <c r="DI323" i="46" s="1"/>
  <c r="DI232" i="46"/>
  <c r="DI276" i="46"/>
  <c r="DI230" i="46"/>
  <c r="DI181" i="46"/>
  <c r="DI329" i="46" s="1"/>
  <c r="DI224" i="46"/>
  <c r="DI129" i="46"/>
  <c r="DI116" i="46"/>
  <c r="DI117" i="46"/>
  <c r="DI121" i="46"/>
  <c r="DI133" i="46"/>
  <c r="DI87" i="46"/>
  <c r="DI84" i="46"/>
  <c r="DI86" i="46"/>
  <c r="DI76" i="46"/>
  <c r="DG310" i="46"/>
  <c r="DH159" i="46"/>
  <c r="DH158" i="46"/>
  <c r="DH209" i="46"/>
  <c r="DH208" i="46"/>
  <c r="DH260" i="46"/>
  <c r="DH259" i="46"/>
  <c r="DH314" i="46"/>
  <c r="DJ37" i="46"/>
  <c r="DJ38" i="46"/>
  <c r="DJ32" i="46"/>
  <c r="DJ27" i="46"/>
  <c r="DJ36" i="46"/>
  <c r="DJ25" i="46"/>
  <c r="DJ41" i="46"/>
  <c r="DJ31" i="46"/>
  <c r="DJ43" i="46"/>
  <c r="DJ34" i="46"/>
  <c r="DJ26" i="46"/>
  <c r="DJ40" i="46"/>
  <c r="DJ29" i="46"/>
  <c r="DJ42" i="46"/>
  <c r="DJ28" i="46"/>
  <c r="DJ39" i="46"/>
  <c r="DJ35" i="46"/>
  <c r="DJ30" i="46"/>
  <c r="DJ33" i="46"/>
  <c r="DJ24" i="46"/>
  <c r="DE32" i="21"/>
  <c r="DE31" i="21" s="1"/>
  <c r="DF15" i="25" s="1"/>
  <c r="DJ15" i="46"/>
  <c r="DK14" i="46"/>
  <c r="DJ217" i="46"/>
  <c r="DH313" i="46"/>
  <c r="E451" i="46"/>
  <c r="F450" i="46"/>
  <c r="AY26" i="28"/>
  <c r="AY109" i="21"/>
  <c r="DC3" i="26"/>
  <c r="DC4" i="26"/>
  <c r="DD2" i="26"/>
  <c r="DC9" i="26"/>
  <c r="DC10" i="26"/>
  <c r="DC16" i="26" s="1"/>
  <c r="DC66" i="26"/>
  <c r="DC65" i="26"/>
  <c r="DH5" i="26"/>
  <c r="DH6" i="26"/>
  <c r="DH7" i="26"/>
  <c r="DI8" i="26"/>
  <c r="DM3" i="28"/>
  <c r="DM4" i="28"/>
  <c r="DN2" i="28"/>
  <c r="DM9" i="28"/>
  <c r="DM10" i="28"/>
  <c r="DO6" i="28"/>
  <c r="DO5" i="28"/>
  <c r="DO7" i="28"/>
  <c r="DP8" i="28"/>
  <c r="CA145" i="21"/>
  <c r="CB142" i="21" s="1"/>
  <c r="CB144" i="21" s="1"/>
  <c r="CA20" i="26"/>
  <c r="DC166" i="21"/>
  <c r="DG5" i="25"/>
  <c r="DG7" i="25"/>
  <c r="DH8" i="25"/>
  <c r="DG6" i="25"/>
  <c r="DG2" i="25"/>
  <c r="DF4" i="25"/>
  <c r="DF3" i="25"/>
  <c r="DF9" i="25"/>
  <c r="DC132" i="21"/>
  <c r="DC143" i="21"/>
  <c r="DC121" i="21"/>
  <c r="DD3" i="21"/>
  <c r="DD4" i="21"/>
  <c r="DE2" i="21"/>
  <c r="DD9" i="21"/>
  <c r="DD10" i="21"/>
  <c r="DD151" i="21"/>
  <c r="DD234" i="21"/>
  <c r="DD239" i="21" s="1"/>
  <c r="DD290" i="21"/>
  <c r="DD47" i="21"/>
  <c r="DD74" i="21"/>
  <c r="DD129" i="21"/>
  <c r="DD191" i="21"/>
  <c r="DD195" i="21" s="1"/>
  <c r="DD30" i="26" s="1"/>
  <c r="DD85" i="21"/>
  <c r="DD140" i="21"/>
  <c r="DD96" i="21"/>
  <c r="DD107" i="21"/>
  <c r="DD152" i="21"/>
  <c r="DD207" i="21"/>
  <c r="DD211" i="21" s="1"/>
  <c r="DD31" i="26" s="1"/>
  <c r="DD63" i="21"/>
  <c r="DD118" i="21"/>
  <c r="DD163" i="21"/>
  <c r="DD174" i="21"/>
  <c r="DE172" i="21"/>
  <c r="DE61" i="21"/>
  <c r="DE149" i="21"/>
  <c r="DC110" i="21"/>
  <c r="DC272" i="21" s="1"/>
  <c r="DC155" i="21"/>
  <c r="DF5" i="21"/>
  <c r="DF161" i="21" s="1"/>
  <c r="DF6" i="21"/>
  <c r="DG8" i="21"/>
  <c r="DG46" i="21" s="1"/>
  <c r="DF7" i="21"/>
  <c r="CZ9" i="20"/>
  <c r="CZ10" i="20"/>
  <c r="BS134" i="21"/>
  <c r="BT131" i="21" s="1"/>
  <c r="BT133" i="21" s="1"/>
  <c r="BT19" i="26" s="1"/>
  <c r="CZ59" i="20"/>
  <c r="CZ54" i="20"/>
  <c r="DA2" i="20"/>
  <c r="CZ49" i="20"/>
  <c r="CZ4" i="20"/>
  <c r="CZ3" i="20"/>
  <c r="BR123" i="21"/>
  <c r="BS120" i="21" s="1"/>
  <c r="BS122" i="21" s="1"/>
  <c r="BS18" i="26" s="1"/>
  <c r="DF8" i="20"/>
  <c r="DE7" i="20"/>
  <c r="DE6" i="20"/>
  <c r="DE5" i="20"/>
  <c r="DA347" i="21" l="1"/>
  <c r="DA350" i="21"/>
  <c r="DE346" i="21"/>
  <c r="DE61" i="26" s="1"/>
  <c r="DE345" i="21"/>
  <c r="DE218" i="21"/>
  <c r="DE50" i="26" s="1"/>
  <c r="DE47" i="26" s="1"/>
  <c r="DE201" i="21"/>
  <c r="DE217" i="21"/>
  <c r="DE49" i="26" s="1"/>
  <c r="DE46" i="26" s="1"/>
  <c r="DE200" i="21"/>
  <c r="DE184" i="21"/>
  <c r="DE185" i="21"/>
  <c r="DE339" i="21"/>
  <c r="DE338" i="21"/>
  <c r="DE372" i="21"/>
  <c r="DE62" i="26" s="1"/>
  <c r="DE371" i="21"/>
  <c r="DE56" i="26" s="1"/>
  <c r="DE364" i="21"/>
  <c r="DE365" i="21"/>
  <c r="DK16" i="46"/>
  <c r="DG19" i="46"/>
  <c r="DF17" i="46"/>
  <c r="DF18" i="46"/>
  <c r="DB337" i="21"/>
  <c r="DB340" i="21" s="1"/>
  <c r="DB39" i="28"/>
  <c r="DB344" i="21"/>
  <c r="DE351" i="21"/>
  <c r="DE55" i="26"/>
  <c r="DD377" i="21"/>
  <c r="DE37" i="21"/>
  <c r="DE285" i="21"/>
  <c r="DE283" i="21"/>
  <c r="DE224" i="21"/>
  <c r="DE223" i="21"/>
  <c r="DE206" i="21"/>
  <c r="DE190" i="21"/>
  <c r="DE54" i="26"/>
  <c r="DE60" i="26"/>
  <c r="DE173" i="21"/>
  <c r="DE175" i="21" s="1"/>
  <c r="DE171" i="21" s="1"/>
  <c r="DE284" i="21" s="1"/>
  <c r="DE53" i="26"/>
  <c r="DE59" i="26"/>
  <c r="DE150" i="21"/>
  <c r="DE148" i="21" s="1"/>
  <c r="DF20" i="25" s="1"/>
  <c r="DE162" i="21"/>
  <c r="DE160" i="21" s="1"/>
  <c r="DF21" i="25" s="1"/>
  <c r="DE42" i="25"/>
  <c r="DF138" i="21"/>
  <c r="DF116" i="21"/>
  <c r="DF127" i="21"/>
  <c r="DF105" i="21"/>
  <c r="DF94" i="21"/>
  <c r="DF83" i="21"/>
  <c r="DE128" i="21"/>
  <c r="DE126" i="21" s="1"/>
  <c r="DF18" i="25" s="1"/>
  <c r="DE139" i="21"/>
  <c r="DE137" i="21" s="1"/>
  <c r="DF19" i="25" s="1"/>
  <c r="DE106" i="21"/>
  <c r="DE104" i="21" s="1"/>
  <c r="DF42" i="25" s="1"/>
  <c r="DE117" i="21"/>
  <c r="DE115" i="21" s="1"/>
  <c r="DF17" i="25" s="1"/>
  <c r="DE84" i="21"/>
  <c r="DE95" i="21"/>
  <c r="DF72" i="21"/>
  <c r="DE62" i="21"/>
  <c r="DE73" i="21"/>
  <c r="BB165" i="21"/>
  <c r="BA21" i="28"/>
  <c r="DE328" i="21"/>
  <c r="DA29" i="20"/>
  <c r="DA44" i="20"/>
  <c r="DA39" i="20"/>
  <c r="DA34" i="20"/>
  <c r="DJ240" i="46"/>
  <c r="DJ290" i="46"/>
  <c r="DJ247" i="46"/>
  <c r="DJ299" i="46"/>
  <c r="DJ288" i="46"/>
  <c r="DJ237" i="46"/>
  <c r="DJ301" i="46"/>
  <c r="DJ151" i="46"/>
  <c r="DJ147" i="46"/>
  <c r="DJ143" i="46"/>
  <c r="DJ138" i="46"/>
  <c r="DJ139" i="46"/>
  <c r="DJ109" i="46"/>
  <c r="DJ105" i="46"/>
  <c r="DJ101" i="46"/>
  <c r="DJ97" i="46"/>
  <c r="DJ93" i="46"/>
  <c r="DJ304" i="46"/>
  <c r="DJ302" i="46"/>
  <c r="DJ297" i="46"/>
  <c r="DJ294" i="46"/>
  <c r="DJ296" i="46"/>
  <c r="DJ254" i="46"/>
  <c r="DJ236" i="46"/>
  <c r="DJ204" i="46"/>
  <c r="DJ352" i="46" s="1"/>
  <c r="DJ197" i="46"/>
  <c r="DJ345" i="46" s="1"/>
  <c r="DJ203" i="46"/>
  <c r="DJ351" i="46" s="1"/>
  <c r="DJ193" i="46"/>
  <c r="DJ341" i="46" s="1"/>
  <c r="DJ189" i="46"/>
  <c r="DJ337" i="46" s="1"/>
  <c r="DJ186" i="46"/>
  <c r="DJ334" i="46" s="1"/>
  <c r="DK45" i="46"/>
  <c r="DK49" i="46"/>
  <c r="DK53" i="46"/>
  <c r="DK57" i="46"/>
  <c r="DK61" i="46"/>
  <c r="DK44" i="46"/>
  <c r="DK48" i="46"/>
  <c r="DK52" i="46"/>
  <c r="DK56" i="46"/>
  <c r="DK60" i="46"/>
  <c r="DK47" i="46"/>
  <c r="DK51" i="46"/>
  <c r="DK55" i="46"/>
  <c r="DK59" i="46"/>
  <c r="DK63" i="46"/>
  <c r="DK46" i="46"/>
  <c r="DK50" i="46"/>
  <c r="DK54" i="46"/>
  <c r="DK58" i="46"/>
  <c r="DK62" i="46"/>
  <c r="DJ154" i="46"/>
  <c r="DJ150" i="46"/>
  <c r="DJ146" i="46"/>
  <c r="DJ142" i="46"/>
  <c r="DJ136" i="46"/>
  <c r="DJ137" i="46"/>
  <c r="DJ108" i="46"/>
  <c r="DJ104" i="46"/>
  <c r="DJ100" i="46"/>
  <c r="DJ96" i="46"/>
  <c r="DJ92" i="46"/>
  <c r="DJ293" i="46"/>
  <c r="DJ295" i="46"/>
  <c r="DJ292" i="46"/>
  <c r="DJ251" i="46"/>
  <c r="DJ252" i="46"/>
  <c r="DJ249" i="46"/>
  <c r="DJ250" i="46"/>
  <c r="DJ243" i="46"/>
  <c r="DJ202" i="46"/>
  <c r="DJ350" i="46" s="1"/>
  <c r="DJ192" i="46"/>
  <c r="DJ340" i="46" s="1"/>
  <c r="DJ199" i="46"/>
  <c r="DJ347" i="46" s="1"/>
  <c r="DJ195" i="46"/>
  <c r="DJ343" i="46" s="1"/>
  <c r="DJ190" i="46"/>
  <c r="DJ338" i="46" s="1"/>
  <c r="DJ153" i="46"/>
  <c r="DJ149" i="46"/>
  <c r="DJ145" i="46"/>
  <c r="DJ141" i="46"/>
  <c r="DJ135" i="46"/>
  <c r="DJ107" i="46"/>
  <c r="DJ103" i="46"/>
  <c r="DJ99" i="46"/>
  <c r="DJ95" i="46"/>
  <c r="DJ91" i="46"/>
  <c r="DJ305" i="46"/>
  <c r="DJ286" i="46"/>
  <c r="DJ291" i="46"/>
  <c r="DJ289" i="46"/>
  <c r="DJ248" i="46"/>
  <c r="DJ245" i="46"/>
  <c r="DJ246" i="46"/>
  <c r="DJ239" i="46"/>
  <c r="DJ238" i="46"/>
  <c r="DJ194" i="46"/>
  <c r="DJ342" i="46" s="1"/>
  <c r="DJ191" i="46"/>
  <c r="DJ339" i="46" s="1"/>
  <c r="DJ187" i="46"/>
  <c r="DJ335" i="46" s="1"/>
  <c r="DJ152" i="46"/>
  <c r="DJ148" i="46"/>
  <c r="DJ144" i="46"/>
  <c r="DJ140" i="46"/>
  <c r="DJ110" i="46"/>
  <c r="DJ106" i="46"/>
  <c r="DJ102" i="46"/>
  <c r="DJ98" i="46"/>
  <c r="DJ94" i="46"/>
  <c r="DJ298" i="46"/>
  <c r="DJ303" i="46"/>
  <c r="DJ300" i="46"/>
  <c r="DJ287" i="46"/>
  <c r="DJ253" i="46"/>
  <c r="DJ244" i="46"/>
  <c r="DJ241" i="46"/>
  <c r="DJ242" i="46"/>
  <c r="DJ235" i="46"/>
  <c r="DJ200" i="46"/>
  <c r="DJ348" i="46" s="1"/>
  <c r="DJ198" i="46"/>
  <c r="DJ346" i="46" s="1"/>
  <c r="DJ201" i="46"/>
  <c r="DJ349" i="46" s="1"/>
  <c r="DJ196" i="46"/>
  <c r="DJ344" i="46" s="1"/>
  <c r="DJ185" i="46"/>
  <c r="DJ333" i="46" s="1"/>
  <c r="DJ188" i="46"/>
  <c r="DJ336" i="46" s="1"/>
  <c r="DD352" i="21"/>
  <c r="DD358" i="21" s="1"/>
  <c r="DD311" i="21" s="1"/>
  <c r="DJ129" i="46"/>
  <c r="DJ133" i="46"/>
  <c r="DJ82" i="46"/>
  <c r="DJ134" i="46"/>
  <c r="DJ166" i="46"/>
  <c r="DJ314" i="46" s="1"/>
  <c r="DJ230" i="46"/>
  <c r="DJ280" i="46"/>
  <c r="DJ270" i="46"/>
  <c r="DJ179" i="46"/>
  <c r="DJ327" i="46" s="1"/>
  <c r="DJ176" i="46"/>
  <c r="DJ324" i="46" s="1"/>
  <c r="DJ178" i="46"/>
  <c r="DJ326" i="46" s="1"/>
  <c r="DJ126" i="46"/>
  <c r="DJ75" i="46"/>
  <c r="DJ267" i="46"/>
  <c r="DJ122" i="46"/>
  <c r="DJ84" i="46"/>
  <c r="DJ78" i="46"/>
  <c r="DJ226" i="46"/>
  <c r="DJ130" i="46"/>
  <c r="DJ86" i="46"/>
  <c r="DJ72" i="46"/>
  <c r="DJ283" i="46"/>
  <c r="DJ279" i="46"/>
  <c r="DJ274" i="46"/>
  <c r="DJ215" i="46"/>
  <c r="DJ167" i="46"/>
  <c r="DJ315" i="46" s="1"/>
  <c r="DI324" i="46"/>
  <c r="DJ276" i="46"/>
  <c r="DJ175" i="46"/>
  <c r="DJ323" i="46" s="1"/>
  <c r="DJ233" i="46"/>
  <c r="DJ268" i="46"/>
  <c r="DJ234" i="46"/>
  <c r="DJ281" i="46"/>
  <c r="DJ171" i="46"/>
  <c r="DJ319" i="46" s="1"/>
  <c r="DJ115" i="46"/>
  <c r="DJ117" i="46"/>
  <c r="DJ121" i="46"/>
  <c r="DJ128" i="46"/>
  <c r="DJ132" i="46"/>
  <c r="DJ88" i="46"/>
  <c r="DJ89" i="46"/>
  <c r="DJ81" i="46"/>
  <c r="DJ73" i="46"/>
  <c r="DJ278" i="46"/>
  <c r="DJ174" i="46"/>
  <c r="DJ322" i="46" s="1"/>
  <c r="DJ182" i="46"/>
  <c r="DJ330" i="46" s="1"/>
  <c r="DJ219" i="46"/>
  <c r="DJ284" i="46"/>
  <c r="DJ223" i="46"/>
  <c r="DJ183" i="46"/>
  <c r="DJ331" i="46" s="1"/>
  <c r="DI326" i="46"/>
  <c r="DJ224" i="46"/>
  <c r="DJ229" i="46"/>
  <c r="DJ273" i="46"/>
  <c r="DJ225" i="46"/>
  <c r="DJ184" i="46"/>
  <c r="DJ332" i="46" s="1"/>
  <c r="DJ269" i="46"/>
  <c r="DJ266" i="46"/>
  <c r="DJ282" i="46"/>
  <c r="DJ231" i="46"/>
  <c r="DJ173" i="46"/>
  <c r="DJ321" i="46" s="1"/>
  <c r="DJ116" i="46"/>
  <c r="DJ118" i="46"/>
  <c r="DJ123" i="46"/>
  <c r="DJ127" i="46"/>
  <c r="DJ124" i="46"/>
  <c r="DJ85" i="46"/>
  <c r="DJ87" i="46"/>
  <c r="DJ79" i="46"/>
  <c r="DJ76" i="46"/>
  <c r="DJ74" i="46"/>
  <c r="DJ272" i="46"/>
  <c r="DJ218" i="46"/>
  <c r="DJ169" i="46"/>
  <c r="DJ317" i="46" s="1"/>
  <c r="DJ221" i="46"/>
  <c r="DJ172" i="46"/>
  <c r="DJ320" i="46" s="1"/>
  <c r="DJ181" i="46"/>
  <c r="DJ329" i="46" s="1"/>
  <c r="DJ232" i="46"/>
  <c r="DJ285" i="46"/>
  <c r="DJ222" i="46"/>
  <c r="DJ170" i="46"/>
  <c r="DJ318" i="46" s="1"/>
  <c r="DJ271" i="46"/>
  <c r="DJ220" i="46"/>
  <c r="DJ165" i="46"/>
  <c r="DJ228" i="46"/>
  <c r="DJ216" i="46"/>
  <c r="DJ120" i="46"/>
  <c r="DJ125" i="46"/>
  <c r="DJ119" i="46"/>
  <c r="DJ131" i="46"/>
  <c r="DJ90" i="46"/>
  <c r="DJ83" i="46"/>
  <c r="DJ80" i="46"/>
  <c r="DJ77" i="46"/>
  <c r="DJ71" i="46"/>
  <c r="DJ275" i="46"/>
  <c r="DJ180" i="46"/>
  <c r="DJ328" i="46" s="1"/>
  <c r="DJ177" i="46"/>
  <c r="DJ325" i="46" s="1"/>
  <c r="DJ168" i="46"/>
  <c r="DJ316" i="46" s="1"/>
  <c r="DJ227" i="46"/>
  <c r="DJ277" i="46"/>
  <c r="DC63" i="26"/>
  <c r="DI159" i="46"/>
  <c r="DH310" i="46"/>
  <c r="DI158" i="46"/>
  <c r="DI209" i="46"/>
  <c r="DI208" i="46"/>
  <c r="DI259" i="46"/>
  <c r="DI260" i="46"/>
  <c r="DK37" i="46"/>
  <c r="DK32" i="46"/>
  <c r="DK43" i="46"/>
  <c r="DK38" i="46"/>
  <c r="DK27" i="46"/>
  <c r="DK26" i="46"/>
  <c r="DK34" i="46"/>
  <c r="DK40" i="46"/>
  <c r="DK41" i="46"/>
  <c r="DK36" i="46"/>
  <c r="DK25" i="46"/>
  <c r="DK28" i="46"/>
  <c r="DK30" i="46"/>
  <c r="DK29" i="46"/>
  <c r="DK42" i="46"/>
  <c r="DK31" i="46"/>
  <c r="DK39" i="46"/>
  <c r="DK35" i="46"/>
  <c r="DK33" i="46"/>
  <c r="DK24" i="46"/>
  <c r="DK217" i="46"/>
  <c r="DK15" i="46"/>
  <c r="DL14" i="46"/>
  <c r="DL16" i="46" s="1"/>
  <c r="DF32" i="21"/>
  <c r="DF31" i="21" s="1"/>
  <c r="DG15" i="25" s="1"/>
  <c r="F451" i="46"/>
  <c r="E452" i="46"/>
  <c r="DI313" i="46"/>
  <c r="AY111" i="21"/>
  <c r="DP5" i="28"/>
  <c r="DP6" i="28"/>
  <c r="DQ8" i="28"/>
  <c r="DP7" i="28"/>
  <c r="DO2" i="28"/>
  <c r="DN3" i="28"/>
  <c r="DN4" i="28"/>
  <c r="DN9" i="28"/>
  <c r="DN10" i="28"/>
  <c r="DI5" i="26"/>
  <c r="DI7" i="26"/>
  <c r="DI6" i="26"/>
  <c r="DJ8" i="26"/>
  <c r="DD3" i="26"/>
  <c r="DD4" i="26"/>
  <c r="DE2" i="26"/>
  <c r="DD9" i="26"/>
  <c r="DD10" i="26"/>
  <c r="DD16" i="26" s="1"/>
  <c r="DD65" i="26"/>
  <c r="DD66" i="26"/>
  <c r="DD166" i="21"/>
  <c r="CB145" i="21"/>
  <c r="CC142" i="21" s="1"/>
  <c r="CC144" i="21" s="1"/>
  <c r="CB20" i="26"/>
  <c r="DH6" i="25"/>
  <c r="DH5" i="25"/>
  <c r="DH7" i="25"/>
  <c r="DI8" i="25"/>
  <c r="DH2" i="25"/>
  <c r="DG4" i="25"/>
  <c r="DG3" i="25"/>
  <c r="DG9" i="25"/>
  <c r="DD121" i="21"/>
  <c r="DD143" i="21"/>
  <c r="DD155" i="21"/>
  <c r="DD110" i="21"/>
  <c r="DD272" i="21" s="1"/>
  <c r="DF172" i="21"/>
  <c r="DF61" i="21"/>
  <c r="DF149" i="21"/>
  <c r="DG5" i="21"/>
  <c r="DG161" i="21" s="1"/>
  <c r="DG7" i="21"/>
  <c r="DH8" i="21"/>
  <c r="DH46" i="21" s="1"/>
  <c r="DG6" i="21"/>
  <c r="DF2" i="21"/>
  <c r="DE4" i="21"/>
  <c r="DE9" i="21"/>
  <c r="DE10" i="21"/>
  <c r="DE3" i="21"/>
  <c r="DE151" i="21"/>
  <c r="DE234" i="21"/>
  <c r="DE290" i="21"/>
  <c r="DE47" i="21"/>
  <c r="DE96" i="21"/>
  <c r="DE174" i="21"/>
  <c r="DE140" i="21"/>
  <c r="DE63" i="21"/>
  <c r="DE107" i="21"/>
  <c r="DE191" i="21"/>
  <c r="DE74" i="21"/>
  <c r="DE129" i="21"/>
  <c r="DE152" i="21"/>
  <c r="DE85" i="21"/>
  <c r="DE163" i="21"/>
  <c r="DE118" i="21"/>
  <c r="DE207" i="21"/>
  <c r="DD132" i="21"/>
  <c r="DA9" i="20"/>
  <c r="DA10" i="20"/>
  <c r="BT134" i="21"/>
  <c r="BU131" i="21" s="1"/>
  <c r="BU133" i="21" s="1"/>
  <c r="BU19" i="26" s="1"/>
  <c r="DA59" i="20"/>
  <c r="DA49" i="20"/>
  <c r="DB2" i="20"/>
  <c r="DA4" i="20"/>
  <c r="DA3" i="20"/>
  <c r="BS123" i="21"/>
  <c r="BT120" i="21" s="1"/>
  <c r="DG8" i="20"/>
  <c r="DF7" i="20"/>
  <c r="DF6" i="20"/>
  <c r="DF5" i="20"/>
  <c r="DB347" i="21" l="1"/>
  <c r="DB350" i="21"/>
  <c r="DF346" i="21"/>
  <c r="DF345" i="21"/>
  <c r="DF218" i="21"/>
  <c r="DF50" i="26" s="1"/>
  <c r="DF47" i="26" s="1"/>
  <c r="DF217" i="21"/>
  <c r="DF49" i="26" s="1"/>
  <c r="DF46" i="26" s="1"/>
  <c r="DF201" i="21"/>
  <c r="DF184" i="21"/>
  <c r="DF200" i="21"/>
  <c r="DF185" i="21"/>
  <c r="DF59" i="26" s="1"/>
  <c r="DF338" i="21"/>
  <c r="DF339" i="21"/>
  <c r="DF371" i="21"/>
  <c r="DF56" i="26" s="1"/>
  <c r="DF372" i="21"/>
  <c r="DF62" i="26" s="1"/>
  <c r="DF365" i="21"/>
  <c r="DF364" i="21"/>
  <c r="DH19" i="46"/>
  <c r="DG17" i="46"/>
  <c r="DG18" i="46"/>
  <c r="DC337" i="21"/>
  <c r="DC340" i="21" s="1"/>
  <c r="DC39" i="28"/>
  <c r="DC344" i="21"/>
  <c r="DF351" i="21"/>
  <c r="DF55" i="26"/>
  <c r="DF61" i="26"/>
  <c r="DE377" i="21"/>
  <c r="DE268" i="21"/>
  <c r="DF37" i="21"/>
  <c r="DF283" i="21"/>
  <c r="DF285" i="21"/>
  <c r="DF224" i="21"/>
  <c r="DF223" i="21"/>
  <c r="DF206" i="21"/>
  <c r="DF190" i="21"/>
  <c r="DF60" i="26"/>
  <c r="DF54" i="26"/>
  <c r="DF173" i="21"/>
  <c r="DF175" i="21" s="1"/>
  <c r="DF171" i="21" s="1"/>
  <c r="DF284" i="21" s="1"/>
  <c r="DF53" i="26"/>
  <c r="DF150" i="21"/>
  <c r="DF148" i="21" s="1"/>
  <c r="DG20" i="25" s="1"/>
  <c r="DF162" i="21"/>
  <c r="DF160" i="21" s="1"/>
  <c r="DG21" i="25" s="1"/>
  <c r="DF128" i="21"/>
  <c r="DF126" i="21" s="1"/>
  <c r="DG18" i="25" s="1"/>
  <c r="DF139" i="21"/>
  <c r="DF137" i="21" s="1"/>
  <c r="DG19" i="25" s="1"/>
  <c r="DG116" i="21"/>
  <c r="DG138" i="21"/>
  <c r="DG127" i="21"/>
  <c r="DG105" i="21"/>
  <c r="DG94" i="21"/>
  <c r="DG83" i="21"/>
  <c r="DF106" i="21"/>
  <c r="DF104" i="21" s="1"/>
  <c r="DG42" i="25" s="1"/>
  <c r="DF117" i="21"/>
  <c r="DF115" i="21" s="1"/>
  <c r="DG17" i="25" s="1"/>
  <c r="DF84" i="21"/>
  <c r="DF95" i="21"/>
  <c r="DG72" i="21"/>
  <c r="DF62" i="21"/>
  <c r="DF73" i="21"/>
  <c r="BB167" i="21"/>
  <c r="BB22" i="26" s="1"/>
  <c r="DF328" i="21"/>
  <c r="AY41" i="26"/>
  <c r="AY273" i="21"/>
  <c r="DB29" i="20"/>
  <c r="DB24" i="20"/>
  <c r="DB44" i="20"/>
  <c r="DB39" i="20"/>
  <c r="DB34" i="20"/>
  <c r="DK235" i="46"/>
  <c r="DK253" i="46"/>
  <c r="DK300" i="46"/>
  <c r="DK239" i="46"/>
  <c r="DK243" i="46"/>
  <c r="DK251" i="46"/>
  <c r="DK295" i="46"/>
  <c r="DK242" i="46"/>
  <c r="DK303" i="46"/>
  <c r="DK246" i="46"/>
  <c r="DK289" i="46"/>
  <c r="DK286" i="46"/>
  <c r="DK250" i="46"/>
  <c r="DK293" i="46"/>
  <c r="DK241" i="46"/>
  <c r="DK298" i="46"/>
  <c r="DK245" i="46"/>
  <c r="DK305" i="46"/>
  <c r="DK249" i="46"/>
  <c r="DK244" i="46"/>
  <c r="DK287" i="46"/>
  <c r="DK238" i="46"/>
  <c r="DK248" i="46"/>
  <c r="DK291" i="46"/>
  <c r="DK252" i="46"/>
  <c r="DK292" i="46"/>
  <c r="DK153" i="46"/>
  <c r="DK149" i="46"/>
  <c r="DK145" i="46"/>
  <c r="DK141" i="46"/>
  <c r="DK137" i="46"/>
  <c r="DK107" i="46"/>
  <c r="DK103" i="46"/>
  <c r="DK97" i="46"/>
  <c r="DK96" i="46"/>
  <c r="DK91" i="46"/>
  <c r="DK302" i="46"/>
  <c r="DK299" i="46"/>
  <c r="DK297" i="46"/>
  <c r="DK288" i="46"/>
  <c r="DK236" i="46"/>
  <c r="DK193" i="46"/>
  <c r="DK341" i="46" s="1"/>
  <c r="DK191" i="46"/>
  <c r="DK339" i="46" s="1"/>
  <c r="DK192" i="46"/>
  <c r="DK340" i="46" s="1"/>
  <c r="DK186" i="46"/>
  <c r="DK334" i="46" s="1"/>
  <c r="DK152" i="46"/>
  <c r="DK148" i="46"/>
  <c r="DK144" i="46"/>
  <c r="DK140" i="46"/>
  <c r="DK136" i="46"/>
  <c r="DK110" i="46"/>
  <c r="DK106" i="46"/>
  <c r="DK102" i="46"/>
  <c r="DK95" i="46"/>
  <c r="DK94" i="46"/>
  <c r="DK296" i="46"/>
  <c r="DK237" i="46"/>
  <c r="DK203" i="46"/>
  <c r="DK351" i="46" s="1"/>
  <c r="DK204" i="46"/>
  <c r="DK352" i="46" s="1"/>
  <c r="DK197" i="46"/>
  <c r="DK345" i="46" s="1"/>
  <c r="DK190" i="46"/>
  <c r="DK338" i="46" s="1"/>
  <c r="DK187" i="46"/>
  <c r="DK335" i="46" s="1"/>
  <c r="DK151" i="46"/>
  <c r="DK147" i="46"/>
  <c r="DK143" i="46"/>
  <c r="DK139" i="46"/>
  <c r="DK135" i="46"/>
  <c r="DK109" i="46"/>
  <c r="DK105" i="46"/>
  <c r="DK101" i="46"/>
  <c r="DK100" i="46"/>
  <c r="DK93" i="46"/>
  <c r="DK294" i="46"/>
  <c r="DK254" i="46"/>
  <c r="DK201" i="46"/>
  <c r="DK349" i="46" s="1"/>
  <c r="DK199" i="46"/>
  <c r="DK347" i="46" s="1"/>
  <c r="DK202" i="46"/>
  <c r="DK350" i="46" s="1"/>
  <c r="DK200" i="46"/>
  <c r="DK348" i="46" s="1"/>
  <c r="DK195" i="46"/>
  <c r="DK343" i="46" s="1"/>
  <c r="DK189" i="46"/>
  <c r="DK337" i="46" s="1"/>
  <c r="DK185" i="46"/>
  <c r="DK333" i="46" s="1"/>
  <c r="DL46" i="46"/>
  <c r="DL50" i="46"/>
  <c r="DL54" i="46"/>
  <c r="DL58" i="46"/>
  <c r="DL62" i="46"/>
  <c r="DL45" i="46"/>
  <c r="DL49" i="46"/>
  <c r="DL53" i="46"/>
  <c r="DL57" i="46"/>
  <c r="DL61" i="46"/>
  <c r="DL44" i="46"/>
  <c r="DL48" i="46"/>
  <c r="DL52" i="46"/>
  <c r="DL56" i="46"/>
  <c r="DL60" i="46"/>
  <c r="DL47" i="46"/>
  <c r="DL51" i="46"/>
  <c r="DL55" i="46"/>
  <c r="DL59" i="46"/>
  <c r="DL63" i="46"/>
  <c r="DK154" i="46"/>
  <c r="DK150" i="46"/>
  <c r="DK146" i="46"/>
  <c r="DK142" i="46"/>
  <c r="DK138" i="46"/>
  <c r="DK108" i="46"/>
  <c r="DK104" i="46"/>
  <c r="DK99" i="46"/>
  <c r="DK98" i="46"/>
  <c r="DK92" i="46"/>
  <c r="DK304" i="46"/>
  <c r="DK301" i="46"/>
  <c r="DK290" i="46"/>
  <c r="DK247" i="46"/>
  <c r="DK240" i="46"/>
  <c r="DK198" i="46"/>
  <c r="DK346" i="46" s="1"/>
  <c r="DK196" i="46"/>
  <c r="DK344" i="46" s="1"/>
  <c r="DK194" i="46"/>
  <c r="DK342" i="46" s="1"/>
  <c r="DK188" i="46"/>
  <c r="DK336" i="46" s="1"/>
  <c r="DE352" i="21"/>
  <c r="DK168" i="46"/>
  <c r="DK216" i="46"/>
  <c r="DK220" i="46"/>
  <c r="DK167" i="46"/>
  <c r="DK315" i="46" s="1"/>
  <c r="DK267" i="46"/>
  <c r="DK172" i="46"/>
  <c r="DK320" i="46" s="1"/>
  <c r="DK218" i="46"/>
  <c r="DK282" i="46"/>
  <c r="DK184" i="46"/>
  <c r="DK332" i="46" s="1"/>
  <c r="DK229" i="46"/>
  <c r="DK120" i="46"/>
  <c r="DK122" i="46"/>
  <c r="DK133" i="46"/>
  <c r="DK127" i="46"/>
  <c r="DK79" i="46"/>
  <c r="DK88" i="46"/>
  <c r="DK77" i="46"/>
  <c r="DK76" i="46"/>
  <c r="DK73" i="46"/>
  <c r="DK215" i="46"/>
  <c r="DK223" i="46"/>
  <c r="DK174" i="46"/>
  <c r="DK322" i="46" s="1"/>
  <c r="DK171" i="46"/>
  <c r="DK319" i="46" s="1"/>
  <c r="DK175" i="46"/>
  <c r="DK323" i="46" s="1"/>
  <c r="DK274" i="46"/>
  <c r="DK177" i="46"/>
  <c r="DK325" i="46" s="1"/>
  <c r="DK271" i="46"/>
  <c r="DK285" i="46"/>
  <c r="DK279" i="46"/>
  <c r="DK221" i="46"/>
  <c r="DK272" i="46"/>
  <c r="DK266" i="46"/>
  <c r="DK225" i="46"/>
  <c r="DK115" i="46"/>
  <c r="DK125" i="46"/>
  <c r="DK121" i="46"/>
  <c r="DK126" i="46"/>
  <c r="DK131" i="46"/>
  <c r="DK89" i="46"/>
  <c r="DK84" i="46"/>
  <c r="DK82" i="46"/>
  <c r="DK75" i="46"/>
  <c r="DK283" i="46"/>
  <c r="DK280" i="46"/>
  <c r="DK284" i="46"/>
  <c r="DK278" i="46"/>
  <c r="DK276" i="46"/>
  <c r="DK277" i="46"/>
  <c r="DK180" i="46"/>
  <c r="DK328" i="46" s="1"/>
  <c r="DK228" i="46"/>
  <c r="DK170" i="46"/>
  <c r="DK318" i="46" s="1"/>
  <c r="DK232" i="46"/>
  <c r="DK176" i="46"/>
  <c r="DK324" i="46" s="1"/>
  <c r="DK230" i="46"/>
  <c r="DK169" i="46"/>
  <c r="DK317" i="46" s="1"/>
  <c r="DK173" i="46"/>
  <c r="DK321" i="46" s="1"/>
  <c r="DK269" i="46"/>
  <c r="DK224" i="46"/>
  <c r="DK116" i="46"/>
  <c r="DK117" i="46"/>
  <c r="DK130" i="46"/>
  <c r="DK124" i="46"/>
  <c r="DK132" i="46"/>
  <c r="DK85" i="46"/>
  <c r="DK90" i="46"/>
  <c r="DK87" i="46"/>
  <c r="DK80" i="46"/>
  <c r="DK78" i="46"/>
  <c r="DK71" i="46"/>
  <c r="DK134" i="46"/>
  <c r="DK226" i="46"/>
  <c r="DK219" i="46"/>
  <c r="DK281" i="46"/>
  <c r="DK268" i="46"/>
  <c r="DK178" i="46"/>
  <c r="DK326" i="46" s="1"/>
  <c r="DK227" i="46"/>
  <c r="DK275" i="46"/>
  <c r="DK165" i="46"/>
  <c r="DK222" i="46"/>
  <c r="DK181" i="46"/>
  <c r="DK329" i="46" s="1"/>
  <c r="DK270" i="46"/>
  <c r="DK231" i="46"/>
  <c r="DK273" i="46"/>
  <c r="DK119" i="46"/>
  <c r="DK118" i="46"/>
  <c r="DK123" i="46"/>
  <c r="DK128" i="46"/>
  <c r="DK129" i="46"/>
  <c r="DK86" i="46"/>
  <c r="DK83" i="46"/>
  <c r="DK81" i="46"/>
  <c r="DK74" i="46"/>
  <c r="DK72" i="46"/>
  <c r="DK179" i="46"/>
  <c r="DK327" i="46" s="1"/>
  <c r="DK183" i="46"/>
  <c r="DK331" i="46" s="1"/>
  <c r="DK182" i="46"/>
  <c r="DK330" i="46" s="1"/>
  <c r="DK234" i="46"/>
  <c r="DK233" i="46"/>
  <c r="DK166" i="46"/>
  <c r="DK314" i="46" s="1"/>
  <c r="DD63" i="26"/>
  <c r="DJ159" i="46"/>
  <c r="DI310" i="46"/>
  <c r="DJ209" i="46"/>
  <c r="DJ208" i="46"/>
  <c r="DJ260" i="46"/>
  <c r="DJ259" i="46"/>
  <c r="DJ158" i="46"/>
  <c r="DL38" i="46"/>
  <c r="DL37" i="46"/>
  <c r="DL27" i="46"/>
  <c r="DL32" i="46"/>
  <c r="DL31" i="46"/>
  <c r="DL43" i="46"/>
  <c r="DL34" i="46"/>
  <c r="DL36" i="46"/>
  <c r="DL41" i="46"/>
  <c r="DL40" i="46"/>
  <c r="DL25" i="46"/>
  <c r="DL26" i="46"/>
  <c r="DL29" i="46"/>
  <c r="DL35" i="46"/>
  <c r="DL28" i="46"/>
  <c r="DL30" i="46"/>
  <c r="DL33" i="46"/>
  <c r="DL42" i="46"/>
  <c r="DL24" i="46"/>
  <c r="DL39" i="46"/>
  <c r="DJ313" i="46"/>
  <c r="DL217" i="46"/>
  <c r="DL15" i="46"/>
  <c r="DM14" i="46"/>
  <c r="DG32" i="21"/>
  <c r="DG31" i="21" s="1"/>
  <c r="DH15" i="25" s="1"/>
  <c r="E453" i="46"/>
  <c r="F452" i="46"/>
  <c r="AY112" i="21"/>
  <c r="AZ26" i="28" s="1"/>
  <c r="DF2" i="26"/>
  <c r="DE3" i="26"/>
  <c r="DE4" i="26"/>
  <c r="DE9" i="26"/>
  <c r="DE10" i="26"/>
  <c r="DE16" i="26" s="1"/>
  <c r="DJ6" i="26"/>
  <c r="DK8" i="26"/>
  <c r="DJ5" i="26"/>
  <c r="DJ7" i="26"/>
  <c r="DO3" i="28"/>
  <c r="DO9" i="28"/>
  <c r="DO4" i="28"/>
  <c r="DP2" i="28"/>
  <c r="DO10" i="28"/>
  <c r="DQ5" i="28"/>
  <c r="DQ6" i="28"/>
  <c r="DQ7" i="28"/>
  <c r="DR8" i="28"/>
  <c r="DE132" i="21"/>
  <c r="CC145" i="21"/>
  <c r="CD142" i="21" s="1"/>
  <c r="CD144" i="21" s="1"/>
  <c r="CC20" i="26"/>
  <c r="DH3" i="25"/>
  <c r="DI2" i="25"/>
  <c r="DH4" i="25"/>
  <c r="DH9" i="25"/>
  <c r="DI7" i="25"/>
  <c r="DJ8" i="25"/>
  <c r="DI6" i="25"/>
  <c r="DI5" i="25"/>
  <c r="DF3" i="21"/>
  <c r="DF4" i="21"/>
  <c r="DG2" i="21"/>
  <c r="DF9" i="21"/>
  <c r="DF10" i="21"/>
  <c r="DF151" i="21"/>
  <c r="DF234" i="21"/>
  <c r="DF239" i="21" s="1"/>
  <c r="DF290" i="21"/>
  <c r="DF47" i="21"/>
  <c r="DF96" i="21"/>
  <c r="DF129" i="21"/>
  <c r="DF174" i="21"/>
  <c r="DF107" i="21"/>
  <c r="DF140" i="21"/>
  <c r="DF191" i="21"/>
  <c r="DF195" i="21" s="1"/>
  <c r="DF30" i="26" s="1"/>
  <c r="DF63" i="21"/>
  <c r="DF74" i="21"/>
  <c r="DF152" i="21"/>
  <c r="DF207" i="21"/>
  <c r="DF211" i="21" s="1"/>
  <c r="DF31" i="26" s="1"/>
  <c r="DF85" i="21"/>
  <c r="DF118" i="21"/>
  <c r="DF163" i="21"/>
  <c r="DE143" i="21"/>
  <c r="DG172" i="21"/>
  <c r="DG61" i="21"/>
  <c r="DG149" i="21"/>
  <c r="DE121" i="21"/>
  <c r="DE110" i="21"/>
  <c r="DE272" i="21" s="1"/>
  <c r="DE155" i="21"/>
  <c r="DH5" i="21"/>
  <c r="DH161" i="21" s="1"/>
  <c r="DH7" i="21"/>
  <c r="DH6" i="21"/>
  <c r="DI8" i="21"/>
  <c r="DI46" i="21" s="1"/>
  <c r="DE166" i="21"/>
  <c r="DB9" i="20"/>
  <c r="DB10" i="20"/>
  <c r="BU134" i="21"/>
  <c r="BV131" i="21" s="1"/>
  <c r="BV133" i="21" s="1"/>
  <c r="BV19" i="26" s="1"/>
  <c r="DB59" i="20"/>
  <c r="DB54" i="20"/>
  <c r="DB3" i="20"/>
  <c r="DC2" i="20"/>
  <c r="DB4" i="20"/>
  <c r="DB49" i="20"/>
  <c r="BT122" i="21"/>
  <c r="BT18" i="26" s="1"/>
  <c r="DH8" i="20"/>
  <c r="DG7" i="20"/>
  <c r="DG6" i="20"/>
  <c r="DG5" i="20"/>
  <c r="DC347" i="21" l="1"/>
  <c r="DC350" i="21"/>
  <c r="DG346" i="21"/>
  <c r="DG345" i="21"/>
  <c r="DG218" i="21"/>
  <c r="DG50" i="26" s="1"/>
  <c r="DG47" i="26" s="1"/>
  <c r="DG201" i="21"/>
  <c r="DG217" i="21"/>
  <c r="DG49" i="26" s="1"/>
  <c r="DG46" i="26" s="1"/>
  <c r="DG200" i="21"/>
  <c r="DG184" i="21"/>
  <c r="DG185" i="21"/>
  <c r="DG338" i="21"/>
  <c r="DG372" i="21"/>
  <c r="DG62" i="26" s="1"/>
  <c r="DG371" i="21"/>
  <c r="DG56" i="26" s="1"/>
  <c r="DG339" i="21"/>
  <c r="DG364" i="21"/>
  <c r="DG365" i="21"/>
  <c r="DM16" i="46"/>
  <c r="DI19" i="46"/>
  <c r="DH17" i="46"/>
  <c r="DH18" i="46"/>
  <c r="DD337" i="21"/>
  <c r="DD340" i="21" s="1"/>
  <c r="DD39" i="28"/>
  <c r="DD344" i="21"/>
  <c r="DG351" i="21"/>
  <c r="DG61" i="26"/>
  <c r="DG55" i="26"/>
  <c r="DF377" i="21"/>
  <c r="DG37" i="21"/>
  <c r="DF268" i="21"/>
  <c r="DG283" i="21"/>
  <c r="DG285" i="21"/>
  <c r="DG224" i="21"/>
  <c r="DG223" i="21"/>
  <c r="DG206" i="21"/>
  <c r="DG190" i="21"/>
  <c r="DG60" i="26"/>
  <c r="DG54" i="26"/>
  <c r="DG173" i="21"/>
  <c r="DG175" i="21" s="1"/>
  <c r="DG171" i="21" s="1"/>
  <c r="DG284" i="21" s="1"/>
  <c r="DG53" i="26"/>
  <c r="DG59" i="26"/>
  <c r="DG150" i="21"/>
  <c r="DG148" i="21" s="1"/>
  <c r="DH20" i="25" s="1"/>
  <c r="DG162" i="21"/>
  <c r="DG160" i="21" s="1"/>
  <c r="DH21" i="25" s="1"/>
  <c r="DH127" i="21"/>
  <c r="DH138" i="21"/>
  <c r="DH116" i="21"/>
  <c r="DH94" i="21"/>
  <c r="DH105" i="21"/>
  <c r="DH83" i="21"/>
  <c r="DG128" i="21"/>
  <c r="DG126" i="21" s="1"/>
  <c r="DH18" i="25" s="1"/>
  <c r="DG139" i="21"/>
  <c r="DG137" i="21" s="1"/>
  <c r="DH19" i="25" s="1"/>
  <c r="DG106" i="21"/>
  <c r="DG104" i="21" s="1"/>
  <c r="DH42" i="25" s="1"/>
  <c r="DG117" i="21"/>
  <c r="DG115" i="21" s="1"/>
  <c r="DH17" i="25" s="1"/>
  <c r="DG84" i="21"/>
  <c r="DG95" i="21"/>
  <c r="DH72" i="21"/>
  <c r="BB168" i="21"/>
  <c r="BB357" i="21" s="1"/>
  <c r="DG62" i="21"/>
  <c r="DG73" i="21"/>
  <c r="DG328" i="21"/>
  <c r="DC29" i="20"/>
  <c r="DC24" i="20"/>
  <c r="DC44" i="20"/>
  <c r="DC39" i="20"/>
  <c r="DC34" i="20"/>
  <c r="DL247" i="46"/>
  <c r="DL304" i="46"/>
  <c r="DL290" i="46"/>
  <c r="DL240" i="46"/>
  <c r="DL301" i="46"/>
  <c r="DL153" i="46"/>
  <c r="DL149" i="46"/>
  <c r="DL145" i="46"/>
  <c r="DL141" i="46"/>
  <c r="DL107" i="46"/>
  <c r="DL103" i="46"/>
  <c r="DL100" i="46"/>
  <c r="DL96" i="46"/>
  <c r="DL92" i="46"/>
  <c r="DL299" i="46"/>
  <c r="DL296" i="46"/>
  <c r="DL302" i="46"/>
  <c r="DL289" i="46"/>
  <c r="DL246" i="46"/>
  <c r="DL237" i="46"/>
  <c r="DL236" i="46"/>
  <c r="DL198" i="46"/>
  <c r="DL346" i="46" s="1"/>
  <c r="DL194" i="46"/>
  <c r="DL342" i="46" s="1"/>
  <c r="DL199" i="46"/>
  <c r="DL347" i="46" s="1"/>
  <c r="DL196" i="46"/>
  <c r="DL344" i="46" s="1"/>
  <c r="DL193" i="46"/>
  <c r="DL341" i="46" s="1"/>
  <c r="DL185" i="46"/>
  <c r="DL333" i="46" s="1"/>
  <c r="DL138" i="46"/>
  <c r="DL139" i="46"/>
  <c r="DL152" i="46"/>
  <c r="DL148" i="46"/>
  <c r="DL144" i="46"/>
  <c r="DL140" i="46"/>
  <c r="DL110" i="46"/>
  <c r="DL106" i="46"/>
  <c r="DL102" i="46"/>
  <c r="DL99" i="46"/>
  <c r="DL95" i="46"/>
  <c r="DL91" i="46"/>
  <c r="DL295" i="46"/>
  <c r="DL297" i="46"/>
  <c r="DL298" i="46"/>
  <c r="DL251" i="46"/>
  <c r="DL242" i="46"/>
  <c r="DL252" i="46"/>
  <c r="DL249" i="46"/>
  <c r="DL238" i="46"/>
  <c r="DL202" i="46"/>
  <c r="DL350" i="46" s="1"/>
  <c r="DL197" i="46"/>
  <c r="DL345" i="46" s="1"/>
  <c r="DL192" i="46"/>
  <c r="DL340" i="46" s="1"/>
  <c r="DL190" i="46"/>
  <c r="DL338" i="46" s="1"/>
  <c r="DL188" i="46"/>
  <c r="DL336" i="46" s="1"/>
  <c r="DL136" i="46"/>
  <c r="DL137" i="46"/>
  <c r="DL151" i="46"/>
  <c r="DL147" i="46"/>
  <c r="DL143" i="46"/>
  <c r="DL109" i="46"/>
  <c r="DL105" i="46"/>
  <c r="DL101" i="46"/>
  <c r="DL98" i="46"/>
  <c r="DL94" i="46"/>
  <c r="DL288" i="46"/>
  <c r="DL293" i="46"/>
  <c r="DL294" i="46"/>
  <c r="DL291" i="46"/>
  <c r="DL253" i="46"/>
  <c r="DL254" i="46"/>
  <c r="DL248" i="46"/>
  <c r="DL245" i="46"/>
  <c r="DL239" i="46"/>
  <c r="DL200" i="46"/>
  <c r="DL348" i="46" s="1"/>
  <c r="DL195" i="46"/>
  <c r="DL343" i="46" s="1"/>
  <c r="DL187" i="46"/>
  <c r="DL335" i="46" s="1"/>
  <c r="DL186" i="46"/>
  <c r="DL334" i="46" s="1"/>
  <c r="DM47" i="46"/>
  <c r="DM51" i="46"/>
  <c r="DM55" i="46"/>
  <c r="DM59" i="46"/>
  <c r="DM63" i="46"/>
  <c r="DM46" i="46"/>
  <c r="DM50" i="46"/>
  <c r="DM54" i="46"/>
  <c r="DM58" i="46"/>
  <c r="DM62" i="46"/>
  <c r="DM45" i="46"/>
  <c r="DM49" i="46"/>
  <c r="DM53" i="46"/>
  <c r="DM57" i="46"/>
  <c r="DM61" i="46"/>
  <c r="DM44" i="46"/>
  <c r="DM48" i="46"/>
  <c r="DM52" i="46"/>
  <c r="DM56" i="46"/>
  <c r="DM60" i="46"/>
  <c r="DL135" i="46"/>
  <c r="DL154" i="46"/>
  <c r="DL150" i="46"/>
  <c r="DL146" i="46"/>
  <c r="DL142" i="46"/>
  <c r="DL108" i="46"/>
  <c r="DL104" i="46"/>
  <c r="DL97" i="46"/>
  <c r="DL93" i="46"/>
  <c r="DL303" i="46"/>
  <c r="DL300" i="46"/>
  <c r="DL305" i="46"/>
  <c r="DL292" i="46"/>
  <c r="DL286" i="46"/>
  <c r="DL287" i="46"/>
  <c r="DL250" i="46"/>
  <c r="DL243" i="46"/>
  <c r="DL244" i="46"/>
  <c r="DL241" i="46"/>
  <c r="DL235" i="46"/>
  <c r="DL204" i="46"/>
  <c r="DL352" i="46" s="1"/>
  <c r="DL203" i="46"/>
  <c r="DL351" i="46" s="1"/>
  <c r="DL201" i="46"/>
  <c r="DL349" i="46" s="1"/>
  <c r="DL191" i="46"/>
  <c r="DL339" i="46" s="1"/>
  <c r="DL189" i="46"/>
  <c r="DL337" i="46" s="1"/>
  <c r="DF352" i="21"/>
  <c r="DF358" i="21" s="1"/>
  <c r="DF311" i="21" s="1"/>
  <c r="DL273" i="46"/>
  <c r="DL165" i="46"/>
  <c r="DL268" i="46"/>
  <c r="DL226" i="46"/>
  <c r="DL269" i="46"/>
  <c r="DL176" i="46"/>
  <c r="DL324" i="46" s="1"/>
  <c r="DL180" i="46"/>
  <c r="DL328" i="46" s="1"/>
  <c r="DL117" i="46"/>
  <c r="DL119" i="46"/>
  <c r="DL123" i="46"/>
  <c r="DL129" i="46"/>
  <c r="DL133" i="46"/>
  <c r="DL90" i="46"/>
  <c r="DL84" i="46"/>
  <c r="DL81" i="46"/>
  <c r="DL76" i="46"/>
  <c r="DL73" i="46"/>
  <c r="DL278" i="46"/>
  <c r="DL272" i="46"/>
  <c r="DL285" i="46"/>
  <c r="DL274" i="46"/>
  <c r="DL174" i="46"/>
  <c r="DL322" i="46" s="1"/>
  <c r="DL229" i="46"/>
  <c r="DL172" i="46"/>
  <c r="DL320" i="46" s="1"/>
  <c r="DL220" i="46"/>
  <c r="DL166" i="46"/>
  <c r="DL314" i="46" s="1"/>
  <c r="DL182" i="46"/>
  <c r="DL330" i="46" s="1"/>
  <c r="DL270" i="46"/>
  <c r="DL275" i="46"/>
  <c r="DL281" i="46"/>
  <c r="DL173" i="46"/>
  <c r="DL321" i="46" s="1"/>
  <c r="DL232" i="46"/>
  <c r="DL277" i="46"/>
  <c r="DL121" i="46"/>
  <c r="DL124" i="46"/>
  <c r="DL131" i="46"/>
  <c r="DL126" i="46"/>
  <c r="DL87" i="46"/>
  <c r="DL71" i="46"/>
  <c r="DL78" i="46"/>
  <c r="DL75" i="46"/>
  <c r="DL74" i="46"/>
  <c r="DL276" i="46"/>
  <c r="DL284" i="46"/>
  <c r="DL221" i="46"/>
  <c r="DL271" i="46"/>
  <c r="DL175" i="46"/>
  <c r="DL323" i="46" s="1"/>
  <c r="DL223" i="46"/>
  <c r="DL184" i="46"/>
  <c r="DL332" i="46" s="1"/>
  <c r="DL267" i="46"/>
  <c r="DL216" i="46"/>
  <c r="DL233" i="46"/>
  <c r="DL183" i="46"/>
  <c r="DL331" i="46" s="1"/>
  <c r="DL231" i="46"/>
  <c r="DL181" i="46"/>
  <c r="DL329" i="46" s="1"/>
  <c r="DL227" i="46"/>
  <c r="DL219" i="46"/>
  <c r="DL224" i="46"/>
  <c r="DL169" i="46"/>
  <c r="DL317" i="46" s="1"/>
  <c r="DL170" i="46"/>
  <c r="DL128" i="46"/>
  <c r="DL122" i="46"/>
  <c r="DL116" i="46"/>
  <c r="DL120" i="46"/>
  <c r="DL127" i="46"/>
  <c r="DL86" i="46"/>
  <c r="DL83" i="46"/>
  <c r="DL89" i="46"/>
  <c r="DL82" i="46"/>
  <c r="DL77" i="46"/>
  <c r="DL134" i="46"/>
  <c r="DL280" i="46"/>
  <c r="DL225" i="46"/>
  <c r="DL282" i="46"/>
  <c r="DL167" i="46"/>
  <c r="DL315" i="46" s="1"/>
  <c r="DL168" i="46"/>
  <c r="DL316" i="46" s="1"/>
  <c r="DL234" i="46"/>
  <c r="DL179" i="46"/>
  <c r="DL327" i="46" s="1"/>
  <c r="DL222" i="46"/>
  <c r="DL178" i="46"/>
  <c r="DL326" i="46" s="1"/>
  <c r="DL230" i="46"/>
  <c r="DL228" i="46"/>
  <c r="DL118" i="46"/>
  <c r="DL115" i="46"/>
  <c r="DL125" i="46"/>
  <c r="DL132" i="46"/>
  <c r="DL130" i="46"/>
  <c r="DL80" i="46"/>
  <c r="DL88" i="46"/>
  <c r="DL85" i="46"/>
  <c r="DL79" i="46"/>
  <c r="DL72" i="46"/>
  <c r="DL283" i="46"/>
  <c r="DL266" i="46"/>
  <c r="DL279" i="46"/>
  <c r="DL177" i="46"/>
  <c r="DL325" i="46" s="1"/>
  <c r="DL171" i="46"/>
  <c r="DL319" i="46" s="1"/>
  <c r="DL215" i="46"/>
  <c r="DL218" i="46"/>
  <c r="DK159" i="46"/>
  <c r="DJ310" i="46"/>
  <c r="DK158" i="46"/>
  <c r="DK209" i="46"/>
  <c r="DK208" i="46"/>
  <c r="DK260" i="46"/>
  <c r="DK259" i="46"/>
  <c r="DL318" i="46"/>
  <c r="DK316" i="46"/>
  <c r="DM38" i="46"/>
  <c r="DM27" i="46"/>
  <c r="DM32" i="46"/>
  <c r="DM37" i="46"/>
  <c r="DM43" i="46"/>
  <c r="DM26" i="46"/>
  <c r="DM40" i="46"/>
  <c r="DM31" i="46"/>
  <c r="DM34" i="46"/>
  <c r="DM36" i="46"/>
  <c r="DM25" i="46"/>
  <c r="DM41" i="46"/>
  <c r="DM30" i="46"/>
  <c r="DM29" i="46"/>
  <c r="DM28" i="46"/>
  <c r="DM42" i="46"/>
  <c r="DM24" i="46"/>
  <c r="DM33" i="46"/>
  <c r="DM39" i="46"/>
  <c r="DM35" i="46"/>
  <c r="DH32" i="21"/>
  <c r="DH31" i="21" s="1"/>
  <c r="DI15" i="25" s="1"/>
  <c r="DK313" i="46"/>
  <c r="E454" i="46"/>
  <c r="F453" i="46"/>
  <c r="DN14" i="46"/>
  <c r="DN16" i="46" s="1"/>
  <c r="DM217" i="46"/>
  <c r="DM15" i="46"/>
  <c r="AZ109" i="21"/>
  <c r="AZ111" i="21" s="1"/>
  <c r="DR5" i="28"/>
  <c r="DR6" i="28"/>
  <c r="DR7" i="28"/>
  <c r="DS8" i="28"/>
  <c r="DP3" i="28"/>
  <c r="DP4" i="28"/>
  <c r="DQ2" i="28"/>
  <c r="DP9" i="28"/>
  <c r="DP10" i="28"/>
  <c r="DK5" i="26"/>
  <c r="DK7" i="26"/>
  <c r="DK6" i="26"/>
  <c r="DL8" i="26"/>
  <c r="DF3" i="26"/>
  <c r="DF4" i="26"/>
  <c r="DG2" i="26"/>
  <c r="DF9" i="26"/>
  <c r="DF10" i="26"/>
  <c r="DF16" i="26" s="1"/>
  <c r="DF65" i="26"/>
  <c r="DF66" i="26"/>
  <c r="DF110" i="21"/>
  <c r="DF272" i="21" s="1"/>
  <c r="CD145" i="21"/>
  <c r="CE142" i="21" s="1"/>
  <c r="CE144" i="21" s="1"/>
  <c r="CD20" i="26"/>
  <c r="DJ5" i="25"/>
  <c r="DJ7" i="25"/>
  <c r="DK8" i="25"/>
  <c r="DJ6" i="25"/>
  <c r="DI4" i="25"/>
  <c r="DI3" i="25"/>
  <c r="DJ2" i="25"/>
  <c r="DI9" i="25"/>
  <c r="DF121" i="21"/>
  <c r="DF143" i="21"/>
  <c r="DF166" i="21"/>
  <c r="DF132" i="21"/>
  <c r="DI6" i="21"/>
  <c r="DI5" i="21"/>
  <c r="DI161" i="21" s="1"/>
  <c r="DJ8" i="21"/>
  <c r="DJ46" i="21" s="1"/>
  <c r="DI7" i="21"/>
  <c r="DG3" i="21"/>
  <c r="DG4" i="21"/>
  <c r="DH2" i="21"/>
  <c r="DG9" i="21"/>
  <c r="DG10" i="21"/>
  <c r="DG151" i="21"/>
  <c r="DG47" i="21"/>
  <c r="DG234" i="21"/>
  <c r="DG239" i="21" s="1"/>
  <c r="DG290" i="21"/>
  <c r="DG63" i="21"/>
  <c r="DG129" i="21"/>
  <c r="DG174" i="21"/>
  <c r="DG96" i="21"/>
  <c r="DG140" i="21"/>
  <c r="DG191" i="21"/>
  <c r="DG195" i="21" s="1"/>
  <c r="DG30" i="26" s="1"/>
  <c r="DG74" i="21"/>
  <c r="DG107" i="21"/>
  <c r="DG152" i="21"/>
  <c r="DG207" i="21"/>
  <c r="DG211" i="21" s="1"/>
  <c r="DG31" i="26" s="1"/>
  <c r="DG85" i="21"/>
  <c r="DG118" i="21"/>
  <c r="DG163" i="21"/>
  <c r="DF155" i="21"/>
  <c r="DH172" i="21"/>
  <c r="DH61" i="21"/>
  <c r="DH149" i="21"/>
  <c r="DC9" i="20"/>
  <c r="DC10" i="20"/>
  <c r="BV134" i="21"/>
  <c r="BW131" i="21" s="1"/>
  <c r="BW133" i="21" s="1"/>
  <c r="BW19" i="26" s="1"/>
  <c r="DC59" i="20"/>
  <c r="DC4" i="20"/>
  <c r="DC49" i="20"/>
  <c r="DC3" i="20"/>
  <c r="DD2" i="20"/>
  <c r="DC54" i="20"/>
  <c r="BT123" i="21"/>
  <c r="BU120" i="21" s="1"/>
  <c r="BU122" i="21" s="1"/>
  <c r="BU18" i="26" s="1"/>
  <c r="DI8" i="20"/>
  <c r="DH5" i="20"/>
  <c r="DH6" i="20"/>
  <c r="DH7" i="20"/>
  <c r="DD347" i="21" l="1"/>
  <c r="DD350" i="21"/>
  <c r="DH346" i="21"/>
  <c r="DH345" i="21"/>
  <c r="DH218" i="21"/>
  <c r="DH50" i="26" s="1"/>
  <c r="DH47" i="26" s="1"/>
  <c r="DH217" i="21"/>
  <c r="DH49" i="26" s="1"/>
  <c r="DH46" i="26" s="1"/>
  <c r="DH184" i="21"/>
  <c r="DH201" i="21"/>
  <c r="DH200" i="21"/>
  <c r="DH185" i="21"/>
  <c r="DH339" i="21"/>
  <c r="DH371" i="21"/>
  <c r="DH56" i="26" s="1"/>
  <c r="DH372" i="21"/>
  <c r="DH62" i="26" s="1"/>
  <c r="DH338" i="21"/>
  <c r="DH364" i="21"/>
  <c r="DH365" i="21"/>
  <c r="DJ19" i="46"/>
  <c r="DI18" i="46"/>
  <c r="DI17" i="46"/>
  <c r="DE337" i="21"/>
  <c r="DE340" i="21" s="1"/>
  <c r="DE39" i="28"/>
  <c r="DE344" i="21"/>
  <c r="DH351" i="21"/>
  <c r="DH61" i="26"/>
  <c r="DH55" i="26"/>
  <c r="DG377" i="21"/>
  <c r="DH37" i="21"/>
  <c r="DG268" i="21"/>
  <c r="DH283" i="21"/>
  <c r="DH285" i="21"/>
  <c r="DH224" i="21"/>
  <c r="DH223" i="21"/>
  <c r="DH206" i="21"/>
  <c r="DH190" i="21"/>
  <c r="DH60" i="26"/>
  <c r="DH54" i="26"/>
  <c r="DH173" i="21"/>
  <c r="DH175" i="21" s="1"/>
  <c r="DH171" i="21" s="1"/>
  <c r="DH284" i="21" s="1"/>
  <c r="DH53" i="26"/>
  <c r="DH59" i="26"/>
  <c r="DH150" i="21"/>
  <c r="DH148" i="21" s="1"/>
  <c r="DI20" i="25" s="1"/>
  <c r="DH162" i="21"/>
  <c r="DH160" i="21" s="1"/>
  <c r="DI21" i="25" s="1"/>
  <c r="DH128" i="21"/>
  <c r="DH126" i="21" s="1"/>
  <c r="DI18" i="25" s="1"/>
  <c r="DH139" i="21"/>
  <c r="DH137" i="21" s="1"/>
  <c r="DI19" i="25" s="1"/>
  <c r="DI127" i="21"/>
  <c r="DI138" i="21"/>
  <c r="DI105" i="21"/>
  <c r="DI94" i="21"/>
  <c r="DI116" i="21"/>
  <c r="DI83" i="21"/>
  <c r="DH106" i="21"/>
  <c r="DH104" i="21" s="1"/>
  <c r="DH268" i="21" s="1"/>
  <c r="DH117" i="21"/>
  <c r="DH115" i="21" s="1"/>
  <c r="DI17" i="25" s="1"/>
  <c r="DH84" i="21"/>
  <c r="DH95" i="21"/>
  <c r="DI72" i="21"/>
  <c r="DH62" i="21"/>
  <c r="DH73" i="21"/>
  <c r="BC165" i="21"/>
  <c r="BB21" i="28"/>
  <c r="AZ41" i="26"/>
  <c r="AZ273" i="21"/>
  <c r="DH328" i="21"/>
  <c r="DD24" i="20"/>
  <c r="DD44" i="20"/>
  <c r="DD39" i="20"/>
  <c r="DD34" i="20"/>
  <c r="DM241" i="46"/>
  <c r="DM292" i="46"/>
  <c r="DM244" i="46"/>
  <c r="DM287" i="46"/>
  <c r="DM305" i="46"/>
  <c r="DM243" i="46"/>
  <c r="DM300" i="46"/>
  <c r="DM235" i="46"/>
  <c r="DM250" i="46"/>
  <c r="DM286" i="46"/>
  <c r="DM303" i="46"/>
  <c r="DN44" i="46"/>
  <c r="DN48" i="46"/>
  <c r="DN52" i="46"/>
  <c r="DN56" i="46"/>
  <c r="DN60" i="46"/>
  <c r="DN47" i="46"/>
  <c r="DN51" i="46"/>
  <c r="DN55" i="46"/>
  <c r="DN59" i="46"/>
  <c r="DN63" i="46"/>
  <c r="DN46" i="46"/>
  <c r="DN50" i="46"/>
  <c r="DN54" i="46"/>
  <c r="DN58" i="46"/>
  <c r="DN62" i="46"/>
  <c r="DN45" i="46"/>
  <c r="DN49" i="46"/>
  <c r="DN53" i="46"/>
  <c r="DN57" i="46"/>
  <c r="DN61" i="46"/>
  <c r="DM152" i="46"/>
  <c r="DM148" i="46"/>
  <c r="DM144" i="46"/>
  <c r="DM140" i="46"/>
  <c r="DM94" i="46"/>
  <c r="DM136" i="46"/>
  <c r="DM110" i="46"/>
  <c r="DM106" i="46"/>
  <c r="DM102" i="46"/>
  <c r="DM95" i="46"/>
  <c r="DM92" i="46"/>
  <c r="DM293" i="46"/>
  <c r="DM298" i="46"/>
  <c r="DM299" i="46"/>
  <c r="DM252" i="46"/>
  <c r="DM239" i="46"/>
  <c r="DM200" i="46"/>
  <c r="DM348" i="46" s="1"/>
  <c r="DM197" i="46"/>
  <c r="DM345" i="46" s="1"/>
  <c r="DM194" i="46"/>
  <c r="DM342" i="46" s="1"/>
  <c r="DM186" i="46"/>
  <c r="DM334" i="46" s="1"/>
  <c r="DM151" i="46"/>
  <c r="DM147" i="46"/>
  <c r="DM143" i="46"/>
  <c r="DM100" i="46"/>
  <c r="DM139" i="46"/>
  <c r="DM135" i="46"/>
  <c r="DM109" i="46"/>
  <c r="DM105" i="46"/>
  <c r="DM101" i="46"/>
  <c r="DM91" i="46"/>
  <c r="DM296" i="46"/>
  <c r="DM294" i="46"/>
  <c r="DM295" i="46"/>
  <c r="DM248" i="46"/>
  <c r="DM253" i="46"/>
  <c r="DM246" i="46"/>
  <c r="DM203" i="46"/>
  <c r="DM351" i="46" s="1"/>
  <c r="DM196" i="46"/>
  <c r="DM344" i="46" s="1"/>
  <c r="DM202" i="46"/>
  <c r="DM350" i="46" s="1"/>
  <c r="DM193" i="46"/>
  <c r="DM341" i="46" s="1"/>
  <c r="DM188" i="46"/>
  <c r="DM336" i="46" s="1"/>
  <c r="DM185" i="46"/>
  <c r="DM333" i="46" s="1"/>
  <c r="DM154" i="46"/>
  <c r="DM150" i="46"/>
  <c r="DM146" i="46"/>
  <c r="DM142" i="46"/>
  <c r="DM98" i="46"/>
  <c r="DM138" i="46"/>
  <c r="DM108" i="46"/>
  <c r="DM104" i="46"/>
  <c r="DM99" i="46"/>
  <c r="DM301" i="46"/>
  <c r="DM289" i="46"/>
  <c r="DM291" i="46"/>
  <c r="DM254" i="46"/>
  <c r="DM251" i="46"/>
  <c r="DM249" i="46"/>
  <c r="DM242" i="46"/>
  <c r="DM236" i="46"/>
  <c r="DM201" i="46"/>
  <c r="DM349" i="46" s="1"/>
  <c r="DM191" i="46"/>
  <c r="DM339" i="46" s="1"/>
  <c r="DM198" i="46"/>
  <c r="DM346" i="46" s="1"/>
  <c r="DM190" i="46"/>
  <c r="DM338" i="46" s="1"/>
  <c r="DM189" i="46"/>
  <c r="DM337" i="46" s="1"/>
  <c r="DM153" i="46"/>
  <c r="DM149" i="46"/>
  <c r="DM145" i="46"/>
  <c r="DM141" i="46"/>
  <c r="DM96" i="46"/>
  <c r="DM137" i="46"/>
  <c r="DM107" i="46"/>
  <c r="DM103" i="46"/>
  <c r="DM97" i="46"/>
  <c r="DM93" i="46"/>
  <c r="DM304" i="46"/>
  <c r="DM297" i="46"/>
  <c r="DM302" i="46"/>
  <c r="DM290" i="46"/>
  <c r="DM288" i="46"/>
  <c r="DM247" i="46"/>
  <c r="DM240" i="46"/>
  <c r="DM245" i="46"/>
  <c r="DM238" i="46"/>
  <c r="DM237" i="46"/>
  <c r="DM199" i="46"/>
  <c r="DM347" i="46" s="1"/>
  <c r="DM204" i="46"/>
  <c r="DM352" i="46" s="1"/>
  <c r="DM195" i="46"/>
  <c r="DM343" i="46" s="1"/>
  <c r="DM192" i="46"/>
  <c r="DM340" i="46" s="1"/>
  <c r="DM187" i="46"/>
  <c r="DM335" i="46" s="1"/>
  <c r="DG352" i="21"/>
  <c r="DG358" i="21" s="1"/>
  <c r="DG311" i="21" s="1"/>
  <c r="DM171" i="46"/>
  <c r="DM319" i="46" s="1"/>
  <c r="DM283" i="46"/>
  <c r="DM230" i="46"/>
  <c r="DM222" i="46"/>
  <c r="DM168" i="46"/>
  <c r="DM316" i="46" s="1"/>
  <c r="DM280" i="46"/>
  <c r="DM169" i="46"/>
  <c r="DM317" i="46" s="1"/>
  <c r="DM181" i="46"/>
  <c r="DM329" i="46" s="1"/>
  <c r="DM216" i="46"/>
  <c r="DM175" i="46"/>
  <c r="DM323" i="46" s="1"/>
  <c r="DM284" i="46"/>
  <c r="DM173" i="46"/>
  <c r="DM321" i="46" s="1"/>
  <c r="DM119" i="46"/>
  <c r="DM120" i="46"/>
  <c r="DM128" i="46"/>
  <c r="DM131" i="46"/>
  <c r="DM124" i="46"/>
  <c r="DM83" i="46"/>
  <c r="DM85" i="46"/>
  <c r="DM82" i="46"/>
  <c r="DM76" i="46"/>
  <c r="DM73" i="46"/>
  <c r="DM174" i="46"/>
  <c r="DM322" i="46" s="1"/>
  <c r="DM278" i="46"/>
  <c r="DM269" i="46"/>
  <c r="DM177" i="46"/>
  <c r="DM325" i="46" s="1"/>
  <c r="DM167" i="46"/>
  <c r="DM224" i="46"/>
  <c r="DM231" i="46"/>
  <c r="DM267" i="46"/>
  <c r="DM271" i="46"/>
  <c r="DM276" i="46"/>
  <c r="DM281" i="46"/>
  <c r="DM182" i="46"/>
  <c r="DM330" i="46" s="1"/>
  <c r="DM125" i="46"/>
  <c r="DM121" i="46"/>
  <c r="DM130" i="46"/>
  <c r="DM133" i="46"/>
  <c r="DM129" i="46"/>
  <c r="DM88" i="46"/>
  <c r="DM90" i="46"/>
  <c r="DM79" i="46"/>
  <c r="DM77" i="46"/>
  <c r="DM74" i="46"/>
  <c r="DM220" i="46"/>
  <c r="DM274" i="46"/>
  <c r="DM226" i="46"/>
  <c r="DM273" i="46"/>
  <c r="DM218" i="46"/>
  <c r="DM279" i="46"/>
  <c r="DM179" i="46"/>
  <c r="DM327" i="46" s="1"/>
  <c r="DM282" i="46"/>
  <c r="DM219" i="46"/>
  <c r="DM183" i="46"/>
  <c r="DM331" i="46" s="1"/>
  <c r="DM184" i="46"/>
  <c r="DM332" i="46" s="1"/>
  <c r="DM221" i="46"/>
  <c r="DM277" i="46"/>
  <c r="DM275" i="46"/>
  <c r="DM166" i="46"/>
  <c r="DM314" i="46" s="1"/>
  <c r="DM115" i="46"/>
  <c r="DM118" i="46"/>
  <c r="DM123" i="46"/>
  <c r="DM132" i="46"/>
  <c r="DM87" i="46"/>
  <c r="DM84" i="46"/>
  <c r="DM86" i="46"/>
  <c r="DM78" i="46"/>
  <c r="DM75" i="46"/>
  <c r="DM172" i="46"/>
  <c r="DM320" i="46" s="1"/>
  <c r="DM285" i="46"/>
  <c r="DM180" i="46"/>
  <c r="DM328" i="46" s="1"/>
  <c r="DM268" i="46"/>
  <c r="DM215" i="46"/>
  <c r="DM266" i="46"/>
  <c r="DM228" i="46"/>
  <c r="DM178" i="46"/>
  <c r="DM326" i="46" s="1"/>
  <c r="DM234" i="46"/>
  <c r="DM225" i="46"/>
  <c r="DM170" i="46"/>
  <c r="DM318" i="46" s="1"/>
  <c r="DM227" i="46"/>
  <c r="DM233" i="46"/>
  <c r="DM223" i="46"/>
  <c r="DM232" i="46"/>
  <c r="DM270" i="46"/>
  <c r="DM116" i="46"/>
  <c r="DM117" i="46"/>
  <c r="DM122" i="46"/>
  <c r="DM127" i="46"/>
  <c r="DM126" i="46"/>
  <c r="DM89" i="46"/>
  <c r="DM81" i="46"/>
  <c r="DM80" i="46"/>
  <c r="DM72" i="46"/>
  <c r="DM71" i="46"/>
  <c r="DM134" i="46"/>
  <c r="DM229" i="46"/>
  <c r="DM272" i="46"/>
  <c r="DM176" i="46"/>
  <c r="DM324" i="46" s="1"/>
  <c r="DM165" i="46"/>
  <c r="DF63" i="26"/>
  <c r="DK310" i="46"/>
  <c r="DL159" i="46"/>
  <c r="DL209" i="46"/>
  <c r="DL208" i="46"/>
  <c r="DL158" i="46"/>
  <c r="DL260" i="46"/>
  <c r="DL259" i="46"/>
  <c r="DM315" i="46"/>
  <c r="DN37" i="46"/>
  <c r="DN32" i="46"/>
  <c r="DN43" i="46"/>
  <c r="DN38" i="46"/>
  <c r="DN27" i="46"/>
  <c r="DN34" i="46"/>
  <c r="DN36" i="46"/>
  <c r="DN26" i="46"/>
  <c r="DN41" i="46"/>
  <c r="DN40" i="46"/>
  <c r="DN25" i="46"/>
  <c r="DN35" i="46"/>
  <c r="DN30" i="46"/>
  <c r="DN31" i="46"/>
  <c r="DN42" i="46"/>
  <c r="DN29" i="46"/>
  <c r="DN28" i="46"/>
  <c r="DN39" i="46"/>
  <c r="DN33" i="46"/>
  <c r="DN24" i="46"/>
  <c r="DL313" i="46"/>
  <c r="DO14" i="46"/>
  <c r="DN217" i="46"/>
  <c r="DN15" i="46"/>
  <c r="E455" i="46"/>
  <c r="F454" i="46"/>
  <c r="DI32" i="21"/>
  <c r="DI31" i="21" s="1"/>
  <c r="DJ15" i="25" s="1"/>
  <c r="AZ112" i="21"/>
  <c r="DG3" i="26"/>
  <c r="DH2" i="26"/>
  <c r="DG4" i="26"/>
  <c r="DG9" i="26"/>
  <c r="DG10" i="26"/>
  <c r="DG16" i="26" s="1"/>
  <c r="DG66" i="26"/>
  <c r="DG65" i="26"/>
  <c r="DL5" i="26"/>
  <c r="DL6" i="26"/>
  <c r="DL7" i="26"/>
  <c r="DM8" i="26"/>
  <c r="DQ3" i="28"/>
  <c r="DQ4" i="28"/>
  <c r="DR2" i="28"/>
  <c r="DQ9" i="28"/>
  <c r="DQ10" i="28"/>
  <c r="DS6" i="28"/>
  <c r="DS7" i="28"/>
  <c r="DS5" i="28"/>
  <c r="DT8" i="28"/>
  <c r="CE145" i="21"/>
  <c r="CF142" i="21" s="1"/>
  <c r="CF144" i="21" s="1"/>
  <c r="CE20" i="26"/>
  <c r="DK2" i="25"/>
  <c r="DJ4" i="25"/>
  <c r="DJ9" i="25"/>
  <c r="DJ3" i="25"/>
  <c r="DK5" i="25"/>
  <c r="DK6" i="25"/>
  <c r="DK7" i="25"/>
  <c r="DL8" i="25"/>
  <c r="DG121" i="21"/>
  <c r="DG143" i="21"/>
  <c r="DG166" i="21"/>
  <c r="DH3" i="21"/>
  <c r="DH4" i="21"/>
  <c r="DH9" i="21"/>
  <c r="DI2" i="21"/>
  <c r="DH10" i="21"/>
  <c r="DH151" i="21"/>
  <c r="DH290" i="21"/>
  <c r="DH234" i="21"/>
  <c r="DH239" i="21" s="1"/>
  <c r="DH47" i="21"/>
  <c r="DH63" i="21"/>
  <c r="DH107" i="21"/>
  <c r="DH152" i="21"/>
  <c r="DH174" i="21"/>
  <c r="DH74" i="21"/>
  <c r="DH118" i="21"/>
  <c r="DH163" i="21"/>
  <c r="DH85" i="21"/>
  <c r="DH129" i="21"/>
  <c r="DH191" i="21"/>
  <c r="DH195" i="21" s="1"/>
  <c r="DH30" i="26" s="1"/>
  <c r="DH207" i="21"/>
  <c r="DH211" i="21" s="1"/>
  <c r="DH31" i="26" s="1"/>
  <c r="DH96" i="21"/>
  <c r="DH140" i="21"/>
  <c r="DG132" i="21"/>
  <c r="DG155" i="21"/>
  <c r="DJ5" i="21"/>
  <c r="DJ161" i="21" s="1"/>
  <c r="DJ6" i="21"/>
  <c r="DK8" i="21"/>
  <c r="DK46" i="21" s="1"/>
  <c r="DJ7" i="21"/>
  <c r="DG110" i="21"/>
  <c r="DG272" i="21" s="1"/>
  <c r="DI61" i="21"/>
  <c r="DI172" i="21"/>
  <c r="DI149" i="21"/>
  <c r="DD9" i="20"/>
  <c r="DD10" i="20"/>
  <c r="BW134" i="21"/>
  <c r="BX131" i="21" s="1"/>
  <c r="BX133" i="21" s="1"/>
  <c r="BX19" i="26" s="1"/>
  <c r="DD59" i="20"/>
  <c r="DD4" i="20"/>
  <c r="DD3" i="20"/>
  <c r="DD54" i="20"/>
  <c r="DE2" i="20"/>
  <c r="DD49" i="20"/>
  <c r="BU123" i="21"/>
  <c r="BV120" i="21" s="1"/>
  <c r="BV122" i="21" s="1"/>
  <c r="BV18" i="26" s="1"/>
  <c r="DJ8" i="20"/>
  <c r="DI7" i="20"/>
  <c r="DI6" i="20"/>
  <c r="DI5" i="20"/>
  <c r="DE347" i="21" l="1"/>
  <c r="DE350" i="21"/>
  <c r="DI346" i="21"/>
  <c r="DI345" i="21"/>
  <c r="DI218" i="21"/>
  <c r="DI50" i="26" s="1"/>
  <c r="DI47" i="26" s="1"/>
  <c r="DI201" i="21"/>
  <c r="DI200" i="21"/>
  <c r="DI185" i="21"/>
  <c r="DI217" i="21"/>
  <c r="DI49" i="26" s="1"/>
  <c r="DI46" i="26" s="1"/>
  <c r="DI184" i="21"/>
  <c r="DI338" i="21"/>
  <c r="DI339" i="21"/>
  <c r="DI372" i="21"/>
  <c r="DI62" i="26" s="1"/>
  <c r="DI371" i="21"/>
  <c r="DI56" i="26" s="1"/>
  <c r="DI364" i="21"/>
  <c r="DI365" i="21"/>
  <c r="DO16" i="46"/>
  <c r="DK19" i="46"/>
  <c r="DJ17" i="46"/>
  <c r="DJ18" i="46"/>
  <c r="DF337" i="21"/>
  <c r="DF340" i="21" s="1"/>
  <c r="DF39" i="28"/>
  <c r="DF344" i="21"/>
  <c r="DI351" i="21"/>
  <c r="DI55" i="26"/>
  <c r="DI61" i="26"/>
  <c r="DH377" i="21"/>
  <c r="DI37" i="21"/>
  <c r="DI283" i="21"/>
  <c r="DI285" i="21"/>
  <c r="DI42" i="25"/>
  <c r="DI224" i="21"/>
  <c r="DI223" i="21"/>
  <c r="DI206" i="21"/>
  <c r="DI190" i="21"/>
  <c r="DI54" i="26"/>
  <c r="DI60" i="26"/>
  <c r="DI173" i="21"/>
  <c r="DI175" i="21" s="1"/>
  <c r="DI171" i="21" s="1"/>
  <c r="DI284" i="21" s="1"/>
  <c r="DI53" i="26"/>
  <c r="DI59" i="26"/>
  <c r="DI150" i="21"/>
  <c r="DI148" i="21" s="1"/>
  <c r="DJ20" i="25" s="1"/>
  <c r="DI162" i="21"/>
  <c r="DI160" i="21" s="1"/>
  <c r="DJ21" i="25" s="1"/>
  <c r="DI128" i="21"/>
  <c r="DI126" i="21" s="1"/>
  <c r="DJ18" i="25" s="1"/>
  <c r="DI139" i="21"/>
  <c r="DI137" i="21" s="1"/>
  <c r="DJ19" i="25" s="1"/>
  <c r="DJ127" i="21"/>
  <c r="DJ138" i="21"/>
  <c r="DJ116" i="21"/>
  <c r="DJ105" i="21"/>
  <c r="DJ94" i="21"/>
  <c r="DJ83" i="21"/>
  <c r="DI106" i="21"/>
  <c r="DI104" i="21" s="1"/>
  <c r="DJ42" i="25" s="1"/>
  <c r="DI117" i="21"/>
  <c r="DI115" i="21" s="1"/>
  <c r="DJ17" i="25" s="1"/>
  <c r="DI84" i="21"/>
  <c r="DI95" i="21"/>
  <c r="DJ72" i="21"/>
  <c r="DI62" i="21"/>
  <c r="DI73" i="21"/>
  <c r="BC167" i="21"/>
  <c r="BC22" i="26" s="1"/>
  <c r="DI328" i="21"/>
  <c r="DE29" i="20"/>
  <c r="DE24" i="20"/>
  <c r="DE44" i="20"/>
  <c r="DE39" i="20"/>
  <c r="DE34" i="20"/>
  <c r="DN238" i="46"/>
  <c r="DN249" i="46"/>
  <c r="DN289" i="46"/>
  <c r="DN253" i="46"/>
  <c r="DN296" i="46"/>
  <c r="DN252" i="46"/>
  <c r="DN293" i="46"/>
  <c r="DN245" i="46"/>
  <c r="DN288" i="46"/>
  <c r="DN302" i="46"/>
  <c r="DN251" i="46"/>
  <c r="DN248" i="46"/>
  <c r="DN240" i="46"/>
  <c r="DN297" i="46"/>
  <c r="DN236" i="46"/>
  <c r="DN254" i="46"/>
  <c r="DN301" i="46"/>
  <c r="DN295" i="46"/>
  <c r="DN299" i="46"/>
  <c r="DN237" i="46"/>
  <c r="DN247" i="46"/>
  <c r="DN290" i="46"/>
  <c r="DN304" i="46"/>
  <c r="DN242" i="46"/>
  <c r="DN291" i="46"/>
  <c r="DN246" i="46"/>
  <c r="DN294" i="46"/>
  <c r="DN239" i="46"/>
  <c r="DN298" i="46"/>
  <c r="DN154" i="46"/>
  <c r="DN150" i="46"/>
  <c r="DN146" i="46"/>
  <c r="DN142" i="46"/>
  <c r="DN137" i="46"/>
  <c r="DN136" i="46"/>
  <c r="DN108" i="46"/>
  <c r="DN104" i="46"/>
  <c r="DN100" i="46"/>
  <c r="DN96" i="46"/>
  <c r="DN92" i="46"/>
  <c r="DN292" i="46"/>
  <c r="DN250" i="46"/>
  <c r="DN243" i="46"/>
  <c r="DN200" i="46"/>
  <c r="DN348" i="46" s="1"/>
  <c r="DN198" i="46"/>
  <c r="DN346" i="46" s="1"/>
  <c r="DN199" i="46"/>
  <c r="DN347" i="46" s="1"/>
  <c r="DN195" i="46"/>
  <c r="DN343" i="46" s="1"/>
  <c r="DN190" i="46"/>
  <c r="DN338" i="46" s="1"/>
  <c r="DN153" i="46"/>
  <c r="DN149" i="46"/>
  <c r="DN145" i="46"/>
  <c r="DN141" i="46"/>
  <c r="DN135" i="46"/>
  <c r="DN107" i="46"/>
  <c r="DN103" i="46"/>
  <c r="DN99" i="46"/>
  <c r="DN95" i="46"/>
  <c r="DN91" i="46"/>
  <c r="DN305" i="46"/>
  <c r="DN286" i="46"/>
  <c r="DN197" i="46"/>
  <c r="DN345" i="46" s="1"/>
  <c r="DN201" i="46"/>
  <c r="DN349" i="46" s="1"/>
  <c r="DN196" i="46"/>
  <c r="DN344" i="46" s="1"/>
  <c r="DN191" i="46"/>
  <c r="DN339" i="46" s="1"/>
  <c r="DN185" i="46"/>
  <c r="DN333" i="46" s="1"/>
  <c r="DO45" i="46"/>
  <c r="DO49" i="46"/>
  <c r="DO53" i="46"/>
  <c r="DO57" i="46"/>
  <c r="DO61" i="46"/>
  <c r="DO44" i="46"/>
  <c r="DO48" i="46"/>
  <c r="DO52" i="46"/>
  <c r="DO56" i="46"/>
  <c r="DO60" i="46"/>
  <c r="DO47" i="46"/>
  <c r="DO51" i="46"/>
  <c r="DO55" i="46"/>
  <c r="DO59" i="46"/>
  <c r="DO63" i="46"/>
  <c r="DO46" i="46"/>
  <c r="DO50" i="46"/>
  <c r="DO54" i="46"/>
  <c r="DO58" i="46"/>
  <c r="DO62" i="46"/>
  <c r="DN152" i="46"/>
  <c r="DN148" i="46"/>
  <c r="DN144" i="46"/>
  <c r="DN140" i="46"/>
  <c r="DN110" i="46"/>
  <c r="DN106" i="46"/>
  <c r="DN102" i="46"/>
  <c r="DN98" i="46"/>
  <c r="DN94" i="46"/>
  <c r="DN303" i="46"/>
  <c r="DN300" i="46"/>
  <c r="DN287" i="46"/>
  <c r="DN244" i="46"/>
  <c r="DN241" i="46"/>
  <c r="DN235" i="46"/>
  <c r="DN204" i="46"/>
  <c r="DN352" i="46" s="1"/>
  <c r="DN192" i="46"/>
  <c r="DN340" i="46" s="1"/>
  <c r="DN194" i="46"/>
  <c r="DN342" i="46" s="1"/>
  <c r="DN189" i="46"/>
  <c r="DN337" i="46" s="1"/>
  <c r="DN188" i="46"/>
  <c r="DN336" i="46" s="1"/>
  <c r="DN151" i="46"/>
  <c r="DN147" i="46"/>
  <c r="DN143" i="46"/>
  <c r="DN139" i="46"/>
  <c r="DN138" i="46"/>
  <c r="DN109" i="46"/>
  <c r="DN105" i="46"/>
  <c r="DN101" i="46"/>
  <c r="DN97" i="46"/>
  <c r="DN93" i="46"/>
  <c r="DN202" i="46"/>
  <c r="DN350" i="46" s="1"/>
  <c r="DN203" i="46"/>
  <c r="DN351" i="46" s="1"/>
  <c r="DN193" i="46"/>
  <c r="DN341" i="46" s="1"/>
  <c r="DN187" i="46"/>
  <c r="DN335" i="46" s="1"/>
  <c r="DN186" i="46"/>
  <c r="DN334" i="46" s="1"/>
  <c r="DH352" i="21"/>
  <c r="DN229" i="46"/>
  <c r="DN170" i="46"/>
  <c r="DN318" i="46" s="1"/>
  <c r="DN178" i="46"/>
  <c r="DN326" i="46" s="1"/>
  <c r="DN172" i="46"/>
  <c r="DN320" i="46" s="1"/>
  <c r="DN221" i="46"/>
  <c r="DN279" i="46"/>
  <c r="DN281" i="46"/>
  <c r="DN231" i="46"/>
  <c r="DN167" i="46"/>
  <c r="DN315" i="46" s="1"/>
  <c r="DN177" i="46"/>
  <c r="DN325" i="46" s="1"/>
  <c r="DN120" i="46"/>
  <c r="DN122" i="46"/>
  <c r="DN119" i="46"/>
  <c r="DN133" i="46"/>
  <c r="DN129" i="46"/>
  <c r="DN84" i="46"/>
  <c r="DN85" i="46"/>
  <c r="DN80" i="46"/>
  <c r="DN75" i="46"/>
  <c r="DN71" i="46"/>
  <c r="DN175" i="46"/>
  <c r="DN323" i="46" s="1"/>
  <c r="DN280" i="46"/>
  <c r="DN230" i="46"/>
  <c r="DN165" i="46"/>
  <c r="DN223" i="46"/>
  <c r="DN225" i="46"/>
  <c r="DN228" i="46"/>
  <c r="DN268" i="46"/>
  <c r="DN166" i="46"/>
  <c r="DN314" i="46" s="1"/>
  <c r="DN184" i="46"/>
  <c r="DN332" i="46" s="1"/>
  <c r="DN282" i="46"/>
  <c r="DN218" i="46"/>
  <c r="DN274" i="46"/>
  <c r="DN276" i="46"/>
  <c r="DN224" i="46"/>
  <c r="DN117" i="46"/>
  <c r="DN121" i="46"/>
  <c r="DN128" i="46"/>
  <c r="DN132" i="46"/>
  <c r="DN90" i="46"/>
  <c r="DN87" i="46"/>
  <c r="DN76" i="46"/>
  <c r="DN78" i="46"/>
  <c r="DN72" i="46"/>
  <c r="DN269" i="46"/>
  <c r="DN216" i="46"/>
  <c r="DN283" i="46"/>
  <c r="DN176" i="46"/>
  <c r="DN324" i="46" s="1"/>
  <c r="DN270" i="46"/>
  <c r="DN233" i="46"/>
  <c r="DN266" i="46"/>
  <c r="DN180" i="46"/>
  <c r="DN328" i="46" s="1"/>
  <c r="DN275" i="46"/>
  <c r="DN183" i="46"/>
  <c r="DN331" i="46" s="1"/>
  <c r="DN179" i="46"/>
  <c r="DN327" i="46" s="1"/>
  <c r="DN273" i="46"/>
  <c r="DN220" i="46"/>
  <c r="DN271" i="46"/>
  <c r="DN115" i="46"/>
  <c r="DN118" i="46"/>
  <c r="DN123" i="46"/>
  <c r="DN127" i="46"/>
  <c r="DN124" i="46"/>
  <c r="DN88" i="46"/>
  <c r="DN86" i="46"/>
  <c r="DN83" i="46"/>
  <c r="DN81" i="46"/>
  <c r="DN73" i="46"/>
  <c r="DN134" i="46"/>
  <c r="DN278" i="46"/>
  <c r="DN173" i="46"/>
  <c r="DN321" i="46" s="1"/>
  <c r="DN181" i="46"/>
  <c r="DN329" i="46" s="1"/>
  <c r="DN168" i="46"/>
  <c r="DN316" i="46" s="1"/>
  <c r="DN171" i="46"/>
  <c r="DN319" i="46" s="1"/>
  <c r="DN272" i="46"/>
  <c r="DN232" i="46"/>
  <c r="DN227" i="46"/>
  <c r="DN234" i="46"/>
  <c r="DN215" i="46"/>
  <c r="DN285" i="46"/>
  <c r="DN277" i="46"/>
  <c r="DN219" i="46"/>
  <c r="DN226" i="46"/>
  <c r="DN182" i="46"/>
  <c r="DN330" i="46" s="1"/>
  <c r="DN267" i="46"/>
  <c r="DN116" i="46"/>
  <c r="DN125" i="46"/>
  <c r="DN130" i="46"/>
  <c r="DN131" i="46"/>
  <c r="DN126" i="46"/>
  <c r="DN89" i="46"/>
  <c r="DN82" i="46"/>
  <c r="DN79" i="46"/>
  <c r="DN77" i="46"/>
  <c r="DN74" i="46"/>
  <c r="DN174" i="46"/>
  <c r="DN322" i="46" s="1"/>
  <c r="DN284" i="46"/>
  <c r="DN169" i="46"/>
  <c r="DN317" i="46" s="1"/>
  <c r="DN222" i="46"/>
  <c r="DG63" i="26"/>
  <c r="DM159" i="46"/>
  <c r="DL310" i="46"/>
  <c r="DM260" i="46"/>
  <c r="DM259" i="46"/>
  <c r="DM209" i="46"/>
  <c r="DM208" i="46"/>
  <c r="DM158" i="46"/>
  <c r="DO32" i="46"/>
  <c r="DO27" i="46"/>
  <c r="DO38" i="46"/>
  <c r="DO37" i="46"/>
  <c r="DO36" i="46"/>
  <c r="DO40" i="46"/>
  <c r="DO43" i="46"/>
  <c r="DO25" i="46"/>
  <c r="DO31" i="46"/>
  <c r="DO26" i="46"/>
  <c r="DO34" i="46"/>
  <c r="DO41" i="46"/>
  <c r="DO29" i="46"/>
  <c r="DO30" i="46"/>
  <c r="DO28" i="46"/>
  <c r="DO35" i="46"/>
  <c r="DO24" i="46"/>
  <c r="DO39" i="46"/>
  <c r="DO42" i="46"/>
  <c r="DO33" i="46"/>
  <c r="DJ32" i="21"/>
  <c r="DJ31" i="21" s="1"/>
  <c r="DK15" i="25" s="1"/>
  <c r="E456" i="46"/>
  <c r="F455" i="46"/>
  <c r="DO217" i="46"/>
  <c r="DP14" i="46"/>
  <c r="DP16" i="46" s="1"/>
  <c r="DO15" i="46"/>
  <c r="DM313" i="46"/>
  <c r="BA26" i="28"/>
  <c r="BA109" i="21"/>
  <c r="DT5" i="28"/>
  <c r="DT6" i="28"/>
  <c r="DU8" i="28"/>
  <c r="DT7" i="28"/>
  <c r="DS2" i="28"/>
  <c r="DR3" i="28"/>
  <c r="DR4" i="28"/>
  <c r="DR9" i="28"/>
  <c r="DR10" i="28"/>
  <c r="DM5" i="26"/>
  <c r="DM6" i="26"/>
  <c r="DN8" i="26"/>
  <c r="DM7" i="26"/>
  <c r="DH3" i="26"/>
  <c r="DH4" i="26"/>
  <c r="DI2" i="26"/>
  <c r="DH9" i="26"/>
  <c r="DH10" i="26"/>
  <c r="DH16" i="26" s="1"/>
  <c r="DH65" i="26"/>
  <c r="DH66" i="26"/>
  <c r="DH110" i="21"/>
  <c r="DH272" i="21" s="1"/>
  <c r="CF145" i="21"/>
  <c r="CG142" i="21" s="1"/>
  <c r="CG144" i="21" s="1"/>
  <c r="CF20" i="26"/>
  <c r="DL6" i="25"/>
  <c r="DL5" i="25"/>
  <c r="DM8" i="25"/>
  <c r="DL7" i="25"/>
  <c r="DL2" i="25"/>
  <c r="DK9" i="25"/>
  <c r="DK4" i="25"/>
  <c r="DK3" i="25"/>
  <c r="DH143" i="21"/>
  <c r="DH166" i="21"/>
  <c r="DH132" i="21"/>
  <c r="DH121" i="21"/>
  <c r="DJ172" i="21"/>
  <c r="DJ61" i="21"/>
  <c r="DJ149" i="21"/>
  <c r="DH155" i="21"/>
  <c r="DK5" i="21"/>
  <c r="DK161" i="21" s="1"/>
  <c r="DK7" i="21"/>
  <c r="DK6" i="21"/>
  <c r="DL8" i="21"/>
  <c r="DL46" i="21" s="1"/>
  <c r="DJ2" i="21"/>
  <c r="DI3" i="21"/>
  <c r="DI4" i="21"/>
  <c r="DI9" i="21"/>
  <c r="DI10" i="21"/>
  <c r="DI151" i="21"/>
  <c r="DI47" i="21"/>
  <c r="DI234" i="21"/>
  <c r="DI239" i="21" s="1"/>
  <c r="DI290" i="21"/>
  <c r="DI63" i="21"/>
  <c r="DI107" i="21"/>
  <c r="DI129" i="21"/>
  <c r="DI74" i="21"/>
  <c r="DI163" i="21"/>
  <c r="DI152" i="21"/>
  <c r="DI140" i="21"/>
  <c r="DI96" i="21"/>
  <c r="DI174" i="21"/>
  <c r="DI207" i="21"/>
  <c r="DI211" i="21" s="1"/>
  <c r="DI31" i="26" s="1"/>
  <c r="DI118" i="21"/>
  <c r="DI85" i="21"/>
  <c r="DI191" i="21"/>
  <c r="DI195" i="21" s="1"/>
  <c r="DI30" i="26" s="1"/>
  <c r="DE9" i="20"/>
  <c r="DE10" i="20"/>
  <c r="BV123" i="21"/>
  <c r="BW120" i="21" s="1"/>
  <c r="BW122" i="21" s="1"/>
  <c r="BW18" i="26" s="1"/>
  <c r="BX134" i="21"/>
  <c r="BY131" i="21" s="1"/>
  <c r="BY133" i="21" s="1"/>
  <c r="BY19" i="26" s="1"/>
  <c r="DE59" i="20"/>
  <c r="DF2" i="20"/>
  <c r="DE49" i="20"/>
  <c r="DE3" i="20"/>
  <c r="DE54" i="20"/>
  <c r="DE4" i="20"/>
  <c r="DK8" i="20"/>
  <c r="DJ7" i="20"/>
  <c r="DJ6" i="20"/>
  <c r="DJ5" i="20"/>
  <c r="DF347" i="21" l="1"/>
  <c r="DF350" i="21"/>
  <c r="DJ345" i="21"/>
  <c r="DJ218" i="21"/>
  <c r="DJ50" i="26" s="1"/>
  <c r="DJ47" i="26" s="1"/>
  <c r="DJ217" i="21"/>
  <c r="DJ49" i="26" s="1"/>
  <c r="DJ46" i="26" s="1"/>
  <c r="DJ184" i="21"/>
  <c r="DJ346" i="21"/>
  <c r="DJ200" i="21"/>
  <c r="DJ201" i="21"/>
  <c r="DJ185" i="21"/>
  <c r="DJ339" i="21"/>
  <c r="DJ372" i="21"/>
  <c r="DJ62" i="26" s="1"/>
  <c r="DJ371" i="21"/>
  <c r="DJ56" i="26" s="1"/>
  <c r="DJ338" i="21"/>
  <c r="DJ364" i="21"/>
  <c r="DJ365" i="21"/>
  <c r="DL19" i="46"/>
  <c r="DK18" i="46"/>
  <c r="DK17" i="46"/>
  <c r="DG337" i="21"/>
  <c r="DG340" i="21" s="1"/>
  <c r="DG39" i="28"/>
  <c r="DG344" i="21"/>
  <c r="DJ351" i="21"/>
  <c r="DJ55" i="26"/>
  <c r="DJ61" i="26"/>
  <c r="DI377" i="21"/>
  <c r="DJ37" i="21"/>
  <c r="DJ283" i="21"/>
  <c r="DJ285" i="21"/>
  <c r="DJ224" i="21"/>
  <c r="DJ223" i="21"/>
  <c r="DJ206" i="21"/>
  <c r="DJ190" i="21"/>
  <c r="DJ60" i="26"/>
  <c r="DJ54" i="26"/>
  <c r="DJ173" i="21"/>
  <c r="DJ175" i="21" s="1"/>
  <c r="DJ171" i="21" s="1"/>
  <c r="DJ284" i="21" s="1"/>
  <c r="DJ59" i="26"/>
  <c r="DJ53" i="26"/>
  <c r="DJ150" i="21"/>
  <c r="DJ148" i="21" s="1"/>
  <c r="DK20" i="25" s="1"/>
  <c r="DJ162" i="21"/>
  <c r="DJ160" i="21" s="1"/>
  <c r="DK21" i="25" s="1"/>
  <c r="DI268" i="21"/>
  <c r="DJ128" i="21"/>
  <c r="DJ126" i="21" s="1"/>
  <c r="DK18" i="25" s="1"/>
  <c r="DJ139" i="21"/>
  <c r="DJ137" i="21" s="1"/>
  <c r="DK19" i="25" s="1"/>
  <c r="DK138" i="21"/>
  <c r="DK127" i="21"/>
  <c r="DK116" i="21"/>
  <c r="DK94" i="21"/>
  <c r="DK105" i="21"/>
  <c r="DK83" i="21"/>
  <c r="DJ106" i="21"/>
  <c r="DJ104" i="21" s="1"/>
  <c r="DK42" i="25" s="1"/>
  <c r="DJ117" i="21"/>
  <c r="DJ115" i="21" s="1"/>
  <c r="DK17" i="25" s="1"/>
  <c r="DJ84" i="21"/>
  <c r="DJ95" i="21"/>
  <c r="DK72" i="21"/>
  <c r="BC168" i="21"/>
  <c r="BC357" i="21" s="1"/>
  <c r="DJ62" i="21"/>
  <c r="DJ73" i="21"/>
  <c r="DJ328" i="21"/>
  <c r="DF29" i="20"/>
  <c r="DF24" i="20"/>
  <c r="DF44" i="20"/>
  <c r="DF39" i="20"/>
  <c r="DF34" i="20"/>
  <c r="DO235" i="46"/>
  <c r="DO241" i="46"/>
  <c r="DO287" i="46"/>
  <c r="DO244" i="46"/>
  <c r="DO300" i="46"/>
  <c r="DO303" i="46"/>
  <c r="DO152" i="46"/>
  <c r="DO148" i="46"/>
  <c r="DO144" i="46"/>
  <c r="DO140" i="46"/>
  <c r="DO136" i="46"/>
  <c r="DO110" i="46"/>
  <c r="DO106" i="46"/>
  <c r="DO102" i="46"/>
  <c r="DO96" i="46"/>
  <c r="DO95" i="46"/>
  <c r="DO298" i="46"/>
  <c r="DO295" i="46"/>
  <c r="DO297" i="46"/>
  <c r="DO254" i="46"/>
  <c r="DO245" i="46"/>
  <c r="DO248" i="46"/>
  <c r="DO237" i="46"/>
  <c r="DO196" i="46"/>
  <c r="DO344" i="46" s="1"/>
  <c r="DO197" i="46"/>
  <c r="DO345" i="46" s="1"/>
  <c r="DO192" i="46"/>
  <c r="DO340" i="46" s="1"/>
  <c r="DO187" i="46"/>
  <c r="DO335" i="46" s="1"/>
  <c r="DO151" i="46"/>
  <c r="DO147" i="46"/>
  <c r="DO143" i="46"/>
  <c r="DO139" i="46"/>
  <c r="DO135" i="46"/>
  <c r="DO109" i="46"/>
  <c r="DO105" i="46"/>
  <c r="DO101" i="46"/>
  <c r="DO94" i="46"/>
  <c r="DO93" i="46"/>
  <c r="DO294" i="46"/>
  <c r="DO289" i="46"/>
  <c r="DO296" i="46"/>
  <c r="DO293" i="46"/>
  <c r="DO250" i="46"/>
  <c r="DO252" i="46"/>
  <c r="DO251" i="46"/>
  <c r="DO238" i="46"/>
  <c r="DO203" i="46"/>
  <c r="DO351" i="46" s="1"/>
  <c r="DO199" i="46"/>
  <c r="DO347" i="46" s="1"/>
  <c r="DO204" i="46"/>
  <c r="DO352" i="46" s="1"/>
  <c r="DO191" i="46"/>
  <c r="DO339" i="46" s="1"/>
  <c r="DO189" i="46"/>
  <c r="DO337" i="46" s="1"/>
  <c r="DO185" i="46"/>
  <c r="DO333" i="46" s="1"/>
  <c r="DP46" i="46"/>
  <c r="DP50" i="46"/>
  <c r="DP54" i="46"/>
  <c r="DP58" i="46"/>
  <c r="DP62" i="46"/>
  <c r="DP45" i="46"/>
  <c r="DP49" i="46"/>
  <c r="DP53" i="46"/>
  <c r="DP57" i="46"/>
  <c r="DP61" i="46"/>
  <c r="DP44" i="46"/>
  <c r="DP48" i="46"/>
  <c r="DP52" i="46"/>
  <c r="DP56" i="46"/>
  <c r="DP60" i="46"/>
  <c r="DP47" i="46"/>
  <c r="DP51" i="46"/>
  <c r="DP55" i="46"/>
  <c r="DP59" i="46"/>
  <c r="DP63" i="46"/>
  <c r="DO154" i="46"/>
  <c r="DO150" i="46"/>
  <c r="DO146" i="46"/>
  <c r="DO142" i="46"/>
  <c r="DO138" i="46"/>
  <c r="DO108" i="46"/>
  <c r="DO104" i="46"/>
  <c r="DO100" i="46"/>
  <c r="DO99" i="46"/>
  <c r="DO92" i="46"/>
  <c r="DO291" i="46"/>
  <c r="DO292" i="46"/>
  <c r="DO290" i="46"/>
  <c r="DO253" i="46"/>
  <c r="DO246" i="46"/>
  <c r="DO247" i="46"/>
  <c r="DO240" i="46"/>
  <c r="DO239" i="46"/>
  <c r="DO201" i="46"/>
  <c r="DO349" i="46" s="1"/>
  <c r="DO193" i="46"/>
  <c r="DO341" i="46" s="1"/>
  <c r="DO202" i="46"/>
  <c r="DO350" i="46" s="1"/>
  <c r="DO200" i="46"/>
  <c r="DO348" i="46" s="1"/>
  <c r="DO194" i="46"/>
  <c r="DO342" i="46" s="1"/>
  <c r="DO186" i="46"/>
  <c r="DO334" i="46" s="1"/>
  <c r="DO153" i="46"/>
  <c r="DO149" i="46"/>
  <c r="DO145" i="46"/>
  <c r="DO141" i="46"/>
  <c r="DO137" i="46"/>
  <c r="DO107" i="46"/>
  <c r="DO103" i="46"/>
  <c r="DO98" i="46"/>
  <c r="DO97" i="46"/>
  <c r="DO305" i="46"/>
  <c r="DO91" i="46"/>
  <c r="DO302" i="46"/>
  <c r="DO299" i="46"/>
  <c r="DO304" i="46"/>
  <c r="DO301" i="46"/>
  <c r="DO288" i="46"/>
  <c r="DO286" i="46"/>
  <c r="DO249" i="46"/>
  <c r="DO242" i="46"/>
  <c r="DO243" i="46"/>
  <c r="DO236" i="46"/>
  <c r="DO198" i="46"/>
  <c r="DO346" i="46" s="1"/>
  <c r="DO195" i="46"/>
  <c r="DO343" i="46" s="1"/>
  <c r="DO190" i="46"/>
  <c r="DO338" i="46" s="1"/>
  <c r="DO188" i="46"/>
  <c r="DO336" i="46" s="1"/>
  <c r="DI352" i="21"/>
  <c r="DI358" i="21" s="1"/>
  <c r="DI311" i="21" s="1"/>
  <c r="DO174" i="46"/>
  <c r="DO322" i="46" s="1"/>
  <c r="DO267" i="46"/>
  <c r="DO219" i="46"/>
  <c r="DO234" i="46"/>
  <c r="DO171" i="46"/>
  <c r="DO319" i="46" s="1"/>
  <c r="DO278" i="46"/>
  <c r="DO271" i="46"/>
  <c r="DO183" i="46"/>
  <c r="DO331" i="46" s="1"/>
  <c r="DO283" i="46"/>
  <c r="DO269" i="46"/>
  <c r="DO276" i="46"/>
  <c r="DO184" i="46"/>
  <c r="DO332" i="46" s="1"/>
  <c r="DO225" i="46"/>
  <c r="DO117" i="46"/>
  <c r="DO115" i="46"/>
  <c r="DO124" i="46"/>
  <c r="DO120" i="46"/>
  <c r="DO133" i="46"/>
  <c r="DO85" i="46"/>
  <c r="DO79" i="46"/>
  <c r="DO87" i="46"/>
  <c r="DO80" i="46"/>
  <c r="DO82" i="46"/>
  <c r="DO71" i="46"/>
  <c r="DO134" i="46"/>
  <c r="DO281" i="46"/>
  <c r="DO221" i="46"/>
  <c r="DO170" i="46"/>
  <c r="DO318" i="46" s="1"/>
  <c r="DO222" i="46"/>
  <c r="DO182" i="46"/>
  <c r="DO330" i="46" s="1"/>
  <c r="DO277" i="46"/>
  <c r="DO227" i="46"/>
  <c r="DO168" i="46"/>
  <c r="DO316" i="46" s="1"/>
  <c r="DO220" i="46"/>
  <c r="DO275" i="46"/>
  <c r="DO233" i="46"/>
  <c r="DO274" i="46"/>
  <c r="DO166" i="46"/>
  <c r="DO314" i="46" s="1"/>
  <c r="DO223" i="46"/>
  <c r="DO121" i="46"/>
  <c r="DO128" i="46"/>
  <c r="DO116" i="46"/>
  <c r="DO119" i="46"/>
  <c r="DO130" i="46"/>
  <c r="DO90" i="46"/>
  <c r="DO83" i="46"/>
  <c r="DO77" i="46"/>
  <c r="DO78" i="46"/>
  <c r="DO72" i="46"/>
  <c r="DO230" i="46"/>
  <c r="DO177" i="46"/>
  <c r="DO325" i="46" s="1"/>
  <c r="DO172" i="46"/>
  <c r="DO320" i="46" s="1"/>
  <c r="DO169" i="46"/>
  <c r="DO317" i="46" s="1"/>
  <c r="DO226" i="46"/>
  <c r="DO285" i="46"/>
  <c r="DO232" i="46"/>
  <c r="DO181" i="46"/>
  <c r="DO329" i="46" s="1"/>
  <c r="DO273" i="46"/>
  <c r="DO180" i="46"/>
  <c r="DO328" i="46" s="1"/>
  <c r="DO270" i="46"/>
  <c r="DO216" i="46"/>
  <c r="DO218" i="46"/>
  <c r="DO268" i="46"/>
  <c r="DO165" i="46"/>
  <c r="DO122" i="46"/>
  <c r="DO123" i="46"/>
  <c r="DO127" i="46"/>
  <c r="DO125" i="46"/>
  <c r="DO89" i="46"/>
  <c r="DO86" i="46"/>
  <c r="DO88" i="46"/>
  <c r="DO75" i="46"/>
  <c r="DO74" i="46"/>
  <c r="DO73" i="46"/>
  <c r="DO280" i="46"/>
  <c r="DO167" i="46"/>
  <c r="DO315" i="46" s="1"/>
  <c r="DO279" i="46"/>
  <c r="DO229" i="46"/>
  <c r="DO284" i="46"/>
  <c r="DO215" i="46"/>
  <c r="DO272" i="46"/>
  <c r="DO173" i="46"/>
  <c r="DO321" i="46" s="1"/>
  <c r="DO179" i="46"/>
  <c r="DO327" i="46" s="1"/>
  <c r="DO266" i="46"/>
  <c r="DO176" i="46"/>
  <c r="DO324" i="46" s="1"/>
  <c r="DO224" i="46"/>
  <c r="DO282" i="46"/>
  <c r="DO228" i="46"/>
  <c r="DO118" i="46"/>
  <c r="DO132" i="46"/>
  <c r="DO126" i="46"/>
  <c r="DO131" i="46"/>
  <c r="DO129" i="46"/>
  <c r="DO84" i="46"/>
  <c r="DO81" i="46"/>
  <c r="DO76" i="46"/>
  <c r="DO175" i="46"/>
  <c r="DO323" i="46" s="1"/>
  <c r="DO231" i="46"/>
  <c r="DO178" i="46"/>
  <c r="DO326" i="46" s="1"/>
  <c r="DN159" i="46"/>
  <c r="DM310" i="46"/>
  <c r="DN209" i="46"/>
  <c r="DN208" i="46"/>
  <c r="DN260" i="46"/>
  <c r="DN259" i="46"/>
  <c r="DN158" i="46"/>
  <c r="DP32" i="46"/>
  <c r="DP37" i="46"/>
  <c r="DP27" i="46"/>
  <c r="DP38" i="46"/>
  <c r="DP43" i="46"/>
  <c r="DP25" i="46"/>
  <c r="DP34" i="46"/>
  <c r="DP36" i="46"/>
  <c r="DP26" i="46"/>
  <c r="DP41" i="46"/>
  <c r="DP31" i="46"/>
  <c r="DP40" i="46"/>
  <c r="DP28" i="46"/>
  <c r="DP30" i="46"/>
  <c r="DP29" i="46"/>
  <c r="DP35" i="46"/>
  <c r="DP42" i="46"/>
  <c r="DP24" i="46"/>
  <c r="DP33" i="46"/>
  <c r="DP39" i="46"/>
  <c r="DK32" i="21"/>
  <c r="DK31" i="21" s="1"/>
  <c r="DL15" i="25" s="1"/>
  <c r="DN313" i="46"/>
  <c r="DP15" i="46"/>
  <c r="DQ14" i="46"/>
  <c r="DQ16" i="46" s="1"/>
  <c r="DP217" i="46"/>
  <c r="E457" i="46"/>
  <c r="F456" i="46"/>
  <c r="BA111" i="21"/>
  <c r="DJ2" i="26"/>
  <c r="DI3" i="26"/>
  <c r="DI4" i="26"/>
  <c r="DI9" i="26"/>
  <c r="DI10" i="26"/>
  <c r="DI16" i="26" s="1"/>
  <c r="DI66" i="26"/>
  <c r="DI65" i="26"/>
  <c r="DO8" i="26"/>
  <c r="DN7" i="26"/>
  <c r="DN6" i="26"/>
  <c r="DN5" i="26"/>
  <c r="DS3" i="28"/>
  <c r="DS4" i="28"/>
  <c r="DT2" i="28"/>
  <c r="DS9" i="28"/>
  <c r="DS10" i="28"/>
  <c r="DU5" i="28"/>
  <c r="DU6" i="28"/>
  <c r="DU7" i="28"/>
  <c r="DV8" i="28"/>
  <c r="DI166" i="21"/>
  <c r="CG145" i="21"/>
  <c r="CH142" i="21" s="1"/>
  <c r="CH144" i="21" s="1"/>
  <c r="CG20" i="26"/>
  <c r="DM7" i="25"/>
  <c r="DN8" i="25"/>
  <c r="DM5" i="25"/>
  <c r="DM6" i="25"/>
  <c r="DL3" i="25"/>
  <c r="DL4" i="25"/>
  <c r="DM2" i="25"/>
  <c r="DL9" i="25"/>
  <c r="DI110" i="21"/>
  <c r="DI272" i="21" s="1"/>
  <c r="DK172" i="21"/>
  <c r="DK61" i="21"/>
  <c r="DK149" i="21"/>
  <c r="DJ3" i="21"/>
  <c r="DJ4" i="21"/>
  <c r="DK2" i="21"/>
  <c r="DJ10" i="21"/>
  <c r="DJ9" i="21"/>
  <c r="DJ151" i="21"/>
  <c r="DJ290" i="21"/>
  <c r="DJ47" i="21"/>
  <c r="DJ234" i="21"/>
  <c r="DJ239" i="21" s="1"/>
  <c r="DJ96" i="21"/>
  <c r="DJ140" i="21"/>
  <c r="DJ163" i="21"/>
  <c r="DJ107" i="21"/>
  <c r="DJ152" i="21"/>
  <c r="DJ174" i="21"/>
  <c r="DJ118" i="21"/>
  <c r="DJ85" i="21"/>
  <c r="DJ191" i="21"/>
  <c r="DJ195" i="21" s="1"/>
  <c r="DJ30" i="26" s="1"/>
  <c r="DJ63" i="21"/>
  <c r="DJ129" i="21"/>
  <c r="DJ74" i="21"/>
  <c r="DJ207" i="21"/>
  <c r="DJ211" i="21" s="1"/>
  <c r="DJ31" i="26" s="1"/>
  <c r="DL7" i="21"/>
  <c r="DM8" i="21"/>
  <c r="DM46" i="21" s="1"/>
  <c r="DL5" i="21"/>
  <c r="DL161" i="21" s="1"/>
  <c r="DL6" i="21"/>
  <c r="DI143" i="21"/>
  <c r="DI121" i="21"/>
  <c r="DI132" i="21"/>
  <c r="DI155" i="21"/>
  <c r="DF9" i="20"/>
  <c r="DF10" i="20"/>
  <c r="BW123" i="21"/>
  <c r="BX120" i="21" s="1"/>
  <c r="BX122" i="21" s="1"/>
  <c r="BX18" i="26" s="1"/>
  <c r="BY134" i="21"/>
  <c r="BZ131" i="21" s="1"/>
  <c r="BZ133" i="21" s="1"/>
  <c r="BZ19" i="26" s="1"/>
  <c r="DF59" i="20"/>
  <c r="DF54" i="20"/>
  <c r="DG2" i="20"/>
  <c r="DF49" i="20"/>
  <c r="DF4" i="20"/>
  <c r="DF3" i="20"/>
  <c r="DL8" i="20"/>
  <c r="DK7" i="20"/>
  <c r="DK6" i="20"/>
  <c r="DK5" i="20"/>
  <c r="DG347" i="21" l="1"/>
  <c r="DG350" i="21"/>
  <c r="DK346" i="21"/>
  <c r="DK345" i="21"/>
  <c r="DK218" i="21"/>
  <c r="DK50" i="26" s="1"/>
  <c r="DK47" i="26" s="1"/>
  <c r="DK201" i="21"/>
  <c r="DK217" i="21"/>
  <c r="DK49" i="26" s="1"/>
  <c r="DK46" i="26" s="1"/>
  <c r="DK200" i="21"/>
  <c r="DK184" i="21"/>
  <c r="DK185" i="21"/>
  <c r="DK339" i="21"/>
  <c r="DK338" i="21"/>
  <c r="DK372" i="21"/>
  <c r="DK62" i="26" s="1"/>
  <c r="DK371" i="21"/>
  <c r="DK364" i="21"/>
  <c r="DK365" i="21"/>
  <c r="DM19" i="46"/>
  <c r="DL17" i="46"/>
  <c r="DL18" i="46"/>
  <c r="DH337" i="21"/>
  <c r="DH340" i="21" s="1"/>
  <c r="DH39" i="28"/>
  <c r="DH344" i="21"/>
  <c r="DK351" i="21"/>
  <c r="DK56" i="26"/>
  <c r="DK61" i="26"/>
  <c r="DK55" i="26"/>
  <c r="DJ377" i="21"/>
  <c r="DK37" i="21"/>
  <c r="DK283" i="21"/>
  <c r="DK285" i="21"/>
  <c r="DJ155" i="21"/>
  <c r="DK224" i="21"/>
  <c r="DK223" i="21"/>
  <c r="DK206" i="21"/>
  <c r="DK190" i="21"/>
  <c r="DK60" i="26"/>
  <c r="DK54" i="26"/>
  <c r="DK173" i="21"/>
  <c r="DK175" i="21" s="1"/>
  <c r="DK171" i="21" s="1"/>
  <c r="DK284" i="21" s="1"/>
  <c r="DK53" i="26"/>
  <c r="DK59" i="26"/>
  <c r="DK150" i="21"/>
  <c r="DK148" i="21" s="1"/>
  <c r="DL20" i="25" s="1"/>
  <c r="DK162" i="21"/>
  <c r="DK160" i="21" s="1"/>
  <c r="DL21" i="25" s="1"/>
  <c r="DJ268" i="21"/>
  <c r="DL127" i="21"/>
  <c r="DL138" i="21"/>
  <c r="DL105" i="21"/>
  <c r="DL116" i="21"/>
  <c r="DL94" i="21"/>
  <c r="DL83" i="21"/>
  <c r="DK128" i="21"/>
  <c r="DK126" i="21" s="1"/>
  <c r="DL18" i="25" s="1"/>
  <c r="DK139" i="21"/>
  <c r="DK137" i="21" s="1"/>
  <c r="DL19" i="25" s="1"/>
  <c r="DK106" i="21"/>
  <c r="DK104" i="21" s="1"/>
  <c r="DK268" i="21" s="1"/>
  <c r="DK117" i="21"/>
  <c r="DK115" i="21" s="1"/>
  <c r="DL17" i="25" s="1"/>
  <c r="DK84" i="21"/>
  <c r="DK95" i="21"/>
  <c r="DL72" i="21"/>
  <c r="DK62" i="21"/>
  <c r="DK73" i="21"/>
  <c r="BD165" i="21"/>
  <c r="BC21" i="28"/>
  <c r="DK328" i="21"/>
  <c r="BA41" i="26"/>
  <c r="BA273" i="21"/>
  <c r="DG29" i="20"/>
  <c r="DG24" i="20"/>
  <c r="DG44" i="20"/>
  <c r="DG39" i="20"/>
  <c r="DG34" i="20"/>
  <c r="DP243" i="46"/>
  <c r="DP286" i="46"/>
  <c r="DP304" i="46"/>
  <c r="DP240" i="46"/>
  <c r="DP291" i="46"/>
  <c r="DP242" i="46"/>
  <c r="DP299" i="46"/>
  <c r="DP305" i="46"/>
  <c r="DP247" i="46"/>
  <c r="DP290" i="46"/>
  <c r="DP249" i="46"/>
  <c r="DP288" i="46"/>
  <c r="DP302" i="46"/>
  <c r="DP246" i="46"/>
  <c r="DP236" i="46"/>
  <c r="DP301" i="46"/>
  <c r="DP239" i="46"/>
  <c r="DP253" i="46"/>
  <c r="DP292" i="46"/>
  <c r="DP135" i="46"/>
  <c r="DP153" i="46"/>
  <c r="DP149" i="46"/>
  <c r="DP145" i="46"/>
  <c r="DP141" i="46"/>
  <c r="DP107" i="46"/>
  <c r="DP103" i="46"/>
  <c r="DP99" i="46"/>
  <c r="DP95" i="46"/>
  <c r="DP91" i="46"/>
  <c r="DP296" i="46"/>
  <c r="DP289" i="46"/>
  <c r="DP237" i="46"/>
  <c r="DP196" i="46"/>
  <c r="DP344" i="46" s="1"/>
  <c r="DP193" i="46"/>
  <c r="DP341" i="46" s="1"/>
  <c r="DP188" i="46"/>
  <c r="DP336" i="46" s="1"/>
  <c r="DQ47" i="46"/>
  <c r="DQ51" i="46"/>
  <c r="DQ55" i="46"/>
  <c r="DQ59" i="46"/>
  <c r="DQ63" i="46"/>
  <c r="DQ46" i="46"/>
  <c r="DQ50" i="46"/>
  <c r="DQ54" i="46"/>
  <c r="DQ58" i="46"/>
  <c r="DQ62" i="46"/>
  <c r="DQ45" i="46"/>
  <c r="DQ49" i="46"/>
  <c r="DQ53" i="46"/>
  <c r="DQ57" i="46"/>
  <c r="DQ61" i="46"/>
  <c r="DQ44" i="46"/>
  <c r="DQ48" i="46"/>
  <c r="DQ52" i="46"/>
  <c r="DQ56" i="46"/>
  <c r="DQ60" i="46"/>
  <c r="DP152" i="46"/>
  <c r="DP148" i="46"/>
  <c r="DP144" i="46"/>
  <c r="DP140" i="46"/>
  <c r="DP110" i="46"/>
  <c r="DP106" i="46"/>
  <c r="DP102" i="46"/>
  <c r="DP98" i="46"/>
  <c r="DP94" i="46"/>
  <c r="DP295" i="46"/>
  <c r="DP297" i="46"/>
  <c r="DP298" i="46"/>
  <c r="DP251" i="46"/>
  <c r="DP252" i="46"/>
  <c r="DP238" i="46"/>
  <c r="DP198" i="46"/>
  <c r="DP346" i="46" s="1"/>
  <c r="DP204" i="46"/>
  <c r="DP352" i="46" s="1"/>
  <c r="DP201" i="46"/>
  <c r="DP349" i="46" s="1"/>
  <c r="DP192" i="46"/>
  <c r="DP340" i="46" s="1"/>
  <c r="DP190" i="46"/>
  <c r="DP338" i="46" s="1"/>
  <c r="DP185" i="46"/>
  <c r="DP333" i="46" s="1"/>
  <c r="DP139" i="46"/>
  <c r="DP138" i="46"/>
  <c r="DP151" i="46"/>
  <c r="DP147" i="46"/>
  <c r="DP143" i="46"/>
  <c r="DP109" i="46"/>
  <c r="DP105" i="46"/>
  <c r="DP101" i="46"/>
  <c r="DP97" i="46"/>
  <c r="DP93" i="46"/>
  <c r="DP293" i="46"/>
  <c r="DP294" i="46"/>
  <c r="DP254" i="46"/>
  <c r="DP248" i="46"/>
  <c r="DP245" i="46"/>
  <c r="DP203" i="46"/>
  <c r="DP351" i="46" s="1"/>
  <c r="DP197" i="46"/>
  <c r="DP345" i="46" s="1"/>
  <c r="DP195" i="46"/>
  <c r="DP343" i="46" s="1"/>
  <c r="DP187" i="46"/>
  <c r="DP335" i="46" s="1"/>
  <c r="DP186" i="46"/>
  <c r="DP334" i="46" s="1"/>
  <c r="DP137" i="46"/>
  <c r="DP136" i="46"/>
  <c r="DP154" i="46"/>
  <c r="DP150" i="46"/>
  <c r="DP146" i="46"/>
  <c r="DP142" i="46"/>
  <c r="DP108" i="46"/>
  <c r="DP104" i="46"/>
  <c r="DP100" i="46"/>
  <c r="DP96" i="46"/>
  <c r="DP92" i="46"/>
  <c r="DP303" i="46"/>
  <c r="DP300" i="46"/>
  <c r="DP287" i="46"/>
  <c r="DP250" i="46"/>
  <c r="DP244" i="46"/>
  <c r="DP241" i="46"/>
  <c r="DP235" i="46"/>
  <c r="DP202" i="46"/>
  <c r="DP350" i="46" s="1"/>
  <c r="DP200" i="46"/>
  <c r="DP348" i="46" s="1"/>
  <c r="DP199" i="46"/>
  <c r="DP347" i="46" s="1"/>
  <c r="DP194" i="46"/>
  <c r="DP342" i="46" s="1"/>
  <c r="DP191" i="46"/>
  <c r="DP339" i="46" s="1"/>
  <c r="DP189" i="46"/>
  <c r="DP337" i="46" s="1"/>
  <c r="DJ352" i="21"/>
  <c r="DP175" i="46"/>
  <c r="DP323" i="46" s="1"/>
  <c r="DP224" i="46"/>
  <c r="DP179" i="46"/>
  <c r="DP327" i="46" s="1"/>
  <c r="DP215" i="46"/>
  <c r="DP229" i="46"/>
  <c r="DP280" i="46"/>
  <c r="DP273" i="46"/>
  <c r="DP285" i="46"/>
  <c r="DP119" i="46"/>
  <c r="DP115" i="46"/>
  <c r="DP122" i="46"/>
  <c r="DP130" i="46"/>
  <c r="DP128" i="46"/>
  <c r="DP83" i="46"/>
  <c r="DP85" i="46"/>
  <c r="DP79" i="46"/>
  <c r="DP71" i="46"/>
  <c r="DP134" i="46"/>
  <c r="DP166" i="46"/>
  <c r="DP314" i="46" s="1"/>
  <c r="DP233" i="46"/>
  <c r="DP227" i="46"/>
  <c r="DP170" i="46"/>
  <c r="DP318" i="46" s="1"/>
  <c r="DP269" i="46"/>
  <c r="DP271" i="46"/>
  <c r="DP219" i="46"/>
  <c r="DP178" i="46"/>
  <c r="DP326" i="46" s="1"/>
  <c r="DP165" i="46"/>
  <c r="DP216" i="46"/>
  <c r="DP226" i="46"/>
  <c r="DP116" i="46"/>
  <c r="DP120" i="46"/>
  <c r="DP121" i="46"/>
  <c r="DP123" i="46"/>
  <c r="DP131" i="46"/>
  <c r="DP90" i="46"/>
  <c r="DP78" i="46"/>
  <c r="DP88" i="46"/>
  <c r="DP80" i="46"/>
  <c r="DP76" i="46"/>
  <c r="DP72" i="46"/>
  <c r="DP177" i="46"/>
  <c r="DP325" i="46" s="1"/>
  <c r="DP274" i="46"/>
  <c r="DP275" i="46"/>
  <c r="DP277" i="46"/>
  <c r="DP221" i="46"/>
  <c r="DP225" i="46"/>
  <c r="DP283" i="46"/>
  <c r="DP278" i="46"/>
  <c r="DP267" i="46"/>
  <c r="DP228" i="46"/>
  <c r="DP176" i="46"/>
  <c r="DP324" i="46" s="1"/>
  <c r="DP173" i="46"/>
  <c r="DP321" i="46" s="1"/>
  <c r="DP279" i="46"/>
  <c r="DP268" i="46"/>
  <c r="DP270" i="46"/>
  <c r="DP181" i="46"/>
  <c r="DP329" i="46" s="1"/>
  <c r="DP125" i="46"/>
  <c r="DP117" i="46"/>
  <c r="DP126" i="46"/>
  <c r="DP133" i="46"/>
  <c r="DP132" i="46"/>
  <c r="DP84" i="46"/>
  <c r="DP81" i="46"/>
  <c r="DP77" i="46"/>
  <c r="DP73" i="46"/>
  <c r="DP230" i="46"/>
  <c r="DP220" i="46"/>
  <c r="DP182" i="46"/>
  <c r="DP330" i="46" s="1"/>
  <c r="DP281" i="46"/>
  <c r="DP184" i="46"/>
  <c r="DP332" i="46" s="1"/>
  <c r="DP171" i="46"/>
  <c r="DP319" i="46" s="1"/>
  <c r="DP174" i="46"/>
  <c r="DP322" i="46" s="1"/>
  <c r="DP231" i="46"/>
  <c r="DP282" i="46"/>
  <c r="DP266" i="46"/>
  <c r="DP272" i="46"/>
  <c r="DP284" i="46"/>
  <c r="DP167" i="46"/>
  <c r="DP315" i="46" s="1"/>
  <c r="DP218" i="46"/>
  <c r="DP180" i="46"/>
  <c r="DP328" i="46" s="1"/>
  <c r="DP232" i="46"/>
  <c r="DP169" i="46"/>
  <c r="DP317" i="46" s="1"/>
  <c r="DP129" i="46"/>
  <c r="DP118" i="46"/>
  <c r="DP127" i="46"/>
  <c r="DP124" i="46"/>
  <c r="DP86" i="46"/>
  <c r="DP87" i="46"/>
  <c r="DP89" i="46"/>
  <c r="DP82" i="46"/>
  <c r="DP75" i="46"/>
  <c r="DP74" i="46"/>
  <c r="DP172" i="46"/>
  <c r="DP320" i="46" s="1"/>
  <c r="DP223" i="46"/>
  <c r="DP168" i="46"/>
  <c r="DP316" i="46" s="1"/>
  <c r="DP222" i="46"/>
  <c r="DP276" i="46"/>
  <c r="DP183" i="46"/>
  <c r="DP331" i="46" s="1"/>
  <c r="DP234" i="46"/>
  <c r="DJ358" i="21"/>
  <c r="DJ311" i="21" s="1"/>
  <c r="DI63" i="26"/>
  <c r="DO159" i="46"/>
  <c r="DN310" i="46"/>
  <c r="DO260" i="46"/>
  <c r="DO259" i="46"/>
  <c r="DO209" i="46"/>
  <c r="DO208" i="46"/>
  <c r="DO158" i="46"/>
  <c r="DQ37" i="46"/>
  <c r="DQ32" i="46"/>
  <c r="DQ38" i="46"/>
  <c r="DQ27" i="46"/>
  <c r="DQ43" i="46"/>
  <c r="DQ36" i="46"/>
  <c r="DQ26" i="46"/>
  <c r="DQ25" i="46"/>
  <c r="DQ41" i="46"/>
  <c r="DQ34" i="46"/>
  <c r="DQ40" i="46"/>
  <c r="DQ42" i="46"/>
  <c r="DQ31" i="46"/>
  <c r="DQ29" i="46"/>
  <c r="DQ28" i="46"/>
  <c r="DQ33" i="46"/>
  <c r="DQ39" i="46"/>
  <c r="DQ35" i="46"/>
  <c r="DQ30" i="46"/>
  <c r="DQ24" i="46"/>
  <c r="DQ217" i="46"/>
  <c r="DQ15" i="46"/>
  <c r="DR14" i="46"/>
  <c r="DL32" i="21"/>
  <c r="DL31" i="21" s="1"/>
  <c r="DM15" i="25" s="1"/>
  <c r="E458" i="46"/>
  <c r="F457" i="46"/>
  <c r="DO313" i="46"/>
  <c r="BA112" i="21"/>
  <c r="BB26" i="28" s="1"/>
  <c r="DV5" i="28"/>
  <c r="DV6" i="28"/>
  <c r="DV7" i="28"/>
  <c r="DW8" i="28"/>
  <c r="DT3" i="28"/>
  <c r="DT4" i="28"/>
  <c r="DU2" i="28"/>
  <c r="DT9" i="28"/>
  <c r="DT10" i="28"/>
  <c r="DO5" i="26"/>
  <c r="DO6" i="26"/>
  <c r="DO7" i="26"/>
  <c r="DP8" i="26"/>
  <c r="DJ3" i="26"/>
  <c r="DJ4" i="26"/>
  <c r="DK2" i="26"/>
  <c r="DJ9" i="26"/>
  <c r="DJ10" i="26"/>
  <c r="DJ16" i="26" s="1"/>
  <c r="DJ65" i="26"/>
  <c r="DJ66" i="26"/>
  <c r="DJ121" i="21"/>
  <c r="CH145" i="21"/>
  <c r="CI142" i="21" s="1"/>
  <c r="CI144" i="21" s="1"/>
  <c r="CH20" i="26"/>
  <c r="DM4" i="25"/>
  <c r="DM3" i="25"/>
  <c r="DN2" i="25"/>
  <c r="DM9" i="25"/>
  <c r="DN5" i="25"/>
  <c r="DN7" i="25"/>
  <c r="DN6" i="25"/>
  <c r="DO8" i="25"/>
  <c r="DJ166" i="21"/>
  <c r="DJ143" i="21"/>
  <c r="DJ132" i="21"/>
  <c r="DJ110" i="21"/>
  <c r="DJ272" i="21" s="1"/>
  <c r="DL172" i="21"/>
  <c r="DL61" i="21"/>
  <c r="DL149" i="21"/>
  <c r="DM5" i="21"/>
  <c r="DM161" i="21" s="1"/>
  <c r="DM7" i="21"/>
  <c r="DN8" i="21"/>
  <c r="DN46" i="21" s="1"/>
  <c r="DM6" i="21"/>
  <c r="DK3" i="21"/>
  <c r="DK4" i="21"/>
  <c r="DL2" i="21"/>
  <c r="DK9" i="21"/>
  <c r="DK10" i="21"/>
  <c r="DK151" i="21"/>
  <c r="DK234" i="21"/>
  <c r="DK239" i="21" s="1"/>
  <c r="DK290" i="21"/>
  <c r="DK47" i="21"/>
  <c r="DK85" i="21"/>
  <c r="DK118" i="21"/>
  <c r="DK163" i="21"/>
  <c r="DK63" i="21"/>
  <c r="DK129" i="21"/>
  <c r="DK174" i="21"/>
  <c r="DK96" i="21"/>
  <c r="DK140" i="21"/>
  <c r="DK191" i="21"/>
  <c r="DK74" i="21"/>
  <c r="DK107" i="21"/>
  <c r="DK152" i="21"/>
  <c r="DK207" i="21"/>
  <c r="DG9" i="20"/>
  <c r="DG10" i="20"/>
  <c r="BX123" i="21"/>
  <c r="BY120" i="21" s="1"/>
  <c r="BY122" i="21" s="1"/>
  <c r="BY18" i="26" s="1"/>
  <c r="BZ134" i="21"/>
  <c r="CA131" i="21" s="1"/>
  <c r="CA133" i="21" s="1"/>
  <c r="CA19" i="26" s="1"/>
  <c r="DG59" i="20"/>
  <c r="DG4" i="20"/>
  <c r="DG49" i="20"/>
  <c r="DG3" i="20"/>
  <c r="DH2" i="20"/>
  <c r="DL5" i="20"/>
  <c r="DL6" i="20"/>
  <c r="DL7" i="20"/>
  <c r="DM8" i="20"/>
  <c r="DH347" i="21" l="1"/>
  <c r="DH350" i="21"/>
  <c r="DL346" i="21"/>
  <c r="DL345" i="21"/>
  <c r="DL218" i="21"/>
  <c r="DL50" i="26" s="1"/>
  <c r="DL47" i="26" s="1"/>
  <c r="DL217" i="21"/>
  <c r="DL49" i="26" s="1"/>
  <c r="DL46" i="26" s="1"/>
  <c r="DL201" i="21"/>
  <c r="DL184" i="21"/>
  <c r="DL185" i="21"/>
  <c r="DL200" i="21"/>
  <c r="DL339" i="21"/>
  <c r="DL372" i="21"/>
  <c r="DL62" i="26" s="1"/>
  <c r="DL338" i="21"/>
  <c r="DL371" i="21"/>
  <c r="DL56" i="26" s="1"/>
  <c r="DL364" i="21"/>
  <c r="DL365" i="21"/>
  <c r="DN19" i="46"/>
  <c r="DM17" i="46"/>
  <c r="DM18" i="46"/>
  <c r="DR16" i="46"/>
  <c r="DI337" i="21"/>
  <c r="DI340" i="21" s="1"/>
  <c r="DI39" i="28"/>
  <c r="DI344" i="21"/>
  <c r="DL351" i="21"/>
  <c r="DL55" i="26"/>
  <c r="DL61" i="26"/>
  <c r="DL42" i="25"/>
  <c r="DK377" i="21"/>
  <c r="DL37" i="21"/>
  <c r="DL285" i="21"/>
  <c r="DL283" i="21"/>
  <c r="DL224" i="21"/>
  <c r="DL223" i="21"/>
  <c r="DL206" i="21"/>
  <c r="DL190" i="21"/>
  <c r="DL54" i="26"/>
  <c r="DL60" i="26"/>
  <c r="DL173" i="21"/>
  <c r="DL175" i="21" s="1"/>
  <c r="DL171" i="21" s="1"/>
  <c r="DL284" i="21" s="1"/>
  <c r="DL59" i="26"/>
  <c r="DL53" i="26"/>
  <c r="DL150" i="21"/>
  <c r="DL148" i="21" s="1"/>
  <c r="DM20" i="25" s="1"/>
  <c r="DL162" i="21"/>
  <c r="DL160" i="21" s="1"/>
  <c r="DM21" i="25" s="1"/>
  <c r="DL128" i="21"/>
  <c r="DL126" i="21" s="1"/>
  <c r="DM18" i="25" s="1"/>
  <c r="DL139" i="21"/>
  <c r="DL137" i="21" s="1"/>
  <c r="DM19" i="25" s="1"/>
  <c r="DM138" i="21"/>
  <c r="DM127" i="21"/>
  <c r="DM116" i="21"/>
  <c r="DM83" i="21"/>
  <c r="DM105" i="21"/>
  <c r="DM94" i="21"/>
  <c r="DL106" i="21"/>
  <c r="DL104" i="21" s="1"/>
  <c r="DL268" i="21" s="1"/>
  <c r="DL117" i="21"/>
  <c r="DL115" i="21" s="1"/>
  <c r="DM17" i="25" s="1"/>
  <c r="DL84" i="21"/>
  <c r="DL95" i="21"/>
  <c r="DM72" i="21"/>
  <c r="BD167" i="21"/>
  <c r="BD22" i="26" s="1"/>
  <c r="DL62" i="21"/>
  <c r="DL73" i="21"/>
  <c r="DL328" i="21"/>
  <c r="DH29" i="20"/>
  <c r="DH24" i="20"/>
  <c r="DH44" i="20"/>
  <c r="DH39" i="20"/>
  <c r="DH34" i="20"/>
  <c r="DQ241" i="46"/>
  <c r="DQ287" i="46"/>
  <c r="DQ245" i="46"/>
  <c r="DQ252" i="46"/>
  <c r="DQ297" i="46"/>
  <c r="DQ244" i="46"/>
  <c r="DQ300" i="46"/>
  <c r="DQ248" i="46"/>
  <c r="DQ294" i="46"/>
  <c r="DQ251" i="46"/>
  <c r="DQ295" i="46"/>
  <c r="DQ250" i="46"/>
  <c r="DQ303" i="46"/>
  <c r="DQ254" i="46"/>
  <c r="DQ293" i="46"/>
  <c r="DQ235" i="46"/>
  <c r="DQ238" i="46"/>
  <c r="DQ298" i="46"/>
  <c r="DR44" i="46"/>
  <c r="DR48" i="46"/>
  <c r="DR52" i="46"/>
  <c r="DR56" i="46"/>
  <c r="DR60" i="46"/>
  <c r="DR47" i="46"/>
  <c r="DR51" i="46"/>
  <c r="DR55" i="46"/>
  <c r="DR59" i="46"/>
  <c r="DR63" i="46"/>
  <c r="DR46" i="46"/>
  <c r="DR50" i="46"/>
  <c r="DR54" i="46"/>
  <c r="DR58" i="46"/>
  <c r="DR62" i="46"/>
  <c r="DR45" i="46"/>
  <c r="DR49" i="46"/>
  <c r="DR53" i="46"/>
  <c r="DR57" i="46"/>
  <c r="DR61" i="46"/>
  <c r="DQ154" i="46"/>
  <c r="DQ150" i="46"/>
  <c r="DQ146" i="46"/>
  <c r="DQ142" i="46"/>
  <c r="DQ97" i="46"/>
  <c r="DQ137" i="46"/>
  <c r="DQ107" i="46"/>
  <c r="DQ103" i="46"/>
  <c r="DQ98" i="46"/>
  <c r="DQ289" i="46"/>
  <c r="DQ291" i="46"/>
  <c r="DQ292" i="46"/>
  <c r="DQ249" i="46"/>
  <c r="DQ242" i="46"/>
  <c r="DQ236" i="46"/>
  <c r="DQ199" i="46"/>
  <c r="DQ347" i="46" s="1"/>
  <c r="DQ201" i="46"/>
  <c r="DQ349" i="46" s="1"/>
  <c r="DQ202" i="46"/>
  <c r="DQ350" i="46" s="1"/>
  <c r="DQ193" i="46"/>
  <c r="DQ341" i="46" s="1"/>
  <c r="DQ188" i="46"/>
  <c r="DQ336" i="46" s="1"/>
  <c r="DQ153" i="46"/>
  <c r="DQ149" i="46"/>
  <c r="DQ145" i="46"/>
  <c r="DQ141" i="46"/>
  <c r="DQ95" i="46"/>
  <c r="DQ136" i="46"/>
  <c r="DQ110" i="46"/>
  <c r="DQ106" i="46"/>
  <c r="DQ102" i="46"/>
  <c r="DQ96" i="46"/>
  <c r="DQ93" i="46"/>
  <c r="DQ304" i="46"/>
  <c r="DQ301" i="46"/>
  <c r="DQ290" i="46"/>
  <c r="DQ288" i="46"/>
  <c r="DQ247" i="46"/>
  <c r="DQ240" i="46"/>
  <c r="DQ237" i="46"/>
  <c r="DQ203" i="46"/>
  <c r="DQ351" i="46" s="1"/>
  <c r="DQ195" i="46"/>
  <c r="DQ343" i="46" s="1"/>
  <c r="DQ204" i="46"/>
  <c r="DQ352" i="46" s="1"/>
  <c r="DQ198" i="46"/>
  <c r="DQ346" i="46" s="1"/>
  <c r="DQ192" i="46"/>
  <c r="DQ340" i="46" s="1"/>
  <c r="DQ187" i="46"/>
  <c r="DQ335" i="46" s="1"/>
  <c r="DQ152" i="46"/>
  <c r="DQ148" i="46"/>
  <c r="DQ144" i="46"/>
  <c r="DQ140" i="46"/>
  <c r="DQ139" i="46"/>
  <c r="DQ135" i="46"/>
  <c r="DQ109" i="46"/>
  <c r="DQ105" i="46"/>
  <c r="DQ101" i="46"/>
  <c r="DQ94" i="46"/>
  <c r="DQ92" i="46"/>
  <c r="DQ299" i="46"/>
  <c r="DQ286" i="46"/>
  <c r="DQ243" i="46"/>
  <c r="DQ239" i="46"/>
  <c r="DQ196" i="46"/>
  <c r="DQ344" i="46" s="1"/>
  <c r="DQ200" i="46"/>
  <c r="DQ348" i="46" s="1"/>
  <c r="DQ190" i="46"/>
  <c r="DQ338" i="46" s="1"/>
  <c r="DQ194" i="46"/>
  <c r="DQ342" i="46" s="1"/>
  <c r="DQ186" i="46"/>
  <c r="DQ334" i="46" s="1"/>
  <c r="DQ151" i="46"/>
  <c r="DQ147" i="46"/>
  <c r="DQ143" i="46"/>
  <c r="DQ99" i="46"/>
  <c r="DQ138" i="46"/>
  <c r="DQ108" i="46"/>
  <c r="DQ104" i="46"/>
  <c r="DQ100" i="46"/>
  <c r="DQ91" i="46"/>
  <c r="DQ305" i="46"/>
  <c r="DQ296" i="46"/>
  <c r="DQ302" i="46"/>
  <c r="DQ253" i="46"/>
  <c r="DQ246" i="46"/>
  <c r="DQ191" i="46"/>
  <c r="DQ339" i="46" s="1"/>
  <c r="DQ197" i="46"/>
  <c r="DQ345" i="46" s="1"/>
  <c r="DQ189" i="46"/>
  <c r="DQ337" i="46" s="1"/>
  <c r="DQ185" i="46"/>
  <c r="DQ333" i="46" s="1"/>
  <c r="DK352" i="21"/>
  <c r="DQ223" i="46"/>
  <c r="DQ180" i="46"/>
  <c r="DQ328" i="46" s="1"/>
  <c r="DQ272" i="46"/>
  <c r="DQ174" i="46"/>
  <c r="DQ281" i="46"/>
  <c r="DQ230" i="46"/>
  <c r="DQ270" i="46"/>
  <c r="DQ173" i="46"/>
  <c r="DQ321" i="46" s="1"/>
  <c r="DQ119" i="46"/>
  <c r="DQ115" i="46"/>
  <c r="DQ130" i="46"/>
  <c r="DQ127" i="46"/>
  <c r="DQ126" i="46"/>
  <c r="DQ89" i="46"/>
  <c r="DQ86" i="46"/>
  <c r="DQ76" i="46"/>
  <c r="DQ73" i="46"/>
  <c r="DQ134" i="46"/>
  <c r="DQ283" i="46"/>
  <c r="DQ275" i="46"/>
  <c r="DQ226" i="46"/>
  <c r="DQ178" i="46"/>
  <c r="DQ326" i="46" s="1"/>
  <c r="DQ170" i="46"/>
  <c r="DQ318" i="46" s="1"/>
  <c r="DQ179" i="46"/>
  <c r="DQ327" i="46" s="1"/>
  <c r="DQ234" i="46"/>
  <c r="DQ222" i="46"/>
  <c r="DQ172" i="46"/>
  <c r="DQ320" i="46" s="1"/>
  <c r="DQ218" i="46"/>
  <c r="DQ266" i="46"/>
  <c r="DQ171" i="46"/>
  <c r="DQ319" i="46" s="1"/>
  <c r="DQ182" i="46"/>
  <c r="DQ330" i="46" s="1"/>
  <c r="DQ268" i="46"/>
  <c r="DQ176" i="46"/>
  <c r="DQ324" i="46" s="1"/>
  <c r="DQ125" i="46"/>
  <c r="DQ117" i="46"/>
  <c r="DQ118" i="46"/>
  <c r="DQ131" i="46"/>
  <c r="DQ124" i="46"/>
  <c r="DQ87" i="46"/>
  <c r="DQ85" i="46"/>
  <c r="DQ82" i="46"/>
  <c r="DQ77" i="46"/>
  <c r="DQ74" i="46"/>
  <c r="DQ225" i="46"/>
  <c r="DQ274" i="46"/>
  <c r="DQ219" i="46"/>
  <c r="DQ227" i="46"/>
  <c r="DQ280" i="46"/>
  <c r="DQ224" i="46"/>
  <c r="DQ183" i="46"/>
  <c r="DQ331" i="46" s="1"/>
  <c r="DQ168" i="46"/>
  <c r="DQ316" i="46" s="1"/>
  <c r="DQ169" i="46"/>
  <c r="DQ317" i="46" s="1"/>
  <c r="DQ167" i="46"/>
  <c r="DQ315" i="46" s="1"/>
  <c r="DQ282" i="46"/>
  <c r="DQ220" i="46"/>
  <c r="DQ279" i="46"/>
  <c r="DQ228" i="46"/>
  <c r="DQ116" i="46"/>
  <c r="DQ120" i="46"/>
  <c r="DQ122" i="46"/>
  <c r="DQ133" i="46"/>
  <c r="DQ129" i="46"/>
  <c r="DQ83" i="46"/>
  <c r="DQ88" i="46"/>
  <c r="DQ81" i="46"/>
  <c r="DQ79" i="46"/>
  <c r="DQ72" i="46"/>
  <c r="DQ75" i="46"/>
  <c r="DQ267" i="46"/>
  <c r="DQ221" i="46"/>
  <c r="DQ177" i="46"/>
  <c r="DQ325" i="46" s="1"/>
  <c r="DQ216" i="46"/>
  <c r="DQ271" i="46"/>
  <c r="DQ233" i="46"/>
  <c r="DQ285" i="46"/>
  <c r="DQ229" i="46"/>
  <c r="DQ175" i="46"/>
  <c r="DQ323" i="46" s="1"/>
  <c r="DQ276" i="46"/>
  <c r="DQ232" i="46"/>
  <c r="DQ284" i="46"/>
  <c r="DQ231" i="46"/>
  <c r="DQ184" i="46"/>
  <c r="DQ181" i="46"/>
  <c r="DQ329" i="46" s="1"/>
  <c r="DQ128" i="46"/>
  <c r="DQ121" i="46"/>
  <c r="DQ123" i="46"/>
  <c r="DQ132" i="46"/>
  <c r="DQ84" i="46"/>
  <c r="DQ90" i="46"/>
  <c r="DQ80" i="46"/>
  <c r="DQ78" i="46"/>
  <c r="DQ71" i="46"/>
  <c r="DQ278" i="46"/>
  <c r="DQ277" i="46"/>
  <c r="DQ165" i="46"/>
  <c r="DQ269" i="46"/>
  <c r="DQ166" i="46"/>
  <c r="DQ314" i="46" s="1"/>
  <c r="DQ273" i="46"/>
  <c r="DQ215" i="46"/>
  <c r="DJ63" i="26"/>
  <c r="DO310" i="46"/>
  <c r="DP159" i="46"/>
  <c r="DP158" i="46"/>
  <c r="DP260" i="46"/>
  <c r="DP259" i="46"/>
  <c r="DP209" i="46"/>
  <c r="DP208" i="46"/>
  <c r="DQ332" i="46"/>
  <c r="DQ322" i="46"/>
  <c r="DR32" i="46"/>
  <c r="DR37" i="46"/>
  <c r="DR27" i="46"/>
  <c r="DR38" i="46"/>
  <c r="DR43" i="46"/>
  <c r="DR26" i="46"/>
  <c r="DR36" i="46"/>
  <c r="DR25" i="46"/>
  <c r="DR31" i="46"/>
  <c r="DR34" i="46"/>
  <c r="DR40" i="46"/>
  <c r="DR41" i="46"/>
  <c r="DR29" i="46"/>
  <c r="DR30" i="46"/>
  <c r="DR35" i="46"/>
  <c r="DR33" i="46"/>
  <c r="DR24" i="46"/>
  <c r="DR42" i="46"/>
  <c r="DR39" i="46"/>
  <c r="DR28" i="46"/>
  <c r="DM32" i="21"/>
  <c r="DM31" i="21" s="1"/>
  <c r="DN15" i="25" s="1"/>
  <c r="DS14" i="46"/>
  <c r="DS16" i="46" s="1"/>
  <c r="DR15" i="46"/>
  <c r="DR217" i="46"/>
  <c r="DP313" i="46"/>
  <c r="E459" i="46"/>
  <c r="F458" i="46"/>
  <c r="BB109" i="21"/>
  <c r="BB111" i="21" s="1"/>
  <c r="DK3" i="26"/>
  <c r="DK4" i="26"/>
  <c r="DL2" i="26"/>
  <c r="DK9" i="26"/>
  <c r="DK10" i="26"/>
  <c r="DK16" i="26" s="1"/>
  <c r="DK66" i="26"/>
  <c r="DK65" i="26"/>
  <c r="DP5" i="26"/>
  <c r="DP6" i="26"/>
  <c r="DP7" i="26"/>
  <c r="DQ8" i="26"/>
  <c r="DU3" i="28"/>
  <c r="DU4" i="28"/>
  <c r="DV2" i="28"/>
  <c r="DU9" i="28"/>
  <c r="DU10" i="28"/>
  <c r="DW5" i="28"/>
  <c r="DW6" i="28"/>
  <c r="DW7" i="28"/>
  <c r="DX8" i="28"/>
  <c r="CI145" i="21"/>
  <c r="CJ142" i="21" s="1"/>
  <c r="CJ144" i="21" s="1"/>
  <c r="CI20" i="26"/>
  <c r="DO5" i="25"/>
  <c r="DO7" i="25"/>
  <c r="DP8" i="25"/>
  <c r="DO6" i="25"/>
  <c r="DO2" i="25"/>
  <c r="DN3" i="25"/>
  <c r="DN9" i="25"/>
  <c r="DN4" i="25"/>
  <c r="DK143" i="21"/>
  <c r="DK166" i="21"/>
  <c r="DN5" i="21"/>
  <c r="DN161" i="21" s="1"/>
  <c r="DN6" i="21"/>
  <c r="DO8" i="21"/>
  <c r="DO46" i="21" s="1"/>
  <c r="DN7" i="21"/>
  <c r="DK121" i="21"/>
  <c r="DK132" i="21"/>
  <c r="DL3" i="21"/>
  <c r="DL4" i="21"/>
  <c r="DL9" i="21"/>
  <c r="DL10" i="21"/>
  <c r="DM2" i="21"/>
  <c r="DL151" i="21"/>
  <c r="DL47" i="21"/>
  <c r="DL290" i="21"/>
  <c r="DL234" i="21"/>
  <c r="DL239" i="21" s="1"/>
  <c r="DL74" i="21"/>
  <c r="DL118" i="21"/>
  <c r="DL174" i="21"/>
  <c r="DL85" i="21"/>
  <c r="DL129" i="21"/>
  <c r="DL207" i="21"/>
  <c r="DL211" i="21" s="1"/>
  <c r="DL31" i="26" s="1"/>
  <c r="DL107" i="21"/>
  <c r="DL140" i="21"/>
  <c r="DL163" i="21"/>
  <c r="DL63" i="21"/>
  <c r="DL96" i="21"/>
  <c r="DL152" i="21"/>
  <c r="DL191" i="21"/>
  <c r="DL195" i="21" s="1"/>
  <c r="DL30" i="26" s="1"/>
  <c r="DM61" i="21"/>
  <c r="DM172" i="21"/>
  <c r="DM149" i="21"/>
  <c r="DK110" i="21"/>
  <c r="DK272" i="21" s="1"/>
  <c r="DK155" i="21"/>
  <c r="DH9" i="20"/>
  <c r="DH10" i="20"/>
  <c r="BY123" i="21"/>
  <c r="BZ120" i="21" s="1"/>
  <c r="BZ122" i="21" s="1"/>
  <c r="BZ18" i="26" s="1"/>
  <c r="CA134" i="21"/>
  <c r="CB131" i="21" s="1"/>
  <c r="CB133" i="21" s="1"/>
  <c r="CB19" i="26" s="1"/>
  <c r="DH59" i="20"/>
  <c r="DH54" i="20"/>
  <c r="DH3" i="20"/>
  <c r="DI2" i="20"/>
  <c r="DH49" i="20"/>
  <c r="DH4" i="20"/>
  <c r="DN8" i="20"/>
  <c r="DM7" i="20"/>
  <c r="DM6" i="20"/>
  <c r="DM5" i="20"/>
  <c r="DI347" i="21" l="1"/>
  <c r="DI350" i="21"/>
  <c r="DM346" i="21"/>
  <c r="DM345" i="21"/>
  <c r="DM218" i="21"/>
  <c r="DM50" i="26" s="1"/>
  <c r="DM47" i="26" s="1"/>
  <c r="DM201" i="21"/>
  <c r="DM217" i="21"/>
  <c r="DM49" i="26" s="1"/>
  <c r="DM46" i="26" s="1"/>
  <c r="DM200" i="21"/>
  <c r="DM184" i="21"/>
  <c r="DM185" i="21"/>
  <c r="DM338" i="21"/>
  <c r="DM372" i="21"/>
  <c r="DM62" i="26" s="1"/>
  <c r="DM339" i="21"/>
  <c r="DM371" i="21"/>
  <c r="DM56" i="26" s="1"/>
  <c r="DM365" i="21"/>
  <c r="DM364" i="21"/>
  <c r="DO19" i="46"/>
  <c r="DN18" i="46"/>
  <c r="DN17" i="46"/>
  <c r="DJ337" i="21"/>
  <c r="DJ340" i="21" s="1"/>
  <c r="DJ39" i="28"/>
  <c r="DJ344" i="21"/>
  <c r="DM351" i="21"/>
  <c r="DL377" i="21"/>
  <c r="DM55" i="26"/>
  <c r="DM61" i="26"/>
  <c r="DM37" i="21"/>
  <c r="DM283" i="21"/>
  <c r="DM285" i="21"/>
  <c r="DM224" i="21"/>
  <c r="DM223" i="21"/>
  <c r="DM206" i="21"/>
  <c r="DM190" i="21"/>
  <c r="DM54" i="26"/>
  <c r="DM60" i="26"/>
  <c r="DM173" i="21"/>
  <c r="DM175" i="21" s="1"/>
  <c r="DM171" i="21" s="1"/>
  <c r="DM284" i="21" s="1"/>
  <c r="DM53" i="26"/>
  <c r="DM59" i="26"/>
  <c r="DM150" i="21"/>
  <c r="DM148" i="21" s="1"/>
  <c r="DN20" i="25" s="1"/>
  <c r="DM162" i="21"/>
  <c r="DM160" i="21" s="1"/>
  <c r="DN21" i="25" s="1"/>
  <c r="DM42" i="25"/>
  <c r="DN127" i="21"/>
  <c r="DN138" i="21"/>
  <c r="DN116" i="21"/>
  <c r="DN105" i="21"/>
  <c r="DN94" i="21"/>
  <c r="DN83" i="21"/>
  <c r="DM128" i="21"/>
  <c r="DM126" i="21" s="1"/>
  <c r="DN18" i="25" s="1"/>
  <c r="DM139" i="21"/>
  <c r="DM137" i="21" s="1"/>
  <c r="DN19" i="25" s="1"/>
  <c r="DM106" i="21"/>
  <c r="DM104" i="21" s="1"/>
  <c r="DM268" i="21" s="1"/>
  <c r="DM117" i="21"/>
  <c r="DM115" i="21" s="1"/>
  <c r="DN17" i="25" s="1"/>
  <c r="DM84" i="21"/>
  <c r="DM95" i="21"/>
  <c r="BD168" i="21"/>
  <c r="BD357" i="21" s="1"/>
  <c r="DN72" i="21"/>
  <c r="DM62" i="21"/>
  <c r="DM73" i="21"/>
  <c r="BB41" i="26"/>
  <c r="BB273" i="21"/>
  <c r="DM328" i="21"/>
  <c r="DI29" i="20"/>
  <c r="DI24" i="20"/>
  <c r="DI44" i="20"/>
  <c r="DI39" i="20"/>
  <c r="DI34" i="20"/>
  <c r="DR246" i="46"/>
  <c r="DR302" i="46"/>
  <c r="DR239" i="46"/>
  <c r="DR286" i="46"/>
  <c r="DR240" i="46"/>
  <c r="DR290" i="46"/>
  <c r="DR249" i="46"/>
  <c r="DR253" i="46"/>
  <c r="DR296" i="46"/>
  <c r="DR243" i="46"/>
  <c r="DR299" i="46"/>
  <c r="DR247" i="46"/>
  <c r="DR292" i="46"/>
  <c r="DR305" i="46"/>
  <c r="DR288" i="46"/>
  <c r="DR301" i="46"/>
  <c r="DR236" i="46"/>
  <c r="DR291" i="46"/>
  <c r="DR237" i="46"/>
  <c r="DR304" i="46"/>
  <c r="DR242" i="46"/>
  <c r="DR289" i="46"/>
  <c r="DR154" i="46"/>
  <c r="DR150" i="46"/>
  <c r="DR146" i="46"/>
  <c r="DR142" i="46"/>
  <c r="DR136" i="46"/>
  <c r="DR137" i="46"/>
  <c r="DR108" i="46"/>
  <c r="DR104" i="46"/>
  <c r="DR100" i="46"/>
  <c r="DR96" i="46"/>
  <c r="DR92" i="46"/>
  <c r="DR293" i="46"/>
  <c r="DR295" i="46"/>
  <c r="DR251" i="46"/>
  <c r="DR252" i="46"/>
  <c r="DR250" i="46"/>
  <c r="DR202" i="46"/>
  <c r="DR350" i="46" s="1"/>
  <c r="DR198" i="46"/>
  <c r="DR346" i="46" s="1"/>
  <c r="DR199" i="46"/>
  <c r="DR347" i="46" s="1"/>
  <c r="DR195" i="46"/>
  <c r="DR343" i="46" s="1"/>
  <c r="DR185" i="46"/>
  <c r="DR333" i="46" s="1"/>
  <c r="DR153" i="46"/>
  <c r="DR149" i="46"/>
  <c r="DR145" i="46"/>
  <c r="DR141" i="46"/>
  <c r="DR135" i="46"/>
  <c r="DR107" i="46"/>
  <c r="DR103" i="46"/>
  <c r="DR99" i="46"/>
  <c r="DR95" i="46"/>
  <c r="DR91" i="46"/>
  <c r="DR248" i="46"/>
  <c r="DR245" i="46"/>
  <c r="DR238" i="46"/>
  <c r="DR200" i="46"/>
  <c r="DR348" i="46" s="1"/>
  <c r="DR197" i="46"/>
  <c r="DR345" i="46" s="1"/>
  <c r="DR194" i="46"/>
  <c r="DR342" i="46" s="1"/>
  <c r="DR191" i="46"/>
  <c r="DR339" i="46" s="1"/>
  <c r="DR187" i="46"/>
  <c r="DR335" i="46" s="1"/>
  <c r="DR152" i="46"/>
  <c r="DR148" i="46"/>
  <c r="DR144" i="46"/>
  <c r="DR140" i="46"/>
  <c r="DR110" i="46"/>
  <c r="DR106" i="46"/>
  <c r="DR102" i="46"/>
  <c r="DR98" i="46"/>
  <c r="DR94" i="46"/>
  <c r="DR298" i="46"/>
  <c r="DR303" i="46"/>
  <c r="DR300" i="46"/>
  <c r="DR287" i="46"/>
  <c r="DR244" i="46"/>
  <c r="DR241" i="46"/>
  <c r="DR235" i="46"/>
  <c r="DR204" i="46"/>
  <c r="DR352" i="46" s="1"/>
  <c r="DR192" i="46"/>
  <c r="DR340" i="46" s="1"/>
  <c r="DR201" i="46"/>
  <c r="DR349" i="46" s="1"/>
  <c r="DR196" i="46"/>
  <c r="DR344" i="46" s="1"/>
  <c r="DR189" i="46"/>
  <c r="DR337" i="46" s="1"/>
  <c r="DR188" i="46"/>
  <c r="DR336" i="46" s="1"/>
  <c r="DS45" i="46"/>
  <c r="DS49" i="46"/>
  <c r="DS53" i="46"/>
  <c r="DS57" i="46"/>
  <c r="DS61" i="46"/>
  <c r="DS44" i="46"/>
  <c r="DS48" i="46"/>
  <c r="DS52" i="46"/>
  <c r="DS56" i="46"/>
  <c r="DS60" i="46"/>
  <c r="DS47" i="46"/>
  <c r="DS51" i="46"/>
  <c r="DS55" i="46"/>
  <c r="DS59" i="46"/>
  <c r="DS63" i="46"/>
  <c r="DS46" i="46"/>
  <c r="DS50" i="46"/>
  <c r="DS54" i="46"/>
  <c r="DS58" i="46"/>
  <c r="DS62" i="46"/>
  <c r="DR151" i="46"/>
  <c r="DR147" i="46"/>
  <c r="DR143" i="46"/>
  <c r="DR138" i="46"/>
  <c r="DR139" i="46"/>
  <c r="DR109" i="46"/>
  <c r="DR105" i="46"/>
  <c r="DR101" i="46"/>
  <c r="DR97" i="46"/>
  <c r="DR93" i="46"/>
  <c r="DR297" i="46"/>
  <c r="DR294" i="46"/>
  <c r="DR254" i="46"/>
  <c r="DR203" i="46"/>
  <c r="DR351" i="46" s="1"/>
  <c r="DR193" i="46"/>
  <c r="DR341" i="46" s="1"/>
  <c r="DR190" i="46"/>
  <c r="DR338" i="46" s="1"/>
  <c r="DR186" i="46"/>
  <c r="DR334" i="46" s="1"/>
  <c r="DL352" i="21"/>
  <c r="DL358" i="21" s="1"/>
  <c r="DL311" i="21" s="1"/>
  <c r="DR269" i="46"/>
  <c r="DR278" i="46"/>
  <c r="DR232" i="46"/>
  <c r="DR229" i="46"/>
  <c r="DR267" i="46"/>
  <c r="DR220" i="46"/>
  <c r="DR169" i="46"/>
  <c r="DR317" i="46" s="1"/>
  <c r="DR280" i="46"/>
  <c r="DR176" i="46"/>
  <c r="DR324" i="46" s="1"/>
  <c r="DR171" i="46"/>
  <c r="DR319" i="46" s="1"/>
  <c r="DR222" i="46"/>
  <c r="DR123" i="46"/>
  <c r="DR121" i="46"/>
  <c r="DR132" i="46"/>
  <c r="DR133" i="46"/>
  <c r="DR130" i="46"/>
  <c r="DR85" i="46"/>
  <c r="DR76" i="46"/>
  <c r="DR73" i="46"/>
  <c r="DR71" i="46"/>
  <c r="DR179" i="46"/>
  <c r="DR327" i="46" s="1"/>
  <c r="DR178" i="46"/>
  <c r="DR326" i="46" s="1"/>
  <c r="DR283" i="46"/>
  <c r="DR230" i="46"/>
  <c r="DR180" i="46"/>
  <c r="DR328" i="46" s="1"/>
  <c r="DR215" i="46"/>
  <c r="DR184" i="46"/>
  <c r="DR332" i="46" s="1"/>
  <c r="DR285" i="46"/>
  <c r="DR216" i="46"/>
  <c r="DR228" i="46"/>
  <c r="DR168" i="46"/>
  <c r="DR316" i="46" s="1"/>
  <c r="DR227" i="46"/>
  <c r="DR274" i="46"/>
  <c r="DR268" i="46"/>
  <c r="DR266" i="46"/>
  <c r="DR234" i="46"/>
  <c r="DR116" i="46"/>
  <c r="DR122" i="46"/>
  <c r="DR127" i="46"/>
  <c r="DR124" i="46"/>
  <c r="DR88" i="46"/>
  <c r="DR82" i="46"/>
  <c r="DR87" i="46"/>
  <c r="DR80" i="46"/>
  <c r="DR78" i="46"/>
  <c r="DR134" i="46"/>
  <c r="DR281" i="46"/>
  <c r="DR223" i="46"/>
  <c r="DR273" i="46"/>
  <c r="DR165" i="46"/>
  <c r="DR231" i="46"/>
  <c r="DR276" i="46"/>
  <c r="DR233" i="46"/>
  <c r="DR177" i="46"/>
  <c r="DR325" i="46" s="1"/>
  <c r="DR279" i="46"/>
  <c r="DR282" i="46"/>
  <c r="DR183" i="46"/>
  <c r="DR331" i="46" s="1"/>
  <c r="DR219" i="46"/>
  <c r="DR225" i="46"/>
  <c r="DR218" i="46"/>
  <c r="DR128" i="46"/>
  <c r="DR117" i="46"/>
  <c r="DR115" i="46"/>
  <c r="DR131" i="46"/>
  <c r="DR126" i="46"/>
  <c r="DR84" i="46"/>
  <c r="DR90" i="46"/>
  <c r="DR83" i="46"/>
  <c r="DR81" i="46"/>
  <c r="DR75" i="46"/>
  <c r="DR72" i="46"/>
  <c r="DR226" i="46"/>
  <c r="DR173" i="46"/>
  <c r="DR321" i="46" s="1"/>
  <c r="DR174" i="46"/>
  <c r="DR322" i="46" s="1"/>
  <c r="DR166" i="46"/>
  <c r="DR314" i="46" s="1"/>
  <c r="DR277" i="46"/>
  <c r="DR181" i="46"/>
  <c r="DR329" i="46" s="1"/>
  <c r="DR284" i="46"/>
  <c r="DR175" i="46"/>
  <c r="DR323" i="46" s="1"/>
  <c r="DR271" i="46"/>
  <c r="DR221" i="46"/>
  <c r="DR167" i="46"/>
  <c r="DR315" i="46" s="1"/>
  <c r="DR224" i="46"/>
  <c r="DR182" i="46"/>
  <c r="DR330" i="46" s="1"/>
  <c r="DR172" i="46"/>
  <c r="DR320" i="46" s="1"/>
  <c r="DR118" i="46"/>
  <c r="DR125" i="46"/>
  <c r="DR119" i="46"/>
  <c r="DR120" i="46"/>
  <c r="DR129" i="46"/>
  <c r="DR89" i="46"/>
  <c r="DR86" i="46"/>
  <c r="DR79" i="46"/>
  <c r="DR77" i="46"/>
  <c r="DR74" i="46"/>
  <c r="DR170" i="46"/>
  <c r="DR318" i="46" s="1"/>
  <c r="DR275" i="46"/>
  <c r="DR270" i="46"/>
  <c r="DR272" i="46"/>
  <c r="DP310" i="46"/>
  <c r="DQ159" i="46"/>
  <c r="DQ209" i="46"/>
  <c r="DQ208" i="46"/>
  <c r="DQ158" i="46"/>
  <c r="DQ259" i="46"/>
  <c r="DQ260" i="46"/>
  <c r="DS27" i="46"/>
  <c r="DS38" i="46"/>
  <c r="DS32" i="46"/>
  <c r="DS37" i="46"/>
  <c r="DS43" i="46"/>
  <c r="DS41" i="46"/>
  <c r="DS34" i="46"/>
  <c r="DS26" i="46"/>
  <c r="DS25" i="46"/>
  <c r="DS31" i="46"/>
  <c r="DS36" i="46"/>
  <c r="DS40" i="46"/>
  <c r="DS35" i="46"/>
  <c r="DS29" i="46"/>
  <c r="DS30" i="46"/>
  <c r="DS24" i="46"/>
  <c r="DS39" i="46"/>
  <c r="DS33" i="46"/>
  <c r="DS28" i="46"/>
  <c r="DS42" i="46"/>
  <c r="E460" i="46"/>
  <c r="F459" i="46"/>
  <c r="DN32" i="21"/>
  <c r="DN31" i="21" s="1"/>
  <c r="DO15" i="25" s="1"/>
  <c r="DQ313" i="46"/>
  <c r="DS15" i="46"/>
  <c r="DT14" i="46"/>
  <c r="DS217" i="46"/>
  <c r="BB112" i="21"/>
  <c r="BC26" i="28" s="1"/>
  <c r="DX5" i="28"/>
  <c r="DY8" i="28"/>
  <c r="DX6" i="28"/>
  <c r="DX7" i="28"/>
  <c r="DW2" i="28"/>
  <c r="DV3" i="28"/>
  <c r="DV4" i="28"/>
  <c r="DV9" i="28"/>
  <c r="DV10" i="28"/>
  <c r="DQ5" i="26"/>
  <c r="DQ6" i="26"/>
  <c r="DQ7" i="26"/>
  <c r="DR8" i="26"/>
  <c r="DL3" i="26"/>
  <c r="DL4" i="26"/>
  <c r="DM2" i="26"/>
  <c r="DL9" i="26"/>
  <c r="DL10" i="26"/>
  <c r="DL16" i="26" s="1"/>
  <c r="DL65" i="26"/>
  <c r="DL66" i="26"/>
  <c r="CJ145" i="21"/>
  <c r="CK142" i="21" s="1"/>
  <c r="CK144" i="21" s="1"/>
  <c r="CJ20" i="26"/>
  <c r="DL121" i="21"/>
  <c r="DP6" i="25"/>
  <c r="DP5" i="25"/>
  <c r="DP7" i="25"/>
  <c r="DQ8" i="25"/>
  <c r="DP2" i="25"/>
  <c r="DO9" i="25"/>
  <c r="DO4" i="25"/>
  <c r="DO3" i="25"/>
  <c r="DL143" i="21"/>
  <c r="DL166" i="21"/>
  <c r="DL110" i="21"/>
  <c r="DL272" i="21" s="1"/>
  <c r="DL132" i="21"/>
  <c r="DN61" i="21"/>
  <c r="DN172" i="21"/>
  <c r="DN149" i="21"/>
  <c r="DL155" i="21"/>
  <c r="DO5" i="21"/>
  <c r="DO161" i="21" s="1"/>
  <c r="DO6" i="21"/>
  <c r="DO7" i="21"/>
  <c r="DP8" i="21"/>
  <c r="DP46" i="21" s="1"/>
  <c r="DN2" i="21"/>
  <c r="DM3" i="21"/>
  <c r="DM9" i="21"/>
  <c r="DM4" i="21"/>
  <c r="DM10" i="21"/>
  <c r="DM151" i="21"/>
  <c r="DM234" i="21"/>
  <c r="DM239" i="21" s="1"/>
  <c r="DM47" i="21"/>
  <c r="DM290" i="21"/>
  <c r="DM96" i="21"/>
  <c r="DM163" i="21"/>
  <c r="DM129" i="21"/>
  <c r="DM63" i="21"/>
  <c r="DM107" i="21"/>
  <c r="DM174" i="21"/>
  <c r="DM74" i="21"/>
  <c r="DM118" i="21"/>
  <c r="DM191" i="21"/>
  <c r="DM195" i="21" s="1"/>
  <c r="DM30" i="26" s="1"/>
  <c r="DM85" i="21"/>
  <c r="DM140" i="21"/>
  <c r="DM152" i="21"/>
  <c r="DM207" i="21"/>
  <c r="DM211" i="21" s="1"/>
  <c r="DM31" i="26" s="1"/>
  <c r="DI9" i="20"/>
  <c r="DI10" i="20"/>
  <c r="BZ123" i="21"/>
  <c r="CA120" i="21" s="1"/>
  <c r="CA122" i="21" s="1"/>
  <c r="CA18" i="26" s="1"/>
  <c r="CB134" i="21"/>
  <c r="CC131" i="21" s="1"/>
  <c r="CC133" i="21" s="1"/>
  <c r="CC19" i="26" s="1"/>
  <c r="DI59" i="20"/>
  <c r="DI4" i="20"/>
  <c r="DJ2" i="20"/>
  <c r="DI54" i="20"/>
  <c r="DI49" i="20"/>
  <c r="DI3" i="20"/>
  <c r="DO8" i="20"/>
  <c r="DN7" i="20"/>
  <c r="DN6" i="20"/>
  <c r="DN5" i="20"/>
  <c r="DJ347" i="21" l="1"/>
  <c r="DJ350" i="21"/>
  <c r="DN218" i="21"/>
  <c r="DN50" i="26" s="1"/>
  <c r="DN47" i="26" s="1"/>
  <c r="DN346" i="21"/>
  <c r="DN61" i="26" s="1"/>
  <c r="DN217" i="21"/>
  <c r="DN49" i="26" s="1"/>
  <c r="DN46" i="26" s="1"/>
  <c r="DN201" i="21"/>
  <c r="DN184" i="21"/>
  <c r="DN345" i="21"/>
  <c r="DN200" i="21"/>
  <c r="DN185" i="21"/>
  <c r="DN372" i="21"/>
  <c r="DN62" i="26" s="1"/>
  <c r="DN339" i="21"/>
  <c r="DN338" i="21"/>
  <c r="DN371" i="21"/>
  <c r="DN56" i="26" s="1"/>
  <c r="DN365" i="21"/>
  <c r="DN364" i="21"/>
  <c r="DT16" i="46"/>
  <c r="DP19" i="46"/>
  <c r="DO18" i="46"/>
  <c r="DO17" i="46"/>
  <c r="DK337" i="21"/>
  <c r="DK340" i="21" s="1"/>
  <c r="DK39" i="28"/>
  <c r="DK344" i="21"/>
  <c r="DN351" i="21"/>
  <c r="DN55" i="26"/>
  <c r="DM377" i="21"/>
  <c r="DN37" i="21"/>
  <c r="DN283" i="21"/>
  <c r="DN285" i="21"/>
  <c r="DN42" i="25"/>
  <c r="DN224" i="21"/>
  <c r="DN223" i="21"/>
  <c r="DN206" i="21"/>
  <c r="DN190" i="21"/>
  <c r="DN54" i="26"/>
  <c r="DN60" i="26"/>
  <c r="BE165" i="21"/>
  <c r="BE167" i="21" s="1"/>
  <c r="BE22" i="26" s="1"/>
  <c r="DN173" i="21"/>
  <c r="DN175" i="21" s="1"/>
  <c r="DN171" i="21" s="1"/>
  <c r="DN284" i="21" s="1"/>
  <c r="DN53" i="26"/>
  <c r="DN59" i="26"/>
  <c r="DN150" i="21"/>
  <c r="DN148" i="21" s="1"/>
  <c r="DO20" i="25" s="1"/>
  <c r="DN162" i="21"/>
  <c r="DN160" i="21" s="1"/>
  <c r="DO21" i="25" s="1"/>
  <c r="DO127" i="21"/>
  <c r="DO138" i="21"/>
  <c r="DO116" i="21"/>
  <c r="DO105" i="21"/>
  <c r="DO94" i="21"/>
  <c r="DO83" i="21"/>
  <c r="DN128" i="21"/>
  <c r="DN126" i="21" s="1"/>
  <c r="DO18" i="25" s="1"/>
  <c r="DN139" i="21"/>
  <c r="DN137" i="21" s="1"/>
  <c r="DO19" i="25" s="1"/>
  <c r="DN106" i="21"/>
  <c r="DN104" i="21" s="1"/>
  <c r="DO42" i="25" s="1"/>
  <c r="DN117" i="21"/>
  <c r="DN115" i="21" s="1"/>
  <c r="DO17" i="25" s="1"/>
  <c r="DN84" i="21"/>
  <c r="DN95" i="21"/>
  <c r="BD21" i="28"/>
  <c r="DO72" i="21"/>
  <c r="DN62" i="21"/>
  <c r="DN73" i="21"/>
  <c r="DN328" i="21"/>
  <c r="DJ29" i="20"/>
  <c r="DJ24" i="20"/>
  <c r="DJ44" i="20"/>
  <c r="DJ39" i="20"/>
  <c r="DJ34" i="20"/>
  <c r="DS254" i="46"/>
  <c r="DS294" i="46"/>
  <c r="DS297" i="46"/>
  <c r="DS152" i="46"/>
  <c r="DS148" i="46"/>
  <c r="DS144" i="46"/>
  <c r="DS140" i="46"/>
  <c r="DS136" i="46"/>
  <c r="DS110" i="46"/>
  <c r="DS106" i="46"/>
  <c r="DS102" i="46"/>
  <c r="DS95" i="46"/>
  <c r="DS94" i="46"/>
  <c r="DS305" i="46"/>
  <c r="DS298" i="46"/>
  <c r="DS295" i="46"/>
  <c r="DS296" i="46"/>
  <c r="DS293" i="46"/>
  <c r="DS250" i="46"/>
  <c r="DS245" i="46"/>
  <c r="DS248" i="46"/>
  <c r="DS237" i="46"/>
  <c r="DS203" i="46"/>
  <c r="DS351" i="46" s="1"/>
  <c r="DS200" i="46"/>
  <c r="DS348" i="46" s="1"/>
  <c r="DS197" i="46"/>
  <c r="DS345" i="46" s="1"/>
  <c r="DS190" i="46"/>
  <c r="DS338" i="46" s="1"/>
  <c r="DS187" i="46"/>
  <c r="DS335" i="46" s="1"/>
  <c r="DS151" i="46"/>
  <c r="DS147" i="46"/>
  <c r="DS143" i="46"/>
  <c r="DS139" i="46"/>
  <c r="DS135" i="46"/>
  <c r="DS109" i="46"/>
  <c r="DS105" i="46"/>
  <c r="DS101" i="46"/>
  <c r="DS100" i="46"/>
  <c r="DS93" i="46"/>
  <c r="DS287" i="46"/>
  <c r="DS289" i="46"/>
  <c r="DS241" i="46"/>
  <c r="DS251" i="46"/>
  <c r="DS244" i="46"/>
  <c r="DS238" i="46"/>
  <c r="DS201" i="46"/>
  <c r="DS349" i="46" s="1"/>
  <c r="DS199" i="46"/>
  <c r="DS347" i="46" s="1"/>
  <c r="DS202" i="46"/>
  <c r="DS350" i="46" s="1"/>
  <c r="DS196" i="46"/>
  <c r="DS344" i="46" s="1"/>
  <c r="DS195" i="46"/>
  <c r="DS343" i="46" s="1"/>
  <c r="DS189" i="46"/>
  <c r="DS337" i="46" s="1"/>
  <c r="DS185" i="46"/>
  <c r="DS333" i="46" s="1"/>
  <c r="DS154" i="46"/>
  <c r="DS150" i="46"/>
  <c r="DS146" i="46"/>
  <c r="DS142" i="46"/>
  <c r="DS138" i="46"/>
  <c r="DS108" i="46"/>
  <c r="DS104" i="46"/>
  <c r="DS99" i="46"/>
  <c r="DS98" i="46"/>
  <c r="DS303" i="46"/>
  <c r="DS92" i="46"/>
  <c r="DS291" i="46"/>
  <c r="DS304" i="46"/>
  <c r="DS301" i="46"/>
  <c r="DS292" i="46"/>
  <c r="DS252" i="46"/>
  <c r="DS290" i="46"/>
  <c r="DS253" i="46"/>
  <c r="DS246" i="46"/>
  <c r="DS247" i="46"/>
  <c r="DS240" i="46"/>
  <c r="DS239" i="46"/>
  <c r="DS198" i="46"/>
  <c r="DS346" i="46" s="1"/>
  <c r="DS193" i="46"/>
  <c r="DS341" i="46" s="1"/>
  <c r="DS194" i="46"/>
  <c r="DS342" i="46" s="1"/>
  <c r="DS188" i="46"/>
  <c r="DS336" i="46" s="1"/>
  <c r="DT46" i="46"/>
  <c r="DT50" i="46"/>
  <c r="DT54" i="46"/>
  <c r="DT58" i="46"/>
  <c r="DT62" i="46"/>
  <c r="DT45" i="46"/>
  <c r="DT49" i="46"/>
  <c r="DT53" i="46"/>
  <c r="DT57" i="46"/>
  <c r="DT61" i="46"/>
  <c r="DT44" i="46"/>
  <c r="DT48" i="46"/>
  <c r="DT52" i="46"/>
  <c r="DT56" i="46"/>
  <c r="DT60" i="46"/>
  <c r="DT47" i="46"/>
  <c r="DT51" i="46"/>
  <c r="DT55" i="46"/>
  <c r="DT59" i="46"/>
  <c r="DT63" i="46"/>
  <c r="DS153" i="46"/>
  <c r="DS149" i="46"/>
  <c r="DS145" i="46"/>
  <c r="DS141" i="46"/>
  <c r="DS137" i="46"/>
  <c r="DS107" i="46"/>
  <c r="DS103" i="46"/>
  <c r="DS97" i="46"/>
  <c r="DS96" i="46"/>
  <c r="DS91" i="46"/>
  <c r="DS302" i="46"/>
  <c r="DS299" i="46"/>
  <c r="DS300" i="46"/>
  <c r="DS288" i="46"/>
  <c r="DS286" i="46"/>
  <c r="DS249" i="46"/>
  <c r="DS242" i="46"/>
  <c r="DS243" i="46"/>
  <c r="DS236" i="46"/>
  <c r="DS235" i="46"/>
  <c r="DS204" i="46"/>
  <c r="DS352" i="46" s="1"/>
  <c r="DS191" i="46"/>
  <c r="DS339" i="46" s="1"/>
  <c r="DS192" i="46"/>
  <c r="DS340" i="46" s="1"/>
  <c r="DS186" i="46"/>
  <c r="DS334" i="46" s="1"/>
  <c r="DM352" i="21"/>
  <c r="DM358" i="21" s="1"/>
  <c r="DM63" i="26" s="1"/>
  <c r="DS170" i="46"/>
  <c r="DS221" i="46"/>
  <c r="DS181" i="46"/>
  <c r="DS329" i="46" s="1"/>
  <c r="DS174" i="46"/>
  <c r="DS219" i="46"/>
  <c r="DS177" i="46"/>
  <c r="DS325" i="46" s="1"/>
  <c r="DS281" i="46"/>
  <c r="DS266" i="46"/>
  <c r="DS168" i="46"/>
  <c r="DS316" i="46" s="1"/>
  <c r="DS285" i="46"/>
  <c r="DS120" i="46"/>
  <c r="DS118" i="46"/>
  <c r="DS123" i="46"/>
  <c r="DS124" i="46"/>
  <c r="DS132" i="46"/>
  <c r="DS77" i="46"/>
  <c r="DS90" i="46"/>
  <c r="DS83" i="46"/>
  <c r="DS80" i="46"/>
  <c r="DS78" i="46"/>
  <c r="DS72" i="46"/>
  <c r="DS180" i="46"/>
  <c r="DS328" i="46" s="1"/>
  <c r="DS179" i="46"/>
  <c r="DS327" i="46" s="1"/>
  <c r="DS267" i="46"/>
  <c r="DS272" i="46"/>
  <c r="DS224" i="46"/>
  <c r="DS271" i="46"/>
  <c r="DS277" i="46"/>
  <c r="DS173" i="46"/>
  <c r="DS321" i="46" s="1"/>
  <c r="DS218" i="46"/>
  <c r="DS183" i="46"/>
  <c r="DS331" i="46" s="1"/>
  <c r="DS233" i="46"/>
  <c r="DS165" i="46"/>
  <c r="DS268" i="46"/>
  <c r="DS215" i="46"/>
  <c r="DS119" i="46"/>
  <c r="DS122" i="46"/>
  <c r="DS133" i="46"/>
  <c r="DS128" i="46"/>
  <c r="DS85" i="46"/>
  <c r="DS86" i="46"/>
  <c r="DS88" i="46"/>
  <c r="DS81" i="46"/>
  <c r="DS75" i="46"/>
  <c r="DS73" i="46"/>
  <c r="DS230" i="46"/>
  <c r="DS222" i="46"/>
  <c r="DS280" i="46"/>
  <c r="DS278" i="46"/>
  <c r="DS270" i="46"/>
  <c r="DS172" i="46"/>
  <c r="DS320" i="46" s="1"/>
  <c r="DS167" i="46"/>
  <c r="DS175" i="46"/>
  <c r="DS323" i="46" s="1"/>
  <c r="DS166" i="46"/>
  <c r="DS314" i="46" s="1"/>
  <c r="DS226" i="46"/>
  <c r="DS282" i="46"/>
  <c r="DS276" i="46"/>
  <c r="DS273" i="46"/>
  <c r="DS274" i="46"/>
  <c r="DS228" i="46"/>
  <c r="DS184" i="46"/>
  <c r="DS332" i="46" s="1"/>
  <c r="DS116" i="46"/>
  <c r="DS125" i="46"/>
  <c r="DS121" i="46"/>
  <c r="DS130" i="46"/>
  <c r="DS127" i="46"/>
  <c r="DS84" i="46"/>
  <c r="DS82" i="46"/>
  <c r="DS76" i="46"/>
  <c r="DS283" i="46"/>
  <c r="DS171" i="46"/>
  <c r="DS319" i="46" s="1"/>
  <c r="DS169" i="46"/>
  <c r="DS317" i="46" s="1"/>
  <c r="DS229" i="46"/>
  <c r="DS269" i="46"/>
  <c r="DS275" i="46"/>
  <c r="DS182" i="46"/>
  <c r="DS330" i="46" s="1"/>
  <c r="DS284" i="46"/>
  <c r="DS225" i="46"/>
  <c r="DS279" i="46"/>
  <c r="DS231" i="46"/>
  <c r="DS223" i="46"/>
  <c r="DS234" i="46"/>
  <c r="DS227" i="46"/>
  <c r="DS216" i="46"/>
  <c r="DS115" i="46"/>
  <c r="DS117" i="46"/>
  <c r="DS129" i="46"/>
  <c r="DS126" i="46"/>
  <c r="DS131" i="46"/>
  <c r="DS89" i="46"/>
  <c r="DS87" i="46"/>
  <c r="DS79" i="46"/>
  <c r="DS74" i="46"/>
  <c r="DS71" i="46"/>
  <c r="DS134" i="46"/>
  <c r="DS178" i="46"/>
  <c r="DS326" i="46" s="1"/>
  <c r="DS176" i="46"/>
  <c r="DS324" i="46" s="1"/>
  <c r="DS220" i="46"/>
  <c r="DS232" i="46"/>
  <c r="DL63" i="26"/>
  <c r="DR159" i="46"/>
  <c r="DR158" i="46"/>
  <c r="DR260" i="46"/>
  <c r="DR259" i="46"/>
  <c r="DQ310" i="46"/>
  <c r="DR209" i="46"/>
  <c r="DR208" i="46"/>
  <c r="DS318" i="46"/>
  <c r="DS315" i="46"/>
  <c r="DS322" i="46"/>
  <c r="DT37" i="46"/>
  <c r="DT27" i="46"/>
  <c r="DT32" i="46"/>
  <c r="DT38" i="46"/>
  <c r="DT43" i="46"/>
  <c r="DT34" i="46"/>
  <c r="DT40" i="46"/>
  <c r="DT26" i="46"/>
  <c r="DT41" i="46"/>
  <c r="DT36" i="46"/>
  <c r="DT25" i="46"/>
  <c r="DT42" i="46"/>
  <c r="DT28" i="46"/>
  <c r="DT31" i="46"/>
  <c r="DT35" i="46"/>
  <c r="DT24" i="46"/>
  <c r="DT39" i="46"/>
  <c r="DT30" i="46"/>
  <c r="DT29" i="46"/>
  <c r="DT33" i="46"/>
  <c r="E461" i="46"/>
  <c r="F460" i="46"/>
  <c r="DR313" i="46"/>
  <c r="DO32" i="21"/>
  <c r="DO31" i="21" s="1"/>
  <c r="DP15" i="25" s="1"/>
  <c r="DU14" i="46"/>
  <c r="DU16" i="46" s="1"/>
  <c r="DT217" i="46"/>
  <c r="DT15" i="46"/>
  <c r="BC109" i="21"/>
  <c r="BC111" i="21" s="1"/>
  <c r="DN2" i="26"/>
  <c r="DM3" i="26"/>
  <c r="DM4" i="26"/>
  <c r="DM9" i="26"/>
  <c r="DM10" i="26"/>
  <c r="DM16" i="26" s="1"/>
  <c r="DM66" i="26"/>
  <c r="DM65" i="26"/>
  <c r="DR5" i="26"/>
  <c r="DS8" i="26"/>
  <c r="DR7" i="26"/>
  <c r="DR6" i="26"/>
  <c r="DW3" i="28"/>
  <c r="DW4" i="28"/>
  <c r="DX2" i="28"/>
  <c r="DW9" i="28"/>
  <c r="DW10" i="28"/>
  <c r="DY5" i="28"/>
  <c r="DY6" i="28"/>
  <c r="DY7" i="28"/>
  <c r="DZ8" i="28"/>
  <c r="CK145" i="21"/>
  <c r="CL142" i="21" s="1"/>
  <c r="CL144" i="21" s="1"/>
  <c r="CK20" i="26"/>
  <c r="DP3" i="25"/>
  <c r="DQ2" i="25"/>
  <c r="DP4" i="25"/>
  <c r="DP9" i="25"/>
  <c r="DQ7" i="25"/>
  <c r="DQ6" i="25"/>
  <c r="DQ5" i="25"/>
  <c r="DR8" i="25"/>
  <c r="DM132" i="21"/>
  <c r="DM110" i="21"/>
  <c r="DM272" i="21" s="1"/>
  <c r="DP5" i="21"/>
  <c r="DP161" i="21" s="1"/>
  <c r="DP6" i="21"/>
  <c r="DP7" i="21"/>
  <c r="DQ8" i="21"/>
  <c r="DQ46" i="21" s="1"/>
  <c r="DM155" i="21"/>
  <c r="DM166" i="21"/>
  <c r="DN3" i="21"/>
  <c r="DN4" i="21"/>
  <c r="DO2" i="21"/>
  <c r="DN9" i="21"/>
  <c r="DN10" i="21"/>
  <c r="DN151" i="21"/>
  <c r="DN290" i="21"/>
  <c r="DN47" i="21"/>
  <c r="DN234" i="21"/>
  <c r="DN239" i="21" s="1"/>
  <c r="DN74" i="21"/>
  <c r="DN118" i="21"/>
  <c r="DN163" i="21"/>
  <c r="DN85" i="21"/>
  <c r="DN129" i="21"/>
  <c r="DN174" i="21"/>
  <c r="DN96" i="21"/>
  <c r="DN140" i="21"/>
  <c r="DN191" i="21"/>
  <c r="DN195" i="21" s="1"/>
  <c r="DN30" i="26" s="1"/>
  <c r="DN63" i="21"/>
  <c r="DN107" i="21"/>
  <c r="DN152" i="21"/>
  <c r="DN207" i="21"/>
  <c r="DN211" i="21" s="1"/>
  <c r="DN31" i="26" s="1"/>
  <c r="DM143" i="21"/>
  <c r="DO172" i="21"/>
  <c r="DO61" i="21"/>
  <c r="DO149" i="21"/>
  <c r="DM121" i="21"/>
  <c r="DJ9" i="20"/>
  <c r="DJ10" i="20"/>
  <c r="CA123" i="21"/>
  <c r="CB120" i="21" s="1"/>
  <c r="CB122" i="21" s="1"/>
  <c r="CB18" i="26" s="1"/>
  <c r="CC134" i="21"/>
  <c r="CD131" i="21" s="1"/>
  <c r="CD133" i="21" s="1"/>
  <c r="CD19" i="26" s="1"/>
  <c r="DJ59" i="20"/>
  <c r="DJ3" i="20"/>
  <c r="DJ49" i="20"/>
  <c r="DK2" i="20"/>
  <c r="DJ4" i="20"/>
  <c r="DJ54" i="20"/>
  <c r="DP8" i="20"/>
  <c r="DO7" i="20"/>
  <c r="DO6" i="20"/>
  <c r="DO5" i="20"/>
  <c r="DK347" i="21" l="1"/>
  <c r="DK350" i="21"/>
  <c r="DO346" i="21"/>
  <c r="DO345" i="21"/>
  <c r="DO218" i="21"/>
  <c r="DO50" i="26" s="1"/>
  <c r="DO47" i="26" s="1"/>
  <c r="DO201" i="21"/>
  <c r="DO217" i="21"/>
  <c r="DO49" i="26" s="1"/>
  <c r="DO46" i="26" s="1"/>
  <c r="DO200" i="21"/>
  <c r="DO184" i="21"/>
  <c r="DO185" i="21"/>
  <c r="DO339" i="21"/>
  <c r="DO338" i="21"/>
  <c r="DO371" i="21"/>
  <c r="DO56" i="26" s="1"/>
  <c r="DO372" i="21"/>
  <c r="DO62" i="26" s="1"/>
  <c r="DO365" i="21"/>
  <c r="DO364" i="21"/>
  <c r="DQ19" i="46"/>
  <c r="DP18" i="46"/>
  <c r="DP17" i="46"/>
  <c r="DL337" i="21"/>
  <c r="DL340" i="21" s="1"/>
  <c r="DL39" i="28"/>
  <c r="DL344" i="21"/>
  <c r="DO351" i="21"/>
  <c r="DO55" i="26"/>
  <c r="DO61" i="26"/>
  <c r="DN377" i="21"/>
  <c r="DO37" i="21"/>
  <c r="DO283" i="21"/>
  <c r="DO285" i="21"/>
  <c r="DN268" i="21"/>
  <c r="DO224" i="21"/>
  <c r="DO223" i="21"/>
  <c r="DO206" i="21"/>
  <c r="DO190" i="21"/>
  <c r="DO60" i="26"/>
  <c r="DO54" i="26"/>
  <c r="DO173" i="21"/>
  <c r="DO175" i="21" s="1"/>
  <c r="DO171" i="21" s="1"/>
  <c r="DO284" i="21" s="1"/>
  <c r="DO59" i="26"/>
  <c r="DO53" i="26"/>
  <c r="DO150" i="21"/>
  <c r="DO148" i="21" s="1"/>
  <c r="DP20" i="25" s="1"/>
  <c r="DO162" i="21"/>
  <c r="DO160" i="21" s="1"/>
  <c r="DP21" i="25" s="1"/>
  <c r="DO128" i="21"/>
  <c r="DO126" i="21" s="1"/>
  <c r="DP18" i="25" s="1"/>
  <c r="DO139" i="21"/>
  <c r="DO137" i="21" s="1"/>
  <c r="DP19" i="25" s="1"/>
  <c r="DP138" i="21"/>
  <c r="DP127" i="21"/>
  <c r="DP116" i="21"/>
  <c r="DP94" i="21"/>
  <c r="DP105" i="21"/>
  <c r="DP83" i="21"/>
  <c r="DO106" i="21"/>
  <c r="DO104" i="21" s="1"/>
  <c r="DO268" i="21" s="1"/>
  <c r="DO117" i="21"/>
  <c r="DO115" i="21" s="1"/>
  <c r="DP17" i="25" s="1"/>
  <c r="DO84" i="21"/>
  <c r="DO95" i="21"/>
  <c r="DP72" i="21"/>
  <c r="DO62" i="21"/>
  <c r="DO73" i="21"/>
  <c r="BE168" i="21"/>
  <c r="BE357" i="21" s="1"/>
  <c r="DO328" i="21"/>
  <c r="BC41" i="26"/>
  <c r="BC273" i="21"/>
  <c r="DK29" i="20"/>
  <c r="DK24" i="20"/>
  <c r="DK44" i="20"/>
  <c r="DK39" i="20"/>
  <c r="DK34" i="20"/>
  <c r="DT236" i="46"/>
  <c r="DT300" i="46"/>
  <c r="DT243" i="46"/>
  <c r="DT286" i="46"/>
  <c r="DT299" i="46"/>
  <c r="DT242" i="46"/>
  <c r="DT302" i="46"/>
  <c r="DT235" i="46"/>
  <c r="DT249" i="46"/>
  <c r="DT288" i="46"/>
  <c r="DT152" i="46"/>
  <c r="DT148" i="46"/>
  <c r="DT144" i="46"/>
  <c r="DT140" i="46"/>
  <c r="DT110" i="46"/>
  <c r="DT106" i="46"/>
  <c r="DT102" i="46"/>
  <c r="DT99" i="46"/>
  <c r="DT95" i="46"/>
  <c r="DT91" i="46"/>
  <c r="DT304" i="46"/>
  <c r="DT295" i="46"/>
  <c r="DT290" i="46"/>
  <c r="DT297" i="46"/>
  <c r="DT298" i="46"/>
  <c r="DT251" i="46"/>
  <c r="DT252" i="46"/>
  <c r="DT238" i="46"/>
  <c r="DT202" i="46"/>
  <c r="DT350" i="46" s="1"/>
  <c r="DT197" i="46"/>
  <c r="DT345" i="46" s="1"/>
  <c r="DT192" i="46"/>
  <c r="DT340" i="46" s="1"/>
  <c r="DT190" i="46"/>
  <c r="DT338" i="46" s="1"/>
  <c r="DT188" i="46"/>
  <c r="DT336" i="46" s="1"/>
  <c r="DT138" i="46"/>
  <c r="DT139" i="46"/>
  <c r="DT151" i="46"/>
  <c r="DT147" i="46"/>
  <c r="DT143" i="46"/>
  <c r="DT109" i="46"/>
  <c r="DT105" i="46"/>
  <c r="DT101" i="46"/>
  <c r="DT98" i="46"/>
  <c r="DT94" i="46"/>
  <c r="DT293" i="46"/>
  <c r="DT294" i="46"/>
  <c r="DT291" i="46"/>
  <c r="DT253" i="46"/>
  <c r="DT254" i="46"/>
  <c r="DT247" i="46"/>
  <c r="DT248" i="46"/>
  <c r="DT245" i="46"/>
  <c r="DT239" i="46"/>
  <c r="DT200" i="46"/>
  <c r="DT348" i="46" s="1"/>
  <c r="DT195" i="46"/>
  <c r="DT343" i="46" s="1"/>
  <c r="DT187" i="46"/>
  <c r="DT335" i="46" s="1"/>
  <c r="DT186" i="46"/>
  <c r="DT334" i="46" s="1"/>
  <c r="DU47" i="46"/>
  <c r="DU51" i="46"/>
  <c r="DU55" i="46"/>
  <c r="DU59" i="46"/>
  <c r="DU63" i="46"/>
  <c r="DU46" i="46"/>
  <c r="DU50" i="46"/>
  <c r="DU54" i="46"/>
  <c r="DU58" i="46"/>
  <c r="DU62" i="46"/>
  <c r="DU45" i="46"/>
  <c r="DU49" i="46"/>
  <c r="DU53" i="46"/>
  <c r="DU57" i="46"/>
  <c r="DU61" i="46"/>
  <c r="DU44" i="46"/>
  <c r="DU48" i="46"/>
  <c r="DU52" i="46"/>
  <c r="DU56" i="46"/>
  <c r="DU60" i="46"/>
  <c r="DT136" i="46"/>
  <c r="DT137" i="46"/>
  <c r="DT154" i="46"/>
  <c r="DT150" i="46"/>
  <c r="DT146" i="46"/>
  <c r="DT142" i="46"/>
  <c r="DT108" i="46"/>
  <c r="DT104" i="46"/>
  <c r="DT97" i="46"/>
  <c r="DT93" i="46"/>
  <c r="DT303" i="46"/>
  <c r="DT305" i="46"/>
  <c r="DT292" i="46"/>
  <c r="DT287" i="46"/>
  <c r="DT250" i="46"/>
  <c r="DT244" i="46"/>
  <c r="DT241" i="46"/>
  <c r="DT204" i="46"/>
  <c r="DT352" i="46" s="1"/>
  <c r="DT203" i="46"/>
  <c r="DT351" i="46" s="1"/>
  <c r="DT201" i="46"/>
  <c r="DT349" i="46" s="1"/>
  <c r="DT191" i="46"/>
  <c r="DT339" i="46" s="1"/>
  <c r="DT189" i="46"/>
  <c r="DT337" i="46" s="1"/>
  <c r="DT135" i="46"/>
  <c r="DT153" i="46"/>
  <c r="DT149" i="46"/>
  <c r="DT145" i="46"/>
  <c r="DT141" i="46"/>
  <c r="DT107" i="46"/>
  <c r="DT103" i="46"/>
  <c r="DT100" i="46"/>
  <c r="DT96" i="46"/>
  <c r="DT92" i="46"/>
  <c r="DT296" i="46"/>
  <c r="DT301" i="46"/>
  <c r="DT289" i="46"/>
  <c r="DT246" i="46"/>
  <c r="DT240" i="46"/>
  <c r="DT237" i="46"/>
  <c r="DT198" i="46"/>
  <c r="DT346" i="46" s="1"/>
  <c r="DT194" i="46"/>
  <c r="DT342" i="46" s="1"/>
  <c r="DT199" i="46"/>
  <c r="DT347" i="46" s="1"/>
  <c r="DT196" i="46"/>
  <c r="DT344" i="46" s="1"/>
  <c r="DT193" i="46"/>
  <c r="DT341" i="46" s="1"/>
  <c r="DT185" i="46"/>
  <c r="DT333" i="46" s="1"/>
  <c r="DN352" i="21"/>
  <c r="DT178" i="46"/>
  <c r="DT326" i="46" s="1"/>
  <c r="DT227" i="46"/>
  <c r="DT279" i="46"/>
  <c r="DT284" i="46"/>
  <c r="DT269" i="46"/>
  <c r="DT283" i="46"/>
  <c r="DT274" i="46"/>
  <c r="DT282" i="46"/>
  <c r="DT175" i="46"/>
  <c r="DT323" i="46" s="1"/>
  <c r="DT116" i="46"/>
  <c r="DT123" i="46"/>
  <c r="DT118" i="46"/>
  <c r="DT133" i="46"/>
  <c r="DT132" i="46"/>
  <c r="DT75" i="46"/>
  <c r="DT83" i="46"/>
  <c r="DT89" i="46"/>
  <c r="DT79" i="46"/>
  <c r="DT71" i="46"/>
  <c r="DT74" i="46"/>
  <c r="DT134" i="46"/>
  <c r="DT280" i="46"/>
  <c r="DT165" i="46"/>
  <c r="DT173" i="46"/>
  <c r="DT321" i="46" s="1"/>
  <c r="DT272" i="46"/>
  <c r="DT179" i="46"/>
  <c r="DT327" i="46" s="1"/>
  <c r="DT168" i="46"/>
  <c r="DT316" i="46" s="1"/>
  <c r="DT177" i="46"/>
  <c r="DT325" i="46" s="1"/>
  <c r="DT221" i="46"/>
  <c r="DT232" i="46"/>
  <c r="DT234" i="46"/>
  <c r="DT225" i="46"/>
  <c r="DT229" i="46"/>
  <c r="DT167" i="46"/>
  <c r="DT315" i="46" s="1"/>
  <c r="DT125" i="46"/>
  <c r="DT126" i="46"/>
  <c r="DT122" i="46"/>
  <c r="DT124" i="46"/>
  <c r="DT127" i="46"/>
  <c r="DT86" i="46"/>
  <c r="DT88" i="46"/>
  <c r="DT85" i="46"/>
  <c r="DT78" i="46"/>
  <c r="DT77" i="46"/>
  <c r="DT222" i="46"/>
  <c r="DT233" i="46"/>
  <c r="DT277" i="46"/>
  <c r="DT180" i="46"/>
  <c r="DT328" i="46" s="1"/>
  <c r="DT266" i="46"/>
  <c r="DT219" i="46"/>
  <c r="DT220" i="46"/>
  <c r="DT223" i="46"/>
  <c r="DT182" i="46"/>
  <c r="DT330" i="46" s="1"/>
  <c r="DT169" i="46"/>
  <c r="DT317" i="46" s="1"/>
  <c r="DT184" i="46"/>
  <c r="DT332" i="46" s="1"/>
  <c r="DT273" i="46"/>
  <c r="DT226" i="46"/>
  <c r="DT172" i="46"/>
  <c r="DT320" i="46" s="1"/>
  <c r="DT115" i="46"/>
  <c r="DT130" i="46"/>
  <c r="DT121" i="46"/>
  <c r="DT128" i="46"/>
  <c r="DT129" i="46"/>
  <c r="DT90" i="46"/>
  <c r="DT84" i="46"/>
  <c r="DT81" i="46"/>
  <c r="DT72" i="46"/>
  <c r="DT278" i="46"/>
  <c r="DT230" i="46"/>
  <c r="DT268" i="46"/>
  <c r="DT183" i="46"/>
  <c r="DT331" i="46" s="1"/>
  <c r="DT271" i="46"/>
  <c r="DT267" i="46"/>
  <c r="DT281" i="46"/>
  <c r="DT174" i="46"/>
  <c r="DT322" i="46" s="1"/>
  <c r="DT170" i="46"/>
  <c r="DT318" i="46" s="1"/>
  <c r="DT176" i="46"/>
  <c r="DT324" i="46" s="1"/>
  <c r="DT216" i="46"/>
  <c r="DT231" i="46"/>
  <c r="DT275" i="46"/>
  <c r="DT171" i="46"/>
  <c r="DT319" i="46" s="1"/>
  <c r="DT228" i="46"/>
  <c r="DT276" i="46"/>
  <c r="DT166" i="46"/>
  <c r="DT314" i="46" s="1"/>
  <c r="DT270" i="46"/>
  <c r="DT120" i="46"/>
  <c r="DT117" i="46"/>
  <c r="DT119" i="46"/>
  <c r="DT131" i="46"/>
  <c r="DT87" i="46"/>
  <c r="DT80" i="46"/>
  <c r="DT82" i="46"/>
  <c r="DT76" i="46"/>
  <c r="DT73" i="46"/>
  <c r="DT215" i="46"/>
  <c r="DT218" i="46"/>
  <c r="DT224" i="46"/>
  <c r="DT285" i="46"/>
  <c r="DT181" i="46"/>
  <c r="DT329" i="46" s="1"/>
  <c r="DM311" i="21"/>
  <c r="DS159" i="46"/>
  <c r="DS158" i="46"/>
  <c r="DS209" i="46"/>
  <c r="DS208" i="46"/>
  <c r="DR310" i="46"/>
  <c r="DS260" i="46"/>
  <c r="DS259" i="46"/>
  <c r="DU32" i="46"/>
  <c r="DU37" i="46"/>
  <c r="DU27" i="46"/>
  <c r="DU38" i="46"/>
  <c r="DU36" i="46"/>
  <c r="DU40" i="46"/>
  <c r="DU31" i="46"/>
  <c r="DU43" i="46"/>
  <c r="DU26" i="46"/>
  <c r="DU25" i="46"/>
  <c r="DU34" i="46"/>
  <c r="DU41" i="46"/>
  <c r="DU29" i="46"/>
  <c r="DU28" i="46"/>
  <c r="DU30" i="46"/>
  <c r="DU35" i="46"/>
  <c r="DU24" i="46"/>
  <c r="DU33" i="46"/>
  <c r="DU39" i="46"/>
  <c r="DU42" i="46"/>
  <c r="DV14" i="46"/>
  <c r="DU217" i="46"/>
  <c r="DU15" i="46"/>
  <c r="E462" i="46"/>
  <c r="F461" i="46"/>
  <c r="DP32" i="21"/>
  <c r="DP31" i="21" s="1"/>
  <c r="DQ15" i="25" s="1"/>
  <c r="DS313" i="46"/>
  <c r="BC112" i="21"/>
  <c r="DZ5" i="28"/>
  <c r="DZ6" i="28"/>
  <c r="DZ7" i="28"/>
  <c r="EA8" i="28"/>
  <c r="DX3" i="28"/>
  <c r="DX4" i="28"/>
  <c r="DY2" i="28"/>
  <c r="DX9" i="28"/>
  <c r="DX10" i="28"/>
  <c r="DS5" i="26"/>
  <c r="DS6" i="26"/>
  <c r="DS7" i="26"/>
  <c r="DT8" i="26"/>
  <c r="DN3" i="26"/>
  <c r="DN4" i="26"/>
  <c r="DO2" i="26"/>
  <c r="DN9" i="26"/>
  <c r="DN10" i="26"/>
  <c r="DN16" i="26" s="1"/>
  <c r="DN65" i="26"/>
  <c r="DN66" i="26"/>
  <c r="CL145" i="21"/>
  <c r="CM142" i="21" s="1"/>
  <c r="CM144" i="21" s="1"/>
  <c r="CL20" i="26"/>
  <c r="DN143" i="21"/>
  <c r="DR5" i="25"/>
  <c r="DR7" i="25"/>
  <c r="DR6" i="25"/>
  <c r="DS8" i="25"/>
  <c r="DQ4" i="25"/>
  <c r="DR2" i="25"/>
  <c r="DQ3" i="25"/>
  <c r="DQ9" i="25"/>
  <c r="DN121" i="21"/>
  <c r="DN110" i="21"/>
  <c r="DN272" i="21" s="1"/>
  <c r="DN132" i="21"/>
  <c r="DN166" i="21"/>
  <c r="DO3" i="21"/>
  <c r="DO4" i="21"/>
  <c r="DP2" i="21"/>
  <c r="DO9" i="21"/>
  <c r="DO10" i="21"/>
  <c r="DO151" i="21"/>
  <c r="DO234" i="21"/>
  <c r="DO239" i="21" s="1"/>
  <c r="DO290" i="21"/>
  <c r="DO47" i="21"/>
  <c r="DO63" i="21"/>
  <c r="DO107" i="21"/>
  <c r="DO152" i="21"/>
  <c r="DO207" i="21"/>
  <c r="DO211" i="21" s="1"/>
  <c r="DO31" i="26" s="1"/>
  <c r="DO74" i="21"/>
  <c r="DO118" i="21"/>
  <c r="DO163" i="21"/>
  <c r="DO85" i="21"/>
  <c r="DO129" i="21"/>
  <c r="DO174" i="21"/>
  <c r="DO96" i="21"/>
  <c r="DO140" i="21"/>
  <c r="DO191" i="21"/>
  <c r="DO195" i="21" s="1"/>
  <c r="DO30" i="26" s="1"/>
  <c r="DQ5" i="21"/>
  <c r="DQ161" i="21" s="1"/>
  <c r="DQ6" i="21"/>
  <c r="DQ7" i="21"/>
  <c r="DR8" i="21"/>
  <c r="DR46" i="21" s="1"/>
  <c r="DN155" i="21"/>
  <c r="DP172" i="21"/>
  <c r="DP61" i="21"/>
  <c r="DP149" i="21"/>
  <c r="DK9" i="20"/>
  <c r="DK10" i="20"/>
  <c r="CB123" i="21"/>
  <c r="CC120" i="21" s="1"/>
  <c r="CC122" i="21" s="1"/>
  <c r="CC18" i="26" s="1"/>
  <c r="CD134" i="21"/>
  <c r="CE131" i="21" s="1"/>
  <c r="CE133" i="21" s="1"/>
  <c r="CE19" i="26" s="1"/>
  <c r="DK59" i="20"/>
  <c r="DK54" i="20"/>
  <c r="DK3" i="20"/>
  <c r="DK49" i="20"/>
  <c r="DL2" i="20"/>
  <c r="DK4" i="20"/>
  <c r="DP6" i="20"/>
  <c r="DP7" i="20"/>
  <c r="DQ8" i="20"/>
  <c r="DP5" i="20"/>
  <c r="DL347" i="21" l="1"/>
  <c r="DL350" i="21"/>
  <c r="DP346" i="21"/>
  <c r="DP345" i="21"/>
  <c r="DP218" i="21"/>
  <c r="DP50" i="26" s="1"/>
  <c r="DP47" i="26" s="1"/>
  <c r="DP217" i="21"/>
  <c r="DP49" i="26" s="1"/>
  <c r="DP46" i="26" s="1"/>
  <c r="DP184" i="21"/>
  <c r="DP185" i="21"/>
  <c r="DP200" i="21"/>
  <c r="DP201" i="21"/>
  <c r="DP60" i="26" s="1"/>
  <c r="DP338" i="21"/>
  <c r="DP339" i="21"/>
  <c r="DP372" i="21"/>
  <c r="DP62" i="26" s="1"/>
  <c r="DP371" i="21"/>
  <c r="DP56" i="26" s="1"/>
  <c r="DP364" i="21"/>
  <c r="DP365" i="21"/>
  <c r="DR19" i="46"/>
  <c r="DQ17" i="46"/>
  <c r="DQ18" i="46"/>
  <c r="DV16" i="46"/>
  <c r="DM337" i="21"/>
  <c r="DM340" i="21" s="1"/>
  <c r="DM39" i="28"/>
  <c r="DM344" i="21"/>
  <c r="DP351" i="21"/>
  <c r="DP61" i="26"/>
  <c r="DP55" i="26"/>
  <c r="DO377" i="21"/>
  <c r="DP37" i="21"/>
  <c r="DP285" i="21"/>
  <c r="DP283" i="21"/>
  <c r="DP42" i="25"/>
  <c r="DP224" i="21"/>
  <c r="DP223" i="21"/>
  <c r="DP206" i="21"/>
  <c r="DP190" i="21"/>
  <c r="DP54" i="26"/>
  <c r="DP173" i="21"/>
  <c r="DP175" i="21" s="1"/>
  <c r="DP171" i="21" s="1"/>
  <c r="DP284" i="21" s="1"/>
  <c r="DP59" i="26"/>
  <c r="DP53" i="26"/>
  <c r="DP150" i="21"/>
  <c r="DP148" i="21" s="1"/>
  <c r="DQ20" i="25" s="1"/>
  <c r="DP162" i="21"/>
  <c r="DP160" i="21" s="1"/>
  <c r="DQ21" i="25" s="1"/>
  <c r="DQ127" i="21"/>
  <c r="DQ138" i="21"/>
  <c r="DQ116" i="21"/>
  <c r="DQ83" i="21"/>
  <c r="DQ105" i="21"/>
  <c r="DQ94" i="21"/>
  <c r="DP128" i="21"/>
  <c r="DP126" i="21" s="1"/>
  <c r="DQ18" i="25" s="1"/>
  <c r="DP139" i="21"/>
  <c r="DP137" i="21" s="1"/>
  <c r="DQ19" i="25" s="1"/>
  <c r="DP106" i="21"/>
  <c r="DP104" i="21" s="1"/>
  <c r="DP268" i="21" s="1"/>
  <c r="DP117" i="21"/>
  <c r="DP115" i="21" s="1"/>
  <c r="DQ17" i="25" s="1"/>
  <c r="DP84" i="21"/>
  <c r="DP95" i="21"/>
  <c r="DQ72" i="21"/>
  <c r="DP62" i="21"/>
  <c r="DP73" i="21"/>
  <c r="BE21" i="28"/>
  <c r="BF165" i="21"/>
  <c r="DP328" i="21"/>
  <c r="DL29" i="20"/>
  <c r="DL24" i="20"/>
  <c r="DL44" i="20"/>
  <c r="DL39" i="20"/>
  <c r="DL34" i="20"/>
  <c r="DU240" i="46"/>
  <c r="DU296" i="46"/>
  <c r="DU305" i="46"/>
  <c r="DU241" i="46"/>
  <c r="DU287" i="46"/>
  <c r="DU303" i="46"/>
  <c r="DU246" i="46"/>
  <c r="DU289" i="46"/>
  <c r="DU244" i="46"/>
  <c r="DU237" i="46"/>
  <c r="DU301" i="46"/>
  <c r="DU250" i="46"/>
  <c r="DU292" i="46"/>
  <c r="DV44" i="46"/>
  <c r="DV48" i="46"/>
  <c r="DV52" i="46"/>
  <c r="DV56" i="46"/>
  <c r="DV60" i="46"/>
  <c r="DV47" i="46"/>
  <c r="DV51" i="46"/>
  <c r="DV55" i="46"/>
  <c r="DV59" i="46"/>
  <c r="DV63" i="46"/>
  <c r="DV46" i="46"/>
  <c r="DV50" i="46"/>
  <c r="DV54" i="46"/>
  <c r="DV58" i="46"/>
  <c r="DV62" i="46"/>
  <c r="DV45" i="46"/>
  <c r="DV49" i="46"/>
  <c r="DV53" i="46"/>
  <c r="DV57" i="46"/>
  <c r="DV61" i="46"/>
  <c r="DU153" i="46"/>
  <c r="DU149" i="46"/>
  <c r="DU145" i="46"/>
  <c r="DU141" i="46"/>
  <c r="DU96" i="46"/>
  <c r="DU137" i="46"/>
  <c r="DU107" i="46"/>
  <c r="DU103" i="46"/>
  <c r="DU97" i="46"/>
  <c r="DU93" i="46"/>
  <c r="DU304" i="46"/>
  <c r="DU290" i="46"/>
  <c r="DU288" i="46"/>
  <c r="DU247" i="46"/>
  <c r="DU245" i="46"/>
  <c r="DU238" i="46"/>
  <c r="DU203" i="46"/>
  <c r="DU351" i="46" s="1"/>
  <c r="DU196" i="46"/>
  <c r="DU344" i="46" s="1"/>
  <c r="DU204" i="46"/>
  <c r="DU352" i="46" s="1"/>
  <c r="DU198" i="46"/>
  <c r="DU346" i="46" s="1"/>
  <c r="DU192" i="46"/>
  <c r="DU340" i="46" s="1"/>
  <c r="DU187" i="46"/>
  <c r="DU335" i="46" s="1"/>
  <c r="DU152" i="46"/>
  <c r="DU148" i="46"/>
  <c r="DU144" i="46"/>
  <c r="DU140" i="46"/>
  <c r="DU94" i="46"/>
  <c r="DU136" i="46"/>
  <c r="DU110" i="46"/>
  <c r="DU106" i="46"/>
  <c r="DU102" i="46"/>
  <c r="DU95" i="46"/>
  <c r="DU92" i="46"/>
  <c r="DU300" i="46"/>
  <c r="DU297" i="46"/>
  <c r="DU302" i="46"/>
  <c r="DU299" i="46"/>
  <c r="DU286" i="46"/>
  <c r="DU252" i="46"/>
  <c r="DU243" i="46"/>
  <c r="DU239" i="46"/>
  <c r="DU191" i="46"/>
  <c r="DU339" i="46" s="1"/>
  <c r="DU200" i="46"/>
  <c r="DU348" i="46" s="1"/>
  <c r="DU197" i="46"/>
  <c r="DU345" i="46" s="1"/>
  <c r="DU194" i="46"/>
  <c r="DU342" i="46" s="1"/>
  <c r="DU186" i="46"/>
  <c r="DU334" i="46" s="1"/>
  <c r="DU151" i="46"/>
  <c r="DU147" i="46"/>
  <c r="DU143" i="46"/>
  <c r="DU100" i="46"/>
  <c r="DU139" i="46"/>
  <c r="DU135" i="46"/>
  <c r="DU109" i="46"/>
  <c r="DU105" i="46"/>
  <c r="DU101" i="46"/>
  <c r="DU91" i="46"/>
  <c r="DU293" i="46"/>
  <c r="DU298" i="46"/>
  <c r="DU295" i="46"/>
  <c r="DU248" i="46"/>
  <c r="DU253" i="46"/>
  <c r="DU235" i="46"/>
  <c r="DU199" i="46"/>
  <c r="DU347" i="46" s="1"/>
  <c r="DU195" i="46"/>
  <c r="DU343" i="46" s="1"/>
  <c r="DU193" i="46"/>
  <c r="DU341" i="46" s="1"/>
  <c r="DU188" i="46"/>
  <c r="DU336" i="46" s="1"/>
  <c r="DU185" i="46"/>
  <c r="DU333" i="46" s="1"/>
  <c r="DU154" i="46"/>
  <c r="DU150" i="46"/>
  <c r="DU146" i="46"/>
  <c r="DU142" i="46"/>
  <c r="DU98" i="46"/>
  <c r="DU138" i="46"/>
  <c r="DU108" i="46"/>
  <c r="DU104" i="46"/>
  <c r="DU99" i="46"/>
  <c r="DU294" i="46"/>
  <c r="DU291" i="46"/>
  <c r="DU254" i="46"/>
  <c r="DU251" i="46"/>
  <c r="DU249" i="46"/>
  <c r="DU242" i="46"/>
  <c r="DU236" i="46"/>
  <c r="DU201" i="46"/>
  <c r="DU349" i="46" s="1"/>
  <c r="DU202" i="46"/>
  <c r="DU350" i="46" s="1"/>
  <c r="DU190" i="46"/>
  <c r="DU338" i="46" s="1"/>
  <c r="DU189" i="46"/>
  <c r="DU337" i="46" s="1"/>
  <c r="DO352" i="21"/>
  <c r="DO358" i="21" s="1"/>
  <c r="DO311" i="21" s="1"/>
  <c r="DU215" i="46"/>
  <c r="DU276" i="46"/>
  <c r="DU170" i="46"/>
  <c r="DU318" i="46" s="1"/>
  <c r="DU267" i="46"/>
  <c r="DU230" i="46"/>
  <c r="DU273" i="46"/>
  <c r="DU222" i="46"/>
  <c r="DU234" i="46"/>
  <c r="DU116" i="46"/>
  <c r="DU122" i="46"/>
  <c r="DU133" i="46"/>
  <c r="DU126" i="46"/>
  <c r="DU130" i="46"/>
  <c r="DU87" i="46"/>
  <c r="DU88" i="46"/>
  <c r="DU85" i="46"/>
  <c r="DU79" i="46"/>
  <c r="DU77" i="46"/>
  <c r="DU221" i="46"/>
  <c r="DU272" i="46"/>
  <c r="DU280" i="46"/>
  <c r="DU274" i="46"/>
  <c r="DU279" i="46"/>
  <c r="DU181" i="46"/>
  <c r="DU329" i="46" s="1"/>
  <c r="DU224" i="46"/>
  <c r="DU228" i="46"/>
  <c r="DU231" i="46"/>
  <c r="DU174" i="46"/>
  <c r="DU322" i="46" s="1"/>
  <c r="DU271" i="46"/>
  <c r="DU278" i="46"/>
  <c r="DU184" i="46"/>
  <c r="DU332" i="46" s="1"/>
  <c r="DU223" i="46"/>
  <c r="DU219" i="46"/>
  <c r="DU277" i="46"/>
  <c r="DU229" i="46"/>
  <c r="DU232" i="46"/>
  <c r="DU117" i="46"/>
  <c r="DU123" i="46"/>
  <c r="DU132" i="46"/>
  <c r="DU124" i="46"/>
  <c r="DU84" i="46"/>
  <c r="DU90" i="46"/>
  <c r="DU80" i="46"/>
  <c r="DU78" i="46"/>
  <c r="DU75" i="46"/>
  <c r="DU177" i="46"/>
  <c r="DU325" i="46" s="1"/>
  <c r="DU173" i="46"/>
  <c r="DU321" i="46" s="1"/>
  <c r="DU283" i="46"/>
  <c r="DU227" i="46"/>
  <c r="DU218" i="46"/>
  <c r="DU270" i="46"/>
  <c r="DU171" i="46"/>
  <c r="DU319" i="46" s="1"/>
  <c r="DU216" i="46"/>
  <c r="DU281" i="46"/>
  <c r="DU183" i="46"/>
  <c r="DU331" i="46" s="1"/>
  <c r="DU172" i="46"/>
  <c r="DU320" i="46" s="1"/>
  <c r="DU169" i="46"/>
  <c r="DU317" i="46" s="1"/>
  <c r="DU266" i="46"/>
  <c r="DU233" i="46"/>
  <c r="DU167" i="46"/>
  <c r="DU120" i="46"/>
  <c r="DU121" i="46"/>
  <c r="DU127" i="46"/>
  <c r="DU119" i="46"/>
  <c r="DU129" i="46"/>
  <c r="DU83" i="46"/>
  <c r="DU81" i="46"/>
  <c r="DU86" i="46"/>
  <c r="DU76" i="46"/>
  <c r="DU73" i="46"/>
  <c r="DU71" i="46"/>
  <c r="DU134" i="46"/>
  <c r="DU168" i="46"/>
  <c r="DU316" i="46" s="1"/>
  <c r="DU165" i="46"/>
  <c r="DU175" i="46"/>
  <c r="DU323" i="46" s="1"/>
  <c r="DU269" i="46"/>
  <c r="DU178" i="46"/>
  <c r="DU326" i="46" s="1"/>
  <c r="DU285" i="46"/>
  <c r="DU166" i="46"/>
  <c r="DU314" i="46" s="1"/>
  <c r="DU275" i="46"/>
  <c r="DU176" i="46"/>
  <c r="DU324" i="46" s="1"/>
  <c r="DU268" i="46"/>
  <c r="DU226" i="46"/>
  <c r="DU182" i="46"/>
  <c r="DU330" i="46" s="1"/>
  <c r="DU220" i="46"/>
  <c r="DU180" i="46"/>
  <c r="DU328" i="46" s="1"/>
  <c r="DU225" i="46"/>
  <c r="DU115" i="46"/>
  <c r="DU118" i="46"/>
  <c r="DU131" i="46"/>
  <c r="DU125" i="46"/>
  <c r="DU128" i="46"/>
  <c r="DU89" i="46"/>
  <c r="DU82" i="46"/>
  <c r="DU72" i="46"/>
  <c r="DU74" i="46"/>
  <c r="DU179" i="46"/>
  <c r="DU327" i="46" s="1"/>
  <c r="DU282" i="46"/>
  <c r="DU284" i="46"/>
  <c r="DT159" i="46"/>
  <c r="DS310" i="46"/>
  <c r="DT209" i="46"/>
  <c r="DT208" i="46"/>
  <c r="DT260" i="46"/>
  <c r="DT259" i="46"/>
  <c r="DT158" i="46"/>
  <c r="DV37" i="46"/>
  <c r="DV43" i="46"/>
  <c r="DV38" i="46"/>
  <c r="DV32" i="46"/>
  <c r="DV27" i="46"/>
  <c r="DV34" i="46"/>
  <c r="DV36" i="46"/>
  <c r="DV25" i="46"/>
  <c r="DV31" i="46"/>
  <c r="DV41" i="46"/>
  <c r="DV26" i="46"/>
  <c r="DV40" i="46"/>
  <c r="DV35" i="46"/>
  <c r="DV29" i="46"/>
  <c r="DV28" i="46"/>
  <c r="DV42" i="46"/>
  <c r="DV30" i="46"/>
  <c r="DV33" i="46"/>
  <c r="DV24" i="46"/>
  <c r="DV39" i="46"/>
  <c r="E463" i="46"/>
  <c r="F462" i="46"/>
  <c r="DW14" i="46"/>
  <c r="DW16" i="46" s="1"/>
  <c r="DV217" i="46"/>
  <c r="DV15" i="46"/>
  <c r="DQ32" i="21"/>
  <c r="DQ31" i="21" s="1"/>
  <c r="DR15" i="25" s="1"/>
  <c r="DT313" i="46"/>
  <c r="BD26" i="28"/>
  <c r="BD109" i="21"/>
  <c r="DO3" i="26"/>
  <c r="DO4" i="26"/>
  <c r="DP2" i="26"/>
  <c r="DO9" i="26"/>
  <c r="DO10" i="26"/>
  <c r="DO16" i="26" s="1"/>
  <c r="DO66" i="26"/>
  <c r="DO65" i="26"/>
  <c r="DT5" i="26"/>
  <c r="DT6" i="26"/>
  <c r="DT7" i="26"/>
  <c r="DU8" i="26"/>
  <c r="DY3" i="28"/>
  <c r="DY4" i="28"/>
  <c r="DZ2" i="28"/>
  <c r="DY9" i="28"/>
  <c r="DY10" i="28"/>
  <c r="EA5" i="28"/>
  <c r="EA6" i="28"/>
  <c r="EA7" i="28"/>
  <c r="EB8" i="28"/>
  <c r="CM145" i="21"/>
  <c r="CN142" i="21" s="1"/>
  <c r="CN144" i="21" s="1"/>
  <c r="CM20" i="26"/>
  <c r="DO132" i="21"/>
  <c r="DS5" i="25"/>
  <c r="DS7" i="25"/>
  <c r="DS6" i="25"/>
  <c r="DT8" i="25"/>
  <c r="DS2" i="25"/>
  <c r="DR4" i="25"/>
  <c r="DR3" i="25"/>
  <c r="DR9" i="25"/>
  <c r="DO143" i="21"/>
  <c r="DO110" i="21"/>
  <c r="DO272" i="21" s="1"/>
  <c r="DO121" i="21"/>
  <c r="DO166" i="21"/>
  <c r="DR5" i="21"/>
  <c r="DR161" i="21" s="1"/>
  <c r="DR6" i="21"/>
  <c r="DS8" i="21"/>
  <c r="DS46" i="21" s="1"/>
  <c r="DR7" i="21"/>
  <c r="DQ172" i="21"/>
  <c r="DQ61" i="21"/>
  <c r="DQ149" i="21"/>
  <c r="DP3" i="21"/>
  <c r="DP4" i="21"/>
  <c r="DQ2" i="21"/>
  <c r="DP9" i="21"/>
  <c r="DP10" i="21"/>
  <c r="DP151" i="21"/>
  <c r="DP234" i="21"/>
  <c r="DP239" i="21" s="1"/>
  <c r="DP47" i="21"/>
  <c r="DP290" i="21"/>
  <c r="DP63" i="21"/>
  <c r="DP107" i="21"/>
  <c r="DP152" i="21"/>
  <c r="DP191" i="21"/>
  <c r="DP195" i="21" s="1"/>
  <c r="DP30" i="26" s="1"/>
  <c r="DP74" i="21"/>
  <c r="DP118" i="21"/>
  <c r="DP174" i="21"/>
  <c r="DP163" i="21"/>
  <c r="DP85" i="21"/>
  <c r="DP129" i="21"/>
  <c r="DP207" i="21"/>
  <c r="DP211" i="21" s="1"/>
  <c r="DP31" i="26" s="1"/>
  <c r="DP96" i="21"/>
  <c r="DP140" i="21"/>
  <c r="DO155" i="21"/>
  <c r="DL9" i="20"/>
  <c r="DL10" i="20"/>
  <c r="CC123" i="21"/>
  <c r="CD120" i="21" s="1"/>
  <c r="CD122" i="21" s="1"/>
  <c r="CD18" i="26" s="1"/>
  <c r="CE134" i="21"/>
  <c r="CF131" i="21" s="1"/>
  <c r="CF133" i="21" s="1"/>
  <c r="CF19" i="26" s="1"/>
  <c r="DL59" i="20"/>
  <c r="DL54" i="20"/>
  <c r="DM2" i="20"/>
  <c r="DL49" i="20"/>
  <c r="DL4" i="20"/>
  <c r="DL3" i="20"/>
  <c r="DR8" i="20"/>
  <c r="DQ7" i="20"/>
  <c r="DQ6" i="20"/>
  <c r="DQ5" i="20"/>
  <c r="DM347" i="21" l="1"/>
  <c r="DM350" i="21"/>
  <c r="DQ346" i="21"/>
  <c r="DQ345" i="21"/>
  <c r="DQ55" i="26" s="1"/>
  <c r="DQ218" i="21"/>
  <c r="DQ50" i="26" s="1"/>
  <c r="DQ47" i="26" s="1"/>
  <c r="DQ201" i="21"/>
  <c r="DQ217" i="21"/>
  <c r="DQ49" i="26" s="1"/>
  <c r="DQ46" i="26" s="1"/>
  <c r="DQ200" i="21"/>
  <c r="DQ185" i="21"/>
  <c r="DQ184" i="21"/>
  <c r="DQ53" i="26" s="1"/>
  <c r="DQ371" i="21"/>
  <c r="DQ56" i="26" s="1"/>
  <c r="DQ338" i="21"/>
  <c r="DQ372" i="21"/>
  <c r="DQ62" i="26" s="1"/>
  <c r="DQ339" i="21"/>
  <c r="DQ364" i="21"/>
  <c r="DQ365" i="21"/>
  <c r="DS19" i="46"/>
  <c r="DR17" i="46"/>
  <c r="DR18" i="46"/>
  <c r="DN337" i="21"/>
  <c r="DN340" i="21" s="1"/>
  <c r="DN39" i="28"/>
  <c r="DN344" i="21"/>
  <c r="DQ351" i="21"/>
  <c r="DQ61" i="26"/>
  <c r="DP377" i="21"/>
  <c r="DQ37" i="21"/>
  <c r="DQ285" i="21"/>
  <c r="DQ283" i="21"/>
  <c r="DQ224" i="21"/>
  <c r="DQ223" i="21"/>
  <c r="DQ42" i="25"/>
  <c r="DQ206" i="21"/>
  <c r="DQ190" i="21"/>
  <c r="DQ54" i="26"/>
  <c r="DQ60" i="26"/>
  <c r="DQ173" i="21"/>
  <c r="DQ175" i="21" s="1"/>
  <c r="DQ171" i="21" s="1"/>
  <c r="DQ284" i="21" s="1"/>
  <c r="DQ59" i="26"/>
  <c r="DQ150" i="21"/>
  <c r="DQ148" i="21" s="1"/>
  <c r="DR20" i="25" s="1"/>
  <c r="DQ162" i="21"/>
  <c r="DQ160" i="21" s="1"/>
  <c r="DR21" i="25" s="1"/>
  <c r="DR138" i="21"/>
  <c r="DR116" i="21"/>
  <c r="DR127" i="21"/>
  <c r="DR105" i="21"/>
  <c r="DR94" i="21"/>
  <c r="DR83" i="21"/>
  <c r="DQ128" i="21"/>
  <c r="DQ126" i="21" s="1"/>
  <c r="DR18" i="25" s="1"/>
  <c r="DQ139" i="21"/>
  <c r="DQ137" i="21" s="1"/>
  <c r="DR19" i="25" s="1"/>
  <c r="DQ106" i="21"/>
  <c r="DQ104" i="21" s="1"/>
  <c r="DR42" i="25" s="1"/>
  <c r="DQ117" i="21"/>
  <c r="DQ115" i="21" s="1"/>
  <c r="DR17" i="25" s="1"/>
  <c r="DQ84" i="21"/>
  <c r="DQ95" i="21"/>
  <c r="DR72" i="21"/>
  <c r="DQ62" i="21"/>
  <c r="DQ73" i="21"/>
  <c r="BF167" i="21"/>
  <c r="BF22" i="26" s="1"/>
  <c r="DQ328" i="21"/>
  <c r="DM29" i="20"/>
  <c r="DM44" i="20"/>
  <c r="DM39" i="20"/>
  <c r="DM34" i="20"/>
  <c r="DV242" i="46"/>
  <c r="DV291" i="46"/>
  <c r="DV253" i="46"/>
  <c r="DV298" i="46"/>
  <c r="DV243" i="46"/>
  <c r="DV299" i="46"/>
  <c r="DV245" i="46"/>
  <c r="DV290" i="46"/>
  <c r="DV249" i="46"/>
  <c r="DV294" i="46"/>
  <c r="DV248" i="46"/>
  <c r="DV293" i="46"/>
  <c r="DV252" i="46"/>
  <c r="DV302" i="46"/>
  <c r="DV247" i="46"/>
  <c r="DV251" i="46"/>
  <c r="DV297" i="46"/>
  <c r="DV304" i="46"/>
  <c r="DV236" i="46"/>
  <c r="DV254" i="46"/>
  <c r="DV235" i="46"/>
  <c r="DV295" i="46"/>
  <c r="DV239" i="46"/>
  <c r="DV286" i="46"/>
  <c r="DV300" i="46"/>
  <c r="DV238" i="46"/>
  <c r="DV288" i="46"/>
  <c r="DV154" i="46"/>
  <c r="DV150" i="46"/>
  <c r="DV146" i="46"/>
  <c r="DV142" i="46"/>
  <c r="DV137" i="46"/>
  <c r="DV136" i="46"/>
  <c r="DV108" i="46"/>
  <c r="DV104" i="46"/>
  <c r="DV100" i="46"/>
  <c r="DV96" i="46"/>
  <c r="DV92" i="46"/>
  <c r="DV292" i="46"/>
  <c r="DV250" i="46"/>
  <c r="DV237" i="46"/>
  <c r="DV200" i="46"/>
  <c r="DV348" i="46" s="1"/>
  <c r="DV198" i="46"/>
  <c r="DV346" i="46" s="1"/>
  <c r="DV192" i="46"/>
  <c r="DV340" i="46" s="1"/>
  <c r="DV195" i="46"/>
  <c r="DV343" i="46" s="1"/>
  <c r="DV185" i="46"/>
  <c r="DV333" i="46" s="1"/>
  <c r="DW45" i="46"/>
  <c r="DW49" i="46"/>
  <c r="DW53" i="46"/>
  <c r="DW57" i="46"/>
  <c r="DW61" i="46"/>
  <c r="DW44" i="46"/>
  <c r="DW48" i="46"/>
  <c r="DW52" i="46"/>
  <c r="DW56" i="46"/>
  <c r="DW60" i="46"/>
  <c r="DW47" i="46"/>
  <c r="DW51" i="46"/>
  <c r="DW55" i="46"/>
  <c r="DW59" i="46"/>
  <c r="DW63" i="46"/>
  <c r="DW46" i="46"/>
  <c r="DW50" i="46"/>
  <c r="DW54" i="46"/>
  <c r="DW58" i="46"/>
  <c r="DW62" i="46"/>
  <c r="DV153" i="46"/>
  <c r="DV149" i="46"/>
  <c r="DV145" i="46"/>
  <c r="DV141" i="46"/>
  <c r="DV135" i="46"/>
  <c r="DV107" i="46"/>
  <c r="DV103" i="46"/>
  <c r="DV99" i="46"/>
  <c r="DV95" i="46"/>
  <c r="DV91" i="46"/>
  <c r="DV305" i="46"/>
  <c r="DV289" i="46"/>
  <c r="DV246" i="46"/>
  <c r="DV204" i="46"/>
  <c r="DV352" i="46" s="1"/>
  <c r="DV201" i="46"/>
  <c r="DV349" i="46" s="1"/>
  <c r="DV196" i="46"/>
  <c r="DV344" i="46" s="1"/>
  <c r="DV191" i="46"/>
  <c r="DV339" i="46" s="1"/>
  <c r="DV190" i="46"/>
  <c r="DV338" i="46" s="1"/>
  <c r="DV152" i="46"/>
  <c r="DV148" i="46"/>
  <c r="DV144" i="46"/>
  <c r="DV140" i="46"/>
  <c r="DV110" i="46"/>
  <c r="DV106" i="46"/>
  <c r="DV102" i="46"/>
  <c r="DV98" i="46"/>
  <c r="DV94" i="46"/>
  <c r="DV301" i="46"/>
  <c r="DV303" i="46"/>
  <c r="DV287" i="46"/>
  <c r="DV244" i="46"/>
  <c r="DV241" i="46"/>
  <c r="DV202" i="46"/>
  <c r="DV350" i="46" s="1"/>
  <c r="DV203" i="46"/>
  <c r="DV351" i="46" s="1"/>
  <c r="DV194" i="46"/>
  <c r="DV342" i="46" s="1"/>
  <c r="DV189" i="46"/>
  <c r="DV337" i="46" s="1"/>
  <c r="DV188" i="46"/>
  <c r="DV336" i="46" s="1"/>
  <c r="DV151" i="46"/>
  <c r="DV147" i="46"/>
  <c r="DV143" i="46"/>
  <c r="DV139" i="46"/>
  <c r="DV138" i="46"/>
  <c r="DV109" i="46"/>
  <c r="DV105" i="46"/>
  <c r="DV101" i="46"/>
  <c r="DV97" i="46"/>
  <c r="DV93" i="46"/>
  <c r="DV296" i="46"/>
  <c r="DV240" i="46"/>
  <c r="DV197" i="46"/>
  <c r="DV345" i="46" s="1"/>
  <c r="DV199" i="46"/>
  <c r="DV347" i="46" s="1"/>
  <c r="DV193" i="46"/>
  <c r="DV341" i="46" s="1"/>
  <c r="DV187" i="46"/>
  <c r="DV335" i="46" s="1"/>
  <c r="DV186" i="46"/>
  <c r="DV334" i="46" s="1"/>
  <c r="DP352" i="21"/>
  <c r="DP358" i="21" s="1"/>
  <c r="DP63" i="26" s="1"/>
  <c r="DV179" i="46"/>
  <c r="DV327" i="46" s="1"/>
  <c r="DV226" i="46"/>
  <c r="DV275" i="46"/>
  <c r="DV178" i="46"/>
  <c r="DV326" i="46" s="1"/>
  <c r="DV168" i="46"/>
  <c r="DV316" i="46" s="1"/>
  <c r="DV233" i="46"/>
  <c r="DV172" i="46"/>
  <c r="DV320" i="46" s="1"/>
  <c r="DV171" i="46"/>
  <c r="DV319" i="46" s="1"/>
  <c r="DV119" i="46"/>
  <c r="DV120" i="46"/>
  <c r="DV122" i="46"/>
  <c r="DV123" i="46"/>
  <c r="DV131" i="46"/>
  <c r="DV84" i="46"/>
  <c r="DV82" i="46"/>
  <c r="DV85" i="46"/>
  <c r="DV87" i="46"/>
  <c r="DV81" i="46"/>
  <c r="DV75" i="46"/>
  <c r="DV72" i="46"/>
  <c r="DV173" i="46"/>
  <c r="DV321" i="46" s="1"/>
  <c r="DV277" i="46"/>
  <c r="DV278" i="46"/>
  <c r="DV228" i="46"/>
  <c r="DV279" i="46"/>
  <c r="DV221" i="46"/>
  <c r="DV230" i="46"/>
  <c r="DV276" i="46"/>
  <c r="DV284" i="46"/>
  <c r="DV180" i="46"/>
  <c r="DV328" i="46" s="1"/>
  <c r="DV268" i="46"/>
  <c r="DV166" i="46"/>
  <c r="DV314" i="46" s="1"/>
  <c r="DV269" i="46"/>
  <c r="DV266" i="46"/>
  <c r="DV183" i="46"/>
  <c r="DV331" i="46" s="1"/>
  <c r="DV270" i="46"/>
  <c r="DV124" i="46"/>
  <c r="DV117" i="46"/>
  <c r="DV121" i="46"/>
  <c r="DV130" i="46"/>
  <c r="DV133" i="46"/>
  <c r="DV90" i="46"/>
  <c r="DV83" i="46"/>
  <c r="DV73" i="46"/>
  <c r="DV74" i="46"/>
  <c r="DV134" i="46"/>
  <c r="DV177" i="46"/>
  <c r="DV325" i="46" s="1"/>
  <c r="DV219" i="46"/>
  <c r="DV271" i="46"/>
  <c r="DV274" i="46"/>
  <c r="DV234" i="46"/>
  <c r="DV267" i="46"/>
  <c r="DV215" i="46"/>
  <c r="DV282" i="46"/>
  <c r="DV225" i="46"/>
  <c r="DV220" i="46"/>
  <c r="DV175" i="46"/>
  <c r="DV323" i="46" s="1"/>
  <c r="DV281" i="46"/>
  <c r="DV218" i="46"/>
  <c r="DV115" i="46"/>
  <c r="DV118" i="46"/>
  <c r="DV126" i="46"/>
  <c r="DV128" i="46"/>
  <c r="DV132" i="46"/>
  <c r="DV88" i="46"/>
  <c r="DV76" i="46"/>
  <c r="DV86" i="46"/>
  <c r="DV79" i="46"/>
  <c r="DV77" i="46"/>
  <c r="DV227" i="46"/>
  <c r="DV232" i="46"/>
  <c r="DV223" i="46"/>
  <c r="DV174" i="46"/>
  <c r="DV322" i="46" s="1"/>
  <c r="DV224" i="46"/>
  <c r="DV280" i="46"/>
  <c r="DV170" i="46"/>
  <c r="DV318" i="46" s="1"/>
  <c r="DV182" i="46"/>
  <c r="DV330" i="46" s="1"/>
  <c r="DV176" i="46"/>
  <c r="DV324" i="46" s="1"/>
  <c r="DV285" i="46"/>
  <c r="DV165" i="46"/>
  <c r="DV167" i="46"/>
  <c r="DV315" i="46" s="1"/>
  <c r="DV169" i="46"/>
  <c r="DV317" i="46" s="1"/>
  <c r="DV216" i="46"/>
  <c r="DV116" i="46"/>
  <c r="DV125" i="46"/>
  <c r="DV129" i="46"/>
  <c r="DV127" i="46"/>
  <c r="DV89" i="46"/>
  <c r="DV80" i="46"/>
  <c r="DV78" i="46"/>
  <c r="DV71" i="46"/>
  <c r="DV283" i="46"/>
  <c r="DV229" i="46"/>
  <c r="DV184" i="46"/>
  <c r="DV332" i="46" s="1"/>
  <c r="DV231" i="46"/>
  <c r="DV181" i="46"/>
  <c r="DV329" i="46" s="1"/>
  <c r="DV272" i="46"/>
  <c r="DV222" i="46"/>
  <c r="DV273" i="46"/>
  <c r="DO63" i="26"/>
  <c r="DU159" i="46"/>
  <c r="DT310" i="46"/>
  <c r="DU158" i="46"/>
  <c r="DU259" i="46"/>
  <c r="DU260" i="46"/>
  <c r="DU209" i="46"/>
  <c r="DU208" i="46"/>
  <c r="DU315" i="46"/>
  <c r="DW37" i="46"/>
  <c r="DW32" i="46"/>
  <c r="DW38" i="46"/>
  <c r="DW27" i="46"/>
  <c r="DW43" i="46"/>
  <c r="DW36" i="46"/>
  <c r="DW26" i="46"/>
  <c r="DW40" i="46"/>
  <c r="DW25" i="46"/>
  <c r="DW41" i="46"/>
  <c r="DW34" i="46"/>
  <c r="DW29" i="46"/>
  <c r="DW42" i="46"/>
  <c r="DW31" i="46"/>
  <c r="DW35" i="46"/>
  <c r="DW33" i="46"/>
  <c r="DW24" i="46"/>
  <c r="DW28" i="46"/>
  <c r="DW39" i="46"/>
  <c r="DW30" i="46"/>
  <c r="DU313" i="46"/>
  <c r="DW15" i="46"/>
  <c r="DX14" i="46"/>
  <c r="DW217" i="46"/>
  <c r="E464" i="46"/>
  <c r="F463" i="46"/>
  <c r="DR32" i="21"/>
  <c r="DR31" i="21" s="1"/>
  <c r="DS15" i="25" s="1"/>
  <c r="BD111" i="21"/>
  <c r="EB5" i="28"/>
  <c r="EC8" i="28"/>
  <c r="EB6" i="28"/>
  <c r="EB7" i="28"/>
  <c r="EA2" i="28"/>
  <c r="DZ3" i="28"/>
  <c r="DZ4" i="28"/>
  <c r="DZ9" i="28"/>
  <c r="DZ10" i="28"/>
  <c r="DU5" i="26"/>
  <c r="DU6" i="26"/>
  <c r="DV8" i="26"/>
  <c r="DU7" i="26"/>
  <c r="DP3" i="26"/>
  <c r="DP4" i="26"/>
  <c r="DQ2" i="26"/>
  <c r="DP9" i="26"/>
  <c r="DP10" i="26"/>
  <c r="DP16" i="26" s="1"/>
  <c r="DP65" i="26"/>
  <c r="DP66" i="26"/>
  <c r="CN145" i="21"/>
  <c r="CO142" i="21" s="1"/>
  <c r="CO144" i="21" s="1"/>
  <c r="CN20" i="26"/>
  <c r="DT2" i="25"/>
  <c r="DS3" i="25"/>
  <c r="DS4" i="25"/>
  <c r="DS9" i="25"/>
  <c r="DT6" i="25"/>
  <c r="DT5" i="25"/>
  <c r="DU8" i="25"/>
  <c r="DT7" i="25"/>
  <c r="DP143" i="21"/>
  <c r="DP132" i="21"/>
  <c r="DR61" i="21"/>
  <c r="DR172" i="21"/>
  <c r="DR149" i="21"/>
  <c r="DP166" i="21"/>
  <c r="DP110" i="21"/>
  <c r="DP272" i="21" s="1"/>
  <c r="DR2" i="21"/>
  <c r="DQ4" i="21"/>
  <c r="DQ3" i="21"/>
  <c r="DQ10" i="21"/>
  <c r="DQ9" i="21"/>
  <c r="DQ151" i="21"/>
  <c r="DQ234" i="21"/>
  <c r="DQ290" i="21"/>
  <c r="DQ47" i="21"/>
  <c r="DQ96" i="21"/>
  <c r="DQ191" i="21"/>
  <c r="DQ207" i="21"/>
  <c r="DQ129" i="21"/>
  <c r="DQ63" i="21"/>
  <c r="DQ85" i="21"/>
  <c r="DQ107" i="21"/>
  <c r="DQ163" i="21"/>
  <c r="DQ118" i="21"/>
  <c r="DQ74" i="21"/>
  <c r="DQ174" i="21"/>
  <c r="DQ140" i="21"/>
  <c r="DQ152" i="21"/>
  <c r="DP155" i="21"/>
  <c r="DP121" i="21"/>
  <c r="DS5" i="21"/>
  <c r="DS161" i="21" s="1"/>
  <c r="DS7" i="21"/>
  <c r="DT8" i="21"/>
  <c r="DT46" i="21" s="1"/>
  <c r="DS6" i="21"/>
  <c r="DM9" i="20"/>
  <c r="DM10" i="20"/>
  <c r="CD123" i="21"/>
  <c r="CE120" i="21" s="1"/>
  <c r="CE122" i="21" s="1"/>
  <c r="CE18" i="26" s="1"/>
  <c r="CF134" i="21"/>
  <c r="CG131" i="21" s="1"/>
  <c r="CG133" i="21" s="1"/>
  <c r="CG19" i="26" s="1"/>
  <c r="DM59" i="20"/>
  <c r="DM49" i="20"/>
  <c r="DM4" i="20"/>
  <c r="DN2" i="20"/>
  <c r="DM3" i="20"/>
  <c r="DS8" i="20"/>
  <c r="DR7" i="20"/>
  <c r="DR6" i="20"/>
  <c r="DR5" i="20"/>
  <c r="DN347" i="21" l="1"/>
  <c r="DN350" i="21"/>
  <c r="DR346" i="21"/>
  <c r="DR345" i="21"/>
  <c r="DR217" i="21"/>
  <c r="DR49" i="26" s="1"/>
  <c r="DR46" i="26" s="1"/>
  <c r="DR184" i="21"/>
  <c r="DR53" i="26" s="1"/>
  <c r="DR218" i="21"/>
  <c r="DR50" i="26" s="1"/>
  <c r="DR47" i="26" s="1"/>
  <c r="DR200" i="21"/>
  <c r="DR201" i="21"/>
  <c r="DR185" i="21"/>
  <c r="DR59" i="26" s="1"/>
  <c r="DR339" i="21"/>
  <c r="DR371" i="21"/>
  <c r="DR56" i="26" s="1"/>
  <c r="DR338" i="21"/>
  <c r="DR372" i="21"/>
  <c r="DR62" i="26" s="1"/>
  <c r="DR364" i="21"/>
  <c r="DR365" i="21"/>
  <c r="DX16" i="46"/>
  <c r="DT19" i="46"/>
  <c r="DS17" i="46"/>
  <c r="DS18" i="46"/>
  <c r="DO337" i="21"/>
  <c r="DO340" i="21" s="1"/>
  <c r="DO39" i="28"/>
  <c r="DO344" i="21"/>
  <c r="DR351" i="21"/>
  <c r="DR61" i="26"/>
  <c r="DR55" i="26"/>
  <c r="DQ377" i="21"/>
  <c r="DR37" i="21"/>
  <c r="DR283" i="21"/>
  <c r="DR285" i="21"/>
  <c r="DQ268" i="21"/>
  <c r="DR224" i="21"/>
  <c r="DR223" i="21"/>
  <c r="DQ166" i="21"/>
  <c r="DR206" i="21"/>
  <c r="DR190" i="21"/>
  <c r="DR60" i="26"/>
  <c r="DR54" i="26"/>
  <c r="DR173" i="21"/>
  <c r="DR175" i="21" s="1"/>
  <c r="DR171" i="21" s="1"/>
  <c r="DR284" i="21" s="1"/>
  <c r="DR150" i="21"/>
  <c r="DR148" i="21" s="1"/>
  <c r="DS20" i="25" s="1"/>
  <c r="DR162" i="21"/>
  <c r="DR160" i="21" s="1"/>
  <c r="DS21" i="25" s="1"/>
  <c r="DS116" i="21"/>
  <c r="DS138" i="21"/>
  <c r="DS127" i="21"/>
  <c r="DS105" i="21"/>
  <c r="DS94" i="21"/>
  <c r="DS83" i="21"/>
  <c r="DR128" i="21"/>
  <c r="DR126" i="21" s="1"/>
  <c r="DS18" i="25" s="1"/>
  <c r="DR139" i="21"/>
  <c r="DR137" i="21" s="1"/>
  <c r="DS19" i="25" s="1"/>
  <c r="DR106" i="21"/>
  <c r="DR104" i="21" s="1"/>
  <c r="DR268" i="21" s="1"/>
  <c r="DR117" i="21"/>
  <c r="DR115" i="21" s="1"/>
  <c r="DS17" i="25" s="1"/>
  <c r="DR84" i="21"/>
  <c r="DR95" i="21"/>
  <c r="DS72" i="21"/>
  <c r="DR62" i="21"/>
  <c r="DR73" i="21"/>
  <c r="BF168" i="21"/>
  <c r="BF357" i="21" s="1"/>
  <c r="BD41" i="26"/>
  <c r="BD273" i="21"/>
  <c r="DR328" i="21"/>
  <c r="DN29" i="20"/>
  <c r="DN24" i="20"/>
  <c r="DN44" i="20"/>
  <c r="DN39" i="20"/>
  <c r="DN34" i="20"/>
  <c r="DW240" i="46"/>
  <c r="DW296" i="46"/>
  <c r="DW301" i="46"/>
  <c r="DW246" i="46"/>
  <c r="DW241" i="46"/>
  <c r="DW287" i="46"/>
  <c r="DW289" i="46"/>
  <c r="DW244" i="46"/>
  <c r="DW303" i="46"/>
  <c r="DW305" i="46"/>
  <c r="DX46" i="46"/>
  <c r="DX50" i="46"/>
  <c r="DX54" i="46"/>
  <c r="DX58" i="46"/>
  <c r="DX62" i="46"/>
  <c r="DX45" i="46"/>
  <c r="DX49" i="46"/>
  <c r="DX53" i="46"/>
  <c r="DX57" i="46"/>
  <c r="DX61" i="46"/>
  <c r="DX44" i="46"/>
  <c r="DX48" i="46"/>
  <c r="DX52" i="46"/>
  <c r="DX56" i="46"/>
  <c r="DX60" i="46"/>
  <c r="DX47" i="46"/>
  <c r="DX51" i="46"/>
  <c r="DX55" i="46"/>
  <c r="DX59" i="46"/>
  <c r="DX63" i="46"/>
  <c r="DW153" i="46"/>
  <c r="DW149" i="46"/>
  <c r="DW145" i="46"/>
  <c r="DW141" i="46"/>
  <c r="DW137" i="46"/>
  <c r="DW107" i="46"/>
  <c r="DW103" i="46"/>
  <c r="DW98" i="46"/>
  <c r="DW97" i="46"/>
  <c r="DW91" i="46"/>
  <c r="DW302" i="46"/>
  <c r="DW299" i="46"/>
  <c r="DW304" i="46"/>
  <c r="DW288" i="46"/>
  <c r="DW286" i="46"/>
  <c r="DW249" i="46"/>
  <c r="DW242" i="46"/>
  <c r="DW243" i="46"/>
  <c r="DW236" i="46"/>
  <c r="DW235" i="46"/>
  <c r="DW201" i="46"/>
  <c r="DW349" i="46" s="1"/>
  <c r="DW198" i="46"/>
  <c r="DW346" i="46" s="1"/>
  <c r="DW195" i="46"/>
  <c r="DW343" i="46" s="1"/>
  <c r="DW190" i="46"/>
  <c r="DW338" i="46" s="1"/>
  <c r="DW188" i="46"/>
  <c r="DW336" i="46" s="1"/>
  <c r="DW152" i="46"/>
  <c r="DW148" i="46"/>
  <c r="DW144" i="46"/>
  <c r="DW140" i="46"/>
  <c r="DW136" i="46"/>
  <c r="DW110" i="46"/>
  <c r="DW106" i="46"/>
  <c r="DW102" i="46"/>
  <c r="DW96" i="46"/>
  <c r="DW95" i="46"/>
  <c r="DW298" i="46"/>
  <c r="DW295" i="46"/>
  <c r="DW300" i="46"/>
  <c r="DW297" i="46"/>
  <c r="DW254" i="46"/>
  <c r="DW245" i="46"/>
  <c r="DW248" i="46"/>
  <c r="DW237" i="46"/>
  <c r="DW196" i="46"/>
  <c r="DW344" i="46" s="1"/>
  <c r="DW197" i="46"/>
  <c r="DW345" i="46" s="1"/>
  <c r="DW192" i="46"/>
  <c r="DW340" i="46" s="1"/>
  <c r="DW187" i="46"/>
  <c r="DW335" i="46" s="1"/>
  <c r="DW151" i="46"/>
  <c r="DW147" i="46"/>
  <c r="DW143" i="46"/>
  <c r="DW139" i="46"/>
  <c r="DW135" i="46"/>
  <c r="DW109" i="46"/>
  <c r="DW105" i="46"/>
  <c r="DW101" i="46"/>
  <c r="DW94" i="46"/>
  <c r="DW93" i="46"/>
  <c r="DW294" i="46"/>
  <c r="DW293" i="46"/>
  <c r="DW250" i="46"/>
  <c r="DW252" i="46"/>
  <c r="DW251" i="46"/>
  <c r="DW238" i="46"/>
  <c r="DW203" i="46"/>
  <c r="DW351" i="46" s="1"/>
  <c r="DW199" i="46"/>
  <c r="DW347" i="46" s="1"/>
  <c r="DW204" i="46"/>
  <c r="DW352" i="46" s="1"/>
  <c r="DW191" i="46"/>
  <c r="DW339" i="46" s="1"/>
  <c r="DW189" i="46"/>
  <c r="DW337" i="46" s="1"/>
  <c r="DW185" i="46"/>
  <c r="DW333" i="46" s="1"/>
  <c r="DW154" i="46"/>
  <c r="DW150" i="46"/>
  <c r="DW146" i="46"/>
  <c r="DW142" i="46"/>
  <c r="DW138" i="46"/>
  <c r="DW108" i="46"/>
  <c r="DW104" i="46"/>
  <c r="DW100" i="46"/>
  <c r="DW99" i="46"/>
  <c r="DW92" i="46"/>
  <c r="DW291" i="46"/>
  <c r="DW292" i="46"/>
  <c r="DW290" i="46"/>
  <c r="DW253" i="46"/>
  <c r="DW247" i="46"/>
  <c r="DW239" i="46"/>
  <c r="DW193" i="46"/>
  <c r="DW341" i="46" s="1"/>
  <c r="DW202" i="46"/>
  <c r="DW350" i="46" s="1"/>
  <c r="DW200" i="46"/>
  <c r="DW348" i="46" s="1"/>
  <c r="DW194" i="46"/>
  <c r="DW342" i="46" s="1"/>
  <c r="DW186" i="46"/>
  <c r="DW334" i="46" s="1"/>
  <c r="DQ352" i="21"/>
  <c r="DW272" i="46"/>
  <c r="DW229" i="46"/>
  <c r="DW169" i="46"/>
  <c r="DW317" i="46" s="1"/>
  <c r="DW176" i="46"/>
  <c r="DW324" i="46" s="1"/>
  <c r="DW280" i="46"/>
  <c r="DW232" i="46"/>
  <c r="DW215" i="46"/>
  <c r="DW274" i="46"/>
  <c r="DW177" i="46"/>
  <c r="DW325" i="46" s="1"/>
  <c r="DW266" i="46"/>
  <c r="DW180" i="46"/>
  <c r="DW328" i="46" s="1"/>
  <c r="DW115" i="46"/>
  <c r="DW117" i="46"/>
  <c r="DW129" i="46"/>
  <c r="DW124" i="46"/>
  <c r="DW132" i="46"/>
  <c r="DW86" i="46"/>
  <c r="DW79" i="46"/>
  <c r="DW81" i="46"/>
  <c r="DW75" i="46"/>
  <c r="DW71" i="46"/>
  <c r="DW276" i="46"/>
  <c r="DW279" i="46"/>
  <c r="DW173" i="46"/>
  <c r="DW321" i="46" s="1"/>
  <c r="DW233" i="46"/>
  <c r="DW226" i="46"/>
  <c r="DW181" i="46"/>
  <c r="DW283" i="46"/>
  <c r="DW167" i="46"/>
  <c r="DW182" i="46"/>
  <c r="DW330" i="46" s="1"/>
  <c r="DW170" i="46"/>
  <c r="DW318" i="46" s="1"/>
  <c r="DW224" i="46"/>
  <c r="DW227" i="46"/>
  <c r="DW220" i="46"/>
  <c r="DW267" i="46"/>
  <c r="DW269" i="46"/>
  <c r="DW284" i="46"/>
  <c r="DW120" i="46"/>
  <c r="DW118" i="46"/>
  <c r="DW133" i="46"/>
  <c r="DW128" i="46"/>
  <c r="DW88" i="46"/>
  <c r="DW82" i="46"/>
  <c r="DW72" i="46"/>
  <c r="DW230" i="46"/>
  <c r="DW228" i="46"/>
  <c r="DW168" i="46"/>
  <c r="DW316" i="46" s="1"/>
  <c r="DW273" i="46"/>
  <c r="DW231" i="46"/>
  <c r="DW165" i="46"/>
  <c r="DW174" i="46"/>
  <c r="DW322" i="46" s="1"/>
  <c r="DW218" i="46"/>
  <c r="DW175" i="46"/>
  <c r="DW225" i="46"/>
  <c r="DW271" i="46"/>
  <c r="DW270" i="46"/>
  <c r="DW166" i="46"/>
  <c r="DW314" i="46" s="1"/>
  <c r="DW116" i="46"/>
  <c r="DW119" i="46"/>
  <c r="DW122" i="46"/>
  <c r="DW130" i="46"/>
  <c r="DW127" i="46"/>
  <c r="DW85" i="46"/>
  <c r="DW87" i="46"/>
  <c r="DW84" i="46"/>
  <c r="DW77" i="46"/>
  <c r="DW76" i="46"/>
  <c r="DW73" i="46"/>
  <c r="DW278" i="46"/>
  <c r="DW171" i="46"/>
  <c r="DW319" i="46" s="1"/>
  <c r="DW178" i="46"/>
  <c r="DW326" i="46" s="1"/>
  <c r="DW179" i="46"/>
  <c r="DW327" i="46" s="1"/>
  <c r="DW222" i="46"/>
  <c r="DW184" i="46"/>
  <c r="DW332" i="46" s="1"/>
  <c r="DW216" i="46"/>
  <c r="DW285" i="46"/>
  <c r="DW223" i="46"/>
  <c r="DW281" i="46"/>
  <c r="DW282" i="46"/>
  <c r="DW234" i="46"/>
  <c r="DW219" i="46"/>
  <c r="DW183" i="46"/>
  <c r="DW331" i="46" s="1"/>
  <c r="DW268" i="46"/>
  <c r="DW123" i="46"/>
  <c r="DW125" i="46"/>
  <c r="DW121" i="46"/>
  <c r="DW126" i="46"/>
  <c r="DW131" i="46"/>
  <c r="DW89" i="46"/>
  <c r="DW90" i="46"/>
  <c r="DW83" i="46"/>
  <c r="DW80" i="46"/>
  <c r="DW78" i="46"/>
  <c r="DW74" i="46"/>
  <c r="DW134" i="46"/>
  <c r="DW221" i="46"/>
  <c r="DW277" i="46"/>
  <c r="DW172" i="46"/>
  <c r="DW275" i="46"/>
  <c r="DP311" i="21"/>
  <c r="DU310" i="46"/>
  <c r="DV159" i="46"/>
  <c r="DV209" i="46"/>
  <c r="DV208" i="46"/>
  <c r="DV158" i="46"/>
  <c r="DV260" i="46"/>
  <c r="DV259" i="46"/>
  <c r="DW315" i="46"/>
  <c r="DX27" i="46"/>
  <c r="DX32" i="46"/>
  <c r="DX37" i="46"/>
  <c r="DX38" i="46"/>
  <c r="DX40" i="46"/>
  <c r="DX25" i="46"/>
  <c r="DX31" i="46"/>
  <c r="DX43" i="46"/>
  <c r="DX34" i="46"/>
  <c r="DX26" i="46"/>
  <c r="DX36" i="46"/>
  <c r="DX41" i="46"/>
  <c r="DX30" i="46"/>
  <c r="DX35" i="46"/>
  <c r="DX29" i="46"/>
  <c r="DX39" i="46"/>
  <c r="DX42" i="46"/>
  <c r="DX28" i="46"/>
  <c r="DX33" i="46"/>
  <c r="DX24" i="46"/>
  <c r="DX217" i="46"/>
  <c r="DY14" i="46"/>
  <c r="DX15" i="46"/>
  <c r="E465" i="46"/>
  <c r="F464" i="46"/>
  <c r="DV313" i="46"/>
  <c r="DS32" i="21"/>
  <c r="DS31" i="21" s="1"/>
  <c r="DT15" i="25" s="1"/>
  <c r="BD112" i="21"/>
  <c r="DR2" i="26"/>
  <c r="DQ3" i="26"/>
  <c r="DQ4" i="26"/>
  <c r="DQ9" i="26"/>
  <c r="DQ10" i="26"/>
  <c r="DQ16" i="26" s="1"/>
  <c r="DW8" i="26"/>
  <c r="DV5" i="26"/>
  <c r="DV6" i="26"/>
  <c r="DV7" i="26"/>
  <c r="EA3" i="28"/>
  <c r="EA4" i="28"/>
  <c r="EB2" i="28"/>
  <c r="EA9" i="28"/>
  <c r="EA10" i="28"/>
  <c r="EC5" i="28"/>
  <c r="EC6" i="28"/>
  <c r="EC7" i="28"/>
  <c r="ED8" i="28"/>
  <c r="CO145" i="21"/>
  <c r="CP142" i="21" s="1"/>
  <c r="CP144" i="21" s="1"/>
  <c r="CO20" i="26"/>
  <c r="DT3" i="25"/>
  <c r="DU2" i="25"/>
  <c r="DT4" i="25"/>
  <c r="DT9" i="25"/>
  <c r="DU7" i="25"/>
  <c r="DU6" i="25"/>
  <c r="DU5" i="25"/>
  <c r="DV8" i="25"/>
  <c r="DQ143" i="21"/>
  <c r="DQ132" i="21"/>
  <c r="DS61" i="21"/>
  <c r="DS172" i="21"/>
  <c r="DS149" i="21"/>
  <c r="DQ155" i="21"/>
  <c r="DQ110" i="21"/>
  <c r="DQ272" i="21" s="1"/>
  <c r="DT6" i="21"/>
  <c r="DT7" i="21"/>
  <c r="DU8" i="21"/>
  <c r="DU46" i="21" s="1"/>
  <c r="DT5" i="21"/>
  <c r="DT161" i="21" s="1"/>
  <c r="DR3" i="21"/>
  <c r="DR4" i="21"/>
  <c r="DS2" i="21"/>
  <c r="DR9" i="21"/>
  <c r="DR10" i="21"/>
  <c r="DR151" i="21"/>
  <c r="DR234" i="21"/>
  <c r="DR239" i="21" s="1"/>
  <c r="DR290" i="21"/>
  <c r="DR47" i="21"/>
  <c r="DR96" i="21"/>
  <c r="DR140" i="21"/>
  <c r="DR174" i="21"/>
  <c r="DR107" i="21"/>
  <c r="DR152" i="21"/>
  <c r="DR191" i="21"/>
  <c r="DR195" i="21" s="1"/>
  <c r="DR30" i="26" s="1"/>
  <c r="DR63" i="21"/>
  <c r="DR118" i="21"/>
  <c r="DR85" i="21"/>
  <c r="DR207" i="21"/>
  <c r="DR211" i="21" s="1"/>
  <c r="DR31" i="26" s="1"/>
  <c r="DR74" i="21"/>
  <c r="DR129" i="21"/>
  <c r="DR163" i="21"/>
  <c r="DQ121" i="21"/>
  <c r="DN9" i="20"/>
  <c r="DN10" i="20"/>
  <c r="CE123" i="21"/>
  <c r="CF120" i="21" s="1"/>
  <c r="CF122" i="21" s="1"/>
  <c r="CF18" i="26" s="1"/>
  <c r="CG134" i="21"/>
  <c r="CH131" i="21" s="1"/>
  <c r="DN59" i="20"/>
  <c r="DN4" i="20"/>
  <c r="DN54" i="20"/>
  <c r="DN49" i="20"/>
  <c r="DN3" i="20"/>
  <c r="DO2" i="20"/>
  <c r="DT8" i="20"/>
  <c r="DS7" i="20"/>
  <c r="DS6" i="20"/>
  <c r="DS5" i="20"/>
  <c r="DO347" i="21" l="1"/>
  <c r="DO350" i="21"/>
  <c r="DS346" i="21"/>
  <c r="DS345" i="21"/>
  <c r="DS218" i="21"/>
  <c r="DS50" i="26" s="1"/>
  <c r="DS47" i="26" s="1"/>
  <c r="DS201" i="21"/>
  <c r="DS217" i="21"/>
  <c r="DS49" i="26" s="1"/>
  <c r="DS46" i="26" s="1"/>
  <c r="DS200" i="21"/>
  <c r="DS184" i="21"/>
  <c r="DS185" i="21"/>
  <c r="DS371" i="21"/>
  <c r="DS56" i="26" s="1"/>
  <c r="DS338" i="21"/>
  <c r="DS372" i="21"/>
  <c r="DS62" i="26" s="1"/>
  <c r="DS339" i="21"/>
  <c r="DS365" i="21"/>
  <c r="DS364" i="21"/>
  <c r="DY16" i="46"/>
  <c r="DU19" i="46"/>
  <c r="DT17" i="46"/>
  <c r="DT18" i="46"/>
  <c r="DP337" i="21"/>
  <c r="DP340" i="21" s="1"/>
  <c r="DP39" i="28"/>
  <c r="DP344" i="21"/>
  <c r="DS351" i="21"/>
  <c r="DS61" i="26"/>
  <c r="DS55" i="26"/>
  <c r="DR377" i="21"/>
  <c r="DS37" i="21"/>
  <c r="DS283" i="21"/>
  <c r="DS285" i="21"/>
  <c r="DS42" i="25"/>
  <c r="DS224" i="21"/>
  <c r="DS223" i="21"/>
  <c r="DS206" i="21"/>
  <c r="DS190" i="21"/>
  <c r="DS60" i="26"/>
  <c r="DS54" i="26"/>
  <c r="DS173" i="21"/>
  <c r="DS175" i="21" s="1"/>
  <c r="DS171" i="21" s="1"/>
  <c r="DS284" i="21" s="1"/>
  <c r="DS59" i="26"/>
  <c r="DS53" i="26"/>
  <c r="DS150" i="21"/>
  <c r="DS148" i="21" s="1"/>
  <c r="DT20" i="25" s="1"/>
  <c r="DS162" i="21"/>
  <c r="DS160" i="21" s="1"/>
  <c r="DT21" i="25" s="1"/>
  <c r="DS128" i="21"/>
  <c r="DS126" i="21" s="1"/>
  <c r="DT18" i="25" s="1"/>
  <c r="DS139" i="21"/>
  <c r="DS137" i="21" s="1"/>
  <c r="DT19" i="25" s="1"/>
  <c r="DT127" i="21"/>
  <c r="DT116" i="21"/>
  <c r="DT138" i="21"/>
  <c r="DT94" i="21"/>
  <c r="DT105" i="21"/>
  <c r="DT83" i="21"/>
  <c r="DS106" i="21"/>
  <c r="DS104" i="21" s="1"/>
  <c r="DT42" i="25" s="1"/>
  <c r="DS117" i="21"/>
  <c r="DS115" i="21" s="1"/>
  <c r="DT17" i="25" s="1"/>
  <c r="DS84" i="21"/>
  <c r="DS95" i="21"/>
  <c r="DT72" i="21"/>
  <c r="BG165" i="21"/>
  <c r="BF21" i="28"/>
  <c r="DS62" i="21"/>
  <c r="DS73" i="21"/>
  <c r="DS328" i="21"/>
  <c r="DO29" i="20"/>
  <c r="DO24" i="20"/>
  <c r="DO44" i="20"/>
  <c r="DO39" i="20"/>
  <c r="DO34" i="20"/>
  <c r="DX247" i="46"/>
  <c r="DX291" i="46"/>
  <c r="DX252" i="46"/>
  <c r="DX237" i="46"/>
  <c r="DX254" i="46"/>
  <c r="DX295" i="46"/>
  <c r="DX243" i="46"/>
  <c r="DX286" i="46"/>
  <c r="DX299" i="46"/>
  <c r="DX253" i="46"/>
  <c r="DX250" i="46"/>
  <c r="DX248" i="46"/>
  <c r="DX298" i="46"/>
  <c r="DX242" i="46"/>
  <c r="DX302" i="46"/>
  <c r="DX290" i="46"/>
  <c r="DX238" i="46"/>
  <c r="DX293" i="46"/>
  <c r="DX297" i="46"/>
  <c r="DX235" i="46"/>
  <c r="DX249" i="46"/>
  <c r="DX288" i="46"/>
  <c r="DX239" i="46"/>
  <c r="DX292" i="46"/>
  <c r="DX251" i="46"/>
  <c r="DX294" i="46"/>
  <c r="DX245" i="46"/>
  <c r="DX300" i="46"/>
  <c r="DX236" i="46"/>
  <c r="DX304" i="46"/>
  <c r="DX137" i="46"/>
  <c r="DX136" i="46"/>
  <c r="DX154" i="46"/>
  <c r="DX150" i="46"/>
  <c r="DX146" i="46"/>
  <c r="DX142" i="46"/>
  <c r="DX108" i="46"/>
  <c r="DX104" i="46"/>
  <c r="DX100" i="46"/>
  <c r="DX96" i="46"/>
  <c r="DX92" i="46"/>
  <c r="DX303" i="46"/>
  <c r="DX305" i="46"/>
  <c r="DX287" i="46"/>
  <c r="DX244" i="46"/>
  <c r="DX241" i="46"/>
  <c r="DX198" i="46"/>
  <c r="DX346" i="46" s="1"/>
  <c r="DX200" i="46"/>
  <c r="DX348" i="46" s="1"/>
  <c r="DX199" i="46"/>
  <c r="DX347" i="46" s="1"/>
  <c r="DX197" i="46"/>
  <c r="DX345" i="46" s="1"/>
  <c r="DX191" i="46"/>
  <c r="DX339" i="46" s="1"/>
  <c r="DX189" i="46"/>
  <c r="DX337" i="46" s="1"/>
  <c r="DX135" i="46"/>
  <c r="DX153" i="46"/>
  <c r="DX149" i="46"/>
  <c r="DX145" i="46"/>
  <c r="DX141" i="46"/>
  <c r="DX107" i="46"/>
  <c r="DX103" i="46"/>
  <c r="DX99" i="46"/>
  <c r="DX95" i="46"/>
  <c r="DX91" i="46"/>
  <c r="DX296" i="46"/>
  <c r="DX301" i="46"/>
  <c r="DX289" i="46"/>
  <c r="DX246" i="46"/>
  <c r="DX240" i="46"/>
  <c r="DX194" i="46"/>
  <c r="DX342" i="46" s="1"/>
  <c r="DX196" i="46"/>
  <c r="DX344" i="46" s="1"/>
  <c r="DX193" i="46"/>
  <c r="DX341" i="46" s="1"/>
  <c r="DX188" i="46"/>
  <c r="DX336" i="46" s="1"/>
  <c r="DY47" i="46"/>
  <c r="DY51" i="46"/>
  <c r="DY55" i="46"/>
  <c r="DY59" i="46"/>
  <c r="DY63" i="46"/>
  <c r="DY46" i="46"/>
  <c r="DY50" i="46"/>
  <c r="DY54" i="46"/>
  <c r="DY58" i="46"/>
  <c r="DY62" i="46"/>
  <c r="DY45" i="46"/>
  <c r="DY49" i="46"/>
  <c r="DY53" i="46"/>
  <c r="DY57" i="46"/>
  <c r="DY61" i="46"/>
  <c r="DY44" i="46"/>
  <c r="DY48" i="46"/>
  <c r="DY52" i="46"/>
  <c r="DY56" i="46"/>
  <c r="DY60" i="46"/>
  <c r="DX152" i="46"/>
  <c r="DX148" i="46"/>
  <c r="DX144" i="46"/>
  <c r="DX140" i="46"/>
  <c r="DX110" i="46"/>
  <c r="DX106" i="46"/>
  <c r="DX102" i="46"/>
  <c r="DX98" i="46"/>
  <c r="DX94" i="46"/>
  <c r="DX202" i="46"/>
  <c r="DX350" i="46" s="1"/>
  <c r="DX204" i="46"/>
  <c r="DX352" i="46" s="1"/>
  <c r="DX192" i="46"/>
  <c r="DX340" i="46" s="1"/>
  <c r="DX190" i="46"/>
  <c r="DX338" i="46" s="1"/>
  <c r="DX185" i="46"/>
  <c r="DX333" i="46" s="1"/>
  <c r="DX139" i="46"/>
  <c r="DX138" i="46"/>
  <c r="DX151" i="46"/>
  <c r="DX147" i="46"/>
  <c r="DX143" i="46"/>
  <c r="DX109" i="46"/>
  <c r="DX105" i="46"/>
  <c r="DX101" i="46"/>
  <c r="DX97" i="46"/>
  <c r="DX93" i="46"/>
  <c r="DX203" i="46"/>
  <c r="DX351" i="46" s="1"/>
  <c r="DX201" i="46"/>
  <c r="DX349" i="46" s="1"/>
  <c r="DX195" i="46"/>
  <c r="DX343" i="46" s="1"/>
  <c r="DX187" i="46"/>
  <c r="DX335" i="46" s="1"/>
  <c r="DX186" i="46"/>
  <c r="DX334" i="46" s="1"/>
  <c r="DR352" i="21"/>
  <c r="DR358" i="21" s="1"/>
  <c r="DR311" i="21" s="1"/>
  <c r="DX221" i="46"/>
  <c r="DX219" i="46"/>
  <c r="DX281" i="46"/>
  <c r="DX285" i="46"/>
  <c r="DX179" i="46"/>
  <c r="DX327" i="46" s="1"/>
  <c r="DX271" i="46"/>
  <c r="DX218" i="46"/>
  <c r="DX165" i="46"/>
  <c r="DX123" i="46"/>
  <c r="DX118" i="46"/>
  <c r="DX133" i="46"/>
  <c r="DX128" i="46"/>
  <c r="DX126" i="46"/>
  <c r="DX90" i="46"/>
  <c r="DX80" i="46"/>
  <c r="DX85" i="46"/>
  <c r="DX79" i="46"/>
  <c r="DX77" i="46"/>
  <c r="DX134" i="46"/>
  <c r="DX228" i="46"/>
  <c r="DX227" i="46"/>
  <c r="DX167" i="46"/>
  <c r="DX315" i="46" s="1"/>
  <c r="DX226" i="46"/>
  <c r="DX276" i="46"/>
  <c r="DX274" i="46"/>
  <c r="DX232" i="46"/>
  <c r="DX169" i="46"/>
  <c r="DX317" i="46" s="1"/>
  <c r="DX275" i="46"/>
  <c r="DX234" i="46"/>
  <c r="DX223" i="46"/>
  <c r="DX216" i="46"/>
  <c r="DX178" i="46"/>
  <c r="DX326" i="46" s="1"/>
  <c r="DX174" i="46"/>
  <c r="DX322" i="46" s="1"/>
  <c r="DX115" i="46"/>
  <c r="DX122" i="46"/>
  <c r="DX116" i="46"/>
  <c r="DX131" i="46"/>
  <c r="DX127" i="46"/>
  <c r="DX86" i="46"/>
  <c r="DX88" i="46"/>
  <c r="DX81" i="46"/>
  <c r="DX75" i="46"/>
  <c r="DX72" i="46"/>
  <c r="DX230" i="46"/>
  <c r="DX267" i="46"/>
  <c r="DX224" i="46"/>
  <c r="DX283" i="46"/>
  <c r="DX233" i="46"/>
  <c r="DX180" i="46"/>
  <c r="DX328" i="46" s="1"/>
  <c r="DX215" i="46"/>
  <c r="DX280" i="46"/>
  <c r="DX229" i="46"/>
  <c r="DX172" i="46"/>
  <c r="DX320" i="46" s="1"/>
  <c r="DX268" i="46"/>
  <c r="DX282" i="46"/>
  <c r="DX184" i="46"/>
  <c r="DX332" i="46" s="1"/>
  <c r="DX171" i="46"/>
  <c r="DX319" i="46" s="1"/>
  <c r="DX166" i="46"/>
  <c r="DX314" i="46" s="1"/>
  <c r="DX225" i="46"/>
  <c r="DX231" i="46"/>
  <c r="DX120" i="46"/>
  <c r="DX121" i="46"/>
  <c r="DX125" i="46"/>
  <c r="DX132" i="46"/>
  <c r="DX130" i="46"/>
  <c r="DX87" i="46"/>
  <c r="DX84" i="46"/>
  <c r="DX82" i="46"/>
  <c r="DX71" i="46"/>
  <c r="DX73" i="46"/>
  <c r="DX284" i="46"/>
  <c r="DX220" i="46"/>
  <c r="DX170" i="46"/>
  <c r="DX318" i="46" s="1"/>
  <c r="DX181" i="46"/>
  <c r="DX329" i="46" s="1"/>
  <c r="DX173" i="46"/>
  <c r="DX321" i="46" s="1"/>
  <c r="DX266" i="46"/>
  <c r="DX272" i="46"/>
  <c r="DX277" i="46"/>
  <c r="DX183" i="46"/>
  <c r="DX331" i="46" s="1"/>
  <c r="DX222" i="46"/>
  <c r="DX278" i="46"/>
  <c r="DX270" i="46"/>
  <c r="DX175" i="46"/>
  <c r="DX323" i="46" s="1"/>
  <c r="DX273" i="46"/>
  <c r="DX117" i="46"/>
  <c r="DX119" i="46"/>
  <c r="DX124" i="46"/>
  <c r="DX129" i="46"/>
  <c r="DX83" i="46"/>
  <c r="DX89" i="46"/>
  <c r="DX78" i="46"/>
  <c r="DX76" i="46"/>
  <c r="DX74" i="46"/>
  <c r="DX168" i="46"/>
  <c r="DX316" i="46" s="1"/>
  <c r="DX269" i="46"/>
  <c r="DX182" i="46"/>
  <c r="DX330" i="46" s="1"/>
  <c r="DX279" i="46"/>
  <c r="DX177" i="46"/>
  <c r="DX325" i="46" s="1"/>
  <c r="DX176" i="46"/>
  <c r="DX324" i="46" s="1"/>
  <c r="DV310" i="46"/>
  <c r="DW159" i="46"/>
  <c r="DW158" i="46"/>
  <c r="DW260" i="46"/>
  <c r="DW259" i="46"/>
  <c r="DW209" i="46"/>
  <c r="DW208" i="46"/>
  <c r="DW320" i="46"/>
  <c r="DW323" i="46"/>
  <c r="DW329" i="46"/>
  <c r="DY43" i="46"/>
  <c r="DY38" i="46"/>
  <c r="DY27" i="46"/>
  <c r="DY32" i="46"/>
  <c r="DY37" i="46"/>
  <c r="DY34" i="46"/>
  <c r="DY40" i="46"/>
  <c r="DY25" i="46"/>
  <c r="DY41" i="46"/>
  <c r="DY36" i="46"/>
  <c r="DY26" i="46"/>
  <c r="DY31" i="46"/>
  <c r="DY29" i="46"/>
  <c r="DY35" i="46"/>
  <c r="DY28" i="46"/>
  <c r="DY42" i="46"/>
  <c r="DY30" i="46"/>
  <c r="DY24" i="46"/>
  <c r="DY33" i="46"/>
  <c r="DY39" i="46"/>
  <c r="DT32" i="21"/>
  <c r="DT31" i="21" s="1"/>
  <c r="DU15" i="25" s="1"/>
  <c r="DY15" i="46"/>
  <c r="DZ14" i="46"/>
  <c r="DZ16" i="46" s="1"/>
  <c r="DY217" i="46"/>
  <c r="DW313" i="46"/>
  <c r="E466" i="46"/>
  <c r="F465" i="46"/>
  <c r="BE26" i="28"/>
  <c r="BE109" i="21"/>
  <c r="ED5" i="28"/>
  <c r="ED6" i="28"/>
  <c r="ED7" i="28"/>
  <c r="EB3" i="28"/>
  <c r="EB4" i="28"/>
  <c r="EC2" i="28"/>
  <c r="EB9" i="28"/>
  <c r="EB10" i="28"/>
  <c r="DW5" i="26"/>
  <c r="DW6" i="26"/>
  <c r="DW7" i="26"/>
  <c r="DX8" i="26"/>
  <c r="DR3" i="26"/>
  <c r="DR4" i="26"/>
  <c r="DS2" i="26"/>
  <c r="DR9" i="26"/>
  <c r="DR10" i="26"/>
  <c r="DR16" i="26" s="1"/>
  <c r="DR65" i="26"/>
  <c r="DR66" i="26"/>
  <c r="CP145" i="21"/>
  <c r="CQ142" i="21" s="1"/>
  <c r="CQ144" i="21" s="1"/>
  <c r="CP20" i="26"/>
  <c r="DR132" i="21"/>
  <c r="DV5" i="25"/>
  <c r="DV7" i="25"/>
  <c r="DV6" i="25"/>
  <c r="DW8" i="25"/>
  <c r="DU4" i="25"/>
  <c r="DU9" i="25"/>
  <c r="DU3" i="25"/>
  <c r="DV2" i="25"/>
  <c r="CH133" i="21"/>
  <c r="DR155" i="21"/>
  <c r="DR110" i="21"/>
  <c r="DR272" i="21" s="1"/>
  <c r="DR166" i="21"/>
  <c r="DT172" i="21"/>
  <c r="DT61" i="21"/>
  <c r="DT149" i="21"/>
  <c r="DR143" i="21"/>
  <c r="DS3" i="21"/>
  <c r="DS4" i="21"/>
  <c r="DT2" i="21"/>
  <c r="DS9" i="21"/>
  <c r="DS10" i="21"/>
  <c r="DS151" i="21"/>
  <c r="DS47" i="21"/>
  <c r="DS234" i="21"/>
  <c r="DS239" i="21" s="1"/>
  <c r="DS290" i="21"/>
  <c r="DS63" i="21"/>
  <c r="DS129" i="21"/>
  <c r="DS174" i="21"/>
  <c r="DS96" i="21"/>
  <c r="DS140" i="21"/>
  <c r="DS191" i="21"/>
  <c r="DS195" i="21" s="1"/>
  <c r="DS30" i="26" s="1"/>
  <c r="DS74" i="21"/>
  <c r="DS107" i="21"/>
  <c r="DS152" i="21"/>
  <c r="DS207" i="21"/>
  <c r="DS211" i="21" s="1"/>
  <c r="DS31" i="26" s="1"/>
  <c r="DS85" i="21"/>
  <c r="DS118" i="21"/>
  <c r="DS163" i="21"/>
  <c r="DU5" i="21"/>
  <c r="DU161" i="21" s="1"/>
  <c r="DU6" i="21"/>
  <c r="DU7" i="21"/>
  <c r="DV8" i="21"/>
  <c r="DV46" i="21" s="1"/>
  <c r="DR121" i="21"/>
  <c r="DO9" i="20"/>
  <c r="DO10" i="20"/>
  <c r="CF123" i="21"/>
  <c r="CG120" i="21" s="1"/>
  <c r="CG122" i="21" s="1"/>
  <c r="CG18" i="26" s="1"/>
  <c r="DO59" i="20"/>
  <c r="DO4" i="20"/>
  <c r="DO49" i="20"/>
  <c r="DO3" i="20"/>
  <c r="DP2" i="20"/>
  <c r="DO54" i="20"/>
  <c r="DT7" i="20"/>
  <c r="DU8" i="20"/>
  <c r="DT5" i="20"/>
  <c r="DT6" i="20"/>
  <c r="DP347" i="21" l="1"/>
  <c r="DP350" i="21"/>
  <c r="DT346" i="21"/>
  <c r="DT345" i="21"/>
  <c r="DT218" i="21"/>
  <c r="DT50" i="26" s="1"/>
  <c r="DT47" i="26" s="1"/>
  <c r="DT217" i="21"/>
  <c r="DT49" i="26" s="1"/>
  <c r="DT46" i="26" s="1"/>
  <c r="DT201" i="21"/>
  <c r="DT184" i="21"/>
  <c r="DT185" i="21"/>
  <c r="DT200" i="21"/>
  <c r="DT338" i="21"/>
  <c r="DT372" i="21"/>
  <c r="DT62" i="26" s="1"/>
  <c r="DT371" i="21"/>
  <c r="DT56" i="26" s="1"/>
  <c r="DT339" i="21"/>
  <c r="DT364" i="21"/>
  <c r="DT365" i="21"/>
  <c r="DV19" i="46"/>
  <c r="DU18" i="46"/>
  <c r="DU17" i="46"/>
  <c r="DQ337" i="21"/>
  <c r="DQ340" i="21" s="1"/>
  <c r="DQ39" i="28"/>
  <c r="DQ344" i="21"/>
  <c r="DT351" i="21"/>
  <c r="DT61" i="26"/>
  <c r="DT55" i="26"/>
  <c r="DS377" i="21"/>
  <c r="DT37" i="21"/>
  <c r="DT285" i="21"/>
  <c r="DT283" i="21"/>
  <c r="DT224" i="21"/>
  <c r="DT223" i="21"/>
  <c r="DT206" i="21"/>
  <c r="DT190" i="21"/>
  <c r="DT60" i="26"/>
  <c r="DT54" i="26"/>
  <c r="DT173" i="21"/>
  <c r="DT175" i="21" s="1"/>
  <c r="DT171" i="21" s="1"/>
  <c r="DT284" i="21" s="1"/>
  <c r="DT53" i="26"/>
  <c r="DT59" i="26"/>
  <c r="DT150" i="21"/>
  <c r="DT148" i="21" s="1"/>
  <c r="DU20" i="25" s="1"/>
  <c r="DT162" i="21"/>
  <c r="DT160" i="21" s="1"/>
  <c r="DU21" i="25" s="1"/>
  <c r="DS268" i="21"/>
  <c r="DT128" i="21"/>
  <c r="DT126" i="21" s="1"/>
  <c r="DU18" i="25" s="1"/>
  <c r="DT139" i="21"/>
  <c r="DT137" i="21" s="1"/>
  <c r="DU19" i="25" s="1"/>
  <c r="DU127" i="21"/>
  <c r="DU138" i="21"/>
  <c r="DU116" i="21"/>
  <c r="DU83" i="21"/>
  <c r="DU105" i="21"/>
  <c r="DU94" i="21"/>
  <c r="DT106" i="21"/>
  <c r="DT104" i="21" s="1"/>
  <c r="DT268" i="21" s="1"/>
  <c r="DT117" i="21"/>
  <c r="DT115" i="21" s="1"/>
  <c r="DU17" i="25" s="1"/>
  <c r="DT84" i="21"/>
  <c r="DT95" i="21"/>
  <c r="DU72" i="21"/>
  <c r="DT62" i="21"/>
  <c r="DT73" i="21"/>
  <c r="BG167" i="21"/>
  <c r="BG22" i="26" s="1"/>
  <c r="DT328" i="21"/>
  <c r="DP24" i="20"/>
  <c r="DP44" i="20"/>
  <c r="DP39" i="20"/>
  <c r="DP34" i="20"/>
  <c r="DY152" i="46"/>
  <c r="DY148" i="46"/>
  <c r="DY144" i="46"/>
  <c r="DY140" i="46"/>
  <c r="DY139" i="46"/>
  <c r="DY135" i="46"/>
  <c r="DY109" i="46"/>
  <c r="DY105" i="46"/>
  <c r="DY101" i="46"/>
  <c r="DY94" i="46"/>
  <c r="DY92" i="46"/>
  <c r="DY300" i="46"/>
  <c r="DY297" i="46"/>
  <c r="DY302" i="46"/>
  <c r="DY295" i="46"/>
  <c r="DY286" i="46"/>
  <c r="DY243" i="46"/>
  <c r="DY241" i="46"/>
  <c r="DY239" i="46"/>
  <c r="DY201" i="46"/>
  <c r="DY349" i="46" s="1"/>
  <c r="DY204" i="46"/>
  <c r="DY352" i="46" s="1"/>
  <c r="DY191" i="46"/>
  <c r="DY339" i="46" s="1"/>
  <c r="DY194" i="46"/>
  <c r="DY342" i="46" s="1"/>
  <c r="DY186" i="46"/>
  <c r="DY334" i="46" s="1"/>
  <c r="DY151" i="46"/>
  <c r="DY147" i="46"/>
  <c r="DY143" i="46"/>
  <c r="DY99" i="46"/>
  <c r="DY138" i="46"/>
  <c r="DY108" i="46"/>
  <c r="DY104" i="46"/>
  <c r="DY100" i="46"/>
  <c r="DY91" i="46"/>
  <c r="DY305" i="46"/>
  <c r="DY296" i="46"/>
  <c r="DY293" i="46"/>
  <c r="DY298" i="46"/>
  <c r="DY287" i="46"/>
  <c r="DY252" i="46"/>
  <c r="DY248" i="46"/>
  <c r="DY253" i="46"/>
  <c r="DY246" i="46"/>
  <c r="DY235" i="46"/>
  <c r="DY190" i="46"/>
  <c r="DY338" i="46" s="1"/>
  <c r="DY200" i="46"/>
  <c r="DY348" i="46" s="1"/>
  <c r="DY197" i="46"/>
  <c r="DY345" i="46" s="1"/>
  <c r="DY189" i="46"/>
  <c r="DY337" i="46" s="1"/>
  <c r="DY185" i="46"/>
  <c r="DY333" i="46" s="1"/>
  <c r="DY154" i="46"/>
  <c r="DY150" i="46"/>
  <c r="DY146" i="46"/>
  <c r="DY142" i="46"/>
  <c r="DY97" i="46"/>
  <c r="DY137" i="46"/>
  <c r="DY107" i="46"/>
  <c r="DY103" i="46"/>
  <c r="DY98" i="46"/>
  <c r="DY303" i="46"/>
  <c r="DY289" i="46"/>
  <c r="DY291" i="46"/>
  <c r="DY294" i="46"/>
  <c r="DY250" i="46"/>
  <c r="DY292" i="46"/>
  <c r="DY254" i="46"/>
  <c r="DY251" i="46"/>
  <c r="DY244" i="46"/>
  <c r="DY249" i="46"/>
  <c r="DY242" i="46"/>
  <c r="DY236" i="46"/>
  <c r="DY199" i="46"/>
  <c r="DY347" i="46" s="1"/>
  <c r="DY196" i="46"/>
  <c r="DY344" i="46" s="1"/>
  <c r="DY202" i="46"/>
  <c r="DY350" i="46" s="1"/>
  <c r="DY193" i="46"/>
  <c r="DY341" i="46" s="1"/>
  <c r="DY188" i="46"/>
  <c r="DY336" i="46" s="1"/>
  <c r="DZ44" i="46"/>
  <c r="DZ48" i="46"/>
  <c r="DZ52" i="46"/>
  <c r="DZ56" i="46"/>
  <c r="DZ60" i="46"/>
  <c r="DZ47" i="46"/>
  <c r="DZ51" i="46"/>
  <c r="DZ55" i="46"/>
  <c r="DZ59" i="46"/>
  <c r="DZ63" i="46"/>
  <c r="DZ46" i="46"/>
  <c r="DZ50" i="46"/>
  <c r="DZ54" i="46"/>
  <c r="DZ58" i="46"/>
  <c r="DZ62" i="46"/>
  <c r="DZ45" i="46"/>
  <c r="DZ49" i="46"/>
  <c r="DZ53" i="46"/>
  <c r="DZ57" i="46"/>
  <c r="DZ61" i="46"/>
  <c r="DY153" i="46"/>
  <c r="DY149" i="46"/>
  <c r="DY145" i="46"/>
  <c r="DY141" i="46"/>
  <c r="DY95" i="46"/>
  <c r="DY136" i="46"/>
  <c r="DY110" i="46"/>
  <c r="DY106" i="46"/>
  <c r="DY102" i="46"/>
  <c r="DY96" i="46"/>
  <c r="DY93" i="46"/>
  <c r="DY304" i="46"/>
  <c r="DY301" i="46"/>
  <c r="DY299" i="46"/>
  <c r="DY290" i="46"/>
  <c r="DY288" i="46"/>
  <c r="DY247" i="46"/>
  <c r="DY240" i="46"/>
  <c r="DY245" i="46"/>
  <c r="DY238" i="46"/>
  <c r="DY237" i="46"/>
  <c r="DY203" i="46"/>
  <c r="DY351" i="46" s="1"/>
  <c r="DY195" i="46"/>
  <c r="DY343" i="46" s="1"/>
  <c r="DY198" i="46"/>
  <c r="DY346" i="46" s="1"/>
  <c r="DY192" i="46"/>
  <c r="DY340" i="46" s="1"/>
  <c r="DY187" i="46"/>
  <c r="DY335" i="46" s="1"/>
  <c r="DS352" i="21"/>
  <c r="DS358" i="21" s="1"/>
  <c r="DS311" i="21" s="1"/>
  <c r="DY279" i="46"/>
  <c r="DY269" i="46"/>
  <c r="DY175" i="46"/>
  <c r="DY323" i="46" s="1"/>
  <c r="DY272" i="46"/>
  <c r="DY173" i="46"/>
  <c r="DY321" i="46" s="1"/>
  <c r="DY284" i="46"/>
  <c r="DY225" i="46"/>
  <c r="DY115" i="46"/>
  <c r="DY122" i="46"/>
  <c r="DY119" i="46"/>
  <c r="DY121" i="46"/>
  <c r="DY131" i="46"/>
  <c r="DY84" i="46"/>
  <c r="DY86" i="46"/>
  <c r="DY72" i="46"/>
  <c r="DY73" i="46"/>
  <c r="DY71" i="46"/>
  <c r="DY134" i="46"/>
  <c r="DY215" i="46"/>
  <c r="DY224" i="46"/>
  <c r="DY216" i="46"/>
  <c r="DY169" i="46"/>
  <c r="DY317" i="46" s="1"/>
  <c r="DY226" i="46"/>
  <c r="DY228" i="46"/>
  <c r="DY271" i="46"/>
  <c r="DY281" i="46"/>
  <c r="DY176" i="46"/>
  <c r="DY324" i="46" s="1"/>
  <c r="DY168" i="46"/>
  <c r="DY270" i="46"/>
  <c r="DY181" i="46"/>
  <c r="DY166" i="46"/>
  <c r="DY314" i="46" s="1"/>
  <c r="DY282" i="46"/>
  <c r="DY123" i="46"/>
  <c r="DY124" i="46"/>
  <c r="DY125" i="46"/>
  <c r="DY129" i="46"/>
  <c r="DY133" i="46"/>
  <c r="DY87" i="46"/>
  <c r="DY81" i="46"/>
  <c r="DY89" i="46"/>
  <c r="DY82" i="46"/>
  <c r="DY76" i="46"/>
  <c r="DY180" i="46"/>
  <c r="DY328" i="46" s="1"/>
  <c r="DY267" i="46"/>
  <c r="DY174" i="46"/>
  <c r="DY322" i="46" s="1"/>
  <c r="DY223" i="46"/>
  <c r="DY232" i="46"/>
  <c r="DY167" i="46"/>
  <c r="DY315" i="46" s="1"/>
  <c r="DY219" i="46"/>
  <c r="DY182" i="46"/>
  <c r="DY330" i="46" s="1"/>
  <c r="DY273" i="46"/>
  <c r="DY278" i="46"/>
  <c r="DY183" i="46"/>
  <c r="DY331" i="46" s="1"/>
  <c r="DY170" i="46"/>
  <c r="DY318" i="46" s="1"/>
  <c r="DY231" i="46"/>
  <c r="DY171" i="46"/>
  <c r="DY319" i="46" s="1"/>
  <c r="DY268" i="46"/>
  <c r="DY128" i="46"/>
  <c r="DY126" i="46"/>
  <c r="DY117" i="46"/>
  <c r="DY130" i="46"/>
  <c r="DY132" i="46"/>
  <c r="DY83" i="46"/>
  <c r="DY85" i="46"/>
  <c r="DY79" i="46"/>
  <c r="DY77" i="46"/>
  <c r="DY74" i="46"/>
  <c r="DY229" i="46"/>
  <c r="DY233" i="46"/>
  <c r="DY230" i="46"/>
  <c r="DY234" i="46"/>
  <c r="DY274" i="46"/>
  <c r="DY227" i="46"/>
  <c r="DY165" i="46"/>
  <c r="DY179" i="46"/>
  <c r="DY327" i="46" s="1"/>
  <c r="DY221" i="46"/>
  <c r="DY177" i="46"/>
  <c r="DY325" i="46" s="1"/>
  <c r="DY222" i="46"/>
  <c r="DY277" i="46"/>
  <c r="DY266" i="46"/>
  <c r="DY220" i="46"/>
  <c r="DY184" i="46"/>
  <c r="DY332" i="46" s="1"/>
  <c r="DY172" i="46"/>
  <c r="DY320" i="46" s="1"/>
  <c r="DY118" i="46"/>
  <c r="DY116" i="46"/>
  <c r="DY120" i="46"/>
  <c r="DY127" i="46"/>
  <c r="DY88" i="46"/>
  <c r="DY90" i="46"/>
  <c r="DY80" i="46"/>
  <c r="DY78" i="46"/>
  <c r="DY75" i="46"/>
  <c r="DY280" i="46"/>
  <c r="DY283" i="46"/>
  <c r="DY178" i="46"/>
  <c r="DY326" i="46" s="1"/>
  <c r="DY275" i="46"/>
  <c r="DY276" i="46"/>
  <c r="DY218" i="46"/>
  <c r="DY285" i="46"/>
  <c r="DR63" i="26"/>
  <c r="DX159" i="46"/>
  <c r="DW310" i="46"/>
  <c r="DX209" i="46"/>
  <c r="DX208" i="46"/>
  <c r="DX260" i="46"/>
  <c r="DX259" i="46"/>
  <c r="DX158" i="46"/>
  <c r="DY329" i="46"/>
  <c r="DY316" i="46"/>
  <c r="DZ37" i="46"/>
  <c r="DZ38" i="46"/>
  <c r="DZ32" i="46"/>
  <c r="DZ27" i="46"/>
  <c r="DZ34" i="46"/>
  <c r="DZ26" i="46"/>
  <c r="DZ40" i="46"/>
  <c r="DZ31" i="46"/>
  <c r="DZ36" i="46"/>
  <c r="DZ25" i="46"/>
  <c r="DZ41" i="46"/>
  <c r="DZ43" i="46"/>
  <c r="DZ42" i="46"/>
  <c r="DZ30" i="46"/>
  <c r="DZ35" i="46"/>
  <c r="DZ28" i="46"/>
  <c r="DZ33" i="46"/>
  <c r="DZ29" i="46"/>
  <c r="DZ39" i="46"/>
  <c r="DZ24" i="46"/>
  <c r="DX313" i="46"/>
  <c r="DU32" i="21"/>
  <c r="DU31" i="21" s="1"/>
  <c r="DV15" i="25" s="1"/>
  <c r="E467" i="46"/>
  <c r="F466" i="46"/>
  <c r="EA14" i="46"/>
  <c r="DZ15" i="46"/>
  <c r="BE111" i="21"/>
  <c r="DS3" i="26"/>
  <c r="DS4" i="26"/>
  <c r="DT2" i="26"/>
  <c r="DS9" i="26"/>
  <c r="DS10" i="26"/>
  <c r="DS16" i="26" s="1"/>
  <c r="DS66" i="26"/>
  <c r="DS65" i="26"/>
  <c r="DX5" i="26"/>
  <c r="DX6" i="26"/>
  <c r="DX7" i="26"/>
  <c r="DY8" i="26"/>
  <c r="EC3" i="28"/>
  <c r="EC4" i="28"/>
  <c r="ED2" i="28"/>
  <c r="EC9" i="28"/>
  <c r="EC10" i="28"/>
  <c r="DS132" i="21"/>
  <c r="CQ145" i="21"/>
  <c r="CR142" i="21" s="1"/>
  <c r="CR144" i="21" s="1"/>
  <c r="CQ20" i="26"/>
  <c r="CH134" i="21"/>
  <c r="CI131" i="21" s="1"/>
  <c r="CI133" i="21" s="1"/>
  <c r="CH19" i="26"/>
  <c r="DW2" i="25"/>
  <c r="DV4" i="25"/>
  <c r="DV9" i="25"/>
  <c r="DV3" i="25"/>
  <c r="DW5" i="25"/>
  <c r="DX8" i="25"/>
  <c r="DW7" i="25"/>
  <c r="DW6" i="25"/>
  <c r="DS143" i="21"/>
  <c r="DS121" i="21"/>
  <c r="DS110" i="21"/>
  <c r="DS272" i="21" s="1"/>
  <c r="DS166" i="21"/>
  <c r="DV5" i="21"/>
  <c r="DV161" i="21" s="1"/>
  <c r="DV6" i="21"/>
  <c r="DW8" i="21"/>
  <c r="DW46" i="21" s="1"/>
  <c r="DV7" i="21"/>
  <c r="DT3" i="21"/>
  <c r="DT4" i="21"/>
  <c r="DU2" i="21"/>
  <c r="DT9" i="21"/>
  <c r="DT10" i="21"/>
  <c r="DT151" i="21"/>
  <c r="DT234" i="21"/>
  <c r="DT239" i="21" s="1"/>
  <c r="DT47" i="21"/>
  <c r="DT290" i="21"/>
  <c r="DT85" i="21"/>
  <c r="DT140" i="21"/>
  <c r="DT191" i="21"/>
  <c r="DT195" i="21" s="1"/>
  <c r="DT30" i="26" s="1"/>
  <c r="DT107" i="21"/>
  <c r="DT96" i="21"/>
  <c r="DT207" i="21"/>
  <c r="DT211" i="21" s="1"/>
  <c r="DT31" i="26" s="1"/>
  <c r="DT63" i="21"/>
  <c r="DT118" i="21"/>
  <c r="DT152" i="21"/>
  <c r="DT174" i="21"/>
  <c r="DT74" i="21"/>
  <c r="DT129" i="21"/>
  <c r="DT163" i="21"/>
  <c r="DU172" i="21"/>
  <c r="DU61" i="21"/>
  <c r="DU149" i="21"/>
  <c r="DS155" i="21"/>
  <c r="DP9" i="20"/>
  <c r="DP10" i="20"/>
  <c r="CG123" i="21"/>
  <c r="CH120" i="21" s="1"/>
  <c r="DP59" i="20"/>
  <c r="DP4" i="20"/>
  <c r="DP3" i="20"/>
  <c r="DP54" i="20"/>
  <c r="DQ2" i="20"/>
  <c r="DP49" i="20"/>
  <c r="DV8" i="20"/>
  <c r="DU7" i="20"/>
  <c r="DU6" i="20"/>
  <c r="DU5" i="20"/>
  <c r="DQ347" i="21" l="1"/>
  <c r="DQ350" i="21"/>
  <c r="DU346" i="21"/>
  <c r="DU345" i="21"/>
  <c r="DU218" i="21"/>
  <c r="DU50" i="26" s="1"/>
  <c r="DU47" i="26" s="1"/>
  <c r="DU201" i="21"/>
  <c r="DU217" i="21"/>
  <c r="DU49" i="26" s="1"/>
  <c r="DU46" i="26" s="1"/>
  <c r="DU200" i="21"/>
  <c r="DU184" i="21"/>
  <c r="DU185" i="21"/>
  <c r="DU339" i="21"/>
  <c r="DU338" i="21"/>
  <c r="DU372" i="21"/>
  <c r="DU62" i="26" s="1"/>
  <c r="DU371" i="21"/>
  <c r="DU56" i="26" s="1"/>
  <c r="DU364" i="21"/>
  <c r="DU365" i="21"/>
  <c r="DW19" i="46"/>
  <c r="DV17" i="46"/>
  <c r="DV18" i="46"/>
  <c r="EA16" i="46"/>
  <c r="DR337" i="21"/>
  <c r="DR340" i="21" s="1"/>
  <c r="DR39" i="28"/>
  <c r="DR344" i="21"/>
  <c r="DU351" i="21"/>
  <c r="DT377" i="21"/>
  <c r="DU55" i="26"/>
  <c r="DU61" i="26"/>
  <c r="DU37" i="21"/>
  <c r="DU285" i="21"/>
  <c r="DU283" i="21"/>
  <c r="DU224" i="21"/>
  <c r="DU223" i="21"/>
  <c r="DU42" i="25"/>
  <c r="DU206" i="21"/>
  <c r="DU190" i="21"/>
  <c r="DU60" i="26"/>
  <c r="DU54" i="26"/>
  <c r="DU173" i="21"/>
  <c r="DU175" i="21" s="1"/>
  <c r="DU171" i="21" s="1"/>
  <c r="DU284" i="21" s="1"/>
  <c r="DU59" i="26"/>
  <c r="DU53" i="26"/>
  <c r="DU150" i="21"/>
  <c r="DU148" i="21" s="1"/>
  <c r="DV20" i="25" s="1"/>
  <c r="DU162" i="21"/>
  <c r="DU160" i="21" s="1"/>
  <c r="DV21" i="25" s="1"/>
  <c r="DV138" i="21"/>
  <c r="DV116" i="21"/>
  <c r="DV127" i="21"/>
  <c r="DV105" i="21"/>
  <c r="DV94" i="21"/>
  <c r="DV83" i="21"/>
  <c r="DU128" i="21"/>
  <c r="DU126" i="21" s="1"/>
  <c r="DV18" i="25" s="1"/>
  <c r="DU139" i="21"/>
  <c r="DU137" i="21" s="1"/>
  <c r="DV19" i="25" s="1"/>
  <c r="DU106" i="21"/>
  <c r="DU104" i="21" s="1"/>
  <c r="DU268" i="21" s="1"/>
  <c r="DU117" i="21"/>
  <c r="DU115" i="21" s="1"/>
  <c r="DV17" i="25" s="1"/>
  <c r="DU84" i="21"/>
  <c r="DU95" i="21"/>
  <c r="DV72" i="21"/>
  <c r="DU62" i="21"/>
  <c r="DU73" i="21"/>
  <c r="BG168" i="21"/>
  <c r="BG357" i="21" s="1"/>
  <c r="BE41" i="26"/>
  <c r="BE273" i="21"/>
  <c r="DU328" i="21"/>
  <c r="DQ24" i="20"/>
  <c r="DQ29" i="20"/>
  <c r="DQ44" i="20"/>
  <c r="DQ39" i="20"/>
  <c r="DQ34" i="20"/>
  <c r="DZ185" i="46"/>
  <c r="DZ333" i="46" s="1"/>
  <c r="DZ238" i="46"/>
  <c r="DZ299" i="46"/>
  <c r="DZ245" i="46"/>
  <c r="DZ288" i="46"/>
  <c r="DZ240" i="46"/>
  <c r="DZ301" i="46"/>
  <c r="DZ237" i="46"/>
  <c r="DZ247" i="46"/>
  <c r="DZ290" i="46"/>
  <c r="DZ304" i="46"/>
  <c r="EA45" i="46"/>
  <c r="EA49" i="46"/>
  <c r="EA53" i="46"/>
  <c r="EA57" i="46"/>
  <c r="EA61" i="46"/>
  <c r="EA44" i="46"/>
  <c r="EA48" i="46"/>
  <c r="EA52" i="46"/>
  <c r="EA56" i="46"/>
  <c r="EA60" i="46"/>
  <c r="EA47" i="46"/>
  <c r="EA51" i="46"/>
  <c r="EA55" i="46"/>
  <c r="EA59" i="46"/>
  <c r="EA63" i="46"/>
  <c r="EA46" i="46"/>
  <c r="EA50" i="46"/>
  <c r="EA54" i="46"/>
  <c r="EA58" i="46"/>
  <c r="EA62" i="46"/>
  <c r="DZ151" i="46"/>
  <c r="DZ147" i="46"/>
  <c r="DZ143" i="46"/>
  <c r="DZ138" i="46"/>
  <c r="DZ139" i="46"/>
  <c r="DZ109" i="46"/>
  <c r="DZ105" i="46"/>
  <c r="DZ101" i="46"/>
  <c r="DZ97" i="46"/>
  <c r="DZ93" i="46"/>
  <c r="DZ302" i="46"/>
  <c r="DZ297" i="46"/>
  <c r="DZ294" i="46"/>
  <c r="DZ296" i="46"/>
  <c r="DZ254" i="46"/>
  <c r="DZ236" i="46"/>
  <c r="DZ198" i="46"/>
  <c r="DZ346" i="46" s="1"/>
  <c r="DZ203" i="46"/>
  <c r="DZ351" i="46" s="1"/>
  <c r="DZ193" i="46"/>
  <c r="DZ341" i="46" s="1"/>
  <c r="DZ189" i="46"/>
  <c r="DZ337" i="46" s="1"/>
  <c r="DZ186" i="46"/>
  <c r="DZ334" i="46" s="1"/>
  <c r="DZ154" i="46"/>
  <c r="DZ150" i="46"/>
  <c r="DZ146" i="46"/>
  <c r="DZ142" i="46"/>
  <c r="DZ136" i="46"/>
  <c r="DZ137" i="46"/>
  <c r="DZ108" i="46"/>
  <c r="DZ104" i="46"/>
  <c r="DZ100" i="46"/>
  <c r="DZ96" i="46"/>
  <c r="DZ92" i="46"/>
  <c r="DZ293" i="46"/>
  <c r="DZ295" i="46"/>
  <c r="DZ292" i="46"/>
  <c r="DZ251" i="46"/>
  <c r="DZ252" i="46"/>
  <c r="DZ249" i="46"/>
  <c r="DZ250" i="46"/>
  <c r="DZ243" i="46"/>
  <c r="DZ204" i="46"/>
  <c r="DZ352" i="46" s="1"/>
  <c r="DZ202" i="46"/>
  <c r="DZ350" i="46" s="1"/>
  <c r="DZ197" i="46"/>
  <c r="DZ345" i="46" s="1"/>
  <c r="DZ199" i="46"/>
  <c r="DZ347" i="46" s="1"/>
  <c r="DZ195" i="46"/>
  <c r="DZ343" i="46" s="1"/>
  <c r="DZ190" i="46"/>
  <c r="DZ338" i="46" s="1"/>
  <c r="DZ153" i="46"/>
  <c r="DZ149" i="46"/>
  <c r="DZ145" i="46"/>
  <c r="DZ141" i="46"/>
  <c r="DZ135" i="46"/>
  <c r="DZ107" i="46"/>
  <c r="DZ103" i="46"/>
  <c r="DZ99" i="46"/>
  <c r="DZ95" i="46"/>
  <c r="DZ91" i="46"/>
  <c r="DZ305" i="46"/>
  <c r="DZ286" i="46"/>
  <c r="DZ291" i="46"/>
  <c r="DZ289" i="46"/>
  <c r="DZ248" i="46"/>
  <c r="DZ246" i="46"/>
  <c r="DZ239" i="46"/>
  <c r="DZ192" i="46"/>
  <c r="DZ340" i="46" s="1"/>
  <c r="DZ194" i="46"/>
  <c r="DZ342" i="46" s="1"/>
  <c r="DZ191" i="46"/>
  <c r="DZ339" i="46" s="1"/>
  <c r="DZ187" i="46"/>
  <c r="DZ335" i="46" s="1"/>
  <c r="DZ152" i="46"/>
  <c r="DZ148" i="46"/>
  <c r="DZ144" i="46"/>
  <c r="DZ140" i="46"/>
  <c r="DZ110" i="46"/>
  <c r="DZ106" i="46"/>
  <c r="DZ102" i="46"/>
  <c r="DZ98" i="46"/>
  <c r="DZ94" i="46"/>
  <c r="DZ298" i="46"/>
  <c r="DZ303" i="46"/>
  <c r="DZ300" i="46"/>
  <c r="DZ287" i="46"/>
  <c r="DZ253" i="46"/>
  <c r="DZ244" i="46"/>
  <c r="DZ241" i="46"/>
  <c r="DZ242" i="46"/>
  <c r="DZ235" i="46"/>
  <c r="DZ200" i="46"/>
  <c r="DZ348" i="46" s="1"/>
  <c r="DZ201" i="46"/>
  <c r="DZ349" i="46" s="1"/>
  <c r="DZ196" i="46"/>
  <c r="DZ344" i="46" s="1"/>
  <c r="DZ188" i="46"/>
  <c r="DZ336" i="46" s="1"/>
  <c r="DT352" i="21"/>
  <c r="DZ276" i="46"/>
  <c r="DZ280" i="46"/>
  <c r="DZ220" i="46"/>
  <c r="DZ179" i="46"/>
  <c r="DZ327" i="46" s="1"/>
  <c r="DZ234" i="46"/>
  <c r="DZ229" i="46"/>
  <c r="DZ170" i="46"/>
  <c r="DZ318" i="46" s="1"/>
  <c r="DZ273" i="46"/>
  <c r="DZ174" i="46"/>
  <c r="DZ322" i="46" s="1"/>
  <c r="DZ282" i="46"/>
  <c r="DZ116" i="46"/>
  <c r="DZ125" i="46"/>
  <c r="DZ123" i="46"/>
  <c r="DZ127" i="46"/>
  <c r="DZ124" i="46"/>
  <c r="DZ88" i="46"/>
  <c r="DZ85" i="46"/>
  <c r="DZ87" i="46"/>
  <c r="DZ80" i="46"/>
  <c r="DZ77" i="46"/>
  <c r="DZ74" i="46"/>
  <c r="DZ281" i="46"/>
  <c r="DZ169" i="46"/>
  <c r="DZ215" i="46"/>
  <c r="DZ284" i="46"/>
  <c r="DZ175" i="46"/>
  <c r="DZ323" i="46" s="1"/>
  <c r="DZ285" i="46"/>
  <c r="DZ275" i="46"/>
  <c r="DZ172" i="46"/>
  <c r="DZ320" i="46" s="1"/>
  <c r="DZ266" i="46"/>
  <c r="DZ165" i="46"/>
  <c r="DZ268" i="46"/>
  <c r="DZ182" i="46"/>
  <c r="DZ330" i="46" s="1"/>
  <c r="DZ167" i="46"/>
  <c r="DZ315" i="46" s="1"/>
  <c r="DZ267" i="46"/>
  <c r="DZ166" i="46"/>
  <c r="DZ314" i="46" s="1"/>
  <c r="DZ176" i="46"/>
  <c r="DZ324" i="46" s="1"/>
  <c r="DZ120" i="46"/>
  <c r="DZ122" i="46"/>
  <c r="DZ129" i="46"/>
  <c r="DZ131" i="46"/>
  <c r="DZ90" i="46"/>
  <c r="DZ83" i="46"/>
  <c r="DZ81" i="46"/>
  <c r="DZ78" i="46"/>
  <c r="DZ71" i="46"/>
  <c r="DZ271" i="46"/>
  <c r="DZ216" i="46"/>
  <c r="DZ173" i="46"/>
  <c r="DZ321" i="46" s="1"/>
  <c r="DZ269" i="46"/>
  <c r="DZ218" i="46"/>
  <c r="DZ178" i="46"/>
  <c r="DZ326" i="46" s="1"/>
  <c r="DZ184" i="46"/>
  <c r="DZ332" i="46" s="1"/>
  <c r="DZ277" i="46"/>
  <c r="DZ177" i="46"/>
  <c r="DZ325" i="46" s="1"/>
  <c r="DZ227" i="46"/>
  <c r="DZ230" i="46"/>
  <c r="DZ171" i="46"/>
  <c r="DZ319" i="46" s="1"/>
  <c r="DZ183" i="46"/>
  <c r="DZ331" i="46" s="1"/>
  <c r="DZ232" i="46"/>
  <c r="DZ180" i="46"/>
  <c r="DZ328" i="46" s="1"/>
  <c r="DZ270" i="46"/>
  <c r="DZ126" i="46"/>
  <c r="DZ117" i="46"/>
  <c r="DZ121" i="46"/>
  <c r="DZ130" i="46"/>
  <c r="DZ133" i="46"/>
  <c r="DZ84" i="46"/>
  <c r="DZ86" i="46"/>
  <c r="DZ82" i="46"/>
  <c r="DZ76" i="46"/>
  <c r="DZ73" i="46"/>
  <c r="DZ72" i="46"/>
  <c r="DZ134" i="46"/>
  <c r="DZ228" i="46"/>
  <c r="DZ272" i="46"/>
  <c r="DZ279" i="46"/>
  <c r="DZ283" i="46"/>
  <c r="DZ222" i="46"/>
  <c r="DZ221" i="46"/>
  <c r="DZ274" i="46"/>
  <c r="DZ233" i="46"/>
  <c r="DZ231" i="46"/>
  <c r="DZ278" i="46"/>
  <c r="DZ219" i="46"/>
  <c r="DZ223" i="46"/>
  <c r="DZ181" i="46"/>
  <c r="DZ329" i="46" s="1"/>
  <c r="DZ168" i="46"/>
  <c r="DZ316" i="46" s="1"/>
  <c r="DZ115" i="46"/>
  <c r="DZ118" i="46"/>
  <c r="DZ119" i="46"/>
  <c r="DZ128" i="46"/>
  <c r="DZ132" i="46"/>
  <c r="DZ89" i="46"/>
  <c r="DZ79" i="46"/>
  <c r="DZ75" i="46"/>
  <c r="DZ226" i="46"/>
  <c r="DZ224" i="46"/>
  <c r="DZ225" i="46"/>
  <c r="DZ217" i="46"/>
  <c r="DS63" i="26"/>
  <c r="DY159" i="46"/>
  <c r="DX310" i="46"/>
  <c r="DY209" i="46"/>
  <c r="DY208" i="46"/>
  <c r="DY158" i="46"/>
  <c r="DY259" i="46"/>
  <c r="DY260" i="46"/>
  <c r="DZ317" i="46"/>
  <c r="EA38" i="46"/>
  <c r="EA27" i="46"/>
  <c r="EA32" i="46"/>
  <c r="EA37" i="46"/>
  <c r="EA36" i="46"/>
  <c r="EA25" i="46"/>
  <c r="EA43" i="46"/>
  <c r="EA34" i="46"/>
  <c r="EA26" i="46"/>
  <c r="EA40" i="46"/>
  <c r="EA41" i="46"/>
  <c r="EA30" i="46"/>
  <c r="EA31" i="46"/>
  <c r="EA29" i="46"/>
  <c r="EA35" i="46"/>
  <c r="EA28" i="46"/>
  <c r="EA24" i="46"/>
  <c r="EA42" i="46"/>
  <c r="EA33" i="46"/>
  <c r="EA39" i="46"/>
  <c r="EA134" i="46"/>
  <c r="EA15" i="46"/>
  <c r="EB14" i="46"/>
  <c r="EB16" i="46" s="1"/>
  <c r="E468" i="46"/>
  <c r="F467" i="46"/>
  <c r="DY313" i="46"/>
  <c r="DV32" i="21"/>
  <c r="DV31" i="21" s="1"/>
  <c r="DW15" i="25" s="1"/>
  <c r="BE112" i="21"/>
  <c r="ED3" i="28"/>
  <c r="ED4" i="28"/>
  <c r="ED9" i="28"/>
  <c r="ED10" i="28"/>
  <c r="DY5" i="26"/>
  <c r="DY6" i="26"/>
  <c r="DY7" i="26"/>
  <c r="DZ8" i="26"/>
  <c r="DT3" i="26"/>
  <c r="DT4" i="26"/>
  <c r="DU2" i="26"/>
  <c r="DT9" i="26"/>
  <c r="DT10" i="26"/>
  <c r="DT16" i="26" s="1"/>
  <c r="DT65" i="26"/>
  <c r="DT66" i="26"/>
  <c r="CR145" i="21"/>
  <c r="CS142" i="21" s="1"/>
  <c r="CS144" i="21" s="1"/>
  <c r="CR20" i="26"/>
  <c r="CI134" i="21"/>
  <c r="CJ131" i="21" s="1"/>
  <c r="CJ133" i="21" s="1"/>
  <c r="CI19" i="26"/>
  <c r="DT121" i="21"/>
  <c r="DX2" i="25"/>
  <c r="DW4" i="25"/>
  <c r="DW3" i="25"/>
  <c r="DW9" i="25"/>
  <c r="DX6" i="25"/>
  <c r="DX5" i="25"/>
  <c r="DX7" i="25"/>
  <c r="DY8" i="25"/>
  <c r="DT143" i="21"/>
  <c r="DT132" i="21"/>
  <c r="DT166" i="21"/>
  <c r="DV2" i="21"/>
  <c r="DU4" i="21"/>
  <c r="DU9" i="21"/>
  <c r="DU10" i="21"/>
  <c r="DU3" i="21"/>
  <c r="DU151" i="21"/>
  <c r="DU47" i="21"/>
  <c r="DU234" i="21"/>
  <c r="DU239" i="21" s="1"/>
  <c r="DU290" i="21"/>
  <c r="DU63" i="21"/>
  <c r="DU107" i="21"/>
  <c r="DU191" i="21"/>
  <c r="DU195" i="21" s="1"/>
  <c r="DU30" i="26" s="1"/>
  <c r="DU74" i="21"/>
  <c r="DU129" i="21"/>
  <c r="DU152" i="21"/>
  <c r="DU85" i="21"/>
  <c r="DU163" i="21"/>
  <c r="DU118" i="21"/>
  <c r="DU207" i="21"/>
  <c r="DU211" i="21" s="1"/>
  <c r="DU31" i="26" s="1"/>
  <c r="DU96" i="21"/>
  <c r="DU174" i="21"/>
  <c r="DU140" i="21"/>
  <c r="DW5" i="21"/>
  <c r="DW161" i="21" s="1"/>
  <c r="DW7" i="21"/>
  <c r="DX8" i="21"/>
  <c r="DX46" i="21" s="1"/>
  <c r="DW6" i="21"/>
  <c r="CH122" i="21"/>
  <c r="DT155" i="21"/>
  <c r="DT110" i="21"/>
  <c r="DT272" i="21" s="1"/>
  <c r="DV172" i="21"/>
  <c r="DV61" i="21"/>
  <c r="DV149" i="21"/>
  <c r="DQ9" i="20"/>
  <c r="DQ10" i="20"/>
  <c r="DQ59" i="20"/>
  <c r="DQ54" i="20"/>
  <c r="DR2" i="20"/>
  <c r="DQ4" i="20"/>
  <c r="DQ49" i="20"/>
  <c r="DQ3" i="20"/>
  <c r="DW8" i="20"/>
  <c r="DV7" i="20"/>
  <c r="DV6" i="20"/>
  <c r="DV5" i="20"/>
  <c r="DR347" i="21" l="1"/>
  <c r="DR350" i="21"/>
  <c r="DV346" i="21"/>
  <c r="DV61" i="26" s="1"/>
  <c r="DV345" i="21"/>
  <c r="DV218" i="21"/>
  <c r="DV50" i="26" s="1"/>
  <c r="DV47" i="26" s="1"/>
  <c r="DV217" i="21"/>
  <c r="DV49" i="26" s="1"/>
  <c r="DV46" i="26" s="1"/>
  <c r="DV201" i="21"/>
  <c r="DV184" i="21"/>
  <c r="DV200" i="21"/>
  <c r="DV185" i="21"/>
  <c r="DV59" i="26" s="1"/>
  <c r="DV372" i="21"/>
  <c r="DV62" i="26" s="1"/>
  <c r="DV339" i="21"/>
  <c r="DV371" i="21"/>
  <c r="DV56" i="26" s="1"/>
  <c r="DV338" i="21"/>
  <c r="DV364" i="21"/>
  <c r="DV365" i="21"/>
  <c r="DX19" i="46"/>
  <c r="DW17" i="46"/>
  <c r="DW18" i="46"/>
  <c r="DS337" i="21"/>
  <c r="DS340" i="21" s="1"/>
  <c r="DS39" i="28"/>
  <c r="DS344" i="21"/>
  <c r="DV351" i="21"/>
  <c r="DV55" i="26"/>
  <c r="DU377" i="21"/>
  <c r="DV37" i="21"/>
  <c r="DV283" i="21"/>
  <c r="DV285" i="21"/>
  <c r="DV42" i="25"/>
  <c r="DV224" i="21"/>
  <c r="DV223" i="21"/>
  <c r="DV206" i="21"/>
  <c r="DV190" i="21"/>
  <c r="DV60" i="26"/>
  <c r="DV54" i="26"/>
  <c r="DV173" i="21"/>
  <c r="DV175" i="21" s="1"/>
  <c r="DV171" i="21" s="1"/>
  <c r="DV284" i="21" s="1"/>
  <c r="DV53" i="26"/>
  <c r="DV150" i="21"/>
  <c r="DV148" i="21" s="1"/>
  <c r="DW20" i="25" s="1"/>
  <c r="DV162" i="21"/>
  <c r="DV160" i="21" s="1"/>
  <c r="DW21" i="25" s="1"/>
  <c r="DV128" i="21"/>
  <c r="DV126" i="21" s="1"/>
  <c r="DW18" i="25" s="1"/>
  <c r="DV139" i="21"/>
  <c r="DV137" i="21" s="1"/>
  <c r="DW19" i="25" s="1"/>
  <c r="DW138" i="21"/>
  <c r="DW116" i="21"/>
  <c r="DW127" i="21"/>
  <c r="DW94" i="21"/>
  <c r="DW105" i="21"/>
  <c r="DW83" i="21"/>
  <c r="DV106" i="21"/>
  <c r="DV104" i="21" s="1"/>
  <c r="DW42" i="25" s="1"/>
  <c r="DV117" i="21"/>
  <c r="DV115" i="21" s="1"/>
  <c r="DW17" i="25" s="1"/>
  <c r="DV84" i="21"/>
  <c r="DV95" i="21"/>
  <c r="DW72" i="21"/>
  <c r="BG21" i="28"/>
  <c r="BH165" i="21"/>
  <c r="DV62" i="21"/>
  <c r="DV73" i="21"/>
  <c r="DV328" i="21"/>
  <c r="DR29" i="20"/>
  <c r="DR24" i="20"/>
  <c r="DR44" i="20"/>
  <c r="DR39" i="20"/>
  <c r="DR34" i="20"/>
  <c r="EA235" i="46"/>
  <c r="EA253" i="46"/>
  <c r="EA300" i="46"/>
  <c r="EA246" i="46"/>
  <c r="EA305" i="46"/>
  <c r="EA252" i="46"/>
  <c r="EA292" i="46"/>
  <c r="EA236" i="46"/>
  <c r="EA296" i="46"/>
  <c r="EA242" i="46"/>
  <c r="EA303" i="46"/>
  <c r="EA248" i="46"/>
  <c r="EA291" i="46"/>
  <c r="EA243" i="46"/>
  <c r="EA251" i="46"/>
  <c r="EA295" i="46"/>
  <c r="EA254" i="46"/>
  <c r="EA294" i="46"/>
  <c r="EA241" i="46"/>
  <c r="EA298" i="46"/>
  <c r="EA250" i="46"/>
  <c r="EA293" i="46"/>
  <c r="EA297" i="46"/>
  <c r="EA244" i="46"/>
  <c r="EA287" i="46"/>
  <c r="EA239" i="46"/>
  <c r="EA289" i="46"/>
  <c r="EA286" i="46"/>
  <c r="EA249" i="46"/>
  <c r="EA302" i="46"/>
  <c r="EB46" i="46"/>
  <c r="EB50" i="46"/>
  <c r="EB54" i="46"/>
  <c r="EB58" i="46"/>
  <c r="EB62" i="46"/>
  <c r="EB45" i="46"/>
  <c r="EB49" i="46"/>
  <c r="EB53" i="46"/>
  <c r="EB57" i="46"/>
  <c r="EB61" i="46"/>
  <c r="EB44" i="46"/>
  <c r="EB48" i="46"/>
  <c r="EB52" i="46"/>
  <c r="EB56" i="46"/>
  <c r="EB60" i="46"/>
  <c r="EB47" i="46"/>
  <c r="EB51" i="46"/>
  <c r="EB55" i="46"/>
  <c r="EB59" i="46"/>
  <c r="EB63" i="46"/>
  <c r="EA154" i="46"/>
  <c r="EA150" i="46"/>
  <c r="EA146" i="46"/>
  <c r="EA142" i="46"/>
  <c r="EA138" i="46"/>
  <c r="EA108" i="46"/>
  <c r="EA104" i="46"/>
  <c r="EA99" i="46"/>
  <c r="EA98" i="46"/>
  <c r="EA92" i="46"/>
  <c r="EA304" i="46"/>
  <c r="EA290" i="46"/>
  <c r="EA247" i="46"/>
  <c r="EA240" i="46"/>
  <c r="EA198" i="46"/>
  <c r="EA346" i="46" s="1"/>
  <c r="EA196" i="46"/>
  <c r="EA344" i="46" s="1"/>
  <c r="EA194" i="46"/>
  <c r="EA342" i="46" s="1"/>
  <c r="EA188" i="46"/>
  <c r="EA336" i="46" s="1"/>
  <c r="EA153" i="46"/>
  <c r="EA149" i="46"/>
  <c r="EA145" i="46"/>
  <c r="EA141" i="46"/>
  <c r="EA137" i="46"/>
  <c r="EA107" i="46"/>
  <c r="EA103" i="46"/>
  <c r="EA97" i="46"/>
  <c r="EA96" i="46"/>
  <c r="EA91" i="46"/>
  <c r="EA299" i="46"/>
  <c r="EA301" i="46"/>
  <c r="EA288" i="46"/>
  <c r="EA193" i="46"/>
  <c r="EA341" i="46" s="1"/>
  <c r="EA191" i="46"/>
  <c r="EA339" i="46" s="1"/>
  <c r="EA192" i="46"/>
  <c r="EA340" i="46" s="1"/>
  <c r="EA186" i="46"/>
  <c r="EA334" i="46" s="1"/>
  <c r="EA152" i="46"/>
  <c r="EA148" i="46"/>
  <c r="EA144" i="46"/>
  <c r="EA140" i="46"/>
  <c r="EA136" i="46"/>
  <c r="EA110" i="46"/>
  <c r="EA106" i="46"/>
  <c r="EA102" i="46"/>
  <c r="EA95" i="46"/>
  <c r="EA94" i="46"/>
  <c r="EA245" i="46"/>
  <c r="EA237" i="46"/>
  <c r="EA203" i="46"/>
  <c r="EA351" i="46" s="1"/>
  <c r="EA204" i="46"/>
  <c r="EA352" i="46" s="1"/>
  <c r="EA197" i="46"/>
  <c r="EA345" i="46" s="1"/>
  <c r="EA190" i="46"/>
  <c r="EA338" i="46" s="1"/>
  <c r="EA187" i="46"/>
  <c r="EA335" i="46" s="1"/>
  <c r="EA151" i="46"/>
  <c r="EA147" i="46"/>
  <c r="EA143" i="46"/>
  <c r="EA139" i="46"/>
  <c r="EA135" i="46"/>
  <c r="EA109" i="46"/>
  <c r="EA105" i="46"/>
  <c r="EA101" i="46"/>
  <c r="EA100" i="46"/>
  <c r="EA93" i="46"/>
  <c r="EA238" i="46"/>
  <c r="EA201" i="46"/>
  <c r="EA349" i="46" s="1"/>
  <c r="EA199" i="46"/>
  <c r="EA347" i="46" s="1"/>
  <c r="EA202" i="46"/>
  <c r="EA350" i="46" s="1"/>
  <c r="EA200" i="46"/>
  <c r="EA348" i="46" s="1"/>
  <c r="EA195" i="46"/>
  <c r="EA343" i="46" s="1"/>
  <c r="EA189" i="46"/>
  <c r="EA337" i="46" s="1"/>
  <c r="EA185" i="46"/>
  <c r="EA333" i="46" s="1"/>
  <c r="DU352" i="21"/>
  <c r="DU358" i="21" s="1"/>
  <c r="DU311" i="21" s="1"/>
  <c r="EA224" i="46"/>
  <c r="EA181" i="46"/>
  <c r="EA329" i="46" s="1"/>
  <c r="EA231" i="46"/>
  <c r="EA222" i="46"/>
  <c r="EA279" i="46"/>
  <c r="EA228" i="46"/>
  <c r="EA180" i="46"/>
  <c r="EA328" i="46" s="1"/>
  <c r="EA171" i="46"/>
  <c r="EA319" i="46" s="1"/>
  <c r="EA277" i="46"/>
  <c r="EA269" i="46"/>
  <c r="EA176" i="46"/>
  <c r="EA324" i="46" s="1"/>
  <c r="EA167" i="46"/>
  <c r="EA315" i="46" s="1"/>
  <c r="EA172" i="46"/>
  <c r="EA320" i="46" s="1"/>
  <c r="EA175" i="46"/>
  <c r="EA323" i="46" s="1"/>
  <c r="EA281" i="46"/>
  <c r="EA234" i="46"/>
  <c r="EA280" i="46"/>
  <c r="EA120" i="46"/>
  <c r="EA117" i="46"/>
  <c r="EA133" i="46"/>
  <c r="EA128" i="46"/>
  <c r="EA129" i="46"/>
  <c r="EA86" i="46"/>
  <c r="EA83" i="46"/>
  <c r="EA81" i="46"/>
  <c r="EA74" i="46"/>
  <c r="EA72" i="46"/>
  <c r="EA217" i="46"/>
  <c r="EA226" i="46"/>
  <c r="EA223" i="46"/>
  <c r="EA233" i="46"/>
  <c r="EA272" i="46"/>
  <c r="EA232" i="46"/>
  <c r="EA230" i="46"/>
  <c r="EA184" i="46"/>
  <c r="EA332" i="46" s="1"/>
  <c r="EA173" i="46"/>
  <c r="EA321" i="46" s="1"/>
  <c r="EA182" i="46"/>
  <c r="EA330" i="46" s="1"/>
  <c r="EA165" i="46"/>
  <c r="EA275" i="46"/>
  <c r="EA284" i="46"/>
  <c r="EA273" i="46"/>
  <c r="EA179" i="46"/>
  <c r="EA327" i="46" s="1"/>
  <c r="EA276" i="46"/>
  <c r="EA125" i="46"/>
  <c r="EA118" i="46"/>
  <c r="EA123" i="46"/>
  <c r="EA127" i="46"/>
  <c r="EA79" i="46"/>
  <c r="EA88" i="46"/>
  <c r="EA77" i="46"/>
  <c r="EA76" i="46"/>
  <c r="EA73" i="46"/>
  <c r="EA219" i="46"/>
  <c r="EA274" i="46"/>
  <c r="EA283" i="46"/>
  <c r="EA270" i="46"/>
  <c r="EA227" i="46"/>
  <c r="EA178" i="46"/>
  <c r="EA326" i="46" s="1"/>
  <c r="EA216" i="46"/>
  <c r="EA166" i="46"/>
  <c r="EA314" i="46" s="1"/>
  <c r="EA285" i="46"/>
  <c r="EA215" i="46"/>
  <c r="EA282" i="46"/>
  <c r="EA170" i="46"/>
  <c r="EA318" i="46" s="1"/>
  <c r="EA119" i="46"/>
  <c r="EA130" i="46"/>
  <c r="EA122" i="46"/>
  <c r="EA126" i="46"/>
  <c r="EA131" i="46"/>
  <c r="EA85" i="46"/>
  <c r="EA89" i="46"/>
  <c r="EA84" i="46"/>
  <c r="EA82" i="46"/>
  <c r="EA75" i="46"/>
  <c r="EA225" i="46"/>
  <c r="EA168" i="46"/>
  <c r="EA316" i="46" s="1"/>
  <c r="EA278" i="46"/>
  <c r="EA221" i="46"/>
  <c r="EA183" i="46"/>
  <c r="EA331" i="46" s="1"/>
  <c r="EA177" i="46"/>
  <c r="EA325" i="46" s="1"/>
  <c r="EA218" i="46"/>
  <c r="EA271" i="46"/>
  <c r="EA267" i="46"/>
  <c r="EA268" i="46"/>
  <c r="EA266" i="46"/>
  <c r="EA169" i="46"/>
  <c r="EA317" i="46" s="1"/>
  <c r="EA174" i="46"/>
  <c r="EA322" i="46" s="1"/>
  <c r="EA229" i="46"/>
  <c r="EA220" i="46"/>
  <c r="EA115" i="46"/>
  <c r="EA116" i="46"/>
  <c r="EA121" i="46"/>
  <c r="EA124" i="46"/>
  <c r="EA132" i="46"/>
  <c r="EA90" i="46"/>
  <c r="EA87" i="46"/>
  <c r="EA80" i="46"/>
  <c r="EA78" i="46"/>
  <c r="EA71" i="46"/>
  <c r="DY310" i="46"/>
  <c r="DZ159" i="46"/>
  <c r="DZ260" i="46"/>
  <c r="DZ259" i="46"/>
  <c r="DZ209" i="46"/>
  <c r="DZ208" i="46"/>
  <c r="DZ158" i="46"/>
  <c r="EB43" i="46"/>
  <c r="EB38" i="46"/>
  <c r="EB32" i="46"/>
  <c r="EB37" i="46"/>
  <c r="EB27" i="46"/>
  <c r="EB26" i="46"/>
  <c r="EB41" i="46"/>
  <c r="EB36" i="46"/>
  <c r="EB31" i="46"/>
  <c r="EB34" i="46"/>
  <c r="EB40" i="46"/>
  <c r="EB25" i="46"/>
  <c r="EB35" i="46"/>
  <c r="EB28" i="46"/>
  <c r="EB30" i="46"/>
  <c r="EB29" i="46"/>
  <c r="EB42" i="46"/>
  <c r="EB33" i="46"/>
  <c r="EB39" i="46"/>
  <c r="EB24" i="46"/>
  <c r="EC14" i="46"/>
  <c r="EB239" i="46"/>
  <c r="EB15" i="46"/>
  <c r="E469" i="46"/>
  <c r="F468" i="46"/>
  <c r="DW32" i="21"/>
  <c r="DW31" i="21" s="1"/>
  <c r="DX15" i="25" s="1"/>
  <c r="DZ313" i="46"/>
  <c r="BF26" i="28"/>
  <c r="BF109" i="21"/>
  <c r="DV2" i="26"/>
  <c r="DU3" i="26"/>
  <c r="DU4" i="26"/>
  <c r="DU9" i="26"/>
  <c r="DU10" i="26"/>
  <c r="DU16" i="26" s="1"/>
  <c r="DU66" i="26"/>
  <c r="DU65" i="26"/>
  <c r="EA8" i="26"/>
  <c r="DZ6" i="26"/>
  <c r="DZ7" i="26"/>
  <c r="DZ5" i="26"/>
  <c r="CS145" i="21"/>
  <c r="CT142" i="21" s="1"/>
  <c r="CT144" i="21" s="1"/>
  <c r="CS20" i="26"/>
  <c r="CH123" i="21"/>
  <c r="CI120" i="21" s="1"/>
  <c r="CI122" i="21" s="1"/>
  <c r="CI18" i="26" s="1"/>
  <c r="CH18" i="26"/>
  <c r="CJ134" i="21"/>
  <c r="CK131" i="21" s="1"/>
  <c r="CK133" i="21" s="1"/>
  <c r="CJ19" i="26"/>
  <c r="DY7" i="25"/>
  <c r="DY6" i="25"/>
  <c r="DY5" i="25"/>
  <c r="DZ8" i="25"/>
  <c r="DX3" i="25"/>
  <c r="DY2" i="25"/>
  <c r="DX4" i="25"/>
  <c r="DX9" i="25"/>
  <c r="DU166" i="21"/>
  <c r="DU121" i="21"/>
  <c r="DU132" i="21"/>
  <c r="DV3" i="21"/>
  <c r="DV4" i="21"/>
  <c r="DW2" i="21"/>
  <c r="DV9" i="21"/>
  <c r="DV10" i="21"/>
  <c r="DV151" i="21"/>
  <c r="DV234" i="21"/>
  <c r="DV239" i="21" s="1"/>
  <c r="DV290" i="21"/>
  <c r="DV47" i="21"/>
  <c r="DV63" i="21"/>
  <c r="DV74" i="21"/>
  <c r="DV152" i="21"/>
  <c r="DV207" i="21"/>
  <c r="DV211" i="21" s="1"/>
  <c r="DV31" i="26" s="1"/>
  <c r="DV85" i="21"/>
  <c r="DV118" i="21"/>
  <c r="DV163" i="21"/>
  <c r="DV96" i="21"/>
  <c r="DV129" i="21"/>
  <c r="DV174" i="21"/>
  <c r="DV107" i="21"/>
  <c r="DV140" i="21"/>
  <c r="DV191" i="21"/>
  <c r="DV195" i="21" s="1"/>
  <c r="DV30" i="26" s="1"/>
  <c r="DX5" i="21"/>
  <c r="DX161" i="21" s="1"/>
  <c r="DX7" i="21"/>
  <c r="DY8" i="21"/>
  <c r="DY46" i="21" s="1"/>
  <c r="DX6" i="21"/>
  <c r="DW61" i="21"/>
  <c r="DW172" i="21"/>
  <c r="DW149" i="21"/>
  <c r="DU155" i="21"/>
  <c r="DU110" i="21"/>
  <c r="DU272" i="21" s="1"/>
  <c r="DU143" i="21"/>
  <c r="DR9" i="20"/>
  <c r="DR10" i="20"/>
  <c r="DR59" i="20"/>
  <c r="DR54" i="20"/>
  <c r="DR3" i="20"/>
  <c r="DS2" i="20"/>
  <c r="DR4" i="20"/>
  <c r="DR49" i="20"/>
  <c r="DX8" i="20"/>
  <c r="DW7" i="20"/>
  <c r="DW6" i="20"/>
  <c r="DW5" i="20"/>
  <c r="DS347" i="21" l="1"/>
  <c r="DS350" i="21"/>
  <c r="DW346" i="21"/>
  <c r="DW345" i="21"/>
  <c r="DW218" i="21"/>
  <c r="DW50" i="26" s="1"/>
  <c r="DW47" i="26" s="1"/>
  <c r="DW201" i="21"/>
  <c r="DW217" i="21"/>
  <c r="DW49" i="26" s="1"/>
  <c r="DW46" i="26" s="1"/>
  <c r="DW200" i="21"/>
  <c r="DW184" i="21"/>
  <c r="DW185" i="21"/>
  <c r="DW339" i="21"/>
  <c r="DW372" i="21"/>
  <c r="DW62" i="26" s="1"/>
  <c r="DW371" i="21"/>
  <c r="DW56" i="26" s="1"/>
  <c r="DW338" i="21"/>
  <c r="DW365" i="21"/>
  <c r="DW364" i="21"/>
  <c r="DY19" i="46"/>
  <c r="DX17" i="46"/>
  <c r="DX18" i="46"/>
  <c r="EC16" i="46"/>
  <c r="DT337" i="21"/>
  <c r="DT340" i="21" s="1"/>
  <c r="DT39" i="28"/>
  <c r="DT344" i="21"/>
  <c r="DW351" i="21"/>
  <c r="DV377" i="21"/>
  <c r="DW55" i="26"/>
  <c r="DW61" i="26"/>
  <c r="DW37" i="21"/>
  <c r="DW285" i="21"/>
  <c r="DW283" i="21"/>
  <c r="DW224" i="21"/>
  <c r="DW223" i="21"/>
  <c r="DW206" i="21"/>
  <c r="DW190" i="21"/>
  <c r="DW60" i="26"/>
  <c r="DW54" i="26"/>
  <c r="DW173" i="21"/>
  <c r="DW175" i="21" s="1"/>
  <c r="DW171" i="21" s="1"/>
  <c r="DW284" i="21" s="1"/>
  <c r="DW53" i="26"/>
  <c r="DW59" i="26"/>
  <c r="DW150" i="21"/>
  <c r="DW148" i="21" s="1"/>
  <c r="DX20" i="25" s="1"/>
  <c r="DW162" i="21"/>
  <c r="DW160" i="21" s="1"/>
  <c r="DX21" i="25" s="1"/>
  <c r="DV268" i="21"/>
  <c r="DX127" i="21"/>
  <c r="DX138" i="21"/>
  <c r="DX94" i="21"/>
  <c r="DX116" i="21"/>
  <c r="DX105" i="21"/>
  <c r="DX83" i="21"/>
  <c r="DW128" i="21"/>
  <c r="DW126" i="21" s="1"/>
  <c r="DX18" i="25" s="1"/>
  <c r="DW139" i="21"/>
  <c r="DW137" i="21" s="1"/>
  <c r="DX19" i="25" s="1"/>
  <c r="DW106" i="21"/>
  <c r="DW104" i="21" s="1"/>
  <c r="DW268" i="21" s="1"/>
  <c r="DW117" i="21"/>
  <c r="DW115" i="21" s="1"/>
  <c r="DX17" i="25" s="1"/>
  <c r="DW84" i="21"/>
  <c r="DW95" i="21"/>
  <c r="DX72" i="21"/>
  <c r="DW62" i="21"/>
  <c r="DW73" i="21"/>
  <c r="BH167" i="21"/>
  <c r="BH22" i="26" s="1"/>
  <c r="DW328" i="21"/>
  <c r="DS29" i="20"/>
  <c r="DS24" i="20"/>
  <c r="DS44" i="20"/>
  <c r="DS39" i="20"/>
  <c r="DS34" i="20"/>
  <c r="EB238" i="46"/>
  <c r="EB237" i="46"/>
  <c r="EB299" i="46"/>
  <c r="EB240" i="46"/>
  <c r="EB304" i="46"/>
  <c r="EB245" i="46"/>
  <c r="EB247" i="46"/>
  <c r="EB288" i="46"/>
  <c r="EB301" i="46"/>
  <c r="EB290" i="46"/>
  <c r="EB136" i="46"/>
  <c r="EB137" i="46"/>
  <c r="EB154" i="46"/>
  <c r="EB150" i="46"/>
  <c r="EB146" i="46"/>
  <c r="EB142" i="46"/>
  <c r="EB108" i="46"/>
  <c r="EB104" i="46"/>
  <c r="EB97" i="46"/>
  <c r="EB93" i="46"/>
  <c r="EB303" i="46"/>
  <c r="EB300" i="46"/>
  <c r="EB293" i="46"/>
  <c r="EB286" i="46"/>
  <c r="EB287" i="46"/>
  <c r="EB250" i="46"/>
  <c r="EB243" i="46"/>
  <c r="EB244" i="46"/>
  <c r="EB241" i="46"/>
  <c r="EB235" i="46"/>
  <c r="EB204" i="46"/>
  <c r="EB352" i="46" s="1"/>
  <c r="EB203" i="46"/>
  <c r="EB351" i="46" s="1"/>
  <c r="EB201" i="46"/>
  <c r="EB349" i="46" s="1"/>
  <c r="EB191" i="46"/>
  <c r="EB339" i="46" s="1"/>
  <c r="EB189" i="46"/>
  <c r="EB337" i="46" s="1"/>
  <c r="EB135" i="46"/>
  <c r="EB153" i="46"/>
  <c r="EB149" i="46"/>
  <c r="EB145" i="46"/>
  <c r="EB141" i="46"/>
  <c r="EB107" i="46"/>
  <c r="EB103" i="46"/>
  <c r="EB100" i="46"/>
  <c r="EB96" i="46"/>
  <c r="EB92" i="46"/>
  <c r="EB296" i="46"/>
  <c r="EB305" i="46"/>
  <c r="EB302" i="46"/>
  <c r="EB289" i="46"/>
  <c r="EB246" i="46"/>
  <c r="EB236" i="46"/>
  <c r="EB198" i="46"/>
  <c r="EB346" i="46" s="1"/>
  <c r="EB199" i="46"/>
  <c r="EB347" i="46" s="1"/>
  <c r="EB196" i="46"/>
  <c r="EB344" i="46" s="1"/>
  <c r="EB193" i="46"/>
  <c r="EB341" i="46" s="1"/>
  <c r="EB185" i="46"/>
  <c r="EB333" i="46" s="1"/>
  <c r="EC47" i="46"/>
  <c r="EC51" i="46"/>
  <c r="EC55" i="46"/>
  <c r="EC59" i="46"/>
  <c r="EC63" i="46"/>
  <c r="EC46" i="46"/>
  <c r="EC50" i="46"/>
  <c r="EC54" i="46"/>
  <c r="EC58" i="46"/>
  <c r="EC62" i="46"/>
  <c r="EC45" i="46"/>
  <c r="EC49" i="46"/>
  <c r="EC53" i="46"/>
  <c r="EC57" i="46"/>
  <c r="EC61" i="46"/>
  <c r="EC44" i="46"/>
  <c r="EC48" i="46"/>
  <c r="EC52" i="46"/>
  <c r="EC56" i="46"/>
  <c r="EC60" i="46"/>
  <c r="EB152" i="46"/>
  <c r="EB148" i="46"/>
  <c r="EB144" i="46"/>
  <c r="EB140" i="46"/>
  <c r="EB110" i="46"/>
  <c r="EB106" i="46"/>
  <c r="EB102" i="46"/>
  <c r="EB99" i="46"/>
  <c r="EB95" i="46"/>
  <c r="EB91" i="46"/>
  <c r="EB295" i="46"/>
  <c r="EB292" i="46"/>
  <c r="EB298" i="46"/>
  <c r="EB251" i="46"/>
  <c r="EB242" i="46"/>
  <c r="EB252" i="46"/>
  <c r="EB249" i="46"/>
  <c r="EB202" i="46"/>
  <c r="EB350" i="46" s="1"/>
  <c r="EB200" i="46"/>
  <c r="EB348" i="46" s="1"/>
  <c r="EB197" i="46"/>
  <c r="EB345" i="46" s="1"/>
  <c r="EB192" i="46"/>
  <c r="EB340" i="46" s="1"/>
  <c r="EB190" i="46"/>
  <c r="EB338" i="46" s="1"/>
  <c r="EB188" i="46"/>
  <c r="EB336" i="46" s="1"/>
  <c r="EB138" i="46"/>
  <c r="EB139" i="46"/>
  <c r="EB151" i="46"/>
  <c r="EB147" i="46"/>
  <c r="EB143" i="46"/>
  <c r="EB109" i="46"/>
  <c r="EB105" i="46"/>
  <c r="EB101" i="46"/>
  <c r="EB98" i="46"/>
  <c r="EB94" i="46"/>
  <c r="EB297" i="46"/>
  <c r="EB294" i="46"/>
  <c r="EB291" i="46"/>
  <c r="EB253" i="46"/>
  <c r="EB254" i="46"/>
  <c r="EB248" i="46"/>
  <c r="EB194" i="46"/>
  <c r="EB342" i="46" s="1"/>
  <c r="EB195" i="46"/>
  <c r="EB343" i="46" s="1"/>
  <c r="EB187" i="46"/>
  <c r="EB335" i="46" s="1"/>
  <c r="EB186" i="46"/>
  <c r="EB334" i="46" s="1"/>
  <c r="DV352" i="21"/>
  <c r="DV358" i="21" s="1"/>
  <c r="DV311" i="21" s="1"/>
  <c r="EB174" i="46"/>
  <c r="EB322" i="46" s="1"/>
  <c r="EB267" i="46"/>
  <c r="EB183" i="46"/>
  <c r="EB331" i="46" s="1"/>
  <c r="EB221" i="46"/>
  <c r="EB215" i="46"/>
  <c r="EB166" i="46"/>
  <c r="EB314" i="46" s="1"/>
  <c r="EB274" i="46"/>
  <c r="EB179" i="46"/>
  <c r="EB327" i="46" s="1"/>
  <c r="EB275" i="46"/>
  <c r="EB173" i="46"/>
  <c r="EB321" i="46" s="1"/>
  <c r="EB272" i="46"/>
  <c r="EB226" i="46"/>
  <c r="EB121" i="46"/>
  <c r="EB119" i="46"/>
  <c r="EB132" i="46"/>
  <c r="EB127" i="46"/>
  <c r="EB133" i="46"/>
  <c r="EB84" i="46"/>
  <c r="EB78" i="46"/>
  <c r="EB76" i="46"/>
  <c r="EB73" i="46"/>
  <c r="EB280" i="46"/>
  <c r="EB281" i="46"/>
  <c r="EB167" i="46"/>
  <c r="EB315" i="46" s="1"/>
  <c r="EB171" i="46"/>
  <c r="EB319" i="46" s="1"/>
  <c r="EB222" i="46"/>
  <c r="EB169" i="46"/>
  <c r="EB317" i="46" s="1"/>
  <c r="EB271" i="46"/>
  <c r="EB278" i="46"/>
  <c r="EB285" i="46"/>
  <c r="EB216" i="46"/>
  <c r="EB270" i="46"/>
  <c r="EB219" i="46"/>
  <c r="EB273" i="46"/>
  <c r="EB165" i="46"/>
  <c r="EB184" i="46"/>
  <c r="EB332" i="46" s="1"/>
  <c r="EB217" i="46"/>
  <c r="EB124" i="46"/>
  <c r="EB131" i="46"/>
  <c r="EB120" i="46"/>
  <c r="EB129" i="46"/>
  <c r="EB90" i="46"/>
  <c r="EB87" i="46"/>
  <c r="EB89" i="46"/>
  <c r="EB82" i="46"/>
  <c r="EB75" i="46"/>
  <c r="EB74" i="46"/>
  <c r="EB234" i="46"/>
  <c r="EB175" i="46"/>
  <c r="EB323" i="46" s="1"/>
  <c r="EB176" i="46"/>
  <c r="EB324" i="46" s="1"/>
  <c r="EB180" i="46"/>
  <c r="EB328" i="46" s="1"/>
  <c r="EB231" i="46"/>
  <c r="EB220" i="46"/>
  <c r="EB266" i="46"/>
  <c r="EB218" i="46"/>
  <c r="EB168" i="46"/>
  <c r="EB316" i="46" s="1"/>
  <c r="EB170" i="46"/>
  <c r="EB318" i="46" s="1"/>
  <c r="EB178" i="46"/>
  <c r="EB326" i="46" s="1"/>
  <c r="EB182" i="46"/>
  <c r="EB330" i="46" s="1"/>
  <c r="EB230" i="46"/>
  <c r="EB233" i="46"/>
  <c r="EB115" i="46"/>
  <c r="EB118" i="46"/>
  <c r="EB116" i="46"/>
  <c r="EB123" i="46"/>
  <c r="EB126" i="46"/>
  <c r="EB80" i="46"/>
  <c r="EB83" i="46"/>
  <c r="EB85" i="46"/>
  <c r="EB79" i="46"/>
  <c r="EB77" i="46"/>
  <c r="EB134" i="46"/>
  <c r="EB172" i="46"/>
  <c r="EB320" i="46" s="1"/>
  <c r="EB269" i="46"/>
  <c r="EB228" i="46"/>
  <c r="EB181" i="46"/>
  <c r="EB329" i="46" s="1"/>
  <c r="EB229" i="46"/>
  <c r="EB268" i="46"/>
  <c r="EB177" i="46"/>
  <c r="EB325" i="46" s="1"/>
  <c r="EB225" i="46"/>
  <c r="EB282" i="46"/>
  <c r="EB227" i="46"/>
  <c r="EB283" i="46"/>
  <c r="EB276" i="46"/>
  <c r="EB284" i="46"/>
  <c r="EB232" i="46"/>
  <c r="EB223" i="46"/>
  <c r="EB117" i="46"/>
  <c r="EB122" i="46"/>
  <c r="EB125" i="46"/>
  <c r="EB128" i="46"/>
  <c r="EB130" i="46"/>
  <c r="EB86" i="46"/>
  <c r="EB88" i="46"/>
  <c r="EB81" i="46"/>
  <c r="EB71" i="46"/>
  <c r="EB72" i="46"/>
  <c r="EB277" i="46"/>
  <c r="EB279" i="46"/>
  <c r="EB224" i="46"/>
  <c r="DU63" i="26"/>
  <c r="DZ310" i="46"/>
  <c r="EA159" i="46"/>
  <c r="EA209" i="46"/>
  <c r="EA208" i="46"/>
  <c r="EA260" i="46"/>
  <c r="EA259" i="46"/>
  <c r="EA158" i="46"/>
  <c r="EC32" i="46"/>
  <c r="EC43" i="46"/>
  <c r="EC37" i="46"/>
  <c r="EC38" i="46"/>
  <c r="EC27" i="46"/>
  <c r="EC34" i="46"/>
  <c r="EC40" i="46"/>
  <c r="EC31" i="46"/>
  <c r="EC26" i="46"/>
  <c r="EC25" i="46"/>
  <c r="EC36" i="46"/>
  <c r="EC41" i="46"/>
  <c r="EC35" i="46"/>
  <c r="EC29" i="46"/>
  <c r="EC28" i="46"/>
  <c r="EC33" i="46"/>
  <c r="EC30" i="46"/>
  <c r="EC24" i="46"/>
  <c r="EC42" i="46"/>
  <c r="EC39" i="46"/>
  <c r="DX32" i="21"/>
  <c r="DX31" i="21" s="1"/>
  <c r="DY15" i="25" s="1"/>
  <c r="E470" i="46"/>
  <c r="F469" i="46"/>
  <c r="EC15" i="46"/>
  <c r="ED14" i="46"/>
  <c r="ED16" i="46" s="1"/>
  <c r="EA313" i="46"/>
  <c r="BF111" i="21"/>
  <c r="EA5" i="26"/>
  <c r="EA6" i="26"/>
  <c r="EA7" i="26"/>
  <c r="EB8" i="26"/>
  <c r="DV3" i="26"/>
  <c r="DV4" i="26"/>
  <c r="DW2" i="26"/>
  <c r="DV9" i="26"/>
  <c r="DV10" i="26"/>
  <c r="DV16" i="26" s="1"/>
  <c r="DV65" i="26"/>
  <c r="DV66" i="26"/>
  <c r="CT145" i="21"/>
  <c r="CU142" i="21" s="1"/>
  <c r="CU144" i="21" s="1"/>
  <c r="CT20" i="26"/>
  <c r="CK134" i="21"/>
  <c r="CL131" i="21" s="1"/>
  <c r="CL133" i="21" s="1"/>
  <c r="CK19" i="26"/>
  <c r="DV121" i="21"/>
  <c r="DZ5" i="25"/>
  <c r="DZ7" i="25"/>
  <c r="DZ6" i="25"/>
  <c r="EA8" i="25"/>
  <c r="DY4" i="25"/>
  <c r="DY3" i="25"/>
  <c r="DZ2" i="25"/>
  <c r="DY9" i="25"/>
  <c r="DV143" i="21"/>
  <c r="DV166" i="21"/>
  <c r="DV110" i="21"/>
  <c r="DV272" i="21" s="1"/>
  <c r="DY6" i="21"/>
  <c r="DZ8" i="21"/>
  <c r="DZ46" i="21" s="1"/>
  <c r="DY5" i="21"/>
  <c r="DY161" i="21" s="1"/>
  <c r="DY7" i="21"/>
  <c r="DX172" i="21"/>
  <c r="DX61" i="21"/>
  <c r="DX149" i="21"/>
  <c r="DW3" i="21"/>
  <c r="DW4" i="21"/>
  <c r="DX2" i="21"/>
  <c r="DW9" i="21"/>
  <c r="DW10" i="21"/>
  <c r="DW151" i="21"/>
  <c r="DW234" i="21"/>
  <c r="DW239" i="21" s="1"/>
  <c r="DW290" i="21"/>
  <c r="DW47" i="21"/>
  <c r="DW74" i="21"/>
  <c r="DW107" i="21"/>
  <c r="DW152" i="21"/>
  <c r="DW207" i="21"/>
  <c r="DW85" i="21"/>
  <c r="DW118" i="21"/>
  <c r="DW163" i="21"/>
  <c r="DW63" i="21"/>
  <c r="DW129" i="21"/>
  <c r="DW174" i="21"/>
  <c r="DW96" i="21"/>
  <c r="DW140" i="21"/>
  <c r="DW191" i="21"/>
  <c r="DV132" i="21"/>
  <c r="DV155" i="21"/>
  <c r="CI123" i="21"/>
  <c r="CJ120" i="21" s="1"/>
  <c r="DS9" i="20"/>
  <c r="DS10" i="20"/>
  <c r="DS59" i="20"/>
  <c r="DS4" i="20"/>
  <c r="DS49" i="20"/>
  <c r="DS3" i="20"/>
  <c r="DT2" i="20"/>
  <c r="DY8" i="20"/>
  <c r="DX5" i="20"/>
  <c r="DX6" i="20"/>
  <c r="DX7" i="20"/>
  <c r="DT347" i="21" l="1"/>
  <c r="DT350" i="21"/>
  <c r="DX346" i="21"/>
  <c r="DX345" i="21"/>
  <c r="DX218" i="21"/>
  <c r="DX50" i="26" s="1"/>
  <c r="DX47" i="26" s="1"/>
  <c r="DX217" i="21"/>
  <c r="DX49" i="26" s="1"/>
  <c r="DX46" i="26" s="1"/>
  <c r="DX184" i="21"/>
  <c r="DX200" i="21"/>
  <c r="DX185" i="21"/>
  <c r="DX201" i="21"/>
  <c r="DX338" i="21"/>
  <c r="DX339" i="21"/>
  <c r="DX372" i="21"/>
  <c r="DX62" i="26" s="1"/>
  <c r="DX371" i="21"/>
  <c r="DX56" i="26" s="1"/>
  <c r="DX364" i="21"/>
  <c r="DX365" i="21"/>
  <c r="DZ19" i="46"/>
  <c r="DY18" i="46"/>
  <c r="DY17" i="46"/>
  <c r="DU337" i="21"/>
  <c r="DU340" i="21" s="1"/>
  <c r="DU39" i="28"/>
  <c r="DU344" i="21"/>
  <c r="DX351" i="21"/>
  <c r="DW377" i="21"/>
  <c r="DX55" i="26"/>
  <c r="DX61" i="26"/>
  <c r="DX37" i="21"/>
  <c r="DX283" i="21"/>
  <c r="DX285" i="21"/>
  <c r="DX224" i="21"/>
  <c r="DX223" i="21"/>
  <c r="DX42" i="25"/>
  <c r="DX206" i="21"/>
  <c r="DX190" i="21"/>
  <c r="DX54" i="26"/>
  <c r="DX60" i="26"/>
  <c r="DX173" i="21"/>
  <c r="DX175" i="21" s="1"/>
  <c r="DX171" i="21" s="1"/>
  <c r="DX284" i="21" s="1"/>
  <c r="DX59" i="26"/>
  <c r="DX53" i="26"/>
  <c r="DX150" i="21"/>
  <c r="DX148" i="21" s="1"/>
  <c r="DY20" i="25" s="1"/>
  <c r="DX162" i="21"/>
  <c r="DX160" i="21" s="1"/>
  <c r="DY21" i="25" s="1"/>
  <c r="DX128" i="21"/>
  <c r="DX126" i="21" s="1"/>
  <c r="DY18" i="25" s="1"/>
  <c r="DX139" i="21"/>
  <c r="DX137" i="21" s="1"/>
  <c r="DY19" i="25" s="1"/>
  <c r="DY127" i="21"/>
  <c r="DY138" i="21"/>
  <c r="DY105" i="21"/>
  <c r="DY94" i="21"/>
  <c r="DY116" i="21"/>
  <c r="DY83" i="21"/>
  <c r="DX106" i="21"/>
  <c r="DX104" i="21" s="1"/>
  <c r="DY42" i="25" s="1"/>
  <c r="DX117" i="21"/>
  <c r="DX115" i="21" s="1"/>
  <c r="DY17" i="25" s="1"/>
  <c r="DX84" i="21"/>
  <c r="DX95" i="21"/>
  <c r="DY72" i="21"/>
  <c r="BH168" i="21"/>
  <c r="BH357" i="21" s="1"/>
  <c r="DX62" i="21"/>
  <c r="DX73" i="21"/>
  <c r="DX328" i="21"/>
  <c r="BF41" i="26"/>
  <c r="BF273" i="21"/>
  <c r="DT29" i="20"/>
  <c r="DT24" i="20"/>
  <c r="DT44" i="20"/>
  <c r="DT39" i="20"/>
  <c r="DT34" i="20"/>
  <c r="EC185" i="46"/>
  <c r="EC333" i="46" s="1"/>
  <c r="EC291" i="46"/>
  <c r="EC242" i="46"/>
  <c r="EC248" i="46"/>
  <c r="EC294" i="46"/>
  <c r="EC298" i="46"/>
  <c r="EC254" i="46"/>
  <c r="ED254" i="46" s="1"/>
  <c r="EC297" i="46"/>
  <c r="EC249" i="46"/>
  <c r="EC292" i="46"/>
  <c r="EC253" i="46"/>
  <c r="EC252" i="46"/>
  <c r="EC251" i="46"/>
  <c r="EC295" i="46"/>
  <c r="ED44" i="46"/>
  <c r="ED48" i="46"/>
  <c r="ED52" i="46"/>
  <c r="ED56" i="46"/>
  <c r="ED60" i="46"/>
  <c r="ED47" i="46"/>
  <c r="ED51" i="46"/>
  <c r="ED55" i="46"/>
  <c r="ED59" i="46"/>
  <c r="ED63" i="46"/>
  <c r="ED46" i="46"/>
  <c r="ED50" i="46"/>
  <c r="ED54" i="46"/>
  <c r="ED58" i="46"/>
  <c r="ED62" i="46"/>
  <c r="ED45" i="46"/>
  <c r="ED49" i="46"/>
  <c r="ED53" i="46"/>
  <c r="ED57" i="46"/>
  <c r="ED61" i="46"/>
  <c r="EC154" i="46"/>
  <c r="EC150" i="46"/>
  <c r="EC146" i="46"/>
  <c r="EC142" i="46"/>
  <c r="EC98" i="46"/>
  <c r="EC138" i="46"/>
  <c r="EC108" i="46"/>
  <c r="EC104" i="46"/>
  <c r="EC99" i="46"/>
  <c r="EC303" i="46"/>
  <c r="EC287" i="46"/>
  <c r="EC250" i="46"/>
  <c r="EC244" i="46"/>
  <c r="EC236" i="46"/>
  <c r="EC201" i="46"/>
  <c r="EC349" i="46" s="1"/>
  <c r="EC196" i="46"/>
  <c r="EC344" i="46" s="1"/>
  <c r="EC198" i="46"/>
  <c r="EC346" i="46" s="1"/>
  <c r="EC190" i="46"/>
  <c r="EC338" i="46" s="1"/>
  <c r="EC189" i="46"/>
  <c r="EC337" i="46" s="1"/>
  <c r="EC153" i="46"/>
  <c r="EC149" i="46"/>
  <c r="EC145" i="46"/>
  <c r="EC141" i="46"/>
  <c r="EC96" i="46"/>
  <c r="EC137" i="46"/>
  <c r="EC107" i="46"/>
  <c r="EC103" i="46"/>
  <c r="EC97" i="46"/>
  <c r="EC93" i="46"/>
  <c r="EC305" i="46"/>
  <c r="EC304" i="46"/>
  <c r="EC301" i="46"/>
  <c r="EC289" i="46"/>
  <c r="EC288" i="46"/>
  <c r="EC247" i="46"/>
  <c r="EC240" i="46"/>
  <c r="EC245" i="46"/>
  <c r="EC238" i="46"/>
  <c r="EC237" i="46"/>
  <c r="EC199" i="46"/>
  <c r="EC347" i="46" s="1"/>
  <c r="EC191" i="46"/>
  <c r="EC339" i="46" s="1"/>
  <c r="EC204" i="46"/>
  <c r="EC352" i="46" s="1"/>
  <c r="EC195" i="46"/>
  <c r="EC343" i="46" s="1"/>
  <c r="EC192" i="46"/>
  <c r="EC340" i="46" s="1"/>
  <c r="EC187" i="46"/>
  <c r="EC335" i="46" s="1"/>
  <c r="EC152" i="46"/>
  <c r="EC148" i="46"/>
  <c r="EC144" i="46"/>
  <c r="EC140" i="46"/>
  <c r="EC94" i="46"/>
  <c r="EC136" i="46"/>
  <c r="EC110" i="46"/>
  <c r="EC106" i="46"/>
  <c r="EC102" i="46"/>
  <c r="EC95" i="46"/>
  <c r="EC92" i="46"/>
  <c r="EC300" i="46"/>
  <c r="EC302" i="46"/>
  <c r="EC290" i="46"/>
  <c r="EC243" i="46"/>
  <c r="EC241" i="46"/>
  <c r="EC239" i="46"/>
  <c r="EC200" i="46"/>
  <c r="EC348" i="46" s="1"/>
  <c r="EC197" i="46"/>
  <c r="EC345" i="46" s="1"/>
  <c r="EC194" i="46"/>
  <c r="EC342" i="46" s="1"/>
  <c r="EC186" i="46"/>
  <c r="EC334" i="46" s="1"/>
  <c r="EC151" i="46"/>
  <c r="EC147" i="46"/>
  <c r="EC143" i="46"/>
  <c r="EC100" i="46"/>
  <c r="EC139" i="46"/>
  <c r="EC135" i="46"/>
  <c r="EC109" i="46"/>
  <c r="EC105" i="46"/>
  <c r="EC101" i="46"/>
  <c r="EC91" i="46"/>
  <c r="EC296" i="46"/>
  <c r="EC293" i="46"/>
  <c r="EC299" i="46"/>
  <c r="EC286" i="46"/>
  <c r="EC246" i="46"/>
  <c r="EC235" i="46"/>
  <c r="EC203" i="46"/>
  <c r="EC351" i="46" s="1"/>
  <c r="EC202" i="46"/>
  <c r="EC350" i="46" s="1"/>
  <c r="EC193" i="46"/>
  <c r="EC341" i="46" s="1"/>
  <c r="EC188" i="46"/>
  <c r="EC336" i="46" s="1"/>
  <c r="DW352" i="21"/>
  <c r="EC277" i="46"/>
  <c r="EC232" i="46"/>
  <c r="EC283" i="46"/>
  <c r="EC225" i="46"/>
  <c r="EC229" i="46"/>
  <c r="EC172" i="46"/>
  <c r="EC320" i="46" s="1"/>
  <c r="EC230" i="46"/>
  <c r="EC168" i="46"/>
  <c r="EC316" i="46" s="1"/>
  <c r="EC220" i="46"/>
  <c r="EC115" i="46"/>
  <c r="EC128" i="46"/>
  <c r="EC123" i="46"/>
  <c r="EC132" i="46"/>
  <c r="EC84" i="46"/>
  <c r="EC86" i="46"/>
  <c r="EC80" i="46"/>
  <c r="EC72" i="46"/>
  <c r="EC75" i="46"/>
  <c r="EC180" i="46"/>
  <c r="EC328" i="46" s="1"/>
  <c r="EC217" i="46"/>
  <c r="EC273" i="46"/>
  <c r="EC285" i="46"/>
  <c r="EC271" i="46"/>
  <c r="EC167" i="46"/>
  <c r="EC315" i="46" s="1"/>
  <c r="EC272" i="46"/>
  <c r="EC274" i="46"/>
  <c r="EC221" i="46"/>
  <c r="EC227" i="46"/>
  <c r="EC181" i="46"/>
  <c r="EC329" i="46" s="1"/>
  <c r="EC182" i="46"/>
  <c r="EC330" i="46" s="1"/>
  <c r="EC178" i="46"/>
  <c r="EC326" i="46" s="1"/>
  <c r="EC116" i="46"/>
  <c r="EC117" i="46"/>
  <c r="EC118" i="46"/>
  <c r="EC127" i="46"/>
  <c r="EC126" i="46"/>
  <c r="EC89" i="46"/>
  <c r="EC81" i="46"/>
  <c r="EC76" i="46"/>
  <c r="EC71" i="46"/>
  <c r="EC134" i="46"/>
  <c r="EC176" i="46"/>
  <c r="EC324" i="46" s="1"/>
  <c r="EC219" i="46"/>
  <c r="EC169" i="46"/>
  <c r="EC317" i="46" s="1"/>
  <c r="EC281" i="46"/>
  <c r="EC173" i="46"/>
  <c r="EC321" i="46" s="1"/>
  <c r="EC183" i="46"/>
  <c r="EC331" i="46" s="1"/>
  <c r="EC224" i="46"/>
  <c r="EC284" i="46"/>
  <c r="EC177" i="46"/>
  <c r="EC325" i="46" s="1"/>
  <c r="EC228" i="46"/>
  <c r="EC218" i="46"/>
  <c r="EC119" i="46"/>
  <c r="EC120" i="46"/>
  <c r="EC122" i="46"/>
  <c r="EC131" i="46"/>
  <c r="EC124" i="46"/>
  <c r="EC83" i="46"/>
  <c r="EC85" i="46"/>
  <c r="EC82" i="46"/>
  <c r="EC77" i="46"/>
  <c r="EC73" i="46"/>
  <c r="EC175" i="46"/>
  <c r="EC323" i="46" s="1"/>
  <c r="EC184" i="46"/>
  <c r="EC332" i="46" s="1"/>
  <c r="EC270" i="46"/>
  <c r="EC278" i="46"/>
  <c r="EC222" i="46"/>
  <c r="EC280" i="46"/>
  <c r="EC275" i="46"/>
  <c r="EC166" i="46"/>
  <c r="EC314" i="46" s="1"/>
  <c r="EC267" i="46"/>
  <c r="EC279" i="46"/>
  <c r="EC223" i="46"/>
  <c r="EC276" i="46"/>
  <c r="EC282" i="46"/>
  <c r="EC268" i="46"/>
  <c r="EC269" i="46"/>
  <c r="EC233" i="46"/>
  <c r="EC170" i="46"/>
  <c r="EC318" i="46" s="1"/>
  <c r="EC266" i="46"/>
  <c r="EC125" i="46"/>
  <c r="EC121" i="46"/>
  <c r="EC130" i="46"/>
  <c r="EC133" i="46"/>
  <c r="EC129" i="46"/>
  <c r="EC87" i="46"/>
  <c r="EC88" i="46"/>
  <c r="EC90" i="46"/>
  <c r="EC79" i="46"/>
  <c r="EC78" i="46"/>
  <c r="EC74" i="46"/>
  <c r="EC231" i="46"/>
  <c r="EC234" i="46"/>
  <c r="EC165" i="46"/>
  <c r="EC216" i="46"/>
  <c r="EC171" i="46"/>
  <c r="EC319" i="46" s="1"/>
  <c r="EC226" i="46"/>
  <c r="EC179" i="46"/>
  <c r="EC327" i="46" s="1"/>
  <c r="EC215" i="46"/>
  <c r="EC174" i="46"/>
  <c r="EC322" i="46" s="1"/>
  <c r="DV63" i="26"/>
  <c r="EB159" i="46"/>
  <c r="EA310" i="46"/>
  <c r="EB209" i="46"/>
  <c r="EB208" i="46"/>
  <c r="EB158" i="46"/>
  <c r="EB260" i="46"/>
  <c r="EB259" i="46"/>
  <c r="ED38" i="46"/>
  <c r="ED32" i="46"/>
  <c r="ED37" i="46"/>
  <c r="ED27" i="46"/>
  <c r="ED43" i="46"/>
  <c r="ED40" i="46"/>
  <c r="ED25" i="46"/>
  <c r="ED34" i="46"/>
  <c r="ED36" i="46"/>
  <c r="ED26" i="46"/>
  <c r="ED41" i="46"/>
  <c r="ED29" i="46"/>
  <c r="ED28" i="46"/>
  <c r="ED31" i="46"/>
  <c r="ED33" i="46"/>
  <c r="ED24" i="46"/>
  <c r="ED35" i="46"/>
  <c r="ED42" i="46"/>
  <c r="ED30" i="46"/>
  <c r="ED39" i="46"/>
  <c r="EB313" i="46"/>
  <c r="DY32" i="21"/>
  <c r="DY31" i="21" s="1"/>
  <c r="DZ15" i="25" s="1"/>
  <c r="EE14" i="46"/>
  <c r="EE16" i="46" s="1"/>
  <c r="ED15" i="46"/>
  <c r="E471" i="46"/>
  <c r="F470" i="46"/>
  <c r="BF112" i="21"/>
  <c r="DW3" i="26"/>
  <c r="DW4" i="26"/>
  <c r="DX2" i="26"/>
  <c r="DW9" i="26"/>
  <c r="DW10" i="26"/>
  <c r="DW16" i="26" s="1"/>
  <c r="DW66" i="26"/>
  <c r="DW65" i="26"/>
  <c r="EB5" i="26"/>
  <c r="EB6" i="26"/>
  <c r="EB7" i="26"/>
  <c r="EC8" i="26"/>
  <c r="ED8" i="26" s="1"/>
  <c r="CL134" i="21"/>
  <c r="CM131" i="21" s="1"/>
  <c r="CM133" i="21" s="1"/>
  <c r="CL19" i="26"/>
  <c r="CU145" i="21"/>
  <c r="CV142" i="21" s="1"/>
  <c r="CV144" i="21" s="1"/>
  <c r="CU20" i="26"/>
  <c r="EA2" i="25"/>
  <c r="DZ4" i="25"/>
  <c r="DZ3" i="25"/>
  <c r="DZ9" i="25"/>
  <c r="EA5" i="25"/>
  <c r="EA7" i="25"/>
  <c r="EB8" i="25"/>
  <c r="EA6" i="25"/>
  <c r="DW155" i="21"/>
  <c r="DW166" i="21"/>
  <c r="DW143" i="21"/>
  <c r="DW110" i="21"/>
  <c r="DW272" i="21" s="1"/>
  <c r="DY61" i="21"/>
  <c r="DY172" i="21"/>
  <c r="DY149" i="21"/>
  <c r="CJ122" i="21"/>
  <c r="DZ5" i="21"/>
  <c r="DZ161" i="21" s="1"/>
  <c r="DZ6" i="21"/>
  <c r="EA8" i="21"/>
  <c r="EA46" i="21" s="1"/>
  <c r="DZ7" i="21"/>
  <c r="DX3" i="21"/>
  <c r="DX4" i="21"/>
  <c r="DX9" i="21"/>
  <c r="DY2" i="21"/>
  <c r="DX10" i="21"/>
  <c r="DX151" i="21"/>
  <c r="DX234" i="21"/>
  <c r="DX239" i="21" s="1"/>
  <c r="DX290" i="21"/>
  <c r="DX47" i="21"/>
  <c r="DX96" i="21"/>
  <c r="DX140" i="21"/>
  <c r="DX63" i="21"/>
  <c r="DX107" i="21"/>
  <c r="DX152" i="21"/>
  <c r="DX207" i="21"/>
  <c r="DX211" i="21" s="1"/>
  <c r="DX31" i="26" s="1"/>
  <c r="DX74" i="21"/>
  <c r="DX118" i="21"/>
  <c r="DX163" i="21"/>
  <c r="DX174" i="21"/>
  <c r="DX85" i="21"/>
  <c r="DX129" i="21"/>
  <c r="DX191" i="21"/>
  <c r="DX195" i="21" s="1"/>
  <c r="DX30" i="26" s="1"/>
  <c r="DW132" i="21"/>
  <c r="DW121" i="21"/>
  <c r="DT9" i="20"/>
  <c r="DT10" i="20"/>
  <c r="DT59" i="20"/>
  <c r="DT54" i="20"/>
  <c r="DU2" i="20"/>
  <c r="DT49" i="20"/>
  <c r="DT4" i="20"/>
  <c r="DT3" i="20"/>
  <c r="DZ8" i="20"/>
  <c r="DY7" i="20"/>
  <c r="DY6" i="20"/>
  <c r="DY5" i="20"/>
  <c r="DU347" i="21" l="1"/>
  <c r="DU350" i="21"/>
  <c r="DY346" i="21"/>
  <c r="DY345" i="21"/>
  <c r="DY55" i="26" s="1"/>
  <c r="DY218" i="21"/>
  <c r="DY50" i="26" s="1"/>
  <c r="DY47" i="26" s="1"/>
  <c r="DY201" i="21"/>
  <c r="DY200" i="21"/>
  <c r="DY217" i="21"/>
  <c r="DY49" i="26" s="1"/>
  <c r="DY46" i="26" s="1"/>
  <c r="DY185" i="21"/>
  <c r="DY184" i="21"/>
  <c r="DY339" i="21"/>
  <c r="DY372" i="21"/>
  <c r="DY62" i="26" s="1"/>
  <c r="DY371" i="21"/>
  <c r="DY56" i="26" s="1"/>
  <c r="DY338" i="21"/>
  <c r="DY365" i="21"/>
  <c r="DY364" i="21"/>
  <c r="EA19" i="46"/>
  <c r="DZ18" i="46"/>
  <c r="DZ17" i="46"/>
  <c r="DV337" i="21"/>
  <c r="DV340" i="21" s="1"/>
  <c r="DV39" i="28"/>
  <c r="DV344" i="21"/>
  <c r="DY351" i="21"/>
  <c r="DY61" i="26"/>
  <c r="DX377" i="21"/>
  <c r="DY37" i="21"/>
  <c r="DY283" i="21"/>
  <c r="DY285" i="21"/>
  <c r="DX268" i="21"/>
  <c r="DY224" i="21"/>
  <c r="DY223" i="21"/>
  <c r="DY206" i="21"/>
  <c r="DY190" i="21"/>
  <c r="DY54" i="26"/>
  <c r="DY60" i="26"/>
  <c r="DY173" i="21"/>
  <c r="DY175" i="21" s="1"/>
  <c r="DY171" i="21" s="1"/>
  <c r="DY284" i="21" s="1"/>
  <c r="DY59" i="26"/>
  <c r="DY53" i="26"/>
  <c r="DY150" i="21"/>
  <c r="DY148" i="21" s="1"/>
  <c r="DZ20" i="25" s="1"/>
  <c r="DY162" i="21"/>
  <c r="DY160" i="21" s="1"/>
  <c r="DZ21" i="25" s="1"/>
  <c r="DY128" i="21"/>
  <c r="DY126" i="21" s="1"/>
  <c r="DZ18" i="25" s="1"/>
  <c r="DY139" i="21"/>
  <c r="DY137" i="21" s="1"/>
  <c r="DZ19" i="25" s="1"/>
  <c r="DZ138" i="21"/>
  <c r="DZ127" i="21"/>
  <c r="DZ116" i="21"/>
  <c r="DZ105" i="21"/>
  <c r="DZ94" i="21"/>
  <c r="DZ83" i="21"/>
  <c r="DY106" i="21"/>
  <c r="DY104" i="21" s="1"/>
  <c r="DZ42" i="25" s="1"/>
  <c r="DY117" i="21"/>
  <c r="DY115" i="21" s="1"/>
  <c r="DZ17" i="25" s="1"/>
  <c r="DY84" i="21"/>
  <c r="DY95" i="21"/>
  <c r="DZ72" i="21"/>
  <c r="DY62" i="21"/>
  <c r="DY73" i="21"/>
  <c r="BH21" i="28"/>
  <c r="BI165" i="21"/>
  <c r="DY328" i="21"/>
  <c r="DU29" i="20"/>
  <c r="DU24" i="20"/>
  <c r="DU44" i="20"/>
  <c r="DU39" i="20"/>
  <c r="ED7" i="26"/>
  <c r="ED5" i="26"/>
  <c r="EE8" i="26"/>
  <c r="ED6" i="26"/>
  <c r="DU34" i="20"/>
  <c r="ED235" i="46"/>
  <c r="ED299" i="46"/>
  <c r="ED239" i="46"/>
  <c r="ED300" i="46"/>
  <c r="ED245" i="46"/>
  <c r="ED288" i="46"/>
  <c r="ED304" i="46"/>
  <c r="ED303" i="46"/>
  <c r="ED246" i="46"/>
  <c r="ED293" i="46"/>
  <c r="ED241" i="46"/>
  <c r="ED240" i="46"/>
  <c r="ED289" i="46"/>
  <c r="ED236" i="46"/>
  <c r="ED296" i="46"/>
  <c r="ED290" i="46"/>
  <c r="ED237" i="46"/>
  <c r="ED247" i="46"/>
  <c r="ED305" i="46"/>
  <c r="ED244" i="46"/>
  <c r="ED287" i="46"/>
  <c r="ED286" i="46"/>
  <c r="ED243" i="46"/>
  <c r="ED302" i="46"/>
  <c r="ED238" i="46"/>
  <c r="ED301" i="46"/>
  <c r="ED250" i="46"/>
  <c r="ED154" i="46"/>
  <c r="ED150" i="46"/>
  <c r="ED146" i="46"/>
  <c r="ED142" i="46"/>
  <c r="ED137" i="46"/>
  <c r="ED136" i="46"/>
  <c r="ED108" i="46"/>
  <c r="ED104" i="46"/>
  <c r="ED100" i="46"/>
  <c r="ED96" i="46"/>
  <c r="ED92" i="46"/>
  <c r="ED253" i="46"/>
  <c r="ED252" i="46"/>
  <c r="ED249" i="46"/>
  <c r="ED200" i="46"/>
  <c r="ED348" i="46" s="1"/>
  <c r="ED198" i="46"/>
  <c r="ED346" i="46" s="1"/>
  <c r="ED199" i="46"/>
  <c r="ED347" i="46" s="1"/>
  <c r="ED195" i="46"/>
  <c r="ED343" i="46" s="1"/>
  <c r="ED190" i="46"/>
  <c r="ED338" i="46" s="1"/>
  <c r="ED153" i="46"/>
  <c r="ED149" i="46"/>
  <c r="ED145" i="46"/>
  <c r="ED141" i="46"/>
  <c r="ED135" i="46"/>
  <c r="ED107" i="46"/>
  <c r="ED103" i="46"/>
  <c r="ED99" i="46"/>
  <c r="ED95" i="46"/>
  <c r="ED91" i="46"/>
  <c r="ED291" i="46"/>
  <c r="ED251" i="46"/>
  <c r="ED248" i="46"/>
  <c r="ED197" i="46"/>
  <c r="ED345" i="46" s="1"/>
  <c r="ED201" i="46"/>
  <c r="ED349" i="46" s="1"/>
  <c r="ED196" i="46"/>
  <c r="ED344" i="46" s="1"/>
  <c r="ED191" i="46"/>
  <c r="ED339" i="46" s="1"/>
  <c r="ED185" i="46"/>
  <c r="ED333" i="46" s="1"/>
  <c r="ED152" i="46"/>
  <c r="ED148" i="46"/>
  <c r="ED144" i="46"/>
  <c r="ED140" i="46"/>
  <c r="ED110" i="46"/>
  <c r="ED106" i="46"/>
  <c r="ED102" i="46"/>
  <c r="ED98" i="46"/>
  <c r="ED94" i="46"/>
  <c r="ED298" i="46"/>
  <c r="ED242" i="46"/>
  <c r="ED204" i="46"/>
  <c r="ED352" i="46" s="1"/>
  <c r="ED192" i="46"/>
  <c r="ED340" i="46" s="1"/>
  <c r="ED194" i="46"/>
  <c r="ED342" i="46" s="1"/>
  <c r="ED189" i="46"/>
  <c r="ED337" i="46" s="1"/>
  <c r="ED188" i="46"/>
  <c r="ED336" i="46" s="1"/>
  <c r="EE45" i="46"/>
  <c r="EE49" i="46"/>
  <c r="EE53" i="46"/>
  <c r="EE57" i="46"/>
  <c r="EE61" i="46"/>
  <c r="EE44" i="46"/>
  <c r="EE48" i="46"/>
  <c r="EE52" i="46"/>
  <c r="EE56" i="46"/>
  <c r="EE60" i="46"/>
  <c r="EE47" i="46"/>
  <c r="EE51" i="46"/>
  <c r="EE55" i="46"/>
  <c r="EE59" i="46"/>
  <c r="EE63" i="46"/>
  <c r="EE46" i="46"/>
  <c r="EE50" i="46"/>
  <c r="EE54" i="46"/>
  <c r="EE58" i="46"/>
  <c r="EE62" i="46"/>
  <c r="ED151" i="46"/>
  <c r="ED147" i="46"/>
  <c r="ED143" i="46"/>
  <c r="ED139" i="46"/>
  <c r="ED138" i="46"/>
  <c r="ED109" i="46"/>
  <c r="ED105" i="46"/>
  <c r="ED101" i="46"/>
  <c r="ED97" i="46"/>
  <c r="ED93" i="46"/>
  <c r="ED297" i="46"/>
  <c r="ED294" i="46"/>
  <c r="ED295" i="46"/>
  <c r="ED292" i="46"/>
  <c r="ED202" i="46"/>
  <c r="ED350" i="46" s="1"/>
  <c r="ED203" i="46"/>
  <c r="ED351" i="46" s="1"/>
  <c r="ED193" i="46"/>
  <c r="ED341" i="46" s="1"/>
  <c r="ED187" i="46"/>
  <c r="ED335" i="46" s="1"/>
  <c r="ED186" i="46"/>
  <c r="ED334" i="46" s="1"/>
  <c r="DX352" i="21"/>
  <c r="DX358" i="21" s="1"/>
  <c r="DX311" i="21" s="1"/>
  <c r="ED179" i="46"/>
  <c r="ED327" i="46" s="1"/>
  <c r="ED216" i="46"/>
  <c r="ED170" i="46"/>
  <c r="ED318" i="46" s="1"/>
  <c r="ED268" i="46"/>
  <c r="ED279" i="46"/>
  <c r="ED280" i="46"/>
  <c r="ED184" i="46"/>
  <c r="ED332" i="46" s="1"/>
  <c r="ED116" i="46"/>
  <c r="ED117" i="46"/>
  <c r="ED121" i="46"/>
  <c r="ED127" i="46"/>
  <c r="ED124" i="46"/>
  <c r="ED88" i="46"/>
  <c r="ED86" i="46"/>
  <c r="ED83" i="46"/>
  <c r="ED81" i="46"/>
  <c r="ED73" i="46"/>
  <c r="ED134" i="46"/>
  <c r="ED173" i="46"/>
  <c r="ED219" i="46"/>
  <c r="ED181" i="46"/>
  <c r="ED329" i="46" s="1"/>
  <c r="ED167" i="46"/>
  <c r="ED315" i="46" s="1"/>
  <c r="ED217" i="46"/>
  <c r="ED225" i="46"/>
  <c r="ED226" i="46"/>
  <c r="ED165" i="46"/>
  <c r="ED282" i="46"/>
  <c r="ED267" i="46"/>
  <c r="ED222" i="46"/>
  <c r="ED175" i="46"/>
  <c r="ED323" i="46" s="1"/>
  <c r="ED284" i="46"/>
  <c r="ED130" i="46"/>
  <c r="ED118" i="46"/>
  <c r="ED119" i="46"/>
  <c r="ED131" i="46"/>
  <c r="ED126" i="46"/>
  <c r="ED89" i="46"/>
  <c r="ED82" i="46"/>
  <c r="ED79" i="46"/>
  <c r="ED77" i="46"/>
  <c r="ED74" i="46"/>
  <c r="ED281" i="46"/>
  <c r="ED178" i="46"/>
  <c r="ED326" i="46" s="1"/>
  <c r="ED221" i="46"/>
  <c r="ED271" i="46"/>
  <c r="ED180" i="46"/>
  <c r="ED328" i="46" s="1"/>
  <c r="ED230" i="46"/>
  <c r="ED283" i="46"/>
  <c r="ED174" i="46"/>
  <c r="ED322" i="46" s="1"/>
  <c r="ED171" i="46"/>
  <c r="ED319" i="46" s="1"/>
  <c r="ED234" i="46"/>
  <c r="ED233" i="46"/>
  <c r="ED276" i="46"/>
  <c r="ED166" i="46"/>
  <c r="ED278" i="46"/>
  <c r="ED228" i="46"/>
  <c r="ED115" i="46"/>
  <c r="ED125" i="46"/>
  <c r="ED123" i="46"/>
  <c r="ED133" i="46"/>
  <c r="ED129" i="46"/>
  <c r="ED84" i="46"/>
  <c r="ED85" i="46"/>
  <c r="ED80" i="46"/>
  <c r="ED75" i="46"/>
  <c r="ED71" i="46"/>
  <c r="ED183" i="46"/>
  <c r="ED331" i="46" s="1"/>
  <c r="ED169" i="46"/>
  <c r="ED317" i="46" s="1"/>
  <c r="ED176" i="46"/>
  <c r="ED324" i="46" s="1"/>
  <c r="ED182" i="46"/>
  <c r="ED330" i="46" s="1"/>
  <c r="ED227" i="46"/>
  <c r="ED274" i="46"/>
  <c r="ED285" i="46"/>
  <c r="ED220" i="46"/>
  <c r="ED172" i="46"/>
  <c r="ED320" i="46" s="1"/>
  <c r="ED232" i="46"/>
  <c r="ED215" i="46"/>
  <c r="ED231" i="46"/>
  <c r="ED266" i="46"/>
  <c r="ED269" i="46"/>
  <c r="ED223" i="46"/>
  <c r="ED275" i="46"/>
  <c r="ED270" i="46"/>
  <c r="ED218" i="46"/>
  <c r="ED177" i="46"/>
  <c r="ED325" i="46" s="1"/>
  <c r="ED224" i="46"/>
  <c r="ED120" i="46"/>
  <c r="ED122" i="46"/>
  <c r="ED128" i="46"/>
  <c r="ED132" i="46"/>
  <c r="ED90" i="46"/>
  <c r="ED87" i="46"/>
  <c r="ED76" i="46"/>
  <c r="ED78" i="46"/>
  <c r="ED72" i="46"/>
  <c r="ED272" i="46"/>
  <c r="ED273" i="46"/>
  <c r="ED168" i="46"/>
  <c r="ED316" i="46" s="1"/>
  <c r="ED229" i="46"/>
  <c r="ED277" i="46"/>
  <c r="EC159" i="46"/>
  <c r="EB310" i="46"/>
  <c r="EC209" i="46"/>
  <c r="EC208" i="46"/>
  <c r="EC158" i="46"/>
  <c r="EC260" i="46"/>
  <c r="EC259" i="46"/>
  <c r="ED321" i="46"/>
  <c r="EE43" i="46"/>
  <c r="EE27" i="46"/>
  <c r="EE38" i="46"/>
  <c r="EE32" i="46"/>
  <c r="EE37" i="46"/>
  <c r="EE34" i="46"/>
  <c r="EE26" i="46"/>
  <c r="EE40" i="46"/>
  <c r="EE41" i="46"/>
  <c r="EE36" i="46"/>
  <c r="EE25" i="46"/>
  <c r="EE35" i="46"/>
  <c r="EE30" i="46"/>
  <c r="EE31" i="46"/>
  <c r="EE29" i="46"/>
  <c r="EE42" i="46"/>
  <c r="EE33" i="46"/>
  <c r="EE28" i="46"/>
  <c r="EE24" i="46"/>
  <c r="EE39" i="46"/>
  <c r="DZ32" i="21"/>
  <c r="DZ31" i="21" s="1"/>
  <c r="EA15" i="25" s="1"/>
  <c r="EF14" i="46"/>
  <c r="EF16" i="46" s="1"/>
  <c r="EE134" i="46"/>
  <c r="EE15" i="46"/>
  <c r="EC313" i="46"/>
  <c r="E472" i="46"/>
  <c r="F471" i="46"/>
  <c r="BG26" i="28"/>
  <c r="BG109" i="21"/>
  <c r="EC5" i="26"/>
  <c r="EC6" i="26"/>
  <c r="EC7" i="26"/>
  <c r="DX3" i="26"/>
  <c r="DX4" i="26"/>
  <c r="DY2" i="26"/>
  <c r="DX9" i="26"/>
  <c r="DX10" i="26"/>
  <c r="DX16" i="26" s="1"/>
  <c r="DX65" i="26"/>
  <c r="DX66" i="26"/>
  <c r="CM134" i="21"/>
  <c r="CN131" i="21" s="1"/>
  <c r="CN133" i="21" s="1"/>
  <c r="CM19" i="26"/>
  <c r="CJ123" i="21"/>
  <c r="CK120" i="21" s="1"/>
  <c r="CK122" i="21" s="1"/>
  <c r="CJ18" i="26"/>
  <c r="CV145" i="21"/>
  <c r="CW142" i="21" s="1"/>
  <c r="CW144" i="21" s="1"/>
  <c r="CV20" i="26"/>
  <c r="EB6" i="25"/>
  <c r="EB5" i="25"/>
  <c r="EC8" i="25"/>
  <c r="EB7" i="25"/>
  <c r="EB2" i="25"/>
  <c r="EA4" i="25"/>
  <c r="EA3" i="25"/>
  <c r="EA9" i="25"/>
  <c r="DX132" i="21"/>
  <c r="DX166" i="21"/>
  <c r="DX110" i="21"/>
  <c r="DX272" i="21" s="1"/>
  <c r="EA5" i="21"/>
  <c r="EA161" i="21" s="1"/>
  <c r="EA7" i="21"/>
  <c r="EA6" i="21"/>
  <c r="EB8" i="21"/>
  <c r="EB46" i="21" s="1"/>
  <c r="DX143" i="21"/>
  <c r="DX121" i="21"/>
  <c r="DZ2" i="21"/>
  <c r="DY3" i="21"/>
  <c r="DY10" i="21"/>
  <c r="DY4" i="21"/>
  <c r="DY9" i="21"/>
  <c r="DY151" i="21"/>
  <c r="DY47" i="21"/>
  <c r="DY234" i="21"/>
  <c r="DY239" i="21" s="1"/>
  <c r="DY290" i="21"/>
  <c r="DY63" i="21"/>
  <c r="DY163" i="21"/>
  <c r="DY107" i="21"/>
  <c r="DY140" i="21"/>
  <c r="DY74" i="21"/>
  <c r="DY174" i="21"/>
  <c r="DY207" i="21"/>
  <c r="DY211" i="21" s="1"/>
  <c r="DY31" i="26" s="1"/>
  <c r="DY152" i="21"/>
  <c r="DY96" i="21"/>
  <c r="DY191" i="21"/>
  <c r="DY195" i="21" s="1"/>
  <c r="DY30" i="26" s="1"/>
  <c r="DY118" i="21"/>
  <c r="DY85" i="21"/>
  <c r="DY129" i="21"/>
  <c r="DZ172" i="21"/>
  <c r="DZ61" i="21"/>
  <c r="DZ149" i="21"/>
  <c r="DX155" i="21"/>
  <c r="DU9" i="20"/>
  <c r="DU10" i="20"/>
  <c r="DU59" i="20"/>
  <c r="DU54" i="20"/>
  <c r="DU4" i="20"/>
  <c r="DV2" i="20"/>
  <c r="DU49" i="20"/>
  <c r="DU3" i="20"/>
  <c r="EA8" i="20"/>
  <c r="DZ7" i="20"/>
  <c r="DZ6" i="20"/>
  <c r="DZ5" i="20"/>
  <c r="DV347" i="21" l="1"/>
  <c r="DV350" i="21"/>
  <c r="DZ345" i="21"/>
  <c r="DZ55" i="26" s="1"/>
  <c r="DZ218" i="21"/>
  <c r="DZ50" i="26" s="1"/>
  <c r="DZ47" i="26" s="1"/>
  <c r="DZ217" i="21"/>
  <c r="DZ49" i="26" s="1"/>
  <c r="DZ46" i="26" s="1"/>
  <c r="DZ346" i="21"/>
  <c r="DZ184" i="21"/>
  <c r="DZ200" i="21"/>
  <c r="DZ54" i="26" s="1"/>
  <c r="DZ201" i="21"/>
  <c r="DZ185" i="21"/>
  <c r="DZ339" i="21"/>
  <c r="DZ371" i="21"/>
  <c r="DZ56" i="26" s="1"/>
  <c r="DZ338" i="21"/>
  <c r="DZ372" i="21"/>
  <c r="DZ62" i="26" s="1"/>
  <c r="DZ365" i="21"/>
  <c r="DZ364" i="21"/>
  <c r="EB19" i="46"/>
  <c r="EA17" i="46"/>
  <c r="EA18" i="46"/>
  <c r="DW337" i="21"/>
  <c r="DW340" i="21" s="1"/>
  <c r="DW39" i="28"/>
  <c r="DW344" i="21"/>
  <c r="DZ351" i="21"/>
  <c r="DZ61" i="26"/>
  <c r="DY377" i="21"/>
  <c r="DZ37" i="21"/>
  <c r="DZ283" i="21"/>
  <c r="DZ285" i="21"/>
  <c r="DY155" i="21"/>
  <c r="DZ224" i="21"/>
  <c r="DZ223" i="21"/>
  <c r="DZ206" i="21"/>
  <c r="DZ190" i="21"/>
  <c r="DZ60" i="26"/>
  <c r="DZ173" i="21"/>
  <c r="DZ175" i="21" s="1"/>
  <c r="DZ171" i="21" s="1"/>
  <c r="DZ284" i="21" s="1"/>
  <c r="DZ59" i="26"/>
  <c r="DZ53" i="26"/>
  <c r="DZ150" i="21"/>
  <c r="DZ148" i="21" s="1"/>
  <c r="EA20" i="25" s="1"/>
  <c r="DZ162" i="21"/>
  <c r="DZ160" i="21" s="1"/>
  <c r="EA21" i="25" s="1"/>
  <c r="DY268" i="21"/>
  <c r="EA127" i="21"/>
  <c r="EA138" i="21"/>
  <c r="EA116" i="21"/>
  <c r="EA105" i="21"/>
  <c r="EA94" i="21"/>
  <c r="EA83" i="21"/>
  <c r="DZ128" i="21"/>
  <c r="DZ126" i="21" s="1"/>
  <c r="EA18" i="25" s="1"/>
  <c r="DZ139" i="21"/>
  <c r="DZ137" i="21" s="1"/>
  <c r="EA19" i="25" s="1"/>
  <c r="DZ106" i="21"/>
  <c r="DZ104" i="21" s="1"/>
  <c r="EA42" i="25" s="1"/>
  <c r="DZ117" i="21"/>
  <c r="DZ115" i="21" s="1"/>
  <c r="EA17" i="25" s="1"/>
  <c r="DZ84" i="21"/>
  <c r="DZ95" i="21"/>
  <c r="EA72" i="21"/>
  <c r="DZ62" i="21"/>
  <c r="DZ73" i="21"/>
  <c r="BI167" i="21"/>
  <c r="BI22" i="26" s="1"/>
  <c r="DZ328" i="21"/>
  <c r="DV29" i="20"/>
  <c r="DV24" i="20"/>
  <c r="DV44" i="20"/>
  <c r="DV39" i="20"/>
  <c r="EF8" i="26"/>
  <c r="EE6" i="26"/>
  <c r="EE5" i="26"/>
  <c r="EE7" i="26"/>
  <c r="DV34" i="20"/>
  <c r="EE297" i="46"/>
  <c r="EE292" i="46"/>
  <c r="EE295" i="46"/>
  <c r="EE294" i="46"/>
  <c r="EE153" i="46"/>
  <c r="EE149" i="46"/>
  <c r="EE145" i="46"/>
  <c r="EE141" i="46"/>
  <c r="EE137" i="46"/>
  <c r="EE107" i="46"/>
  <c r="EE103" i="46"/>
  <c r="EE98" i="46"/>
  <c r="EE97" i="46"/>
  <c r="EE305" i="46"/>
  <c r="EE91" i="46"/>
  <c r="EE302" i="46"/>
  <c r="EE299" i="46"/>
  <c r="EE304" i="46"/>
  <c r="EE291" i="46"/>
  <c r="EE288" i="46"/>
  <c r="EE286" i="46"/>
  <c r="EE249" i="46"/>
  <c r="EE242" i="46"/>
  <c r="EE243" i="46"/>
  <c r="EE236" i="46"/>
  <c r="EE235" i="46"/>
  <c r="EE198" i="46"/>
  <c r="EE346" i="46" s="1"/>
  <c r="EE195" i="46"/>
  <c r="EE343" i="46" s="1"/>
  <c r="EE190" i="46"/>
  <c r="EE338" i="46" s="1"/>
  <c r="EE188" i="46"/>
  <c r="EE336" i="46" s="1"/>
  <c r="EF46" i="46"/>
  <c r="EF50" i="46"/>
  <c r="EF54" i="46"/>
  <c r="EF58" i="46"/>
  <c r="EF62" i="46"/>
  <c r="EF45" i="46"/>
  <c r="EF49" i="46"/>
  <c r="EF53" i="46"/>
  <c r="EF57" i="46"/>
  <c r="EF61" i="46"/>
  <c r="EF44" i="46"/>
  <c r="EF48" i="46"/>
  <c r="EF52" i="46"/>
  <c r="EF56" i="46"/>
  <c r="EF60" i="46"/>
  <c r="EF47" i="46"/>
  <c r="EF51" i="46"/>
  <c r="EF55" i="46"/>
  <c r="EF59" i="46"/>
  <c r="EF63" i="46"/>
  <c r="EE152" i="46"/>
  <c r="EE148" i="46"/>
  <c r="EE144" i="46"/>
  <c r="EE140" i="46"/>
  <c r="EE136" i="46"/>
  <c r="EE110" i="46"/>
  <c r="EE106" i="46"/>
  <c r="EE102" i="46"/>
  <c r="EE96" i="46"/>
  <c r="EE95" i="46"/>
  <c r="EE298" i="46"/>
  <c r="EE300" i="46"/>
  <c r="EE301" i="46"/>
  <c r="EE254" i="46"/>
  <c r="EE245" i="46"/>
  <c r="EE248" i="46"/>
  <c r="EE237" i="46"/>
  <c r="EE199" i="46"/>
  <c r="EE347" i="46" s="1"/>
  <c r="EE196" i="46"/>
  <c r="EE344" i="46" s="1"/>
  <c r="EE197" i="46"/>
  <c r="EE345" i="46" s="1"/>
  <c r="EE192" i="46"/>
  <c r="EE340" i="46" s="1"/>
  <c r="EE187" i="46"/>
  <c r="EE335" i="46" s="1"/>
  <c r="EE151" i="46"/>
  <c r="EE147" i="46"/>
  <c r="EE143" i="46"/>
  <c r="EE139" i="46"/>
  <c r="EE135" i="46"/>
  <c r="EE109" i="46"/>
  <c r="EE105" i="46"/>
  <c r="EE101" i="46"/>
  <c r="EE94" i="46"/>
  <c r="EE93" i="46"/>
  <c r="EE303" i="46"/>
  <c r="EE289" i="46"/>
  <c r="EE296" i="46"/>
  <c r="EE250" i="46"/>
  <c r="EE252" i="46"/>
  <c r="EE241" i="46"/>
  <c r="EE251" i="46"/>
  <c r="EE244" i="46"/>
  <c r="EE238" i="46"/>
  <c r="EE203" i="46"/>
  <c r="EE351" i="46" s="1"/>
  <c r="EE193" i="46"/>
  <c r="EE341" i="46" s="1"/>
  <c r="EE204" i="46"/>
  <c r="EE352" i="46" s="1"/>
  <c r="EE191" i="46"/>
  <c r="EE339" i="46" s="1"/>
  <c r="EE189" i="46"/>
  <c r="EE337" i="46" s="1"/>
  <c r="EE185" i="46"/>
  <c r="EE333" i="46" s="1"/>
  <c r="EE154" i="46"/>
  <c r="EE150" i="46"/>
  <c r="EE146" i="46"/>
  <c r="EE142" i="46"/>
  <c r="EE138" i="46"/>
  <c r="EE108" i="46"/>
  <c r="EE104" i="46"/>
  <c r="EE100" i="46"/>
  <c r="EE99" i="46"/>
  <c r="EE92" i="46"/>
  <c r="EE287" i="46"/>
  <c r="EE293" i="46"/>
  <c r="EE290" i="46"/>
  <c r="EE253" i="46"/>
  <c r="EE246" i="46"/>
  <c r="EE247" i="46"/>
  <c r="EE240" i="46"/>
  <c r="EE239" i="46"/>
  <c r="EE201" i="46"/>
  <c r="EE349" i="46" s="1"/>
  <c r="EE202" i="46"/>
  <c r="EE350" i="46" s="1"/>
  <c r="EE200" i="46"/>
  <c r="EE348" i="46" s="1"/>
  <c r="EE194" i="46"/>
  <c r="EE342" i="46" s="1"/>
  <c r="EE186" i="46"/>
  <c r="EE334" i="46" s="1"/>
  <c r="DY352" i="21"/>
  <c r="DY358" i="21" s="1"/>
  <c r="DY63" i="26" s="1"/>
  <c r="EE277" i="46"/>
  <c r="EE272" i="46"/>
  <c r="EE270" i="46"/>
  <c r="EE266" i="46"/>
  <c r="EE232" i="46"/>
  <c r="EE274" i="46"/>
  <c r="EE169" i="46"/>
  <c r="EE317" i="46" s="1"/>
  <c r="EE278" i="46"/>
  <c r="EE234" i="46"/>
  <c r="EE230" i="46"/>
  <c r="EE222" i="46"/>
  <c r="EE165" i="46"/>
  <c r="EE121" i="46"/>
  <c r="EE124" i="46"/>
  <c r="EE123" i="46"/>
  <c r="EE128" i="46"/>
  <c r="EE130" i="46"/>
  <c r="EE90" i="46"/>
  <c r="EE83" i="46"/>
  <c r="EE77" i="46"/>
  <c r="EE78" i="46"/>
  <c r="EE72" i="46"/>
  <c r="EE225" i="46"/>
  <c r="EE173" i="46"/>
  <c r="EE321" i="46" s="1"/>
  <c r="EE184" i="46"/>
  <c r="EE332" i="46" s="1"/>
  <c r="EE170" i="46"/>
  <c r="EE318" i="46" s="1"/>
  <c r="EE229" i="46"/>
  <c r="EE224" i="46"/>
  <c r="EE275" i="46"/>
  <c r="EE231" i="46"/>
  <c r="EE172" i="46"/>
  <c r="EE320" i="46" s="1"/>
  <c r="EE227" i="46"/>
  <c r="EE183" i="46"/>
  <c r="EE331" i="46" s="1"/>
  <c r="EE166" i="46"/>
  <c r="EE314" i="46" s="1"/>
  <c r="EE171" i="46"/>
  <c r="EE319" i="46" s="1"/>
  <c r="EE180" i="46"/>
  <c r="EE328" i="46" s="1"/>
  <c r="EE178" i="46"/>
  <c r="EE326" i="46" s="1"/>
  <c r="EE284" i="46"/>
  <c r="EE267" i="46"/>
  <c r="EE226" i="46"/>
  <c r="EE126" i="46"/>
  <c r="EE127" i="46"/>
  <c r="EE120" i="46"/>
  <c r="EE132" i="46"/>
  <c r="EE89" i="46"/>
  <c r="EE86" i="46"/>
  <c r="EE88" i="46"/>
  <c r="EE81" i="46"/>
  <c r="EE74" i="46"/>
  <c r="EE73" i="46"/>
  <c r="EE181" i="46"/>
  <c r="EE329" i="46" s="1"/>
  <c r="EE280" i="46"/>
  <c r="EE216" i="46"/>
  <c r="EE168" i="46"/>
  <c r="EE316" i="46" s="1"/>
  <c r="EE177" i="46"/>
  <c r="EE325" i="46" s="1"/>
  <c r="EE223" i="46"/>
  <c r="EE220" i="46"/>
  <c r="EE182" i="46"/>
  <c r="EE330" i="46" s="1"/>
  <c r="EE276" i="46"/>
  <c r="EE174" i="46"/>
  <c r="EE322" i="46" s="1"/>
  <c r="EE271" i="46"/>
  <c r="EE282" i="46"/>
  <c r="EE115" i="46"/>
  <c r="EE118" i="46"/>
  <c r="EE131" i="46"/>
  <c r="EE119" i="46"/>
  <c r="EE129" i="46"/>
  <c r="EE79" i="46"/>
  <c r="EE84" i="46"/>
  <c r="EE75" i="46"/>
  <c r="EE76" i="46"/>
  <c r="EE217" i="46"/>
  <c r="EE279" i="46"/>
  <c r="EE179" i="46"/>
  <c r="EE327" i="46" s="1"/>
  <c r="EE273" i="46"/>
  <c r="EE218" i="46"/>
  <c r="EE269" i="46"/>
  <c r="EE215" i="46"/>
  <c r="EE285" i="46"/>
  <c r="EE176" i="46"/>
  <c r="EE324" i="46" s="1"/>
  <c r="EE228" i="46"/>
  <c r="EE233" i="46"/>
  <c r="EE283" i="46"/>
  <c r="EE221" i="46"/>
  <c r="EE281" i="46"/>
  <c r="EE175" i="46"/>
  <c r="EE323" i="46" s="1"/>
  <c r="EE117" i="46"/>
  <c r="EE122" i="46"/>
  <c r="EE116" i="46"/>
  <c r="EE125" i="46"/>
  <c r="EE133" i="46"/>
  <c r="EE85" i="46"/>
  <c r="EE87" i="46"/>
  <c r="EE80" i="46"/>
  <c r="EE82" i="46"/>
  <c r="EE71" i="46"/>
  <c r="EE167" i="46"/>
  <c r="EE315" i="46" s="1"/>
  <c r="EE219" i="46"/>
  <c r="EE268" i="46"/>
  <c r="DX63" i="26"/>
  <c r="EC310" i="46"/>
  <c r="ED159" i="46"/>
  <c r="ED158" i="46"/>
  <c r="ED209" i="46"/>
  <c r="ED208" i="46"/>
  <c r="ED260" i="46"/>
  <c r="ED259" i="46"/>
  <c r="ED314" i="46"/>
  <c r="EF37" i="46"/>
  <c r="EF43" i="46"/>
  <c r="EF38" i="46"/>
  <c r="EF32" i="46"/>
  <c r="EF27" i="46"/>
  <c r="EF36" i="46"/>
  <c r="EF40" i="46"/>
  <c r="EF26" i="46"/>
  <c r="EF25" i="46"/>
  <c r="EF34" i="46"/>
  <c r="EF41" i="46"/>
  <c r="EF31" i="46"/>
  <c r="EF28" i="46"/>
  <c r="EF29" i="46"/>
  <c r="EF42" i="46"/>
  <c r="EF30" i="46"/>
  <c r="EF33" i="46"/>
  <c r="EF39" i="46"/>
  <c r="EF35" i="46"/>
  <c r="EF24" i="46"/>
  <c r="F472" i="46"/>
  <c r="E473" i="46"/>
  <c r="ED313" i="46"/>
  <c r="EA32" i="21"/>
  <c r="EA31" i="21" s="1"/>
  <c r="EB15" i="25" s="1"/>
  <c r="EF15" i="46"/>
  <c r="EG14" i="46"/>
  <c r="EG16" i="46" s="1"/>
  <c r="BG111" i="21"/>
  <c r="DZ2" i="26"/>
  <c r="DY3" i="26"/>
  <c r="DY4" i="26"/>
  <c r="DY9" i="26"/>
  <c r="DY10" i="26"/>
  <c r="DY16" i="26" s="1"/>
  <c r="DY66" i="26"/>
  <c r="DY65" i="26"/>
  <c r="CN134" i="21"/>
  <c r="CO131" i="21" s="1"/>
  <c r="CO133" i="21" s="1"/>
  <c r="CN19" i="26"/>
  <c r="CW145" i="21"/>
  <c r="CX142" i="21" s="1"/>
  <c r="CX144" i="21" s="1"/>
  <c r="CW20" i="26"/>
  <c r="CK123" i="21"/>
  <c r="CL120" i="21" s="1"/>
  <c r="CL122" i="21" s="1"/>
  <c r="CL18" i="26" s="1"/>
  <c r="CK18" i="26"/>
  <c r="EC6" i="25"/>
  <c r="EC5" i="25"/>
  <c r="EC7" i="25"/>
  <c r="ED8" i="25"/>
  <c r="EB3" i="25"/>
  <c r="EC2" i="25"/>
  <c r="EB4" i="25"/>
  <c r="EB9" i="25"/>
  <c r="DY110" i="21"/>
  <c r="DY272" i="21" s="1"/>
  <c r="DY132" i="21"/>
  <c r="DY143" i="21"/>
  <c r="DY121" i="21"/>
  <c r="DZ3" i="21"/>
  <c r="DZ4" i="21"/>
  <c r="EA2" i="21"/>
  <c r="DZ10" i="21"/>
  <c r="DZ9" i="21"/>
  <c r="DZ151" i="21"/>
  <c r="DZ290" i="21"/>
  <c r="DZ234" i="21"/>
  <c r="DZ239" i="21" s="1"/>
  <c r="DZ47" i="21"/>
  <c r="DZ118" i="21"/>
  <c r="DZ85" i="21"/>
  <c r="DZ207" i="21"/>
  <c r="DZ211" i="21" s="1"/>
  <c r="DZ31" i="26" s="1"/>
  <c r="DZ63" i="21"/>
  <c r="DZ129" i="21"/>
  <c r="DZ163" i="21"/>
  <c r="DZ74" i="21"/>
  <c r="DZ96" i="21"/>
  <c r="DZ140" i="21"/>
  <c r="DZ174" i="21"/>
  <c r="DZ107" i="21"/>
  <c r="DZ152" i="21"/>
  <c r="DZ191" i="21"/>
  <c r="DZ195" i="21" s="1"/>
  <c r="DZ30" i="26" s="1"/>
  <c r="DY166" i="21"/>
  <c r="EA61" i="21"/>
  <c r="EA172" i="21"/>
  <c r="EA149" i="21"/>
  <c r="EB7" i="21"/>
  <c r="EB6" i="21"/>
  <c r="EC8" i="21"/>
  <c r="EC46" i="21" s="1"/>
  <c r="EB5" i="21"/>
  <c r="EB161" i="21" s="1"/>
  <c r="DV9" i="20"/>
  <c r="DV10" i="20"/>
  <c r="DV59" i="20"/>
  <c r="DV49" i="20"/>
  <c r="DV3" i="20"/>
  <c r="DV54" i="20"/>
  <c r="DW2" i="20"/>
  <c r="DV4" i="20"/>
  <c r="EB8" i="20"/>
  <c r="EC8" i="20" s="1"/>
  <c r="EA7" i="20"/>
  <c r="EA6" i="20"/>
  <c r="EA5" i="20"/>
  <c r="DW347" i="21" l="1"/>
  <c r="DW350" i="21"/>
  <c r="EA346" i="21"/>
  <c r="EA345" i="21"/>
  <c r="EA55" i="26" s="1"/>
  <c r="EA218" i="21"/>
  <c r="EA50" i="26" s="1"/>
  <c r="EA47" i="26" s="1"/>
  <c r="EA201" i="21"/>
  <c r="EA217" i="21"/>
  <c r="EA49" i="26" s="1"/>
  <c r="EA46" i="26" s="1"/>
  <c r="EA200" i="21"/>
  <c r="EA185" i="21"/>
  <c r="EA184" i="21"/>
  <c r="EA53" i="26" s="1"/>
  <c r="EA338" i="21"/>
  <c r="EA339" i="21"/>
  <c r="EA371" i="21"/>
  <c r="EA56" i="26" s="1"/>
  <c r="EA372" i="21"/>
  <c r="EA62" i="26" s="1"/>
  <c r="EA365" i="21"/>
  <c r="EA364" i="21"/>
  <c r="EC19" i="46"/>
  <c r="EB18" i="46"/>
  <c r="EB17" i="46"/>
  <c r="DX337" i="21"/>
  <c r="DX340" i="21" s="1"/>
  <c r="DX39" i="28"/>
  <c r="DX344" i="21"/>
  <c r="EA351" i="21"/>
  <c r="EA61" i="26"/>
  <c r="DZ377" i="21"/>
  <c r="EA37" i="21"/>
  <c r="EA283" i="21"/>
  <c r="EA285" i="21"/>
  <c r="EA224" i="21"/>
  <c r="EA223" i="21"/>
  <c r="DZ268" i="21"/>
  <c r="EA206" i="21"/>
  <c r="EA190" i="21"/>
  <c r="EA60" i="26"/>
  <c r="EA54" i="26"/>
  <c r="EA173" i="21"/>
  <c r="EA175" i="21" s="1"/>
  <c r="EA171" i="21" s="1"/>
  <c r="EA284" i="21" s="1"/>
  <c r="EA59" i="26"/>
  <c r="EA150" i="21"/>
  <c r="EA148" i="21" s="1"/>
  <c r="EB20" i="25" s="1"/>
  <c r="EA162" i="21"/>
  <c r="EA160" i="21" s="1"/>
  <c r="EB21" i="25" s="1"/>
  <c r="EA128" i="21"/>
  <c r="EA126" i="21" s="1"/>
  <c r="EB18" i="25" s="1"/>
  <c r="EA139" i="21"/>
  <c r="EA137" i="21" s="1"/>
  <c r="EB19" i="25" s="1"/>
  <c r="EB127" i="21"/>
  <c r="EB138" i="21"/>
  <c r="EB105" i="21"/>
  <c r="EB116" i="21"/>
  <c r="EB94" i="21"/>
  <c r="EB83" i="21"/>
  <c r="EA106" i="21"/>
  <c r="EA104" i="21" s="1"/>
  <c r="EA268" i="21" s="1"/>
  <c r="EA117" i="21"/>
  <c r="EA115" i="21" s="1"/>
  <c r="EB17" i="25" s="1"/>
  <c r="EA84" i="21"/>
  <c r="EA95" i="21"/>
  <c r="EB72" i="21"/>
  <c r="EA62" i="21"/>
  <c r="EA73" i="21"/>
  <c r="BI168" i="21"/>
  <c r="BI357" i="21" s="1"/>
  <c r="BG41" i="26"/>
  <c r="BG273" i="21"/>
  <c r="EA328" i="21"/>
  <c r="DW29" i="20"/>
  <c r="DW24" i="20"/>
  <c r="DW44" i="20"/>
  <c r="DW39" i="20"/>
  <c r="EF7" i="26"/>
  <c r="EG8" i="26"/>
  <c r="EF5" i="26"/>
  <c r="EF6" i="26"/>
  <c r="DW34" i="20"/>
  <c r="EC7" i="20"/>
  <c r="ED8" i="20"/>
  <c r="EC6" i="20"/>
  <c r="EC5" i="20"/>
  <c r="EF235" i="46"/>
  <c r="EF240" i="46"/>
  <c r="EF238" i="46"/>
  <c r="EF296" i="46"/>
  <c r="EF237" i="46"/>
  <c r="EF254" i="46"/>
  <c r="EF301" i="46"/>
  <c r="EF247" i="46"/>
  <c r="EF290" i="46"/>
  <c r="EF287" i="46"/>
  <c r="EF244" i="46"/>
  <c r="EF252" i="46"/>
  <c r="EF289" i="46"/>
  <c r="EF248" i="46"/>
  <c r="EF300" i="46"/>
  <c r="EF246" i="46"/>
  <c r="EF251" i="46"/>
  <c r="EF250" i="46"/>
  <c r="EF303" i="46"/>
  <c r="EF298" i="46"/>
  <c r="EF239" i="46"/>
  <c r="EF253" i="46"/>
  <c r="EF293" i="46"/>
  <c r="EF241" i="46"/>
  <c r="EF245" i="46"/>
  <c r="EF135" i="46"/>
  <c r="EF153" i="46"/>
  <c r="EF149" i="46"/>
  <c r="EF145" i="46"/>
  <c r="EF141" i="46"/>
  <c r="EF107" i="46"/>
  <c r="EF103" i="46"/>
  <c r="EF99" i="46"/>
  <c r="EF95" i="46"/>
  <c r="EF91" i="46"/>
  <c r="EF299" i="46"/>
  <c r="EF292" i="46"/>
  <c r="EF302" i="46"/>
  <c r="EF236" i="46"/>
  <c r="EF199" i="46"/>
  <c r="EF347" i="46" s="1"/>
  <c r="EF194" i="46"/>
  <c r="EF342" i="46" s="1"/>
  <c r="EF193" i="46"/>
  <c r="EF341" i="46" s="1"/>
  <c r="EF188" i="46"/>
  <c r="EF336" i="46" s="1"/>
  <c r="EF152" i="46"/>
  <c r="EF148" i="46"/>
  <c r="EF144" i="46"/>
  <c r="EF140" i="46"/>
  <c r="EF110" i="46"/>
  <c r="EF106" i="46"/>
  <c r="EF102" i="46"/>
  <c r="EF98" i="46"/>
  <c r="EF94" i="46"/>
  <c r="EF295" i="46"/>
  <c r="EF286" i="46"/>
  <c r="EF297" i="46"/>
  <c r="EF242" i="46"/>
  <c r="EF249" i="46"/>
  <c r="EF198" i="46"/>
  <c r="EF346" i="46" s="1"/>
  <c r="EF204" i="46"/>
  <c r="EF352" i="46" s="1"/>
  <c r="EF196" i="46"/>
  <c r="EF344" i="46" s="1"/>
  <c r="EF190" i="46"/>
  <c r="EF338" i="46" s="1"/>
  <c r="EF185" i="46"/>
  <c r="EF333" i="46" s="1"/>
  <c r="EF139" i="46"/>
  <c r="EF138" i="46"/>
  <c r="EF151" i="46"/>
  <c r="EF147" i="46"/>
  <c r="EF143" i="46"/>
  <c r="EF109" i="46"/>
  <c r="EF105" i="46"/>
  <c r="EF101" i="46"/>
  <c r="EF304" i="46"/>
  <c r="EF97" i="46"/>
  <c r="EF93" i="46"/>
  <c r="EF294" i="46"/>
  <c r="EF291" i="46"/>
  <c r="EF195" i="46"/>
  <c r="EF343" i="46" s="1"/>
  <c r="EF201" i="46"/>
  <c r="EF349" i="46" s="1"/>
  <c r="EF192" i="46"/>
  <c r="EF340" i="46" s="1"/>
  <c r="EF187" i="46"/>
  <c r="EF335" i="46" s="1"/>
  <c r="EF186" i="46"/>
  <c r="EF334" i="46" s="1"/>
  <c r="EG47" i="46"/>
  <c r="EG51" i="46"/>
  <c r="EG55" i="46"/>
  <c r="EG59" i="46"/>
  <c r="EG63" i="46"/>
  <c r="EG46" i="46"/>
  <c r="EG50" i="46"/>
  <c r="EG54" i="46"/>
  <c r="EG58" i="46"/>
  <c r="EG62" i="46"/>
  <c r="EG45" i="46"/>
  <c r="EG49" i="46"/>
  <c r="EG53" i="46"/>
  <c r="EG57" i="46"/>
  <c r="EG61" i="46"/>
  <c r="EG44" i="46"/>
  <c r="EG48" i="46"/>
  <c r="EG52" i="46"/>
  <c r="EG56" i="46"/>
  <c r="EG60" i="46"/>
  <c r="EF137" i="46"/>
  <c r="EF136" i="46"/>
  <c r="EF154" i="46"/>
  <c r="EF150" i="46"/>
  <c r="EF146" i="46"/>
  <c r="EF142" i="46"/>
  <c r="EF108" i="46"/>
  <c r="EF104" i="46"/>
  <c r="EF100" i="46"/>
  <c r="EF96" i="46"/>
  <c r="EF92" i="46"/>
  <c r="EF305" i="46"/>
  <c r="EF288" i="46"/>
  <c r="EF243" i="46"/>
  <c r="EF202" i="46"/>
  <c r="EF350" i="46" s="1"/>
  <c r="EF200" i="46"/>
  <c r="EF348" i="46" s="1"/>
  <c r="EF203" i="46"/>
  <c r="EF351" i="46" s="1"/>
  <c r="EF197" i="46"/>
  <c r="EF345" i="46" s="1"/>
  <c r="EF191" i="46"/>
  <c r="EF339" i="46" s="1"/>
  <c r="EF189" i="46"/>
  <c r="EF337" i="46" s="1"/>
  <c r="DZ352" i="21"/>
  <c r="EF219" i="46"/>
  <c r="EF281" i="46"/>
  <c r="EF228" i="46"/>
  <c r="EF269" i="46"/>
  <c r="EF179" i="46"/>
  <c r="EF327" i="46" s="1"/>
  <c r="EF217" i="46"/>
  <c r="EF223" i="46"/>
  <c r="EF127" i="46"/>
  <c r="EF116" i="46"/>
  <c r="EF117" i="46"/>
  <c r="EF130" i="46"/>
  <c r="EF128" i="46"/>
  <c r="EF88" i="46"/>
  <c r="EF80" i="46"/>
  <c r="EF79" i="46"/>
  <c r="EF71" i="46"/>
  <c r="EF134" i="46"/>
  <c r="EF181" i="46"/>
  <c r="EF329" i="46" s="1"/>
  <c r="EF284" i="46"/>
  <c r="EF166" i="46"/>
  <c r="EF231" i="46"/>
  <c r="EF229" i="46"/>
  <c r="EF169" i="46"/>
  <c r="EF317" i="46" s="1"/>
  <c r="EF270" i="46"/>
  <c r="EF167" i="46"/>
  <c r="EF315" i="46" s="1"/>
  <c r="EF221" i="46"/>
  <c r="EF176" i="46"/>
  <c r="EF324" i="46" s="1"/>
  <c r="EF218" i="46"/>
  <c r="EF279" i="46"/>
  <c r="EF271" i="46"/>
  <c r="EF182" i="46"/>
  <c r="EF330" i="46" s="1"/>
  <c r="EF177" i="46"/>
  <c r="EF325" i="46" s="1"/>
  <c r="EF126" i="46"/>
  <c r="EF125" i="46"/>
  <c r="EF118" i="46"/>
  <c r="EF123" i="46"/>
  <c r="EF131" i="46"/>
  <c r="EF90" i="46"/>
  <c r="EF84" i="46"/>
  <c r="EF78" i="46"/>
  <c r="EF76" i="46"/>
  <c r="EF72" i="46"/>
  <c r="EF178" i="46"/>
  <c r="EF326" i="46" s="1"/>
  <c r="EF183" i="46"/>
  <c r="EF331" i="46" s="1"/>
  <c r="EF275" i="46"/>
  <c r="EF170" i="46"/>
  <c r="EF318" i="46" s="1"/>
  <c r="EF225" i="46"/>
  <c r="EF230" i="46"/>
  <c r="EF274" i="46"/>
  <c r="EF268" i="46"/>
  <c r="EF283" i="46"/>
  <c r="EF285" i="46"/>
  <c r="EF282" i="46"/>
  <c r="EF174" i="46"/>
  <c r="EF322" i="46" s="1"/>
  <c r="EF220" i="46"/>
  <c r="EF119" i="46"/>
  <c r="EF115" i="46"/>
  <c r="EF122" i="46"/>
  <c r="EF133" i="46"/>
  <c r="EF132" i="46"/>
  <c r="EF87" i="46"/>
  <c r="EF89" i="46"/>
  <c r="EF81" i="46"/>
  <c r="EF77" i="46"/>
  <c r="EF73" i="46"/>
  <c r="EF216" i="46"/>
  <c r="EF226" i="46"/>
  <c r="EF180" i="46"/>
  <c r="EF328" i="46" s="1"/>
  <c r="EF227" i="46"/>
  <c r="EF224" i="46"/>
  <c r="EF184" i="46"/>
  <c r="EF332" i="46" s="1"/>
  <c r="EF165" i="46"/>
  <c r="EF234" i="46"/>
  <c r="EF232" i="46"/>
  <c r="EF272" i="46"/>
  <c r="EF175" i="46"/>
  <c r="EF323" i="46" s="1"/>
  <c r="EF233" i="46"/>
  <c r="EF215" i="46"/>
  <c r="EF273" i="46"/>
  <c r="EF276" i="46"/>
  <c r="EF168" i="46"/>
  <c r="EF316" i="46" s="1"/>
  <c r="EF129" i="46"/>
  <c r="EF120" i="46"/>
  <c r="EF121" i="46"/>
  <c r="EF124" i="46"/>
  <c r="EF86" i="46"/>
  <c r="EF83" i="46"/>
  <c r="EF85" i="46"/>
  <c r="EF82" i="46"/>
  <c r="EF75" i="46"/>
  <c r="EF74" i="46"/>
  <c r="EF280" i="46"/>
  <c r="EF267" i="46"/>
  <c r="EF171" i="46"/>
  <c r="EF319" i="46" s="1"/>
  <c r="EF172" i="46"/>
  <c r="EF173" i="46"/>
  <c r="EF321" i="46" s="1"/>
  <c r="EF222" i="46"/>
  <c r="EF278" i="46"/>
  <c r="EF266" i="46"/>
  <c r="EF277" i="46"/>
  <c r="DY311" i="21"/>
  <c r="EE159" i="46"/>
  <c r="ED310" i="46"/>
  <c r="EE260" i="46"/>
  <c r="EE259" i="46"/>
  <c r="EE209" i="46"/>
  <c r="EE208" i="46"/>
  <c r="EE158" i="46"/>
  <c r="EG38" i="46"/>
  <c r="EG27" i="46"/>
  <c r="EG43" i="46"/>
  <c r="EG37" i="46"/>
  <c r="EG32" i="46"/>
  <c r="EG40" i="46"/>
  <c r="EG34" i="46"/>
  <c r="EG25" i="46"/>
  <c r="EG36" i="46"/>
  <c r="EG26" i="46"/>
  <c r="EG41" i="46"/>
  <c r="EG29" i="46"/>
  <c r="EG42" i="46"/>
  <c r="EG30" i="46"/>
  <c r="EG31" i="46"/>
  <c r="EG28" i="46"/>
  <c r="EG33" i="46"/>
  <c r="EG24" i="46"/>
  <c r="EG35" i="46"/>
  <c r="EG39" i="46"/>
  <c r="EH14" i="46"/>
  <c r="EH16" i="46" s="1"/>
  <c r="EG15" i="46"/>
  <c r="EE313" i="46"/>
  <c r="E474" i="46"/>
  <c r="F473" i="46"/>
  <c r="EB32" i="21"/>
  <c r="EB31" i="21" s="1"/>
  <c r="EC15" i="25" s="1"/>
  <c r="BG112" i="21"/>
  <c r="BH26" i="28" s="1"/>
  <c r="DZ3" i="26"/>
  <c r="DZ4" i="26"/>
  <c r="EA2" i="26"/>
  <c r="DZ9" i="26"/>
  <c r="DZ10" i="26"/>
  <c r="DZ16" i="26" s="1"/>
  <c r="DZ65" i="26"/>
  <c r="DZ66" i="26"/>
  <c r="CO134" i="21"/>
  <c r="CP131" i="21" s="1"/>
  <c r="CP133" i="21" s="1"/>
  <c r="CO19" i="26"/>
  <c r="CX145" i="21"/>
  <c r="CY142" i="21" s="1"/>
  <c r="CY144" i="21" s="1"/>
  <c r="CX20" i="26"/>
  <c r="EE8" i="25"/>
  <c r="ED6" i="25"/>
  <c r="ED5" i="25"/>
  <c r="ED7" i="25"/>
  <c r="EC4" i="25"/>
  <c r="EC3" i="25"/>
  <c r="ED2" i="25"/>
  <c r="EC9" i="25"/>
  <c r="DZ110" i="21"/>
  <c r="DZ272" i="21" s="1"/>
  <c r="DZ121" i="21"/>
  <c r="DZ143" i="21"/>
  <c r="DZ155" i="21"/>
  <c r="EB172" i="21"/>
  <c r="EB61" i="21"/>
  <c r="EB149" i="21"/>
  <c r="DZ132" i="21"/>
  <c r="EC5" i="21"/>
  <c r="EC161" i="21" s="1"/>
  <c r="EC7" i="21"/>
  <c r="EC6" i="21"/>
  <c r="ED8" i="21"/>
  <c r="ED46" i="21" s="1"/>
  <c r="CL123" i="21"/>
  <c r="CM120" i="21" s="1"/>
  <c r="EA3" i="21"/>
  <c r="EA4" i="21"/>
  <c r="EB2" i="21"/>
  <c r="EA9" i="21"/>
  <c r="EA10" i="21"/>
  <c r="EA151" i="21"/>
  <c r="EA234" i="21"/>
  <c r="EA239" i="21" s="1"/>
  <c r="EA47" i="21"/>
  <c r="EA290" i="21"/>
  <c r="EA63" i="21"/>
  <c r="EA129" i="21"/>
  <c r="EA174" i="21"/>
  <c r="EA96" i="21"/>
  <c r="EA140" i="21"/>
  <c r="EA191" i="21"/>
  <c r="EA195" i="21" s="1"/>
  <c r="EA30" i="26" s="1"/>
  <c r="EA74" i="21"/>
  <c r="EA107" i="21"/>
  <c r="EA152" i="21"/>
  <c r="EA207" i="21"/>
  <c r="EA211" i="21" s="1"/>
  <c r="EA31" i="26" s="1"/>
  <c r="EA85" i="21"/>
  <c r="EA118" i="21"/>
  <c r="EA163" i="21"/>
  <c r="DZ166" i="21"/>
  <c r="DW9" i="20"/>
  <c r="DW10" i="20"/>
  <c r="DW59" i="20"/>
  <c r="DW3" i="20"/>
  <c r="DW54" i="20"/>
  <c r="DX2" i="20"/>
  <c r="DW4" i="20"/>
  <c r="DW49" i="20"/>
  <c r="EB5" i="20"/>
  <c r="EB6" i="20"/>
  <c r="EB7" i="20"/>
  <c r="DX347" i="21" l="1"/>
  <c r="DX350" i="21"/>
  <c r="EB346" i="21"/>
  <c r="EB345" i="21"/>
  <c r="EB218" i="21"/>
  <c r="EB50" i="26" s="1"/>
  <c r="EB47" i="26" s="1"/>
  <c r="EB217" i="21"/>
  <c r="EB49" i="26" s="1"/>
  <c r="EB46" i="26" s="1"/>
  <c r="EB201" i="21"/>
  <c r="EB184" i="21"/>
  <c r="EB185" i="21"/>
  <c r="EB200" i="21"/>
  <c r="EB339" i="21"/>
  <c r="EB371" i="21"/>
  <c r="EB338" i="21"/>
  <c r="EB372" i="21"/>
  <c r="EB62" i="26" s="1"/>
  <c r="EB365" i="21"/>
  <c r="EB364" i="21"/>
  <c r="ED19" i="46"/>
  <c r="EC18" i="46"/>
  <c r="EC17" i="46"/>
  <c r="DY337" i="21"/>
  <c r="DY340" i="21" s="1"/>
  <c r="DY39" i="28"/>
  <c r="DY344" i="21"/>
  <c r="EB351" i="21"/>
  <c r="EB56" i="26"/>
  <c r="EA377" i="21"/>
  <c r="EB55" i="26"/>
  <c r="EB61" i="26"/>
  <c r="EB37" i="21"/>
  <c r="EB285" i="21"/>
  <c r="EB283" i="21"/>
  <c r="EB42" i="25"/>
  <c r="EB224" i="21"/>
  <c r="EB223" i="21"/>
  <c r="EB206" i="21"/>
  <c r="EB190" i="21"/>
  <c r="EB54" i="26"/>
  <c r="EB60" i="26"/>
  <c r="EB173" i="21"/>
  <c r="EB175" i="21" s="1"/>
  <c r="EB171" i="21" s="1"/>
  <c r="EB284" i="21" s="1"/>
  <c r="EB53" i="26"/>
  <c r="EB59" i="26"/>
  <c r="EB150" i="21"/>
  <c r="EB148" i="21" s="1"/>
  <c r="EC20" i="25" s="1"/>
  <c r="EB162" i="21"/>
  <c r="EB160" i="21" s="1"/>
  <c r="EC21" i="25" s="1"/>
  <c r="EB128" i="21"/>
  <c r="EB126" i="21" s="1"/>
  <c r="EC18" i="25" s="1"/>
  <c r="EB139" i="21"/>
  <c r="EB137" i="21" s="1"/>
  <c r="EC19" i="25" s="1"/>
  <c r="EC138" i="21"/>
  <c r="EC127" i="21"/>
  <c r="EC116" i="21"/>
  <c r="EC83" i="21"/>
  <c r="EC105" i="21"/>
  <c r="EC94" i="21"/>
  <c r="EB106" i="21"/>
  <c r="EB104" i="21" s="1"/>
  <c r="EC42" i="25" s="1"/>
  <c r="EB117" i="21"/>
  <c r="EB115" i="21" s="1"/>
  <c r="EC17" i="25" s="1"/>
  <c r="EB84" i="21"/>
  <c r="EB95" i="21"/>
  <c r="EC72" i="21"/>
  <c r="BJ165" i="21"/>
  <c r="BI21" i="28"/>
  <c r="EB62" i="21"/>
  <c r="EB73" i="21"/>
  <c r="EB328" i="21"/>
  <c r="DX29" i="20"/>
  <c r="DX24" i="20"/>
  <c r="DX44" i="20"/>
  <c r="DX39" i="20"/>
  <c r="EG7" i="26"/>
  <c r="EG6" i="26"/>
  <c r="EG5" i="26"/>
  <c r="EH8" i="26"/>
  <c r="DX34" i="20"/>
  <c r="ED5" i="20"/>
  <c r="EE8" i="20"/>
  <c r="ED6" i="20"/>
  <c r="ED7" i="20"/>
  <c r="EG288" i="46"/>
  <c r="EG194" i="46"/>
  <c r="EG342" i="46" s="1"/>
  <c r="EG243" i="46"/>
  <c r="EG305" i="46"/>
  <c r="EH44" i="46"/>
  <c r="EH48" i="46"/>
  <c r="EH52" i="46"/>
  <c r="EH56" i="46"/>
  <c r="EH60" i="46"/>
  <c r="EH47" i="46"/>
  <c r="EH51" i="46"/>
  <c r="EH55" i="46"/>
  <c r="EH59" i="46"/>
  <c r="EH63" i="46"/>
  <c r="EH46" i="46"/>
  <c r="EH50" i="46"/>
  <c r="EH54" i="46"/>
  <c r="EH58" i="46"/>
  <c r="EH62" i="46"/>
  <c r="EH45" i="46"/>
  <c r="EH49" i="46"/>
  <c r="EH53" i="46"/>
  <c r="EH57" i="46"/>
  <c r="EH61" i="46"/>
  <c r="EG151" i="46"/>
  <c r="EG147" i="46"/>
  <c r="EG143" i="46"/>
  <c r="EG99" i="46"/>
  <c r="EG138" i="46"/>
  <c r="EG108" i="46"/>
  <c r="EG104" i="46"/>
  <c r="EG100" i="46"/>
  <c r="EG91" i="46"/>
  <c r="EG296" i="46"/>
  <c r="EG297" i="46"/>
  <c r="EG299" i="46"/>
  <c r="EG286" i="46"/>
  <c r="EG248" i="46"/>
  <c r="EG253" i="46"/>
  <c r="EG246" i="46"/>
  <c r="EG235" i="46"/>
  <c r="EG201" i="46"/>
  <c r="EG349" i="46" s="1"/>
  <c r="EG190" i="46"/>
  <c r="EG338" i="46" s="1"/>
  <c r="EG195" i="46"/>
  <c r="EG343" i="46" s="1"/>
  <c r="EG189" i="46"/>
  <c r="EG337" i="46" s="1"/>
  <c r="EG185" i="46"/>
  <c r="EG333" i="46" s="1"/>
  <c r="EG154" i="46"/>
  <c r="EG150" i="46"/>
  <c r="EG146" i="46"/>
  <c r="EG142" i="46"/>
  <c r="EG97" i="46"/>
  <c r="EG137" i="46"/>
  <c r="EG107" i="46"/>
  <c r="EG103" i="46"/>
  <c r="EG98" i="46"/>
  <c r="EG303" i="46"/>
  <c r="EG292" i="46"/>
  <c r="EG293" i="46"/>
  <c r="EG302" i="46"/>
  <c r="EG295" i="46"/>
  <c r="EG252" i="46"/>
  <c r="EG254" i="46"/>
  <c r="EG251" i="46"/>
  <c r="EG244" i="46"/>
  <c r="EG249" i="46"/>
  <c r="EG242" i="46"/>
  <c r="EG236" i="46"/>
  <c r="EG199" i="46"/>
  <c r="EG347" i="46" s="1"/>
  <c r="EG204" i="46"/>
  <c r="EG352" i="46" s="1"/>
  <c r="EG202" i="46"/>
  <c r="EG350" i="46" s="1"/>
  <c r="EG193" i="46"/>
  <c r="EG341" i="46" s="1"/>
  <c r="EG188" i="46"/>
  <c r="EG336" i="46" s="1"/>
  <c r="EG153" i="46"/>
  <c r="EG149" i="46"/>
  <c r="EG145" i="46"/>
  <c r="EG141" i="46"/>
  <c r="EG95" i="46"/>
  <c r="EG136" i="46"/>
  <c r="EG110" i="46"/>
  <c r="EG106" i="46"/>
  <c r="EG102" i="46"/>
  <c r="EG96" i="46"/>
  <c r="EG93" i="46"/>
  <c r="EG304" i="46"/>
  <c r="EG289" i="46"/>
  <c r="EG291" i="46"/>
  <c r="EG298" i="46"/>
  <c r="EG287" i="46"/>
  <c r="EG250" i="46"/>
  <c r="EG247" i="46"/>
  <c r="EG240" i="46"/>
  <c r="EG245" i="46"/>
  <c r="EG238" i="46"/>
  <c r="EG237" i="46"/>
  <c r="EG203" i="46"/>
  <c r="EG351" i="46" s="1"/>
  <c r="EG196" i="46"/>
  <c r="EG344" i="46" s="1"/>
  <c r="EG200" i="46"/>
  <c r="EG348" i="46" s="1"/>
  <c r="EG198" i="46"/>
  <c r="EG346" i="46" s="1"/>
  <c r="EG192" i="46"/>
  <c r="EG340" i="46" s="1"/>
  <c r="EG187" i="46"/>
  <c r="EG335" i="46" s="1"/>
  <c r="EG152" i="46"/>
  <c r="EG148" i="46"/>
  <c r="EG144" i="46"/>
  <c r="EG140" i="46"/>
  <c r="EG139" i="46"/>
  <c r="EG135" i="46"/>
  <c r="EG109" i="46"/>
  <c r="EG105" i="46"/>
  <c r="EG101" i="46"/>
  <c r="EG94" i="46"/>
  <c r="EG92" i="46"/>
  <c r="EG300" i="46"/>
  <c r="EG301" i="46"/>
  <c r="EG294" i="46"/>
  <c r="EG290" i="46"/>
  <c r="EG241" i="46"/>
  <c r="EG239" i="46"/>
  <c r="EG191" i="46"/>
  <c r="EG339" i="46" s="1"/>
  <c r="EG197" i="46"/>
  <c r="EG345" i="46" s="1"/>
  <c r="EG186" i="46"/>
  <c r="EG334" i="46" s="1"/>
  <c r="EA352" i="21"/>
  <c r="EA358" i="21" s="1"/>
  <c r="EA311" i="21" s="1"/>
  <c r="EG278" i="46"/>
  <c r="EG172" i="46"/>
  <c r="EG320" i="46" s="1"/>
  <c r="EG273" i="46"/>
  <c r="EG130" i="46"/>
  <c r="EG121" i="46"/>
  <c r="EG127" i="46"/>
  <c r="EG126" i="46"/>
  <c r="EG84" i="46"/>
  <c r="EG90" i="46"/>
  <c r="EG80" i="46"/>
  <c r="EG78" i="46"/>
  <c r="EG71" i="46"/>
  <c r="EG232" i="46"/>
  <c r="EG224" i="46"/>
  <c r="EG216" i="46"/>
  <c r="EG282" i="46"/>
  <c r="EG283" i="46"/>
  <c r="EG274" i="46"/>
  <c r="EG275" i="46"/>
  <c r="EG279" i="46"/>
  <c r="EG167" i="46"/>
  <c r="EG315" i="46" s="1"/>
  <c r="EG284" i="46"/>
  <c r="EG269" i="46"/>
  <c r="EG222" i="46"/>
  <c r="EG171" i="46"/>
  <c r="EG319" i="46" s="1"/>
  <c r="EG276" i="46"/>
  <c r="EG215" i="46"/>
  <c r="EG116" i="46"/>
  <c r="EG115" i="46"/>
  <c r="EG118" i="46"/>
  <c r="EG131" i="46"/>
  <c r="EG124" i="46"/>
  <c r="EG89" i="46"/>
  <c r="EG86" i="46"/>
  <c r="EG76" i="46"/>
  <c r="EG73" i="46"/>
  <c r="EG134" i="46"/>
  <c r="EG234" i="46"/>
  <c r="EG227" i="46"/>
  <c r="EG230" i="46"/>
  <c r="EG183" i="46"/>
  <c r="EG331" i="46" s="1"/>
  <c r="EG177" i="46"/>
  <c r="EG325" i="46" s="1"/>
  <c r="EG218" i="46"/>
  <c r="EG270" i="46"/>
  <c r="EG229" i="46"/>
  <c r="EG181" i="46"/>
  <c r="EG329" i="46" s="1"/>
  <c r="EG228" i="46"/>
  <c r="EG277" i="46"/>
  <c r="EG173" i="46"/>
  <c r="EG321" i="46" s="1"/>
  <c r="EG267" i="46"/>
  <c r="EG233" i="46"/>
  <c r="EG125" i="46"/>
  <c r="EG117" i="46"/>
  <c r="EG122" i="46"/>
  <c r="EG133" i="46"/>
  <c r="EG129" i="46"/>
  <c r="EG87" i="46"/>
  <c r="EG85" i="46"/>
  <c r="EG82" i="46"/>
  <c r="EG77" i="46"/>
  <c r="EG74" i="46"/>
  <c r="EG165" i="46"/>
  <c r="EG180" i="46"/>
  <c r="EG328" i="46" s="1"/>
  <c r="EG220" i="46"/>
  <c r="EG268" i="46"/>
  <c r="EG225" i="46"/>
  <c r="EG178" i="46"/>
  <c r="EG326" i="46" s="1"/>
  <c r="EG182" i="46"/>
  <c r="EG330" i="46" s="1"/>
  <c r="EG176" i="46"/>
  <c r="EG324" i="46" s="1"/>
  <c r="EG169" i="46"/>
  <c r="EG317" i="46" s="1"/>
  <c r="EG231" i="46"/>
  <c r="EG217" i="46"/>
  <c r="EG281" i="46"/>
  <c r="EG266" i="46"/>
  <c r="EG280" i="46"/>
  <c r="EG168" i="46"/>
  <c r="EG316" i="46" s="1"/>
  <c r="EG175" i="46"/>
  <c r="EG323" i="46" s="1"/>
  <c r="EG119" i="46"/>
  <c r="EG120" i="46"/>
  <c r="EG123" i="46"/>
  <c r="EG132" i="46"/>
  <c r="EG128" i="46"/>
  <c r="EG83" i="46"/>
  <c r="EG88" i="46"/>
  <c r="EG81" i="46"/>
  <c r="EG79" i="46"/>
  <c r="EG72" i="46"/>
  <c r="EG75" i="46"/>
  <c r="EG272" i="46"/>
  <c r="EG184" i="46"/>
  <c r="EG332" i="46" s="1"/>
  <c r="EG226" i="46"/>
  <c r="EG174" i="46"/>
  <c r="EG322" i="46" s="1"/>
  <c r="EG285" i="46"/>
  <c r="EG170" i="46"/>
  <c r="EG318" i="46" s="1"/>
  <c r="EG271" i="46"/>
  <c r="EG221" i="46"/>
  <c r="EG166" i="46"/>
  <c r="EG314" i="46" s="1"/>
  <c r="EG223" i="46"/>
  <c r="EG179" i="46"/>
  <c r="EG327" i="46" s="1"/>
  <c r="EG219" i="46"/>
  <c r="EF159" i="46"/>
  <c r="EF158" i="46"/>
  <c r="EF260" i="46"/>
  <c r="EF259" i="46"/>
  <c r="EE310" i="46"/>
  <c r="EF209" i="46"/>
  <c r="EF208" i="46"/>
  <c r="EF314" i="46"/>
  <c r="EF320" i="46"/>
  <c r="EH37" i="46"/>
  <c r="EH32" i="46"/>
  <c r="EH27" i="46"/>
  <c r="EH38" i="46"/>
  <c r="EH43" i="46"/>
  <c r="EH41" i="46"/>
  <c r="EH26" i="46"/>
  <c r="EH31" i="46"/>
  <c r="EH36" i="46"/>
  <c r="EH40" i="46"/>
  <c r="EH34" i="46"/>
  <c r="EH25" i="46"/>
  <c r="EH29" i="46"/>
  <c r="EH28" i="46"/>
  <c r="EH35" i="46"/>
  <c r="EH42" i="46"/>
  <c r="EH30" i="46"/>
  <c r="EH33" i="46"/>
  <c r="EH24" i="46"/>
  <c r="EH39" i="46"/>
  <c r="E475" i="46"/>
  <c r="F474" i="46"/>
  <c r="EH15" i="46"/>
  <c r="EI14" i="46"/>
  <c r="EI16" i="46" s="1"/>
  <c r="EH134" i="46"/>
  <c r="EC32" i="21"/>
  <c r="EC31" i="21" s="1"/>
  <c r="EF313" i="46"/>
  <c r="BH109" i="21"/>
  <c r="BH111" i="21" s="1"/>
  <c r="EA3" i="26"/>
  <c r="EA4" i="26"/>
  <c r="EB2" i="26"/>
  <c r="EA9" i="26"/>
  <c r="EA10" i="26"/>
  <c r="EA16" i="26" s="1"/>
  <c r="EA66" i="26"/>
  <c r="EA65" i="26"/>
  <c r="CP134" i="21"/>
  <c r="CQ131" i="21" s="1"/>
  <c r="CQ133" i="21" s="1"/>
  <c r="CP19" i="26"/>
  <c r="EA121" i="21"/>
  <c r="CY145" i="21"/>
  <c r="CZ142" i="21" s="1"/>
  <c r="CZ144" i="21" s="1"/>
  <c r="CY20" i="26"/>
  <c r="EE2" i="25"/>
  <c r="ED4" i="25"/>
  <c r="ED3" i="25"/>
  <c r="ED9" i="25"/>
  <c r="EE5" i="25"/>
  <c r="EE7" i="25"/>
  <c r="EF8" i="25"/>
  <c r="EE6" i="25"/>
  <c r="EA155" i="21"/>
  <c r="CM122" i="21"/>
  <c r="EA132" i="21"/>
  <c r="EC61" i="21"/>
  <c r="EC172" i="21"/>
  <c r="EC149" i="21"/>
  <c r="ED5" i="21"/>
  <c r="ED161" i="21" s="1"/>
  <c r="ED6" i="21"/>
  <c r="EE8" i="21"/>
  <c r="EE46" i="21" s="1"/>
  <c r="ED7" i="21"/>
  <c r="EB3" i="21"/>
  <c r="EB4" i="21"/>
  <c r="EB9" i="21"/>
  <c r="EC2" i="21"/>
  <c r="EB10" i="21"/>
  <c r="EB151" i="21"/>
  <c r="EB234" i="21"/>
  <c r="EB239" i="21" s="1"/>
  <c r="EB290" i="21"/>
  <c r="EB47" i="21"/>
  <c r="EB85" i="21"/>
  <c r="EB129" i="21"/>
  <c r="EB207" i="21"/>
  <c r="EB211" i="21" s="1"/>
  <c r="EB31" i="26" s="1"/>
  <c r="EB107" i="21"/>
  <c r="EB140" i="21"/>
  <c r="EB163" i="21"/>
  <c r="EB63" i="21"/>
  <c r="EB96" i="21"/>
  <c r="EB152" i="21"/>
  <c r="EB191" i="21"/>
  <c r="EB195" i="21" s="1"/>
  <c r="EB30" i="26" s="1"/>
  <c r="EB74" i="21"/>
  <c r="EB118" i="21"/>
  <c r="EB174" i="21"/>
  <c r="EA166" i="21"/>
  <c r="EA143" i="21"/>
  <c r="EA110" i="21"/>
  <c r="EA272" i="21" s="1"/>
  <c r="DX9" i="20"/>
  <c r="DX10" i="20"/>
  <c r="DX59" i="20"/>
  <c r="DX54" i="20"/>
  <c r="DX3" i="20"/>
  <c r="DX49" i="20"/>
  <c r="DY2" i="20"/>
  <c r="DX4" i="20"/>
  <c r="DY347" i="21" l="1"/>
  <c r="DY350" i="21"/>
  <c r="EC346" i="21"/>
  <c r="EC345" i="21"/>
  <c r="EC218" i="21"/>
  <c r="EC50" i="26" s="1"/>
  <c r="EC47" i="26" s="1"/>
  <c r="EC201" i="21"/>
  <c r="EC217" i="21"/>
  <c r="EC49" i="26" s="1"/>
  <c r="EC46" i="26" s="1"/>
  <c r="EC200" i="21"/>
  <c r="EC184" i="21"/>
  <c r="EC185" i="21"/>
  <c r="EC372" i="21"/>
  <c r="EC62" i="26" s="1"/>
  <c r="EC338" i="21"/>
  <c r="EC371" i="21"/>
  <c r="EC56" i="26" s="1"/>
  <c r="EC339" i="21"/>
  <c r="EC365" i="21"/>
  <c r="EC364" i="21"/>
  <c r="EE19" i="46"/>
  <c r="ED17" i="46"/>
  <c r="ED18" i="46"/>
  <c r="DZ337" i="21"/>
  <c r="DZ340" i="21" s="1"/>
  <c r="DZ39" i="28"/>
  <c r="DZ344" i="21"/>
  <c r="EC351" i="21"/>
  <c r="EC55" i="26"/>
  <c r="EC61" i="26"/>
  <c r="EB377" i="21"/>
  <c r="EC37" i="21"/>
  <c r="EC283" i="21"/>
  <c r="EC285" i="21"/>
  <c r="EC224" i="21"/>
  <c r="EC223" i="21"/>
  <c r="EC206" i="21"/>
  <c r="EC190" i="21"/>
  <c r="EC60" i="26"/>
  <c r="EC54" i="26"/>
  <c r="EC173" i="21"/>
  <c r="EC175" i="21" s="1"/>
  <c r="EC171" i="21" s="1"/>
  <c r="EC284" i="21" s="1"/>
  <c r="EC59" i="26"/>
  <c r="EC53" i="26"/>
  <c r="EC150" i="21"/>
  <c r="EC148" i="21" s="1"/>
  <c r="L148" i="21" s="1"/>
  <c r="EC162" i="21"/>
  <c r="EC160" i="21" s="1"/>
  <c r="L160" i="21" s="1"/>
  <c r="EB268" i="21"/>
  <c r="EC128" i="21"/>
  <c r="EC126" i="21" s="1"/>
  <c r="L126" i="21" s="1"/>
  <c r="EC139" i="21"/>
  <c r="EC137" i="21" s="1"/>
  <c r="L137" i="21" s="1"/>
  <c r="ED138" i="21"/>
  <c r="ED127" i="21"/>
  <c r="ED116" i="21"/>
  <c r="ED105" i="21"/>
  <c r="ED94" i="21"/>
  <c r="ED83" i="21"/>
  <c r="EC106" i="21"/>
  <c r="EC104" i="21" s="1"/>
  <c r="L104" i="21" s="1"/>
  <c r="EC117" i="21"/>
  <c r="EC115" i="21" s="1"/>
  <c r="L115" i="21" s="1"/>
  <c r="EC84" i="21"/>
  <c r="EC95" i="21"/>
  <c r="ED72" i="21"/>
  <c r="EC62" i="21"/>
  <c r="EC73" i="21"/>
  <c r="BJ167" i="21"/>
  <c r="BJ22" i="26" s="1"/>
  <c r="BH41" i="26"/>
  <c r="BH273" i="21"/>
  <c r="EC328" i="21"/>
  <c r="DY29" i="20"/>
  <c r="DY44" i="20"/>
  <c r="DY39" i="20"/>
  <c r="EH5" i="26"/>
  <c r="EH6" i="26"/>
  <c r="EI8" i="26"/>
  <c r="EH7" i="26"/>
  <c r="DY34" i="20"/>
  <c r="EE6" i="20"/>
  <c r="EE7" i="20"/>
  <c r="EE5" i="20"/>
  <c r="EF8" i="20"/>
  <c r="EH294" i="46"/>
  <c r="EH240" i="46"/>
  <c r="EH287" i="46"/>
  <c r="EH304" i="46"/>
  <c r="EH244" i="46"/>
  <c r="EH292" i="46"/>
  <c r="EH246" i="46"/>
  <c r="EH239" i="46"/>
  <c r="EH237" i="46"/>
  <c r="EH247" i="46"/>
  <c r="EH298" i="46"/>
  <c r="EH236" i="46"/>
  <c r="EH251" i="46"/>
  <c r="EH295" i="46"/>
  <c r="EH253" i="46"/>
  <c r="EH297" i="46"/>
  <c r="EH241" i="46"/>
  <c r="EH301" i="46"/>
  <c r="EH238" i="46"/>
  <c r="EH291" i="46"/>
  <c r="EH242" i="46"/>
  <c r="EH254" i="46"/>
  <c r="EH302" i="46"/>
  <c r="EH303" i="46"/>
  <c r="EH248" i="46"/>
  <c r="EH286" i="46"/>
  <c r="EH296" i="46"/>
  <c r="EH290" i="46"/>
  <c r="EH300" i="46"/>
  <c r="EH245" i="46"/>
  <c r="EH250" i="46"/>
  <c r="EH289" i="46"/>
  <c r="EH249" i="46"/>
  <c r="EH252" i="46"/>
  <c r="EH293" i="46"/>
  <c r="EH235" i="46"/>
  <c r="EH299" i="46"/>
  <c r="EI45" i="46"/>
  <c r="EI49" i="46"/>
  <c r="EI53" i="46"/>
  <c r="EI57" i="46"/>
  <c r="EI61" i="46"/>
  <c r="EI44" i="46"/>
  <c r="EI48" i="46"/>
  <c r="EI52" i="46"/>
  <c r="EI56" i="46"/>
  <c r="EI60" i="46"/>
  <c r="EI47" i="46"/>
  <c r="EI51" i="46"/>
  <c r="EI55" i="46"/>
  <c r="EI59" i="46"/>
  <c r="EI63" i="46"/>
  <c r="EI46" i="46"/>
  <c r="EI50" i="46"/>
  <c r="EI54" i="46"/>
  <c r="EI58" i="46"/>
  <c r="EI62" i="46"/>
  <c r="EH154" i="46"/>
  <c r="EH150" i="46"/>
  <c r="EH146" i="46"/>
  <c r="EH142" i="46"/>
  <c r="EH136" i="46"/>
  <c r="EH137" i="46"/>
  <c r="EH108" i="46"/>
  <c r="EH104" i="46"/>
  <c r="EH100" i="46"/>
  <c r="EH96" i="46"/>
  <c r="EH92" i="46"/>
  <c r="EH288" i="46"/>
  <c r="EH243" i="46"/>
  <c r="EH202" i="46"/>
  <c r="EH350" i="46" s="1"/>
  <c r="EH192" i="46"/>
  <c r="EH340" i="46" s="1"/>
  <c r="EH203" i="46"/>
  <c r="EH351" i="46" s="1"/>
  <c r="EH193" i="46"/>
  <c r="EH341" i="46" s="1"/>
  <c r="EH185" i="46"/>
  <c r="EH333" i="46" s="1"/>
  <c r="EH153" i="46"/>
  <c r="EH149" i="46"/>
  <c r="EH145" i="46"/>
  <c r="EH141" i="46"/>
  <c r="EH135" i="46"/>
  <c r="EH107" i="46"/>
  <c r="EH103" i="46"/>
  <c r="EH99" i="46"/>
  <c r="EH95" i="46"/>
  <c r="EH91" i="46"/>
  <c r="EH305" i="46"/>
  <c r="EH200" i="46"/>
  <c r="EH348" i="46" s="1"/>
  <c r="EH197" i="46"/>
  <c r="EH345" i="46" s="1"/>
  <c r="EH199" i="46"/>
  <c r="EH347" i="46" s="1"/>
  <c r="EH191" i="46"/>
  <c r="EH339" i="46" s="1"/>
  <c r="EH187" i="46"/>
  <c r="EH335" i="46" s="1"/>
  <c r="EH152" i="46"/>
  <c r="EH148" i="46"/>
  <c r="EH144" i="46"/>
  <c r="EH140" i="46"/>
  <c r="EH110" i="46"/>
  <c r="EH106" i="46"/>
  <c r="EH102" i="46"/>
  <c r="EH98" i="46"/>
  <c r="EH94" i="46"/>
  <c r="EH204" i="46"/>
  <c r="EH352" i="46" s="1"/>
  <c r="EH201" i="46"/>
  <c r="EH349" i="46" s="1"/>
  <c r="EH194" i="46"/>
  <c r="EH342" i="46" s="1"/>
  <c r="EH189" i="46"/>
  <c r="EH337" i="46" s="1"/>
  <c r="EH188" i="46"/>
  <c r="EH336" i="46" s="1"/>
  <c r="EH151" i="46"/>
  <c r="EH147" i="46"/>
  <c r="EH143" i="46"/>
  <c r="EH138" i="46"/>
  <c r="EH139" i="46"/>
  <c r="EH109" i="46"/>
  <c r="EH105" i="46"/>
  <c r="EH101" i="46"/>
  <c r="EH97" i="46"/>
  <c r="EH93" i="46"/>
  <c r="EH198" i="46"/>
  <c r="EH346" i="46" s="1"/>
  <c r="EH195" i="46"/>
  <c r="EH343" i="46" s="1"/>
  <c r="EH196" i="46"/>
  <c r="EH344" i="46" s="1"/>
  <c r="EH190" i="46"/>
  <c r="EH338" i="46" s="1"/>
  <c r="EH186" i="46"/>
  <c r="EH334" i="46" s="1"/>
  <c r="EB352" i="21"/>
  <c r="EB358" i="21" s="1"/>
  <c r="EB311" i="21" s="1"/>
  <c r="EH223" i="46"/>
  <c r="EH271" i="46"/>
  <c r="EH285" i="46"/>
  <c r="EH272" i="46"/>
  <c r="EH175" i="46"/>
  <c r="EH323" i="46" s="1"/>
  <c r="EH231" i="46"/>
  <c r="EH178" i="46"/>
  <c r="EH326" i="46" s="1"/>
  <c r="EH220" i="46"/>
  <c r="EH233" i="46"/>
  <c r="EH277" i="46"/>
  <c r="EH229" i="46"/>
  <c r="EH183" i="46"/>
  <c r="EH331" i="46" s="1"/>
  <c r="EH215" i="46"/>
  <c r="EH115" i="46"/>
  <c r="EH132" i="46"/>
  <c r="EH119" i="46"/>
  <c r="EH133" i="46"/>
  <c r="EH126" i="46"/>
  <c r="EH84" i="46"/>
  <c r="EH90" i="46"/>
  <c r="EH83" i="46"/>
  <c r="EH81" i="46"/>
  <c r="EH75" i="46"/>
  <c r="EH72" i="46"/>
  <c r="EH284" i="46"/>
  <c r="EH275" i="46"/>
  <c r="EH216" i="46"/>
  <c r="EH273" i="46"/>
  <c r="EH166" i="46"/>
  <c r="EH314" i="46" s="1"/>
  <c r="EH174" i="46"/>
  <c r="EH322" i="46" s="1"/>
  <c r="EH266" i="46"/>
  <c r="EH169" i="46"/>
  <c r="EH317" i="46" s="1"/>
  <c r="EH225" i="46"/>
  <c r="EH180" i="46"/>
  <c r="EH328" i="46" s="1"/>
  <c r="EH228" i="46"/>
  <c r="EH270" i="46"/>
  <c r="EH230" i="46"/>
  <c r="EH227" i="46"/>
  <c r="EH276" i="46"/>
  <c r="EH117" i="46"/>
  <c r="EH116" i="46"/>
  <c r="EH123" i="46"/>
  <c r="EH120" i="46"/>
  <c r="EH129" i="46"/>
  <c r="EH89" i="46"/>
  <c r="EH86" i="46"/>
  <c r="EH79" i="46"/>
  <c r="EH77" i="46"/>
  <c r="EH74" i="46"/>
  <c r="EH274" i="46"/>
  <c r="EH224" i="46"/>
  <c r="EH219" i="46"/>
  <c r="EH170" i="46"/>
  <c r="EH318" i="46" s="1"/>
  <c r="EH226" i="46"/>
  <c r="EH168" i="46"/>
  <c r="EH316" i="46" s="1"/>
  <c r="EH281" i="46"/>
  <c r="EH176" i="46"/>
  <c r="EH324" i="46" s="1"/>
  <c r="EH268" i="46"/>
  <c r="EH165" i="46"/>
  <c r="EH267" i="46"/>
  <c r="EH218" i="46"/>
  <c r="EH234" i="46"/>
  <c r="EH171" i="46"/>
  <c r="EH319" i="46" s="1"/>
  <c r="EH125" i="46"/>
  <c r="EH118" i="46"/>
  <c r="EH127" i="46"/>
  <c r="EH128" i="46"/>
  <c r="EH130" i="46"/>
  <c r="EH88" i="46"/>
  <c r="EH85" i="46"/>
  <c r="EH76" i="46"/>
  <c r="EH73" i="46"/>
  <c r="EH71" i="46"/>
  <c r="EH269" i="46"/>
  <c r="EH167" i="46"/>
  <c r="EH315" i="46" s="1"/>
  <c r="EH283" i="46"/>
  <c r="EH232" i="46"/>
  <c r="EH172" i="46"/>
  <c r="EH320" i="46" s="1"/>
  <c r="EH179" i="46"/>
  <c r="EH327" i="46" s="1"/>
  <c r="EH221" i="46"/>
  <c r="EH184" i="46"/>
  <c r="EH332" i="46" s="1"/>
  <c r="EH280" i="46"/>
  <c r="EH217" i="46"/>
  <c r="EH182" i="46"/>
  <c r="EH330" i="46" s="1"/>
  <c r="EH173" i="46"/>
  <c r="EH321" i="46" s="1"/>
  <c r="EH181" i="46"/>
  <c r="EH329" i="46" s="1"/>
  <c r="EH177" i="46"/>
  <c r="EH325" i="46" s="1"/>
  <c r="EH222" i="46"/>
  <c r="EH121" i="46"/>
  <c r="EH122" i="46"/>
  <c r="EH131" i="46"/>
  <c r="EH124" i="46"/>
  <c r="EH82" i="46"/>
  <c r="EH87" i="46"/>
  <c r="EH80" i="46"/>
  <c r="EH78" i="46"/>
  <c r="EH279" i="46"/>
  <c r="EH282" i="46"/>
  <c r="EH278" i="46"/>
  <c r="EA63" i="26"/>
  <c r="EG159" i="46"/>
  <c r="EF310" i="46"/>
  <c r="EG209" i="46"/>
  <c r="EG208" i="46"/>
  <c r="EG259" i="46"/>
  <c r="EG260" i="46"/>
  <c r="EG158" i="46"/>
  <c r="EI38" i="46"/>
  <c r="EI37" i="46"/>
  <c r="EI43" i="46"/>
  <c r="EI32" i="46"/>
  <c r="EI27" i="46"/>
  <c r="EI36" i="46"/>
  <c r="EI31" i="46"/>
  <c r="EI34" i="46"/>
  <c r="EI25" i="46"/>
  <c r="EI26" i="46"/>
  <c r="EI40" i="46"/>
  <c r="EI41" i="46"/>
  <c r="EI30" i="46"/>
  <c r="EI29" i="46"/>
  <c r="EI42" i="46"/>
  <c r="EI35" i="46"/>
  <c r="EI24" i="46"/>
  <c r="EI39" i="46"/>
  <c r="EI28" i="46"/>
  <c r="EI33" i="46"/>
  <c r="ED32" i="21"/>
  <c r="ED31" i="21" s="1"/>
  <c r="EE15" i="25" s="1"/>
  <c r="ED15" i="25"/>
  <c r="L31" i="21"/>
  <c r="EJ14" i="46"/>
  <c r="EJ16" i="46" s="1"/>
  <c r="EI15" i="46"/>
  <c r="E476" i="46"/>
  <c r="F475" i="46"/>
  <c r="EG313" i="46"/>
  <c r="BH112" i="21"/>
  <c r="BI26" i="28" s="1"/>
  <c r="EB3" i="26"/>
  <c r="EB4" i="26"/>
  <c r="EC2" i="26"/>
  <c r="EB9" i="26"/>
  <c r="EB10" i="26"/>
  <c r="EB16" i="26" s="1"/>
  <c r="EB65" i="26"/>
  <c r="EB66" i="26"/>
  <c r="CZ145" i="21"/>
  <c r="DA142" i="21" s="1"/>
  <c r="DA144" i="21" s="1"/>
  <c r="CZ20" i="26"/>
  <c r="CM123" i="21"/>
  <c r="CN120" i="21" s="1"/>
  <c r="CN122" i="21" s="1"/>
  <c r="CM18" i="26"/>
  <c r="CQ134" i="21"/>
  <c r="CR131" i="21" s="1"/>
  <c r="CR133" i="21" s="1"/>
  <c r="CQ19" i="26"/>
  <c r="EB143" i="21"/>
  <c r="EF6" i="25"/>
  <c r="EF5" i="25"/>
  <c r="EF7" i="25"/>
  <c r="EG8" i="25"/>
  <c r="EE3" i="25"/>
  <c r="EE4" i="25"/>
  <c r="EE9" i="25"/>
  <c r="EF2" i="25"/>
  <c r="EB132" i="21"/>
  <c r="EB155" i="21"/>
  <c r="ED61" i="21"/>
  <c r="ED172" i="21"/>
  <c r="ED149" i="21"/>
  <c r="EB166" i="21"/>
  <c r="ED2" i="21"/>
  <c r="EC3" i="21"/>
  <c r="EC9" i="21"/>
  <c r="EC10" i="21"/>
  <c r="EC4" i="21"/>
  <c r="EC151" i="21"/>
  <c r="EC234" i="21"/>
  <c r="EC290" i="21"/>
  <c r="EC47" i="21"/>
  <c r="EC85" i="21"/>
  <c r="EC140" i="21"/>
  <c r="EC152" i="21"/>
  <c r="EC207" i="21"/>
  <c r="EC96" i="21"/>
  <c r="EC163" i="21"/>
  <c r="EC129" i="21"/>
  <c r="EC63" i="21"/>
  <c r="EC107" i="21"/>
  <c r="EC174" i="21"/>
  <c r="EC74" i="21"/>
  <c r="EC118" i="21"/>
  <c r="EC191" i="21"/>
  <c r="EE5" i="21"/>
  <c r="EE161" i="21" s="1"/>
  <c r="EE6" i="21"/>
  <c r="EE7" i="21"/>
  <c r="EF8" i="21"/>
  <c r="EF46" i="21" s="1"/>
  <c r="EB121" i="21"/>
  <c r="EB110" i="21"/>
  <c r="EB272" i="21" s="1"/>
  <c r="DY9" i="20"/>
  <c r="DY10" i="20"/>
  <c r="DY59" i="20"/>
  <c r="DY4" i="20"/>
  <c r="DZ2" i="20"/>
  <c r="DY3" i="20"/>
  <c r="DY49" i="20"/>
  <c r="DZ347" i="21" l="1"/>
  <c r="DZ350" i="21"/>
  <c r="ED218" i="21"/>
  <c r="ED346" i="21"/>
  <c r="ED61" i="26" s="1"/>
  <c r="ED217" i="21"/>
  <c r="ED49" i="26" s="1"/>
  <c r="ED46" i="26" s="1"/>
  <c r="ED345" i="21"/>
  <c r="ED55" i="26" s="1"/>
  <c r="ED201" i="21"/>
  <c r="ED184" i="21"/>
  <c r="ED200" i="21"/>
  <c r="ED54" i="26" s="1"/>
  <c r="ED185" i="21"/>
  <c r="ED339" i="21"/>
  <c r="ED371" i="21"/>
  <c r="ED56" i="26" s="1"/>
  <c r="ED338" i="21"/>
  <c r="ED372" i="21"/>
  <c r="ED62" i="26" s="1"/>
  <c r="ED365" i="21"/>
  <c r="ED364" i="21"/>
  <c r="EF19" i="46"/>
  <c r="EE17" i="46"/>
  <c r="EE18" i="46"/>
  <c r="EA337" i="21"/>
  <c r="EA340" i="21" s="1"/>
  <c r="EA39" i="28"/>
  <c r="EC377" i="21"/>
  <c r="EA344" i="21"/>
  <c r="ED351" i="21"/>
  <c r="ED21" i="25"/>
  <c r="ED37" i="21"/>
  <c r="ED18" i="25"/>
  <c r="ED2" i="26"/>
  <c r="EE2" i="26" s="1"/>
  <c r="ED283" i="21"/>
  <c r="ED285" i="21"/>
  <c r="ED20" i="25"/>
  <c r="EC155" i="21"/>
  <c r="L155" i="21" s="1"/>
  <c r="ED17" i="25"/>
  <c r="ED19" i="25"/>
  <c r="ED224" i="21"/>
  <c r="ED223" i="21"/>
  <c r="ED42" i="25"/>
  <c r="ED206" i="21"/>
  <c r="ED50" i="26"/>
  <c r="ED47" i="26" s="1"/>
  <c r="ED190" i="21"/>
  <c r="ED60" i="26"/>
  <c r="ED173" i="21"/>
  <c r="ED175" i="21" s="1"/>
  <c r="ED171" i="21" s="1"/>
  <c r="ED284" i="21" s="1"/>
  <c r="ED53" i="26"/>
  <c r="ED59" i="26"/>
  <c r="ED150" i="21"/>
  <c r="ED148" i="21" s="1"/>
  <c r="EE20" i="25" s="1"/>
  <c r="ED162" i="21"/>
  <c r="ED160" i="21" s="1"/>
  <c r="EE21" i="25" s="1"/>
  <c r="EE127" i="21"/>
  <c r="EE116" i="21"/>
  <c r="EE138" i="21"/>
  <c r="EE105" i="21"/>
  <c r="EE94" i="21"/>
  <c r="EE83" i="21"/>
  <c r="EC268" i="21"/>
  <c r="ED128" i="21"/>
  <c r="ED126" i="21" s="1"/>
  <c r="EE18" i="25" s="1"/>
  <c r="ED139" i="21"/>
  <c r="ED137" i="21" s="1"/>
  <c r="EE19" i="25" s="1"/>
  <c r="ED106" i="21"/>
  <c r="ED104" i="21" s="1"/>
  <c r="ED268" i="21" s="1"/>
  <c r="ED117" i="21"/>
  <c r="ED115" i="21" s="1"/>
  <c r="EE17" i="25" s="1"/>
  <c r="ED84" i="21"/>
  <c r="ED95" i="21"/>
  <c r="EE72" i="21"/>
  <c r="ED62" i="21"/>
  <c r="ED73" i="21"/>
  <c r="BJ168" i="21"/>
  <c r="ED328" i="21"/>
  <c r="EI238" i="46"/>
  <c r="DZ29" i="20"/>
  <c r="DZ24" i="20"/>
  <c r="DZ44" i="20"/>
  <c r="DZ39" i="20"/>
  <c r="EI5" i="26"/>
  <c r="EJ8" i="26"/>
  <c r="EI6" i="26"/>
  <c r="EI7" i="26"/>
  <c r="DZ34" i="20"/>
  <c r="EF6" i="20"/>
  <c r="EF7" i="20"/>
  <c r="EF5" i="20"/>
  <c r="EG8" i="20"/>
  <c r="EI243" i="46"/>
  <c r="EI305" i="46"/>
  <c r="EI288" i="46"/>
  <c r="EJ288" i="46" s="1"/>
  <c r="EJ46" i="46"/>
  <c r="EJ50" i="46"/>
  <c r="EJ54" i="46"/>
  <c r="EJ58" i="46"/>
  <c r="EJ62" i="46"/>
  <c r="EJ45" i="46"/>
  <c r="EJ49" i="46"/>
  <c r="EJ53" i="46"/>
  <c r="EJ57" i="46"/>
  <c r="EJ61" i="46"/>
  <c r="EJ44" i="46"/>
  <c r="EJ48" i="46"/>
  <c r="EJ52" i="46"/>
  <c r="EJ56" i="46"/>
  <c r="EJ60" i="46"/>
  <c r="EJ47" i="46"/>
  <c r="EJ51" i="46"/>
  <c r="EJ55" i="46"/>
  <c r="EJ59" i="46"/>
  <c r="EJ63" i="46"/>
  <c r="EI154" i="46"/>
  <c r="EI150" i="46"/>
  <c r="EI146" i="46"/>
  <c r="EI142" i="46"/>
  <c r="EI138" i="46"/>
  <c r="EI108" i="46"/>
  <c r="EI104" i="46"/>
  <c r="EI99" i="46"/>
  <c r="EI98" i="46"/>
  <c r="EI303" i="46"/>
  <c r="EI92" i="46"/>
  <c r="EI291" i="46"/>
  <c r="EI304" i="46"/>
  <c r="EI287" i="46"/>
  <c r="EI289" i="46"/>
  <c r="EI252" i="46"/>
  <c r="EI290" i="46"/>
  <c r="EI253" i="46"/>
  <c r="EI246" i="46"/>
  <c r="EI247" i="46"/>
  <c r="EI240" i="46"/>
  <c r="EI239" i="46"/>
  <c r="EI198" i="46"/>
  <c r="EI346" i="46" s="1"/>
  <c r="EI193" i="46"/>
  <c r="EI341" i="46" s="1"/>
  <c r="EI194" i="46"/>
  <c r="EI342" i="46" s="1"/>
  <c r="EI188" i="46"/>
  <c r="EI336" i="46" s="1"/>
  <c r="EI153" i="46"/>
  <c r="EI149" i="46"/>
  <c r="EI145" i="46"/>
  <c r="EI141" i="46"/>
  <c r="EI137" i="46"/>
  <c r="EI107" i="46"/>
  <c r="EI103" i="46"/>
  <c r="EI97" i="46"/>
  <c r="EI96" i="46"/>
  <c r="EI91" i="46"/>
  <c r="EI302" i="46"/>
  <c r="EI299" i="46"/>
  <c r="EI300" i="46"/>
  <c r="EI301" i="46"/>
  <c r="EI286" i="46"/>
  <c r="EI249" i="46"/>
  <c r="EI242" i="46"/>
  <c r="EI236" i="46"/>
  <c r="EI235" i="46"/>
  <c r="EI204" i="46"/>
  <c r="EI352" i="46" s="1"/>
  <c r="EI195" i="46"/>
  <c r="EI343" i="46" s="1"/>
  <c r="EI192" i="46"/>
  <c r="EI340" i="46" s="1"/>
  <c r="EI186" i="46"/>
  <c r="EI334" i="46" s="1"/>
  <c r="EI152" i="46"/>
  <c r="EI148" i="46"/>
  <c r="EI144" i="46"/>
  <c r="EI140" i="46"/>
  <c r="EI136" i="46"/>
  <c r="EI110" i="46"/>
  <c r="EI106" i="46"/>
  <c r="EI102" i="46"/>
  <c r="EI95" i="46"/>
  <c r="EI94" i="46"/>
  <c r="EI298" i="46"/>
  <c r="EI295" i="46"/>
  <c r="EI296" i="46"/>
  <c r="EI297" i="46"/>
  <c r="EI250" i="46"/>
  <c r="EI245" i="46"/>
  <c r="EI248" i="46"/>
  <c r="EI237" i="46"/>
  <c r="EI203" i="46"/>
  <c r="EI351" i="46" s="1"/>
  <c r="EI200" i="46"/>
  <c r="EI348" i="46" s="1"/>
  <c r="EI191" i="46"/>
  <c r="EI339" i="46" s="1"/>
  <c r="EI190" i="46"/>
  <c r="EI338" i="46" s="1"/>
  <c r="EI187" i="46"/>
  <c r="EI335" i="46" s="1"/>
  <c r="EI151" i="46"/>
  <c r="EI147" i="46"/>
  <c r="EI143" i="46"/>
  <c r="EI139" i="46"/>
  <c r="EI135" i="46"/>
  <c r="EI109" i="46"/>
  <c r="EI105" i="46"/>
  <c r="EI101" i="46"/>
  <c r="EI100" i="46"/>
  <c r="EI93" i="46"/>
  <c r="EI294" i="46"/>
  <c r="EI292" i="46"/>
  <c r="EI293" i="46"/>
  <c r="EI254" i="46"/>
  <c r="EI241" i="46"/>
  <c r="EI251" i="46"/>
  <c r="EI244" i="46"/>
  <c r="EI201" i="46"/>
  <c r="EI349" i="46" s="1"/>
  <c r="EI199" i="46"/>
  <c r="EI347" i="46" s="1"/>
  <c r="EI202" i="46"/>
  <c r="EI350" i="46" s="1"/>
  <c r="EI196" i="46"/>
  <c r="EI344" i="46" s="1"/>
  <c r="EI197" i="46"/>
  <c r="EI345" i="46" s="1"/>
  <c r="EI189" i="46"/>
  <c r="EI337" i="46" s="1"/>
  <c r="EI185" i="46"/>
  <c r="EI333" i="46" s="1"/>
  <c r="EC352" i="21"/>
  <c r="EI282" i="46"/>
  <c r="EI177" i="46"/>
  <c r="EI325" i="46" s="1"/>
  <c r="EI182" i="46"/>
  <c r="EI330" i="46" s="1"/>
  <c r="EI232" i="46"/>
  <c r="EI171" i="46"/>
  <c r="EI319" i="46" s="1"/>
  <c r="EI176" i="46"/>
  <c r="EI324" i="46" s="1"/>
  <c r="EI170" i="46"/>
  <c r="EI318" i="46" s="1"/>
  <c r="EI115" i="46"/>
  <c r="EI117" i="46"/>
  <c r="EI129" i="46"/>
  <c r="EI126" i="46"/>
  <c r="EI131" i="46"/>
  <c r="EI90" i="46"/>
  <c r="EI83" i="46"/>
  <c r="EI77" i="46"/>
  <c r="EI82" i="46"/>
  <c r="EI134" i="46"/>
  <c r="EI230" i="46"/>
  <c r="EI180" i="46"/>
  <c r="EI328" i="46" s="1"/>
  <c r="EI273" i="46"/>
  <c r="EI229" i="46"/>
  <c r="EI178" i="46"/>
  <c r="EI326" i="46" s="1"/>
  <c r="EI272" i="46"/>
  <c r="EI279" i="46"/>
  <c r="EI181" i="46"/>
  <c r="EI329" i="46" s="1"/>
  <c r="EI217" i="46"/>
  <c r="EI221" i="46"/>
  <c r="EI283" i="46"/>
  <c r="EI234" i="46"/>
  <c r="EI267" i="46"/>
  <c r="EI281" i="46"/>
  <c r="EI120" i="46"/>
  <c r="EI118" i="46"/>
  <c r="EI123" i="46"/>
  <c r="EI124" i="46"/>
  <c r="EI132" i="46"/>
  <c r="EI85" i="46"/>
  <c r="EI86" i="46"/>
  <c r="EI88" i="46"/>
  <c r="EI80" i="46"/>
  <c r="EI78" i="46"/>
  <c r="EI71" i="46"/>
  <c r="EI270" i="46"/>
  <c r="EI225" i="46"/>
  <c r="EI174" i="46"/>
  <c r="EI322" i="46" s="1"/>
  <c r="EI216" i="46"/>
  <c r="EI215" i="46"/>
  <c r="EI277" i="46"/>
  <c r="EI231" i="46"/>
  <c r="EI285" i="46"/>
  <c r="EI278" i="46"/>
  <c r="EI222" i="46"/>
  <c r="EI173" i="46"/>
  <c r="EI321" i="46" s="1"/>
  <c r="EI280" i="46"/>
  <c r="EI179" i="46"/>
  <c r="EI327" i="46" s="1"/>
  <c r="EI167" i="46"/>
  <c r="EI315" i="46" s="1"/>
  <c r="EI165" i="46"/>
  <c r="EI168" i="46"/>
  <c r="EI316" i="46" s="1"/>
  <c r="EI219" i="46"/>
  <c r="EI119" i="46"/>
  <c r="EI122" i="46"/>
  <c r="EI133" i="46"/>
  <c r="EI128" i="46"/>
  <c r="EI84" i="46"/>
  <c r="EI81" i="46"/>
  <c r="EI75" i="46"/>
  <c r="EI72" i="46"/>
  <c r="EI224" i="46"/>
  <c r="EI276" i="46"/>
  <c r="EI228" i="46"/>
  <c r="EI169" i="46"/>
  <c r="EI317" i="46" s="1"/>
  <c r="EI275" i="46"/>
  <c r="EI233" i="46"/>
  <c r="EI271" i="46"/>
  <c r="EI184" i="46"/>
  <c r="EI332" i="46" s="1"/>
  <c r="EI172" i="46"/>
  <c r="EI320" i="46" s="1"/>
  <c r="EI269" i="46"/>
  <c r="EI218" i="46"/>
  <c r="EI268" i="46"/>
  <c r="EI226" i="46"/>
  <c r="EI116" i="46"/>
  <c r="EI125" i="46"/>
  <c r="EI121" i="46"/>
  <c r="EI130" i="46"/>
  <c r="EI127" i="46"/>
  <c r="EI89" i="46"/>
  <c r="EI87" i="46"/>
  <c r="EI79" i="46"/>
  <c r="EI74" i="46"/>
  <c r="EI76" i="46"/>
  <c r="EI73" i="46"/>
  <c r="EI274" i="46"/>
  <c r="EI227" i="46"/>
  <c r="EI266" i="46"/>
  <c r="EI166" i="46"/>
  <c r="EI314" i="46" s="1"/>
  <c r="EI284" i="46"/>
  <c r="EI183" i="46"/>
  <c r="EI331" i="46" s="1"/>
  <c r="EI220" i="46"/>
  <c r="EI175" i="46"/>
  <c r="EI323" i="46" s="1"/>
  <c r="EI223" i="46"/>
  <c r="L284" i="21"/>
  <c r="F49" i="33" s="1"/>
  <c r="EB63" i="26"/>
  <c r="EH159" i="46"/>
  <c r="EG310" i="46"/>
  <c r="EH209" i="46"/>
  <c r="EH208" i="46"/>
  <c r="EH158" i="46"/>
  <c r="EH260" i="46"/>
  <c r="EH259" i="46"/>
  <c r="EJ38" i="46"/>
  <c r="EJ43" i="46"/>
  <c r="EJ32" i="46"/>
  <c r="EJ37" i="46"/>
  <c r="EJ27" i="46"/>
  <c r="EJ31" i="46"/>
  <c r="EJ34" i="46"/>
  <c r="EJ40" i="46"/>
  <c r="EJ41" i="46"/>
  <c r="EJ26" i="46"/>
  <c r="EJ36" i="46"/>
  <c r="EJ25" i="46"/>
  <c r="EJ29" i="46"/>
  <c r="EJ35" i="46"/>
  <c r="EJ42" i="46"/>
  <c r="EJ30" i="46"/>
  <c r="EJ33" i="46"/>
  <c r="EJ24" i="46"/>
  <c r="EJ39" i="46"/>
  <c r="EJ28" i="46"/>
  <c r="EJ15" i="46"/>
  <c r="EK14" i="46"/>
  <c r="EE32" i="21"/>
  <c r="EE31" i="21" s="1"/>
  <c r="EF15" i="25" s="1"/>
  <c r="EH313" i="46"/>
  <c r="E477" i="46"/>
  <c r="E478" i="46" s="1"/>
  <c r="F476" i="46"/>
  <c r="BI109" i="21"/>
  <c r="BI111" i="21" s="1"/>
  <c r="EC3" i="26"/>
  <c r="EC4" i="26"/>
  <c r="EC9" i="26"/>
  <c r="EC10" i="26"/>
  <c r="EC16" i="26" s="1"/>
  <c r="DA145" i="21"/>
  <c r="DB142" i="21" s="1"/>
  <c r="DB144" i="21" s="1"/>
  <c r="DA20" i="26"/>
  <c r="CN123" i="21"/>
  <c r="CO120" i="21" s="1"/>
  <c r="CO122" i="21" s="1"/>
  <c r="CN18" i="26"/>
  <c r="CR134" i="21"/>
  <c r="CS131" i="21" s="1"/>
  <c r="CS133" i="21" s="1"/>
  <c r="CR19" i="26"/>
  <c r="EC132" i="21"/>
  <c r="EF3" i="25"/>
  <c r="EF9" i="25"/>
  <c r="EG2" i="25"/>
  <c r="EF4" i="25"/>
  <c r="EH8" i="25"/>
  <c r="EG7" i="25"/>
  <c r="EG6" i="25"/>
  <c r="EG5" i="25"/>
  <c r="EC166" i="21"/>
  <c r="ED3" i="21"/>
  <c r="ED4" i="21"/>
  <c r="EE2" i="21"/>
  <c r="ED9" i="21"/>
  <c r="ED10" i="21"/>
  <c r="ED151" i="21"/>
  <c r="ED47" i="21"/>
  <c r="ED290" i="21"/>
  <c r="ED234" i="21"/>
  <c r="ED239" i="21" s="1"/>
  <c r="ED74" i="21"/>
  <c r="ED118" i="21"/>
  <c r="ED163" i="21"/>
  <c r="ED85" i="21"/>
  <c r="ED129" i="21"/>
  <c r="ED174" i="21"/>
  <c r="ED96" i="21"/>
  <c r="ED140" i="21"/>
  <c r="ED191" i="21"/>
  <c r="ED195" i="21" s="1"/>
  <c r="ED30" i="26" s="1"/>
  <c r="ED63" i="21"/>
  <c r="ED107" i="21"/>
  <c r="ED152" i="21"/>
  <c r="ED207" i="21"/>
  <c r="ED211" i="21" s="1"/>
  <c r="ED31" i="26" s="1"/>
  <c r="EE172" i="21"/>
  <c r="EE61" i="21"/>
  <c r="EE149" i="21"/>
  <c r="EC121" i="21"/>
  <c r="EC110" i="21"/>
  <c r="EC272" i="21" s="1"/>
  <c r="EF5" i="21"/>
  <c r="EF161" i="21" s="1"/>
  <c r="EF6" i="21"/>
  <c r="EF7" i="21"/>
  <c r="EG8" i="21"/>
  <c r="EG46" i="21" s="1"/>
  <c r="EC143" i="21"/>
  <c r="DZ9" i="20"/>
  <c r="DZ10" i="20"/>
  <c r="DZ59" i="20"/>
  <c r="DZ3" i="20"/>
  <c r="DZ49" i="20"/>
  <c r="EA2" i="20"/>
  <c r="DZ4" i="20"/>
  <c r="DZ54" i="20"/>
  <c r="ED4" i="26" l="1"/>
  <c r="ED9" i="26"/>
  <c r="ED65" i="26"/>
  <c r="ED10" i="26"/>
  <c r="ED3" i="26"/>
  <c r="EA347" i="21"/>
  <c r="EA350" i="21"/>
  <c r="ED66" i="26"/>
  <c r="EE346" i="21"/>
  <c r="EE345" i="21"/>
  <c r="EE218" i="21"/>
  <c r="EE50" i="26" s="1"/>
  <c r="EE47" i="26" s="1"/>
  <c r="EE201" i="21"/>
  <c r="EE217" i="21"/>
  <c r="EE49" i="26" s="1"/>
  <c r="EE46" i="26" s="1"/>
  <c r="EE200" i="21"/>
  <c r="EE184" i="21"/>
  <c r="EE185" i="21"/>
  <c r="EE339" i="21"/>
  <c r="EE338" i="21"/>
  <c r="EE372" i="21"/>
  <c r="EE62" i="26" s="1"/>
  <c r="EE371" i="21"/>
  <c r="EE56" i="26" s="1"/>
  <c r="EE365" i="21"/>
  <c r="EE364" i="21"/>
  <c r="EG19" i="46"/>
  <c r="EF17" i="46"/>
  <c r="EF18" i="46"/>
  <c r="EK16" i="46"/>
  <c r="EB337" i="21"/>
  <c r="EB340" i="21" s="1"/>
  <c r="EB39" i="28"/>
  <c r="EB344" i="21"/>
  <c r="EE351" i="21"/>
  <c r="BJ357" i="21"/>
  <c r="EE55" i="26"/>
  <c r="EE61" i="26"/>
  <c r="ED377" i="21"/>
  <c r="EE37" i="21"/>
  <c r="EE283" i="21"/>
  <c r="EE285" i="21"/>
  <c r="EE42" i="25"/>
  <c r="EE224" i="21"/>
  <c r="EE223" i="21"/>
  <c r="EE206" i="21"/>
  <c r="EE190" i="21"/>
  <c r="EE54" i="26"/>
  <c r="EE60" i="26"/>
  <c r="EE173" i="21"/>
  <c r="EE175" i="21" s="1"/>
  <c r="EE171" i="21" s="1"/>
  <c r="EE284" i="21" s="1"/>
  <c r="EE59" i="26"/>
  <c r="EE53" i="26"/>
  <c r="EE150" i="21"/>
  <c r="EE148" i="21" s="1"/>
  <c r="EF20" i="25" s="1"/>
  <c r="EE162" i="21"/>
  <c r="EE160" i="21" s="1"/>
  <c r="EF21" i="25" s="1"/>
  <c r="EF138" i="21"/>
  <c r="EF116" i="21"/>
  <c r="EF127" i="21"/>
  <c r="EF94" i="21"/>
  <c r="EF105" i="21"/>
  <c r="EF83" i="21"/>
  <c r="EE128" i="21"/>
  <c r="EE126" i="21" s="1"/>
  <c r="EF18" i="25" s="1"/>
  <c r="EE139" i="21"/>
  <c r="EE137" i="21" s="1"/>
  <c r="EF19" i="25" s="1"/>
  <c r="EE106" i="21"/>
  <c r="EE104" i="21" s="1"/>
  <c r="EF42" i="25" s="1"/>
  <c r="EE117" i="21"/>
  <c r="EE115" i="21" s="1"/>
  <c r="EF17" i="25" s="1"/>
  <c r="EE84" i="21"/>
  <c r="EE95" i="21"/>
  <c r="EF72" i="21"/>
  <c r="BJ21" i="28"/>
  <c r="BK165" i="21"/>
  <c r="EE62" i="21"/>
  <c r="EE73" i="21"/>
  <c r="EE328" i="21"/>
  <c r="BI41" i="26"/>
  <c r="BI273" i="21"/>
  <c r="EA29" i="20"/>
  <c r="EA24" i="20"/>
  <c r="EA44" i="20"/>
  <c r="EA39" i="20"/>
  <c r="ED16" i="26"/>
  <c r="EF2" i="26"/>
  <c r="EE65" i="26"/>
  <c r="EE3" i="26"/>
  <c r="EE4" i="26"/>
  <c r="EE66" i="26"/>
  <c r="EE9" i="26"/>
  <c r="EE10" i="26"/>
  <c r="EJ5" i="26"/>
  <c r="EK8" i="26"/>
  <c r="EJ7" i="26"/>
  <c r="EJ6" i="26"/>
  <c r="EA34" i="20"/>
  <c r="EH8" i="20"/>
  <c r="EG6" i="20"/>
  <c r="EG7" i="20"/>
  <c r="EG5" i="20"/>
  <c r="EJ293" i="46"/>
  <c r="EJ295" i="46"/>
  <c r="EJ242" i="46"/>
  <c r="EJ302" i="46"/>
  <c r="EJ246" i="46"/>
  <c r="EJ252" i="46"/>
  <c r="EJ291" i="46"/>
  <c r="EJ244" i="46"/>
  <c r="EJ292" i="46"/>
  <c r="EJ245" i="46"/>
  <c r="EJ298" i="46"/>
  <c r="EJ249" i="46"/>
  <c r="EJ301" i="46"/>
  <c r="EJ239" i="46"/>
  <c r="EJ253" i="46"/>
  <c r="EJ289" i="46"/>
  <c r="EJ251" i="46"/>
  <c r="EJ254" i="46"/>
  <c r="EJ237" i="46"/>
  <c r="EJ250" i="46"/>
  <c r="EJ297" i="46"/>
  <c r="EJ235" i="46"/>
  <c r="EJ300" i="46"/>
  <c r="EJ240" i="46"/>
  <c r="EJ287" i="46"/>
  <c r="EJ241" i="46"/>
  <c r="EJ294" i="46"/>
  <c r="EJ248" i="46"/>
  <c r="EJ296" i="46"/>
  <c r="EJ236" i="46"/>
  <c r="EJ286" i="46"/>
  <c r="EJ299" i="46"/>
  <c r="EJ247" i="46"/>
  <c r="EJ290" i="46"/>
  <c r="EJ304" i="46"/>
  <c r="EJ303" i="46"/>
  <c r="EJ136" i="46"/>
  <c r="EJ137" i="46"/>
  <c r="EJ154" i="46"/>
  <c r="EJ150" i="46"/>
  <c r="EJ146" i="46"/>
  <c r="EJ142" i="46"/>
  <c r="EJ108" i="46"/>
  <c r="EJ104" i="46"/>
  <c r="EJ97" i="46"/>
  <c r="EJ93" i="46"/>
  <c r="EJ243" i="46"/>
  <c r="EJ204" i="46"/>
  <c r="EJ352" i="46" s="1"/>
  <c r="EJ194" i="46"/>
  <c r="EJ342" i="46" s="1"/>
  <c r="EJ191" i="46"/>
  <c r="EJ339" i="46" s="1"/>
  <c r="EJ189" i="46"/>
  <c r="EJ337" i="46" s="1"/>
  <c r="EJ135" i="46"/>
  <c r="EJ153" i="46"/>
  <c r="EJ149" i="46"/>
  <c r="EJ145" i="46"/>
  <c r="EJ141" i="46"/>
  <c r="EJ107" i="46"/>
  <c r="EJ103" i="46"/>
  <c r="EJ100" i="46"/>
  <c r="EJ96" i="46"/>
  <c r="EJ92" i="46"/>
  <c r="EJ305" i="46"/>
  <c r="EJ198" i="46"/>
  <c r="EJ346" i="46" s="1"/>
  <c r="EJ195" i="46"/>
  <c r="EJ343" i="46" s="1"/>
  <c r="EJ203" i="46"/>
  <c r="EJ351" i="46" s="1"/>
  <c r="EJ201" i="46"/>
  <c r="EJ349" i="46" s="1"/>
  <c r="EJ193" i="46"/>
  <c r="EJ341" i="46" s="1"/>
  <c r="EJ185" i="46"/>
  <c r="EJ333" i="46" s="1"/>
  <c r="EK47" i="46"/>
  <c r="EK51" i="46"/>
  <c r="EK55" i="46"/>
  <c r="EK59" i="46"/>
  <c r="EK63" i="46"/>
  <c r="EK46" i="46"/>
  <c r="EK50" i="46"/>
  <c r="EK54" i="46"/>
  <c r="EK58" i="46"/>
  <c r="EK62" i="46"/>
  <c r="EK45" i="46"/>
  <c r="EK49" i="46"/>
  <c r="EK53" i="46"/>
  <c r="EK57" i="46"/>
  <c r="EK61" i="46"/>
  <c r="EK44" i="46"/>
  <c r="EK48" i="46"/>
  <c r="EK52" i="46"/>
  <c r="EK56" i="46"/>
  <c r="EK60" i="46"/>
  <c r="EJ152" i="46"/>
  <c r="EJ148" i="46"/>
  <c r="EJ144" i="46"/>
  <c r="EJ140" i="46"/>
  <c r="EJ110" i="46"/>
  <c r="EJ106" i="46"/>
  <c r="EJ102" i="46"/>
  <c r="EJ99" i="46"/>
  <c r="EJ95" i="46"/>
  <c r="EJ91" i="46"/>
  <c r="EJ238" i="46"/>
  <c r="EJ202" i="46"/>
  <c r="EJ350" i="46" s="1"/>
  <c r="EJ199" i="46"/>
  <c r="EJ347" i="46" s="1"/>
  <c r="EJ196" i="46"/>
  <c r="EJ344" i="46" s="1"/>
  <c r="EJ190" i="46"/>
  <c r="EJ338" i="46" s="1"/>
  <c r="EJ188" i="46"/>
  <c r="EJ336" i="46" s="1"/>
  <c r="EJ138" i="46"/>
  <c r="EJ139" i="46"/>
  <c r="EJ151" i="46"/>
  <c r="EJ147" i="46"/>
  <c r="EJ143" i="46"/>
  <c r="EJ109" i="46"/>
  <c r="EJ105" i="46"/>
  <c r="EJ101" i="46"/>
  <c r="EJ98" i="46"/>
  <c r="EJ94" i="46"/>
  <c r="EJ200" i="46"/>
  <c r="EJ348" i="46" s="1"/>
  <c r="EJ197" i="46"/>
  <c r="EJ345" i="46" s="1"/>
  <c r="EJ192" i="46"/>
  <c r="EJ340" i="46" s="1"/>
  <c r="EJ187" i="46"/>
  <c r="EJ335" i="46" s="1"/>
  <c r="EJ186" i="46"/>
  <c r="EJ334" i="46" s="1"/>
  <c r="ED352" i="21"/>
  <c r="ED358" i="21" s="1"/>
  <c r="ED63" i="26" s="1"/>
  <c r="EJ220" i="46"/>
  <c r="EJ266" i="46"/>
  <c r="EJ226" i="46"/>
  <c r="EJ172" i="46"/>
  <c r="EJ320" i="46" s="1"/>
  <c r="EJ228" i="46"/>
  <c r="EJ168" i="46"/>
  <c r="EJ316" i="46" s="1"/>
  <c r="EJ179" i="46"/>
  <c r="EJ327" i="46" s="1"/>
  <c r="EJ116" i="46"/>
  <c r="EJ118" i="46"/>
  <c r="EJ119" i="46"/>
  <c r="EJ128" i="46"/>
  <c r="EJ129" i="46"/>
  <c r="EJ90" i="46"/>
  <c r="EJ87" i="46"/>
  <c r="EJ80" i="46"/>
  <c r="EJ75" i="46"/>
  <c r="EJ76" i="46"/>
  <c r="EJ73" i="46"/>
  <c r="EJ285" i="46"/>
  <c r="EJ216" i="46"/>
  <c r="EJ234" i="46"/>
  <c r="EJ181" i="46"/>
  <c r="EJ329" i="46" s="1"/>
  <c r="EJ229" i="46"/>
  <c r="EJ230" i="46"/>
  <c r="EJ176" i="46"/>
  <c r="EJ324" i="46" s="1"/>
  <c r="EJ183" i="46"/>
  <c r="EJ331" i="46" s="1"/>
  <c r="EJ268" i="46"/>
  <c r="EJ184" i="46"/>
  <c r="EJ332" i="46" s="1"/>
  <c r="EJ271" i="46"/>
  <c r="EJ275" i="46"/>
  <c r="EJ276" i="46"/>
  <c r="EJ165" i="46"/>
  <c r="EJ280" i="46"/>
  <c r="EJ278" i="46"/>
  <c r="EJ115" i="46"/>
  <c r="EJ122" i="46"/>
  <c r="EJ126" i="46"/>
  <c r="EJ127" i="46"/>
  <c r="EJ83" i="46"/>
  <c r="EJ89" i="46"/>
  <c r="EJ82" i="46"/>
  <c r="EJ71" i="46"/>
  <c r="EJ74" i="46"/>
  <c r="EJ231" i="46"/>
  <c r="EJ174" i="46"/>
  <c r="EJ322" i="46" s="1"/>
  <c r="EJ283" i="46"/>
  <c r="EJ279" i="46"/>
  <c r="EJ273" i="46"/>
  <c r="EJ182" i="46"/>
  <c r="EJ330" i="46" s="1"/>
  <c r="EJ223" i="46"/>
  <c r="EJ284" i="46"/>
  <c r="EJ227" i="46"/>
  <c r="EJ218" i="46"/>
  <c r="EJ224" i="46"/>
  <c r="EJ173" i="46"/>
  <c r="EJ321" i="46" s="1"/>
  <c r="EJ125" i="46"/>
  <c r="EJ120" i="46"/>
  <c r="EJ121" i="46"/>
  <c r="EJ133" i="46"/>
  <c r="EJ131" i="46"/>
  <c r="EJ86" i="46"/>
  <c r="EJ88" i="46"/>
  <c r="EJ85" i="46"/>
  <c r="EJ79" i="46"/>
  <c r="EJ77" i="46"/>
  <c r="EJ134" i="46"/>
  <c r="EJ277" i="46"/>
  <c r="EJ225" i="46"/>
  <c r="EJ281" i="46"/>
  <c r="EJ221" i="46"/>
  <c r="EJ272" i="46"/>
  <c r="EJ171" i="46"/>
  <c r="EJ319" i="46" s="1"/>
  <c r="EJ177" i="46"/>
  <c r="EJ325" i="46" s="1"/>
  <c r="EJ175" i="46"/>
  <c r="EJ323" i="46" s="1"/>
  <c r="EJ166" i="46"/>
  <c r="EJ314" i="46" s="1"/>
  <c r="EJ274" i="46"/>
  <c r="EJ269" i="46"/>
  <c r="EJ233" i="46"/>
  <c r="EJ169" i="46"/>
  <c r="EJ317" i="46" s="1"/>
  <c r="EJ219" i="46"/>
  <c r="EJ167" i="46"/>
  <c r="EJ315" i="46" s="1"/>
  <c r="EJ222" i="46"/>
  <c r="EJ130" i="46"/>
  <c r="EJ117" i="46"/>
  <c r="EJ123" i="46"/>
  <c r="EJ124" i="46"/>
  <c r="EJ132" i="46"/>
  <c r="EJ84" i="46"/>
  <c r="EJ81" i="46"/>
  <c r="EJ78" i="46"/>
  <c r="EJ72" i="46"/>
  <c r="EJ215" i="46"/>
  <c r="EJ270" i="46"/>
  <c r="EJ267" i="46"/>
  <c r="EJ217" i="46"/>
  <c r="EJ178" i="46"/>
  <c r="EJ326" i="46" s="1"/>
  <c r="EJ180" i="46"/>
  <c r="EJ328" i="46" s="1"/>
  <c r="EJ170" i="46"/>
  <c r="EJ318" i="46" s="1"/>
  <c r="EJ232" i="46"/>
  <c r="EJ282" i="46"/>
  <c r="E479" i="46"/>
  <c r="F478" i="46"/>
  <c r="EH310" i="46"/>
  <c r="EI159" i="46"/>
  <c r="EI209" i="46"/>
  <c r="EI208" i="46"/>
  <c r="EI260" i="46"/>
  <c r="EI259" i="46"/>
  <c r="EI158" i="46"/>
  <c r="EK43" i="46"/>
  <c r="EK32" i="46"/>
  <c r="EK37" i="46"/>
  <c r="EK27" i="46"/>
  <c r="EK38" i="46"/>
  <c r="EK25" i="46"/>
  <c r="EK41" i="46"/>
  <c r="EK34" i="46"/>
  <c r="EK40" i="46"/>
  <c r="EK36" i="46"/>
  <c r="EK26" i="46"/>
  <c r="EK35" i="46"/>
  <c r="EK30" i="46"/>
  <c r="EK29" i="46"/>
  <c r="EK28" i="46"/>
  <c r="EK31" i="46"/>
  <c r="EK33" i="46"/>
  <c r="EK24" i="46"/>
  <c r="EK42" i="46"/>
  <c r="EK39" i="46"/>
  <c r="F477" i="46"/>
  <c r="EF32" i="21"/>
  <c r="EF31" i="21" s="1"/>
  <c r="EG15" i="25" s="1"/>
  <c r="EI313" i="46"/>
  <c r="EL14" i="46"/>
  <c r="EL16" i="46" s="1"/>
  <c r="EK15" i="46"/>
  <c r="BI112" i="21"/>
  <c r="BJ26" i="28" s="1"/>
  <c r="CS134" i="21"/>
  <c r="CT131" i="21" s="1"/>
  <c r="CT133" i="21" s="1"/>
  <c r="CS19" i="26"/>
  <c r="ED143" i="21"/>
  <c r="CO123" i="21"/>
  <c r="CP120" i="21" s="1"/>
  <c r="CP122" i="21" s="1"/>
  <c r="CP18" i="26" s="1"/>
  <c r="CO18" i="26"/>
  <c r="DB145" i="21"/>
  <c r="DC142" i="21" s="1"/>
  <c r="DC144" i="21" s="1"/>
  <c r="DB20" i="26"/>
  <c r="EH2" i="25"/>
  <c r="EG4" i="25"/>
  <c r="EG3" i="25"/>
  <c r="EG9" i="25"/>
  <c r="EH6" i="25"/>
  <c r="EH5" i="25"/>
  <c r="EI8" i="25"/>
  <c r="EH7" i="25"/>
  <c r="ED132" i="21"/>
  <c r="ED110" i="21"/>
  <c r="ED272" i="21" s="1"/>
  <c r="ED166" i="21"/>
  <c r="ED121" i="21"/>
  <c r="EE3" i="21"/>
  <c r="EE4" i="21"/>
  <c r="EF2" i="21"/>
  <c r="EE9" i="21"/>
  <c r="EE10" i="21"/>
  <c r="EE151" i="21"/>
  <c r="EE234" i="21"/>
  <c r="EE239" i="21" s="1"/>
  <c r="EE290" i="21"/>
  <c r="EE47" i="21"/>
  <c r="EE96" i="21"/>
  <c r="EE140" i="21"/>
  <c r="EE191" i="21"/>
  <c r="EE195" i="21" s="1"/>
  <c r="EE30" i="26" s="1"/>
  <c r="EE63" i="21"/>
  <c r="EE107" i="21"/>
  <c r="EE152" i="21"/>
  <c r="EE207" i="21"/>
  <c r="EE211" i="21" s="1"/>
  <c r="EE31" i="26" s="1"/>
  <c r="EE74" i="21"/>
  <c r="EE118" i="21"/>
  <c r="EE163" i="21"/>
  <c r="EE85" i="21"/>
  <c r="EE129" i="21"/>
  <c r="EE174" i="21"/>
  <c r="EF61" i="21"/>
  <c r="EF172" i="21"/>
  <c r="EF149" i="21"/>
  <c r="ED155" i="21"/>
  <c r="EG5" i="21"/>
  <c r="EG161" i="21" s="1"/>
  <c r="EG7" i="21"/>
  <c r="EG6" i="21"/>
  <c r="EH8" i="21"/>
  <c r="EH46" i="21" s="1"/>
  <c r="EA9" i="20"/>
  <c r="EA10" i="20"/>
  <c r="EA59" i="20"/>
  <c r="EA49" i="20"/>
  <c r="EB2" i="20"/>
  <c r="EA4" i="20"/>
  <c r="EA54" i="20"/>
  <c r="EA3" i="20"/>
  <c r="EB347" i="21" l="1"/>
  <c r="EB350" i="21"/>
  <c r="EF346" i="21"/>
  <c r="EF345" i="21"/>
  <c r="EF218" i="21"/>
  <c r="EF50" i="26" s="1"/>
  <c r="EF47" i="26" s="1"/>
  <c r="EF217" i="21"/>
  <c r="EF49" i="26" s="1"/>
  <c r="EF46" i="26" s="1"/>
  <c r="EF184" i="21"/>
  <c r="EF185" i="21"/>
  <c r="EF201" i="21"/>
  <c r="EF60" i="26" s="1"/>
  <c r="EF200" i="21"/>
  <c r="EF54" i="26" s="1"/>
  <c r="EF338" i="21"/>
  <c r="EF372" i="21"/>
  <c r="EF62" i="26" s="1"/>
  <c r="EF371" i="21"/>
  <c r="EF56" i="26" s="1"/>
  <c r="EF339" i="21"/>
  <c r="EF365" i="21"/>
  <c r="EF364" i="21"/>
  <c r="EH19" i="46"/>
  <c r="EG18" i="46"/>
  <c r="EG17" i="46"/>
  <c r="EC337" i="21"/>
  <c r="EC340" i="21" s="1"/>
  <c r="EC39" i="28"/>
  <c r="EC344" i="21"/>
  <c r="EF351" i="21"/>
  <c r="EE377" i="21"/>
  <c r="EF61" i="26"/>
  <c r="EF55" i="26"/>
  <c r="EE268" i="21"/>
  <c r="EF37" i="21"/>
  <c r="EF285" i="21"/>
  <c r="EF283" i="21"/>
  <c r="EF224" i="21"/>
  <c r="EF223" i="21"/>
  <c r="EF206" i="21"/>
  <c r="EF190" i="21"/>
  <c r="EF173" i="21"/>
  <c r="EF175" i="21" s="1"/>
  <c r="EF171" i="21" s="1"/>
  <c r="EF284" i="21" s="1"/>
  <c r="EF59" i="26"/>
  <c r="EF53" i="26"/>
  <c r="EF150" i="21"/>
  <c r="EF148" i="21" s="1"/>
  <c r="EG20" i="25" s="1"/>
  <c r="EF162" i="21"/>
  <c r="EF160" i="21" s="1"/>
  <c r="EG21" i="25" s="1"/>
  <c r="EF128" i="21"/>
  <c r="EF126" i="21" s="1"/>
  <c r="EG18" i="25" s="1"/>
  <c r="EF139" i="21"/>
  <c r="EF137" i="21" s="1"/>
  <c r="EG19" i="25" s="1"/>
  <c r="EG127" i="21"/>
  <c r="EG138" i="21"/>
  <c r="EG116" i="21"/>
  <c r="EG83" i="21"/>
  <c r="EG105" i="21"/>
  <c r="EG94" i="21"/>
  <c r="EF106" i="21"/>
  <c r="EF104" i="21" s="1"/>
  <c r="EG42" i="25" s="1"/>
  <c r="EF117" i="21"/>
  <c r="EF115" i="21" s="1"/>
  <c r="EG17" i="25" s="1"/>
  <c r="EF84" i="21"/>
  <c r="EF95" i="21"/>
  <c r="EG72" i="21"/>
  <c r="EF62" i="21"/>
  <c r="EF73" i="21"/>
  <c r="BK167" i="21"/>
  <c r="BK22" i="26" s="1"/>
  <c r="EF328" i="21"/>
  <c r="EK189" i="46"/>
  <c r="EK337" i="46" s="1"/>
  <c r="EB24" i="20"/>
  <c r="EB44" i="20"/>
  <c r="EB39" i="20"/>
  <c r="EE16" i="26"/>
  <c r="EK6" i="26"/>
  <c r="EK7" i="26"/>
  <c r="EL8" i="26"/>
  <c r="EK5" i="26"/>
  <c r="EG2" i="26"/>
  <c r="EF65" i="26"/>
  <c r="EF66" i="26"/>
  <c r="EF9" i="26"/>
  <c r="EF3" i="26"/>
  <c r="EF4" i="26"/>
  <c r="EF10" i="26"/>
  <c r="ED311" i="21"/>
  <c r="EB34" i="20"/>
  <c r="EC2" i="20"/>
  <c r="EH7" i="20"/>
  <c r="EH5" i="20"/>
  <c r="EI8" i="20"/>
  <c r="EH6" i="20"/>
  <c r="EK238" i="46"/>
  <c r="EK153" i="46"/>
  <c r="EK149" i="46"/>
  <c r="EK145" i="46"/>
  <c r="EK141" i="46"/>
  <c r="EK96" i="46"/>
  <c r="EK137" i="46"/>
  <c r="EK107" i="46"/>
  <c r="EK103" i="46"/>
  <c r="EK97" i="46"/>
  <c r="EK93" i="46"/>
  <c r="EK305" i="46"/>
  <c r="EK304" i="46"/>
  <c r="EK287" i="46"/>
  <c r="EK294" i="46"/>
  <c r="EK291" i="46"/>
  <c r="EK254" i="46"/>
  <c r="EK288" i="46"/>
  <c r="EK247" i="46"/>
  <c r="EK240" i="46"/>
  <c r="EK245" i="46"/>
  <c r="EK237" i="46"/>
  <c r="EK203" i="46"/>
  <c r="EK351" i="46" s="1"/>
  <c r="EK196" i="46"/>
  <c r="EK344" i="46" s="1"/>
  <c r="EK204" i="46"/>
  <c r="EK352" i="46" s="1"/>
  <c r="EK197" i="46"/>
  <c r="EK345" i="46" s="1"/>
  <c r="EK192" i="46"/>
  <c r="EK340" i="46" s="1"/>
  <c r="EK187" i="46"/>
  <c r="EK335" i="46" s="1"/>
  <c r="EK152" i="46"/>
  <c r="EK148" i="46"/>
  <c r="EK144" i="46"/>
  <c r="EK140" i="46"/>
  <c r="EK94" i="46"/>
  <c r="EK136" i="46"/>
  <c r="EK110" i="46"/>
  <c r="EK106" i="46"/>
  <c r="EK102" i="46"/>
  <c r="EK95" i="46"/>
  <c r="EK92" i="46"/>
  <c r="EK300" i="46"/>
  <c r="EK301" i="46"/>
  <c r="EK289" i="46"/>
  <c r="EK290" i="46"/>
  <c r="EK252" i="46"/>
  <c r="EK243" i="46"/>
  <c r="EK241" i="46"/>
  <c r="EK239" i="46"/>
  <c r="EK200" i="46"/>
  <c r="EK348" i="46" s="1"/>
  <c r="EK193" i="46"/>
  <c r="EK341" i="46" s="1"/>
  <c r="EK194" i="46"/>
  <c r="EK342" i="46" s="1"/>
  <c r="EK186" i="46"/>
  <c r="EK334" i="46" s="1"/>
  <c r="EK151" i="46"/>
  <c r="EK147" i="46"/>
  <c r="EK143" i="46"/>
  <c r="EK100" i="46"/>
  <c r="EK139" i="46"/>
  <c r="EK135" i="46"/>
  <c r="EK109" i="46"/>
  <c r="EK105" i="46"/>
  <c r="EK101" i="46"/>
  <c r="EK91" i="46"/>
  <c r="EK296" i="46"/>
  <c r="EK297" i="46"/>
  <c r="EK302" i="46"/>
  <c r="EK299" i="46"/>
  <c r="EK286" i="46"/>
  <c r="EK248" i="46"/>
  <c r="EK253" i="46"/>
  <c r="EK246" i="46"/>
  <c r="EK235" i="46"/>
  <c r="EK199" i="46"/>
  <c r="EK347" i="46" s="1"/>
  <c r="EK202" i="46"/>
  <c r="EK350" i="46" s="1"/>
  <c r="EK190" i="46"/>
  <c r="EK338" i="46" s="1"/>
  <c r="EK188" i="46"/>
  <c r="EK336" i="46" s="1"/>
  <c r="EK185" i="46"/>
  <c r="EK333" i="46" s="1"/>
  <c r="EL44" i="46"/>
  <c r="EL48" i="46"/>
  <c r="EL52" i="46"/>
  <c r="EL56" i="46"/>
  <c r="EL60" i="46"/>
  <c r="EL47" i="46"/>
  <c r="EL51" i="46"/>
  <c r="EL55" i="46"/>
  <c r="EL59" i="46"/>
  <c r="EL63" i="46"/>
  <c r="EL46" i="46"/>
  <c r="EL50" i="46"/>
  <c r="EL54" i="46"/>
  <c r="EL58" i="46"/>
  <c r="EL62" i="46"/>
  <c r="EL45" i="46"/>
  <c r="EL49" i="46"/>
  <c r="EL53" i="46"/>
  <c r="EL57" i="46"/>
  <c r="EL61" i="46"/>
  <c r="EK154" i="46"/>
  <c r="EK150" i="46"/>
  <c r="EK146" i="46"/>
  <c r="EK142" i="46"/>
  <c r="EK98" i="46"/>
  <c r="EK138" i="46"/>
  <c r="EK108" i="46"/>
  <c r="EK104" i="46"/>
  <c r="EK99" i="46"/>
  <c r="EK303" i="46"/>
  <c r="EK292" i="46"/>
  <c r="EK293" i="46"/>
  <c r="EK298" i="46"/>
  <c r="EK295" i="46"/>
  <c r="EK250" i="46"/>
  <c r="EK251" i="46"/>
  <c r="EK244" i="46"/>
  <c r="EK249" i="46"/>
  <c r="EK242" i="46"/>
  <c r="EK236" i="46"/>
  <c r="EK201" i="46"/>
  <c r="EK349" i="46" s="1"/>
  <c r="EK191" i="46"/>
  <c r="EK339" i="46" s="1"/>
  <c r="EK198" i="46"/>
  <c r="EK346" i="46" s="1"/>
  <c r="EK195" i="46"/>
  <c r="EK343" i="46" s="1"/>
  <c r="EE352" i="21"/>
  <c r="EE358" i="21" s="1"/>
  <c r="EE63" i="26" s="1"/>
  <c r="EK170" i="46"/>
  <c r="EK318" i="46" s="1"/>
  <c r="EK267" i="46"/>
  <c r="EK167" i="46"/>
  <c r="EK315" i="46" s="1"/>
  <c r="EK175" i="46"/>
  <c r="EK323" i="46" s="1"/>
  <c r="EK272" i="46"/>
  <c r="EK277" i="46"/>
  <c r="EK224" i="46"/>
  <c r="EK218" i="46"/>
  <c r="EK117" i="46"/>
  <c r="EK120" i="46"/>
  <c r="EK131" i="46"/>
  <c r="EK119" i="46"/>
  <c r="EK129" i="46"/>
  <c r="EK83" i="46"/>
  <c r="EK81" i="46"/>
  <c r="EK86" i="46"/>
  <c r="EK76" i="46"/>
  <c r="EK73" i="46"/>
  <c r="EK71" i="46"/>
  <c r="EK134" i="46"/>
  <c r="EK280" i="46"/>
  <c r="EK271" i="46"/>
  <c r="EK183" i="46"/>
  <c r="EK331" i="46" s="1"/>
  <c r="EK229" i="46"/>
  <c r="EK216" i="46"/>
  <c r="EK168" i="46"/>
  <c r="EK316" i="46" s="1"/>
  <c r="EK172" i="46"/>
  <c r="EK320" i="46" s="1"/>
  <c r="EK180" i="46"/>
  <c r="EK328" i="46" s="1"/>
  <c r="EK270" i="46"/>
  <c r="EK219" i="46"/>
  <c r="EK269" i="46"/>
  <c r="EK177" i="46"/>
  <c r="EK325" i="46" s="1"/>
  <c r="EK221" i="46"/>
  <c r="EK227" i="46"/>
  <c r="EK121" i="46"/>
  <c r="EK118" i="46"/>
  <c r="EK133" i="46"/>
  <c r="EK125" i="46"/>
  <c r="EK128" i="46"/>
  <c r="EK89" i="46"/>
  <c r="EK82" i="46"/>
  <c r="EK72" i="46"/>
  <c r="EK74" i="46"/>
  <c r="EK273" i="46"/>
  <c r="EK174" i="46"/>
  <c r="EK322" i="46" s="1"/>
  <c r="EK165" i="46"/>
  <c r="EK184" i="46"/>
  <c r="EK332" i="46" s="1"/>
  <c r="EK181" i="46"/>
  <c r="EK329" i="46" s="1"/>
  <c r="EK285" i="46"/>
  <c r="EK228" i="46"/>
  <c r="EK226" i="46"/>
  <c r="EK282" i="46"/>
  <c r="EK178" i="46"/>
  <c r="EK326" i="46" s="1"/>
  <c r="EK215" i="46"/>
  <c r="EK169" i="46"/>
  <c r="EK317" i="46" s="1"/>
  <c r="EK274" i="46"/>
  <c r="EK171" i="46"/>
  <c r="EK319" i="46" s="1"/>
  <c r="EK281" i="46"/>
  <c r="EK173" i="46"/>
  <c r="EK321" i="46" s="1"/>
  <c r="EK284" i="46"/>
  <c r="EK115" i="46"/>
  <c r="EK122" i="46"/>
  <c r="EK132" i="46"/>
  <c r="EK126" i="46"/>
  <c r="EK130" i="46"/>
  <c r="EK88" i="46"/>
  <c r="EK85" i="46"/>
  <c r="EK79" i="46"/>
  <c r="EK77" i="46"/>
  <c r="EK182" i="46"/>
  <c r="EK330" i="46" s="1"/>
  <c r="EK279" i="46"/>
  <c r="EK231" i="46"/>
  <c r="EK276" i="46"/>
  <c r="EK268" i="46"/>
  <c r="EK176" i="46"/>
  <c r="EK324" i="46" s="1"/>
  <c r="EK234" i="46"/>
  <c r="EK266" i="46"/>
  <c r="EK232" i="46"/>
  <c r="EK217" i="46"/>
  <c r="EK222" i="46"/>
  <c r="EK233" i="46"/>
  <c r="EK166" i="46"/>
  <c r="EK314" i="46" s="1"/>
  <c r="EK225" i="46"/>
  <c r="EK223" i="46"/>
  <c r="EK116" i="46"/>
  <c r="EK127" i="46"/>
  <c r="EK123" i="46"/>
  <c r="EK124" i="46"/>
  <c r="EK87" i="46"/>
  <c r="EK84" i="46"/>
  <c r="EK90" i="46"/>
  <c r="EK80" i="46"/>
  <c r="EK78" i="46"/>
  <c r="EK75" i="46"/>
  <c r="EK283" i="46"/>
  <c r="EK278" i="46"/>
  <c r="EK275" i="46"/>
  <c r="EK230" i="46"/>
  <c r="EK179" i="46"/>
  <c r="EK327" i="46" s="1"/>
  <c r="EK220" i="46"/>
  <c r="E480" i="46"/>
  <c r="F479" i="46"/>
  <c r="EJ159" i="46"/>
  <c r="EI310" i="46"/>
  <c r="EJ209" i="46"/>
  <c r="EJ208" i="46"/>
  <c r="EJ158" i="46"/>
  <c r="EJ260" i="46"/>
  <c r="EJ259" i="46"/>
  <c r="EL37" i="46"/>
  <c r="EL32" i="46"/>
  <c r="EL43" i="46"/>
  <c r="EL38" i="46"/>
  <c r="EL27" i="46"/>
  <c r="EL36" i="46"/>
  <c r="EL26" i="46"/>
  <c r="EL40" i="46"/>
  <c r="EL31" i="46"/>
  <c r="EL34" i="46"/>
  <c r="EL41" i="46"/>
  <c r="EL25" i="46"/>
  <c r="EL28" i="46"/>
  <c r="EL42" i="46"/>
  <c r="EL35" i="46"/>
  <c r="EL33" i="46"/>
  <c r="EL24" i="46"/>
  <c r="EL39" i="46"/>
  <c r="EL29" i="46"/>
  <c r="EL30" i="46"/>
  <c r="EJ313" i="46"/>
  <c r="EM14" i="46"/>
  <c r="EM16" i="46" s="1"/>
  <c r="EL15" i="46"/>
  <c r="EG32" i="21"/>
  <c r="EG31" i="21" s="1"/>
  <c r="EH15" i="25" s="1"/>
  <c r="BJ109" i="21"/>
  <c r="BJ111" i="21" s="1"/>
  <c r="EE121" i="21"/>
  <c r="CT134" i="21"/>
  <c r="CU131" i="21" s="1"/>
  <c r="CU133" i="21" s="1"/>
  <c r="CT19" i="26"/>
  <c r="DC145" i="21"/>
  <c r="DD142" i="21" s="1"/>
  <c r="DD144" i="21" s="1"/>
  <c r="DC20" i="26"/>
  <c r="EJ8" i="25"/>
  <c r="EI5" i="25"/>
  <c r="EI7" i="25"/>
  <c r="EI6" i="25"/>
  <c r="EI2" i="25"/>
  <c r="EH4" i="25"/>
  <c r="EH3" i="25"/>
  <c r="EH9" i="25"/>
  <c r="EE132" i="21"/>
  <c r="EE143" i="21"/>
  <c r="EH5" i="21"/>
  <c r="EH161" i="21" s="1"/>
  <c r="EI8" i="21"/>
  <c r="EI46" i="21" s="1"/>
  <c r="EH7" i="21"/>
  <c r="EH6" i="21"/>
  <c r="EF3" i="21"/>
  <c r="EF4" i="21"/>
  <c r="EG2" i="21"/>
  <c r="EF10" i="21"/>
  <c r="EF9" i="21"/>
  <c r="EF151" i="21"/>
  <c r="EF234" i="21"/>
  <c r="EF239" i="21" s="1"/>
  <c r="EF290" i="21"/>
  <c r="EF47" i="21"/>
  <c r="EF96" i="21"/>
  <c r="EF140" i="21"/>
  <c r="EF191" i="21"/>
  <c r="EF195" i="21" s="1"/>
  <c r="EF30" i="26" s="1"/>
  <c r="EF63" i="21"/>
  <c r="EF107" i="21"/>
  <c r="EF152" i="21"/>
  <c r="EF207" i="21"/>
  <c r="EF211" i="21" s="1"/>
  <c r="EF31" i="26" s="1"/>
  <c r="EF74" i="21"/>
  <c r="EF118" i="21"/>
  <c r="EF174" i="21"/>
  <c r="EF85" i="21"/>
  <c r="EF129" i="21"/>
  <c r="EF163" i="21"/>
  <c r="EE155" i="21"/>
  <c r="EE110" i="21"/>
  <c r="EE272" i="21" s="1"/>
  <c r="EG172" i="21"/>
  <c r="EG61" i="21"/>
  <c r="EG149" i="21"/>
  <c r="CP123" i="21"/>
  <c r="CQ120" i="21" s="1"/>
  <c r="EE166" i="21"/>
  <c r="EB9" i="20"/>
  <c r="EB10" i="20"/>
  <c r="EB59" i="20"/>
  <c r="EB3" i="20"/>
  <c r="EB54" i="20"/>
  <c r="EB49" i="20"/>
  <c r="EB4" i="20"/>
  <c r="EC347" i="21" l="1"/>
  <c r="EC350" i="21"/>
  <c r="EG346" i="21"/>
  <c r="EG61" i="26" s="1"/>
  <c r="EG345" i="21"/>
  <c r="EG218" i="21"/>
  <c r="EG50" i="26" s="1"/>
  <c r="EG47" i="26" s="1"/>
  <c r="EG201" i="21"/>
  <c r="EG217" i="21"/>
  <c r="EG49" i="26" s="1"/>
  <c r="EG46" i="26" s="1"/>
  <c r="EG200" i="21"/>
  <c r="EG185" i="21"/>
  <c r="EG59" i="26" s="1"/>
  <c r="EG184" i="21"/>
  <c r="EG338" i="21"/>
  <c r="EG339" i="21"/>
  <c r="EG371" i="21"/>
  <c r="EG56" i="26" s="1"/>
  <c r="EG372" i="21"/>
  <c r="EG62" i="26" s="1"/>
  <c r="EG365" i="21"/>
  <c r="EG364" i="21"/>
  <c r="EL186" i="46"/>
  <c r="EL334" i="46" s="1"/>
  <c r="EI19" i="46"/>
  <c r="EH17" i="46"/>
  <c r="EH18" i="46"/>
  <c r="ED337" i="21"/>
  <c r="ED340" i="21" s="1"/>
  <c r="EE337" i="21" s="1"/>
  <c r="EE340" i="21" s="1"/>
  <c r="EF337" i="21" s="1"/>
  <c r="EF340" i="21" s="1"/>
  <c r="EG337" i="21" s="1"/>
  <c r="ED39" i="28"/>
  <c r="ED344" i="21"/>
  <c r="EG351" i="21"/>
  <c r="EG55" i="26"/>
  <c r="EF377" i="21"/>
  <c r="EG37" i="21"/>
  <c r="EF268" i="21"/>
  <c r="EG285" i="21"/>
  <c r="EG283" i="21"/>
  <c r="EG224" i="21"/>
  <c r="EG223" i="21"/>
  <c r="EG206" i="21"/>
  <c r="EG190" i="21"/>
  <c r="EG54" i="26"/>
  <c r="EG60" i="26"/>
  <c r="EG173" i="21"/>
  <c r="EG175" i="21" s="1"/>
  <c r="EG171" i="21" s="1"/>
  <c r="EG284" i="21" s="1"/>
  <c r="EG53" i="26"/>
  <c r="EG150" i="21"/>
  <c r="EG148" i="21" s="1"/>
  <c r="EH20" i="25" s="1"/>
  <c r="EG162" i="21"/>
  <c r="EG160" i="21" s="1"/>
  <c r="EH21" i="25" s="1"/>
  <c r="EH138" i="21"/>
  <c r="EH127" i="21"/>
  <c r="EH116" i="21"/>
  <c r="EH105" i="21"/>
  <c r="EH94" i="21"/>
  <c r="EH83" i="21"/>
  <c r="EG128" i="21"/>
  <c r="EG126" i="21" s="1"/>
  <c r="EH18" i="25" s="1"/>
  <c r="EG139" i="21"/>
  <c r="EG137" i="21" s="1"/>
  <c r="EH19" i="25" s="1"/>
  <c r="EG106" i="21"/>
  <c r="EG104" i="21" s="1"/>
  <c r="EH42" i="25" s="1"/>
  <c r="EG117" i="21"/>
  <c r="EG115" i="21" s="1"/>
  <c r="EH17" i="25" s="1"/>
  <c r="EG84" i="21"/>
  <c r="EG95" i="21"/>
  <c r="EH72" i="21"/>
  <c r="EG62" i="21"/>
  <c r="EG73" i="21"/>
  <c r="BK168" i="21"/>
  <c r="BJ41" i="26"/>
  <c r="BJ273" i="21"/>
  <c r="EG328" i="21"/>
  <c r="EC24" i="20"/>
  <c r="EC29" i="20"/>
  <c r="EC44" i="20"/>
  <c r="EC39" i="20"/>
  <c r="EF16" i="26"/>
  <c r="EL6" i="26"/>
  <c r="EL7" i="26"/>
  <c r="EL5" i="26"/>
  <c r="EM8" i="26"/>
  <c r="EG65" i="26"/>
  <c r="EG66" i="26"/>
  <c r="EG9" i="26"/>
  <c r="EG4" i="26"/>
  <c r="EG3" i="26"/>
  <c r="EH2" i="26"/>
  <c r="EG10" i="26"/>
  <c r="EE311" i="21"/>
  <c r="EC4" i="20"/>
  <c r="EC10" i="20"/>
  <c r="EC59" i="20"/>
  <c r="EC49" i="20"/>
  <c r="EC54" i="20"/>
  <c r="ED2" i="20"/>
  <c r="EC9" i="20"/>
  <c r="EC3" i="20"/>
  <c r="EC34" i="20"/>
  <c r="EI5" i="20"/>
  <c r="EI6" i="20"/>
  <c r="EI7" i="20"/>
  <c r="EJ8" i="20"/>
  <c r="EL242" i="46"/>
  <c r="EL250" i="46"/>
  <c r="EL298" i="46"/>
  <c r="EL249" i="46"/>
  <c r="EL293" i="46"/>
  <c r="EL244" i="46"/>
  <c r="EL292" i="46"/>
  <c r="EL303" i="46"/>
  <c r="EL236" i="46"/>
  <c r="EL251" i="46"/>
  <c r="EL295" i="46"/>
  <c r="EM45" i="46"/>
  <c r="EM49" i="46"/>
  <c r="EM53" i="46"/>
  <c r="EM57" i="46"/>
  <c r="EM61" i="46"/>
  <c r="EM44" i="46"/>
  <c r="EM48" i="46"/>
  <c r="EM52" i="46"/>
  <c r="EM56" i="46"/>
  <c r="EM60" i="46"/>
  <c r="EM47" i="46"/>
  <c r="EM51" i="46"/>
  <c r="EM55" i="46"/>
  <c r="EM59" i="46"/>
  <c r="EM63" i="46"/>
  <c r="EM46" i="46"/>
  <c r="EM50" i="46"/>
  <c r="EM54" i="46"/>
  <c r="EM58" i="46"/>
  <c r="EM62" i="46"/>
  <c r="EL154" i="46"/>
  <c r="EL150" i="46"/>
  <c r="EL146" i="46"/>
  <c r="EL142" i="46"/>
  <c r="EL137" i="46"/>
  <c r="EL136" i="46"/>
  <c r="EL108" i="46"/>
  <c r="EL104" i="46"/>
  <c r="EL100" i="46"/>
  <c r="EL96" i="46"/>
  <c r="EL92" i="46"/>
  <c r="EL302" i="46"/>
  <c r="EL286" i="46"/>
  <c r="EL288" i="46"/>
  <c r="EL253" i="46"/>
  <c r="EL252" i="46"/>
  <c r="EL243" i="46"/>
  <c r="EL237" i="46"/>
  <c r="EL200" i="46"/>
  <c r="EL348" i="46" s="1"/>
  <c r="EL198" i="46"/>
  <c r="EL346" i="46" s="1"/>
  <c r="EL195" i="46"/>
  <c r="EL343" i="46" s="1"/>
  <c r="EL193" i="46"/>
  <c r="EL341" i="46" s="1"/>
  <c r="EL185" i="46"/>
  <c r="EL333" i="46" s="1"/>
  <c r="EL153" i="46"/>
  <c r="EL149" i="46"/>
  <c r="EL145" i="46"/>
  <c r="EL141" i="46"/>
  <c r="EL135" i="46"/>
  <c r="EL107" i="46"/>
  <c r="EL103" i="46"/>
  <c r="EL99" i="46"/>
  <c r="EL95" i="46"/>
  <c r="EL91" i="46"/>
  <c r="EL304" i="46"/>
  <c r="EL305" i="46"/>
  <c r="EL290" i="46"/>
  <c r="EL300" i="46"/>
  <c r="EL291" i="46"/>
  <c r="EL289" i="46"/>
  <c r="EL248" i="46"/>
  <c r="EL245" i="46"/>
  <c r="EL246" i="46"/>
  <c r="EL239" i="46"/>
  <c r="EL238" i="46"/>
  <c r="EL204" i="46"/>
  <c r="EL352" i="46" s="1"/>
  <c r="EL201" i="46"/>
  <c r="EL349" i="46" s="1"/>
  <c r="EL192" i="46"/>
  <c r="EL340" i="46" s="1"/>
  <c r="EL191" i="46"/>
  <c r="EL339" i="46" s="1"/>
  <c r="EL190" i="46"/>
  <c r="EL338" i="46" s="1"/>
  <c r="EL152" i="46"/>
  <c r="EL148" i="46"/>
  <c r="EL144" i="46"/>
  <c r="EL140" i="46"/>
  <c r="EL110" i="46"/>
  <c r="EL106" i="46"/>
  <c r="EL102" i="46"/>
  <c r="EL98" i="46"/>
  <c r="EL94" i="46"/>
  <c r="EL301" i="46"/>
  <c r="EL299" i="46"/>
  <c r="EL296" i="46"/>
  <c r="EL287" i="46"/>
  <c r="EL241" i="46"/>
  <c r="EL235" i="46"/>
  <c r="EL202" i="46"/>
  <c r="EL350" i="46" s="1"/>
  <c r="EL203" i="46"/>
  <c r="EL351" i="46" s="1"/>
  <c r="EL196" i="46"/>
  <c r="EL344" i="46" s="1"/>
  <c r="EL189" i="46"/>
  <c r="EL337" i="46" s="1"/>
  <c r="EL188" i="46"/>
  <c r="EL336" i="46" s="1"/>
  <c r="EL151" i="46"/>
  <c r="EL147" i="46"/>
  <c r="EL143" i="46"/>
  <c r="EL139" i="46"/>
  <c r="EL138" i="46"/>
  <c r="EL109" i="46"/>
  <c r="EL105" i="46"/>
  <c r="EL101" i="46"/>
  <c r="EL97" i="46"/>
  <c r="EL93" i="46"/>
  <c r="EL297" i="46"/>
  <c r="EL294" i="46"/>
  <c r="EL240" i="46"/>
  <c r="EL254" i="46"/>
  <c r="EL247" i="46"/>
  <c r="EL197" i="46"/>
  <c r="EL345" i="46" s="1"/>
  <c r="EL199" i="46"/>
  <c r="EL347" i="46" s="1"/>
  <c r="EL194" i="46"/>
  <c r="EL342" i="46" s="1"/>
  <c r="EL187" i="46"/>
  <c r="EL335" i="46" s="1"/>
  <c r="EF352" i="21"/>
  <c r="EL179" i="46"/>
  <c r="EL327" i="46" s="1"/>
  <c r="EL275" i="46"/>
  <c r="EL166" i="46"/>
  <c r="EL314" i="46" s="1"/>
  <c r="EL232" i="46"/>
  <c r="EL234" i="46"/>
  <c r="EL231" i="46"/>
  <c r="EL274" i="46"/>
  <c r="EL282" i="46"/>
  <c r="EL120" i="46"/>
  <c r="EL122" i="46"/>
  <c r="EL129" i="46"/>
  <c r="EL127" i="46"/>
  <c r="EL85" i="46"/>
  <c r="EL87" i="46"/>
  <c r="EL80" i="46"/>
  <c r="EL78" i="46"/>
  <c r="EL71" i="46"/>
  <c r="EL228" i="46"/>
  <c r="EL184" i="46"/>
  <c r="EL332" i="46" s="1"/>
  <c r="EL177" i="46"/>
  <c r="EL325" i="46" s="1"/>
  <c r="EL180" i="46"/>
  <c r="EL328" i="46" s="1"/>
  <c r="EL229" i="46"/>
  <c r="EL224" i="46"/>
  <c r="EL278" i="46"/>
  <c r="EL233" i="46"/>
  <c r="EL266" i="46"/>
  <c r="EL176" i="46"/>
  <c r="EL324" i="46" s="1"/>
  <c r="EL279" i="46"/>
  <c r="EL173" i="46"/>
  <c r="EL321" i="46" s="1"/>
  <c r="EL169" i="46"/>
  <c r="EL317" i="46" s="1"/>
  <c r="EL119" i="46"/>
  <c r="EL117" i="46"/>
  <c r="EL121" i="46"/>
  <c r="EL123" i="46"/>
  <c r="EL131" i="46"/>
  <c r="EL84" i="46"/>
  <c r="EL90" i="46"/>
  <c r="EL83" i="46"/>
  <c r="EL73" i="46"/>
  <c r="EL75" i="46"/>
  <c r="EL134" i="46"/>
  <c r="EL285" i="46"/>
  <c r="EL165" i="46"/>
  <c r="EL227" i="46"/>
  <c r="EL269" i="46"/>
  <c r="EL172" i="46"/>
  <c r="EL320" i="46" s="1"/>
  <c r="EL183" i="46"/>
  <c r="EL331" i="46" s="1"/>
  <c r="EL277" i="46"/>
  <c r="EL167" i="46"/>
  <c r="EL315" i="46" s="1"/>
  <c r="EL220" i="46"/>
  <c r="EL230" i="46"/>
  <c r="EL283" i="46"/>
  <c r="EL225" i="46"/>
  <c r="EL222" i="46"/>
  <c r="EL268" i="46"/>
  <c r="EL182" i="46"/>
  <c r="EL281" i="46"/>
  <c r="EL215" i="46"/>
  <c r="EL115" i="46"/>
  <c r="EL118" i="46"/>
  <c r="EL124" i="46"/>
  <c r="EL130" i="46"/>
  <c r="EL133" i="46"/>
  <c r="EL88" i="46"/>
  <c r="EL86" i="46"/>
  <c r="EL76" i="46"/>
  <c r="EL81" i="46"/>
  <c r="EL74" i="46"/>
  <c r="EL72" i="46"/>
  <c r="EL181" i="46"/>
  <c r="EL329" i="46" s="1"/>
  <c r="EL174" i="46"/>
  <c r="EL322" i="46" s="1"/>
  <c r="EL219" i="46"/>
  <c r="EL168" i="46"/>
  <c r="EL316" i="46" s="1"/>
  <c r="EL271" i="46"/>
  <c r="EL272" i="46"/>
  <c r="EL267" i="46"/>
  <c r="EL223" i="46"/>
  <c r="EL217" i="46"/>
  <c r="EL276" i="46"/>
  <c r="EL284" i="46"/>
  <c r="EL171" i="46"/>
  <c r="EL319" i="46" s="1"/>
  <c r="EL178" i="46"/>
  <c r="EL326" i="46" s="1"/>
  <c r="EL116" i="46"/>
  <c r="EL125" i="46"/>
  <c r="EL126" i="46"/>
  <c r="EL128" i="46"/>
  <c r="EL132" i="46"/>
  <c r="EL82" i="46"/>
  <c r="EL89" i="46"/>
  <c r="EL79" i="46"/>
  <c r="EL77" i="46"/>
  <c r="EL226" i="46"/>
  <c r="EL273" i="46"/>
  <c r="EL221" i="46"/>
  <c r="EL270" i="46"/>
  <c r="EL216" i="46"/>
  <c r="EL280" i="46"/>
  <c r="EL218" i="46"/>
  <c r="EL175" i="46"/>
  <c r="EL323" i="46" s="1"/>
  <c r="EL170" i="46"/>
  <c r="EL318" i="46" s="1"/>
  <c r="E481" i="46"/>
  <c r="F480" i="46"/>
  <c r="EK159" i="46"/>
  <c r="EJ310" i="46"/>
  <c r="EK209" i="46"/>
  <c r="EK208" i="46"/>
  <c r="EK259" i="46"/>
  <c r="EK260" i="46"/>
  <c r="EK158" i="46"/>
  <c r="EL330" i="46"/>
  <c r="EM27" i="46"/>
  <c r="EM43" i="46"/>
  <c r="EM37" i="46"/>
  <c r="EM32" i="46"/>
  <c r="EM38" i="46"/>
  <c r="EM34" i="46"/>
  <c r="EM36" i="46"/>
  <c r="EM26" i="46"/>
  <c r="EM40" i="46"/>
  <c r="EM25" i="46"/>
  <c r="EM41" i="46"/>
  <c r="EM29" i="46"/>
  <c r="EM35" i="46"/>
  <c r="EM42" i="46"/>
  <c r="EM31" i="46"/>
  <c r="EM30" i="46"/>
  <c r="EM28" i="46"/>
  <c r="EM33" i="46"/>
  <c r="EM24" i="46"/>
  <c r="EM39" i="46"/>
  <c r="EM134" i="46"/>
  <c r="EM15" i="46"/>
  <c r="EN14" i="46"/>
  <c r="EN16" i="46" s="1"/>
  <c r="EK313" i="46"/>
  <c r="EH32" i="21"/>
  <c r="EH31" i="21" s="1"/>
  <c r="EI15" i="25" s="1"/>
  <c r="BJ112" i="21"/>
  <c r="BK26" i="28" s="1"/>
  <c r="EF110" i="21"/>
  <c r="EF272" i="21" s="1"/>
  <c r="DD145" i="21"/>
  <c r="DE142" i="21" s="1"/>
  <c r="DE144" i="21" s="1"/>
  <c r="DD20" i="26"/>
  <c r="CU134" i="21"/>
  <c r="CV131" i="21" s="1"/>
  <c r="CV133" i="21" s="1"/>
  <c r="CU19" i="26"/>
  <c r="EI3" i="25"/>
  <c r="EI9" i="25"/>
  <c r="EI4" i="25"/>
  <c r="EJ2" i="25"/>
  <c r="EJ5" i="25"/>
  <c r="EJ7" i="25"/>
  <c r="EJ6" i="25"/>
  <c r="EK8" i="25"/>
  <c r="EF121" i="21"/>
  <c r="EF166" i="21"/>
  <c r="EF143" i="21"/>
  <c r="EF155" i="21"/>
  <c r="EH61" i="21"/>
  <c r="EH172" i="21"/>
  <c r="EH149" i="21"/>
  <c r="CQ122" i="21"/>
  <c r="CQ18" i="26" s="1"/>
  <c r="EH2" i="21"/>
  <c r="EG4" i="21"/>
  <c r="EG10" i="21"/>
  <c r="EG9" i="21"/>
  <c r="EG3" i="21"/>
  <c r="EG151" i="21"/>
  <c r="EG234" i="21"/>
  <c r="EG239" i="21" s="1"/>
  <c r="EG290" i="21"/>
  <c r="EG47" i="21"/>
  <c r="EG63" i="21"/>
  <c r="EG163" i="21"/>
  <c r="EG140" i="21"/>
  <c r="EG107" i="21"/>
  <c r="EG74" i="21"/>
  <c r="EG174" i="21"/>
  <c r="EG207" i="21"/>
  <c r="EG211" i="21" s="1"/>
  <c r="EG31" i="26" s="1"/>
  <c r="EG129" i="21"/>
  <c r="EG96" i="21"/>
  <c r="EG191" i="21"/>
  <c r="EG195" i="21" s="1"/>
  <c r="EG30" i="26" s="1"/>
  <c r="EG152" i="21"/>
  <c r="EG85" i="21"/>
  <c r="EG118" i="21"/>
  <c r="EF132" i="21"/>
  <c r="EI5" i="21"/>
  <c r="EI161" i="21" s="1"/>
  <c r="EI6" i="21"/>
  <c r="EI7" i="21"/>
  <c r="EJ8" i="21"/>
  <c r="EJ46" i="21" s="1"/>
  <c r="K49" i="20"/>
  <c r="K59" i="20"/>
  <c r="K34" i="20"/>
  <c r="ED347" i="21" l="1"/>
  <c r="EE344" i="21" s="1"/>
  <c r="ED350" i="21"/>
  <c r="EH346" i="21"/>
  <c r="EH61" i="26" s="1"/>
  <c r="EH345" i="21"/>
  <c r="EH217" i="21"/>
  <c r="EH49" i="26" s="1"/>
  <c r="EH46" i="26" s="1"/>
  <c r="EH218" i="21"/>
  <c r="EH184" i="21"/>
  <c r="EH200" i="21"/>
  <c r="EH201" i="21"/>
  <c r="EH60" i="26" s="1"/>
  <c r="EH185" i="21"/>
  <c r="EH371" i="21"/>
  <c r="EH56" i="26" s="1"/>
  <c r="EH372" i="21"/>
  <c r="EH62" i="26" s="1"/>
  <c r="EH339" i="21"/>
  <c r="EH338" i="21"/>
  <c r="EH365" i="21"/>
  <c r="EH364" i="21"/>
  <c r="EJ19" i="46"/>
  <c r="EI17" i="46"/>
  <c r="EI18" i="46"/>
  <c r="EG340" i="21"/>
  <c r="EH337" i="21" s="1"/>
  <c r="EH351" i="21"/>
  <c r="BK357" i="21"/>
  <c r="EH55" i="26"/>
  <c r="EG377" i="21"/>
  <c r="EH37" i="21"/>
  <c r="EG268" i="21"/>
  <c r="EH283" i="21"/>
  <c r="EH285" i="21"/>
  <c r="EH224" i="21"/>
  <c r="EH223" i="21"/>
  <c r="EH206" i="21"/>
  <c r="EH50" i="26"/>
  <c r="EH47" i="26" s="1"/>
  <c r="EH190" i="21"/>
  <c r="EH54" i="26"/>
  <c r="EH173" i="21"/>
  <c r="EH175" i="21" s="1"/>
  <c r="EH171" i="21" s="1"/>
  <c r="EH284" i="21" s="1"/>
  <c r="EH53" i="26"/>
  <c r="EH59" i="26"/>
  <c r="EH150" i="21"/>
  <c r="EH148" i="21" s="1"/>
  <c r="EI20" i="25" s="1"/>
  <c r="EH162" i="21"/>
  <c r="EH160" i="21" s="1"/>
  <c r="EI21" i="25" s="1"/>
  <c r="EI138" i="21"/>
  <c r="EI116" i="21"/>
  <c r="EI127" i="21"/>
  <c r="EI105" i="21"/>
  <c r="EI94" i="21"/>
  <c r="EI83" i="21"/>
  <c r="EH128" i="21"/>
  <c r="EH126" i="21" s="1"/>
  <c r="EI18" i="25" s="1"/>
  <c r="EH139" i="21"/>
  <c r="EH137" i="21" s="1"/>
  <c r="EI19" i="25" s="1"/>
  <c r="EH106" i="21"/>
  <c r="EH104" i="21" s="1"/>
  <c r="EH268" i="21" s="1"/>
  <c r="EH117" i="21"/>
  <c r="EH115" i="21" s="1"/>
  <c r="EI17" i="25" s="1"/>
  <c r="EH84" i="21"/>
  <c r="EH95" i="21"/>
  <c r="EI72" i="21"/>
  <c r="BL165" i="21"/>
  <c r="BK21" i="28"/>
  <c r="EH62" i="21"/>
  <c r="EH73" i="21"/>
  <c r="EH328" i="21"/>
  <c r="ED29" i="20"/>
  <c r="ED24" i="20"/>
  <c r="ED44" i="20"/>
  <c r="ED39" i="20"/>
  <c r="EG16" i="26"/>
  <c r="EM5" i="26"/>
  <c r="EN8" i="26"/>
  <c r="EM6" i="26"/>
  <c r="EM7" i="26"/>
  <c r="EI2" i="26"/>
  <c r="EH4" i="26"/>
  <c r="EH3" i="26"/>
  <c r="EH66" i="26"/>
  <c r="EH9" i="26"/>
  <c r="EH65" i="26"/>
  <c r="EH10" i="26"/>
  <c r="ED4" i="20"/>
  <c r="ED10" i="20"/>
  <c r="ED54" i="20"/>
  <c r="ED34" i="20"/>
  <c r="ED9" i="20"/>
  <c r="ED59" i="20"/>
  <c r="ED3" i="20"/>
  <c r="EE2" i="20"/>
  <c r="ED49" i="20"/>
  <c r="EJ7" i="20"/>
  <c r="EJ5" i="20"/>
  <c r="EJ6" i="20"/>
  <c r="EK8" i="20"/>
  <c r="EM247" i="46"/>
  <c r="EM299" i="46"/>
  <c r="EM246" i="46"/>
  <c r="EM291" i="46"/>
  <c r="EM304" i="46"/>
  <c r="EM237" i="46"/>
  <c r="EM253" i="46"/>
  <c r="EM254" i="46"/>
  <c r="EM235" i="46"/>
  <c r="EM301" i="46"/>
  <c r="EM245" i="46"/>
  <c r="EM300" i="46"/>
  <c r="EM243" i="46"/>
  <c r="EM240" i="46"/>
  <c r="EM294" i="46"/>
  <c r="EM241" i="46"/>
  <c r="EM287" i="46"/>
  <c r="EM238" i="46"/>
  <c r="EM248" i="46"/>
  <c r="EM290" i="46"/>
  <c r="EM252" i="46"/>
  <c r="EM288" i="46"/>
  <c r="EM302" i="46"/>
  <c r="EM297" i="46"/>
  <c r="EM296" i="46"/>
  <c r="EM239" i="46"/>
  <c r="EM289" i="46"/>
  <c r="EM305" i="46"/>
  <c r="EM286" i="46"/>
  <c r="EM154" i="46"/>
  <c r="EM150" i="46"/>
  <c r="EM146" i="46"/>
  <c r="EM142" i="46"/>
  <c r="EM138" i="46"/>
  <c r="EM108" i="46"/>
  <c r="EM104" i="46"/>
  <c r="EM100" i="46"/>
  <c r="EM99" i="46"/>
  <c r="EM92" i="46"/>
  <c r="EM292" i="46"/>
  <c r="EM293" i="46"/>
  <c r="EM202" i="46"/>
  <c r="EM350" i="46" s="1"/>
  <c r="EM200" i="46"/>
  <c r="EM348" i="46" s="1"/>
  <c r="EM194" i="46"/>
  <c r="EM342" i="46" s="1"/>
  <c r="EM186" i="46"/>
  <c r="EM334" i="46" s="1"/>
  <c r="EM153" i="46"/>
  <c r="EM149" i="46"/>
  <c r="EM145" i="46"/>
  <c r="EM141" i="46"/>
  <c r="EM137" i="46"/>
  <c r="EM107" i="46"/>
  <c r="EM103" i="46"/>
  <c r="EM98" i="46"/>
  <c r="EM97" i="46"/>
  <c r="EM91" i="46"/>
  <c r="EM249" i="46"/>
  <c r="EM242" i="46"/>
  <c r="EM236" i="46"/>
  <c r="EM201" i="46"/>
  <c r="EM349" i="46" s="1"/>
  <c r="EM198" i="46"/>
  <c r="EM346" i="46" s="1"/>
  <c r="EM195" i="46"/>
  <c r="EM343" i="46" s="1"/>
  <c r="EM190" i="46"/>
  <c r="EM338" i="46" s="1"/>
  <c r="EM188" i="46"/>
  <c r="EM336" i="46" s="1"/>
  <c r="EN46" i="46"/>
  <c r="EN50" i="46"/>
  <c r="EN54" i="46"/>
  <c r="EN58" i="46"/>
  <c r="EN62" i="46"/>
  <c r="EN45" i="46"/>
  <c r="EN49" i="46"/>
  <c r="EN53" i="46"/>
  <c r="EN57" i="46"/>
  <c r="EN61" i="46"/>
  <c r="EN44" i="46"/>
  <c r="EN48" i="46"/>
  <c r="EN52" i="46"/>
  <c r="EN56" i="46"/>
  <c r="EN60" i="46"/>
  <c r="EN47" i="46"/>
  <c r="EN51" i="46"/>
  <c r="EN55" i="46"/>
  <c r="EN59" i="46"/>
  <c r="EN63" i="46"/>
  <c r="EM152" i="46"/>
  <c r="EM148" i="46"/>
  <c r="EM144" i="46"/>
  <c r="EM140" i="46"/>
  <c r="EM136" i="46"/>
  <c r="EM110" i="46"/>
  <c r="EM106" i="46"/>
  <c r="EM102" i="46"/>
  <c r="EM96" i="46"/>
  <c r="EM95" i="46"/>
  <c r="EM298" i="46"/>
  <c r="EM295" i="46"/>
  <c r="EM199" i="46"/>
  <c r="EM347" i="46" s="1"/>
  <c r="EM196" i="46"/>
  <c r="EM344" i="46" s="1"/>
  <c r="EM197" i="46"/>
  <c r="EM345" i="46" s="1"/>
  <c r="EM192" i="46"/>
  <c r="EM340" i="46" s="1"/>
  <c r="EM187" i="46"/>
  <c r="EM335" i="46" s="1"/>
  <c r="EM151" i="46"/>
  <c r="EM147" i="46"/>
  <c r="EM143" i="46"/>
  <c r="EM139" i="46"/>
  <c r="EM135" i="46"/>
  <c r="EM109" i="46"/>
  <c r="EM105" i="46"/>
  <c r="EM101" i="46"/>
  <c r="EM94" i="46"/>
  <c r="EM93" i="46"/>
  <c r="EM303" i="46"/>
  <c r="EM250" i="46"/>
  <c r="EM251" i="46"/>
  <c r="EM244" i="46"/>
  <c r="EM203" i="46"/>
  <c r="EM351" i="46" s="1"/>
  <c r="EM193" i="46"/>
  <c r="EM341" i="46" s="1"/>
  <c r="EM204" i="46"/>
  <c r="EM352" i="46" s="1"/>
  <c r="EM191" i="46"/>
  <c r="EM339" i="46" s="1"/>
  <c r="EM189" i="46"/>
  <c r="EM337" i="46" s="1"/>
  <c r="EM185" i="46"/>
  <c r="EM333" i="46" s="1"/>
  <c r="EG352" i="21"/>
  <c r="EG358" i="21" s="1"/>
  <c r="EG63" i="26" s="1"/>
  <c r="EM280" i="46"/>
  <c r="EM273" i="46"/>
  <c r="EM171" i="46"/>
  <c r="EM319" i="46" s="1"/>
  <c r="EM217" i="46"/>
  <c r="EM272" i="46"/>
  <c r="EM281" i="46"/>
  <c r="EM222" i="46"/>
  <c r="EM220" i="46"/>
  <c r="EM183" i="46"/>
  <c r="EM331" i="46" s="1"/>
  <c r="EM165" i="46"/>
  <c r="EM173" i="46"/>
  <c r="EM321" i="46" s="1"/>
  <c r="EM233" i="46"/>
  <c r="EM116" i="46"/>
  <c r="EM125" i="46"/>
  <c r="EM118" i="46"/>
  <c r="EM130" i="46"/>
  <c r="EM127" i="46"/>
  <c r="EM85" i="46"/>
  <c r="EM87" i="46"/>
  <c r="EM84" i="46"/>
  <c r="EM77" i="46"/>
  <c r="EM74" i="46"/>
  <c r="EM184" i="46"/>
  <c r="EM332" i="46" s="1"/>
  <c r="EM166" i="46"/>
  <c r="EM314" i="46" s="1"/>
  <c r="EM170" i="46"/>
  <c r="EM318" i="46" s="1"/>
  <c r="EM216" i="46"/>
  <c r="EM284" i="46"/>
  <c r="EM271" i="46"/>
  <c r="EM174" i="46"/>
  <c r="EM322" i="46" s="1"/>
  <c r="EM182" i="46"/>
  <c r="EM330" i="46" s="1"/>
  <c r="EM225" i="46"/>
  <c r="EM167" i="46"/>
  <c r="EM315" i="46" s="1"/>
  <c r="EM172" i="46"/>
  <c r="EM320" i="46" s="1"/>
  <c r="EM285" i="46"/>
  <c r="EM279" i="46"/>
  <c r="EM115" i="46"/>
  <c r="EM123" i="46"/>
  <c r="EM122" i="46"/>
  <c r="EM126" i="46"/>
  <c r="EM131" i="46"/>
  <c r="EM89" i="46"/>
  <c r="EM90" i="46"/>
  <c r="EM83" i="46"/>
  <c r="EM80" i="46"/>
  <c r="EM78" i="46"/>
  <c r="EM71" i="46"/>
  <c r="EM229" i="46"/>
  <c r="EM228" i="46"/>
  <c r="EM231" i="46"/>
  <c r="EM175" i="46"/>
  <c r="EM323" i="46" s="1"/>
  <c r="EM270" i="46"/>
  <c r="EM226" i="46"/>
  <c r="EM276" i="46"/>
  <c r="EM223" i="46"/>
  <c r="EM168" i="46"/>
  <c r="EM316" i="46" s="1"/>
  <c r="EM181" i="46"/>
  <c r="EM329" i="46" s="1"/>
  <c r="EM268" i="46"/>
  <c r="EM283" i="46"/>
  <c r="EM277" i="46"/>
  <c r="EM269" i="46"/>
  <c r="EM176" i="46"/>
  <c r="EM324" i="46" s="1"/>
  <c r="EM278" i="46"/>
  <c r="EM120" i="46"/>
  <c r="EM129" i="46"/>
  <c r="EM121" i="46"/>
  <c r="EM124" i="46"/>
  <c r="EM132" i="46"/>
  <c r="EM86" i="46"/>
  <c r="EM79" i="46"/>
  <c r="EM81" i="46"/>
  <c r="EM75" i="46"/>
  <c r="EM72" i="46"/>
  <c r="EM180" i="46"/>
  <c r="EM328" i="46" s="1"/>
  <c r="EM282" i="46"/>
  <c r="EM234" i="46"/>
  <c r="EM275" i="46"/>
  <c r="EM218" i="46"/>
  <c r="EM221" i="46"/>
  <c r="EM178" i="46"/>
  <c r="EM326" i="46" s="1"/>
  <c r="EM267" i="46"/>
  <c r="EM219" i="46"/>
  <c r="EM215" i="46"/>
  <c r="EM230" i="46"/>
  <c r="EM227" i="46"/>
  <c r="EM169" i="46"/>
  <c r="EM317" i="46" s="1"/>
  <c r="EM266" i="46"/>
  <c r="EM119" i="46"/>
  <c r="EM117" i="46"/>
  <c r="EM133" i="46"/>
  <c r="EM128" i="46"/>
  <c r="EM88" i="46"/>
  <c r="EM82" i="46"/>
  <c r="EM76" i="46"/>
  <c r="EM73" i="46"/>
  <c r="EM224" i="46"/>
  <c r="EM177" i="46"/>
  <c r="EM325" i="46" s="1"/>
  <c r="EM274" i="46"/>
  <c r="EM232" i="46"/>
  <c r="EM179" i="46"/>
  <c r="EM327" i="46" s="1"/>
  <c r="E482" i="46"/>
  <c r="F481" i="46"/>
  <c r="EL159" i="46"/>
  <c r="EK310" i="46"/>
  <c r="EL209" i="46"/>
  <c r="EL208" i="46"/>
  <c r="EL260" i="46"/>
  <c r="EL259" i="46"/>
  <c r="EL158" i="46"/>
  <c r="EN43" i="46"/>
  <c r="EN37" i="46"/>
  <c r="EN38" i="46"/>
  <c r="EN32" i="46"/>
  <c r="EN27" i="46"/>
  <c r="EN36" i="46"/>
  <c r="EN40" i="46"/>
  <c r="EN25" i="46"/>
  <c r="EN31" i="46"/>
  <c r="EN41" i="46"/>
  <c r="EN34" i="46"/>
  <c r="EN26" i="46"/>
  <c r="EN29" i="46"/>
  <c r="EN35" i="46"/>
  <c r="EN28" i="46"/>
  <c r="EN42" i="46"/>
  <c r="EN30" i="46"/>
  <c r="EN24" i="46"/>
  <c r="EN39" i="46"/>
  <c r="EN33" i="46"/>
  <c r="EI32" i="21"/>
  <c r="EI31" i="21" s="1"/>
  <c r="EJ15" i="25" s="1"/>
  <c r="EO14" i="46"/>
  <c r="EN15" i="46"/>
  <c r="EL313" i="46"/>
  <c r="BK109" i="21"/>
  <c r="BK111" i="21" s="1"/>
  <c r="CV134" i="21"/>
  <c r="CW131" i="21" s="1"/>
  <c r="CW133" i="21" s="1"/>
  <c r="CV19" i="26"/>
  <c r="EG132" i="21"/>
  <c r="DE145" i="21"/>
  <c r="DF142" i="21" s="1"/>
  <c r="DF144" i="21" s="1"/>
  <c r="DE20" i="26"/>
  <c r="EL8" i="25"/>
  <c r="EK5" i="25"/>
  <c r="EK7" i="25"/>
  <c r="EK6" i="25"/>
  <c r="EJ9" i="25"/>
  <c r="EJ4" i="25"/>
  <c r="EK2" i="25"/>
  <c r="EJ3" i="25"/>
  <c r="EH3" i="21"/>
  <c r="EH4" i="21"/>
  <c r="EI2" i="21"/>
  <c r="EH9" i="21"/>
  <c r="EH10" i="21"/>
  <c r="EH151" i="21"/>
  <c r="EH47" i="21"/>
  <c r="EH290" i="21"/>
  <c r="EH234" i="21"/>
  <c r="EH239" i="21" s="1"/>
  <c r="EH74" i="21"/>
  <c r="EH118" i="21"/>
  <c r="EH163" i="21"/>
  <c r="EH96" i="21"/>
  <c r="EH129" i="21"/>
  <c r="EH174" i="21"/>
  <c r="EH107" i="21"/>
  <c r="EH140" i="21"/>
  <c r="EH191" i="21"/>
  <c r="EH195" i="21" s="1"/>
  <c r="EH30" i="26" s="1"/>
  <c r="EH63" i="21"/>
  <c r="EH85" i="21"/>
  <c r="EH152" i="21"/>
  <c r="EH207" i="21"/>
  <c r="EH211" i="21" s="1"/>
  <c r="EH31" i="26" s="1"/>
  <c r="EG166" i="21"/>
  <c r="EG110" i="21"/>
  <c r="EG272" i="21" s="1"/>
  <c r="EI172" i="21"/>
  <c r="EI61" i="21"/>
  <c r="EI149" i="21"/>
  <c r="EG155" i="21"/>
  <c r="EJ6" i="21"/>
  <c r="EJ7" i="21"/>
  <c r="EK8" i="21"/>
  <c r="EK46" i="21" s="1"/>
  <c r="EJ5" i="21"/>
  <c r="EJ161" i="21" s="1"/>
  <c r="CQ123" i="21"/>
  <c r="CR120" i="21" s="1"/>
  <c r="EG121" i="21"/>
  <c r="EG143" i="21"/>
  <c r="EE347" i="21" l="1"/>
  <c r="EF344" i="21" s="1"/>
  <c r="EE350" i="21"/>
  <c r="EN186" i="46"/>
  <c r="EN334" i="46" s="1"/>
  <c r="EI346" i="21"/>
  <c r="EI345" i="21"/>
  <c r="EI55" i="26" s="1"/>
  <c r="EI218" i="21"/>
  <c r="EI50" i="26" s="1"/>
  <c r="EI47" i="26" s="1"/>
  <c r="EI201" i="21"/>
  <c r="EI217" i="21"/>
  <c r="EI49" i="26" s="1"/>
  <c r="EI46" i="26" s="1"/>
  <c r="EI200" i="21"/>
  <c r="EI184" i="21"/>
  <c r="EI185" i="21"/>
  <c r="EI59" i="26" s="1"/>
  <c r="EI339" i="21"/>
  <c r="EI372" i="21"/>
  <c r="EI62" i="26" s="1"/>
  <c r="EI338" i="21"/>
  <c r="EI371" i="21"/>
  <c r="EI365" i="21"/>
  <c r="EI364" i="21"/>
  <c r="EO16" i="46"/>
  <c r="EJ18" i="46"/>
  <c r="EJ17" i="46"/>
  <c r="EK19" i="46"/>
  <c r="EH340" i="21"/>
  <c r="EI337" i="21" s="1"/>
  <c r="EI351" i="21"/>
  <c r="EI56" i="26"/>
  <c r="EI61" i="26"/>
  <c r="EH377" i="21"/>
  <c r="EI37" i="21"/>
  <c r="EI283" i="21"/>
  <c r="EI285" i="21"/>
  <c r="EH155" i="21"/>
  <c r="EI42" i="25"/>
  <c r="EI224" i="21"/>
  <c r="EI223" i="21"/>
  <c r="EI206" i="21"/>
  <c r="EI190" i="21"/>
  <c r="EI54" i="26"/>
  <c r="EI60" i="26"/>
  <c r="EI173" i="21"/>
  <c r="EI175" i="21" s="1"/>
  <c r="EI171" i="21" s="1"/>
  <c r="EI284" i="21" s="1"/>
  <c r="EI53" i="26"/>
  <c r="EI150" i="21"/>
  <c r="EI148" i="21" s="1"/>
  <c r="EJ20" i="25" s="1"/>
  <c r="EI162" i="21"/>
  <c r="EI160" i="21" s="1"/>
  <c r="EJ21" i="25" s="1"/>
  <c r="EJ127" i="21"/>
  <c r="EJ138" i="21"/>
  <c r="EJ116" i="21"/>
  <c r="EJ94" i="21"/>
  <c r="EJ105" i="21"/>
  <c r="EJ83" i="21"/>
  <c r="EI128" i="21"/>
  <c r="EI126" i="21" s="1"/>
  <c r="EJ18" i="25" s="1"/>
  <c r="EI139" i="21"/>
  <c r="EI137" i="21" s="1"/>
  <c r="EJ19" i="25" s="1"/>
  <c r="EI106" i="21"/>
  <c r="EI104" i="21" s="1"/>
  <c r="EJ42" i="25" s="1"/>
  <c r="EI117" i="21"/>
  <c r="EI115" i="21" s="1"/>
  <c r="EJ17" i="25" s="1"/>
  <c r="EI84" i="21"/>
  <c r="EI95" i="21"/>
  <c r="EJ72" i="21"/>
  <c r="EI62" i="21"/>
  <c r="EI73" i="21"/>
  <c r="BL167" i="21"/>
  <c r="BL22" i="26" s="1"/>
  <c r="EI328" i="21"/>
  <c r="BK41" i="26"/>
  <c r="BK273" i="21"/>
  <c r="EE29" i="20"/>
  <c r="EE24" i="20"/>
  <c r="EE44" i="20"/>
  <c r="EE39" i="20"/>
  <c r="EH16" i="26"/>
  <c r="EI3" i="26"/>
  <c r="EI66" i="26"/>
  <c r="EI65" i="26"/>
  <c r="EI9" i="26"/>
  <c r="EI4" i="26"/>
  <c r="EJ2" i="26"/>
  <c r="EI10" i="26"/>
  <c r="EN7" i="26"/>
  <c r="EN6" i="26"/>
  <c r="EN5" i="26"/>
  <c r="EO8" i="26"/>
  <c r="EG311" i="21"/>
  <c r="EE10" i="20"/>
  <c r="EE49" i="20"/>
  <c r="EE59" i="20"/>
  <c r="EE9" i="20"/>
  <c r="EE3" i="20"/>
  <c r="EE34" i="20"/>
  <c r="EE4" i="20"/>
  <c r="EF2" i="20"/>
  <c r="EL8" i="20"/>
  <c r="EK5" i="20"/>
  <c r="EK6" i="20"/>
  <c r="EK7" i="20"/>
  <c r="EN244" i="46"/>
  <c r="EN295" i="46"/>
  <c r="EN251" i="46"/>
  <c r="EN298" i="46"/>
  <c r="EN250" i="46"/>
  <c r="EN303" i="46"/>
  <c r="EN137" i="46"/>
  <c r="EN136" i="46"/>
  <c r="EN154" i="46"/>
  <c r="EN150" i="46"/>
  <c r="EN146" i="46"/>
  <c r="EN142" i="46"/>
  <c r="EN108" i="46"/>
  <c r="EN104" i="46"/>
  <c r="EN100" i="46"/>
  <c r="EN96" i="46"/>
  <c r="EN92" i="46"/>
  <c r="EN296" i="46"/>
  <c r="EN305" i="46"/>
  <c r="EN288" i="46"/>
  <c r="EN290" i="46"/>
  <c r="EN253" i="46"/>
  <c r="EN287" i="46"/>
  <c r="EN243" i="46"/>
  <c r="EN241" i="46"/>
  <c r="EN235" i="46"/>
  <c r="EN198" i="46"/>
  <c r="EN346" i="46" s="1"/>
  <c r="EN200" i="46"/>
  <c r="EN348" i="46" s="1"/>
  <c r="EN203" i="46"/>
  <c r="EN351" i="46" s="1"/>
  <c r="EN201" i="46"/>
  <c r="EN349" i="46" s="1"/>
  <c r="EN191" i="46"/>
  <c r="EN339" i="46" s="1"/>
  <c r="EN189" i="46"/>
  <c r="EN337" i="46" s="1"/>
  <c r="EN135" i="46"/>
  <c r="EN153" i="46"/>
  <c r="EN149" i="46"/>
  <c r="EN145" i="46"/>
  <c r="EN141" i="46"/>
  <c r="EN107" i="46"/>
  <c r="EN103" i="46"/>
  <c r="EN99" i="46"/>
  <c r="EN95" i="46"/>
  <c r="EN91" i="46"/>
  <c r="EN299" i="46"/>
  <c r="EN292" i="46"/>
  <c r="EN301" i="46"/>
  <c r="EN302" i="46"/>
  <c r="EN289" i="46"/>
  <c r="EN246" i="46"/>
  <c r="EN240" i="46"/>
  <c r="EN237" i="46"/>
  <c r="EN236" i="46"/>
  <c r="EN195" i="46"/>
  <c r="EN343" i="46" s="1"/>
  <c r="EN199" i="46"/>
  <c r="EN347" i="46" s="1"/>
  <c r="EN197" i="46"/>
  <c r="EN345" i="46" s="1"/>
  <c r="EN193" i="46"/>
  <c r="EN341" i="46" s="1"/>
  <c r="EN188" i="46"/>
  <c r="EN336" i="46" s="1"/>
  <c r="EO47" i="46"/>
  <c r="EO51" i="46"/>
  <c r="EO55" i="46"/>
  <c r="EO59" i="46"/>
  <c r="EO63" i="46"/>
  <c r="EO46" i="46"/>
  <c r="EO50" i="46"/>
  <c r="EO54" i="46"/>
  <c r="EO58" i="46"/>
  <c r="EO62" i="46"/>
  <c r="EO45" i="46"/>
  <c r="EO49" i="46"/>
  <c r="EO53" i="46"/>
  <c r="EO57" i="46"/>
  <c r="EO61" i="46"/>
  <c r="EO44" i="46"/>
  <c r="EO48" i="46"/>
  <c r="EO52" i="46"/>
  <c r="EO56" i="46"/>
  <c r="EO60" i="46"/>
  <c r="EN152" i="46"/>
  <c r="EN148" i="46"/>
  <c r="EN144" i="46"/>
  <c r="EN140" i="46"/>
  <c r="EN110" i="46"/>
  <c r="EN106" i="46"/>
  <c r="EN102" i="46"/>
  <c r="EN98" i="46"/>
  <c r="EN94" i="46"/>
  <c r="EN286" i="46"/>
  <c r="EN297" i="46"/>
  <c r="EN242" i="46"/>
  <c r="EN252" i="46"/>
  <c r="EN249" i="46"/>
  <c r="EN238" i="46"/>
  <c r="EN202" i="46"/>
  <c r="EN350" i="46" s="1"/>
  <c r="EN194" i="46"/>
  <c r="EN342" i="46" s="1"/>
  <c r="EN196" i="46"/>
  <c r="EN344" i="46" s="1"/>
  <c r="EN190" i="46"/>
  <c r="EN338" i="46" s="1"/>
  <c r="EN185" i="46"/>
  <c r="EN333" i="46" s="1"/>
  <c r="EN139" i="46"/>
  <c r="EN138" i="46"/>
  <c r="EN151" i="46"/>
  <c r="EN147" i="46"/>
  <c r="EN143" i="46"/>
  <c r="EN109" i="46"/>
  <c r="EN105" i="46"/>
  <c r="EN101" i="46"/>
  <c r="EN304" i="46"/>
  <c r="EN97" i="46"/>
  <c r="EN93" i="46"/>
  <c r="EN300" i="46"/>
  <c r="EN293" i="46"/>
  <c r="EN294" i="46"/>
  <c r="EN291" i="46"/>
  <c r="EN254" i="46"/>
  <c r="EN247" i="46"/>
  <c r="EN248" i="46"/>
  <c r="EN245" i="46"/>
  <c r="EN239" i="46"/>
  <c r="EN204" i="46"/>
  <c r="EN352" i="46" s="1"/>
  <c r="EN192" i="46"/>
  <c r="EN340" i="46" s="1"/>
  <c r="EN187" i="46"/>
  <c r="EN335" i="46" s="1"/>
  <c r="EH352" i="21"/>
  <c r="EH358" i="21" s="1"/>
  <c r="EH63" i="26" s="1"/>
  <c r="EN177" i="46"/>
  <c r="EN325" i="46" s="1"/>
  <c r="EN169" i="46"/>
  <c r="EN317" i="46" s="1"/>
  <c r="EN218" i="46"/>
  <c r="EN180" i="46"/>
  <c r="EN328" i="46" s="1"/>
  <c r="EN269" i="46"/>
  <c r="EN181" i="46"/>
  <c r="EN329" i="46" s="1"/>
  <c r="EN226" i="46"/>
  <c r="EN167" i="46"/>
  <c r="EN271" i="46"/>
  <c r="EN233" i="46"/>
  <c r="EN220" i="46"/>
  <c r="EN272" i="46"/>
  <c r="EN273" i="46"/>
  <c r="EN117" i="46"/>
  <c r="EN123" i="46"/>
  <c r="EN125" i="46"/>
  <c r="EN132" i="46"/>
  <c r="EN130" i="46"/>
  <c r="EN87" i="46"/>
  <c r="EN84" i="46"/>
  <c r="EN82" i="46"/>
  <c r="EN71" i="46"/>
  <c r="EN73" i="46"/>
  <c r="EN179" i="46"/>
  <c r="EN327" i="46" s="1"/>
  <c r="EN224" i="46"/>
  <c r="EN227" i="46"/>
  <c r="EN215" i="46"/>
  <c r="EN275" i="46"/>
  <c r="EN277" i="46"/>
  <c r="EN168" i="46"/>
  <c r="EN316" i="46" s="1"/>
  <c r="EN270" i="46"/>
  <c r="EN231" i="46"/>
  <c r="EN279" i="46"/>
  <c r="EN225" i="46"/>
  <c r="EN216" i="46"/>
  <c r="EN184" i="46"/>
  <c r="EN332" i="46" s="1"/>
  <c r="EN173" i="46"/>
  <c r="EN321" i="46" s="1"/>
  <c r="EN222" i="46"/>
  <c r="EN280" i="46"/>
  <c r="EN118" i="46"/>
  <c r="EN133" i="46"/>
  <c r="EN124" i="46"/>
  <c r="EN127" i="46"/>
  <c r="EN83" i="46"/>
  <c r="EN89" i="46"/>
  <c r="EN78" i="46"/>
  <c r="EN76" i="46"/>
  <c r="EN74" i="46"/>
  <c r="EN232" i="46"/>
  <c r="EN219" i="46"/>
  <c r="EN178" i="46"/>
  <c r="EN326" i="46" s="1"/>
  <c r="EN234" i="46"/>
  <c r="EN278" i="46"/>
  <c r="EN283" i="46"/>
  <c r="EN223" i="46"/>
  <c r="EN175" i="46"/>
  <c r="EN323" i="46" s="1"/>
  <c r="EN228" i="46"/>
  <c r="EN285" i="46"/>
  <c r="EN182" i="46"/>
  <c r="EN330" i="46" s="1"/>
  <c r="EN170" i="46"/>
  <c r="EN318" i="46" s="1"/>
  <c r="EN165" i="46"/>
  <c r="EN281" i="46"/>
  <c r="EN217" i="46"/>
  <c r="EN120" i="46"/>
  <c r="EN122" i="46"/>
  <c r="EN119" i="46"/>
  <c r="EN128" i="46"/>
  <c r="EN129" i="46"/>
  <c r="EN86" i="46"/>
  <c r="EN90" i="46"/>
  <c r="EN80" i="46"/>
  <c r="EN85" i="46"/>
  <c r="EN79" i="46"/>
  <c r="EN77" i="46"/>
  <c r="EN134" i="46"/>
  <c r="EN274" i="46"/>
  <c r="EN266" i="46"/>
  <c r="EN230" i="46"/>
  <c r="EN267" i="46"/>
  <c r="EN221" i="46"/>
  <c r="EN282" i="46"/>
  <c r="EN176" i="46"/>
  <c r="EN324" i="46" s="1"/>
  <c r="EN268" i="46"/>
  <c r="EN276" i="46"/>
  <c r="EN229" i="46"/>
  <c r="EN172" i="46"/>
  <c r="EN320" i="46" s="1"/>
  <c r="EN174" i="46"/>
  <c r="EN322" i="46" s="1"/>
  <c r="EN284" i="46"/>
  <c r="EN166" i="46"/>
  <c r="EN314" i="46" s="1"/>
  <c r="EN183" i="46"/>
  <c r="EN331" i="46" s="1"/>
  <c r="EN171" i="46"/>
  <c r="EN319" i="46" s="1"/>
  <c r="EN115" i="46"/>
  <c r="EN121" i="46"/>
  <c r="EN116" i="46"/>
  <c r="EN131" i="46"/>
  <c r="EN126" i="46"/>
  <c r="EN88" i="46"/>
  <c r="EN81" i="46"/>
  <c r="EN75" i="46"/>
  <c r="EN72" i="46"/>
  <c r="E483" i="46"/>
  <c r="F482" i="46"/>
  <c r="EM159" i="46"/>
  <c r="EM260" i="46"/>
  <c r="EM259" i="46"/>
  <c r="EL310" i="46"/>
  <c r="EM158" i="46"/>
  <c r="EM209" i="46"/>
  <c r="EM208" i="46"/>
  <c r="EN315" i="46"/>
  <c r="EO32" i="46"/>
  <c r="EO37" i="46"/>
  <c r="EO43" i="46"/>
  <c r="EO38" i="46"/>
  <c r="EO27" i="46"/>
  <c r="EO26" i="46"/>
  <c r="EO34" i="46"/>
  <c r="EO40" i="46"/>
  <c r="EO25" i="46"/>
  <c r="EO36" i="46"/>
  <c r="EO41" i="46"/>
  <c r="EO31" i="46"/>
  <c r="EO29" i="46"/>
  <c r="EO42" i="46"/>
  <c r="EO30" i="46"/>
  <c r="EO35" i="46"/>
  <c r="EO28" i="46"/>
  <c r="EO39" i="46"/>
  <c r="EO33" i="46"/>
  <c r="EO24" i="46"/>
  <c r="EJ32" i="21"/>
  <c r="EJ31" i="21" s="1"/>
  <c r="EK15" i="25" s="1"/>
  <c r="EM313" i="46"/>
  <c r="EO15" i="46"/>
  <c r="EP14" i="46"/>
  <c r="EP16" i="46" s="1"/>
  <c r="BK112" i="21"/>
  <c r="BL26" i="28" s="1"/>
  <c r="EH143" i="21"/>
  <c r="CW134" i="21"/>
  <c r="CX131" i="21" s="1"/>
  <c r="CX133" i="21" s="1"/>
  <c r="CW19" i="26"/>
  <c r="DF145" i="21"/>
  <c r="DG142" i="21" s="1"/>
  <c r="DG144" i="21" s="1"/>
  <c r="DF20" i="26"/>
  <c r="EL2" i="25"/>
  <c r="EK3" i="25"/>
  <c r="EK9" i="25"/>
  <c r="EK4" i="25"/>
  <c r="EL6" i="25"/>
  <c r="EM8" i="25"/>
  <c r="EL5" i="25"/>
  <c r="EL7" i="25"/>
  <c r="EH110" i="21"/>
  <c r="EH272" i="21" s="1"/>
  <c r="EH166" i="21"/>
  <c r="EH121" i="21"/>
  <c r="EH132" i="21"/>
  <c r="CR122" i="21"/>
  <c r="CR18" i="26" s="1"/>
  <c r="EJ172" i="21"/>
  <c r="EJ61" i="21"/>
  <c r="EJ149" i="21"/>
  <c r="EI3" i="21"/>
  <c r="EI4" i="21"/>
  <c r="EJ2" i="21"/>
  <c r="EI9" i="21"/>
  <c r="EI10" i="21"/>
  <c r="EI151" i="21"/>
  <c r="EI234" i="21"/>
  <c r="EI239" i="21" s="1"/>
  <c r="EI290" i="21"/>
  <c r="EI47" i="21"/>
  <c r="EI96" i="21"/>
  <c r="EI140" i="21"/>
  <c r="EI191" i="21"/>
  <c r="EI74" i="21"/>
  <c r="EI107" i="21"/>
  <c r="EI152" i="21"/>
  <c r="EI207" i="21"/>
  <c r="EI85" i="21"/>
  <c r="EI118" i="21"/>
  <c r="EI163" i="21"/>
  <c r="EI63" i="21"/>
  <c r="EI129" i="21"/>
  <c r="EI174" i="21"/>
  <c r="EK5" i="21"/>
  <c r="EK161" i="21" s="1"/>
  <c r="EK6" i="21"/>
  <c r="EK7" i="21"/>
  <c r="EL8" i="21"/>
  <c r="EL46" i="21" s="1"/>
  <c r="EF347" i="21" l="1"/>
  <c r="EG344" i="21" s="1"/>
  <c r="EF350" i="21"/>
  <c r="EJ346" i="21"/>
  <c r="EJ61" i="26" s="1"/>
  <c r="EJ345" i="21"/>
  <c r="EJ218" i="21"/>
  <c r="EJ50" i="26" s="1"/>
  <c r="EJ47" i="26" s="1"/>
  <c r="EJ217" i="21"/>
  <c r="EJ49" i="26" s="1"/>
  <c r="EJ46" i="26" s="1"/>
  <c r="EJ201" i="21"/>
  <c r="EJ184" i="21"/>
  <c r="EJ185" i="21"/>
  <c r="EJ200" i="21"/>
  <c r="EJ338" i="21"/>
  <c r="EJ372" i="21"/>
  <c r="EJ62" i="26" s="1"/>
  <c r="EJ371" i="21"/>
  <c r="EJ56" i="26" s="1"/>
  <c r="EJ339" i="21"/>
  <c r="EJ365" i="21"/>
  <c r="EJ364" i="21"/>
  <c r="EL19" i="46"/>
  <c r="EK18" i="46"/>
  <c r="EK17" i="46"/>
  <c r="EI340" i="21"/>
  <c r="EJ337" i="21" s="1"/>
  <c r="EJ351" i="21"/>
  <c r="EJ55" i="26"/>
  <c r="EI377" i="21"/>
  <c r="EJ37" i="21"/>
  <c r="EJ285" i="21"/>
  <c r="EJ283" i="21"/>
  <c r="EI268" i="21"/>
  <c r="EJ224" i="21"/>
  <c r="EJ223" i="21"/>
  <c r="EJ206" i="21"/>
  <c r="EJ190" i="21"/>
  <c r="EJ54" i="26"/>
  <c r="EJ60" i="26"/>
  <c r="EJ173" i="21"/>
  <c r="EJ175" i="21" s="1"/>
  <c r="EJ171" i="21" s="1"/>
  <c r="EJ284" i="21" s="1"/>
  <c r="EJ59" i="26"/>
  <c r="EJ53" i="26"/>
  <c r="EJ150" i="21"/>
  <c r="EJ148" i="21" s="1"/>
  <c r="EK20" i="25" s="1"/>
  <c r="EJ162" i="21"/>
  <c r="EJ160" i="21" s="1"/>
  <c r="EK21" i="25" s="1"/>
  <c r="EJ128" i="21"/>
  <c r="EJ126" i="21" s="1"/>
  <c r="EK18" i="25" s="1"/>
  <c r="EJ139" i="21"/>
  <c r="EJ137" i="21" s="1"/>
  <c r="EK19" i="25" s="1"/>
  <c r="EK127" i="21"/>
  <c r="EK138" i="21"/>
  <c r="EK116" i="21"/>
  <c r="EK83" i="21"/>
  <c r="EK105" i="21"/>
  <c r="EK94" i="21"/>
  <c r="EJ106" i="21"/>
  <c r="EJ104" i="21" s="1"/>
  <c r="EJ268" i="21" s="1"/>
  <c r="EJ117" i="21"/>
  <c r="EJ115" i="21" s="1"/>
  <c r="EK17" i="25" s="1"/>
  <c r="EJ84" i="21"/>
  <c r="EJ95" i="21"/>
  <c r="EK72" i="21"/>
  <c r="EJ62" i="21"/>
  <c r="EJ73" i="21"/>
  <c r="BL168" i="21"/>
  <c r="EJ328" i="21"/>
  <c r="EF29" i="20"/>
  <c r="EF24" i="20"/>
  <c r="EF44" i="20"/>
  <c r="EF39" i="20"/>
  <c r="EF10" i="20"/>
  <c r="EF49" i="20"/>
  <c r="EF9" i="20"/>
  <c r="EF54" i="20"/>
  <c r="EF3" i="20"/>
  <c r="EF59" i="20"/>
  <c r="EF4" i="20"/>
  <c r="EI16" i="26"/>
  <c r="EJ3" i="26"/>
  <c r="EJ65" i="26"/>
  <c r="EJ4" i="26"/>
  <c r="EJ9" i="26"/>
  <c r="EJ66" i="26"/>
  <c r="EK2" i="26"/>
  <c r="EJ10" i="26"/>
  <c r="EO7" i="26"/>
  <c r="EO6" i="26"/>
  <c r="EO5" i="26"/>
  <c r="EH311" i="21"/>
  <c r="EG2" i="20"/>
  <c r="EF34" i="20"/>
  <c r="EL7" i="20"/>
  <c r="EL6" i="20"/>
  <c r="EL5" i="20"/>
  <c r="EM8" i="20"/>
  <c r="EO191" i="46"/>
  <c r="EO339" i="46" s="1"/>
  <c r="EO239" i="46"/>
  <c r="EO254" i="46"/>
  <c r="EO294" i="46"/>
  <c r="EO304" i="46"/>
  <c r="EO249" i="46"/>
  <c r="EO245" i="46"/>
  <c r="EO293" i="46"/>
  <c r="EO252" i="46"/>
  <c r="EO248" i="46"/>
  <c r="EO291" i="46"/>
  <c r="EO242" i="46"/>
  <c r="EO297" i="46"/>
  <c r="EO247" i="46"/>
  <c r="EO300" i="46"/>
  <c r="EO238" i="46"/>
  <c r="EO286" i="46"/>
  <c r="EO152" i="46"/>
  <c r="EO148" i="46"/>
  <c r="EO144" i="46"/>
  <c r="EO140" i="46"/>
  <c r="EO139" i="46"/>
  <c r="EO135" i="46"/>
  <c r="EO109" i="46"/>
  <c r="EO105" i="46"/>
  <c r="EO101" i="46"/>
  <c r="EO94" i="46"/>
  <c r="EO92" i="46"/>
  <c r="EO301" i="46"/>
  <c r="EO290" i="46"/>
  <c r="EO243" i="46"/>
  <c r="EO241" i="46"/>
  <c r="EO200" i="46"/>
  <c r="EO348" i="46" s="1"/>
  <c r="EO197" i="46"/>
  <c r="EO345" i="46" s="1"/>
  <c r="EO194" i="46"/>
  <c r="EO342" i="46" s="1"/>
  <c r="EO186" i="46"/>
  <c r="EO334" i="46" s="1"/>
  <c r="EO151" i="46"/>
  <c r="EO147" i="46"/>
  <c r="EO143" i="46"/>
  <c r="EO99" i="46"/>
  <c r="EO138" i="46"/>
  <c r="EO108" i="46"/>
  <c r="EO104" i="46"/>
  <c r="EO100" i="46"/>
  <c r="EO91" i="46"/>
  <c r="EO305" i="46"/>
  <c r="EO296" i="46"/>
  <c r="EO302" i="46"/>
  <c r="EO299" i="46"/>
  <c r="EO253" i="46"/>
  <c r="EO246" i="46"/>
  <c r="EO235" i="46"/>
  <c r="EO201" i="46"/>
  <c r="EO349" i="46" s="1"/>
  <c r="EO202" i="46"/>
  <c r="EO350" i="46" s="1"/>
  <c r="EO195" i="46"/>
  <c r="EO343" i="46" s="1"/>
  <c r="EO188" i="46"/>
  <c r="EO336" i="46" s="1"/>
  <c r="EO185" i="46"/>
  <c r="EO333" i="46" s="1"/>
  <c r="EO154" i="46"/>
  <c r="EO150" i="46"/>
  <c r="EO146" i="46"/>
  <c r="EO142" i="46"/>
  <c r="EO97" i="46"/>
  <c r="EO137" i="46"/>
  <c r="EO107" i="46"/>
  <c r="EO103" i="46"/>
  <c r="EO98" i="46"/>
  <c r="EO303" i="46"/>
  <c r="EO292" i="46"/>
  <c r="EO298" i="46"/>
  <c r="EO295" i="46"/>
  <c r="EO251" i="46"/>
  <c r="EO244" i="46"/>
  <c r="EO236" i="46"/>
  <c r="EO199" i="46"/>
  <c r="EO347" i="46" s="1"/>
  <c r="EO196" i="46"/>
  <c r="EO344" i="46" s="1"/>
  <c r="EO198" i="46"/>
  <c r="EO346" i="46" s="1"/>
  <c r="EO193" i="46"/>
  <c r="EO341" i="46" s="1"/>
  <c r="EO189" i="46"/>
  <c r="EO337" i="46" s="1"/>
  <c r="EP44" i="46"/>
  <c r="EP48" i="46"/>
  <c r="EP52" i="46"/>
  <c r="EP56" i="46"/>
  <c r="EP60" i="46"/>
  <c r="EP47" i="46"/>
  <c r="EP51" i="46"/>
  <c r="EP55" i="46"/>
  <c r="EP59" i="46"/>
  <c r="EP63" i="46"/>
  <c r="EP46" i="46"/>
  <c r="EP50" i="46"/>
  <c r="EP54" i="46"/>
  <c r="EP58" i="46"/>
  <c r="EP62" i="46"/>
  <c r="EP45" i="46"/>
  <c r="EP49" i="46"/>
  <c r="EP53" i="46"/>
  <c r="EP57" i="46"/>
  <c r="EP61" i="46"/>
  <c r="EO153" i="46"/>
  <c r="EO149" i="46"/>
  <c r="EO145" i="46"/>
  <c r="EO141" i="46"/>
  <c r="EO95" i="46"/>
  <c r="EO136" i="46"/>
  <c r="EO110" i="46"/>
  <c r="EO106" i="46"/>
  <c r="EO102" i="46"/>
  <c r="EO96" i="46"/>
  <c r="EO93" i="46"/>
  <c r="EO289" i="46"/>
  <c r="EO287" i="46"/>
  <c r="EO250" i="46"/>
  <c r="EO288" i="46"/>
  <c r="EO240" i="46"/>
  <c r="EO237" i="46"/>
  <c r="EO203" i="46"/>
  <c r="EO351" i="46" s="1"/>
  <c r="EO190" i="46"/>
  <c r="EO338" i="46" s="1"/>
  <c r="EO204" i="46"/>
  <c r="EO352" i="46" s="1"/>
  <c r="EO192" i="46"/>
  <c r="EO340" i="46" s="1"/>
  <c r="EO187" i="46"/>
  <c r="EO335" i="46" s="1"/>
  <c r="EI352" i="21"/>
  <c r="EO183" i="46"/>
  <c r="EO331" i="46" s="1"/>
  <c r="EO172" i="46"/>
  <c r="EO320" i="46" s="1"/>
  <c r="EO176" i="46"/>
  <c r="EO324" i="46" s="1"/>
  <c r="EO230" i="46"/>
  <c r="EO217" i="46"/>
  <c r="EO170" i="46"/>
  <c r="EO318" i="46" s="1"/>
  <c r="EO228" i="46"/>
  <c r="EO278" i="46"/>
  <c r="EO216" i="46"/>
  <c r="EO231" i="46"/>
  <c r="EO227" i="46"/>
  <c r="EO272" i="46"/>
  <c r="EO180" i="46"/>
  <c r="EO328" i="46" s="1"/>
  <c r="EO169" i="46"/>
  <c r="EO317" i="46" s="1"/>
  <c r="EO122" i="46"/>
  <c r="EO119" i="46"/>
  <c r="EO120" i="46"/>
  <c r="EO128" i="46"/>
  <c r="EO132" i="46"/>
  <c r="EO87" i="46"/>
  <c r="EO85" i="46"/>
  <c r="EO82" i="46"/>
  <c r="EO76" i="46"/>
  <c r="EO166" i="46"/>
  <c r="EO229" i="46"/>
  <c r="EO282" i="46"/>
  <c r="EO266" i="46"/>
  <c r="EO281" i="46"/>
  <c r="EO175" i="46"/>
  <c r="EO323" i="46" s="1"/>
  <c r="EO234" i="46"/>
  <c r="EO222" i="46"/>
  <c r="EO270" i="46"/>
  <c r="EO275" i="46"/>
  <c r="EO224" i="46"/>
  <c r="EO220" i="46"/>
  <c r="EO271" i="46"/>
  <c r="EO226" i="46"/>
  <c r="EO218" i="46"/>
  <c r="EO177" i="46"/>
  <c r="EO325" i="46" s="1"/>
  <c r="EO115" i="46"/>
  <c r="EO125" i="46"/>
  <c r="EO121" i="46"/>
  <c r="EO127" i="46"/>
  <c r="EO81" i="46"/>
  <c r="EO88" i="46"/>
  <c r="EO90" i="46"/>
  <c r="EO79" i="46"/>
  <c r="EO77" i="46"/>
  <c r="EO74" i="46"/>
  <c r="EO171" i="46"/>
  <c r="EO319" i="46" s="1"/>
  <c r="EO284" i="46"/>
  <c r="EO276" i="46"/>
  <c r="EO221" i="46"/>
  <c r="EO274" i="46"/>
  <c r="EO165" i="46"/>
  <c r="EO182" i="46"/>
  <c r="EO330" i="46" s="1"/>
  <c r="EO223" i="46"/>
  <c r="EO178" i="46"/>
  <c r="EO326" i="46" s="1"/>
  <c r="EO232" i="46"/>
  <c r="EO173" i="46"/>
  <c r="EO321" i="46" s="1"/>
  <c r="EO225" i="46"/>
  <c r="EO168" i="46"/>
  <c r="EO316" i="46" s="1"/>
  <c r="EO179" i="46"/>
  <c r="EO327" i="46" s="1"/>
  <c r="EO233" i="46"/>
  <c r="EO167" i="46"/>
  <c r="EO315" i="46" s="1"/>
  <c r="EO181" i="46"/>
  <c r="EO329" i="46" s="1"/>
  <c r="EO126" i="46"/>
  <c r="EO123" i="46"/>
  <c r="EO129" i="46"/>
  <c r="EO124" i="46"/>
  <c r="EO131" i="46"/>
  <c r="EO83" i="46"/>
  <c r="EO84" i="46"/>
  <c r="EO86" i="46"/>
  <c r="EO72" i="46"/>
  <c r="EO78" i="46"/>
  <c r="EO71" i="46"/>
  <c r="EO134" i="46"/>
  <c r="EO174" i="46"/>
  <c r="EO322" i="46" s="1"/>
  <c r="EO268" i="46"/>
  <c r="EO267" i="46"/>
  <c r="EO285" i="46"/>
  <c r="EO283" i="46"/>
  <c r="EO219" i="46"/>
  <c r="EO280" i="46"/>
  <c r="EO184" i="46"/>
  <c r="EO332" i="46" s="1"/>
  <c r="EO279" i="46"/>
  <c r="EO277" i="46"/>
  <c r="EO215" i="46"/>
  <c r="EO273" i="46"/>
  <c r="EO269" i="46"/>
  <c r="EO118" i="46"/>
  <c r="EO116" i="46"/>
  <c r="EO117" i="46"/>
  <c r="EO130" i="46"/>
  <c r="EO133" i="46"/>
  <c r="EO89" i="46"/>
  <c r="EO75" i="46"/>
  <c r="EO80" i="46"/>
  <c r="EO73" i="46"/>
  <c r="E484" i="46"/>
  <c r="F483" i="46"/>
  <c r="EN159" i="46"/>
  <c r="EM310" i="46"/>
  <c r="EN209" i="46"/>
  <c r="EN208" i="46"/>
  <c r="EN158" i="46"/>
  <c r="EN260" i="46"/>
  <c r="EN259" i="46"/>
  <c r="EO314" i="46"/>
  <c r="EP38" i="46"/>
  <c r="EP37" i="46"/>
  <c r="EP27" i="46"/>
  <c r="EP32" i="46"/>
  <c r="EP43" i="46"/>
  <c r="EP34" i="46"/>
  <c r="EP26" i="46"/>
  <c r="EP40" i="46"/>
  <c r="EP31" i="46"/>
  <c r="EP36" i="46"/>
  <c r="EP25" i="46"/>
  <c r="EP41" i="46"/>
  <c r="EP28" i="46"/>
  <c r="EP42" i="46"/>
  <c r="EP29" i="46"/>
  <c r="EP35" i="46"/>
  <c r="EP33" i="46"/>
  <c r="EP30" i="46"/>
  <c r="EP24" i="46"/>
  <c r="EP39" i="46"/>
  <c r="EN313" i="46"/>
  <c r="EK32" i="21"/>
  <c r="EK31" i="21" s="1"/>
  <c r="EL15" i="25" s="1"/>
  <c r="EQ14" i="46"/>
  <c r="EQ16" i="46" s="1"/>
  <c r="EP15" i="46"/>
  <c r="BL109" i="21"/>
  <c r="BL111" i="21" s="1"/>
  <c r="DG145" i="21"/>
  <c r="DH142" i="21" s="1"/>
  <c r="DH144" i="21" s="1"/>
  <c r="DG20" i="26"/>
  <c r="EI110" i="21"/>
  <c r="EI272" i="21" s="1"/>
  <c r="CX134" i="21"/>
  <c r="CY131" i="21" s="1"/>
  <c r="CY133" i="21" s="1"/>
  <c r="CX19" i="26"/>
  <c r="EM6" i="25"/>
  <c r="EN8" i="25"/>
  <c r="EM5" i="25"/>
  <c r="EM7" i="25"/>
  <c r="EL4" i="25"/>
  <c r="EM2" i="25"/>
  <c r="EL3" i="25"/>
  <c r="EL9" i="25"/>
  <c r="EI132" i="21"/>
  <c r="EI166" i="21"/>
  <c r="EI143" i="21"/>
  <c r="EI121" i="21"/>
  <c r="EK172" i="21"/>
  <c r="EK61" i="21"/>
  <c r="EK149" i="21"/>
  <c r="EL5" i="21"/>
  <c r="EL161" i="21" s="1"/>
  <c r="EM8" i="21"/>
  <c r="EM46" i="21" s="1"/>
  <c r="EL6" i="21"/>
  <c r="EL7" i="21"/>
  <c r="EJ3" i="21"/>
  <c r="EJ4" i="21"/>
  <c r="EK2" i="21"/>
  <c r="EJ9" i="21"/>
  <c r="EJ10" i="21"/>
  <c r="EJ151" i="21"/>
  <c r="EJ234" i="21"/>
  <c r="EJ239" i="21" s="1"/>
  <c r="EJ290" i="21"/>
  <c r="EJ47" i="21"/>
  <c r="EJ74" i="21"/>
  <c r="EJ129" i="21"/>
  <c r="EJ163" i="21"/>
  <c r="EJ85" i="21"/>
  <c r="EJ140" i="21"/>
  <c r="EJ191" i="21"/>
  <c r="EJ195" i="21" s="1"/>
  <c r="EJ30" i="26" s="1"/>
  <c r="EJ107" i="21"/>
  <c r="EJ152" i="21"/>
  <c r="EJ207" i="21"/>
  <c r="EJ211" i="21" s="1"/>
  <c r="EJ31" i="26" s="1"/>
  <c r="EJ63" i="21"/>
  <c r="EJ118" i="21"/>
  <c r="EJ96" i="21"/>
  <c r="EJ174" i="21"/>
  <c r="EI155" i="21"/>
  <c r="CR123" i="21"/>
  <c r="CS120" i="21" s="1"/>
  <c r="R40" i="29"/>
  <c r="EG350" i="21" l="1"/>
  <c r="EG347" i="21"/>
  <c r="EH344" i="21" s="1"/>
  <c r="EK346" i="21"/>
  <c r="EK61" i="26" s="1"/>
  <c r="EK345" i="21"/>
  <c r="EK55" i="26" s="1"/>
  <c r="EK218" i="21"/>
  <c r="EK50" i="26" s="1"/>
  <c r="EK47" i="26" s="1"/>
  <c r="EK201" i="21"/>
  <c r="EK60" i="26" s="1"/>
  <c r="EK217" i="21"/>
  <c r="EK49" i="26" s="1"/>
  <c r="EK46" i="26" s="1"/>
  <c r="EK200" i="21"/>
  <c r="EK184" i="21"/>
  <c r="EK185" i="21"/>
  <c r="EK59" i="26" s="1"/>
  <c r="EK372" i="21"/>
  <c r="EK62" i="26" s="1"/>
  <c r="EK371" i="21"/>
  <c r="EK56" i="26" s="1"/>
  <c r="EK339" i="21"/>
  <c r="EK338" i="21"/>
  <c r="EK365" i="21"/>
  <c r="EK364" i="21"/>
  <c r="EL18" i="46"/>
  <c r="EL17" i="46"/>
  <c r="EM19" i="46"/>
  <c r="EJ340" i="21"/>
  <c r="EK337" i="21" s="1"/>
  <c r="EK351" i="21"/>
  <c r="BL357" i="21"/>
  <c r="EJ377" i="21"/>
  <c r="EK37" i="21"/>
  <c r="EK285" i="21"/>
  <c r="EK283" i="21"/>
  <c r="EK224" i="21"/>
  <c r="EK223" i="21"/>
  <c r="EK206" i="21"/>
  <c r="EK190" i="21"/>
  <c r="EK54" i="26"/>
  <c r="EK173" i="21"/>
  <c r="EK175" i="21" s="1"/>
  <c r="EK171" i="21" s="1"/>
  <c r="EK284" i="21" s="1"/>
  <c r="EK53" i="26"/>
  <c r="EK42" i="25"/>
  <c r="EJ155" i="21"/>
  <c r="EK150" i="21"/>
  <c r="EK148" i="21" s="1"/>
  <c r="EL20" i="25" s="1"/>
  <c r="EK162" i="21"/>
  <c r="EK160" i="21" s="1"/>
  <c r="EL21" i="25" s="1"/>
  <c r="EL138" i="21"/>
  <c r="EL116" i="21"/>
  <c r="EL127" i="21"/>
  <c r="EL105" i="21"/>
  <c r="EL94" i="21"/>
  <c r="EL83" i="21"/>
  <c r="EK128" i="21"/>
  <c r="EK126" i="21" s="1"/>
  <c r="EL18" i="25" s="1"/>
  <c r="EK139" i="21"/>
  <c r="EK137" i="21" s="1"/>
  <c r="EL19" i="25" s="1"/>
  <c r="EK106" i="21"/>
  <c r="EK104" i="21" s="1"/>
  <c r="EK268" i="21" s="1"/>
  <c r="EK117" i="21"/>
  <c r="EK115" i="21" s="1"/>
  <c r="EL17" i="25" s="1"/>
  <c r="EK84" i="21"/>
  <c r="EK95" i="21"/>
  <c r="EL72" i="21"/>
  <c r="EK62" i="21"/>
  <c r="EK73" i="21"/>
  <c r="BM165" i="21"/>
  <c r="BL21" i="28"/>
  <c r="BL41" i="26"/>
  <c r="BL273" i="21"/>
  <c r="EK328" i="21"/>
  <c r="EG49" i="20"/>
  <c r="EG29" i="20"/>
  <c r="EG24" i="20"/>
  <c r="EG44" i="20"/>
  <c r="EG39" i="20"/>
  <c r="EH2" i="20"/>
  <c r="EG4" i="20"/>
  <c r="EG10" i="20"/>
  <c r="EG59" i="20"/>
  <c r="EG9" i="20"/>
  <c r="EG34" i="20"/>
  <c r="EL2" i="26"/>
  <c r="EK65" i="26"/>
  <c r="EK66" i="26"/>
  <c r="EK3" i="26"/>
  <c r="EK4" i="26"/>
  <c r="EK9" i="26"/>
  <c r="EK10" i="26"/>
  <c r="EJ16" i="26"/>
  <c r="EG54" i="20"/>
  <c r="EG3" i="20"/>
  <c r="EH49" i="20"/>
  <c r="EH10" i="20"/>
  <c r="EM5" i="20"/>
  <c r="EN8" i="20"/>
  <c r="EM7" i="20"/>
  <c r="EM6" i="20"/>
  <c r="EP188" i="46"/>
  <c r="EP336" i="46" s="1"/>
  <c r="EP240" i="46"/>
  <c r="EP289" i="46"/>
  <c r="EP288" i="46"/>
  <c r="EP250" i="46"/>
  <c r="EP237" i="46"/>
  <c r="EP287" i="46"/>
  <c r="EQ45" i="46"/>
  <c r="EQ49" i="46"/>
  <c r="EQ53" i="46"/>
  <c r="EQ57" i="46"/>
  <c r="EQ61" i="46"/>
  <c r="EQ44" i="46"/>
  <c r="EQ48" i="46"/>
  <c r="EQ52" i="46"/>
  <c r="EQ56" i="46"/>
  <c r="EQ60" i="46"/>
  <c r="EQ47" i="46"/>
  <c r="EQ51" i="46"/>
  <c r="EQ55" i="46"/>
  <c r="EQ59" i="46"/>
  <c r="EQ63" i="46"/>
  <c r="EQ46" i="46"/>
  <c r="EQ50" i="46"/>
  <c r="EQ54" i="46"/>
  <c r="EQ58" i="46"/>
  <c r="EQ62" i="46"/>
  <c r="EP151" i="46"/>
  <c r="EP147" i="46"/>
  <c r="EP143" i="46"/>
  <c r="EP138" i="46"/>
  <c r="EP139" i="46"/>
  <c r="EP109" i="46"/>
  <c r="EP105" i="46"/>
  <c r="EP101" i="46"/>
  <c r="EP97" i="46"/>
  <c r="EP93" i="46"/>
  <c r="EP304" i="46"/>
  <c r="EP302" i="46"/>
  <c r="EP297" i="46"/>
  <c r="EP294" i="46"/>
  <c r="EP299" i="46"/>
  <c r="EP296" i="46"/>
  <c r="EP254" i="46"/>
  <c r="EP247" i="46"/>
  <c r="EP236" i="46"/>
  <c r="EP197" i="46"/>
  <c r="EP345" i="46" s="1"/>
  <c r="EP195" i="46"/>
  <c r="EP343" i="46" s="1"/>
  <c r="EP196" i="46"/>
  <c r="EP344" i="46" s="1"/>
  <c r="EP185" i="46"/>
  <c r="EP333" i="46" s="1"/>
  <c r="EP186" i="46"/>
  <c r="EP334" i="46" s="1"/>
  <c r="EP154" i="46"/>
  <c r="EP150" i="46"/>
  <c r="EP146" i="46"/>
  <c r="EP142" i="46"/>
  <c r="EP136" i="46"/>
  <c r="EP137" i="46"/>
  <c r="EP108" i="46"/>
  <c r="EP104" i="46"/>
  <c r="EP100" i="46"/>
  <c r="EP96" i="46"/>
  <c r="EP92" i="46"/>
  <c r="EP293" i="46"/>
  <c r="EP295" i="46"/>
  <c r="EP292" i="46"/>
  <c r="EP251" i="46"/>
  <c r="EP252" i="46"/>
  <c r="EP249" i="46"/>
  <c r="EP243" i="46"/>
  <c r="EP204" i="46"/>
  <c r="EP352" i="46" s="1"/>
  <c r="EP202" i="46"/>
  <c r="EP350" i="46" s="1"/>
  <c r="EP192" i="46"/>
  <c r="EP340" i="46" s="1"/>
  <c r="EP203" i="46"/>
  <c r="EP351" i="46" s="1"/>
  <c r="EP193" i="46"/>
  <c r="EP341" i="46" s="1"/>
  <c r="EP189" i="46"/>
  <c r="EP337" i="46" s="1"/>
  <c r="EP153" i="46"/>
  <c r="EP149" i="46"/>
  <c r="EP145" i="46"/>
  <c r="EP141" i="46"/>
  <c r="EP135" i="46"/>
  <c r="EP107" i="46"/>
  <c r="EP103" i="46"/>
  <c r="EP99" i="46"/>
  <c r="EP95" i="46"/>
  <c r="EP91" i="46"/>
  <c r="EP305" i="46"/>
  <c r="EP286" i="46"/>
  <c r="EP290" i="46"/>
  <c r="EP291" i="46"/>
  <c r="EP248" i="46"/>
  <c r="EP245" i="46"/>
  <c r="EP246" i="46"/>
  <c r="EP239" i="46"/>
  <c r="EP238" i="46"/>
  <c r="EP199" i="46"/>
  <c r="EP347" i="46" s="1"/>
  <c r="EP191" i="46"/>
  <c r="EP339" i="46" s="1"/>
  <c r="EP190" i="46"/>
  <c r="EP338" i="46" s="1"/>
  <c r="EP152" i="46"/>
  <c r="EP148" i="46"/>
  <c r="EP144" i="46"/>
  <c r="EP140" i="46"/>
  <c r="EP110" i="46"/>
  <c r="EP106" i="46"/>
  <c r="EP102" i="46"/>
  <c r="EP98" i="46"/>
  <c r="EP94" i="46"/>
  <c r="EP301" i="46"/>
  <c r="EP298" i="46"/>
  <c r="EP303" i="46"/>
  <c r="EP300" i="46"/>
  <c r="EP253" i="46"/>
  <c r="EP244" i="46"/>
  <c r="EP241" i="46"/>
  <c r="EP242" i="46"/>
  <c r="EP235" i="46"/>
  <c r="EP200" i="46"/>
  <c r="EP348" i="46" s="1"/>
  <c r="EP198" i="46"/>
  <c r="EP346" i="46" s="1"/>
  <c r="EP201" i="46"/>
  <c r="EP349" i="46" s="1"/>
  <c r="EP194" i="46"/>
  <c r="EP342" i="46" s="1"/>
  <c r="EP187" i="46"/>
  <c r="EP335" i="46" s="1"/>
  <c r="EJ352" i="21"/>
  <c r="EJ358" i="21" s="1"/>
  <c r="EJ63" i="26" s="1"/>
  <c r="EP277" i="46"/>
  <c r="EP219" i="46"/>
  <c r="EP267" i="46"/>
  <c r="EP233" i="46"/>
  <c r="EP225" i="46"/>
  <c r="EP223" i="46"/>
  <c r="EP221" i="46"/>
  <c r="EP123" i="46"/>
  <c r="EP125" i="46"/>
  <c r="EP121" i="46"/>
  <c r="EP130" i="46"/>
  <c r="EP133" i="46"/>
  <c r="EP84" i="46"/>
  <c r="EP86" i="46"/>
  <c r="EP82" i="46"/>
  <c r="EP76" i="46"/>
  <c r="EP75" i="46"/>
  <c r="EP72" i="46"/>
  <c r="EP134" i="46"/>
  <c r="EP226" i="46"/>
  <c r="EP275" i="46"/>
  <c r="EP281" i="46"/>
  <c r="EP166" i="46"/>
  <c r="EP314" i="46" s="1"/>
  <c r="EP231" i="46"/>
  <c r="EP278" i="46"/>
  <c r="EP230" i="46"/>
  <c r="EP279" i="46"/>
  <c r="EP283" i="46"/>
  <c r="EP268" i="46"/>
  <c r="EP179" i="46"/>
  <c r="EP327" i="46" s="1"/>
  <c r="EP173" i="46"/>
  <c r="EP321" i="46" s="1"/>
  <c r="EP182" i="46"/>
  <c r="EP330" i="46" s="1"/>
  <c r="EP276" i="46"/>
  <c r="EP115" i="46"/>
  <c r="EP117" i="46"/>
  <c r="EP129" i="46"/>
  <c r="EP128" i="46"/>
  <c r="EP132" i="46"/>
  <c r="EP89" i="46"/>
  <c r="EP79" i="46"/>
  <c r="EP77" i="46"/>
  <c r="EP73" i="46"/>
  <c r="EP271" i="46"/>
  <c r="EP270" i="46"/>
  <c r="EP234" i="46"/>
  <c r="EP266" i="46"/>
  <c r="EP169" i="46"/>
  <c r="EP317" i="46" s="1"/>
  <c r="EP272" i="46"/>
  <c r="EP216" i="46"/>
  <c r="EP228" i="46"/>
  <c r="EP176" i="46"/>
  <c r="EP324" i="46" s="1"/>
  <c r="EP273" i="46"/>
  <c r="EP184" i="46"/>
  <c r="EP332" i="46" s="1"/>
  <c r="EP285" i="46"/>
  <c r="EP174" i="46"/>
  <c r="EP322" i="46" s="1"/>
  <c r="EP181" i="46"/>
  <c r="EP329" i="46" s="1"/>
  <c r="EP232" i="46"/>
  <c r="EP165" i="46"/>
  <c r="EP284" i="46"/>
  <c r="EP116" i="46"/>
  <c r="EP118" i="46"/>
  <c r="EP119" i="46"/>
  <c r="EP127" i="46"/>
  <c r="EP124" i="46"/>
  <c r="EP85" i="46"/>
  <c r="EP87" i="46"/>
  <c r="EP80" i="46"/>
  <c r="EP78" i="46"/>
  <c r="EP74" i="46"/>
  <c r="EP177" i="46"/>
  <c r="EP325" i="46" s="1"/>
  <c r="EP220" i="46"/>
  <c r="EP175" i="46"/>
  <c r="EP323" i="46" s="1"/>
  <c r="EP282" i="46"/>
  <c r="EP180" i="46"/>
  <c r="EP328" i="46" s="1"/>
  <c r="EP227" i="46"/>
  <c r="EP170" i="46"/>
  <c r="EP318" i="46" s="1"/>
  <c r="EP172" i="46"/>
  <c r="EP320" i="46" s="1"/>
  <c r="EP269" i="46"/>
  <c r="EP215" i="46"/>
  <c r="EP280" i="46"/>
  <c r="EP167" i="46"/>
  <c r="EP315" i="46" s="1"/>
  <c r="EP168" i="46"/>
  <c r="EP316" i="46" s="1"/>
  <c r="EP178" i="46"/>
  <c r="EP326" i="46" s="1"/>
  <c r="EP274" i="46"/>
  <c r="EP171" i="46"/>
  <c r="EP319" i="46" s="1"/>
  <c r="EP120" i="46"/>
  <c r="EP122" i="46"/>
  <c r="EP126" i="46"/>
  <c r="EP131" i="46"/>
  <c r="EP88" i="46"/>
  <c r="EP90" i="46"/>
  <c r="EP83" i="46"/>
  <c r="EP81" i="46"/>
  <c r="EP71" i="46"/>
  <c r="EP218" i="46"/>
  <c r="EP224" i="46"/>
  <c r="EP222" i="46"/>
  <c r="EP229" i="46"/>
  <c r="EP217" i="46"/>
  <c r="EP183" i="46"/>
  <c r="EP331" i="46" s="1"/>
  <c r="E485" i="46"/>
  <c r="F484" i="46"/>
  <c r="EO159" i="46"/>
  <c r="EN310" i="46"/>
  <c r="EO158" i="46"/>
  <c r="EO209" i="46"/>
  <c r="EO208" i="46"/>
  <c r="EO259" i="46"/>
  <c r="EO260" i="46"/>
  <c r="EQ32" i="46"/>
  <c r="EQ43" i="46"/>
  <c r="EQ38" i="46"/>
  <c r="EQ27" i="46"/>
  <c r="EQ37" i="46"/>
  <c r="EQ34" i="46"/>
  <c r="EQ41" i="46"/>
  <c r="EQ25" i="46"/>
  <c r="EQ26" i="46"/>
  <c r="EQ36" i="46"/>
  <c r="EQ40" i="46"/>
  <c r="EQ35" i="46"/>
  <c r="EQ31" i="46"/>
  <c r="EQ28" i="46"/>
  <c r="EQ42" i="46"/>
  <c r="EQ30" i="46"/>
  <c r="EQ39" i="46"/>
  <c r="EQ29" i="46"/>
  <c r="EQ24" i="46"/>
  <c r="EQ33" i="46"/>
  <c r="EQ134" i="46"/>
  <c r="EQ15" i="46"/>
  <c r="ER14" i="46"/>
  <c r="EO313" i="46"/>
  <c r="EL32" i="21"/>
  <c r="EL31" i="21" s="1"/>
  <c r="EM15" i="25" s="1"/>
  <c r="BL112" i="21"/>
  <c r="BM26" i="28" s="1"/>
  <c r="EJ132" i="21"/>
  <c r="DH145" i="21"/>
  <c r="DI142" i="21" s="1"/>
  <c r="DI144" i="21" s="1"/>
  <c r="DH20" i="26"/>
  <c r="CY134" i="21"/>
  <c r="CZ131" i="21" s="1"/>
  <c r="CZ133" i="21" s="1"/>
  <c r="CY19" i="26"/>
  <c r="EM4" i="25"/>
  <c r="EN2" i="25"/>
  <c r="EM3" i="25"/>
  <c r="EM9" i="25"/>
  <c r="EN5" i="25"/>
  <c r="EN7" i="25"/>
  <c r="EN6" i="25"/>
  <c r="EO8" i="25"/>
  <c r="EJ143" i="21"/>
  <c r="EJ121" i="21"/>
  <c r="EL172" i="21"/>
  <c r="EL61" i="21"/>
  <c r="EL149" i="21"/>
  <c r="EJ166" i="21"/>
  <c r="CS122" i="21"/>
  <c r="CS18" i="26" s="1"/>
  <c r="EL2" i="21"/>
  <c r="EK4" i="21"/>
  <c r="EK10" i="21"/>
  <c r="EK9" i="21"/>
  <c r="EK3" i="21"/>
  <c r="EK151" i="21"/>
  <c r="EK234" i="21"/>
  <c r="EK239" i="21" s="1"/>
  <c r="EK290" i="21"/>
  <c r="EK47" i="21"/>
  <c r="EK74" i="21"/>
  <c r="EK129" i="21"/>
  <c r="EK152" i="21"/>
  <c r="EK85" i="21"/>
  <c r="EK163" i="21"/>
  <c r="EK118" i="21"/>
  <c r="EK207" i="21"/>
  <c r="EK211" i="21" s="1"/>
  <c r="EK31" i="26" s="1"/>
  <c r="EK96" i="21"/>
  <c r="EK174" i="21"/>
  <c r="EK140" i="21"/>
  <c r="EK63" i="21"/>
  <c r="EK107" i="21"/>
  <c r="EK191" i="21"/>
  <c r="EK195" i="21" s="1"/>
  <c r="EK30" i="26" s="1"/>
  <c r="EM5" i="21"/>
  <c r="EM161" i="21" s="1"/>
  <c r="EM6" i="21"/>
  <c r="EM7" i="21"/>
  <c r="EN8" i="21"/>
  <c r="EN46" i="21" s="1"/>
  <c r="EJ110" i="21"/>
  <c r="EJ272" i="21" s="1"/>
  <c r="EH350" i="21" l="1"/>
  <c r="EH347" i="21"/>
  <c r="EI344" i="21" s="1"/>
  <c r="EL346" i="21"/>
  <c r="EL61" i="26" s="1"/>
  <c r="EL345" i="21"/>
  <c r="EL201" i="21"/>
  <c r="EL218" i="21"/>
  <c r="EL50" i="26" s="1"/>
  <c r="EL47" i="26" s="1"/>
  <c r="EL217" i="21"/>
  <c r="EL49" i="26" s="1"/>
  <c r="EL46" i="26" s="1"/>
  <c r="EL184" i="21"/>
  <c r="EL200" i="21"/>
  <c r="EL185" i="21"/>
  <c r="EL339" i="21"/>
  <c r="EL338" i="21"/>
  <c r="EL372" i="21"/>
  <c r="EL62" i="26" s="1"/>
  <c r="EL371" i="21"/>
  <c r="EL56" i="26" s="1"/>
  <c r="EL365" i="21"/>
  <c r="EL364" i="21"/>
  <c r="ER16" i="46"/>
  <c r="EM18" i="46"/>
  <c r="EM17" i="46"/>
  <c r="EN19" i="46"/>
  <c r="EK340" i="21"/>
  <c r="EL337" i="21" s="1"/>
  <c r="EL351" i="21"/>
  <c r="EL55" i="26"/>
  <c r="EL42" i="25"/>
  <c r="EK377" i="21"/>
  <c r="EL37" i="21"/>
  <c r="EL283" i="21"/>
  <c r="EL285" i="21"/>
  <c r="EL224" i="21"/>
  <c r="EL223" i="21"/>
  <c r="EL206" i="21"/>
  <c r="EL190" i="21"/>
  <c r="EL60" i="26"/>
  <c r="EL54" i="26"/>
  <c r="EL173" i="21"/>
  <c r="EL175" i="21" s="1"/>
  <c r="EL171" i="21" s="1"/>
  <c r="EL284" i="21" s="1"/>
  <c r="EL59" i="26"/>
  <c r="EL53" i="26"/>
  <c r="EL150" i="21"/>
  <c r="EL148" i="21" s="1"/>
  <c r="EM20" i="25" s="1"/>
  <c r="EL162" i="21"/>
  <c r="EL160" i="21" s="1"/>
  <c r="EM21" i="25" s="1"/>
  <c r="EM116" i="21"/>
  <c r="EM127" i="21"/>
  <c r="EM138" i="21"/>
  <c r="EM94" i="21"/>
  <c r="EM105" i="21"/>
  <c r="EM83" i="21"/>
  <c r="EL128" i="21"/>
  <c r="EL126" i="21" s="1"/>
  <c r="EM18" i="25" s="1"/>
  <c r="EL139" i="21"/>
  <c r="EL137" i="21" s="1"/>
  <c r="EM19" i="25" s="1"/>
  <c r="EL106" i="21"/>
  <c r="EL104" i="21" s="1"/>
  <c r="EM42" i="25" s="1"/>
  <c r="EL117" i="21"/>
  <c r="EL115" i="21" s="1"/>
  <c r="EM17" i="25" s="1"/>
  <c r="EL84" i="21"/>
  <c r="EL95" i="21"/>
  <c r="EM72" i="21"/>
  <c r="BM167" i="21"/>
  <c r="BM22" i="26" s="1"/>
  <c r="EL62" i="21"/>
  <c r="EL73" i="21"/>
  <c r="EL328" i="21"/>
  <c r="EH29" i="20"/>
  <c r="EH24" i="20"/>
  <c r="EH44" i="20"/>
  <c r="EH39" i="20"/>
  <c r="EH54" i="20"/>
  <c r="EH3" i="20"/>
  <c r="EH4" i="20"/>
  <c r="EH9" i="20"/>
  <c r="EH34" i="20"/>
  <c r="EH59" i="20"/>
  <c r="EI2" i="20"/>
  <c r="EI9" i="20" s="1"/>
  <c r="EK16" i="26"/>
  <c r="EL9" i="26"/>
  <c r="EM2" i="26"/>
  <c r="EL65" i="26"/>
  <c r="EL3" i="26"/>
  <c r="EL66" i="26"/>
  <c r="EL4" i="26"/>
  <c r="EL10" i="26"/>
  <c r="EJ311" i="21"/>
  <c r="EN7" i="20"/>
  <c r="EN5" i="20"/>
  <c r="AS33" i="20" s="1"/>
  <c r="EN6" i="20"/>
  <c r="DA48" i="20"/>
  <c r="CN33" i="20"/>
  <c r="DD33" i="20"/>
  <c r="BG48" i="20"/>
  <c r="EQ235" i="46"/>
  <c r="EQ253" i="46"/>
  <c r="EQ303" i="46"/>
  <c r="EQ238" i="46"/>
  <c r="EQ248" i="46"/>
  <c r="EQ290" i="46"/>
  <c r="EQ243" i="46"/>
  <c r="EQ293" i="46"/>
  <c r="EQ247" i="46"/>
  <c r="EQ294" i="46"/>
  <c r="EQ242" i="46"/>
  <c r="EQ298" i="46"/>
  <c r="EQ239" i="46"/>
  <c r="EQ249" i="46"/>
  <c r="EQ254" i="46"/>
  <c r="EQ297" i="46"/>
  <c r="EQ241" i="46"/>
  <c r="EQ301" i="46"/>
  <c r="EQ246" i="46"/>
  <c r="EQ286" i="46"/>
  <c r="EQ252" i="46"/>
  <c r="EQ292" i="46"/>
  <c r="EQ296" i="46"/>
  <c r="EQ302" i="46"/>
  <c r="EQ244" i="46"/>
  <c r="EQ300" i="46"/>
  <c r="EQ245" i="46"/>
  <c r="EQ291" i="46"/>
  <c r="EQ305" i="46"/>
  <c r="EQ251" i="46"/>
  <c r="EQ295" i="46"/>
  <c r="EQ236" i="46"/>
  <c r="EQ299" i="46"/>
  <c r="EQ304" i="46"/>
  <c r="EQ154" i="46"/>
  <c r="EQ150" i="46"/>
  <c r="EQ146" i="46"/>
  <c r="EQ142" i="46"/>
  <c r="EQ138" i="46"/>
  <c r="EQ108" i="46"/>
  <c r="EQ104" i="46"/>
  <c r="EQ99" i="46"/>
  <c r="EQ98" i="46"/>
  <c r="EQ92" i="46"/>
  <c r="EQ240" i="46"/>
  <c r="EQ198" i="46"/>
  <c r="EQ346" i="46" s="1"/>
  <c r="EQ196" i="46"/>
  <c r="EQ344" i="46" s="1"/>
  <c r="EQ194" i="46"/>
  <c r="EQ342" i="46" s="1"/>
  <c r="EQ188" i="46"/>
  <c r="EQ336" i="46" s="1"/>
  <c r="EQ153" i="46"/>
  <c r="EQ149" i="46"/>
  <c r="EQ145" i="46"/>
  <c r="EQ141" i="46"/>
  <c r="EQ137" i="46"/>
  <c r="EQ107" i="46"/>
  <c r="EQ103" i="46"/>
  <c r="EQ97" i="46"/>
  <c r="EQ96" i="46"/>
  <c r="EQ91" i="46"/>
  <c r="EQ287" i="46"/>
  <c r="EQ289" i="46"/>
  <c r="EQ193" i="46"/>
  <c r="EQ341" i="46" s="1"/>
  <c r="EQ195" i="46"/>
  <c r="EQ343" i="46" s="1"/>
  <c r="EQ192" i="46"/>
  <c r="EQ340" i="46" s="1"/>
  <c r="EQ186" i="46"/>
  <c r="EQ334" i="46" s="1"/>
  <c r="ER46" i="46"/>
  <c r="ER50" i="46"/>
  <c r="ER54" i="46"/>
  <c r="ER58" i="46"/>
  <c r="ER62" i="46"/>
  <c r="ER45" i="46"/>
  <c r="ER49" i="46"/>
  <c r="ER53" i="46"/>
  <c r="ER57" i="46"/>
  <c r="ER61" i="46"/>
  <c r="ER44" i="46"/>
  <c r="ER48" i="46"/>
  <c r="ER52" i="46"/>
  <c r="ER56" i="46"/>
  <c r="ER60" i="46"/>
  <c r="ER47" i="46"/>
  <c r="ER51" i="46"/>
  <c r="ER55" i="46"/>
  <c r="ER59" i="46"/>
  <c r="ER63" i="46"/>
  <c r="EQ152" i="46"/>
  <c r="EQ148" i="46"/>
  <c r="EQ144" i="46"/>
  <c r="EQ140" i="46"/>
  <c r="EQ136" i="46"/>
  <c r="EQ110" i="46"/>
  <c r="EQ106" i="46"/>
  <c r="EQ102" i="46"/>
  <c r="EQ95" i="46"/>
  <c r="EQ94" i="46"/>
  <c r="EQ288" i="46"/>
  <c r="EQ250" i="46"/>
  <c r="EQ237" i="46"/>
  <c r="EQ203" i="46"/>
  <c r="EQ351" i="46" s="1"/>
  <c r="EQ204" i="46"/>
  <c r="EQ352" i="46" s="1"/>
  <c r="EQ191" i="46"/>
  <c r="EQ339" i="46" s="1"/>
  <c r="EQ190" i="46"/>
  <c r="EQ338" i="46" s="1"/>
  <c r="EQ187" i="46"/>
  <c r="EQ335" i="46" s="1"/>
  <c r="EQ151" i="46"/>
  <c r="EQ147" i="46"/>
  <c r="EQ143" i="46"/>
  <c r="EQ139" i="46"/>
  <c r="EQ135" i="46"/>
  <c r="EQ109" i="46"/>
  <c r="EQ105" i="46"/>
  <c r="EQ101" i="46"/>
  <c r="EQ100" i="46"/>
  <c r="EQ93" i="46"/>
  <c r="EQ201" i="46"/>
  <c r="EQ349" i="46" s="1"/>
  <c r="EQ199" i="46"/>
  <c r="EQ347" i="46" s="1"/>
  <c r="EQ202" i="46"/>
  <c r="EQ350" i="46" s="1"/>
  <c r="EQ200" i="46"/>
  <c r="EQ348" i="46" s="1"/>
  <c r="EQ197" i="46"/>
  <c r="EQ345" i="46" s="1"/>
  <c r="EQ189" i="46"/>
  <c r="EQ337" i="46" s="1"/>
  <c r="EQ185" i="46"/>
  <c r="EQ333" i="46" s="1"/>
  <c r="EK352" i="21"/>
  <c r="EK358" i="21" s="1"/>
  <c r="EK63" i="26" s="1"/>
  <c r="EQ274" i="46"/>
  <c r="EQ269" i="46"/>
  <c r="EQ227" i="46"/>
  <c r="EQ165" i="46"/>
  <c r="EQ174" i="46"/>
  <c r="EQ322" i="46" s="1"/>
  <c r="EQ272" i="46"/>
  <c r="EQ270" i="46"/>
  <c r="EQ182" i="46"/>
  <c r="EQ330" i="46" s="1"/>
  <c r="EQ268" i="46"/>
  <c r="EQ230" i="46"/>
  <c r="EQ166" i="46"/>
  <c r="EQ314" i="46" s="1"/>
  <c r="EQ226" i="46"/>
  <c r="EQ225" i="46"/>
  <c r="EQ277" i="46"/>
  <c r="EQ119" i="46"/>
  <c r="EQ117" i="46"/>
  <c r="EQ133" i="46"/>
  <c r="EQ128" i="46"/>
  <c r="EQ129" i="46"/>
  <c r="EQ86" i="46"/>
  <c r="EQ83" i="46"/>
  <c r="EQ81" i="46"/>
  <c r="EQ75" i="46"/>
  <c r="EQ72" i="46"/>
  <c r="EQ222" i="46"/>
  <c r="EQ178" i="46"/>
  <c r="EQ326" i="46" s="1"/>
  <c r="EQ172" i="46"/>
  <c r="EQ320" i="46" s="1"/>
  <c r="EQ180" i="46"/>
  <c r="EQ328" i="46" s="1"/>
  <c r="EQ220" i="46"/>
  <c r="EQ232" i="46"/>
  <c r="EQ285" i="46"/>
  <c r="EQ176" i="46"/>
  <c r="EQ324" i="46" s="1"/>
  <c r="EQ169" i="46"/>
  <c r="EQ317" i="46" s="1"/>
  <c r="EQ271" i="46"/>
  <c r="EQ173" i="46"/>
  <c r="EQ321" i="46" s="1"/>
  <c r="EQ283" i="46"/>
  <c r="EQ278" i="46"/>
  <c r="EQ281" i="46"/>
  <c r="EQ233" i="46"/>
  <c r="EQ116" i="46"/>
  <c r="EQ118" i="46"/>
  <c r="EQ130" i="46"/>
  <c r="EQ127" i="46"/>
  <c r="EQ79" i="46"/>
  <c r="EQ88" i="46"/>
  <c r="EQ77" i="46"/>
  <c r="EQ74" i="46"/>
  <c r="EQ73" i="46"/>
  <c r="EQ183" i="46"/>
  <c r="EQ331" i="46" s="1"/>
  <c r="EQ224" i="46"/>
  <c r="EQ168" i="46"/>
  <c r="EQ316" i="46" s="1"/>
  <c r="EQ280" i="46"/>
  <c r="EQ170" i="46"/>
  <c r="EQ318" i="46" s="1"/>
  <c r="EQ282" i="46"/>
  <c r="EQ177" i="46"/>
  <c r="EQ184" i="46"/>
  <c r="EQ332" i="46" s="1"/>
  <c r="EQ228" i="46"/>
  <c r="EQ266" i="46"/>
  <c r="EQ179" i="46"/>
  <c r="EQ327" i="46" s="1"/>
  <c r="EQ279" i="46"/>
  <c r="EQ231" i="46"/>
  <c r="EQ221" i="46"/>
  <c r="EQ267" i="46"/>
  <c r="EQ120" i="46"/>
  <c r="EQ115" i="46"/>
  <c r="EQ122" i="46"/>
  <c r="EQ126" i="46"/>
  <c r="EQ131" i="46"/>
  <c r="EQ85" i="46"/>
  <c r="EQ89" i="46"/>
  <c r="EQ84" i="46"/>
  <c r="EQ82" i="46"/>
  <c r="EQ76" i="46"/>
  <c r="EQ217" i="46"/>
  <c r="EQ229" i="46"/>
  <c r="EQ218" i="46"/>
  <c r="EQ171" i="46"/>
  <c r="EQ319" i="46" s="1"/>
  <c r="EQ167" i="46"/>
  <c r="EQ315" i="46" s="1"/>
  <c r="EQ215" i="46"/>
  <c r="EQ175" i="46"/>
  <c r="EQ323" i="46" s="1"/>
  <c r="EQ284" i="46"/>
  <c r="EQ181" i="46"/>
  <c r="EQ329" i="46" s="1"/>
  <c r="EQ273" i="46"/>
  <c r="EQ216" i="46"/>
  <c r="EQ234" i="46"/>
  <c r="EQ276" i="46"/>
  <c r="EQ275" i="46"/>
  <c r="EQ223" i="46"/>
  <c r="EQ219" i="46"/>
  <c r="EQ125" i="46"/>
  <c r="EQ123" i="46"/>
  <c r="EQ121" i="46"/>
  <c r="EQ124" i="46"/>
  <c r="EQ132" i="46"/>
  <c r="EQ90" i="46"/>
  <c r="EQ87" i="46"/>
  <c r="EQ80" i="46"/>
  <c r="EQ78" i="46"/>
  <c r="EQ71" i="46"/>
  <c r="E486" i="46"/>
  <c r="F485" i="46"/>
  <c r="EP159" i="46"/>
  <c r="EO310" i="46"/>
  <c r="EP158" i="46"/>
  <c r="EP260" i="46"/>
  <c r="EP259" i="46"/>
  <c r="EP209" i="46"/>
  <c r="EP208" i="46"/>
  <c r="EQ325" i="46"/>
  <c r="ER37" i="46"/>
  <c r="ER32" i="46"/>
  <c r="ER27" i="46"/>
  <c r="ER43" i="46"/>
  <c r="ER38" i="46"/>
  <c r="ER25" i="46"/>
  <c r="ER36" i="46"/>
  <c r="ER26" i="46"/>
  <c r="ER34" i="46"/>
  <c r="ER40" i="46"/>
  <c r="ER41" i="46"/>
  <c r="ER31" i="46"/>
  <c r="ER42" i="46"/>
  <c r="ER28" i="46"/>
  <c r="ER35" i="46"/>
  <c r="ER29" i="46"/>
  <c r="ER24" i="46"/>
  <c r="ER39" i="46"/>
  <c r="ER30" i="46"/>
  <c r="ER33" i="46"/>
  <c r="EM32" i="21"/>
  <c r="EM31" i="21" s="1"/>
  <c r="EN15" i="25" s="1"/>
  <c r="ES14" i="46"/>
  <c r="ES16" i="46" s="1"/>
  <c r="ER15" i="46"/>
  <c r="ER196" i="46"/>
  <c r="ER344" i="46" s="1"/>
  <c r="EP313" i="46"/>
  <c r="BM109" i="21"/>
  <c r="BM111" i="21" s="1"/>
  <c r="EK143" i="21"/>
  <c r="DI145" i="21"/>
  <c r="DJ142" i="21" s="1"/>
  <c r="DJ144" i="21" s="1"/>
  <c r="DI20" i="26"/>
  <c r="CZ134" i="21"/>
  <c r="DA131" i="21" s="1"/>
  <c r="DA133" i="21" s="1"/>
  <c r="CZ19" i="26"/>
  <c r="EN3" i="25"/>
  <c r="EN9" i="25"/>
  <c r="EN4" i="25"/>
  <c r="EO2" i="25"/>
  <c r="EO5" i="25"/>
  <c r="EO7" i="25"/>
  <c r="EO6" i="25"/>
  <c r="EP8" i="25"/>
  <c r="EM61" i="21"/>
  <c r="EM172" i="21"/>
  <c r="EM149" i="21"/>
  <c r="EK155" i="21"/>
  <c r="EK110" i="21"/>
  <c r="EK272" i="21" s="1"/>
  <c r="EN5" i="21"/>
  <c r="EN161" i="21" s="1"/>
  <c r="EN6" i="21"/>
  <c r="EN7" i="21"/>
  <c r="EO8" i="21"/>
  <c r="EL3" i="21"/>
  <c r="EL4" i="21"/>
  <c r="EM2" i="21"/>
  <c r="EL10" i="21"/>
  <c r="EL9" i="21"/>
  <c r="EL151" i="21"/>
  <c r="EL234" i="21"/>
  <c r="EL239" i="21" s="1"/>
  <c r="EL290" i="21"/>
  <c r="EL47" i="21"/>
  <c r="EL85" i="21"/>
  <c r="EL118" i="21"/>
  <c r="EL163" i="21"/>
  <c r="EL96" i="21"/>
  <c r="EL129" i="21"/>
  <c r="EL174" i="21"/>
  <c r="EL107" i="21"/>
  <c r="EL140" i="21"/>
  <c r="EL191" i="21"/>
  <c r="EL195" i="21" s="1"/>
  <c r="EL30" i="26" s="1"/>
  <c r="EL63" i="21"/>
  <c r="EL74" i="21"/>
  <c r="EL152" i="21"/>
  <c r="EL207" i="21"/>
  <c r="EL211" i="21" s="1"/>
  <c r="EL31" i="26" s="1"/>
  <c r="EK166" i="21"/>
  <c r="EK121" i="21"/>
  <c r="CS123" i="21"/>
  <c r="CT120" i="21" s="1"/>
  <c r="EK132" i="21"/>
  <c r="EI10" i="20" l="1"/>
  <c r="EI347" i="21"/>
  <c r="EJ344" i="21" s="1"/>
  <c r="EI350" i="21"/>
  <c r="EM346" i="21"/>
  <c r="EM61" i="26" s="1"/>
  <c r="EM345" i="21"/>
  <c r="EM218" i="21"/>
  <c r="EM50" i="26" s="1"/>
  <c r="EM47" i="26" s="1"/>
  <c r="EM201" i="21"/>
  <c r="EM217" i="21"/>
  <c r="EM49" i="26" s="1"/>
  <c r="EM46" i="26" s="1"/>
  <c r="EM200" i="21"/>
  <c r="EM184" i="21"/>
  <c r="EM185" i="21"/>
  <c r="EM59" i="26" s="1"/>
  <c r="EM338" i="21"/>
  <c r="EM372" i="21"/>
  <c r="EM62" i="26" s="1"/>
  <c r="EM339" i="21"/>
  <c r="EM371" i="21"/>
  <c r="EM365" i="21"/>
  <c r="EM364" i="21"/>
  <c r="EO19" i="46"/>
  <c r="EN18" i="46"/>
  <c r="EN17" i="46"/>
  <c r="EL340" i="21"/>
  <c r="EM337" i="21" s="1"/>
  <c r="EM351" i="21"/>
  <c r="EM56" i="26"/>
  <c r="EM55" i="26"/>
  <c r="EL377" i="21"/>
  <c r="EM37" i="21"/>
  <c r="EL268" i="21"/>
  <c r="EM283" i="21"/>
  <c r="EM285" i="21"/>
  <c r="EM224" i="21"/>
  <c r="EM223" i="21"/>
  <c r="EM206" i="21"/>
  <c r="EM190" i="21"/>
  <c r="EM54" i="26"/>
  <c r="EM60" i="26"/>
  <c r="EM173" i="21"/>
  <c r="EM175" i="21" s="1"/>
  <c r="EM171" i="21" s="1"/>
  <c r="EM284" i="21" s="1"/>
  <c r="EM53" i="26"/>
  <c r="EM150" i="21"/>
  <c r="EM148" i="21" s="1"/>
  <c r="EN20" i="25" s="1"/>
  <c r="EM162" i="21"/>
  <c r="EM160" i="21" s="1"/>
  <c r="EN21" i="25" s="1"/>
  <c r="EN127" i="21"/>
  <c r="EN138" i="21"/>
  <c r="EN94" i="21"/>
  <c r="EN105" i="21"/>
  <c r="EN116" i="21"/>
  <c r="EN83" i="21"/>
  <c r="EM128" i="21"/>
  <c r="EM126" i="21" s="1"/>
  <c r="EN18" i="25" s="1"/>
  <c r="EM139" i="21"/>
  <c r="EM137" i="21" s="1"/>
  <c r="EN19" i="25" s="1"/>
  <c r="EM106" i="21"/>
  <c r="EM104" i="21" s="1"/>
  <c r="EN42" i="25" s="1"/>
  <c r="EM117" i="21"/>
  <c r="EM115" i="21" s="1"/>
  <c r="EN17" i="25" s="1"/>
  <c r="EM84" i="21"/>
  <c r="EM95" i="21"/>
  <c r="BM168" i="21"/>
  <c r="EN72" i="21"/>
  <c r="EM62" i="21"/>
  <c r="EM73" i="21"/>
  <c r="EM328" i="21"/>
  <c r="BM41" i="26"/>
  <c r="BM273" i="21"/>
  <c r="BO48" i="20"/>
  <c r="EI3" i="20"/>
  <c r="EI29" i="20"/>
  <c r="EI24" i="20"/>
  <c r="EI59" i="20"/>
  <c r="EI44" i="20"/>
  <c r="EI39" i="20"/>
  <c r="EI54" i="20"/>
  <c r="EJ2" i="20"/>
  <c r="EI4" i="20"/>
  <c r="EI49" i="20"/>
  <c r="EI34" i="20"/>
  <c r="EM4" i="26"/>
  <c r="EN2" i="26"/>
  <c r="EM66" i="26"/>
  <c r="EM3" i="26"/>
  <c r="EM9" i="26"/>
  <c r="EM65" i="26"/>
  <c r="EM10" i="26"/>
  <c r="EL16" i="26"/>
  <c r="EK311" i="21"/>
  <c r="EO46" i="21"/>
  <c r="DU33" i="20"/>
  <c r="BC48" i="20"/>
  <c r="DH33" i="20"/>
  <c r="BD33" i="20"/>
  <c r="CX48" i="20"/>
  <c r="DP33" i="20"/>
  <c r="DB48" i="20"/>
  <c r="BS48" i="20"/>
  <c r="BR33" i="20"/>
  <c r="CI33" i="20"/>
  <c r="BH33" i="20"/>
  <c r="DD48" i="20"/>
  <c r="BJ33" i="20"/>
  <c r="DC33" i="20"/>
  <c r="N48" i="20"/>
  <c r="CG48" i="20"/>
  <c r="BB48" i="20"/>
  <c r="DI48" i="20"/>
  <c r="M48" i="20"/>
  <c r="M50" i="20" s="1"/>
  <c r="N47" i="20" s="1"/>
  <c r="N50" i="20" s="1"/>
  <c r="O47" i="20" s="1"/>
  <c r="AT48" i="20"/>
  <c r="DC48" i="20"/>
  <c r="BI33" i="20"/>
  <c r="DZ48" i="20"/>
  <c r="AA33" i="20"/>
  <c r="AU48" i="20"/>
  <c r="CZ48" i="20"/>
  <c r="AR48" i="20"/>
  <c r="AP48" i="20"/>
  <c r="BQ33" i="20"/>
  <c r="DV58" i="20"/>
  <c r="DM48" i="20"/>
  <c r="DV33" i="20"/>
  <c r="CP48" i="20"/>
  <c r="CZ33" i="20"/>
  <c r="BD48" i="20"/>
  <c r="CX33" i="20"/>
  <c r="CV48" i="20"/>
  <c r="BB33" i="20"/>
  <c r="DX58" i="20"/>
  <c r="DG48" i="20"/>
  <c r="M33" i="20"/>
  <c r="M35" i="20" s="1"/>
  <c r="N32" i="20" s="1"/>
  <c r="AZ33" i="20"/>
  <c r="BQ48" i="20"/>
  <c r="BR48" i="20"/>
  <c r="AI48" i="20"/>
  <c r="AB48" i="20"/>
  <c r="AT33" i="20"/>
  <c r="CV33" i="20"/>
  <c r="AN33" i="20"/>
  <c r="BA48" i="20"/>
  <c r="DF48" i="20"/>
  <c r="CP33" i="20"/>
  <c r="AU33" i="20"/>
  <c r="EJ34" i="20"/>
  <c r="CQ33" i="20"/>
  <c r="CJ48" i="20"/>
  <c r="AK33" i="20"/>
  <c r="AZ48" i="20"/>
  <c r="DS48" i="20"/>
  <c r="CN48" i="20"/>
  <c r="CQ48" i="20"/>
  <c r="CW33" i="20"/>
  <c r="EB48" i="20"/>
  <c r="CC33" i="20"/>
  <c r="AG48" i="20"/>
  <c r="AC33" i="20"/>
  <c r="AI33" i="20"/>
  <c r="BU33" i="20"/>
  <c r="CT48" i="20"/>
  <c r="CS48" i="20"/>
  <c r="DZ58" i="20"/>
  <c r="BZ48" i="20"/>
  <c r="V33" i="20"/>
  <c r="CR33" i="20"/>
  <c r="AO48" i="20"/>
  <c r="EA48" i="20"/>
  <c r="W48" i="20"/>
  <c r="AH33" i="20"/>
  <c r="CO33" i="20"/>
  <c r="DK48" i="20"/>
  <c r="BE33" i="20"/>
  <c r="V48" i="20"/>
  <c r="CB48" i="20"/>
  <c r="DL33" i="20"/>
  <c r="BI48" i="20"/>
  <c r="AG33" i="20"/>
  <c r="CH33" i="20"/>
  <c r="DR33" i="20"/>
  <c r="BL33" i="20"/>
  <c r="CE48" i="20"/>
  <c r="AE33" i="20"/>
  <c r="BN33" i="20"/>
  <c r="DG33" i="20"/>
  <c r="AJ33" i="20"/>
  <c r="CJ33" i="20"/>
  <c r="DB33" i="20"/>
  <c r="BN48" i="20"/>
  <c r="N33" i="20"/>
  <c r="AX48" i="20"/>
  <c r="AW48" i="20"/>
  <c r="BS33" i="20"/>
  <c r="U48" i="20"/>
  <c r="EB58" i="20"/>
  <c r="EJ59" i="20"/>
  <c r="EK2" i="20"/>
  <c r="EJ9" i="20"/>
  <c r="EJ4" i="20"/>
  <c r="EJ54" i="20"/>
  <c r="EJ3" i="20"/>
  <c r="EJ49" i="20"/>
  <c r="EJ10" i="20"/>
  <c r="AW58" i="20"/>
  <c r="AN58" i="20"/>
  <c r="DB58" i="20"/>
  <c r="BP58" i="20"/>
  <c r="CP58" i="20"/>
  <c r="CI58" i="20"/>
  <c r="U58" i="20"/>
  <c r="BU58" i="20"/>
  <c r="BO58" i="20"/>
  <c r="CC58" i="20"/>
  <c r="CU58" i="20"/>
  <c r="BN58" i="20"/>
  <c r="BJ58" i="20"/>
  <c r="CQ58" i="20"/>
  <c r="CT58" i="20"/>
  <c r="CZ58" i="20"/>
  <c r="AH58" i="20"/>
  <c r="AT58" i="20"/>
  <c r="AU58" i="20"/>
  <c r="M58" i="20"/>
  <c r="Q58" i="20"/>
  <c r="CE58" i="20"/>
  <c r="BY58" i="20"/>
  <c r="CX58" i="20"/>
  <c r="DG58" i="20"/>
  <c r="DH58" i="20"/>
  <c r="AX58" i="20"/>
  <c r="CW58" i="20"/>
  <c r="BF58" i="20"/>
  <c r="AV58" i="20"/>
  <c r="AR58" i="20"/>
  <c r="AS58" i="20"/>
  <c r="AM58" i="20"/>
  <c r="BT58" i="20"/>
  <c r="O58" i="20"/>
  <c r="V58" i="20"/>
  <c r="AL58" i="20"/>
  <c r="P58" i="20"/>
  <c r="R58" i="20"/>
  <c r="DL58" i="20"/>
  <c r="AZ58" i="20"/>
  <c r="AK58" i="20"/>
  <c r="CR58" i="20"/>
  <c r="CV58" i="20"/>
  <c r="BV58" i="20"/>
  <c r="BS58" i="20"/>
  <c r="S58" i="20"/>
  <c r="W58" i="20"/>
  <c r="N58" i="20"/>
  <c r="BD58" i="20"/>
  <c r="BQ58" i="20"/>
  <c r="AP58" i="20"/>
  <c r="CY58" i="20"/>
  <c r="DC58" i="20"/>
  <c r="BW58" i="20"/>
  <c r="CO58" i="20"/>
  <c r="DF58" i="20"/>
  <c r="AE58" i="20"/>
  <c r="CS58" i="20"/>
  <c r="DP58" i="20"/>
  <c r="DO58" i="20"/>
  <c r="BM58" i="20"/>
  <c r="AC58" i="20"/>
  <c r="BG58" i="20"/>
  <c r="BH58" i="20"/>
  <c r="DA58" i="20"/>
  <c r="CF58" i="20"/>
  <c r="CD58" i="20"/>
  <c r="Y58" i="20"/>
  <c r="DK58" i="20"/>
  <c r="BZ58" i="20"/>
  <c r="AB58" i="20"/>
  <c r="BB58" i="20"/>
  <c r="BA58" i="20"/>
  <c r="CN58" i="20"/>
  <c r="BL58" i="20"/>
  <c r="AF58" i="20"/>
  <c r="AI58" i="20"/>
  <c r="DE58" i="20"/>
  <c r="AQ58" i="20"/>
  <c r="AY58" i="20"/>
  <c r="AA58" i="20"/>
  <c r="BK58" i="20"/>
  <c r="DN58" i="20"/>
  <c r="DJ58" i="20"/>
  <c r="DD58" i="20"/>
  <c r="T58" i="20"/>
  <c r="BI58" i="20"/>
  <c r="CH58" i="20"/>
  <c r="CG58" i="20"/>
  <c r="DM58" i="20"/>
  <c r="X58" i="20"/>
  <c r="AD58" i="20"/>
  <c r="DI58" i="20"/>
  <c r="CA58" i="20"/>
  <c r="AG58" i="20"/>
  <c r="AJ58" i="20"/>
  <c r="BX58" i="20"/>
  <c r="Z58" i="20"/>
  <c r="BC58" i="20"/>
  <c r="AO58" i="20"/>
  <c r="CM58" i="20"/>
  <c r="CK58" i="20"/>
  <c r="BE58" i="20"/>
  <c r="CB58" i="20"/>
  <c r="CL58" i="20"/>
  <c r="CJ58" i="20"/>
  <c r="BR58" i="20"/>
  <c r="DQ58" i="20"/>
  <c r="AJ48" i="20"/>
  <c r="CM48" i="20"/>
  <c r="DA33" i="20"/>
  <c r="DI33" i="20"/>
  <c r="DY33" i="20"/>
  <c r="AM48" i="20"/>
  <c r="CW48" i="20"/>
  <c r="AY33" i="20"/>
  <c r="DQ48" i="20"/>
  <c r="BP33" i="20"/>
  <c r="CA48" i="20"/>
  <c r="CL48" i="20"/>
  <c r="CD48" i="20"/>
  <c r="AD33" i="20"/>
  <c r="AQ48" i="20"/>
  <c r="O48" i="20"/>
  <c r="X48" i="20"/>
  <c r="CF48" i="20"/>
  <c r="AQ33" i="20"/>
  <c r="CY33" i="20"/>
  <c r="BK33" i="20"/>
  <c r="BY33" i="20"/>
  <c r="CO48" i="20"/>
  <c r="AO33" i="20"/>
  <c r="BH48" i="20"/>
  <c r="DJ48" i="20"/>
  <c r="T48" i="20"/>
  <c r="DZ33" i="20"/>
  <c r="BT33" i="20"/>
  <c r="S48" i="20"/>
  <c r="CH48" i="20"/>
  <c r="Y33" i="20"/>
  <c r="DV48" i="20"/>
  <c r="DE48" i="20"/>
  <c r="Q33" i="20"/>
  <c r="Z48" i="20"/>
  <c r="CR48" i="20"/>
  <c r="DN48" i="20"/>
  <c r="BM33" i="20"/>
  <c r="CC48" i="20"/>
  <c r="AM33" i="20"/>
  <c r="AX33" i="20"/>
  <c r="BE48" i="20"/>
  <c r="EA58" i="20"/>
  <c r="CS33" i="20"/>
  <c r="DN33" i="20"/>
  <c r="R33" i="20"/>
  <c r="CE33" i="20"/>
  <c r="DT33" i="20"/>
  <c r="AK48" i="20"/>
  <c r="BC33" i="20"/>
  <c r="BA33" i="20"/>
  <c r="DX33" i="20"/>
  <c r="CG33" i="20"/>
  <c r="BF48" i="20"/>
  <c r="CU48" i="20"/>
  <c r="BK48" i="20"/>
  <c r="T33" i="20"/>
  <c r="AA48" i="20"/>
  <c r="AL48" i="20"/>
  <c r="AF48" i="20"/>
  <c r="CI48" i="20"/>
  <c r="CT33" i="20"/>
  <c r="DQ33" i="20"/>
  <c r="CA33" i="20"/>
  <c r="AE48" i="20"/>
  <c r="AV33" i="20"/>
  <c r="DY58" i="20"/>
  <c r="U33" i="20"/>
  <c r="Z33" i="20"/>
  <c r="AN48" i="20"/>
  <c r="CL33" i="20"/>
  <c r="DM33" i="20"/>
  <c r="S33" i="20"/>
  <c r="BW33" i="20"/>
  <c r="DW48" i="20"/>
  <c r="P33" i="20"/>
  <c r="BV33" i="20"/>
  <c r="BV48" i="20"/>
  <c r="DY48" i="20"/>
  <c r="DT48" i="20"/>
  <c r="BM48" i="20"/>
  <c r="BL48" i="20"/>
  <c r="CD33" i="20"/>
  <c r="DU48" i="20"/>
  <c r="DL48" i="20"/>
  <c r="R48" i="20"/>
  <c r="Y48" i="20"/>
  <c r="CY48" i="20"/>
  <c r="BF33" i="20"/>
  <c r="DE33" i="20"/>
  <c r="DT58" i="20"/>
  <c r="AW33" i="20"/>
  <c r="BT48" i="20"/>
  <c r="X33" i="20"/>
  <c r="DJ33" i="20"/>
  <c r="DR58" i="20"/>
  <c r="DH48" i="20"/>
  <c r="DR48" i="20"/>
  <c r="AF33" i="20"/>
  <c r="AR33" i="20"/>
  <c r="CU33" i="20"/>
  <c r="AY48" i="20"/>
  <c r="Q48" i="20"/>
  <c r="BU48" i="20"/>
  <c r="CM33" i="20"/>
  <c r="DX48" i="20"/>
  <c r="AD48" i="20"/>
  <c r="AL33" i="20"/>
  <c r="AP33" i="20"/>
  <c r="DW58" i="20"/>
  <c r="AB33" i="20"/>
  <c r="AS48" i="20"/>
  <c r="CK48" i="20"/>
  <c r="DW33" i="20"/>
  <c r="BY48" i="20"/>
  <c r="CK33" i="20"/>
  <c r="AH48" i="20"/>
  <c r="BG33" i="20"/>
  <c r="DF33" i="20"/>
  <c r="BX48" i="20"/>
  <c r="O33" i="20"/>
  <c r="EB33" i="20"/>
  <c r="BW48" i="20"/>
  <c r="BX33" i="20"/>
  <c r="AC48" i="20"/>
  <c r="DS58" i="20"/>
  <c r="P48" i="20"/>
  <c r="W33" i="20"/>
  <c r="CF33" i="20"/>
  <c r="DK33" i="20"/>
  <c r="BJ48" i="20"/>
  <c r="BZ33" i="20"/>
  <c r="CB33" i="20"/>
  <c r="AV48" i="20"/>
  <c r="DP48" i="20"/>
  <c r="BO33" i="20"/>
  <c r="DS33" i="20"/>
  <c r="DO48" i="20"/>
  <c r="DO33" i="20"/>
  <c r="BP48" i="20"/>
  <c r="EA33" i="20"/>
  <c r="DU58" i="20"/>
  <c r="ER250" i="46"/>
  <c r="ER288" i="46"/>
  <c r="ER237" i="46"/>
  <c r="ER138" i="46"/>
  <c r="ER139" i="46"/>
  <c r="ER151" i="46"/>
  <c r="ER147" i="46"/>
  <c r="ER143" i="46"/>
  <c r="ER109" i="46"/>
  <c r="ER105" i="46"/>
  <c r="ER101" i="46"/>
  <c r="ER98" i="46"/>
  <c r="ER94" i="46"/>
  <c r="ER290" i="46"/>
  <c r="ER297" i="46"/>
  <c r="ER294" i="46"/>
  <c r="ER291" i="46"/>
  <c r="ER253" i="46"/>
  <c r="ER254" i="46"/>
  <c r="ER247" i="46"/>
  <c r="ER248" i="46"/>
  <c r="ER245" i="46"/>
  <c r="ER239" i="46"/>
  <c r="ER200" i="46"/>
  <c r="ER348" i="46" s="1"/>
  <c r="ER197" i="46"/>
  <c r="ER345" i="46" s="1"/>
  <c r="ER192" i="46"/>
  <c r="ER340" i="46" s="1"/>
  <c r="ER188" i="46"/>
  <c r="ER336" i="46" s="1"/>
  <c r="ER186" i="46"/>
  <c r="ER334" i="46" s="1"/>
  <c r="ES47" i="46"/>
  <c r="ES51" i="46"/>
  <c r="ES55" i="46"/>
  <c r="ES59" i="46"/>
  <c r="ES63" i="46"/>
  <c r="ES46" i="46"/>
  <c r="ES50" i="46"/>
  <c r="ES54" i="46"/>
  <c r="ES58" i="46"/>
  <c r="ES62" i="46"/>
  <c r="ES45" i="46"/>
  <c r="ES49" i="46"/>
  <c r="ES53" i="46"/>
  <c r="ES57" i="46"/>
  <c r="ES61" i="46"/>
  <c r="ES44" i="46"/>
  <c r="ES48" i="46"/>
  <c r="ES52" i="46"/>
  <c r="ES56" i="46"/>
  <c r="ES60" i="46"/>
  <c r="ER136" i="46"/>
  <c r="ER137" i="46"/>
  <c r="ER154" i="46"/>
  <c r="ER150" i="46"/>
  <c r="ER146" i="46"/>
  <c r="ER142" i="46"/>
  <c r="ER108" i="46"/>
  <c r="ER104" i="46"/>
  <c r="ER97" i="46"/>
  <c r="ER93" i="46"/>
  <c r="ER303" i="46"/>
  <c r="ER300" i="46"/>
  <c r="ER293" i="46"/>
  <c r="ER286" i="46"/>
  <c r="ER287" i="46"/>
  <c r="ER243" i="46"/>
  <c r="ER244" i="46"/>
  <c r="ER241" i="46"/>
  <c r="ER235" i="46"/>
  <c r="ER204" i="46"/>
  <c r="ER352" i="46" s="1"/>
  <c r="ER195" i="46"/>
  <c r="ER343" i="46" s="1"/>
  <c r="ER191" i="46"/>
  <c r="ER339" i="46" s="1"/>
  <c r="ER187" i="46"/>
  <c r="ER335" i="46" s="1"/>
  <c r="ER135" i="46"/>
  <c r="ER153" i="46"/>
  <c r="ER149" i="46"/>
  <c r="ER145" i="46"/>
  <c r="ER141" i="46"/>
  <c r="ER107" i="46"/>
  <c r="ER103" i="46"/>
  <c r="ER100" i="46"/>
  <c r="ER96" i="46"/>
  <c r="ER92" i="46"/>
  <c r="ER299" i="46"/>
  <c r="ER296" i="46"/>
  <c r="ER305" i="46"/>
  <c r="ER302" i="46"/>
  <c r="ER289" i="46"/>
  <c r="ER246" i="46"/>
  <c r="ER240" i="46"/>
  <c r="ER236" i="46"/>
  <c r="ER198" i="46"/>
  <c r="ER346" i="46" s="1"/>
  <c r="ER194" i="46"/>
  <c r="ER342" i="46" s="1"/>
  <c r="ER203" i="46"/>
  <c r="ER351" i="46" s="1"/>
  <c r="ER201" i="46"/>
  <c r="ER349" i="46" s="1"/>
  <c r="ER193" i="46"/>
  <c r="ER341" i="46" s="1"/>
  <c r="ER189" i="46"/>
  <c r="ER337" i="46" s="1"/>
  <c r="ER152" i="46"/>
  <c r="ER148" i="46"/>
  <c r="ER144" i="46"/>
  <c r="ER140" i="46"/>
  <c r="ER110" i="46"/>
  <c r="ER106" i="46"/>
  <c r="ER102" i="46"/>
  <c r="ER99" i="46"/>
  <c r="ER95" i="46"/>
  <c r="ER91" i="46"/>
  <c r="ER304" i="46"/>
  <c r="ER295" i="46"/>
  <c r="ER292" i="46"/>
  <c r="ER301" i="46"/>
  <c r="ER298" i="46"/>
  <c r="ER251" i="46"/>
  <c r="ER242" i="46"/>
  <c r="ER252" i="46"/>
  <c r="ER249" i="46"/>
  <c r="ER238" i="46"/>
  <c r="ER202" i="46"/>
  <c r="ER350" i="46" s="1"/>
  <c r="ER199" i="46"/>
  <c r="ER347" i="46" s="1"/>
  <c r="ER190" i="46"/>
  <c r="ER338" i="46" s="1"/>
  <c r="ER185" i="46"/>
  <c r="ER333" i="46" s="1"/>
  <c r="EL352" i="21"/>
  <c r="ER275" i="46"/>
  <c r="ER276" i="46"/>
  <c r="ER181" i="46"/>
  <c r="ER329" i="46" s="1"/>
  <c r="ER215" i="46"/>
  <c r="ER229" i="46"/>
  <c r="ER221" i="46"/>
  <c r="ER179" i="46"/>
  <c r="ER327" i="46" s="1"/>
  <c r="ER280" i="46"/>
  <c r="ER183" i="46"/>
  <c r="ER331" i="46" s="1"/>
  <c r="ER278" i="46"/>
  <c r="ER169" i="46"/>
  <c r="ER317" i="46" s="1"/>
  <c r="ER220" i="46"/>
  <c r="ER178" i="46"/>
  <c r="ER326" i="46" s="1"/>
  <c r="ER225" i="46"/>
  <c r="ER268" i="46"/>
  <c r="ER227" i="46"/>
  <c r="ER117" i="46"/>
  <c r="ER131" i="46"/>
  <c r="ER125" i="46"/>
  <c r="ER124" i="46"/>
  <c r="ER133" i="46"/>
  <c r="ER80" i="46"/>
  <c r="ER84" i="46"/>
  <c r="ER78" i="46"/>
  <c r="ER75" i="46"/>
  <c r="ER73" i="46"/>
  <c r="ER234" i="46"/>
  <c r="ER284" i="46"/>
  <c r="ER167" i="46"/>
  <c r="ER315" i="46" s="1"/>
  <c r="ER217" i="46"/>
  <c r="ER266" i="46"/>
  <c r="ER177" i="46"/>
  <c r="ER325" i="46" s="1"/>
  <c r="ER168" i="46"/>
  <c r="ER316" i="46" s="1"/>
  <c r="ER283" i="46"/>
  <c r="ER176" i="46"/>
  <c r="ER324" i="46" s="1"/>
  <c r="ER180" i="46"/>
  <c r="ER328" i="46" s="1"/>
  <c r="ER222" i="46"/>
  <c r="ER226" i="46"/>
  <c r="ER182" i="46"/>
  <c r="ER330" i="46" s="1"/>
  <c r="ER174" i="46"/>
  <c r="ER322" i="46" s="1"/>
  <c r="ER269" i="46"/>
  <c r="ER121" i="46"/>
  <c r="ER119" i="46"/>
  <c r="ER128" i="46"/>
  <c r="ER129" i="46"/>
  <c r="ER87" i="46"/>
  <c r="ER89" i="46"/>
  <c r="ER82" i="46"/>
  <c r="ER76" i="46"/>
  <c r="ER74" i="46"/>
  <c r="ER219" i="46"/>
  <c r="ER216" i="46"/>
  <c r="ER175" i="46"/>
  <c r="ER323" i="46" s="1"/>
  <c r="ER171" i="46"/>
  <c r="ER319" i="46" s="1"/>
  <c r="ER231" i="46"/>
  <c r="ER228" i="46"/>
  <c r="ER282" i="46"/>
  <c r="ER224" i="46"/>
  <c r="ER233" i="46"/>
  <c r="ER173" i="46"/>
  <c r="ER321" i="46" s="1"/>
  <c r="ER285" i="46"/>
  <c r="ER172" i="46"/>
  <c r="ER166" i="46"/>
  <c r="ER314" i="46" s="1"/>
  <c r="ER270" i="46"/>
  <c r="ER165" i="46"/>
  <c r="ER118" i="46"/>
  <c r="ER115" i="46"/>
  <c r="ER132" i="46"/>
  <c r="ER127" i="46"/>
  <c r="ER126" i="46"/>
  <c r="ER90" i="46"/>
  <c r="ER83" i="46"/>
  <c r="ER85" i="46"/>
  <c r="ER71" i="46"/>
  <c r="ER77" i="46"/>
  <c r="ER134" i="46"/>
  <c r="ER223" i="46"/>
  <c r="ER273" i="46"/>
  <c r="ER218" i="46"/>
  <c r="ER267" i="46"/>
  <c r="ER279" i="46"/>
  <c r="ER184" i="46"/>
  <c r="ER332" i="46" s="1"/>
  <c r="ER170" i="46"/>
  <c r="ER318" i="46" s="1"/>
  <c r="ER281" i="46"/>
  <c r="ER271" i="46"/>
  <c r="ER232" i="46"/>
  <c r="ER277" i="46"/>
  <c r="ER230" i="46"/>
  <c r="ER272" i="46"/>
  <c r="ER274" i="46"/>
  <c r="ER122" i="46"/>
  <c r="ER123" i="46"/>
  <c r="ER116" i="46"/>
  <c r="ER120" i="46"/>
  <c r="ER130" i="46"/>
  <c r="ER86" i="46"/>
  <c r="ER88" i="46"/>
  <c r="ER81" i="46"/>
  <c r="ER79" i="46"/>
  <c r="ER72" i="46"/>
  <c r="E487" i="46"/>
  <c r="F486" i="46"/>
  <c r="EP310" i="46"/>
  <c r="EQ159" i="46"/>
  <c r="EQ209" i="46"/>
  <c r="EQ208" i="46"/>
  <c r="EQ158" i="46"/>
  <c r="EQ260" i="46"/>
  <c r="EQ259" i="46"/>
  <c r="ES38" i="46"/>
  <c r="ES32" i="46"/>
  <c r="ES27" i="46"/>
  <c r="ES43" i="46"/>
  <c r="ES37" i="46"/>
  <c r="ES36" i="46"/>
  <c r="ES40" i="46"/>
  <c r="ES31" i="46"/>
  <c r="ES34" i="46"/>
  <c r="ES26" i="46"/>
  <c r="ES25" i="46"/>
  <c r="ES41" i="46"/>
  <c r="ES35" i="46"/>
  <c r="ES29" i="46"/>
  <c r="ES28" i="46"/>
  <c r="ES30" i="46"/>
  <c r="ES33" i="46"/>
  <c r="ES24" i="46"/>
  <c r="ES42" i="46"/>
  <c r="ES39" i="46"/>
  <c r="ES15" i="46"/>
  <c r="ET14" i="46"/>
  <c r="ET16" i="46" s="1"/>
  <c r="EQ313" i="46"/>
  <c r="EN32" i="21"/>
  <c r="EN31" i="21" s="1"/>
  <c r="EO15" i="25" s="1"/>
  <c r="BM112" i="21"/>
  <c r="DA134" i="21"/>
  <c r="DB131" i="21" s="1"/>
  <c r="DB133" i="21" s="1"/>
  <c r="DA19" i="26"/>
  <c r="EL132" i="21"/>
  <c r="DJ145" i="21"/>
  <c r="DK142" i="21" s="1"/>
  <c r="DK144" i="21" s="1"/>
  <c r="DJ20" i="26"/>
  <c r="EP5" i="25"/>
  <c r="EP7" i="25"/>
  <c r="EP6" i="25"/>
  <c r="EP2" i="25"/>
  <c r="EO3" i="25"/>
  <c r="EO9" i="25"/>
  <c r="EO4" i="25"/>
  <c r="EL166" i="21"/>
  <c r="EL110" i="21"/>
  <c r="EL272" i="21" s="1"/>
  <c r="EL121" i="21"/>
  <c r="EL143" i="21"/>
  <c r="EM3" i="21"/>
  <c r="EM4" i="21"/>
  <c r="EN2" i="21"/>
  <c r="EM9" i="21"/>
  <c r="EM10" i="21"/>
  <c r="EM151" i="21"/>
  <c r="EM47" i="21"/>
  <c r="EM234" i="21"/>
  <c r="EM239" i="21" s="1"/>
  <c r="EM290" i="21"/>
  <c r="EM85" i="21"/>
  <c r="EM118" i="21"/>
  <c r="EM163" i="21"/>
  <c r="EM63" i="21"/>
  <c r="EM129" i="21"/>
  <c r="EM174" i="21"/>
  <c r="EM96" i="21"/>
  <c r="EM140" i="21"/>
  <c r="EM191" i="21"/>
  <c r="EM195" i="21" s="1"/>
  <c r="EM30" i="26" s="1"/>
  <c r="EM74" i="21"/>
  <c r="EM107" i="21"/>
  <c r="EM152" i="21"/>
  <c r="EM207" i="21"/>
  <c r="EM211" i="21" s="1"/>
  <c r="EM31" i="26" s="1"/>
  <c r="EL155" i="21"/>
  <c r="EN172" i="21"/>
  <c r="EN61" i="21"/>
  <c r="EN149" i="21"/>
  <c r="CT122" i="21"/>
  <c r="CT18" i="26" s="1"/>
  <c r="EO5" i="21"/>
  <c r="EO161" i="21" s="1"/>
  <c r="EO6" i="21"/>
  <c r="EO7" i="21"/>
  <c r="AJ34" i="30"/>
  <c r="AI18" i="30"/>
  <c r="AI19" i="30"/>
  <c r="AI21" i="30"/>
  <c r="AI42" i="30"/>
  <c r="AI34" i="30"/>
  <c r="AI15" i="30"/>
  <c r="AI20" i="30"/>
  <c r="AI17" i="30"/>
  <c r="EJ350" i="21" l="1"/>
  <c r="EJ347" i="21"/>
  <c r="EK344" i="21" s="1"/>
  <c r="EN346" i="21"/>
  <c r="EN345" i="21"/>
  <c r="EN218" i="21"/>
  <c r="EN50" i="26" s="1"/>
  <c r="EN47" i="26" s="1"/>
  <c r="EN217" i="21"/>
  <c r="EN49" i="26" s="1"/>
  <c r="EN46" i="26" s="1"/>
  <c r="EN201" i="21"/>
  <c r="EN184" i="21"/>
  <c r="EN200" i="21"/>
  <c r="EN185" i="21"/>
  <c r="EN372" i="21"/>
  <c r="EN371" i="21"/>
  <c r="EN56" i="26" s="1"/>
  <c r="EN339" i="21"/>
  <c r="EN338" i="21"/>
  <c r="EN365" i="21"/>
  <c r="EN364" i="21"/>
  <c r="EO18" i="46"/>
  <c r="EO17" i="46"/>
  <c r="EP19" i="46"/>
  <c r="EM340" i="21"/>
  <c r="EN337" i="21" s="1"/>
  <c r="EN351" i="21"/>
  <c r="EN62" i="26"/>
  <c r="BM357" i="21"/>
  <c r="EN61" i="26"/>
  <c r="EN55" i="26"/>
  <c r="EM377" i="21"/>
  <c r="EM268" i="21"/>
  <c r="EN37" i="21"/>
  <c r="EN283" i="21"/>
  <c r="EN285" i="21"/>
  <c r="EN224" i="21"/>
  <c r="EN223" i="21"/>
  <c r="EN206" i="21"/>
  <c r="EN190" i="21"/>
  <c r="EN54" i="26"/>
  <c r="EN60" i="26"/>
  <c r="BM21" i="28"/>
  <c r="EN173" i="21"/>
  <c r="EN175" i="21" s="1"/>
  <c r="EN171" i="21" s="1"/>
  <c r="EN284" i="21" s="1"/>
  <c r="EN53" i="26"/>
  <c r="EN59" i="26"/>
  <c r="EN150" i="21"/>
  <c r="EN148" i="21" s="1"/>
  <c r="EO20" i="25" s="1"/>
  <c r="EN162" i="21"/>
  <c r="EN160" i="21" s="1"/>
  <c r="EO21" i="25" s="1"/>
  <c r="EN128" i="21"/>
  <c r="EN126" i="21" s="1"/>
  <c r="EO18" i="25" s="1"/>
  <c r="EN139" i="21"/>
  <c r="EN137" i="21" s="1"/>
  <c r="EO19" i="25" s="1"/>
  <c r="EO127" i="21"/>
  <c r="EO138" i="21"/>
  <c r="EO105" i="21"/>
  <c r="EO94" i="21"/>
  <c r="EO116" i="21"/>
  <c r="EO83" i="21"/>
  <c r="EN106" i="21"/>
  <c r="EN104" i="21" s="1"/>
  <c r="EO42" i="25" s="1"/>
  <c r="EN117" i="21"/>
  <c r="EN115" i="21" s="1"/>
  <c r="EO17" i="25" s="1"/>
  <c r="BN165" i="21"/>
  <c r="BN167" i="21" s="1"/>
  <c r="BN22" i="26" s="1"/>
  <c r="EN84" i="21"/>
  <c r="EN95" i="21"/>
  <c r="EO72" i="21"/>
  <c r="EN62" i="21"/>
  <c r="EN73" i="21"/>
  <c r="EN328" i="21"/>
  <c r="EK29" i="20"/>
  <c r="EJ29" i="20"/>
  <c r="EJ24" i="20"/>
  <c r="EK44" i="20"/>
  <c r="EK39" i="20"/>
  <c r="EJ44" i="20"/>
  <c r="EJ39" i="20"/>
  <c r="EN4" i="26"/>
  <c r="EN66" i="26"/>
  <c r="EN9" i="26"/>
  <c r="EN65" i="26"/>
  <c r="EN3" i="26"/>
  <c r="EO2" i="26"/>
  <c r="EN10" i="26"/>
  <c r="EM16" i="26"/>
  <c r="EK34" i="20"/>
  <c r="N35" i="20"/>
  <c r="O32" i="20" s="1"/>
  <c r="O35" i="20" s="1"/>
  <c r="P32" i="20" s="1"/>
  <c r="P35" i="20" s="1"/>
  <c r="Q32" i="20" s="1"/>
  <c r="Q35" i="20" s="1"/>
  <c r="R32" i="20" s="1"/>
  <c r="R35" i="20" s="1"/>
  <c r="S32" i="20" s="1"/>
  <c r="S35" i="20" s="1"/>
  <c r="T32" i="20" s="1"/>
  <c r="T35" i="20" s="1"/>
  <c r="U32" i="20" s="1"/>
  <c r="U35" i="20" s="1"/>
  <c r="V32" i="20" s="1"/>
  <c r="V35" i="20" s="1"/>
  <c r="W32" i="20" s="1"/>
  <c r="W35" i="20" s="1"/>
  <c r="X32" i="20" s="1"/>
  <c r="X35" i="20" s="1"/>
  <c r="Y32" i="20" s="1"/>
  <c r="Y35" i="20" s="1"/>
  <c r="Z32" i="20" s="1"/>
  <c r="Z35" i="20" s="1"/>
  <c r="AA32" i="20" s="1"/>
  <c r="AA35" i="20" s="1"/>
  <c r="AB32" i="20" s="1"/>
  <c r="AB35" i="20" s="1"/>
  <c r="AC32" i="20" s="1"/>
  <c r="AC35" i="20" s="1"/>
  <c r="AD32" i="20" s="1"/>
  <c r="AD35" i="20" s="1"/>
  <c r="AE32" i="20" s="1"/>
  <c r="AE35" i="20" s="1"/>
  <c r="AF32" i="20" s="1"/>
  <c r="AF35" i="20" s="1"/>
  <c r="AG32" i="20" s="1"/>
  <c r="AG35" i="20" s="1"/>
  <c r="AH32" i="20" s="1"/>
  <c r="AH35" i="20" s="1"/>
  <c r="AI32" i="20" s="1"/>
  <c r="AI35" i="20" s="1"/>
  <c r="AJ32" i="20" s="1"/>
  <c r="AJ35" i="20" s="1"/>
  <c r="AK32" i="20" s="1"/>
  <c r="AK35" i="20" s="1"/>
  <c r="AL32" i="20" s="1"/>
  <c r="AL35" i="20" s="1"/>
  <c r="AM32" i="20" s="1"/>
  <c r="AM35" i="20" s="1"/>
  <c r="AN32" i="20" s="1"/>
  <c r="AN35" i="20" s="1"/>
  <c r="AO32" i="20" s="1"/>
  <c r="AO35" i="20" s="1"/>
  <c r="AP32" i="20" s="1"/>
  <c r="AP35" i="20" s="1"/>
  <c r="AQ32" i="20" s="1"/>
  <c r="AQ35" i="20" s="1"/>
  <c r="AR32" i="20" s="1"/>
  <c r="AR35" i="20" s="1"/>
  <c r="AS32" i="20" s="1"/>
  <c r="AS35" i="20" s="1"/>
  <c r="AT32" i="20" s="1"/>
  <c r="AT35" i="20" s="1"/>
  <c r="AU32" i="20" s="1"/>
  <c r="AU35" i="20" s="1"/>
  <c r="AV32" i="20" s="1"/>
  <c r="AV35" i="20" s="1"/>
  <c r="AW32" i="20" s="1"/>
  <c r="AW35" i="20" s="1"/>
  <c r="AX32" i="20" s="1"/>
  <c r="AX35" i="20" s="1"/>
  <c r="AY32" i="20" s="1"/>
  <c r="AY35" i="20" s="1"/>
  <c r="AZ32" i="20" s="1"/>
  <c r="AZ35" i="20" s="1"/>
  <c r="BA32" i="20" s="1"/>
  <c r="BA35" i="20" s="1"/>
  <c r="BB32" i="20" s="1"/>
  <c r="BB35" i="20" s="1"/>
  <c r="BC32" i="20" s="1"/>
  <c r="BC35" i="20" s="1"/>
  <c r="BD32" i="20" s="1"/>
  <c r="BD35" i="20" s="1"/>
  <c r="BE32" i="20" s="1"/>
  <c r="BE35" i="20" s="1"/>
  <c r="BF32" i="20" s="1"/>
  <c r="BF35" i="20" s="1"/>
  <c r="BG32" i="20" s="1"/>
  <c r="BG35" i="20" s="1"/>
  <c r="BH32" i="20" s="1"/>
  <c r="BH35" i="20" s="1"/>
  <c r="BI32" i="20" s="1"/>
  <c r="BI35" i="20" s="1"/>
  <c r="BJ32" i="20" s="1"/>
  <c r="BJ35" i="20" s="1"/>
  <c r="BK32" i="20" s="1"/>
  <c r="BK35" i="20" s="1"/>
  <c r="BL32" i="20" s="1"/>
  <c r="BL35" i="20" s="1"/>
  <c r="BM32" i="20" s="1"/>
  <c r="BM35" i="20" s="1"/>
  <c r="BN32" i="20" s="1"/>
  <c r="BN35" i="20" s="1"/>
  <c r="BO32" i="20" s="1"/>
  <c r="BO35" i="20" s="1"/>
  <c r="BP32" i="20" s="1"/>
  <c r="BP35" i="20" s="1"/>
  <c r="BQ32" i="20" s="1"/>
  <c r="BQ35" i="20" s="1"/>
  <c r="BR32" i="20" s="1"/>
  <c r="BR35" i="20" s="1"/>
  <c r="BS32" i="20" s="1"/>
  <c r="BS35" i="20" s="1"/>
  <c r="BT32" i="20" s="1"/>
  <c r="BT35" i="20" s="1"/>
  <c r="BU32" i="20" s="1"/>
  <c r="BU35" i="20" s="1"/>
  <c r="BV32" i="20" s="1"/>
  <c r="BV35" i="20" s="1"/>
  <c r="BW32" i="20" s="1"/>
  <c r="BW35" i="20" s="1"/>
  <c r="BX32" i="20" s="1"/>
  <c r="BX35" i="20" s="1"/>
  <c r="BY32" i="20" s="1"/>
  <c r="BY35" i="20" s="1"/>
  <c r="BZ32" i="20" s="1"/>
  <c r="BZ35" i="20" s="1"/>
  <c r="CA32" i="20" s="1"/>
  <c r="CA35" i="20" s="1"/>
  <c r="CB32" i="20" s="1"/>
  <c r="CB35" i="20" s="1"/>
  <c r="CC32" i="20" s="1"/>
  <c r="CC35" i="20" s="1"/>
  <c r="CD32" i="20" s="1"/>
  <c r="CD35" i="20" s="1"/>
  <c r="CE32" i="20" s="1"/>
  <c r="CE35" i="20" s="1"/>
  <c r="CF32" i="20" s="1"/>
  <c r="CF35" i="20" s="1"/>
  <c r="CG32" i="20" s="1"/>
  <c r="CG35" i="20" s="1"/>
  <c r="CH32" i="20" s="1"/>
  <c r="CH35" i="20" s="1"/>
  <c r="CI32" i="20" s="1"/>
  <c r="CI35" i="20" s="1"/>
  <c r="CJ32" i="20" s="1"/>
  <c r="CJ35" i="20" s="1"/>
  <c r="CK32" i="20" s="1"/>
  <c r="CK35" i="20" s="1"/>
  <c r="CL32" i="20" s="1"/>
  <c r="CL35" i="20" s="1"/>
  <c r="CM32" i="20" s="1"/>
  <c r="CM35" i="20" s="1"/>
  <c r="CN32" i="20" s="1"/>
  <c r="CN35" i="20" s="1"/>
  <c r="CO32" i="20" s="1"/>
  <c r="CO35" i="20" s="1"/>
  <c r="CP32" i="20" s="1"/>
  <c r="CP35" i="20" s="1"/>
  <c r="CQ32" i="20" s="1"/>
  <c r="CQ35" i="20" s="1"/>
  <c r="CR32" i="20" s="1"/>
  <c r="CR35" i="20" s="1"/>
  <c r="CS32" i="20" s="1"/>
  <c r="CS35" i="20" s="1"/>
  <c r="CT32" i="20" s="1"/>
  <c r="CT35" i="20" s="1"/>
  <c r="CU32" i="20" s="1"/>
  <c r="CU35" i="20" s="1"/>
  <c r="CV32" i="20" s="1"/>
  <c r="CV35" i="20" s="1"/>
  <c r="CW32" i="20" s="1"/>
  <c r="CW35" i="20" s="1"/>
  <c r="CX32" i="20" s="1"/>
  <c r="CX35" i="20" s="1"/>
  <c r="CY32" i="20" s="1"/>
  <c r="CY35" i="20" s="1"/>
  <c r="CZ32" i="20" s="1"/>
  <c r="CZ35" i="20" s="1"/>
  <c r="DA32" i="20" s="1"/>
  <c r="DA35" i="20" s="1"/>
  <c r="DB32" i="20" s="1"/>
  <c r="DB35" i="20" s="1"/>
  <c r="DC32" i="20" s="1"/>
  <c r="DC35" i="20" s="1"/>
  <c r="DD32" i="20" s="1"/>
  <c r="DD35" i="20" s="1"/>
  <c r="DE32" i="20" s="1"/>
  <c r="DE35" i="20" s="1"/>
  <c r="DF32" i="20" s="1"/>
  <c r="DF35" i="20" s="1"/>
  <c r="DG32" i="20" s="1"/>
  <c r="DG35" i="20" s="1"/>
  <c r="DH32" i="20" s="1"/>
  <c r="DH35" i="20" s="1"/>
  <c r="DI32" i="20" s="1"/>
  <c r="DI35" i="20" s="1"/>
  <c r="DJ32" i="20" s="1"/>
  <c r="DJ35" i="20" s="1"/>
  <c r="DK32" i="20" s="1"/>
  <c r="DK35" i="20" s="1"/>
  <c r="DL32" i="20" s="1"/>
  <c r="DL35" i="20" s="1"/>
  <c r="DM32" i="20" s="1"/>
  <c r="DM35" i="20" s="1"/>
  <c r="DN32" i="20" s="1"/>
  <c r="DN35" i="20" s="1"/>
  <c r="DO32" i="20" s="1"/>
  <c r="DO35" i="20" s="1"/>
  <c r="DP32" i="20" s="1"/>
  <c r="DP35" i="20" s="1"/>
  <c r="DQ32" i="20" s="1"/>
  <c r="DQ35" i="20" s="1"/>
  <c r="DR32" i="20" s="1"/>
  <c r="DR35" i="20" s="1"/>
  <c r="DS32" i="20" s="1"/>
  <c r="DS35" i="20" s="1"/>
  <c r="DT32" i="20" s="1"/>
  <c r="DT35" i="20" s="1"/>
  <c r="DU32" i="20" s="1"/>
  <c r="DU35" i="20" s="1"/>
  <c r="DV32" i="20" s="1"/>
  <c r="DV35" i="20" s="1"/>
  <c r="DW32" i="20" s="1"/>
  <c r="DW35" i="20" s="1"/>
  <c r="DX32" i="20" s="1"/>
  <c r="DX35" i="20" s="1"/>
  <c r="DY32" i="20" s="1"/>
  <c r="DY35" i="20" s="1"/>
  <c r="DZ32" i="20" s="1"/>
  <c r="DZ35" i="20" s="1"/>
  <c r="EA32" i="20" s="1"/>
  <c r="EA35" i="20" s="1"/>
  <c r="EB32" i="20" s="1"/>
  <c r="EB35" i="20" s="1"/>
  <c r="EC32" i="20" s="1"/>
  <c r="K48" i="20"/>
  <c r="K50" i="20" s="1"/>
  <c r="K33" i="20"/>
  <c r="K35" i="20" s="1"/>
  <c r="M60" i="20"/>
  <c r="N57" i="20" s="1"/>
  <c r="N60" i="20" s="1"/>
  <c r="O57" i="20" s="1"/>
  <c r="O60" i="20" s="1"/>
  <c r="P57" i="20" s="1"/>
  <c r="P60" i="20" s="1"/>
  <c r="Q57" i="20" s="1"/>
  <c r="Q60" i="20" s="1"/>
  <c r="R57" i="20" s="1"/>
  <c r="R60" i="20" s="1"/>
  <c r="S57" i="20" s="1"/>
  <c r="S60" i="20" s="1"/>
  <c r="T57" i="20" s="1"/>
  <c r="T60" i="20" s="1"/>
  <c r="U57" i="20" s="1"/>
  <c r="U60" i="20" s="1"/>
  <c r="V57" i="20" s="1"/>
  <c r="V60" i="20" s="1"/>
  <c r="W57" i="20" s="1"/>
  <c r="W60" i="20" s="1"/>
  <c r="X57" i="20" s="1"/>
  <c r="X60" i="20" s="1"/>
  <c r="Y57" i="20" s="1"/>
  <c r="Y60" i="20" s="1"/>
  <c r="Z57" i="20" s="1"/>
  <c r="Z60" i="20" s="1"/>
  <c r="AA57" i="20" s="1"/>
  <c r="AA60" i="20" s="1"/>
  <c r="AB57" i="20" s="1"/>
  <c r="AB60" i="20" s="1"/>
  <c r="AC57" i="20" s="1"/>
  <c r="AC60" i="20" s="1"/>
  <c r="AD57" i="20" s="1"/>
  <c r="AD60" i="20" s="1"/>
  <c r="AE57" i="20" s="1"/>
  <c r="AE60" i="20" s="1"/>
  <c r="AF57" i="20" s="1"/>
  <c r="AF60" i="20" s="1"/>
  <c r="AG57" i="20" s="1"/>
  <c r="AG60" i="20" s="1"/>
  <c r="AH57" i="20" s="1"/>
  <c r="AH60" i="20" s="1"/>
  <c r="AI57" i="20" s="1"/>
  <c r="AI60" i="20" s="1"/>
  <c r="AJ57" i="20" s="1"/>
  <c r="AJ60" i="20" s="1"/>
  <c r="AK57" i="20" s="1"/>
  <c r="AK60" i="20" s="1"/>
  <c r="AL57" i="20" s="1"/>
  <c r="AL60" i="20" s="1"/>
  <c r="AM57" i="20" s="1"/>
  <c r="AM60" i="20" s="1"/>
  <c r="AN57" i="20" s="1"/>
  <c r="AN60" i="20" s="1"/>
  <c r="AO57" i="20" s="1"/>
  <c r="AO60" i="20" s="1"/>
  <c r="AP57" i="20" s="1"/>
  <c r="AP60" i="20" s="1"/>
  <c r="AQ57" i="20" s="1"/>
  <c r="AQ60" i="20" s="1"/>
  <c r="AR57" i="20" s="1"/>
  <c r="AR60" i="20" s="1"/>
  <c r="AS57" i="20" s="1"/>
  <c r="AS60" i="20" s="1"/>
  <c r="AT57" i="20" s="1"/>
  <c r="AT60" i="20" s="1"/>
  <c r="AU57" i="20" s="1"/>
  <c r="AU60" i="20" s="1"/>
  <c r="AV57" i="20" s="1"/>
  <c r="AV60" i="20" s="1"/>
  <c r="AW57" i="20" s="1"/>
  <c r="AW60" i="20" s="1"/>
  <c r="AX57" i="20" s="1"/>
  <c r="AX60" i="20" s="1"/>
  <c r="AY57" i="20" s="1"/>
  <c r="AY60" i="20" s="1"/>
  <c r="AZ57" i="20" s="1"/>
  <c r="AZ60" i="20" s="1"/>
  <c r="BA57" i="20" s="1"/>
  <c r="BA60" i="20" s="1"/>
  <c r="BB57" i="20" s="1"/>
  <c r="BB60" i="20" s="1"/>
  <c r="BC57" i="20" s="1"/>
  <c r="BC60" i="20" s="1"/>
  <c r="BD57" i="20" s="1"/>
  <c r="BD60" i="20" s="1"/>
  <c r="BE57" i="20" s="1"/>
  <c r="BE60" i="20" s="1"/>
  <c r="BF57" i="20" s="1"/>
  <c r="BF60" i="20" s="1"/>
  <c r="BG57" i="20" s="1"/>
  <c r="BG60" i="20" s="1"/>
  <c r="BH57" i="20" s="1"/>
  <c r="BH60" i="20" s="1"/>
  <c r="BI57" i="20" s="1"/>
  <c r="BI60" i="20" s="1"/>
  <c r="BJ57" i="20" s="1"/>
  <c r="BJ60" i="20" s="1"/>
  <c r="BK57" i="20" s="1"/>
  <c r="BK60" i="20" s="1"/>
  <c r="BL57" i="20" s="1"/>
  <c r="BL60" i="20" s="1"/>
  <c r="BM57" i="20" s="1"/>
  <c r="BM60" i="20" s="1"/>
  <c r="BN57" i="20" s="1"/>
  <c r="BN60" i="20" s="1"/>
  <c r="BO57" i="20" s="1"/>
  <c r="BO60" i="20" s="1"/>
  <c r="BP57" i="20" s="1"/>
  <c r="BP60" i="20" s="1"/>
  <c r="BQ57" i="20" s="1"/>
  <c r="BQ60" i="20" s="1"/>
  <c r="BR57" i="20" s="1"/>
  <c r="BR60" i="20" s="1"/>
  <c r="BS57" i="20" s="1"/>
  <c r="BS60" i="20" s="1"/>
  <c r="BT57" i="20" s="1"/>
  <c r="BT60" i="20" s="1"/>
  <c r="BU57" i="20" s="1"/>
  <c r="BU60" i="20" s="1"/>
  <c r="BV57" i="20" s="1"/>
  <c r="BV60" i="20" s="1"/>
  <c r="BW57" i="20" s="1"/>
  <c r="BW60" i="20" s="1"/>
  <c r="BX57" i="20" s="1"/>
  <c r="BX60" i="20" s="1"/>
  <c r="BY57" i="20" s="1"/>
  <c r="BY60" i="20" s="1"/>
  <c r="BZ57" i="20" s="1"/>
  <c r="BZ60" i="20" s="1"/>
  <c r="CA57" i="20" s="1"/>
  <c r="CA60" i="20" s="1"/>
  <c r="CB57" i="20" s="1"/>
  <c r="CB60" i="20" s="1"/>
  <c r="CC57" i="20" s="1"/>
  <c r="CC60" i="20" s="1"/>
  <c r="CD57" i="20" s="1"/>
  <c r="CD60" i="20" s="1"/>
  <c r="CE57" i="20" s="1"/>
  <c r="CE60" i="20" s="1"/>
  <c r="CF57" i="20" s="1"/>
  <c r="CF60" i="20" s="1"/>
  <c r="CG57" i="20" s="1"/>
  <c r="CG60" i="20" s="1"/>
  <c r="CH57" i="20" s="1"/>
  <c r="CH60" i="20" s="1"/>
  <c r="CI57" i="20" s="1"/>
  <c r="CI60" i="20" s="1"/>
  <c r="CJ57" i="20" s="1"/>
  <c r="CJ60" i="20" s="1"/>
  <c r="CK57" i="20" s="1"/>
  <c r="CK60" i="20" s="1"/>
  <c r="CL57" i="20" s="1"/>
  <c r="CL60" i="20" s="1"/>
  <c r="CM57" i="20" s="1"/>
  <c r="CM60" i="20" s="1"/>
  <c r="CN57" i="20" s="1"/>
  <c r="CN60" i="20" s="1"/>
  <c r="CO57" i="20" s="1"/>
  <c r="CO60" i="20" s="1"/>
  <c r="CP57" i="20" s="1"/>
  <c r="CP60" i="20" s="1"/>
  <c r="CQ57" i="20" s="1"/>
  <c r="CQ60" i="20" s="1"/>
  <c r="CR57" i="20" s="1"/>
  <c r="CR60" i="20" s="1"/>
  <c r="CS57" i="20" s="1"/>
  <c r="CS60" i="20" s="1"/>
  <c r="CT57" i="20" s="1"/>
  <c r="CT60" i="20" s="1"/>
  <c r="CU57" i="20" s="1"/>
  <c r="CU60" i="20" s="1"/>
  <c r="CV57" i="20" s="1"/>
  <c r="CV60" i="20" s="1"/>
  <c r="CW57" i="20" s="1"/>
  <c r="CW60" i="20" s="1"/>
  <c r="CX57" i="20" s="1"/>
  <c r="CX60" i="20" s="1"/>
  <c r="CY57" i="20" s="1"/>
  <c r="CY60" i="20" s="1"/>
  <c r="CZ57" i="20" s="1"/>
  <c r="CZ60" i="20" s="1"/>
  <c r="DA57" i="20" s="1"/>
  <c r="DA60" i="20" s="1"/>
  <c r="DB57" i="20" s="1"/>
  <c r="DB60" i="20" s="1"/>
  <c r="DC57" i="20" s="1"/>
  <c r="DC60" i="20" s="1"/>
  <c r="DD57" i="20" s="1"/>
  <c r="DD60" i="20" s="1"/>
  <c r="DE57" i="20" s="1"/>
  <c r="DE60" i="20" s="1"/>
  <c r="DF57" i="20" s="1"/>
  <c r="DF60" i="20" s="1"/>
  <c r="DG57" i="20" s="1"/>
  <c r="DG60" i="20" s="1"/>
  <c r="DH57" i="20" s="1"/>
  <c r="DH60" i="20" s="1"/>
  <c r="DI57" i="20" s="1"/>
  <c r="DI60" i="20" s="1"/>
  <c r="DJ57" i="20" s="1"/>
  <c r="DJ60" i="20" s="1"/>
  <c r="DK57" i="20" s="1"/>
  <c r="DK60" i="20" s="1"/>
  <c r="DL57" i="20" s="1"/>
  <c r="DL60" i="20" s="1"/>
  <c r="DM57" i="20" s="1"/>
  <c r="DM60" i="20" s="1"/>
  <c r="DN57" i="20" s="1"/>
  <c r="DN60" i="20" s="1"/>
  <c r="DO57" i="20" s="1"/>
  <c r="DO60" i="20" s="1"/>
  <c r="DP57" i="20" s="1"/>
  <c r="DP60" i="20" s="1"/>
  <c r="DQ57" i="20" s="1"/>
  <c r="DQ60" i="20" s="1"/>
  <c r="DR57" i="20" s="1"/>
  <c r="DR60" i="20" s="1"/>
  <c r="DS57" i="20" s="1"/>
  <c r="DS60" i="20" s="1"/>
  <c r="DT57" i="20" s="1"/>
  <c r="DT60" i="20" s="1"/>
  <c r="DU57" i="20" s="1"/>
  <c r="DU60" i="20" s="1"/>
  <c r="DV57" i="20" s="1"/>
  <c r="DV60" i="20" s="1"/>
  <c r="DW57" i="20" s="1"/>
  <c r="DW60" i="20" s="1"/>
  <c r="DX57" i="20" s="1"/>
  <c r="DX60" i="20" s="1"/>
  <c r="DY57" i="20" s="1"/>
  <c r="DY60" i="20" s="1"/>
  <c r="DZ57" i="20" s="1"/>
  <c r="DZ60" i="20" s="1"/>
  <c r="EA57" i="20" s="1"/>
  <c r="EA60" i="20" s="1"/>
  <c r="EB57" i="20" s="1"/>
  <c r="EB60" i="20" s="1"/>
  <c r="EC57" i="20" s="1"/>
  <c r="K58" i="20"/>
  <c r="K60" i="20" s="1"/>
  <c r="EK4" i="20"/>
  <c r="EK54" i="20"/>
  <c r="EK49" i="20"/>
  <c r="EK3" i="20"/>
  <c r="EK59" i="20"/>
  <c r="EL2" i="20"/>
  <c r="EK9" i="20"/>
  <c r="EK10" i="20"/>
  <c r="O50" i="20"/>
  <c r="P47" i="20" s="1"/>
  <c r="P50" i="20" s="1"/>
  <c r="Q47" i="20" s="1"/>
  <c r="Q50" i="20" s="1"/>
  <c r="R47" i="20" s="1"/>
  <c r="R50" i="20" s="1"/>
  <c r="S47" i="20" s="1"/>
  <c r="S50" i="20" s="1"/>
  <c r="T47" i="20" s="1"/>
  <c r="T50" i="20" s="1"/>
  <c r="U47" i="20" s="1"/>
  <c r="U50" i="20" s="1"/>
  <c r="V47" i="20" s="1"/>
  <c r="V50" i="20" s="1"/>
  <c r="W47" i="20" s="1"/>
  <c r="W50" i="20" s="1"/>
  <c r="X47" i="20" s="1"/>
  <c r="X50" i="20" s="1"/>
  <c r="Y47" i="20" s="1"/>
  <c r="Y50" i="20" s="1"/>
  <c r="Z47" i="20" s="1"/>
  <c r="Z50" i="20" s="1"/>
  <c r="AA47" i="20" s="1"/>
  <c r="AA50" i="20" s="1"/>
  <c r="AB47" i="20" s="1"/>
  <c r="AB50" i="20" s="1"/>
  <c r="AC47" i="20" s="1"/>
  <c r="AC50" i="20" s="1"/>
  <c r="AD47" i="20" s="1"/>
  <c r="AD50" i="20" s="1"/>
  <c r="AE47" i="20" s="1"/>
  <c r="AE50" i="20" s="1"/>
  <c r="AF47" i="20" s="1"/>
  <c r="AF50" i="20" s="1"/>
  <c r="AG47" i="20" s="1"/>
  <c r="AG50" i="20" s="1"/>
  <c r="AH47" i="20" s="1"/>
  <c r="AH50" i="20" s="1"/>
  <c r="AI47" i="20" s="1"/>
  <c r="AI50" i="20" s="1"/>
  <c r="AJ47" i="20" s="1"/>
  <c r="AJ50" i="20" s="1"/>
  <c r="AK47" i="20" s="1"/>
  <c r="AK50" i="20" s="1"/>
  <c r="AL47" i="20" s="1"/>
  <c r="AL50" i="20" s="1"/>
  <c r="AM47" i="20" s="1"/>
  <c r="AM50" i="20" s="1"/>
  <c r="AN47" i="20" s="1"/>
  <c r="AN50" i="20" s="1"/>
  <c r="AO47" i="20" s="1"/>
  <c r="AO50" i="20" s="1"/>
  <c r="AP47" i="20" s="1"/>
  <c r="AP50" i="20" s="1"/>
  <c r="AQ47" i="20" s="1"/>
  <c r="AQ50" i="20" s="1"/>
  <c r="AR47" i="20" s="1"/>
  <c r="AR50" i="20" s="1"/>
  <c r="AS47" i="20" s="1"/>
  <c r="AS50" i="20" s="1"/>
  <c r="AT47" i="20" s="1"/>
  <c r="AT50" i="20" s="1"/>
  <c r="AU47" i="20" s="1"/>
  <c r="AU50" i="20" s="1"/>
  <c r="AV47" i="20" s="1"/>
  <c r="AV50" i="20" s="1"/>
  <c r="AW47" i="20" s="1"/>
  <c r="AW50" i="20" s="1"/>
  <c r="AX47" i="20" s="1"/>
  <c r="AX50" i="20" s="1"/>
  <c r="AY47" i="20" s="1"/>
  <c r="AY50" i="20" s="1"/>
  <c r="AZ47" i="20" s="1"/>
  <c r="AZ50" i="20" s="1"/>
  <c r="BA47" i="20" s="1"/>
  <c r="BA50" i="20" s="1"/>
  <c r="BB47" i="20" s="1"/>
  <c r="BB50" i="20" s="1"/>
  <c r="BC47" i="20" s="1"/>
  <c r="BC50" i="20" s="1"/>
  <c r="BD47" i="20" s="1"/>
  <c r="BD50" i="20" s="1"/>
  <c r="BE47" i="20" s="1"/>
  <c r="BE50" i="20" s="1"/>
  <c r="BF47" i="20" s="1"/>
  <c r="BF50" i="20" s="1"/>
  <c r="BG47" i="20" s="1"/>
  <c r="BG50" i="20" s="1"/>
  <c r="BH47" i="20" s="1"/>
  <c r="BH50" i="20" s="1"/>
  <c r="BI47" i="20" s="1"/>
  <c r="BI50" i="20" s="1"/>
  <c r="BJ47" i="20" s="1"/>
  <c r="BJ50" i="20" s="1"/>
  <c r="BK47" i="20" s="1"/>
  <c r="BK50" i="20" s="1"/>
  <c r="BL47" i="20" s="1"/>
  <c r="BL50" i="20" s="1"/>
  <c r="BM47" i="20" s="1"/>
  <c r="BM50" i="20" s="1"/>
  <c r="BN47" i="20" s="1"/>
  <c r="BN50" i="20" s="1"/>
  <c r="BO47" i="20" s="1"/>
  <c r="BO50" i="20" s="1"/>
  <c r="BP47" i="20" s="1"/>
  <c r="BP50" i="20" s="1"/>
  <c r="BQ47" i="20" s="1"/>
  <c r="BQ50" i="20" s="1"/>
  <c r="BR47" i="20" s="1"/>
  <c r="BR50" i="20" s="1"/>
  <c r="BS47" i="20" s="1"/>
  <c r="BS50" i="20" s="1"/>
  <c r="BT47" i="20" s="1"/>
  <c r="BT50" i="20" s="1"/>
  <c r="BU47" i="20" s="1"/>
  <c r="BU50" i="20" s="1"/>
  <c r="BV47" i="20" s="1"/>
  <c r="BV50" i="20" s="1"/>
  <c r="BW47" i="20" s="1"/>
  <c r="BW50" i="20" s="1"/>
  <c r="BX47" i="20" s="1"/>
  <c r="BX50" i="20" s="1"/>
  <c r="BY47" i="20" s="1"/>
  <c r="BY50" i="20" s="1"/>
  <c r="BZ47" i="20" s="1"/>
  <c r="BZ50" i="20" s="1"/>
  <c r="CA47" i="20" s="1"/>
  <c r="CA50" i="20" s="1"/>
  <c r="CB47" i="20" s="1"/>
  <c r="CB50" i="20" s="1"/>
  <c r="CC47" i="20" s="1"/>
  <c r="CC50" i="20" s="1"/>
  <c r="CD47" i="20" s="1"/>
  <c r="CD50" i="20" s="1"/>
  <c r="CE47" i="20" s="1"/>
  <c r="CE50" i="20" s="1"/>
  <c r="CF47" i="20" s="1"/>
  <c r="CF50" i="20" s="1"/>
  <c r="CG47" i="20" s="1"/>
  <c r="CG50" i="20" s="1"/>
  <c r="CH47" i="20" s="1"/>
  <c r="CH50" i="20" s="1"/>
  <c r="CI47" i="20" s="1"/>
  <c r="CI50" i="20" s="1"/>
  <c r="CJ47" i="20" s="1"/>
  <c r="CJ50" i="20" s="1"/>
  <c r="CK47" i="20" s="1"/>
  <c r="CK50" i="20" s="1"/>
  <c r="CL47" i="20" s="1"/>
  <c r="CL50" i="20" s="1"/>
  <c r="CM47" i="20" s="1"/>
  <c r="CM50" i="20" s="1"/>
  <c r="CN47" i="20" s="1"/>
  <c r="CN50" i="20" s="1"/>
  <c r="CO47" i="20" s="1"/>
  <c r="CO50" i="20" s="1"/>
  <c r="CP47" i="20" s="1"/>
  <c r="CP50" i="20" s="1"/>
  <c r="CQ47" i="20" s="1"/>
  <c r="CQ50" i="20" s="1"/>
  <c r="CR47" i="20" s="1"/>
  <c r="CR50" i="20" s="1"/>
  <c r="CS47" i="20" s="1"/>
  <c r="CS50" i="20" s="1"/>
  <c r="CT47" i="20" s="1"/>
  <c r="CT50" i="20" s="1"/>
  <c r="CU47" i="20" s="1"/>
  <c r="CU50" i="20" s="1"/>
  <c r="CV47" i="20" s="1"/>
  <c r="CV50" i="20" s="1"/>
  <c r="CW47" i="20" s="1"/>
  <c r="CW50" i="20" s="1"/>
  <c r="CX47" i="20" s="1"/>
  <c r="CX50" i="20" s="1"/>
  <c r="CY47" i="20" s="1"/>
  <c r="CY50" i="20" s="1"/>
  <c r="CZ47" i="20" s="1"/>
  <c r="CZ50" i="20" s="1"/>
  <c r="DA47" i="20" s="1"/>
  <c r="DA50" i="20" s="1"/>
  <c r="DB47" i="20" s="1"/>
  <c r="DB50" i="20" s="1"/>
  <c r="DC47" i="20" s="1"/>
  <c r="DC50" i="20" s="1"/>
  <c r="DD47" i="20" s="1"/>
  <c r="DD50" i="20" s="1"/>
  <c r="DE47" i="20" s="1"/>
  <c r="DE50" i="20" s="1"/>
  <c r="DF47" i="20" s="1"/>
  <c r="DF50" i="20" s="1"/>
  <c r="DG47" i="20" s="1"/>
  <c r="DG50" i="20" s="1"/>
  <c r="DH47" i="20" s="1"/>
  <c r="DH50" i="20" s="1"/>
  <c r="DI47" i="20" s="1"/>
  <c r="DI50" i="20" s="1"/>
  <c r="DJ47" i="20" s="1"/>
  <c r="DJ50" i="20" s="1"/>
  <c r="DK47" i="20" s="1"/>
  <c r="DK50" i="20" s="1"/>
  <c r="DL47" i="20" s="1"/>
  <c r="DL50" i="20" s="1"/>
  <c r="DM47" i="20" s="1"/>
  <c r="DM50" i="20" s="1"/>
  <c r="DN47" i="20" s="1"/>
  <c r="DN50" i="20" s="1"/>
  <c r="DO47" i="20" s="1"/>
  <c r="DO50" i="20" s="1"/>
  <c r="DP47" i="20" s="1"/>
  <c r="DP50" i="20" s="1"/>
  <c r="DQ47" i="20" s="1"/>
  <c r="DQ50" i="20" s="1"/>
  <c r="DR47" i="20" s="1"/>
  <c r="DR50" i="20" s="1"/>
  <c r="DS47" i="20" s="1"/>
  <c r="DS50" i="20" s="1"/>
  <c r="DT47" i="20" s="1"/>
  <c r="DT50" i="20" s="1"/>
  <c r="DU47" i="20" s="1"/>
  <c r="DU50" i="20" s="1"/>
  <c r="DV47" i="20" s="1"/>
  <c r="DV50" i="20" s="1"/>
  <c r="DW47" i="20" s="1"/>
  <c r="DW50" i="20" s="1"/>
  <c r="DX47" i="20" s="1"/>
  <c r="DX50" i="20" s="1"/>
  <c r="DY47" i="20" s="1"/>
  <c r="DY50" i="20" s="1"/>
  <c r="DZ47" i="20" s="1"/>
  <c r="DZ50" i="20" s="1"/>
  <c r="EA47" i="20" s="1"/>
  <c r="EA50" i="20" s="1"/>
  <c r="EB47" i="20" s="1"/>
  <c r="EB50" i="20" s="1"/>
  <c r="EC47" i="20" s="1"/>
  <c r="ES238" i="46"/>
  <c r="ES298" i="46"/>
  <c r="ES304" i="46"/>
  <c r="ES236" i="46"/>
  <c r="ES302" i="46"/>
  <c r="ES235" i="46"/>
  <c r="ES293" i="46"/>
  <c r="ES249" i="46"/>
  <c r="ES301" i="46"/>
  <c r="ES240" i="46"/>
  <c r="ES305" i="46"/>
  <c r="ES241" i="46"/>
  <c r="ES287" i="46"/>
  <c r="ES252" i="46"/>
  <c r="ES251" i="46"/>
  <c r="ES292" i="46"/>
  <c r="ES296" i="46"/>
  <c r="ES244" i="46"/>
  <c r="ES300" i="46"/>
  <c r="ES242" i="46"/>
  <c r="ES295" i="46"/>
  <c r="ES246" i="46"/>
  <c r="ES289" i="46"/>
  <c r="ES299" i="46"/>
  <c r="ES243" i="46"/>
  <c r="ES286" i="46"/>
  <c r="ES303" i="46"/>
  <c r="ES152" i="46"/>
  <c r="ES148" i="46"/>
  <c r="ES144" i="46"/>
  <c r="ES140" i="46"/>
  <c r="ES94" i="46"/>
  <c r="ES136" i="46"/>
  <c r="ES110" i="46"/>
  <c r="ES106" i="46"/>
  <c r="ES102" i="46"/>
  <c r="ES95" i="46"/>
  <c r="ES92" i="46"/>
  <c r="ES290" i="46"/>
  <c r="ES239" i="46"/>
  <c r="ES200" i="46"/>
  <c r="ES348" i="46" s="1"/>
  <c r="ES193" i="46"/>
  <c r="ES341" i="46" s="1"/>
  <c r="ES194" i="46"/>
  <c r="ES342" i="46" s="1"/>
  <c r="ES186" i="46"/>
  <c r="ES334" i="46" s="1"/>
  <c r="ET44" i="46"/>
  <c r="ET48" i="46"/>
  <c r="ET52" i="46"/>
  <c r="ET56" i="46"/>
  <c r="ET60" i="46"/>
  <c r="ET47" i="46"/>
  <c r="ET51" i="46"/>
  <c r="ET55" i="46"/>
  <c r="ET59" i="46"/>
  <c r="ET63" i="46"/>
  <c r="ET46" i="46"/>
  <c r="ET50" i="46"/>
  <c r="ET54" i="46"/>
  <c r="ET58" i="46"/>
  <c r="ET62" i="46"/>
  <c r="ET45" i="46"/>
  <c r="ET49" i="46"/>
  <c r="ET53" i="46"/>
  <c r="ET57" i="46"/>
  <c r="ET61" i="46"/>
  <c r="ES151" i="46"/>
  <c r="ES147" i="46"/>
  <c r="ES143" i="46"/>
  <c r="ES100" i="46"/>
  <c r="ES139" i="46"/>
  <c r="ES135" i="46"/>
  <c r="ES109" i="46"/>
  <c r="ES105" i="46"/>
  <c r="ES101" i="46"/>
  <c r="ES91" i="46"/>
  <c r="ES297" i="46"/>
  <c r="ES248" i="46"/>
  <c r="ES253" i="46"/>
  <c r="ES203" i="46"/>
  <c r="ES351" i="46" s="1"/>
  <c r="ES196" i="46"/>
  <c r="ES344" i="46" s="1"/>
  <c r="ES202" i="46"/>
  <c r="ES350" i="46" s="1"/>
  <c r="ES195" i="46"/>
  <c r="ES343" i="46" s="1"/>
  <c r="ES188" i="46"/>
  <c r="ES336" i="46" s="1"/>
  <c r="ES185" i="46"/>
  <c r="ES333" i="46" s="1"/>
  <c r="ES154" i="46"/>
  <c r="ES150" i="46"/>
  <c r="ES146" i="46"/>
  <c r="ES142" i="46"/>
  <c r="ES98" i="46"/>
  <c r="ES138" i="46"/>
  <c r="ES108" i="46"/>
  <c r="ES104" i="46"/>
  <c r="ES99" i="46"/>
  <c r="ES250" i="46"/>
  <c r="ES201" i="46"/>
  <c r="ES349" i="46" s="1"/>
  <c r="ES191" i="46"/>
  <c r="ES339" i="46" s="1"/>
  <c r="ES198" i="46"/>
  <c r="ES346" i="46" s="1"/>
  <c r="ES190" i="46"/>
  <c r="ES338" i="46" s="1"/>
  <c r="ES189" i="46"/>
  <c r="ES337" i="46" s="1"/>
  <c r="ES153" i="46"/>
  <c r="ES149" i="46"/>
  <c r="ES145" i="46"/>
  <c r="ES141" i="46"/>
  <c r="ES96" i="46"/>
  <c r="ES137" i="46"/>
  <c r="ES107" i="46"/>
  <c r="ES103" i="46"/>
  <c r="ES97" i="46"/>
  <c r="ES93" i="46"/>
  <c r="ES294" i="46"/>
  <c r="ES291" i="46"/>
  <c r="ES254" i="46"/>
  <c r="ES288" i="46"/>
  <c r="ES247" i="46"/>
  <c r="ES245" i="46"/>
  <c r="ES237" i="46"/>
  <c r="ES199" i="46"/>
  <c r="ES347" i="46" s="1"/>
  <c r="ES204" i="46"/>
  <c r="ES352" i="46" s="1"/>
  <c r="ES197" i="46"/>
  <c r="ES345" i="46" s="1"/>
  <c r="ES192" i="46"/>
  <c r="ES340" i="46" s="1"/>
  <c r="ES187" i="46"/>
  <c r="ES335" i="46" s="1"/>
  <c r="EM352" i="21"/>
  <c r="EM358" i="21" s="1"/>
  <c r="EM63" i="26" s="1"/>
  <c r="ES272" i="46"/>
  <c r="ES232" i="46"/>
  <c r="ES170" i="46"/>
  <c r="ES318" i="46" s="1"/>
  <c r="ES218" i="46"/>
  <c r="ES223" i="46"/>
  <c r="ES270" i="46"/>
  <c r="ES285" i="46"/>
  <c r="ES282" i="46"/>
  <c r="ES175" i="46"/>
  <c r="ES323" i="46" s="1"/>
  <c r="ES226" i="46"/>
  <c r="ES283" i="46"/>
  <c r="ES266" i="46"/>
  <c r="ES284" i="46"/>
  <c r="ES227" i="46"/>
  <c r="ES178" i="46"/>
  <c r="ES326" i="46" s="1"/>
  <c r="ES183" i="46"/>
  <c r="ES331" i="46" s="1"/>
  <c r="ES221" i="46"/>
  <c r="ES276" i="46"/>
  <c r="ES119" i="46"/>
  <c r="ES121" i="46"/>
  <c r="ES123" i="46"/>
  <c r="ES132" i="46"/>
  <c r="ES129" i="46"/>
  <c r="ES88" i="46"/>
  <c r="ES90" i="46"/>
  <c r="ES79" i="46"/>
  <c r="ES77" i="46"/>
  <c r="ES73" i="46"/>
  <c r="ES230" i="46"/>
  <c r="ES271" i="46"/>
  <c r="ES184" i="46"/>
  <c r="ES332" i="46" s="1"/>
  <c r="ES166" i="46"/>
  <c r="ES314" i="46" s="1"/>
  <c r="ES173" i="46"/>
  <c r="ES321" i="46" s="1"/>
  <c r="ES228" i="46"/>
  <c r="ES216" i="46"/>
  <c r="ES269" i="46"/>
  <c r="ES222" i="46"/>
  <c r="ES234" i="46"/>
  <c r="ES220" i="46"/>
  <c r="ES280" i="46"/>
  <c r="ES229" i="46"/>
  <c r="ES275" i="46"/>
  <c r="ES115" i="46"/>
  <c r="ES118" i="46"/>
  <c r="ES127" i="46"/>
  <c r="ES126" i="46"/>
  <c r="ES87" i="46"/>
  <c r="ES84" i="46"/>
  <c r="ES86" i="46"/>
  <c r="ES80" i="46"/>
  <c r="ES74" i="46"/>
  <c r="ES274" i="46"/>
  <c r="ES277" i="46"/>
  <c r="ES281" i="46"/>
  <c r="ES279" i="46"/>
  <c r="ES273" i="46"/>
  <c r="ES233" i="46"/>
  <c r="ES231" i="46"/>
  <c r="ES174" i="46"/>
  <c r="ES322" i="46" s="1"/>
  <c r="ES180" i="46"/>
  <c r="ES328" i="46" s="1"/>
  <c r="ES168" i="46"/>
  <c r="ES316" i="46" s="1"/>
  <c r="ES217" i="46"/>
  <c r="ES268" i="46"/>
  <c r="ES169" i="46"/>
  <c r="ES317" i="46" s="1"/>
  <c r="ES215" i="46"/>
  <c r="ES125" i="46"/>
  <c r="ES117" i="46"/>
  <c r="ES122" i="46"/>
  <c r="ES131" i="46"/>
  <c r="ES124" i="46"/>
  <c r="ES89" i="46"/>
  <c r="ES81" i="46"/>
  <c r="ES75" i="46"/>
  <c r="ES78" i="46"/>
  <c r="ES71" i="46"/>
  <c r="ES134" i="46"/>
  <c r="ES267" i="46"/>
  <c r="ES165" i="46"/>
  <c r="ES172" i="46"/>
  <c r="ES320" i="46" s="1"/>
  <c r="ES224" i="46"/>
  <c r="ES171" i="46"/>
  <c r="ES319" i="46" s="1"/>
  <c r="ES219" i="46"/>
  <c r="ES182" i="46"/>
  <c r="ES330" i="46" s="1"/>
  <c r="ES176" i="46"/>
  <c r="ES324" i="46" s="1"/>
  <c r="ES177" i="46"/>
  <c r="ES325" i="46" s="1"/>
  <c r="ES167" i="46"/>
  <c r="ES315" i="46" s="1"/>
  <c r="ES225" i="46"/>
  <c r="ES278" i="46"/>
  <c r="ES179" i="46"/>
  <c r="ES327" i="46" s="1"/>
  <c r="ES181" i="46"/>
  <c r="ES329" i="46" s="1"/>
  <c r="ES116" i="46"/>
  <c r="ES120" i="46"/>
  <c r="ES130" i="46"/>
  <c r="ES133" i="46"/>
  <c r="ES128" i="46"/>
  <c r="ES83" i="46"/>
  <c r="ES85" i="46"/>
  <c r="ES82" i="46"/>
  <c r="ES76" i="46"/>
  <c r="ES72" i="46"/>
  <c r="ER320" i="46"/>
  <c r="E488" i="46"/>
  <c r="F487" i="46"/>
  <c r="EQ310" i="46"/>
  <c r="ER159" i="46"/>
  <c r="ER158" i="46"/>
  <c r="ER209" i="46"/>
  <c r="ER208" i="46"/>
  <c r="ER260" i="46"/>
  <c r="ER259" i="46"/>
  <c r="ET38" i="46"/>
  <c r="ET32" i="46"/>
  <c r="ET27" i="46"/>
  <c r="ET43" i="46"/>
  <c r="ET37" i="46"/>
  <c r="ET41" i="46"/>
  <c r="ET40" i="46"/>
  <c r="ET25" i="46"/>
  <c r="ET34" i="46"/>
  <c r="ET36" i="46"/>
  <c r="ET26" i="46"/>
  <c r="ET31" i="46"/>
  <c r="ET29" i="46"/>
  <c r="ET35" i="46"/>
  <c r="ET28" i="46"/>
  <c r="ET42" i="46"/>
  <c r="ET30" i="46"/>
  <c r="ET39" i="46"/>
  <c r="ET33" i="46"/>
  <c r="ET24" i="46"/>
  <c r="ER313" i="46"/>
  <c r="EU14" i="46"/>
  <c r="ET15" i="46"/>
  <c r="EO32" i="21"/>
  <c r="EO31" i="21" s="1"/>
  <c r="EP15" i="25" s="1"/>
  <c r="BN26" i="28"/>
  <c r="BN109" i="21"/>
  <c r="EM132" i="21"/>
  <c r="DB134" i="21"/>
  <c r="DC131" i="21" s="1"/>
  <c r="DC133" i="21" s="1"/>
  <c r="DB19" i="26"/>
  <c r="DK145" i="21"/>
  <c r="DL142" i="21" s="1"/>
  <c r="DL144" i="21" s="1"/>
  <c r="DK20" i="26"/>
  <c r="EP9" i="25"/>
  <c r="EP4" i="25"/>
  <c r="EP3" i="25"/>
  <c r="EM166" i="21"/>
  <c r="EM143" i="21"/>
  <c r="EM110" i="21"/>
  <c r="EM272" i="21" s="1"/>
  <c r="EO61" i="21"/>
  <c r="EO172" i="21"/>
  <c r="EO149" i="21"/>
  <c r="CT123" i="21"/>
  <c r="CU120" i="21" s="1"/>
  <c r="EN3" i="21"/>
  <c r="EN4" i="21"/>
  <c r="EN9" i="21"/>
  <c r="EO2" i="21"/>
  <c r="EN10" i="21"/>
  <c r="EN151" i="21"/>
  <c r="EN290" i="21"/>
  <c r="EN47" i="21"/>
  <c r="EN234" i="21"/>
  <c r="EN239" i="21" s="1"/>
  <c r="EN96" i="21"/>
  <c r="EN140" i="21"/>
  <c r="EN63" i="21"/>
  <c r="EN107" i="21"/>
  <c r="EN152" i="21"/>
  <c r="EN74" i="21"/>
  <c r="EN118" i="21"/>
  <c r="EN163" i="21"/>
  <c r="EN174" i="21"/>
  <c r="EN85" i="21"/>
  <c r="EN129" i="21"/>
  <c r="EN191" i="21"/>
  <c r="EN195" i="21" s="1"/>
  <c r="EN30" i="26" s="1"/>
  <c r="EN207" i="21"/>
  <c r="EN211" i="21" s="1"/>
  <c r="EN31" i="26" s="1"/>
  <c r="EM121" i="21"/>
  <c r="EM155" i="21"/>
  <c r="AJ15" i="30"/>
  <c r="EK350" i="21" l="1"/>
  <c r="EK347" i="21"/>
  <c r="EL344" i="21" s="1"/>
  <c r="EO346" i="21"/>
  <c r="EO61" i="26" s="1"/>
  <c r="EO345" i="21"/>
  <c r="EO218" i="21"/>
  <c r="EO50" i="26" s="1"/>
  <c r="EO47" i="26" s="1"/>
  <c r="EO201" i="21"/>
  <c r="EO200" i="21"/>
  <c r="EO217" i="21"/>
  <c r="EO49" i="26" s="1"/>
  <c r="EO46" i="26" s="1"/>
  <c r="EO185" i="21"/>
  <c r="EO184" i="21"/>
  <c r="EO372" i="21"/>
  <c r="EO62" i="26" s="1"/>
  <c r="EO339" i="21"/>
  <c r="EO371" i="21"/>
  <c r="EO56" i="26" s="1"/>
  <c r="EO338" i="21"/>
  <c r="EO364" i="21"/>
  <c r="EO365" i="21"/>
  <c r="EU16" i="46"/>
  <c r="EP18" i="46"/>
  <c r="EQ19" i="46"/>
  <c r="EP17" i="46"/>
  <c r="EN340" i="21"/>
  <c r="EO337" i="21" s="1"/>
  <c r="EO351" i="21"/>
  <c r="EO55" i="26"/>
  <c r="EN377" i="21"/>
  <c r="EO37" i="21"/>
  <c r="L55" i="26"/>
  <c r="EO283" i="21"/>
  <c r="EO285" i="21"/>
  <c r="EO224" i="21"/>
  <c r="EO223" i="21"/>
  <c r="EO206" i="21"/>
  <c r="EO190" i="21"/>
  <c r="EO54" i="26"/>
  <c r="EO60" i="26"/>
  <c r="EO173" i="21"/>
  <c r="EO175" i="21" s="1"/>
  <c r="EO171" i="21" s="1"/>
  <c r="EO284" i="21" s="1"/>
  <c r="EO53" i="26"/>
  <c r="EO59" i="26"/>
  <c r="EO150" i="21"/>
  <c r="EO148" i="21" s="1"/>
  <c r="EP20" i="25" s="1"/>
  <c r="EO162" i="21"/>
  <c r="EO160" i="21" s="1"/>
  <c r="EP21" i="25" s="1"/>
  <c r="EN268" i="21"/>
  <c r="EO128" i="21"/>
  <c r="EO126" i="21" s="1"/>
  <c r="EP18" i="25" s="1"/>
  <c r="EO139" i="21"/>
  <c r="EO137" i="21" s="1"/>
  <c r="EP19" i="25" s="1"/>
  <c r="EO106" i="21"/>
  <c r="EO104" i="21" s="1"/>
  <c r="EP42" i="25" s="1"/>
  <c r="EO117" i="21"/>
  <c r="EO115" i="21" s="1"/>
  <c r="EP17" i="25" s="1"/>
  <c r="EO84" i="21"/>
  <c r="EO95" i="21"/>
  <c r="BN168" i="21"/>
  <c r="EO62" i="21"/>
  <c r="EO73" i="21"/>
  <c r="EL29" i="20"/>
  <c r="EL24" i="20"/>
  <c r="EL44" i="20"/>
  <c r="EL39" i="20"/>
  <c r="EO9" i="26"/>
  <c r="EO3" i="26"/>
  <c r="EO4" i="26"/>
  <c r="EO10" i="26"/>
  <c r="L61" i="26"/>
  <c r="EN16" i="26"/>
  <c r="EM311" i="21"/>
  <c r="EO328" i="21"/>
  <c r="EL34" i="20"/>
  <c r="EL3" i="20"/>
  <c r="EL54" i="20"/>
  <c r="EL9" i="20"/>
  <c r="EL4" i="20"/>
  <c r="EL49" i="20"/>
  <c r="EM2" i="20"/>
  <c r="EL59" i="20"/>
  <c r="EL10" i="20"/>
  <c r="ET245" i="46"/>
  <c r="ET254" i="46"/>
  <c r="ET248" i="46"/>
  <c r="ET247" i="46"/>
  <c r="ET291" i="46"/>
  <c r="ET297" i="46"/>
  <c r="ET294" i="46"/>
  <c r="ET250" i="46"/>
  <c r="ET237" i="46"/>
  <c r="ET288" i="46"/>
  <c r="ET253" i="46"/>
  <c r="EU45" i="46"/>
  <c r="EU49" i="46"/>
  <c r="EU53" i="46"/>
  <c r="EU57" i="46"/>
  <c r="EU61" i="46"/>
  <c r="EU44" i="46"/>
  <c r="EU48" i="46"/>
  <c r="EU52" i="46"/>
  <c r="EU56" i="46"/>
  <c r="EU60" i="46"/>
  <c r="EU47" i="46"/>
  <c r="EU51" i="46"/>
  <c r="EU55" i="46"/>
  <c r="EU59" i="46"/>
  <c r="EU63" i="46"/>
  <c r="EU46" i="46"/>
  <c r="EU50" i="46"/>
  <c r="EU54" i="46"/>
  <c r="EU58" i="46"/>
  <c r="EU62" i="46"/>
  <c r="ET152" i="46"/>
  <c r="ET148" i="46"/>
  <c r="ET144" i="46"/>
  <c r="ET140" i="46"/>
  <c r="ET110" i="46"/>
  <c r="ET106" i="46"/>
  <c r="ET102" i="46"/>
  <c r="ET98" i="46"/>
  <c r="ET94" i="46"/>
  <c r="ET301" i="46"/>
  <c r="ET298" i="46"/>
  <c r="ET299" i="46"/>
  <c r="ET296" i="46"/>
  <c r="ET287" i="46"/>
  <c r="ET244" i="46"/>
  <c r="ET241" i="46"/>
  <c r="ET242" i="46"/>
  <c r="ET235" i="46"/>
  <c r="ET204" i="46"/>
  <c r="ET352" i="46" s="1"/>
  <c r="ET192" i="46"/>
  <c r="ET340" i="46" s="1"/>
  <c r="ET196" i="46"/>
  <c r="ET344" i="46" s="1"/>
  <c r="ET188" i="46"/>
  <c r="ET336" i="46" s="1"/>
  <c r="ET185" i="46"/>
  <c r="ET333" i="46" s="1"/>
  <c r="ET151" i="46"/>
  <c r="ET147" i="46"/>
  <c r="ET143" i="46"/>
  <c r="ET139" i="46"/>
  <c r="ET138" i="46"/>
  <c r="ET109" i="46"/>
  <c r="ET105" i="46"/>
  <c r="ET101" i="46"/>
  <c r="ET97" i="46"/>
  <c r="ET93" i="46"/>
  <c r="ET295" i="46"/>
  <c r="ET292" i="46"/>
  <c r="ET240" i="46"/>
  <c r="ET236" i="46"/>
  <c r="ET202" i="46"/>
  <c r="ET350" i="46" s="1"/>
  <c r="ET203" i="46"/>
  <c r="ET351" i="46" s="1"/>
  <c r="ET194" i="46"/>
  <c r="ET342" i="46" s="1"/>
  <c r="ET189" i="46"/>
  <c r="ET337" i="46" s="1"/>
  <c r="ET186" i="46"/>
  <c r="ET334" i="46" s="1"/>
  <c r="ET154" i="46"/>
  <c r="ET150" i="46"/>
  <c r="ET146" i="46"/>
  <c r="ET142" i="46"/>
  <c r="ET137" i="46"/>
  <c r="ET136" i="46"/>
  <c r="ET108" i="46"/>
  <c r="ET104" i="46"/>
  <c r="ET100" i="46"/>
  <c r="ET96" i="46"/>
  <c r="ET92" i="46"/>
  <c r="ET304" i="46"/>
  <c r="ET293" i="46"/>
  <c r="ET286" i="46"/>
  <c r="ET252" i="46"/>
  <c r="ET249" i="46"/>
  <c r="ET243" i="46"/>
  <c r="ET200" i="46"/>
  <c r="ET348" i="46" s="1"/>
  <c r="ET198" i="46"/>
  <c r="ET346" i="46" s="1"/>
  <c r="ET199" i="46"/>
  <c r="ET347" i="46" s="1"/>
  <c r="ET193" i="46"/>
  <c r="ET341" i="46" s="1"/>
  <c r="ET187" i="46"/>
  <c r="ET335" i="46" s="1"/>
  <c r="ET153" i="46"/>
  <c r="ET149" i="46"/>
  <c r="ET145" i="46"/>
  <c r="ET141" i="46"/>
  <c r="ET135" i="46"/>
  <c r="ET107" i="46"/>
  <c r="ET103" i="46"/>
  <c r="ET99" i="46"/>
  <c r="ET95" i="46"/>
  <c r="ET91" i="46"/>
  <c r="ET302" i="46"/>
  <c r="ET305" i="46"/>
  <c r="ET290" i="46"/>
  <c r="ET303" i="46"/>
  <c r="ET300" i="46"/>
  <c r="ET251" i="46"/>
  <c r="ET289" i="46"/>
  <c r="ET246" i="46"/>
  <c r="ET239" i="46"/>
  <c r="ET238" i="46"/>
  <c r="ET197" i="46"/>
  <c r="ET345" i="46" s="1"/>
  <c r="ET201" i="46"/>
  <c r="ET349" i="46" s="1"/>
  <c r="ET195" i="46"/>
  <c r="ET343" i="46" s="1"/>
  <c r="ET191" i="46"/>
  <c r="ET339" i="46" s="1"/>
  <c r="ET190" i="46"/>
  <c r="ET338" i="46" s="1"/>
  <c r="EN352" i="21"/>
  <c r="EN358" i="21" s="1"/>
  <c r="EN63" i="26" s="1"/>
  <c r="ET278" i="46"/>
  <c r="ET177" i="46"/>
  <c r="ET325" i="46" s="1"/>
  <c r="ET171" i="46"/>
  <c r="ET319" i="46" s="1"/>
  <c r="ET169" i="46"/>
  <c r="ET317" i="46" s="1"/>
  <c r="ET168" i="46"/>
  <c r="ET316" i="46" s="1"/>
  <c r="ET231" i="46"/>
  <c r="ET273" i="46"/>
  <c r="ET274" i="46"/>
  <c r="ET117" i="46"/>
  <c r="ET119" i="46"/>
  <c r="ET128" i="46"/>
  <c r="ET132" i="46"/>
  <c r="ET90" i="46"/>
  <c r="ET87" i="46"/>
  <c r="ET76" i="46"/>
  <c r="ET73" i="46"/>
  <c r="ET72" i="46"/>
  <c r="ET229" i="46"/>
  <c r="ET234" i="46"/>
  <c r="ET269" i="46"/>
  <c r="ET166" i="46"/>
  <c r="ET314" i="46" s="1"/>
  <c r="ET230" i="46"/>
  <c r="ET178" i="46"/>
  <c r="ET326" i="46" s="1"/>
  <c r="ET283" i="46"/>
  <c r="ET282" i="46"/>
  <c r="ET218" i="46"/>
  <c r="ET225" i="46"/>
  <c r="ET176" i="46"/>
  <c r="ET324" i="46" s="1"/>
  <c r="ET224" i="46"/>
  <c r="ET267" i="46"/>
  <c r="ET268" i="46"/>
  <c r="ET180" i="46"/>
  <c r="ET328" i="46" s="1"/>
  <c r="ET233" i="46"/>
  <c r="ET279" i="46"/>
  <c r="ET120" i="46"/>
  <c r="ET118" i="46"/>
  <c r="ET125" i="46"/>
  <c r="ET127" i="46"/>
  <c r="ET124" i="46"/>
  <c r="ET88" i="46"/>
  <c r="ET86" i="46"/>
  <c r="ET83" i="46"/>
  <c r="ET81" i="46"/>
  <c r="ET75" i="46"/>
  <c r="ET134" i="46"/>
  <c r="ET280" i="46"/>
  <c r="ET216" i="46"/>
  <c r="ET276" i="46"/>
  <c r="ET227" i="46"/>
  <c r="ET226" i="46"/>
  <c r="ET285" i="46"/>
  <c r="ET170" i="46"/>
  <c r="ET318" i="46" s="1"/>
  <c r="ET181" i="46"/>
  <c r="ET329" i="46" s="1"/>
  <c r="ET182" i="46"/>
  <c r="ET330" i="46" s="1"/>
  <c r="ET172" i="46"/>
  <c r="ET320" i="46" s="1"/>
  <c r="ET215" i="46"/>
  <c r="ET174" i="46"/>
  <c r="ET322" i="46" s="1"/>
  <c r="ET281" i="46"/>
  <c r="ET115" i="46"/>
  <c r="ET122" i="46"/>
  <c r="ET123" i="46"/>
  <c r="ET131" i="46"/>
  <c r="ET126" i="46"/>
  <c r="ET84" i="46"/>
  <c r="ET89" i="46"/>
  <c r="ET82" i="46"/>
  <c r="ET79" i="46"/>
  <c r="ET77" i="46"/>
  <c r="ET74" i="46"/>
  <c r="ET220" i="46"/>
  <c r="ET228" i="46"/>
  <c r="ET184" i="46"/>
  <c r="ET332" i="46" s="1"/>
  <c r="ET221" i="46"/>
  <c r="ET284" i="46"/>
  <c r="ET270" i="46"/>
  <c r="ET232" i="46"/>
  <c r="ET179" i="46"/>
  <c r="ET327" i="46" s="1"/>
  <c r="ET167" i="46"/>
  <c r="ET315" i="46" s="1"/>
  <c r="ET219" i="46"/>
  <c r="ET165" i="46"/>
  <c r="ET217" i="46"/>
  <c r="ET277" i="46"/>
  <c r="ET116" i="46"/>
  <c r="ET121" i="46"/>
  <c r="ET130" i="46"/>
  <c r="ET133" i="46"/>
  <c r="ET129" i="46"/>
  <c r="ET85" i="46"/>
  <c r="ET80" i="46"/>
  <c r="ET78" i="46"/>
  <c r="ET71" i="46"/>
  <c r="ET275" i="46"/>
  <c r="ET222" i="46"/>
  <c r="ET173" i="46"/>
  <c r="ET321" i="46" s="1"/>
  <c r="ET271" i="46"/>
  <c r="ET183" i="46"/>
  <c r="ET331" i="46" s="1"/>
  <c r="ET266" i="46"/>
  <c r="ET175" i="46"/>
  <c r="ET323" i="46" s="1"/>
  <c r="ET223" i="46"/>
  <c r="ET272" i="46"/>
  <c r="E489" i="46"/>
  <c r="F489" i="46" s="1"/>
  <c r="F488" i="46"/>
  <c r="ES159" i="46"/>
  <c r="ER310" i="46"/>
  <c r="ES158" i="46"/>
  <c r="ES209" i="46"/>
  <c r="ES208" i="46"/>
  <c r="ES260" i="46"/>
  <c r="ES259" i="46"/>
  <c r="EU37" i="46"/>
  <c r="EU43" i="46"/>
  <c r="EU38" i="46"/>
  <c r="EU32" i="46"/>
  <c r="EU27" i="46"/>
  <c r="EU26" i="46"/>
  <c r="EU31" i="46"/>
  <c r="EU34" i="46"/>
  <c r="EU40" i="46"/>
  <c r="EU41" i="46"/>
  <c r="EU36" i="46"/>
  <c r="EU25" i="46"/>
  <c r="EU42" i="46"/>
  <c r="EU29" i="46"/>
  <c r="EU35" i="46"/>
  <c r="EU30" i="46"/>
  <c r="EU28" i="46"/>
  <c r="EU33" i="46"/>
  <c r="EU24" i="46"/>
  <c r="EU39" i="46"/>
  <c r="EU15" i="46"/>
  <c r="EV14" i="46"/>
  <c r="EU134" i="46"/>
  <c r="ES313" i="46"/>
  <c r="BN111" i="21"/>
  <c r="DL145" i="21"/>
  <c r="DM142" i="21" s="1"/>
  <c r="DM144" i="21" s="1"/>
  <c r="DL20" i="26"/>
  <c r="DC134" i="21"/>
  <c r="DD131" i="21" s="1"/>
  <c r="DD133" i="21" s="1"/>
  <c r="DC19" i="26"/>
  <c r="EO3" i="21"/>
  <c r="EO4" i="21"/>
  <c r="EO9" i="21"/>
  <c r="EO10" i="21"/>
  <c r="EO151" i="21"/>
  <c r="EO234" i="21"/>
  <c r="EO290" i="21"/>
  <c r="EO47" i="21"/>
  <c r="EO96" i="21"/>
  <c r="EO174" i="21"/>
  <c r="EO152" i="21"/>
  <c r="EO140" i="21"/>
  <c r="EO85" i="21"/>
  <c r="EO191" i="21"/>
  <c r="EO207" i="21"/>
  <c r="EO63" i="21"/>
  <c r="EO107" i="21"/>
  <c r="EO129" i="21"/>
  <c r="EO74" i="21"/>
  <c r="EO163" i="21"/>
  <c r="EO118" i="21"/>
  <c r="EN132" i="21"/>
  <c r="EN143" i="21"/>
  <c r="EN121" i="21"/>
  <c r="CU122" i="21"/>
  <c r="EN166" i="21"/>
  <c r="EN155" i="21"/>
  <c r="EN110" i="21"/>
  <c r="EN272" i="21" s="1"/>
  <c r="AJ21" i="30"/>
  <c r="AJ42" i="30"/>
  <c r="AJ18" i="30"/>
  <c r="AJ20" i="30"/>
  <c r="AJ19" i="30"/>
  <c r="AJ17" i="30"/>
  <c r="EL347" i="21" l="1"/>
  <c r="EM344" i="21" s="1"/>
  <c r="EL350" i="21"/>
  <c r="EQ17" i="46"/>
  <c r="ER19" i="46"/>
  <c r="EQ18" i="46"/>
  <c r="EV16" i="46"/>
  <c r="EW14" i="46"/>
  <c r="EO340" i="21"/>
  <c r="BN357" i="21"/>
  <c r="EO377" i="21"/>
  <c r="EO110" i="21"/>
  <c r="EO272" i="21" s="1"/>
  <c r="BO165" i="21"/>
  <c r="BO167" i="21" s="1"/>
  <c r="BO22" i="26" s="1"/>
  <c r="EO121" i="21"/>
  <c r="EO268" i="21"/>
  <c r="BN21" i="28"/>
  <c r="BN41" i="26"/>
  <c r="BN273" i="21"/>
  <c r="EM29" i="20"/>
  <c r="EM24" i="20"/>
  <c r="EM44" i="20"/>
  <c r="EM39" i="20"/>
  <c r="EO16" i="26"/>
  <c r="L16" i="26" s="1"/>
  <c r="EN311" i="21"/>
  <c r="EM34" i="20"/>
  <c r="EM4" i="20"/>
  <c r="EM3" i="20"/>
  <c r="EN2" i="20"/>
  <c r="EM54" i="20"/>
  <c r="EM59" i="20"/>
  <c r="EM9" i="20"/>
  <c r="EM49" i="20"/>
  <c r="EM10" i="20"/>
  <c r="EU289" i="46"/>
  <c r="EU290" i="46"/>
  <c r="EU238" i="46"/>
  <c r="EU300" i="46"/>
  <c r="EU302" i="46"/>
  <c r="EU246" i="46"/>
  <c r="EU239" i="46"/>
  <c r="EU251" i="46"/>
  <c r="EU305" i="46"/>
  <c r="EU295" i="46"/>
  <c r="EU242" i="46"/>
  <c r="EU299" i="46"/>
  <c r="EU243" i="46"/>
  <c r="EU304" i="46"/>
  <c r="EU241" i="46"/>
  <c r="EU298" i="46"/>
  <c r="EU303" i="46"/>
  <c r="EU249" i="46"/>
  <c r="EU286" i="46"/>
  <c r="EU236" i="46"/>
  <c r="EU244" i="46"/>
  <c r="EU287" i="46"/>
  <c r="EU301" i="46"/>
  <c r="EU252" i="46"/>
  <c r="EU293" i="46"/>
  <c r="EU240" i="46"/>
  <c r="EU292" i="46"/>
  <c r="EU235" i="46"/>
  <c r="EU296" i="46"/>
  <c r="EU154" i="46"/>
  <c r="EU150" i="46"/>
  <c r="EU146" i="46"/>
  <c r="EU142" i="46"/>
  <c r="EU138" i="46"/>
  <c r="EU108" i="46"/>
  <c r="EU104" i="46"/>
  <c r="EU100" i="46"/>
  <c r="EU99" i="46"/>
  <c r="EU92" i="46"/>
  <c r="EU253" i="46"/>
  <c r="EU247" i="46"/>
  <c r="EU201" i="46"/>
  <c r="EU349" i="46" s="1"/>
  <c r="EU193" i="46"/>
  <c r="EU341" i="46" s="1"/>
  <c r="EU202" i="46"/>
  <c r="EU350" i="46" s="1"/>
  <c r="EU200" i="46"/>
  <c r="EU348" i="46" s="1"/>
  <c r="EU194" i="46"/>
  <c r="EU342" i="46" s="1"/>
  <c r="EU186" i="46"/>
  <c r="EU334" i="46" s="1"/>
  <c r="EU153" i="46"/>
  <c r="EU149" i="46"/>
  <c r="EU145" i="46"/>
  <c r="EU141" i="46"/>
  <c r="EU137" i="46"/>
  <c r="EU107" i="46"/>
  <c r="EU103" i="46"/>
  <c r="EU98" i="46"/>
  <c r="EU97" i="46"/>
  <c r="EU91" i="46"/>
  <c r="EU291" i="46"/>
  <c r="EU198" i="46"/>
  <c r="EU346" i="46" s="1"/>
  <c r="EU195" i="46"/>
  <c r="EU343" i="46" s="1"/>
  <c r="EU190" i="46"/>
  <c r="EU338" i="46" s="1"/>
  <c r="EU188" i="46"/>
  <c r="EU336" i="46" s="1"/>
  <c r="EU152" i="46"/>
  <c r="EU148" i="46"/>
  <c r="EU144" i="46"/>
  <c r="EU140" i="46"/>
  <c r="EU136" i="46"/>
  <c r="EU110" i="46"/>
  <c r="EU106" i="46"/>
  <c r="EU102" i="46"/>
  <c r="EU96" i="46"/>
  <c r="EU95" i="46"/>
  <c r="EU288" i="46"/>
  <c r="EU254" i="46"/>
  <c r="EU245" i="46"/>
  <c r="EU248" i="46"/>
  <c r="EU237" i="46"/>
  <c r="EU196" i="46"/>
  <c r="EU344" i="46" s="1"/>
  <c r="EU197" i="46"/>
  <c r="EU345" i="46" s="1"/>
  <c r="EU192" i="46"/>
  <c r="EU340" i="46" s="1"/>
  <c r="EU187" i="46"/>
  <c r="EU335" i="46" s="1"/>
  <c r="EV46" i="46"/>
  <c r="EV50" i="46"/>
  <c r="EV54" i="46"/>
  <c r="EV58" i="46"/>
  <c r="EV62" i="46"/>
  <c r="EV45" i="46"/>
  <c r="EV49" i="46"/>
  <c r="EV53" i="46"/>
  <c r="EV57" i="46"/>
  <c r="EV61" i="46"/>
  <c r="EV44" i="46"/>
  <c r="EV48" i="46"/>
  <c r="EV52" i="46"/>
  <c r="EV56" i="46"/>
  <c r="EV60" i="46"/>
  <c r="EV47" i="46"/>
  <c r="EV51" i="46"/>
  <c r="EV55" i="46"/>
  <c r="EV59" i="46"/>
  <c r="EV63" i="46"/>
  <c r="EU151" i="46"/>
  <c r="EU147" i="46"/>
  <c r="EU143" i="46"/>
  <c r="EU139" i="46"/>
  <c r="EU135" i="46"/>
  <c r="EU109" i="46"/>
  <c r="EU105" i="46"/>
  <c r="EU101" i="46"/>
  <c r="EU94" i="46"/>
  <c r="EU93" i="46"/>
  <c r="EU294" i="46"/>
  <c r="EU297" i="46"/>
  <c r="EU250" i="46"/>
  <c r="EU203" i="46"/>
  <c r="EU351" i="46" s="1"/>
  <c r="EU199" i="46"/>
  <c r="EU347" i="46" s="1"/>
  <c r="EU204" i="46"/>
  <c r="EU352" i="46" s="1"/>
  <c r="EU191" i="46"/>
  <c r="EU339" i="46" s="1"/>
  <c r="EU189" i="46"/>
  <c r="EU337" i="46" s="1"/>
  <c r="EU185" i="46"/>
  <c r="EU333" i="46" s="1"/>
  <c r="EO352" i="21"/>
  <c r="EU175" i="46"/>
  <c r="EU323" i="46" s="1"/>
  <c r="EU173" i="46"/>
  <c r="EU321" i="46" s="1"/>
  <c r="EU179" i="46"/>
  <c r="EU327" i="46" s="1"/>
  <c r="EU284" i="46"/>
  <c r="EU181" i="46"/>
  <c r="EU329" i="46" s="1"/>
  <c r="EU227" i="46"/>
  <c r="EU233" i="46"/>
  <c r="EU224" i="46"/>
  <c r="EU282" i="46"/>
  <c r="EU166" i="46"/>
  <c r="EU314" i="46" s="1"/>
  <c r="EU274" i="46"/>
  <c r="EU169" i="46"/>
  <c r="EU317" i="46" s="1"/>
  <c r="EU177" i="46"/>
  <c r="EU325" i="46" s="1"/>
  <c r="EU118" i="46"/>
  <c r="EU115" i="46"/>
  <c r="EU132" i="46"/>
  <c r="EU126" i="46"/>
  <c r="EU130" i="46"/>
  <c r="EU90" i="46"/>
  <c r="EU83" i="46"/>
  <c r="EU77" i="46"/>
  <c r="EU74" i="46"/>
  <c r="EU72" i="46"/>
  <c r="EU266" i="46"/>
  <c r="EU222" i="46"/>
  <c r="EU165" i="46"/>
  <c r="EU232" i="46"/>
  <c r="EU221" i="46"/>
  <c r="EU220" i="46"/>
  <c r="EU174" i="46"/>
  <c r="EU322" i="46" s="1"/>
  <c r="EU172" i="46"/>
  <c r="EU320" i="46" s="1"/>
  <c r="EU170" i="46"/>
  <c r="EU318" i="46" s="1"/>
  <c r="EU276" i="46"/>
  <c r="EU280" i="46"/>
  <c r="EU180" i="46"/>
  <c r="EU328" i="46" s="1"/>
  <c r="EU176" i="46"/>
  <c r="EU324" i="46" s="1"/>
  <c r="EU283" i="46"/>
  <c r="EU269" i="46"/>
  <c r="EU273" i="46"/>
  <c r="EU278" i="46"/>
  <c r="EU122" i="46"/>
  <c r="EU116" i="46"/>
  <c r="EU120" i="46"/>
  <c r="EU124" i="46"/>
  <c r="EU86" i="46"/>
  <c r="EU88" i="46"/>
  <c r="EU81" i="46"/>
  <c r="EU75" i="46"/>
  <c r="EU73" i="46"/>
  <c r="EU272" i="46"/>
  <c r="EU183" i="46"/>
  <c r="EU331" i="46" s="1"/>
  <c r="EU217" i="46"/>
  <c r="EU219" i="46"/>
  <c r="EU270" i="46"/>
  <c r="EU184" i="46"/>
  <c r="EU332" i="46" s="1"/>
  <c r="EU182" i="46"/>
  <c r="EU330" i="46" s="1"/>
  <c r="EU285" i="46"/>
  <c r="EU268" i="46"/>
  <c r="EU225" i="46"/>
  <c r="EU178" i="46"/>
  <c r="EU326" i="46" s="1"/>
  <c r="EU234" i="46"/>
  <c r="EU231" i="46"/>
  <c r="EU131" i="46"/>
  <c r="EU127" i="46"/>
  <c r="EU125" i="46"/>
  <c r="EU119" i="46"/>
  <c r="EU129" i="46"/>
  <c r="EU85" i="46"/>
  <c r="EU89" i="46"/>
  <c r="EU84" i="46"/>
  <c r="EU82" i="46"/>
  <c r="EU76" i="46"/>
  <c r="EU223" i="46"/>
  <c r="EU271" i="46"/>
  <c r="EU275" i="46"/>
  <c r="EU277" i="46"/>
  <c r="EU167" i="46"/>
  <c r="EU315" i="46" s="1"/>
  <c r="EU228" i="46"/>
  <c r="EU281" i="46"/>
  <c r="EU215" i="46"/>
  <c r="EU226" i="46"/>
  <c r="EU216" i="46"/>
  <c r="EU279" i="46"/>
  <c r="EU267" i="46"/>
  <c r="EU218" i="46"/>
  <c r="EU230" i="46"/>
  <c r="EU229" i="46"/>
  <c r="EU168" i="46"/>
  <c r="EU316" i="46" s="1"/>
  <c r="EU171" i="46"/>
  <c r="EU319" i="46" s="1"/>
  <c r="EU121" i="46"/>
  <c r="EU117" i="46"/>
  <c r="EU128" i="46"/>
  <c r="EU123" i="46"/>
  <c r="EU133" i="46"/>
  <c r="EU79" i="46"/>
  <c r="EU87" i="46"/>
  <c r="EU80" i="46"/>
  <c r="EU78" i="46"/>
  <c r="EU71" i="46"/>
  <c r="ES310" i="46"/>
  <c r="ET159" i="46"/>
  <c r="ET260" i="46"/>
  <c r="ET259" i="46"/>
  <c r="ET158" i="46"/>
  <c r="ET209" i="46"/>
  <c r="ET208" i="46"/>
  <c r="EV38" i="46"/>
  <c r="EV27" i="46"/>
  <c r="EV37" i="46"/>
  <c r="EV43" i="46"/>
  <c r="EV32" i="46"/>
  <c r="EV34" i="46"/>
  <c r="EV31" i="46"/>
  <c r="EV40" i="46"/>
  <c r="EV41" i="46"/>
  <c r="EV26" i="46"/>
  <c r="EV36" i="46"/>
  <c r="EV25" i="46"/>
  <c r="EV35" i="46"/>
  <c r="EV42" i="46"/>
  <c r="EV29" i="46"/>
  <c r="EV30" i="46"/>
  <c r="EV33" i="46"/>
  <c r="EV39" i="46"/>
  <c r="EV28" i="46"/>
  <c r="EV24" i="46"/>
  <c r="ET313" i="46"/>
  <c r="EV134" i="46"/>
  <c r="EV15" i="46"/>
  <c r="BN112" i="21"/>
  <c r="DD134" i="21"/>
  <c r="DE131" i="21" s="1"/>
  <c r="DE133" i="21" s="1"/>
  <c r="DD19" i="26"/>
  <c r="CU123" i="21"/>
  <c r="CV120" i="21" s="1"/>
  <c r="CV122" i="21" s="1"/>
  <c r="CU18" i="26"/>
  <c r="DM145" i="21"/>
  <c r="DN142" i="21" s="1"/>
  <c r="DN144" i="21" s="1"/>
  <c r="DM20" i="26"/>
  <c r="EO166" i="21"/>
  <c r="EO132" i="21"/>
  <c r="EO155" i="21"/>
  <c r="EO143" i="21"/>
  <c r="EM350" i="21" l="1"/>
  <c r="EM347" i="21"/>
  <c r="EN344" i="21" s="1"/>
  <c r="ES19" i="46"/>
  <c r="ER17" i="46"/>
  <c r="ER18" i="46"/>
  <c r="EX14" i="46"/>
  <c r="EW16" i="46"/>
  <c r="EW108" i="46" s="1"/>
  <c r="EW15" i="46"/>
  <c r="EW46" i="46"/>
  <c r="EW51" i="46"/>
  <c r="EW47" i="46"/>
  <c r="EW48" i="46"/>
  <c r="EW62" i="46"/>
  <c r="EW59" i="46"/>
  <c r="EW92" i="46"/>
  <c r="EW105" i="46"/>
  <c r="EW52" i="46"/>
  <c r="EW61" i="46"/>
  <c r="EW49" i="46"/>
  <c r="EW100" i="46"/>
  <c r="EW57" i="46"/>
  <c r="EW58" i="46"/>
  <c r="EW53" i="46"/>
  <c r="EW54" i="46"/>
  <c r="EW97" i="46"/>
  <c r="EW63" i="46"/>
  <c r="EW44" i="46"/>
  <c r="EW56" i="46"/>
  <c r="EW91" i="46"/>
  <c r="EW50" i="46"/>
  <c r="EW109" i="46"/>
  <c r="EW95" i="46"/>
  <c r="EW98" i="46"/>
  <c r="EW45" i="46"/>
  <c r="EW55" i="46"/>
  <c r="EW60" i="46"/>
  <c r="EW96" i="46"/>
  <c r="EW110" i="46"/>
  <c r="EW102" i="46"/>
  <c r="EW93" i="46"/>
  <c r="EW107" i="46"/>
  <c r="EW40" i="46"/>
  <c r="EW24" i="46"/>
  <c r="EW33" i="46"/>
  <c r="EW38" i="46"/>
  <c r="EW39" i="46"/>
  <c r="EW75" i="46"/>
  <c r="EW88" i="46"/>
  <c r="EW82" i="46"/>
  <c r="EW43" i="46"/>
  <c r="EW87" i="46"/>
  <c r="EW29" i="46"/>
  <c r="EW83" i="46"/>
  <c r="EW77" i="46"/>
  <c r="EW90" i="46"/>
  <c r="EW25" i="46"/>
  <c r="EW84" i="46"/>
  <c r="EW79" i="46"/>
  <c r="EW73" i="46"/>
  <c r="EW86" i="46"/>
  <c r="EW28" i="46"/>
  <c r="EW37" i="46"/>
  <c r="EW71" i="46"/>
  <c r="EW80" i="46"/>
  <c r="EW32" i="46"/>
  <c r="EW41" i="46"/>
  <c r="EW27" i="46"/>
  <c r="EW26" i="46"/>
  <c r="EW36" i="46"/>
  <c r="EW35" i="46"/>
  <c r="EW42" i="46"/>
  <c r="EW30" i="46"/>
  <c r="EW81" i="46"/>
  <c r="EW34" i="46"/>
  <c r="EW72" i="46"/>
  <c r="EW85" i="46"/>
  <c r="EW31" i="46"/>
  <c r="EW74" i="46"/>
  <c r="EW137" i="46"/>
  <c r="EW147" i="46"/>
  <c r="EW151" i="46"/>
  <c r="EW117" i="46"/>
  <c r="EW118" i="46"/>
  <c r="EW152" i="46"/>
  <c r="EW140" i="46"/>
  <c r="EW124" i="46"/>
  <c r="EW134" i="46"/>
  <c r="EW121" i="46"/>
  <c r="EW131" i="46"/>
  <c r="EW128" i="46"/>
  <c r="EW145" i="46"/>
  <c r="EW139" i="46"/>
  <c r="EW141" i="46"/>
  <c r="EW143" i="46"/>
  <c r="EW130" i="46"/>
  <c r="EW116" i="46"/>
  <c r="EW115" i="46"/>
  <c r="EW127" i="46"/>
  <c r="EW123" i="46"/>
  <c r="EW144" i="46"/>
  <c r="EW138" i="46"/>
  <c r="EW154" i="46"/>
  <c r="EW148" i="46"/>
  <c r="EW150" i="46"/>
  <c r="EW126" i="46"/>
  <c r="EW119" i="46"/>
  <c r="EW129" i="46"/>
  <c r="EW120" i="46"/>
  <c r="EW125" i="46"/>
  <c r="EW153" i="46"/>
  <c r="EW149" i="46"/>
  <c r="EW133" i="46"/>
  <c r="EW132" i="46"/>
  <c r="EW136" i="46"/>
  <c r="EW146" i="46"/>
  <c r="EW142" i="46"/>
  <c r="EW122" i="46"/>
  <c r="EW135" i="46"/>
  <c r="BO168" i="21"/>
  <c r="BO357" i="21" s="1"/>
  <c r="EN24" i="20"/>
  <c r="EN44" i="20"/>
  <c r="EN39" i="20"/>
  <c r="EN34" i="20"/>
  <c r="EN33" i="20" s="1"/>
  <c r="EN3" i="20"/>
  <c r="EN9" i="20"/>
  <c r="EN54" i="20"/>
  <c r="EN4" i="20"/>
  <c r="EN59" i="20"/>
  <c r="EN49" i="20"/>
  <c r="EN10" i="20"/>
  <c r="EV294" i="46"/>
  <c r="EW294" i="46" s="1"/>
  <c r="EV250" i="46"/>
  <c r="EW250" i="46" s="1"/>
  <c r="EV297" i="46"/>
  <c r="EW297" i="46" s="1"/>
  <c r="EV137" i="46"/>
  <c r="EV136" i="46"/>
  <c r="EV154" i="46"/>
  <c r="EV150" i="46"/>
  <c r="EV146" i="46"/>
  <c r="EV142" i="46"/>
  <c r="EV108" i="46"/>
  <c r="EV104" i="46"/>
  <c r="EV100" i="46"/>
  <c r="EV96" i="46"/>
  <c r="EV92" i="46"/>
  <c r="EV303" i="46"/>
  <c r="EW303" i="46" s="1"/>
  <c r="EV296" i="46"/>
  <c r="EW296" i="46" s="1"/>
  <c r="EV305" i="46"/>
  <c r="EW305" i="46" s="1"/>
  <c r="EV288" i="46"/>
  <c r="EW288" i="46" s="1"/>
  <c r="EV290" i="46"/>
  <c r="EW290" i="46" s="1"/>
  <c r="EV253" i="46"/>
  <c r="EW253" i="46" s="1"/>
  <c r="EV287" i="46"/>
  <c r="EW287" i="46" s="1"/>
  <c r="EV243" i="46"/>
  <c r="EW243" i="46" s="1"/>
  <c r="EV244" i="46"/>
  <c r="EW244" i="46" s="1"/>
  <c r="EV241" i="46"/>
  <c r="EW241" i="46" s="1"/>
  <c r="EV239" i="46"/>
  <c r="EW239" i="46" s="1"/>
  <c r="EV202" i="46"/>
  <c r="EV200" i="46"/>
  <c r="EV203" i="46"/>
  <c r="EV197" i="46"/>
  <c r="EV191" i="46"/>
  <c r="EV188" i="46"/>
  <c r="EV135" i="46"/>
  <c r="EV153" i="46"/>
  <c r="EV149" i="46"/>
  <c r="EV145" i="46"/>
  <c r="EV141" i="46"/>
  <c r="EV107" i="46"/>
  <c r="EV103" i="46"/>
  <c r="EV99" i="46"/>
  <c r="EV95" i="46"/>
  <c r="EV91" i="46"/>
  <c r="EV299" i="46"/>
  <c r="EW299" i="46" s="1"/>
  <c r="EV292" i="46"/>
  <c r="EW292" i="46" s="1"/>
  <c r="EV301" i="46"/>
  <c r="EW301" i="46" s="1"/>
  <c r="EV302" i="46"/>
  <c r="EW302" i="46" s="1"/>
  <c r="EV289" i="46"/>
  <c r="EW289" i="46" s="1"/>
  <c r="EV246" i="46"/>
  <c r="EW246" i="46" s="1"/>
  <c r="EV240" i="46"/>
  <c r="EW240" i="46" s="1"/>
  <c r="EV237" i="46"/>
  <c r="EW237" i="46" s="1"/>
  <c r="EV235" i="46"/>
  <c r="EW235" i="46" s="1"/>
  <c r="EV199" i="46"/>
  <c r="EV194" i="46"/>
  <c r="EV193" i="46"/>
  <c r="EV189" i="46"/>
  <c r="EV152" i="46"/>
  <c r="EV148" i="46"/>
  <c r="EV144" i="46"/>
  <c r="EV140" i="46"/>
  <c r="EV110" i="46"/>
  <c r="EV106" i="46"/>
  <c r="EV102" i="46"/>
  <c r="EV98" i="46"/>
  <c r="EV94" i="46"/>
  <c r="EV295" i="46"/>
  <c r="EW295" i="46" s="1"/>
  <c r="EV286" i="46"/>
  <c r="EW286" i="46" s="1"/>
  <c r="EV298" i="46"/>
  <c r="EW298" i="46" s="1"/>
  <c r="EV251" i="46"/>
  <c r="EW251" i="46" s="1"/>
  <c r="EV242" i="46"/>
  <c r="EW242" i="46" s="1"/>
  <c r="EV252" i="46"/>
  <c r="EW252" i="46" s="1"/>
  <c r="EV249" i="46"/>
  <c r="EW249" i="46" s="1"/>
  <c r="EV238" i="46"/>
  <c r="EW238" i="46" s="1"/>
  <c r="EV236" i="46"/>
  <c r="EW236" i="46" s="1"/>
  <c r="EV198" i="46"/>
  <c r="EV204" i="46"/>
  <c r="EV196" i="46"/>
  <c r="EV190" i="46"/>
  <c r="EV185" i="46"/>
  <c r="EV139" i="46"/>
  <c r="EV138" i="46"/>
  <c r="EV151" i="46"/>
  <c r="EV147" i="46"/>
  <c r="EV143" i="46"/>
  <c r="EV109" i="46"/>
  <c r="EV105" i="46"/>
  <c r="EV101" i="46"/>
  <c r="EV304" i="46"/>
  <c r="EW304" i="46" s="1"/>
  <c r="EV97" i="46"/>
  <c r="EV93" i="46"/>
  <c r="EV300" i="46"/>
  <c r="EW300" i="46" s="1"/>
  <c r="EV293" i="46"/>
  <c r="EW293" i="46" s="1"/>
  <c r="EV291" i="46"/>
  <c r="EW291" i="46" s="1"/>
  <c r="EV254" i="46"/>
  <c r="EW254" i="46" s="1"/>
  <c r="EV247" i="46"/>
  <c r="EW247" i="46" s="1"/>
  <c r="EV248" i="46"/>
  <c r="EW248" i="46" s="1"/>
  <c r="EV245" i="46"/>
  <c r="EW245" i="46" s="1"/>
  <c r="EV195" i="46"/>
  <c r="EV201" i="46"/>
  <c r="EV192" i="46"/>
  <c r="EV187" i="46"/>
  <c r="EV186" i="46"/>
  <c r="EV230" i="46"/>
  <c r="EW230" i="46" s="1"/>
  <c r="EV216" i="46"/>
  <c r="EW216" i="46" s="1"/>
  <c r="EV281" i="46"/>
  <c r="EW281" i="46" s="1"/>
  <c r="EV223" i="46"/>
  <c r="EW223" i="46" s="1"/>
  <c r="EV231" i="46"/>
  <c r="EW231" i="46" s="1"/>
  <c r="EV268" i="46"/>
  <c r="EW268" i="46" s="1"/>
  <c r="EV217" i="46"/>
  <c r="EW217" i="46" s="1"/>
  <c r="EV278" i="46"/>
  <c r="EW278" i="46" s="1"/>
  <c r="EV283" i="46"/>
  <c r="EW283" i="46" s="1"/>
  <c r="EV276" i="46"/>
  <c r="EW276" i="46" s="1"/>
  <c r="EV220" i="46"/>
  <c r="EW220" i="46" s="1"/>
  <c r="EV116" i="46"/>
  <c r="EV126" i="46"/>
  <c r="EV121" i="46"/>
  <c r="EV133" i="46"/>
  <c r="EV131" i="46"/>
  <c r="EV86" i="46"/>
  <c r="EV84" i="46"/>
  <c r="EV80" i="46"/>
  <c r="EV75" i="46"/>
  <c r="EV72" i="46"/>
  <c r="EV166" i="46"/>
  <c r="EV171" i="46"/>
  <c r="EV218" i="46"/>
  <c r="EW218" i="46" s="1"/>
  <c r="EV226" i="46"/>
  <c r="EW226" i="46" s="1"/>
  <c r="EV228" i="46"/>
  <c r="EW228" i="46" s="1"/>
  <c r="EV277" i="46"/>
  <c r="EW277" i="46" s="1"/>
  <c r="EV234" i="46"/>
  <c r="EW234" i="46" s="1"/>
  <c r="EV184" i="46"/>
  <c r="EV176" i="46"/>
  <c r="EV170" i="46"/>
  <c r="EW170" i="46" s="1"/>
  <c r="EV221" i="46"/>
  <c r="EW221" i="46" s="1"/>
  <c r="EV222" i="46"/>
  <c r="EW222" i="46" s="1"/>
  <c r="EV125" i="46"/>
  <c r="EV117" i="46"/>
  <c r="EV129" i="46"/>
  <c r="EV124" i="46"/>
  <c r="EV132" i="46"/>
  <c r="EV87" i="46"/>
  <c r="EV78" i="46"/>
  <c r="EV81" i="46"/>
  <c r="EV76" i="46"/>
  <c r="EV73" i="46"/>
  <c r="EV177" i="46"/>
  <c r="EV282" i="46"/>
  <c r="EW282" i="46" s="1"/>
  <c r="EV227" i="46"/>
  <c r="EW227" i="46" s="1"/>
  <c r="EV168" i="46"/>
  <c r="EV267" i="46"/>
  <c r="EW267" i="46" s="1"/>
  <c r="EV275" i="46"/>
  <c r="EW275" i="46" s="1"/>
  <c r="EV178" i="46"/>
  <c r="EV285" i="46"/>
  <c r="EW285" i="46" s="1"/>
  <c r="EV270" i="46"/>
  <c r="EW270" i="46" s="1"/>
  <c r="EV183" i="46"/>
  <c r="EV273" i="46"/>
  <c r="EW273" i="46" s="1"/>
  <c r="EV180" i="46"/>
  <c r="EV172" i="46"/>
  <c r="EV232" i="46"/>
  <c r="EW232" i="46" s="1"/>
  <c r="EV266" i="46"/>
  <c r="EW266" i="46" s="1"/>
  <c r="EV115" i="46"/>
  <c r="EV118" i="46"/>
  <c r="EV130" i="46"/>
  <c r="EV128" i="46"/>
  <c r="EV90" i="46"/>
  <c r="EV83" i="46"/>
  <c r="EV89" i="46"/>
  <c r="EV82" i="46"/>
  <c r="EV77" i="46"/>
  <c r="EV74" i="46"/>
  <c r="EV169" i="46"/>
  <c r="EV224" i="46"/>
  <c r="EW224" i="46" s="1"/>
  <c r="EV181" i="46"/>
  <c r="EV284" i="46"/>
  <c r="EW284" i="46" s="1"/>
  <c r="EV173" i="46"/>
  <c r="EV229" i="46"/>
  <c r="EW229" i="46" s="1"/>
  <c r="EV279" i="46"/>
  <c r="EW279" i="46" s="1"/>
  <c r="EV215" i="46"/>
  <c r="EW215" i="46" s="1"/>
  <c r="EV167" i="46"/>
  <c r="EV271" i="46"/>
  <c r="EW271" i="46" s="1"/>
  <c r="EV225" i="46"/>
  <c r="EW225" i="46" s="1"/>
  <c r="EV182" i="46"/>
  <c r="EV219" i="46"/>
  <c r="EW219" i="46" s="1"/>
  <c r="EV272" i="46"/>
  <c r="EW272" i="46" s="1"/>
  <c r="EV269" i="46"/>
  <c r="EW269" i="46" s="1"/>
  <c r="EV280" i="46"/>
  <c r="EW280" i="46" s="1"/>
  <c r="EV174" i="46"/>
  <c r="EV165" i="46"/>
  <c r="EW165" i="46" s="1"/>
  <c r="EV119" i="46"/>
  <c r="EV120" i="46"/>
  <c r="EV122" i="46"/>
  <c r="EV123" i="46"/>
  <c r="EV127" i="46"/>
  <c r="EV88" i="46"/>
  <c r="EV85" i="46"/>
  <c r="EV79" i="46"/>
  <c r="EV71" i="46"/>
  <c r="EV274" i="46"/>
  <c r="EW274" i="46" s="1"/>
  <c r="EV233" i="46"/>
  <c r="EW233" i="46" s="1"/>
  <c r="EV179" i="46"/>
  <c r="EV175" i="46"/>
  <c r="EU159" i="46"/>
  <c r="ET310" i="46"/>
  <c r="EU260" i="46"/>
  <c r="EU259" i="46"/>
  <c r="EU209" i="46"/>
  <c r="EU208" i="46"/>
  <c r="EU158" i="46"/>
  <c r="EV318" i="46"/>
  <c r="EU313" i="46"/>
  <c r="BO26" i="28"/>
  <c r="BO109" i="21"/>
  <c r="DN145" i="21"/>
  <c r="DO142" i="21" s="1"/>
  <c r="DO144" i="21" s="1"/>
  <c r="DN20" i="26"/>
  <c r="CV123" i="21"/>
  <c r="CW120" i="21" s="1"/>
  <c r="CW122" i="21" s="1"/>
  <c r="CW18" i="26" s="1"/>
  <c r="CV18" i="26"/>
  <c r="DE134" i="21"/>
  <c r="DF131" i="21" s="1"/>
  <c r="DF133" i="21" s="1"/>
  <c r="DE19" i="26"/>
  <c r="EW106" i="46" l="1"/>
  <c r="EW89" i="46"/>
  <c r="EW101" i="46"/>
  <c r="EW99" i="46"/>
  <c r="EW76" i="46"/>
  <c r="EW94" i="46"/>
  <c r="EN347" i="21"/>
  <c r="EO344" i="21" s="1"/>
  <c r="EN350" i="21"/>
  <c r="EW78" i="46"/>
  <c r="EW103" i="46"/>
  <c r="EW104" i="46"/>
  <c r="ET19" i="46"/>
  <c r="ES17" i="46"/>
  <c r="ES18" i="46"/>
  <c r="EY14" i="46"/>
  <c r="EX16" i="46"/>
  <c r="EX274" i="46" s="1"/>
  <c r="EX15" i="46"/>
  <c r="EX61" i="46"/>
  <c r="EX45" i="46"/>
  <c r="EX44" i="46"/>
  <c r="EX52" i="46"/>
  <c r="EX50" i="46"/>
  <c r="EX59" i="46"/>
  <c r="EX54" i="46"/>
  <c r="EX63" i="46"/>
  <c r="EX56" i="46"/>
  <c r="EX92" i="46"/>
  <c r="EX53" i="46"/>
  <c r="EX51" i="46"/>
  <c r="EX55" i="46"/>
  <c r="EX49" i="46"/>
  <c r="EX48" i="46"/>
  <c r="EX60" i="46"/>
  <c r="EX62" i="46"/>
  <c r="EX58" i="46"/>
  <c r="EX57" i="46"/>
  <c r="EX97" i="46"/>
  <c r="EX46" i="46"/>
  <c r="EX47" i="46"/>
  <c r="EX42" i="46"/>
  <c r="EX32" i="46"/>
  <c r="EX24" i="46"/>
  <c r="EX31" i="46"/>
  <c r="EX30" i="46"/>
  <c r="EX26" i="46"/>
  <c r="EX38" i="46"/>
  <c r="EX41" i="46"/>
  <c r="EX39" i="46"/>
  <c r="EX37" i="46"/>
  <c r="EX25" i="46"/>
  <c r="EX40" i="46"/>
  <c r="EX88" i="46"/>
  <c r="EX27" i="46"/>
  <c r="EX35" i="46"/>
  <c r="EX33" i="46"/>
  <c r="EX43" i="46"/>
  <c r="EX34" i="46"/>
  <c r="EX29" i="46"/>
  <c r="EX78" i="46"/>
  <c r="EX36" i="46"/>
  <c r="EX28" i="46"/>
  <c r="EX137" i="46"/>
  <c r="EX118" i="46"/>
  <c r="EX134" i="46"/>
  <c r="EX143" i="46"/>
  <c r="EX154" i="46"/>
  <c r="BO21" i="28"/>
  <c r="BP165" i="21"/>
  <c r="BP167" i="21" s="1"/>
  <c r="BP22" i="26" s="1"/>
  <c r="EV323" i="46"/>
  <c r="EW175" i="46"/>
  <c r="EV329" i="46"/>
  <c r="EW181" i="46"/>
  <c r="EV328" i="46"/>
  <c r="EW180" i="46"/>
  <c r="EV316" i="46"/>
  <c r="EW168" i="46"/>
  <c r="EW318" i="46"/>
  <c r="EV319" i="46"/>
  <c r="EW171" i="46"/>
  <c r="EV335" i="46"/>
  <c r="EW187" i="46"/>
  <c r="EV344" i="46"/>
  <c r="EW196" i="46"/>
  <c r="EV347" i="46"/>
  <c r="EW199" i="46"/>
  <c r="EV336" i="46"/>
  <c r="EW188" i="46"/>
  <c r="EV348" i="46"/>
  <c r="EW200" i="46"/>
  <c r="EW260" i="46"/>
  <c r="EW259" i="46"/>
  <c r="EV326" i="46"/>
  <c r="EW178" i="46"/>
  <c r="EV324" i="46"/>
  <c r="EW176" i="46"/>
  <c r="EV314" i="46"/>
  <c r="EW166" i="46"/>
  <c r="EV340" i="46"/>
  <c r="EW192" i="46"/>
  <c r="EV352" i="46"/>
  <c r="EW204" i="46"/>
  <c r="EV337" i="46"/>
  <c r="EW189" i="46"/>
  <c r="EV339" i="46"/>
  <c r="EW191" i="46"/>
  <c r="EV350" i="46"/>
  <c r="EW202" i="46"/>
  <c r="EV327" i="46"/>
  <c r="EW179" i="46"/>
  <c r="EW313" i="46"/>
  <c r="EV322" i="46"/>
  <c r="EW174" i="46"/>
  <c r="EV315" i="46"/>
  <c r="EW167" i="46"/>
  <c r="EV321" i="46"/>
  <c r="EW173" i="46"/>
  <c r="EV317" i="46"/>
  <c r="EW169" i="46"/>
  <c r="EV331" i="46"/>
  <c r="EW183" i="46"/>
  <c r="EV332" i="46"/>
  <c r="EW184" i="46"/>
  <c r="EV349" i="46"/>
  <c r="EW201" i="46"/>
  <c r="EV333" i="46"/>
  <c r="EW185" i="46"/>
  <c r="EV346" i="46"/>
  <c r="EW198" i="46"/>
  <c r="EV341" i="46"/>
  <c r="EW193" i="46"/>
  <c r="EV345" i="46"/>
  <c r="EW197" i="46"/>
  <c r="EV330" i="46"/>
  <c r="EW182" i="46"/>
  <c r="EW208" i="46"/>
  <c r="EW209" i="46"/>
  <c r="EV320" i="46"/>
  <c r="EW172" i="46"/>
  <c r="EV325" i="46"/>
  <c r="EW177" i="46"/>
  <c r="EV334" i="46"/>
  <c r="EW186" i="46"/>
  <c r="EV343" i="46"/>
  <c r="EW195" i="46"/>
  <c r="EV338" i="46"/>
  <c r="EW190" i="46"/>
  <c r="EV342" i="46"/>
  <c r="EW194" i="46"/>
  <c r="EV351" i="46"/>
  <c r="EW203" i="46"/>
  <c r="EC58" i="20"/>
  <c r="EC60" i="20" s="1"/>
  <c r="ED57" i="20" s="1"/>
  <c r="EE58" i="20"/>
  <c r="ED58" i="20"/>
  <c r="EG58" i="20"/>
  <c r="EF58" i="20"/>
  <c r="EI58" i="20"/>
  <c r="EH58" i="20"/>
  <c r="EL58" i="20"/>
  <c r="EJ58" i="20"/>
  <c r="EM58" i="20"/>
  <c r="EK58" i="20"/>
  <c r="EF33" i="20"/>
  <c r="EG33" i="20"/>
  <c r="EE33" i="20"/>
  <c r="ED33" i="20"/>
  <c r="EC33" i="20"/>
  <c r="EC35" i="20" s="1"/>
  <c r="ED32" i="20" s="1"/>
  <c r="EI33" i="20"/>
  <c r="EH33" i="20"/>
  <c r="EK33" i="20"/>
  <c r="EJ33" i="20"/>
  <c r="EM33" i="20"/>
  <c r="EN58" i="20"/>
  <c r="ED48" i="20"/>
  <c r="EE48" i="20"/>
  <c r="EC48" i="20"/>
  <c r="EC50" i="20" s="1"/>
  <c r="ED47" i="20" s="1"/>
  <c r="EF48" i="20"/>
  <c r="EG48" i="20"/>
  <c r="EI48" i="20"/>
  <c r="EH48" i="20"/>
  <c r="EM48" i="20"/>
  <c r="EJ48" i="20"/>
  <c r="EL48" i="20"/>
  <c r="EK48" i="20"/>
  <c r="EL33" i="20"/>
  <c r="EN48" i="20"/>
  <c r="EV159" i="46"/>
  <c r="EU310" i="46"/>
  <c r="EV209" i="46"/>
  <c r="EV208" i="46"/>
  <c r="EV158" i="46"/>
  <c r="EV260" i="46"/>
  <c r="EV259" i="46"/>
  <c r="EV313" i="46"/>
  <c r="BO111" i="21"/>
  <c r="DF134" i="21"/>
  <c r="DG131" i="21" s="1"/>
  <c r="DG133" i="21" s="1"/>
  <c r="DF19" i="26"/>
  <c r="DO145" i="21"/>
  <c r="DP142" i="21" s="1"/>
  <c r="DP144" i="21" s="1"/>
  <c r="DO20" i="26"/>
  <c r="CW123" i="21"/>
  <c r="CX120" i="21" s="1"/>
  <c r="EX215" i="46" l="1"/>
  <c r="EX138" i="46"/>
  <c r="EX141" i="46"/>
  <c r="EX122" i="46"/>
  <c r="EX132" i="46"/>
  <c r="EX125" i="46"/>
  <c r="EX71" i="46"/>
  <c r="EX90" i="46"/>
  <c r="EX75" i="46"/>
  <c r="EX87" i="46"/>
  <c r="EO350" i="21"/>
  <c r="EO347" i="21"/>
  <c r="EX266" i="46"/>
  <c r="EX144" i="46"/>
  <c r="EX139" i="46"/>
  <c r="EX124" i="46"/>
  <c r="EX117" i="46"/>
  <c r="EX120" i="46"/>
  <c r="EX77" i="46"/>
  <c r="EX107" i="46"/>
  <c r="EX129" i="46"/>
  <c r="EX123" i="46"/>
  <c r="EX145" i="46"/>
  <c r="EX142" i="46"/>
  <c r="EX133" i="46"/>
  <c r="EX85" i="46"/>
  <c r="EX86" i="46"/>
  <c r="EX83" i="46"/>
  <c r="EX106" i="46"/>
  <c r="EX165" i="46"/>
  <c r="EX119" i="46"/>
  <c r="EX127" i="46"/>
  <c r="EX128" i="46"/>
  <c r="EX140" i="46"/>
  <c r="EX151" i="46"/>
  <c r="EX72" i="46"/>
  <c r="EX73" i="46"/>
  <c r="EX89" i="46"/>
  <c r="EX95" i="46"/>
  <c r="EX100" i="46"/>
  <c r="EX94" i="46"/>
  <c r="EX126" i="46"/>
  <c r="EX115" i="46"/>
  <c r="EX131" i="46"/>
  <c r="EX146" i="46"/>
  <c r="EX149" i="46"/>
  <c r="EX79" i="46"/>
  <c r="EX76" i="46"/>
  <c r="EX103" i="46"/>
  <c r="EX99" i="46"/>
  <c r="EX102" i="46"/>
  <c r="EX150" i="46"/>
  <c r="EX116" i="46"/>
  <c r="EX121" i="46"/>
  <c r="EX152" i="46"/>
  <c r="EX147" i="46"/>
  <c r="EX81" i="46"/>
  <c r="EX84" i="46"/>
  <c r="EX74" i="46"/>
  <c r="EX108" i="46"/>
  <c r="EX93" i="46"/>
  <c r="EX170" i="46"/>
  <c r="EX148" i="46"/>
  <c r="EX130" i="46"/>
  <c r="EX135" i="46"/>
  <c r="EX136" i="46"/>
  <c r="EX153" i="46"/>
  <c r="EX82" i="46"/>
  <c r="EX80" i="46"/>
  <c r="EX98" i="46"/>
  <c r="EX104" i="46"/>
  <c r="EX105" i="46"/>
  <c r="EX110" i="46"/>
  <c r="EX305" i="46"/>
  <c r="EX252" i="46"/>
  <c r="EX235" i="46"/>
  <c r="EX244" i="46"/>
  <c r="EX301" i="46"/>
  <c r="EX239" i="46"/>
  <c r="EX300" i="46"/>
  <c r="EX293" i="46"/>
  <c r="EX238" i="46"/>
  <c r="EX236" i="46"/>
  <c r="EX302" i="46"/>
  <c r="EX231" i="46"/>
  <c r="EX276" i="46"/>
  <c r="EX217" i="46"/>
  <c r="EX218" i="46"/>
  <c r="EX109" i="46"/>
  <c r="EX91" i="46"/>
  <c r="EX101" i="46"/>
  <c r="EX96" i="46"/>
  <c r="EX294" i="46"/>
  <c r="EX237" i="46"/>
  <c r="EX282" i="46"/>
  <c r="EX288" i="46"/>
  <c r="EX224" i="46"/>
  <c r="EY224" i="46" s="1"/>
  <c r="EX279" i="46"/>
  <c r="EX270" i="46"/>
  <c r="EX283" i="46"/>
  <c r="EX275" i="46"/>
  <c r="EX243" i="46"/>
  <c r="EX298" i="46"/>
  <c r="EX248" i="46"/>
  <c r="EX228" i="46"/>
  <c r="EX229" i="46"/>
  <c r="EX297" i="46"/>
  <c r="EX292" i="46"/>
  <c r="EX291" i="46"/>
  <c r="EX220" i="46"/>
  <c r="EX225" i="46"/>
  <c r="EX296" i="46"/>
  <c r="EX240" i="46"/>
  <c r="EX254" i="46"/>
  <c r="EX234" i="46"/>
  <c r="EX284" i="46"/>
  <c r="EX247" i="46"/>
  <c r="EX226" i="46"/>
  <c r="EX232" i="46"/>
  <c r="ET18" i="46"/>
  <c r="ET17" i="46"/>
  <c r="EU19" i="46"/>
  <c r="EX299" i="46"/>
  <c r="EX249" i="46"/>
  <c r="EX216" i="46"/>
  <c r="EX227" i="46"/>
  <c r="EX271" i="46"/>
  <c r="EX303" i="46"/>
  <c r="EX246" i="46"/>
  <c r="EX245" i="46"/>
  <c r="EX277" i="46"/>
  <c r="EX269" i="46"/>
  <c r="EX253" i="46"/>
  <c r="EX295" i="46"/>
  <c r="EX223" i="46"/>
  <c r="EX221" i="46"/>
  <c r="EX280" i="46"/>
  <c r="EX287" i="46"/>
  <c r="EX286" i="46"/>
  <c r="EX230" i="46"/>
  <c r="EX222" i="46"/>
  <c r="EX233" i="46"/>
  <c r="EX250" i="46"/>
  <c r="EX289" i="46"/>
  <c r="EX304" i="46"/>
  <c r="EX268" i="46"/>
  <c r="EX273" i="46"/>
  <c r="EX272" i="46"/>
  <c r="EX290" i="46"/>
  <c r="EX251" i="46"/>
  <c r="EX281" i="46"/>
  <c r="EX285" i="46"/>
  <c r="EX219" i="46"/>
  <c r="EX241" i="46"/>
  <c r="EX242" i="46"/>
  <c r="EX278" i="46"/>
  <c r="EX267" i="46"/>
  <c r="EZ14" i="46"/>
  <c r="EY16" i="46"/>
  <c r="EY300" i="46" s="1"/>
  <c r="EY15" i="46"/>
  <c r="EY52" i="46"/>
  <c r="EY108" i="46"/>
  <c r="EY98" i="46"/>
  <c r="EY61" i="46"/>
  <c r="EY58" i="46"/>
  <c r="EY103" i="46"/>
  <c r="EY97" i="46"/>
  <c r="EY51" i="46"/>
  <c r="EY105" i="46"/>
  <c r="EY57" i="46"/>
  <c r="EY56" i="46"/>
  <c r="EY106" i="46"/>
  <c r="EY46" i="46"/>
  <c r="EY60" i="46"/>
  <c r="EY96" i="46"/>
  <c r="EY55" i="46"/>
  <c r="EY63" i="46"/>
  <c r="EY107" i="46"/>
  <c r="EY101" i="46"/>
  <c r="EY110" i="46"/>
  <c r="EY44" i="46"/>
  <c r="EY53" i="46"/>
  <c r="EY62" i="46"/>
  <c r="EY93" i="46"/>
  <c r="EY102" i="46"/>
  <c r="EY50" i="46"/>
  <c r="EY92" i="46"/>
  <c r="EY47" i="46"/>
  <c r="EY45" i="46"/>
  <c r="EY100" i="46"/>
  <c r="EY59" i="46"/>
  <c r="EY94" i="46"/>
  <c r="EY109" i="46"/>
  <c r="EY54" i="46"/>
  <c r="EY104" i="46"/>
  <c r="EY91" i="46"/>
  <c r="EY49" i="46"/>
  <c r="EY48" i="46"/>
  <c r="EY40" i="46"/>
  <c r="EY37" i="46"/>
  <c r="EY41" i="46"/>
  <c r="EY29" i="46"/>
  <c r="EY81" i="46"/>
  <c r="EY35" i="46"/>
  <c r="EY31" i="46"/>
  <c r="EY36" i="46"/>
  <c r="EY39" i="46"/>
  <c r="EY72" i="46"/>
  <c r="EY85" i="46"/>
  <c r="EY33" i="46"/>
  <c r="EY84" i="46"/>
  <c r="EY26" i="46"/>
  <c r="EY38" i="46"/>
  <c r="EY80" i="46"/>
  <c r="EY74" i="46"/>
  <c r="EY76" i="46"/>
  <c r="EY89" i="46"/>
  <c r="EY43" i="46"/>
  <c r="EY42" i="46"/>
  <c r="EY87" i="46"/>
  <c r="EY25" i="46"/>
  <c r="EY24" i="46"/>
  <c r="EY77" i="46"/>
  <c r="EY90" i="46"/>
  <c r="EY79" i="46"/>
  <c r="EY73" i="46"/>
  <c r="EY86" i="46"/>
  <c r="EY71" i="46"/>
  <c r="EY78" i="46"/>
  <c r="EY28" i="46"/>
  <c r="EY34" i="46"/>
  <c r="EY32" i="46"/>
  <c r="EY27" i="46"/>
  <c r="EY75" i="46"/>
  <c r="EY88" i="46"/>
  <c r="EY82" i="46"/>
  <c r="EY30" i="46"/>
  <c r="EY83" i="46"/>
  <c r="EY121" i="46"/>
  <c r="EY131" i="46"/>
  <c r="EY145" i="46"/>
  <c r="EY141" i="46"/>
  <c r="EY130" i="46"/>
  <c r="EY115" i="46"/>
  <c r="EY123" i="46"/>
  <c r="EY138" i="46"/>
  <c r="EY148" i="46"/>
  <c r="EY126" i="46"/>
  <c r="EY129" i="46"/>
  <c r="EY120" i="46"/>
  <c r="EY125" i="46"/>
  <c r="EY137" i="46"/>
  <c r="EY153" i="46"/>
  <c r="EY147" i="46"/>
  <c r="EY149" i="46"/>
  <c r="EY151" i="46"/>
  <c r="EY133" i="46"/>
  <c r="EY117" i="46"/>
  <c r="EY132" i="46"/>
  <c r="EY118" i="46"/>
  <c r="EY136" i="46"/>
  <c r="EY152" i="46"/>
  <c r="EY146" i="46"/>
  <c r="EY140" i="46"/>
  <c r="EY142" i="46"/>
  <c r="EY124" i="46"/>
  <c r="EY122" i="46"/>
  <c r="EY134" i="46"/>
  <c r="EY135" i="46"/>
  <c r="EY128" i="46"/>
  <c r="EY139" i="46"/>
  <c r="EY143" i="46"/>
  <c r="EY116" i="46"/>
  <c r="EY127" i="46"/>
  <c r="EY144" i="46"/>
  <c r="EY154" i="46"/>
  <c r="EY150" i="46"/>
  <c r="EY119" i="46"/>
  <c r="EY239" i="46"/>
  <c r="EY252" i="46"/>
  <c r="EY231" i="46"/>
  <c r="EY282" i="46"/>
  <c r="EY288" i="46"/>
  <c r="EY235" i="46"/>
  <c r="EY293" i="46"/>
  <c r="EY276" i="46"/>
  <c r="EY244" i="46"/>
  <c r="EY238" i="46"/>
  <c r="EY217" i="46"/>
  <c r="EY279" i="46"/>
  <c r="EY301" i="46"/>
  <c r="EY236" i="46"/>
  <c r="EY218" i="46"/>
  <c r="EY270" i="46"/>
  <c r="BP168" i="21"/>
  <c r="BP357" i="21" s="1"/>
  <c r="BO41" i="26"/>
  <c r="BO273" i="21"/>
  <c r="EV310" i="46"/>
  <c r="EW351" i="46"/>
  <c r="EX203" i="46"/>
  <c r="EW338" i="46"/>
  <c r="EX190" i="46"/>
  <c r="EW334" i="46"/>
  <c r="EX186" i="46"/>
  <c r="EW320" i="46"/>
  <c r="EX172" i="46"/>
  <c r="EW336" i="46"/>
  <c r="EX188" i="46"/>
  <c r="EX196" i="46"/>
  <c r="EW344" i="46"/>
  <c r="EW319" i="46"/>
  <c r="EX171" i="46"/>
  <c r="EX168" i="46"/>
  <c r="EW316" i="46"/>
  <c r="EW329" i="46"/>
  <c r="EX181" i="46"/>
  <c r="EX182" i="46"/>
  <c r="EW330" i="46"/>
  <c r="EW341" i="46"/>
  <c r="EX193" i="46"/>
  <c r="EX185" i="46"/>
  <c r="EW333" i="46"/>
  <c r="EX184" i="46"/>
  <c r="EW332" i="46"/>
  <c r="EX169" i="46"/>
  <c r="EW317" i="46"/>
  <c r="EW315" i="46"/>
  <c r="EX167" i="46"/>
  <c r="EY165" i="46"/>
  <c r="EX313" i="46"/>
  <c r="EW327" i="46"/>
  <c r="EX179" i="46"/>
  <c r="EW339" i="46"/>
  <c r="EX191" i="46"/>
  <c r="EX204" i="46"/>
  <c r="EW352" i="46"/>
  <c r="EW314" i="46"/>
  <c r="EX166" i="46"/>
  <c r="EW326" i="46"/>
  <c r="EX178" i="46"/>
  <c r="EY266" i="46"/>
  <c r="EX194" i="46"/>
  <c r="EW342" i="46"/>
  <c r="EX195" i="46"/>
  <c r="EW343" i="46"/>
  <c r="EW325" i="46"/>
  <c r="EX177" i="46"/>
  <c r="EY215" i="46"/>
  <c r="EX208" i="46"/>
  <c r="EW158" i="46"/>
  <c r="EW348" i="46"/>
  <c r="EX200" i="46"/>
  <c r="EX199" i="46"/>
  <c r="EW347" i="46"/>
  <c r="EW335" i="46"/>
  <c r="EX187" i="46"/>
  <c r="EX318" i="46"/>
  <c r="EY170" i="46"/>
  <c r="EW328" i="46"/>
  <c r="EX180" i="46"/>
  <c r="EX175" i="46"/>
  <c r="EW323" i="46"/>
  <c r="EX197" i="46"/>
  <c r="EW345" i="46"/>
  <c r="EX198" i="46"/>
  <c r="EW346" i="46"/>
  <c r="EX201" i="46"/>
  <c r="EW349" i="46"/>
  <c r="EX183" i="46"/>
  <c r="EW331" i="46"/>
  <c r="EX173" i="46"/>
  <c r="EW321" i="46"/>
  <c r="EX174" i="46"/>
  <c r="EW322" i="46"/>
  <c r="EW159" i="46"/>
  <c r="EX202" i="46"/>
  <c r="EW350" i="46"/>
  <c r="EX189" i="46"/>
  <c r="EW337" i="46"/>
  <c r="EX192" i="46"/>
  <c r="EW340" i="46"/>
  <c r="EX176" i="46"/>
  <c r="EW324" i="46"/>
  <c r="ED50" i="20"/>
  <c r="EE47" i="20" s="1"/>
  <c r="EE50" i="20" s="1"/>
  <c r="EF47" i="20" s="1"/>
  <c r="EF50" i="20" s="1"/>
  <c r="EG47" i="20" s="1"/>
  <c r="EG50" i="20" s="1"/>
  <c r="EH47" i="20" s="1"/>
  <c r="EH50" i="20" s="1"/>
  <c r="EI47" i="20" s="1"/>
  <c r="EI50" i="20" s="1"/>
  <c r="EJ47" i="20" s="1"/>
  <c r="EJ50" i="20" s="1"/>
  <c r="EK47" i="20" s="1"/>
  <c r="EK50" i="20" s="1"/>
  <c r="EL47" i="20" s="1"/>
  <c r="EL50" i="20" s="1"/>
  <c r="EM47" i="20" s="1"/>
  <c r="EM50" i="20" s="1"/>
  <c r="EN47" i="20" s="1"/>
  <c r="EN50" i="20" s="1"/>
  <c r="ED35" i="20"/>
  <c r="EE32" i="20" s="1"/>
  <c r="EE35" i="20" s="1"/>
  <c r="EF32" i="20" s="1"/>
  <c r="EF35" i="20" s="1"/>
  <c r="EG32" i="20" s="1"/>
  <c r="EG35" i="20" s="1"/>
  <c r="EH32" i="20" s="1"/>
  <c r="EH35" i="20" s="1"/>
  <c r="EI32" i="20" s="1"/>
  <c r="EI35" i="20" s="1"/>
  <c r="EJ32" i="20" s="1"/>
  <c r="EJ35" i="20" s="1"/>
  <c r="EK32" i="20" s="1"/>
  <c r="EK35" i="20" s="1"/>
  <c r="EL32" i="20" s="1"/>
  <c r="EL35" i="20" s="1"/>
  <c r="EM32" i="20" s="1"/>
  <c r="EM35" i="20" s="1"/>
  <c r="EN32" i="20" s="1"/>
  <c r="EN35" i="20" s="1"/>
  <c r="ED60" i="20"/>
  <c r="EE57" i="20" s="1"/>
  <c r="EE60" i="20" s="1"/>
  <c r="EF57" i="20" s="1"/>
  <c r="EF60" i="20" s="1"/>
  <c r="EG57" i="20" s="1"/>
  <c r="EG60" i="20" s="1"/>
  <c r="EH57" i="20" s="1"/>
  <c r="EH60" i="20" s="1"/>
  <c r="EI57" i="20" s="1"/>
  <c r="EI60" i="20" s="1"/>
  <c r="EJ57" i="20" s="1"/>
  <c r="EJ60" i="20" s="1"/>
  <c r="EK57" i="20" s="1"/>
  <c r="EK60" i="20" s="1"/>
  <c r="EL57" i="20" s="1"/>
  <c r="EL60" i="20" s="1"/>
  <c r="EM57" i="20" s="1"/>
  <c r="EM60" i="20" s="1"/>
  <c r="EN57" i="20" s="1"/>
  <c r="EN60" i="20" s="1"/>
  <c r="G358" i="46" a="1"/>
  <c r="G358" i="46" s="1"/>
  <c r="BO112" i="21"/>
  <c r="DP145" i="21"/>
  <c r="DQ142" i="21" s="1"/>
  <c r="DQ144" i="21" s="1"/>
  <c r="DP20" i="26"/>
  <c r="DG134" i="21"/>
  <c r="DH131" i="21" s="1"/>
  <c r="DH133" i="21" s="1"/>
  <c r="DG19" i="26"/>
  <c r="CX122" i="21"/>
  <c r="CX18" i="26" s="1"/>
  <c r="EY99" i="46" l="1"/>
  <c r="EY267" i="46"/>
  <c r="EY219" i="46"/>
  <c r="EY290" i="46"/>
  <c r="EY304" i="46"/>
  <c r="EY222" i="46"/>
  <c r="EY278" i="46"/>
  <c r="EY285" i="46"/>
  <c r="EZ285" i="46" s="1"/>
  <c r="EY272" i="46"/>
  <c r="EY289" i="46"/>
  <c r="EY230" i="46"/>
  <c r="EY221" i="46"/>
  <c r="EY269" i="46"/>
  <c r="EY303" i="46"/>
  <c r="EY223" i="46"/>
  <c r="EY277" i="46"/>
  <c r="EZ277" i="46" s="1"/>
  <c r="EY271" i="46"/>
  <c r="EY299" i="46"/>
  <c r="EY95" i="46"/>
  <c r="EY241" i="46"/>
  <c r="EY251" i="46"/>
  <c r="EY268" i="46"/>
  <c r="EY233" i="46"/>
  <c r="EY287" i="46"/>
  <c r="EZ287" i="46" s="1"/>
  <c r="EY295" i="46"/>
  <c r="EY245" i="46"/>
  <c r="EY227" i="46"/>
  <c r="EY226" i="46"/>
  <c r="EX260" i="46"/>
  <c r="EX209" i="46"/>
  <c r="EX259" i="46"/>
  <c r="EY242" i="46"/>
  <c r="EY281" i="46"/>
  <c r="EY273" i="46"/>
  <c r="EY250" i="46"/>
  <c r="EY286" i="46"/>
  <c r="EY280" i="46"/>
  <c r="EY253" i="46"/>
  <c r="EY246" i="46"/>
  <c r="EY216" i="46"/>
  <c r="EY247" i="46"/>
  <c r="EY254" i="46"/>
  <c r="EY220" i="46"/>
  <c r="EY229" i="46"/>
  <c r="EY243" i="46"/>
  <c r="EY302" i="46"/>
  <c r="EY274" i="46"/>
  <c r="EZ231" i="46"/>
  <c r="EZ16" i="46"/>
  <c r="EZ300" i="46" s="1"/>
  <c r="EZ15" i="46"/>
  <c r="FA14" i="46"/>
  <c r="EZ60" i="46"/>
  <c r="EZ54" i="46"/>
  <c r="EZ47" i="46"/>
  <c r="EZ56" i="46"/>
  <c r="EZ55" i="46"/>
  <c r="EZ51" i="46"/>
  <c r="EZ50" i="46"/>
  <c r="EZ94" i="46"/>
  <c r="EZ52" i="46"/>
  <c r="EZ59" i="46"/>
  <c r="EZ107" i="46"/>
  <c r="EZ61" i="46"/>
  <c r="EZ53" i="46"/>
  <c r="EZ58" i="46"/>
  <c r="EZ98" i="46"/>
  <c r="EZ62" i="46"/>
  <c r="EZ97" i="46"/>
  <c r="EZ63" i="46"/>
  <c r="EZ48" i="46"/>
  <c r="EZ101" i="46"/>
  <c r="EZ45" i="46"/>
  <c r="EZ57" i="46"/>
  <c r="EZ106" i="46"/>
  <c r="EZ44" i="46"/>
  <c r="EZ46" i="46"/>
  <c r="EZ100" i="46"/>
  <c r="EZ105" i="46"/>
  <c r="EZ49" i="46"/>
  <c r="EZ92" i="46"/>
  <c r="EZ26" i="46"/>
  <c r="EZ31" i="46"/>
  <c r="EZ43" i="46"/>
  <c r="EZ27" i="46"/>
  <c r="EZ34" i="46"/>
  <c r="EZ38" i="46"/>
  <c r="EZ77" i="46"/>
  <c r="EZ90" i="46"/>
  <c r="EZ36" i="46"/>
  <c r="EZ79" i="46"/>
  <c r="EZ73" i="46"/>
  <c r="EZ86" i="46"/>
  <c r="EZ25" i="46"/>
  <c r="EZ71" i="46"/>
  <c r="EZ78" i="46"/>
  <c r="EZ35" i="46"/>
  <c r="EZ24" i="46"/>
  <c r="EZ33" i="46"/>
  <c r="EZ39" i="46"/>
  <c r="EZ81" i="46"/>
  <c r="EZ28" i="46"/>
  <c r="EZ37" i="46"/>
  <c r="EZ30" i="46"/>
  <c r="EZ42" i="46"/>
  <c r="EZ85" i="46"/>
  <c r="EZ32" i="46"/>
  <c r="EZ75" i="46"/>
  <c r="EZ80" i="46"/>
  <c r="EZ74" i="46"/>
  <c r="EZ40" i="46"/>
  <c r="EZ29" i="46"/>
  <c r="EZ76" i="46"/>
  <c r="EZ89" i="46"/>
  <c r="EZ41" i="46"/>
  <c r="EZ82" i="46"/>
  <c r="EZ121" i="46"/>
  <c r="EZ131" i="46"/>
  <c r="EZ145" i="46"/>
  <c r="EZ139" i="46"/>
  <c r="EZ141" i="46"/>
  <c r="EZ130" i="46"/>
  <c r="EZ116" i="46"/>
  <c r="EZ115" i="46"/>
  <c r="EZ123" i="46"/>
  <c r="EZ144" i="46"/>
  <c r="EZ138" i="46"/>
  <c r="EZ148" i="46"/>
  <c r="EZ150" i="46"/>
  <c r="EZ126" i="46"/>
  <c r="EZ129" i="46"/>
  <c r="EZ120" i="46"/>
  <c r="EZ125" i="46"/>
  <c r="EZ153" i="46"/>
  <c r="EZ147" i="46"/>
  <c r="EZ149" i="46"/>
  <c r="EZ133" i="46"/>
  <c r="EZ117" i="46"/>
  <c r="EZ132" i="46"/>
  <c r="EZ136" i="46"/>
  <c r="EZ152" i="46"/>
  <c r="EZ146" i="46"/>
  <c r="EZ142" i="46"/>
  <c r="EZ124" i="46"/>
  <c r="EZ122" i="46"/>
  <c r="EZ135" i="46"/>
  <c r="EZ241" i="46"/>
  <c r="EZ251" i="46"/>
  <c r="EZ268" i="46"/>
  <c r="EZ233" i="46"/>
  <c r="EZ221" i="46"/>
  <c r="EZ269" i="46"/>
  <c r="EZ303" i="46"/>
  <c r="EY249" i="46"/>
  <c r="EZ249" i="46" s="1"/>
  <c r="EY237" i="46"/>
  <c r="EZ237" i="46" s="1"/>
  <c r="EY240" i="46"/>
  <c r="EZ240" i="46" s="1"/>
  <c r="EY291" i="46"/>
  <c r="EZ291" i="46" s="1"/>
  <c r="EY228" i="46"/>
  <c r="EZ228" i="46" s="1"/>
  <c r="EY275" i="46"/>
  <c r="EZ275" i="46" s="1"/>
  <c r="EY294" i="46"/>
  <c r="EZ294" i="46" s="1"/>
  <c r="EZ270" i="46"/>
  <c r="EZ244" i="46"/>
  <c r="EZ235" i="46"/>
  <c r="EZ252" i="46"/>
  <c r="EZ267" i="46"/>
  <c r="EZ219" i="46"/>
  <c r="EZ290" i="46"/>
  <c r="EZ304" i="46"/>
  <c r="EZ222" i="46"/>
  <c r="EZ223" i="46"/>
  <c r="EZ271" i="46"/>
  <c r="EZ299" i="46"/>
  <c r="EY232" i="46"/>
  <c r="EZ232" i="46" s="1"/>
  <c r="EY305" i="46"/>
  <c r="EZ305" i="46" s="1"/>
  <c r="EY284" i="46"/>
  <c r="EZ284" i="46" s="1"/>
  <c r="EY296" i="46"/>
  <c r="EZ296" i="46" s="1"/>
  <c r="EY292" i="46"/>
  <c r="EZ292" i="46" s="1"/>
  <c r="EY248" i="46"/>
  <c r="EZ248" i="46" s="1"/>
  <c r="EY283" i="46"/>
  <c r="EZ283" i="46" s="1"/>
  <c r="EZ218" i="46"/>
  <c r="EZ279" i="46"/>
  <c r="EZ224" i="46"/>
  <c r="EZ288" i="46"/>
  <c r="EZ239" i="46"/>
  <c r="EZ278" i="46"/>
  <c r="EZ272" i="46"/>
  <c r="EZ289" i="46"/>
  <c r="EZ230" i="46"/>
  <c r="EZ295" i="46"/>
  <c r="EZ245" i="46"/>
  <c r="EZ227" i="46"/>
  <c r="EU18" i="46"/>
  <c r="EV19" i="46"/>
  <c r="EU17" i="46"/>
  <c r="EZ226" i="46"/>
  <c r="EY234" i="46"/>
  <c r="EZ234" i="46" s="1"/>
  <c r="EY225" i="46"/>
  <c r="EZ225" i="46" s="1"/>
  <c r="EY297" i="46"/>
  <c r="EZ297" i="46" s="1"/>
  <c r="EY298" i="46"/>
  <c r="EZ298" i="46" s="1"/>
  <c r="BP21" i="28"/>
  <c r="BQ165" i="21"/>
  <c r="BQ167" i="21" s="1"/>
  <c r="EW310" i="46"/>
  <c r="EY192" i="46"/>
  <c r="EX340" i="46"/>
  <c r="EX350" i="46"/>
  <c r="EY202" i="46"/>
  <c r="EY180" i="46"/>
  <c r="EX328" i="46"/>
  <c r="EY187" i="46"/>
  <c r="EX335" i="46"/>
  <c r="EY200" i="46"/>
  <c r="EX348" i="46"/>
  <c r="EZ215" i="46"/>
  <c r="EY204" i="46"/>
  <c r="EX352" i="46"/>
  <c r="EY313" i="46"/>
  <c r="EZ165" i="46"/>
  <c r="EY169" i="46"/>
  <c r="EX317" i="46"/>
  <c r="EY185" i="46"/>
  <c r="EX333" i="46"/>
  <c r="EY182" i="46"/>
  <c r="EX330" i="46"/>
  <c r="EY168" i="46"/>
  <c r="EX316" i="46"/>
  <c r="EY196" i="46"/>
  <c r="EX344" i="46"/>
  <c r="EX320" i="46"/>
  <c r="EY172" i="46"/>
  <c r="EY190" i="46"/>
  <c r="EX338" i="46"/>
  <c r="EX321" i="46"/>
  <c r="EY173" i="46"/>
  <c r="EY201" i="46"/>
  <c r="EX349" i="46"/>
  <c r="EX345" i="46"/>
  <c r="EY197" i="46"/>
  <c r="EX343" i="46"/>
  <c r="EY195" i="46"/>
  <c r="EZ266" i="46"/>
  <c r="EY166" i="46"/>
  <c r="EX314" i="46"/>
  <c r="EY191" i="46"/>
  <c r="EX339" i="46"/>
  <c r="EX159" i="46"/>
  <c r="EX315" i="46"/>
  <c r="EY167" i="46"/>
  <c r="EX341" i="46"/>
  <c r="EY193" i="46"/>
  <c r="EY181" i="46"/>
  <c r="EX329" i="46"/>
  <c r="EX319" i="46"/>
  <c r="EY171" i="46"/>
  <c r="EY188" i="46"/>
  <c r="EX336" i="46"/>
  <c r="EX324" i="46"/>
  <c r="EY176" i="46"/>
  <c r="EX337" i="46"/>
  <c r="EY189" i="46"/>
  <c r="EY318" i="46"/>
  <c r="EZ170" i="46"/>
  <c r="EY177" i="46"/>
  <c r="EX325" i="46"/>
  <c r="EX158" i="46"/>
  <c r="EY184" i="46"/>
  <c r="EX332" i="46"/>
  <c r="EX334" i="46"/>
  <c r="EY186" i="46"/>
  <c r="EY203" i="46"/>
  <c r="EX351" i="46"/>
  <c r="EY174" i="46"/>
  <c r="EX322" i="46"/>
  <c r="EY183" i="46"/>
  <c r="EX331" i="46"/>
  <c r="EX346" i="46"/>
  <c r="EY198" i="46"/>
  <c r="EY175" i="46"/>
  <c r="EX323" i="46"/>
  <c r="EY199" i="46"/>
  <c r="EX347" i="46"/>
  <c r="EY194" i="46"/>
  <c r="EX342" i="46"/>
  <c r="EY178" i="46"/>
  <c r="EX326" i="46"/>
  <c r="EY179" i="46"/>
  <c r="EX327" i="46"/>
  <c r="G478" i="46"/>
  <c r="H478" i="46" s="1"/>
  <c r="G451" i="46"/>
  <c r="H451" i="46" s="1"/>
  <c r="G401" i="46"/>
  <c r="H401" i="46" s="1"/>
  <c r="G477" i="46"/>
  <c r="H477" i="46" s="1"/>
  <c r="G455" i="46"/>
  <c r="H455" i="46" s="1"/>
  <c r="G413" i="46"/>
  <c r="H413" i="46" s="1"/>
  <c r="G486" i="46"/>
  <c r="H486" i="46" s="1"/>
  <c r="G465" i="46"/>
  <c r="H465" i="46" s="1"/>
  <c r="G441" i="46"/>
  <c r="H441" i="46" s="1"/>
  <c r="G377" i="46"/>
  <c r="H377" i="46" s="1"/>
  <c r="G474" i="46"/>
  <c r="H474" i="46" s="1"/>
  <c r="G453" i="46"/>
  <c r="H453" i="46" s="1"/>
  <c r="G405" i="46"/>
  <c r="H405" i="46" s="1"/>
  <c r="G457" i="46"/>
  <c r="H457" i="46" s="1"/>
  <c r="G480" i="46"/>
  <c r="H480" i="46" s="1"/>
  <c r="G464" i="46"/>
  <c r="H464" i="46" s="1"/>
  <c r="G448" i="46"/>
  <c r="H448" i="46" s="1"/>
  <c r="G432" i="46"/>
  <c r="H432" i="46" s="1"/>
  <c r="G416" i="46"/>
  <c r="H416" i="46" s="1"/>
  <c r="G400" i="46"/>
  <c r="H400" i="46" s="1"/>
  <c r="G384" i="46"/>
  <c r="H384" i="46" s="1"/>
  <c r="G368" i="46"/>
  <c r="H368" i="46" s="1"/>
  <c r="G439" i="46"/>
  <c r="H439" i="46" s="1"/>
  <c r="G423" i="46"/>
  <c r="H423" i="46" s="1"/>
  <c r="G407" i="46"/>
  <c r="H407" i="46" s="1"/>
  <c r="G391" i="46"/>
  <c r="H391" i="46" s="1"/>
  <c r="G375" i="46"/>
  <c r="H375" i="46" s="1"/>
  <c r="G359" i="46"/>
  <c r="H359" i="46" s="1"/>
  <c r="G430" i="46"/>
  <c r="H430" i="46" s="1"/>
  <c r="G414" i="46"/>
  <c r="H414" i="46" s="1"/>
  <c r="G398" i="46"/>
  <c r="H398" i="46" s="1"/>
  <c r="G382" i="46"/>
  <c r="H382" i="46" s="1"/>
  <c r="G366" i="46"/>
  <c r="H366" i="46" s="1"/>
  <c r="G462" i="46"/>
  <c r="H462" i="46" s="1"/>
  <c r="G482" i="46"/>
  <c r="H482" i="46" s="1"/>
  <c r="G429" i="46"/>
  <c r="H429" i="46" s="1"/>
  <c r="G470" i="46"/>
  <c r="H470" i="46" s="1"/>
  <c r="G449" i="46"/>
  <c r="H449" i="46" s="1"/>
  <c r="G479" i="46"/>
  <c r="H479" i="46" s="1"/>
  <c r="G458" i="46"/>
  <c r="H458" i="46" s="1"/>
  <c r="G483" i="46"/>
  <c r="H483" i="46" s="1"/>
  <c r="G468" i="46"/>
  <c r="H468" i="46" s="1"/>
  <c r="G436" i="46"/>
  <c r="H436" i="46" s="1"/>
  <c r="G388" i="46"/>
  <c r="H388" i="46" s="1"/>
  <c r="G427" i="46"/>
  <c r="H427" i="46" s="1"/>
  <c r="G379" i="46"/>
  <c r="H379" i="46" s="1"/>
  <c r="G386" i="46"/>
  <c r="H386" i="46" s="1"/>
  <c r="G473" i="46"/>
  <c r="H473" i="46" s="1"/>
  <c r="G446" i="46"/>
  <c r="H446" i="46" s="1"/>
  <c r="G369" i="46"/>
  <c r="H369" i="46" s="1"/>
  <c r="G471" i="46"/>
  <c r="H471" i="46" s="1"/>
  <c r="G450" i="46"/>
  <c r="H450" i="46" s="1"/>
  <c r="G397" i="46"/>
  <c r="H397" i="46" s="1"/>
  <c r="G481" i="46"/>
  <c r="H481" i="46" s="1"/>
  <c r="G459" i="46"/>
  <c r="H459" i="46" s="1"/>
  <c r="G425" i="46"/>
  <c r="H425" i="46" s="1"/>
  <c r="G361" i="46"/>
  <c r="H361" i="46" s="1"/>
  <c r="G469" i="46"/>
  <c r="H469" i="46" s="1"/>
  <c r="G447" i="46"/>
  <c r="H447" i="46" s="1"/>
  <c r="G389" i="46"/>
  <c r="H389" i="46" s="1"/>
  <c r="G385" i="46"/>
  <c r="H385" i="46" s="1"/>
  <c r="G476" i="46"/>
  <c r="H476" i="46" s="1"/>
  <c r="G460" i="46"/>
  <c r="H460" i="46" s="1"/>
  <c r="G444" i="46"/>
  <c r="H444" i="46" s="1"/>
  <c r="G428" i="46"/>
  <c r="H428" i="46" s="1"/>
  <c r="G412" i="46"/>
  <c r="H412" i="46" s="1"/>
  <c r="G396" i="46"/>
  <c r="H396" i="46" s="1"/>
  <c r="G380" i="46"/>
  <c r="H380" i="46" s="1"/>
  <c r="G364" i="46"/>
  <c r="H364" i="46" s="1"/>
  <c r="G435" i="46"/>
  <c r="H435" i="46" s="1"/>
  <c r="G419" i="46"/>
  <c r="H419" i="46" s="1"/>
  <c r="G403" i="46"/>
  <c r="H403" i="46" s="1"/>
  <c r="G387" i="46"/>
  <c r="H387" i="46" s="1"/>
  <c r="G371" i="46"/>
  <c r="H371" i="46" s="1"/>
  <c r="G442" i="46"/>
  <c r="H442" i="46" s="1"/>
  <c r="G426" i="46"/>
  <c r="H426" i="46" s="1"/>
  <c r="G410" i="46"/>
  <c r="H410" i="46" s="1"/>
  <c r="G394" i="46"/>
  <c r="H394" i="46" s="1"/>
  <c r="G378" i="46"/>
  <c r="H378" i="46" s="1"/>
  <c r="G362" i="46"/>
  <c r="H362" i="46" s="1"/>
  <c r="G489" i="46"/>
  <c r="H489" i="46" s="1"/>
  <c r="G417" i="46"/>
  <c r="H417" i="46" s="1"/>
  <c r="G461" i="46"/>
  <c r="H461" i="46" s="1"/>
  <c r="G365" i="46"/>
  <c r="H365" i="46" s="1"/>
  <c r="G393" i="46"/>
  <c r="H393" i="46" s="1"/>
  <c r="G421" i="46"/>
  <c r="H421" i="46" s="1"/>
  <c r="G484" i="46"/>
  <c r="H484" i="46" s="1"/>
  <c r="G452" i="46"/>
  <c r="H452" i="46" s="1"/>
  <c r="G420" i="46"/>
  <c r="H420" i="46" s="1"/>
  <c r="G404" i="46"/>
  <c r="H404" i="46" s="1"/>
  <c r="G372" i="46"/>
  <c r="H372" i="46" s="1"/>
  <c r="G443" i="46"/>
  <c r="H443" i="46" s="1"/>
  <c r="G411" i="46"/>
  <c r="H411" i="46" s="1"/>
  <c r="G395" i="46"/>
  <c r="H395" i="46" s="1"/>
  <c r="G363" i="46"/>
  <c r="H363" i="46" s="1"/>
  <c r="G434" i="46"/>
  <c r="H434" i="46" s="1"/>
  <c r="G418" i="46"/>
  <c r="H418" i="46" s="1"/>
  <c r="G402" i="46"/>
  <c r="H402" i="46" s="1"/>
  <c r="G370" i="46"/>
  <c r="H370" i="46" s="1"/>
  <c r="G467" i="46"/>
  <c r="H467" i="46" s="1"/>
  <c r="G433" i="46"/>
  <c r="H433" i="46" s="1"/>
  <c r="G487" i="46"/>
  <c r="H487" i="46" s="1"/>
  <c r="G466" i="46"/>
  <c r="H466" i="46" s="1"/>
  <c r="G445" i="46"/>
  <c r="H445" i="46" s="1"/>
  <c r="G381" i="46"/>
  <c r="H381" i="46" s="1"/>
  <c r="G475" i="46"/>
  <c r="H475" i="46" s="1"/>
  <c r="G454" i="46"/>
  <c r="H454" i="46" s="1"/>
  <c r="G409" i="46"/>
  <c r="H409" i="46" s="1"/>
  <c r="G485" i="46"/>
  <c r="H485" i="46" s="1"/>
  <c r="G463" i="46"/>
  <c r="H463" i="46" s="1"/>
  <c r="G437" i="46"/>
  <c r="H437" i="46" s="1"/>
  <c r="G373" i="46"/>
  <c r="H373" i="46" s="1"/>
  <c r="G488" i="46"/>
  <c r="H488" i="46" s="1"/>
  <c r="G472" i="46"/>
  <c r="H472" i="46" s="1"/>
  <c r="G456" i="46"/>
  <c r="H456" i="46" s="1"/>
  <c r="G440" i="46"/>
  <c r="H440" i="46" s="1"/>
  <c r="G424" i="46"/>
  <c r="H424" i="46" s="1"/>
  <c r="G408" i="46"/>
  <c r="H408" i="46" s="1"/>
  <c r="G392" i="46"/>
  <c r="H392" i="46" s="1"/>
  <c r="G376" i="46"/>
  <c r="H376" i="46" s="1"/>
  <c r="G360" i="46"/>
  <c r="H360" i="46" s="1"/>
  <c r="G431" i="46"/>
  <c r="H431" i="46" s="1"/>
  <c r="G415" i="46"/>
  <c r="H415" i="46" s="1"/>
  <c r="G399" i="46"/>
  <c r="H399" i="46" s="1"/>
  <c r="G383" i="46"/>
  <c r="H383" i="46" s="1"/>
  <c r="G367" i="46"/>
  <c r="H367" i="46" s="1"/>
  <c r="G438" i="46"/>
  <c r="H438" i="46" s="1"/>
  <c r="G422" i="46"/>
  <c r="H422" i="46" s="1"/>
  <c r="G406" i="46"/>
  <c r="H406" i="46" s="1"/>
  <c r="G390" i="46"/>
  <c r="H390" i="46" s="1"/>
  <c r="G374" i="46"/>
  <c r="H374" i="46" s="1"/>
  <c r="H358" i="46"/>
  <c r="BP26" i="28"/>
  <c r="BP109" i="21"/>
  <c r="DH134" i="21"/>
  <c r="DI131" i="21" s="1"/>
  <c r="DI133" i="21" s="1"/>
  <c r="DH19" i="26"/>
  <c r="DQ145" i="21"/>
  <c r="DR142" i="21" s="1"/>
  <c r="DR144" i="21" s="1"/>
  <c r="DQ20" i="26"/>
  <c r="CX123" i="21"/>
  <c r="CY120" i="21" s="1"/>
  <c r="EY259" i="46" l="1"/>
  <c r="EY208" i="46"/>
  <c r="EZ108" i="46"/>
  <c r="EY209" i="46"/>
  <c r="EZ103" i="46"/>
  <c r="EZ109" i="46"/>
  <c r="EZ104" i="46"/>
  <c r="EZ243" i="46"/>
  <c r="EY260" i="46"/>
  <c r="EV17" i="46"/>
  <c r="EV18" i="46"/>
  <c r="EW19" i="46"/>
  <c r="EZ134" i="46"/>
  <c r="EZ140" i="46"/>
  <c r="EZ118" i="46"/>
  <c r="EZ151" i="46"/>
  <c r="EZ137" i="46"/>
  <c r="EZ119" i="46"/>
  <c r="EZ154" i="46"/>
  <c r="EZ127" i="46"/>
  <c r="EZ143" i="46"/>
  <c r="EZ128" i="46"/>
  <c r="EZ87" i="46"/>
  <c r="EZ88" i="46"/>
  <c r="EZ72" i="46"/>
  <c r="EZ84" i="46"/>
  <c r="EZ83" i="46"/>
  <c r="EZ93" i="46"/>
  <c r="EZ110" i="46"/>
  <c r="EZ238" i="46"/>
  <c r="EZ274" i="46"/>
  <c r="EZ220" i="46"/>
  <c r="EZ216" i="46"/>
  <c r="EZ286" i="46"/>
  <c r="EZ242" i="46"/>
  <c r="EZ236" i="46"/>
  <c r="EZ301" i="46"/>
  <c r="EZ302" i="46"/>
  <c r="EZ254" i="46"/>
  <c r="EZ246" i="46"/>
  <c r="EZ250" i="46"/>
  <c r="EZ282" i="46"/>
  <c r="EZ253" i="46"/>
  <c r="EZ273" i="46"/>
  <c r="EZ276" i="46"/>
  <c r="FA299" i="46"/>
  <c r="EZ96" i="46"/>
  <c r="EZ99" i="46"/>
  <c r="EZ95" i="46"/>
  <c r="EZ102" i="46"/>
  <c r="EZ91" i="46"/>
  <c r="FA16" i="46"/>
  <c r="FA234" i="46" s="1"/>
  <c r="FA15" i="46"/>
  <c r="FB14" i="46"/>
  <c r="EM238" i="21" s="1"/>
  <c r="EM25" i="26" s="1"/>
  <c r="FA44" i="46"/>
  <c r="FA53" i="46"/>
  <c r="FA62" i="46"/>
  <c r="FA106" i="46"/>
  <c r="FA51" i="46"/>
  <c r="FA50" i="46"/>
  <c r="FA60" i="46"/>
  <c r="FA57" i="46"/>
  <c r="FA45" i="46"/>
  <c r="FA54" i="46"/>
  <c r="FA91" i="46"/>
  <c r="FA109" i="46"/>
  <c r="FA49" i="46"/>
  <c r="FA58" i="46"/>
  <c r="FA108" i="46"/>
  <c r="FA46" i="46"/>
  <c r="FA99" i="46"/>
  <c r="FA48" i="46"/>
  <c r="FA61" i="46"/>
  <c r="FA63" i="46"/>
  <c r="FA96" i="46"/>
  <c r="FA59" i="46"/>
  <c r="FA101" i="46"/>
  <c r="FA47" i="46"/>
  <c r="FA52" i="46"/>
  <c r="FA56" i="46"/>
  <c r="FA55" i="46"/>
  <c r="FA25" i="46"/>
  <c r="FA30" i="46"/>
  <c r="FA88" i="46"/>
  <c r="FA35" i="46"/>
  <c r="FA26" i="46"/>
  <c r="FA74" i="46"/>
  <c r="FA31" i="46"/>
  <c r="FA77" i="46"/>
  <c r="FA40" i="46"/>
  <c r="FA43" i="46"/>
  <c r="FA79" i="46"/>
  <c r="FA71" i="46"/>
  <c r="FA29" i="46"/>
  <c r="FA34" i="46"/>
  <c r="FA36" i="46"/>
  <c r="FA81" i="46"/>
  <c r="FA32" i="46"/>
  <c r="FA41" i="46"/>
  <c r="FA27" i="46"/>
  <c r="FA85" i="46"/>
  <c r="FA28" i="46"/>
  <c r="FA37" i="46"/>
  <c r="FA42" i="46"/>
  <c r="FA24" i="46"/>
  <c r="FA33" i="46"/>
  <c r="FA38" i="46"/>
  <c r="FA89" i="46"/>
  <c r="FA87" i="46"/>
  <c r="FA39" i="46"/>
  <c r="FA120" i="46"/>
  <c r="FA149" i="46"/>
  <c r="FA132" i="46"/>
  <c r="FA136" i="46"/>
  <c r="FA146" i="46"/>
  <c r="FA142" i="46"/>
  <c r="FA122" i="46"/>
  <c r="FA121" i="46"/>
  <c r="FA128" i="46"/>
  <c r="FA145" i="46"/>
  <c r="FA139" i="46"/>
  <c r="FA141" i="46"/>
  <c r="FA143" i="46"/>
  <c r="FA116" i="46"/>
  <c r="FA127" i="46"/>
  <c r="FA123" i="46"/>
  <c r="FA144" i="46"/>
  <c r="FA138" i="46"/>
  <c r="FA154" i="46"/>
  <c r="FA150" i="46"/>
  <c r="FA126" i="46"/>
  <c r="FA119" i="46"/>
  <c r="FA129" i="46"/>
  <c r="FA137" i="46"/>
  <c r="FA147" i="46"/>
  <c r="FA151" i="46"/>
  <c r="FA118" i="46"/>
  <c r="FA152" i="46"/>
  <c r="FA140" i="46"/>
  <c r="FA124" i="46"/>
  <c r="FA134" i="46"/>
  <c r="BO22" i="21"/>
  <c r="EJ238" i="21"/>
  <c r="EJ25" i="26" s="1"/>
  <c r="EH238" i="21"/>
  <c r="EH25" i="26" s="1"/>
  <c r="EI238" i="21"/>
  <c r="EI25" i="26" s="1"/>
  <c r="EK22" i="21"/>
  <c r="EK15" i="26" s="1"/>
  <c r="EL12" i="21"/>
  <c r="EL14" i="26" s="1"/>
  <c r="EI22" i="21"/>
  <c r="EI15" i="26" s="1"/>
  <c r="EJ12" i="21"/>
  <c r="EJ14" i="26" s="1"/>
  <c r="EI12" i="21"/>
  <c r="EI14" i="26" s="1"/>
  <c r="EK12" i="21"/>
  <c r="EK14" i="26" s="1"/>
  <c r="EL238" i="21"/>
  <c r="EL25" i="26" s="1"/>
  <c r="R22" i="21"/>
  <c r="EZ293" i="46"/>
  <c r="FA293" i="46" s="1"/>
  <c r="EM12" i="21"/>
  <c r="EM14" i="26" s="1"/>
  <c r="EZ229" i="46"/>
  <c r="FA229" i="46" s="1"/>
  <c r="EZ247" i="46"/>
  <c r="FA247" i="46" s="1"/>
  <c r="EZ280" i="46"/>
  <c r="FA280" i="46" s="1"/>
  <c r="EZ281" i="46"/>
  <c r="FA281" i="46" s="1"/>
  <c r="EZ217" i="46"/>
  <c r="FA217" i="46" s="1"/>
  <c r="BQ22" i="26"/>
  <c r="BQ168" i="21"/>
  <c r="BQ357" i="21" s="1"/>
  <c r="EX310" i="46"/>
  <c r="EN238" i="21" s="1"/>
  <c r="EN25" i="26" s="1"/>
  <c r="EY424" i="46"/>
  <c r="EW424" i="46"/>
  <c r="EX424" i="46"/>
  <c r="EZ424" i="46"/>
  <c r="FA424" i="46"/>
  <c r="FB424" i="46"/>
  <c r="EY381" i="46"/>
  <c r="EZ381" i="46"/>
  <c r="EW381" i="46"/>
  <c r="EX381" i="46"/>
  <c r="FA381" i="46"/>
  <c r="FB381" i="46"/>
  <c r="EY420" i="46"/>
  <c r="EW420" i="46"/>
  <c r="EX420" i="46"/>
  <c r="EZ420" i="46"/>
  <c r="FA420" i="46"/>
  <c r="FB420" i="46"/>
  <c r="EY387" i="46"/>
  <c r="EW387" i="46"/>
  <c r="EX387" i="46"/>
  <c r="EZ387" i="46"/>
  <c r="FA387" i="46"/>
  <c r="FB387" i="46"/>
  <c r="EY361" i="46"/>
  <c r="EZ361" i="46"/>
  <c r="EW361" i="46"/>
  <c r="EX361" i="46"/>
  <c r="FA361" i="46"/>
  <c r="FB361" i="46"/>
  <c r="EW483" i="46"/>
  <c r="EX483" i="46"/>
  <c r="EZ483" i="46"/>
  <c r="EY483" i="46"/>
  <c r="FA483" i="46"/>
  <c r="FB483" i="46"/>
  <c r="EY407" i="46"/>
  <c r="EW407" i="46"/>
  <c r="EX407" i="46"/>
  <c r="EZ407" i="46"/>
  <c r="FA407" i="46"/>
  <c r="FB407" i="46"/>
  <c r="EY405" i="46"/>
  <c r="EW405" i="46"/>
  <c r="EX405" i="46"/>
  <c r="EZ405" i="46"/>
  <c r="FA405" i="46"/>
  <c r="FB405" i="46"/>
  <c r="EW455" i="46"/>
  <c r="EX455" i="46"/>
  <c r="EZ455" i="46"/>
  <c r="EY455" i="46"/>
  <c r="FA455" i="46"/>
  <c r="FB455" i="46"/>
  <c r="EZ194" i="46"/>
  <c r="EY342" i="46"/>
  <c r="EY422" i="46"/>
  <c r="EW422" i="46"/>
  <c r="EX422" i="46"/>
  <c r="EZ422" i="46"/>
  <c r="FA422" i="46"/>
  <c r="FB422" i="46"/>
  <c r="EY440" i="46"/>
  <c r="EW440" i="46"/>
  <c r="EX440" i="46"/>
  <c r="EZ440" i="46"/>
  <c r="FA440" i="46"/>
  <c r="FB440" i="46"/>
  <c r="EY434" i="46"/>
  <c r="EW434" i="46"/>
  <c r="EX434" i="46"/>
  <c r="EZ434" i="46"/>
  <c r="FA434" i="46"/>
  <c r="FB434" i="46"/>
  <c r="EY365" i="46"/>
  <c r="EZ365" i="46"/>
  <c r="EW365" i="46"/>
  <c r="EX365" i="46"/>
  <c r="FA365" i="46"/>
  <c r="FB365" i="46"/>
  <c r="EY403" i="46"/>
  <c r="EW403" i="46"/>
  <c r="EX403" i="46"/>
  <c r="EZ403" i="46"/>
  <c r="FA403" i="46"/>
  <c r="FB403" i="46"/>
  <c r="EY389" i="46"/>
  <c r="EW389" i="46"/>
  <c r="EX389" i="46"/>
  <c r="EZ389" i="46"/>
  <c r="FA389" i="46"/>
  <c r="FB389" i="46"/>
  <c r="EY388" i="46"/>
  <c r="EW388" i="46"/>
  <c r="EX388" i="46"/>
  <c r="EZ388" i="46"/>
  <c r="FA388" i="46"/>
  <c r="FB388" i="46"/>
  <c r="EY382" i="46"/>
  <c r="EZ382" i="46"/>
  <c r="EW382" i="46"/>
  <c r="EX382" i="46"/>
  <c r="FA382" i="46"/>
  <c r="FB382" i="46"/>
  <c r="EY400" i="46"/>
  <c r="EW400" i="46"/>
  <c r="EX400" i="46"/>
  <c r="EZ400" i="46"/>
  <c r="FA400" i="46"/>
  <c r="FB400" i="46"/>
  <c r="EW464" i="46"/>
  <c r="EX464" i="46"/>
  <c r="EY464" i="46"/>
  <c r="EZ464" i="46"/>
  <c r="FA464" i="46"/>
  <c r="FB464" i="46"/>
  <c r="EW453" i="46"/>
  <c r="EX453" i="46"/>
  <c r="EZ453" i="46"/>
  <c r="EY453" i="46"/>
  <c r="FA453" i="46"/>
  <c r="FB453" i="46"/>
  <c r="EW465" i="46"/>
  <c r="EX465" i="46"/>
  <c r="EZ465" i="46"/>
  <c r="EY465" i="46"/>
  <c r="FA465" i="46"/>
  <c r="FB465" i="46"/>
  <c r="EW477" i="46"/>
  <c r="EX477" i="46"/>
  <c r="EZ477" i="46"/>
  <c r="EY477" i="46"/>
  <c r="FA477" i="46"/>
  <c r="FB477" i="46"/>
  <c r="EY346" i="46"/>
  <c r="EZ198" i="46"/>
  <c r="EZ186" i="46"/>
  <c r="EY334" i="46"/>
  <c r="EY349" i="46"/>
  <c r="EZ201" i="46"/>
  <c r="EY338" i="46"/>
  <c r="EZ190" i="46"/>
  <c r="EZ196" i="46"/>
  <c r="EY344" i="46"/>
  <c r="EZ182" i="46"/>
  <c r="EY330" i="46"/>
  <c r="EY317" i="46"/>
  <c r="EZ169" i="46"/>
  <c r="EZ202" i="46"/>
  <c r="EY350" i="46"/>
  <c r="EY406" i="46"/>
  <c r="EW406" i="46"/>
  <c r="EX406" i="46"/>
  <c r="EZ406" i="46"/>
  <c r="FA406" i="46"/>
  <c r="FB406" i="46"/>
  <c r="CG488" i="46"/>
  <c r="EW488" i="46"/>
  <c r="EX488" i="46"/>
  <c r="EY488" i="46"/>
  <c r="EZ488" i="46"/>
  <c r="FA488" i="46"/>
  <c r="FB488" i="46"/>
  <c r="EY418" i="46"/>
  <c r="EW418" i="46"/>
  <c r="EX418" i="46"/>
  <c r="EZ418" i="46"/>
  <c r="FA418" i="46"/>
  <c r="FB418" i="46"/>
  <c r="EY393" i="46"/>
  <c r="EW393" i="46"/>
  <c r="EX393" i="46"/>
  <c r="EZ393" i="46"/>
  <c r="FA393" i="46"/>
  <c r="FB393" i="46"/>
  <c r="EY364" i="46"/>
  <c r="EZ364" i="46"/>
  <c r="EW364" i="46"/>
  <c r="EX364" i="46"/>
  <c r="FA364" i="46"/>
  <c r="FB364" i="46"/>
  <c r="EY397" i="46"/>
  <c r="EW397" i="46"/>
  <c r="EX397" i="46"/>
  <c r="EZ397" i="46"/>
  <c r="FA397" i="46"/>
  <c r="FB397" i="46"/>
  <c r="EW470" i="46"/>
  <c r="EX470" i="46"/>
  <c r="EY470" i="46"/>
  <c r="EZ470" i="46"/>
  <c r="FA470" i="46"/>
  <c r="FB470" i="46"/>
  <c r="EY384" i="46"/>
  <c r="EZ384" i="46"/>
  <c r="EW384" i="46"/>
  <c r="EX384" i="46"/>
  <c r="FA384" i="46"/>
  <c r="FB384" i="46"/>
  <c r="EY323" i="46"/>
  <c r="EZ175" i="46"/>
  <c r="EY358" i="46"/>
  <c r="EZ358" i="46"/>
  <c r="EW358" i="46"/>
  <c r="EX358" i="46"/>
  <c r="FA358" i="46"/>
  <c r="FB358" i="46"/>
  <c r="EY376" i="46"/>
  <c r="EZ376" i="46"/>
  <c r="EW376" i="46"/>
  <c r="EX376" i="46"/>
  <c r="FA376" i="46"/>
  <c r="FB376" i="46"/>
  <c r="EY373" i="46"/>
  <c r="EZ373" i="46"/>
  <c r="EW373" i="46"/>
  <c r="EX373" i="46"/>
  <c r="FA373" i="46"/>
  <c r="FB373" i="46"/>
  <c r="EZ445" i="46"/>
  <c r="EW445" i="46"/>
  <c r="EX445" i="46"/>
  <c r="EY445" i="46"/>
  <c r="FA445" i="46"/>
  <c r="FB445" i="46"/>
  <c r="EW452" i="46"/>
  <c r="EX452" i="46"/>
  <c r="EY452" i="46"/>
  <c r="EZ452" i="46"/>
  <c r="FA452" i="46"/>
  <c r="FB452" i="46"/>
  <c r="EY426" i="46"/>
  <c r="EW426" i="46"/>
  <c r="EX426" i="46"/>
  <c r="EZ426" i="46"/>
  <c r="FA426" i="46"/>
  <c r="FB426" i="46"/>
  <c r="EZ444" i="46"/>
  <c r="EW444" i="46"/>
  <c r="EX444" i="46"/>
  <c r="EY444" i="46"/>
  <c r="FA444" i="46"/>
  <c r="FB444" i="46"/>
  <c r="EW450" i="46"/>
  <c r="EX450" i="46"/>
  <c r="EY450" i="46"/>
  <c r="EZ450" i="46"/>
  <c r="FA450" i="46"/>
  <c r="FB450" i="46"/>
  <c r="EW458" i="46"/>
  <c r="EX458" i="46"/>
  <c r="EY458" i="46"/>
  <c r="EZ458" i="46"/>
  <c r="FA458" i="46"/>
  <c r="FB458" i="46"/>
  <c r="EY423" i="46"/>
  <c r="EW423" i="46"/>
  <c r="EX423" i="46"/>
  <c r="EZ423" i="46"/>
  <c r="FA423" i="46"/>
  <c r="FB423" i="46"/>
  <c r="EY438" i="46"/>
  <c r="EW438" i="46"/>
  <c r="EX438" i="46"/>
  <c r="EZ438" i="46"/>
  <c r="FA438" i="46"/>
  <c r="FB438" i="46"/>
  <c r="EY392" i="46"/>
  <c r="EW392" i="46"/>
  <c r="EX392" i="46"/>
  <c r="EZ392" i="46"/>
  <c r="FA392" i="46"/>
  <c r="FB392" i="46"/>
  <c r="EY437" i="46"/>
  <c r="EW437" i="46"/>
  <c r="EX437" i="46"/>
  <c r="EZ437" i="46"/>
  <c r="FA437" i="46"/>
  <c r="FB437" i="46"/>
  <c r="EW466" i="46"/>
  <c r="EX466" i="46"/>
  <c r="EY466" i="46"/>
  <c r="EZ466" i="46"/>
  <c r="FA466" i="46"/>
  <c r="FB466" i="46"/>
  <c r="EY363" i="46"/>
  <c r="EZ363" i="46"/>
  <c r="EW363" i="46"/>
  <c r="EX363" i="46"/>
  <c r="FA363" i="46"/>
  <c r="FB363" i="46"/>
  <c r="EW484" i="46"/>
  <c r="EX484" i="46"/>
  <c r="EY484" i="46"/>
  <c r="EZ484" i="46"/>
  <c r="FA484" i="46"/>
  <c r="FB484" i="46"/>
  <c r="EY378" i="46"/>
  <c r="EZ378" i="46"/>
  <c r="EW378" i="46"/>
  <c r="EX378" i="46"/>
  <c r="FA378" i="46"/>
  <c r="FB378" i="46"/>
  <c r="EY419" i="46"/>
  <c r="EW419" i="46"/>
  <c r="EX419" i="46"/>
  <c r="EZ419" i="46"/>
  <c r="FA419" i="46"/>
  <c r="FB419" i="46"/>
  <c r="EY396" i="46"/>
  <c r="EW396" i="46"/>
  <c r="EX396" i="46"/>
  <c r="EZ396" i="46"/>
  <c r="FA396" i="46"/>
  <c r="FB396" i="46"/>
  <c r="EZ447" i="46"/>
  <c r="EW447" i="46"/>
  <c r="EX447" i="46"/>
  <c r="EY447" i="46"/>
  <c r="FA447" i="46"/>
  <c r="FB447" i="46"/>
  <c r="EW471" i="46"/>
  <c r="EX471" i="46"/>
  <c r="EZ471" i="46"/>
  <c r="EY471" i="46"/>
  <c r="FA471" i="46"/>
  <c r="FB471" i="46"/>
  <c r="EY436" i="46"/>
  <c r="EW436" i="46"/>
  <c r="EX436" i="46"/>
  <c r="EZ436" i="46"/>
  <c r="FA436" i="46"/>
  <c r="FB436" i="46"/>
  <c r="EW482" i="46"/>
  <c r="EX482" i="46"/>
  <c r="EY482" i="46"/>
  <c r="EZ482" i="46"/>
  <c r="FA482" i="46"/>
  <c r="FB482" i="46"/>
  <c r="EY375" i="46"/>
  <c r="EZ375" i="46"/>
  <c r="EW375" i="46"/>
  <c r="EX375" i="46"/>
  <c r="FA375" i="46"/>
  <c r="FB375" i="46"/>
  <c r="EY416" i="46"/>
  <c r="EW416" i="46"/>
  <c r="EX416" i="46"/>
  <c r="EZ416" i="46"/>
  <c r="FA416" i="46"/>
  <c r="FB416" i="46"/>
  <c r="EW474" i="46"/>
  <c r="EX474" i="46"/>
  <c r="EY474" i="46"/>
  <c r="EZ474" i="46"/>
  <c r="FA474" i="46"/>
  <c r="FB474" i="46"/>
  <c r="EY347" i="46"/>
  <c r="EZ199" i="46"/>
  <c r="EY322" i="46"/>
  <c r="EZ174" i="46"/>
  <c r="EY337" i="46"/>
  <c r="EZ189" i="46"/>
  <c r="EY315" i="46"/>
  <c r="EZ167" i="46"/>
  <c r="EY339" i="46"/>
  <c r="EZ191" i="46"/>
  <c r="FA266" i="46"/>
  <c r="EY345" i="46"/>
  <c r="EZ197" i="46"/>
  <c r="EY321" i="46"/>
  <c r="EZ173" i="46"/>
  <c r="EZ172" i="46"/>
  <c r="EY320" i="46"/>
  <c r="EY158" i="46"/>
  <c r="EY335" i="46"/>
  <c r="EZ187" i="46"/>
  <c r="EY383" i="46"/>
  <c r="EZ383" i="46"/>
  <c r="EW383" i="46"/>
  <c r="EX383" i="46"/>
  <c r="FA383" i="46"/>
  <c r="FB383" i="46"/>
  <c r="EW485" i="46"/>
  <c r="EX485" i="46"/>
  <c r="EZ485" i="46"/>
  <c r="EY485" i="46"/>
  <c r="FA485" i="46"/>
  <c r="FB485" i="46"/>
  <c r="EY411" i="46"/>
  <c r="EW411" i="46"/>
  <c r="EX411" i="46"/>
  <c r="EZ411" i="46"/>
  <c r="FA411" i="46"/>
  <c r="FB411" i="46"/>
  <c r="EY410" i="46"/>
  <c r="EW410" i="46"/>
  <c r="EX410" i="46"/>
  <c r="EZ410" i="46"/>
  <c r="FA410" i="46"/>
  <c r="FB410" i="46"/>
  <c r="EY428" i="46"/>
  <c r="EW428" i="46"/>
  <c r="EX428" i="46"/>
  <c r="EZ428" i="46"/>
  <c r="FA428" i="46"/>
  <c r="FB428" i="46"/>
  <c r="EZ446" i="46"/>
  <c r="EW446" i="46"/>
  <c r="EX446" i="46"/>
  <c r="EY446" i="46"/>
  <c r="FA446" i="46"/>
  <c r="FB446" i="46"/>
  <c r="EY366" i="46"/>
  <c r="EZ366" i="46"/>
  <c r="EW366" i="46"/>
  <c r="EX366" i="46"/>
  <c r="FA366" i="46"/>
  <c r="FB366" i="46"/>
  <c r="EZ448" i="46"/>
  <c r="EW448" i="46"/>
  <c r="EX448" i="46"/>
  <c r="EY448" i="46"/>
  <c r="FA448" i="46"/>
  <c r="FB448" i="46"/>
  <c r="EZ183" i="46"/>
  <c r="EY331" i="46"/>
  <c r="EY399" i="46"/>
  <c r="EW399" i="46"/>
  <c r="EX399" i="46"/>
  <c r="EZ399" i="46"/>
  <c r="FA399" i="46"/>
  <c r="FB399" i="46"/>
  <c r="EY409" i="46"/>
  <c r="EW409" i="46"/>
  <c r="EX409" i="46"/>
  <c r="EZ409" i="46"/>
  <c r="FA409" i="46"/>
  <c r="FB409" i="46"/>
  <c r="EW467" i="46"/>
  <c r="EX467" i="46"/>
  <c r="EZ467" i="46"/>
  <c r="EY467" i="46"/>
  <c r="FA467" i="46"/>
  <c r="FB467" i="46"/>
  <c r="EZ443" i="46"/>
  <c r="EW443" i="46"/>
  <c r="EX443" i="46"/>
  <c r="EY443" i="46"/>
  <c r="FA443" i="46"/>
  <c r="FB443" i="46"/>
  <c r="EY362" i="46"/>
  <c r="EZ362" i="46"/>
  <c r="EW362" i="46"/>
  <c r="EX362" i="46"/>
  <c r="FA362" i="46"/>
  <c r="FB362" i="46"/>
  <c r="EY380" i="46"/>
  <c r="EZ380" i="46"/>
  <c r="EW380" i="46"/>
  <c r="EX380" i="46"/>
  <c r="FA380" i="46"/>
  <c r="FB380" i="46"/>
  <c r="EY425" i="46"/>
  <c r="EW425" i="46"/>
  <c r="EX425" i="46"/>
  <c r="EZ425" i="46"/>
  <c r="FA425" i="46"/>
  <c r="FB425" i="46"/>
  <c r="EW473" i="46"/>
  <c r="EX473" i="46"/>
  <c r="EZ473" i="46"/>
  <c r="EY473" i="46"/>
  <c r="FA473" i="46"/>
  <c r="FB473" i="46"/>
  <c r="EY429" i="46"/>
  <c r="EW429" i="46"/>
  <c r="EX429" i="46"/>
  <c r="EZ429" i="46"/>
  <c r="FA429" i="46"/>
  <c r="FB429" i="46"/>
  <c r="EY359" i="46"/>
  <c r="EZ359" i="46"/>
  <c r="EW359" i="46"/>
  <c r="EX359" i="46"/>
  <c r="FA359" i="46"/>
  <c r="FB359" i="46"/>
  <c r="EY374" i="46"/>
  <c r="EZ374" i="46"/>
  <c r="EW374" i="46"/>
  <c r="EX374" i="46"/>
  <c r="FA374" i="46"/>
  <c r="FB374" i="46"/>
  <c r="EY415" i="46"/>
  <c r="EW415" i="46"/>
  <c r="EX415" i="46"/>
  <c r="EZ415" i="46"/>
  <c r="FA415" i="46"/>
  <c r="FB415" i="46"/>
  <c r="EW456" i="46"/>
  <c r="EX456" i="46"/>
  <c r="EY456" i="46"/>
  <c r="EZ456" i="46"/>
  <c r="FA456" i="46"/>
  <c r="FB456" i="46"/>
  <c r="EW454" i="46"/>
  <c r="EX454" i="46"/>
  <c r="EY454" i="46"/>
  <c r="EZ454" i="46"/>
  <c r="FA454" i="46"/>
  <c r="FB454" i="46"/>
  <c r="EY370" i="46"/>
  <c r="EZ370" i="46"/>
  <c r="EW370" i="46"/>
  <c r="EX370" i="46"/>
  <c r="FA370" i="46"/>
  <c r="FB370" i="46"/>
  <c r="EY372" i="46"/>
  <c r="EZ372" i="46"/>
  <c r="EW372" i="46"/>
  <c r="EX372" i="46"/>
  <c r="FA372" i="46"/>
  <c r="FB372" i="46"/>
  <c r="EW461" i="46"/>
  <c r="EX461" i="46"/>
  <c r="EZ461" i="46"/>
  <c r="EY461" i="46"/>
  <c r="FA461" i="46"/>
  <c r="FB461" i="46"/>
  <c r="EZ442" i="46"/>
  <c r="EW442" i="46"/>
  <c r="EX442" i="46"/>
  <c r="EY442" i="46"/>
  <c r="FA442" i="46"/>
  <c r="FB442" i="46"/>
  <c r="EW460" i="46"/>
  <c r="EX460" i="46"/>
  <c r="EY460" i="46"/>
  <c r="EZ460" i="46"/>
  <c r="FA460" i="46"/>
  <c r="FB460" i="46"/>
  <c r="EW459" i="46"/>
  <c r="EX459" i="46"/>
  <c r="EZ459" i="46"/>
  <c r="EY459" i="46"/>
  <c r="FA459" i="46"/>
  <c r="FB459" i="46"/>
  <c r="EY386" i="46"/>
  <c r="EZ386" i="46"/>
  <c r="EW386" i="46"/>
  <c r="EX386" i="46"/>
  <c r="FA386" i="46"/>
  <c r="FB386" i="46"/>
  <c r="EW479" i="46"/>
  <c r="EX479" i="46"/>
  <c r="EZ479" i="46"/>
  <c r="EY479" i="46"/>
  <c r="FA479" i="46"/>
  <c r="FB479" i="46"/>
  <c r="EY398" i="46"/>
  <c r="EW398" i="46"/>
  <c r="EX398" i="46"/>
  <c r="EZ398" i="46"/>
  <c r="FA398" i="46"/>
  <c r="FB398" i="46"/>
  <c r="EY439" i="46"/>
  <c r="EW439" i="46"/>
  <c r="EX439" i="46"/>
  <c r="EZ439" i="46"/>
  <c r="FA439" i="46"/>
  <c r="FB439" i="46"/>
  <c r="EW480" i="46"/>
  <c r="EX480" i="46"/>
  <c r="EY480" i="46"/>
  <c r="EZ480" i="46"/>
  <c r="FA480" i="46"/>
  <c r="FB480" i="46"/>
  <c r="EW486" i="46"/>
  <c r="EX486" i="46"/>
  <c r="EY486" i="46"/>
  <c r="EZ486" i="46"/>
  <c r="FA486" i="46"/>
  <c r="FB486" i="46"/>
  <c r="EY401" i="46"/>
  <c r="EW401" i="46"/>
  <c r="EX401" i="46"/>
  <c r="EZ401" i="46"/>
  <c r="FA401" i="46"/>
  <c r="FB401" i="46"/>
  <c r="EZ178" i="46"/>
  <c r="EY326" i="46"/>
  <c r="EY390" i="46"/>
  <c r="EW390" i="46"/>
  <c r="EX390" i="46"/>
  <c r="EZ390" i="46"/>
  <c r="FA390" i="46"/>
  <c r="FB390" i="46"/>
  <c r="EY367" i="46"/>
  <c r="EZ367" i="46"/>
  <c r="EW367" i="46"/>
  <c r="EX367" i="46"/>
  <c r="FA367" i="46"/>
  <c r="FB367" i="46"/>
  <c r="EY431" i="46"/>
  <c r="EW431" i="46"/>
  <c r="EX431" i="46"/>
  <c r="EZ431" i="46"/>
  <c r="FA431" i="46"/>
  <c r="FB431" i="46"/>
  <c r="EY408" i="46"/>
  <c r="EW408" i="46"/>
  <c r="EX408" i="46"/>
  <c r="EZ408" i="46"/>
  <c r="FA408" i="46"/>
  <c r="FB408" i="46"/>
  <c r="EW472" i="46"/>
  <c r="EX472" i="46"/>
  <c r="EY472" i="46"/>
  <c r="EZ472" i="46"/>
  <c r="FA472" i="46"/>
  <c r="FB472" i="46"/>
  <c r="EW463" i="46"/>
  <c r="EX463" i="46"/>
  <c r="EZ463" i="46"/>
  <c r="EY463" i="46"/>
  <c r="FA463" i="46"/>
  <c r="FB463" i="46"/>
  <c r="EW475" i="46"/>
  <c r="EX475" i="46"/>
  <c r="EZ475" i="46"/>
  <c r="EY475" i="46"/>
  <c r="FA475" i="46"/>
  <c r="FB475" i="46"/>
  <c r="EW487" i="46"/>
  <c r="EX487" i="46"/>
  <c r="EZ487" i="46"/>
  <c r="EY487" i="46"/>
  <c r="FA487" i="46"/>
  <c r="FB487" i="46"/>
  <c r="EY402" i="46"/>
  <c r="EW402" i="46"/>
  <c r="EX402" i="46"/>
  <c r="EZ402" i="46"/>
  <c r="FA402" i="46"/>
  <c r="FB402" i="46"/>
  <c r="EY395" i="46"/>
  <c r="EW395" i="46"/>
  <c r="EX395" i="46"/>
  <c r="EZ395" i="46"/>
  <c r="FA395" i="46"/>
  <c r="FB395" i="46"/>
  <c r="EY404" i="46"/>
  <c r="EW404" i="46"/>
  <c r="EX404" i="46"/>
  <c r="EZ404" i="46"/>
  <c r="FA404" i="46"/>
  <c r="FB404" i="46"/>
  <c r="EY421" i="46"/>
  <c r="EW421" i="46"/>
  <c r="EX421" i="46"/>
  <c r="EZ421" i="46"/>
  <c r="FA421" i="46"/>
  <c r="FB421" i="46"/>
  <c r="EY417" i="46"/>
  <c r="EW417" i="46"/>
  <c r="EX417" i="46"/>
  <c r="EZ417" i="46"/>
  <c r="FA417" i="46"/>
  <c r="FB417" i="46"/>
  <c r="EY394" i="46"/>
  <c r="EW394" i="46"/>
  <c r="EX394" i="46"/>
  <c r="EZ394" i="46"/>
  <c r="FA394" i="46"/>
  <c r="FB394" i="46"/>
  <c r="EY371" i="46"/>
  <c r="EZ371" i="46"/>
  <c r="EW371" i="46"/>
  <c r="EX371" i="46"/>
  <c r="FA371" i="46"/>
  <c r="FB371" i="46"/>
  <c r="EY435" i="46"/>
  <c r="EW435" i="46"/>
  <c r="EX435" i="46"/>
  <c r="EZ435" i="46"/>
  <c r="FA435" i="46"/>
  <c r="FB435" i="46"/>
  <c r="EY412" i="46"/>
  <c r="EW412" i="46"/>
  <c r="EX412" i="46"/>
  <c r="EZ412" i="46"/>
  <c r="FA412" i="46"/>
  <c r="FB412" i="46"/>
  <c r="EW476" i="46"/>
  <c r="EX476" i="46"/>
  <c r="EY476" i="46"/>
  <c r="EZ476" i="46"/>
  <c r="FA476" i="46"/>
  <c r="FB476" i="46"/>
  <c r="EW469" i="46"/>
  <c r="EX469" i="46"/>
  <c r="EZ469" i="46"/>
  <c r="EY469" i="46"/>
  <c r="FA469" i="46"/>
  <c r="FB469" i="46"/>
  <c r="EW481" i="46"/>
  <c r="EX481" i="46"/>
  <c r="EZ481" i="46"/>
  <c r="EY481" i="46"/>
  <c r="FA481" i="46"/>
  <c r="FB481" i="46"/>
  <c r="EY369" i="46"/>
  <c r="EZ369" i="46"/>
  <c r="EW369" i="46"/>
  <c r="EX369" i="46"/>
  <c r="FA369" i="46"/>
  <c r="FB369" i="46"/>
  <c r="EY379" i="46"/>
  <c r="EZ379" i="46"/>
  <c r="EW379" i="46"/>
  <c r="EX379" i="46"/>
  <c r="FA379" i="46"/>
  <c r="FB379" i="46"/>
  <c r="EW468" i="46"/>
  <c r="EX468" i="46"/>
  <c r="EY468" i="46"/>
  <c r="EZ468" i="46"/>
  <c r="FA468" i="46"/>
  <c r="FB468" i="46"/>
  <c r="EZ449" i="46"/>
  <c r="EW449" i="46"/>
  <c r="EX449" i="46"/>
  <c r="EY449" i="46"/>
  <c r="FA449" i="46"/>
  <c r="FB449" i="46"/>
  <c r="EW462" i="46"/>
  <c r="EX462" i="46"/>
  <c r="EY462" i="46"/>
  <c r="EZ462" i="46"/>
  <c r="FA462" i="46"/>
  <c r="FB462" i="46"/>
  <c r="EY414" i="46"/>
  <c r="EW414" i="46"/>
  <c r="EX414" i="46"/>
  <c r="EZ414" i="46"/>
  <c r="FA414" i="46"/>
  <c r="FB414" i="46"/>
  <c r="EY391" i="46"/>
  <c r="EW391" i="46"/>
  <c r="EX391" i="46"/>
  <c r="EZ391" i="46"/>
  <c r="FA391" i="46"/>
  <c r="FB391" i="46"/>
  <c r="EY368" i="46"/>
  <c r="EZ368" i="46"/>
  <c r="EW368" i="46"/>
  <c r="EX368" i="46"/>
  <c r="FA368" i="46"/>
  <c r="FB368" i="46"/>
  <c r="EY432" i="46"/>
  <c r="EW432" i="46"/>
  <c r="EX432" i="46"/>
  <c r="EZ432" i="46"/>
  <c r="FA432" i="46"/>
  <c r="FB432" i="46"/>
  <c r="EW457" i="46"/>
  <c r="EX457" i="46"/>
  <c r="EZ457" i="46"/>
  <c r="EY457" i="46"/>
  <c r="FA457" i="46"/>
  <c r="FB457" i="46"/>
  <c r="EY377" i="46"/>
  <c r="EZ377" i="46"/>
  <c r="EW377" i="46"/>
  <c r="EX377" i="46"/>
  <c r="FA377" i="46"/>
  <c r="FB377" i="46"/>
  <c r="EY413" i="46"/>
  <c r="EW413" i="46"/>
  <c r="EX413" i="46"/>
  <c r="EZ413" i="46"/>
  <c r="FA413" i="46"/>
  <c r="FB413" i="46"/>
  <c r="EW451" i="46"/>
  <c r="EX451" i="46"/>
  <c r="EZ451" i="46"/>
  <c r="EY451" i="46"/>
  <c r="FA451" i="46"/>
  <c r="FB451" i="46"/>
  <c r="EY325" i="46"/>
  <c r="EZ177" i="46"/>
  <c r="EZ188" i="46"/>
  <c r="EY336" i="46"/>
  <c r="EY329" i="46"/>
  <c r="EZ181" i="46"/>
  <c r="EZ168" i="46"/>
  <c r="EY316" i="46"/>
  <c r="EZ185" i="46"/>
  <c r="EY333" i="46"/>
  <c r="FA165" i="46"/>
  <c r="EZ313" i="46"/>
  <c r="EZ204" i="46"/>
  <c r="EY352" i="46"/>
  <c r="EY360" i="46"/>
  <c r="EZ360" i="46"/>
  <c r="EW360" i="46"/>
  <c r="EX360" i="46"/>
  <c r="FA360" i="46"/>
  <c r="FB360" i="46"/>
  <c r="EY433" i="46"/>
  <c r="EW433" i="46"/>
  <c r="EX433" i="46"/>
  <c r="EZ433" i="46"/>
  <c r="FA433" i="46"/>
  <c r="FB433" i="46"/>
  <c r="EW489" i="46"/>
  <c r="EX489" i="46"/>
  <c r="EZ489" i="46"/>
  <c r="EY489" i="46"/>
  <c r="FA489" i="46"/>
  <c r="FB489" i="46"/>
  <c r="EY385" i="46"/>
  <c r="EZ385" i="46"/>
  <c r="EW385" i="46"/>
  <c r="EX385" i="46"/>
  <c r="FA385" i="46"/>
  <c r="FB385" i="46"/>
  <c r="EY427" i="46"/>
  <c r="EW427" i="46"/>
  <c r="EX427" i="46"/>
  <c r="EZ427" i="46"/>
  <c r="FA427" i="46"/>
  <c r="FB427" i="46"/>
  <c r="EY430" i="46"/>
  <c r="EW430" i="46"/>
  <c r="EX430" i="46"/>
  <c r="EZ430" i="46"/>
  <c r="FA430" i="46"/>
  <c r="FB430" i="46"/>
  <c r="EW441" i="46"/>
  <c r="EZ441" i="46"/>
  <c r="EX441" i="46"/>
  <c r="EY441" i="46"/>
  <c r="FA441" i="46"/>
  <c r="FB441" i="46"/>
  <c r="EW478" i="46"/>
  <c r="EX478" i="46"/>
  <c r="EY478" i="46"/>
  <c r="EZ478" i="46"/>
  <c r="FA478" i="46"/>
  <c r="FB478" i="46"/>
  <c r="EY327" i="46"/>
  <c r="EZ179" i="46"/>
  <c r="EZ203" i="46"/>
  <c r="EY351" i="46"/>
  <c r="EY332" i="46"/>
  <c r="EZ184" i="46"/>
  <c r="FA170" i="46"/>
  <c r="EZ318" i="46"/>
  <c r="EZ176" i="46"/>
  <c r="EY324" i="46"/>
  <c r="EY319" i="46"/>
  <c r="EZ171" i="46"/>
  <c r="EY341" i="46"/>
  <c r="EZ193" i="46"/>
  <c r="EZ166" i="46"/>
  <c r="EY314" i="46"/>
  <c r="EY343" i="46"/>
  <c r="EZ195" i="46"/>
  <c r="EY159" i="46"/>
  <c r="EO12" i="21" s="1"/>
  <c r="EO14" i="26" s="1"/>
  <c r="FA215" i="46"/>
  <c r="EZ200" i="46"/>
  <c r="EY348" i="46"/>
  <c r="EY328" i="46"/>
  <c r="EZ180" i="46"/>
  <c r="EZ192" i="46"/>
  <c r="EY340" i="46"/>
  <c r="BM488" i="46"/>
  <c r="CK488" i="46"/>
  <c r="BJ488" i="46"/>
  <c r="BS488" i="46"/>
  <c r="AX488" i="46"/>
  <c r="ER488" i="46"/>
  <c r="CB488" i="46"/>
  <c r="DG488" i="46"/>
  <c r="BG488" i="46"/>
  <c r="ES488" i="46"/>
  <c r="ET488" i="46"/>
  <c r="BP488" i="46"/>
  <c r="DN488" i="46"/>
  <c r="BV488" i="46"/>
  <c r="AK488" i="46"/>
  <c r="CH488" i="46"/>
  <c r="CF488" i="46"/>
  <c r="DA488" i="46"/>
  <c r="AE488" i="46"/>
  <c r="X480" i="46"/>
  <c r="CO480" i="46"/>
  <c r="CQ488" i="46"/>
  <c r="AZ488" i="46"/>
  <c r="CA488" i="46"/>
  <c r="EV488" i="46"/>
  <c r="DD488" i="46"/>
  <c r="EI488" i="46"/>
  <c r="DZ488" i="46"/>
  <c r="DM488" i="46"/>
  <c r="BO488" i="46"/>
  <c r="DW488" i="46"/>
  <c r="BR488" i="46"/>
  <c r="DC488" i="46"/>
  <c r="CT488" i="46"/>
  <c r="AF480" i="46"/>
  <c r="BN480" i="46"/>
  <c r="AP480" i="46"/>
  <c r="BS480" i="46"/>
  <c r="AR480" i="46"/>
  <c r="AD480" i="46"/>
  <c r="BB480" i="46"/>
  <c r="EP480" i="46"/>
  <c r="BP480" i="46"/>
  <c r="EU480" i="46"/>
  <c r="CK480" i="46"/>
  <c r="BO480" i="46"/>
  <c r="CW480" i="46"/>
  <c r="DK480" i="46"/>
  <c r="DI480" i="46"/>
  <c r="ER480" i="46"/>
  <c r="CU480" i="46"/>
  <c r="AQ480" i="46"/>
  <c r="Y480" i="46"/>
  <c r="CM480" i="46"/>
  <c r="AK480" i="46"/>
  <c r="EI480" i="46"/>
  <c r="AW480" i="46"/>
  <c r="AC480" i="46"/>
  <c r="DE480" i="46"/>
  <c r="CP480" i="46"/>
  <c r="CR480" i="46"/>
  <c r="DB480" i="46"/>
  <c r="DD480" i="46"/>
  <c r="DN480" i="46"/>
  <c r="DP480" i="46"/>
  <c r="AJ480" i="46"/>
  <c r="CD480" i="46"/>
  <c r="CF480" i="46"/>
  <c r="W480" i="46"/>
  <c r="DU480" i="46"/>
  <c r="AI480" i="46"/>
  <c r="DS480" i="46"/>
  <c r="AS480" i="46"/>
  <c r="AM480" i="46"/>
  <c r="CQ480" i="46"/>
  <c r="EL480" i="46"/>
  <c r="BZ480" i="46"/>
  <c r="EG480" i="46"/>
  <c r="BU480" i="46"/>
  <c r="EN480" i="46"/>
  <c r="CB480" i="46"/>
  <c r="DO480" i="46"/>
  <c r="EM480" i="46"/>
  <c r="AA480" i="46"/>
  <c r="CL480" i="46"/>
  <c r="Z480" i="46"/>
  <c r="CG480" i="46"/>
  <c r="U480" i="46"/>
  <c r="CN480" i="46"/>
  <c r="AB480" i="46"/>
  <c r="AY480" i="46"/>
  <c r="BW480" i="46"/>
  <c r="CX480" i="46"/>
  <c r="AL480" i="46"/>
  <c r="CS480" i="46"/>
  <c r="AG480" i="46"/>
  <c r="CZ480" i="46"/>
  <c r="CY480" i="46"/>
  <c r="EK480" i="46"/>
  <c r="EE480" i="46"/>
  <c r="AU480" i="46"/>
  <c r="BI480" i="46"/>
  <c r="AH480" i="46"/>
  <c r="DJ480" i="46"/>
  <c r="DL480" i="46"/>
  <c r="EO480" i="46"/>
  <c r="AE480" i="46"/>
  <c r="DV480" i="46"/>
  <c r="BJ480" i="46"/>
  <c r="DQ480" i="46"/>
  <c r="BE480" i="46"/>
  <c r="DX480" i="46"/>
  <c r="BL480" i="46"/>
  <c r="EQ480" i="46"/>
  <c r="CA480" i="46"/>
  <c r="EH480" i="46"/>
  <c r="BV480" i="46"/>
  <c r="EC480" i="46"/>
  <c r="BQ480" i="46"/>
  <c r="EJ480" i="46"/>
  <c r="BX480" i="46"/>
  <c r="BC480" i="46"/>
  <c r="DW480" i="46"/>
  <c r="ET480" i="46"/>
  <c r="CH480" i="46"/>
  <c r="V480" i="46"/>
  <c r="CC480" i="46"/>
  <c r="EV480" i="46"/>
  <c r="BT480" i="46"/>
  <c r="BG480" i="46"/>
  <c r="DG480" i="46"/>
  <c r="BY480" i="46"/>
  <c r="CT480" i="46"/>
  <c r="DZ480" i="46"/>
  <c r="EB480" i="46"/>
  <c r="CV480" i="46"/>
  <c r="AX480" i="46"/>
  <c r="AZ480" i="46"/>
  <c r="CE480" i="46"/>
  <c r="DC480" i="46"/>
  <c r="DF480" i="46"/>
  <c r="AT480" i="46"/>
  <c r="DA480" i="46"/>
  <c r="AO480" i="46"/>
  <c r="DH480" i="46"/>
  <c r="AV480" i="46"/>
  <c r="EA480" i="46"/>
  <c r="ES480" i="46"/>
  <c r="DR480" i="46"/>
  <c r="BF480" i="46"/>
  <c r="DM480" i="46"/>
  <c r="BA480" i="46"/>
  <c r="DT480" i="46"/>
  <c r="BH480" i="46"/>
  <c r="CI480" i="46"/>
  <c r="BK480" i="46"/>
  <c r="ED480" i="46"/>
  <c r="BR480" i="46"/>
  <c r="DY480" i="46"/>
  <c r="BM480" i="46"/>
  <c r="EF480" i="46"/>
  <c r="BD480" i="46"/>
  <c r="AN480" i="46"/>
  <c r="CJ480" i="46"/>
  <c r="AN488" i="46"/>
  <c r="BC488" i="46"/>
  <c r="DU488" i="46"/>
  <c r="BU488" i="46"/>
  <c r="EH488" i="46"/>
  <c r="CE488" i="46"/>
  <c r="EQ488" i="46"/>
  <c r="CV488" i="46"/>
  <c r="AB488" i="46"/>
  <c r="AM488" i="46"/>
  <c r="DI488" i="46"/>
  <c r="BE488" i="46"/>
  <c r="DV488" i="46"/>
  <c r="BQ488" i="46"/>
  <c r="EE488" i="46"/>
  <c r="AQ488" i="46"/>
  <c r="BW488" i="46"/>
  <c r="W488" i="46"/>
  <c r="BD488" i="46"/>
  <c r="BY488" i="46"/>
  <c r="EK488" i="46"/>
  <c r="CL488" i="46"/>
  <c r="U488" i="46"/>
  <c r="CU488" i="46"/>
  <c r="DT488" i="46"/>
  <c r="AA488" i="46"/>
  <c r="AR488" i="46"/>
  <c r="BI488" i="46"/>
  <c r="DY488" i="46"/>
  <c r="BZ488" i="46"/>
  <c r="EL488" i="46"/>
  <c r="CI488" i="46"/>
  <c r="EU488" i="46"/>
  <c r="DL488" i="46"/>
  <c r="AF488" i="46"/>
  <c r="AS488" i="46"/>
  <c r="BT488" i="46"/>
  <c r="CO488" i="46"/>
  <c r="AD488" i="46"/>
  <c r="DB488" i="46"/>
  <c r="AP488" i="46"/>
  <c r="DK488" i="46"/>
  <c r="CR488" i="46"/>
  <c r="CZ488" i="46"/>
  <c r="BH488" i="46"/>
  <c r="CC488" i="46"/>
  <c r="EO488" i="46"/>
  <c r="CP488" i="46"/>
  <c r="Z488" i="46"/>
  <c r="CY488" i="46"/>
  <c r="AL488" i="46"/>
  <c r="AW488" i="46"/>
  <c r="AV488" i="46"/>
  <c r="BN488" i="46"/>
  <c r="X488" i="46"/>
  <c r="AH488" i="46"/>
  <c r="DE488" i="46"/>
  <c r="AY488" i="46"/>
  <c r="DR488" i="46"/>
  <c r="BK488" i="46"/>
  <c r="EA488" i="46"/>
  <c r="V488" i="46"/>
  <c r="BB488" i="46"/>
  <c r="BX488" i="46"/>
  <c r="CS488" i="46"/>
  <c r="AI488" i="46"/>
  <c r="DF488" i="46"/>
  <c r="AU488" i="46"/>
  <c r="DO488" i="46"/>
  <c r="DH488" i="46"/>
  <c r="DP488" i="46"/>
  <c r="BL488" i="46"/>
  <c r="CJ488" i="46"/>
  <c r="CN488" i="46"/>
  <c r="EG488" i="46"/>
  <c r="CX488" i="46"/>
  <c r="EM488" i="46"/>
  <c r="DQ488" i="46"/>
  <c r="Y488" i="46"/>
  <c r="BF488" i="46"/>
  <c r="AC488" i="46"/>
  <c r="EB488" i="46"/>
  <c r="AG488" i="46"/>
  <c r="CM488" i="46"/>
  <c r="EP488" i="46"/>
  <c r="CD488" i="46"/>
  <c r="EC488" i="46"/>
  <c r="AK479" i="46"/>
  <c r="Z479" i="46"/>
  <c r="CL479" i="46"/>
  <c r="CA479" i="46"/>
  <c r="DT479" i="46"/>
  <c r="DI479" i="46"/>
  <c r="CX479" i="46"/>
  <c r="DW479" i="46"/>
  <c r="Y479" i="46"/>
  <c r="CK479" i="46"/>
  <c r="BZ479" i="46"/>
  <c r="BO479" i="46"/>
  <c r="DH479" i="46"/>
  <c r="CW479" i="46"/>
  <c r="BT479" i="46"/>
  <c r="AB479" i="46"/>
  <c r="DC479" i="46"/>
  <c r="BY479" i="46"/>
  <c r="BN479" i="46"/>
  <c r="BC479" i="46"/>
  <c r="CV479" i="46"/>
  <c r="BP479" i="46"/>
  <c r="X479" i="46"/>
  <c r="EL479" i="46"/>
  <c r="EE479" i="46"/>
  <c r="CH479" i="46"/>
  <c r="CT479" i="46"/>
  <c r="CF479" i="46"/>
  <c r="AA479" i="46"/>
  <c r="DJ479" i="46"/>
  <c r="BM479" i="46"/>
  <c r="EV479" i="46"/>
  <c r="CC479" i="46"/>
  <c r="BA479" i="46"/>
  <c r="AP479" i="46"/>
  <c r="AE479" i="46"/>
  <c r="CQ479" i="46"/>
  <c r="EJ479" i="46"/>
  <c r="DY479" i="46"/>
  <c r="DN479" i="46"/>
  <c r="DK479" i="46"/>
  <c r="AO479" i="46"/>
  <c r="AD479" i="46"/>
  <c r="CP479" i="46"/>
  <c r="CE479" i="46"/>
  <c r="DX479" i="46"/>
  <c r="DM479" i="46"/>
  <c r="DB479" i="46"/>
  <c r="EM479" i="46"/>
  <c r="AC479" i="46"/>
  <c r="CO479" i="46"/>
  <c r="CD479" i="46"/>
  <c r="BS479" i="46"/>
  <c r="DL479" i="46"/>
  <c r="DA479" i="46"/>
  <c r="CJ479" i="46"/>
  <c r="CN479" i="46"/>
  <c r="DS479" i="46"/>
  <c r="BW479" i="46"/>
  <c r="DG479" i="46"/>
  <c r="EU479" i="46"/>
  <c r="CM479" i="46"/>
  <c r="CU479" i="46"/>
  <c r="BB479" i="46"/>
  <c r="EK479" i="46"/>
  <c r="CZ479" i="46"/>
  <c r="BQ479" i="46"/>
  <c r="BF479" i="46"/>
  <c r="AU479" i="46"/>
  <c r="CB479" i="46"/>
  <c r="AJ479" i="46"/>
  <c r="EO479" i="46"/>
  <c r="ED479" i="46"/>
  <c r="CY479" i="46"/>
  <c r="BE479" i="46"/>
  <c r="AT479" i="46"/>
  <c r="AI479" i="46"/>
  <c r="AF479" i="46"/>
  <c r="EN479" i="46"/>
  <c r="EC479" i="46"/>
  <c r="DR479" i="46"/>
  <c r="EA479" i="46"/>
  <c r="AS479" i="46"/>
  <c r="AH479" i="46"/>
  <c r="W479" i="46"/>
  <c r="CI479" i="46"/>
  <c r="EB479" i="46"/>
  <c r="DQ479" i="46"/>
  <c r="DF479" i="46"/>
  <c r="AR479" i="46"/>
  <c r="AG479" i="46"/>
  <c r="DP479" i="46"/>
  <c r="EI479" i="46"/>
  <c r="AW479" i="46"/>
  <c r="EF479" i="46"/>
  <c r="BG479" i="46"/>
  <c r="AQ479" i="46"/>
  <c r="DZ479" i="46"/>
  <c r="EP479" i="46"/>
  <c r="U479" i="46"/>
  <c r="CG479" i="46"/>
  <c r="BV479" i="46"/>
  <c r="BK479" i="46"/>
  <c r="DD479" i="46"/>
  <c r="CS479" i="46"/>
  <c r="BD479" i="46"/>
  <c r="ET479" i="46"/>
  <c r="BX479" i="46"/>
  <c r="BU479" i="46"/>
  <c r="BJ479" i="46"/>
  <c r="AY479" i="46"/>
  <c r="CR479" i="46"/>
  <c r="AZ479" i="46"/>
  <c r="ES479" i="46"/>
  <c r="EH479" i="46"/>
  <c r="DO479" i="46"/>
  <c r="BI479" i="46"/>
  <c r="AX479" i="46"/>
  <c r="AM479" i="46"/>
  <c r="AV479" i="46"/>
  <c r="ER479" i="46"/>
  <c r="EG479" i="46"/>
  <c r="DV479" i="46"/>
  <c r="EQ479" i="46"/>
  <c r="V479" i="46"/>
  <c r="DE479" i="46"/>
  <c r="BR479" i="46"/>
  <c r="AL479" i="46"/>
  <c r="DU479" i="46"/>
  <c r="AN479" i="46"/>
  <c r="BL479" i="46"/>
  <c r="BH479" i="46"/>
  <c r="AL486" i="46"/>
  <c r="CX486" i="46"/>
  <c r="BX486" i="46"/>
  <c r="EJ486" i="46"/>
  <c r="DM486" i="46"/>
  <c r="CS486" i="46"/>
  <c r="BW486" i="46"/>
  <c r="AS486" i="46"/>
  <c r="Z486" i="46"/>
  <c r="CL486" i="46"/>
  <c r="BL486" i="46"/>
  <c r="DX486" i="46"/>
  <c r="CQ486" i="46"/>
  <c r="BU486" i="46"/>
  <c r="AY486" i="46"/>
  <c r="AK486" i="46"/>
  <c r="EL486" i="46"/>
  <c r="BZ486" i="46"/>
  <c r="AZ486" i="46"/>
  <c r="DL486" i="46"/>
  <c r="BS486" i="46"/>
  <c r="AW486" i="46"/>
  <c r="AA486" i="46"/>
  <c r="EK486" i="46"/>
  <c r="BI486" i="46"/>
  <c r="DP486" i="46"/>
  <c r="EP486" i="46"/>
  <c r="AH486" i="46"/>
  <c r="DG486" i="46"/>
  <c r="DV486" i="46"/>
  <c r="AX486" i="46"/>
  <c r="EC486" i="46"/>
  <c r="AN486" i="46"/>
  <c r="BB486" i="46"/>
  <c r="AB486" i="46"/>
  <c r="CN486" i="46"/>
  <c r="W486" i="46"/>
  <c r="EH486" i="46"/>
  <c r="DS486" i="46"/>
  <c r="DC486" i="46"/>
  <c r="U486" i="46"/>
  <c r="AP486" i="46"/>
  <c r="DB486" i="46"/>
  <c r="CB486" i="46"/>
  <c r="EN486" i="46"/>
  <c r="DR486" i="46"/>
  <c r="DA486" i="46"/>
  <c r="CE486" i="46"/>
  <c r="BY486" i="46"/>
  <c r="AD486" i="46"/>
  <c r="CP486" i="46"/>
  <c r="BP486" i="46"/>
  <c r="EB486" i="46"/>
  <c r="CY486" i="46"/>
  <c r="CC486" i="46"/>
  <c r="BG486" i="46"/>
  <c r="CW486" i="46"/>
  <c r="BQ486" i="46"/>
  <c r="CA486" i="46"/>
  <c r="CO486" i="46"/>
  <c r="CT486" i="46"/>
  <c r="CK486" i="46"/>
  <c r="BN486" i="46"/>
  <c r="X486" i="46"/>
  <c r="DN486" i="46"/>
  <c r="Y486" i="46"/>
  <c r="BR486" i="46"/>
  <c r="AR486" i="46"/>
  <c r="DD486" i="46"/>
  <c r="BC486" i="46"/>
  <c r="AG486" i="46"/>
  <c r="EO486" i="46"/>
  <c r="DZ486" i="46"/>
  <c r="EG486" i="46"/>
  <c r="BF486" i="46"/>
  <c r="AF486" i="46"/>
  <c r="CR486" i="46"/>
  <c r="AE486" i="46"/>
  <c r="EM486" i="46"/>
  <c r="DY486" i="46"/>
  <c r="DJ486" i="46"/>
  <c r="BA486" i="46"/>
  <c r="AT486" i="46"/>
  <c r="DF486" i="46"/>
  <c r="CF486" i="46"/>
  <c r="ER486" i="46"/>
  <c r="DW486" i="46"/>
  <c r="DI486" i="46"/>
  <c r="CM486" i="46"/>
  <c r="DE486" i="46"/>
  <c r="CD486" i="46"/>
  <c r="BE486" i="46"/>
  <c r="CZ486" i="46"/>
  <c r="BT486" i="46"/>
  <c r="BO486" i="46"/>
  <c r="AU486" i="46"/>
  <c r="CJ486" i="46"/>
  <c r="CU486" i="46"/>
  <c r="DK486" i="46"/>
  <c r="V486" i="46"/>
  <c r="CH486" i="46"/>
  <c r="BH486" i="46"/>
  <c r="DT486" i="46"/>
  <c r="CI486" i="46"/>
  <c r="BM486" i="46"/>
  <c r="AQ486" i="46"/>
  <c r="EU486" i="46"/>
  <c r="DQ486" i="46"/>
  <c r="BV486" i="46"/>
  <c r="AV486" i="46"/>
  <c r="DH486" i="46"/>
  <c r="BK486" i="46"/>
  <c r="AO486" i="46"/>
  <c r="ET486" i="46"/>
  <c r="EE486" i="46"/>
  <c r="AC486" i="46"/>
  <c r="BJ486" i="46"/>
  <c r="AJ486" i="46"/>
  <c r="CV486" i="46"/>
  <c r="AM486" i="46"/>
  <c r="ES486" i="46"/>
  <c r="ED486" i="46"/>
  <c r="DO486" i="46"/>
  <c r="CG486" i="46"/>
  <c r="BD486" i="46"/>
  <c r="AI486" i="46"/>
  <c r="EI486" i="46"/>
  <c r="EF486" i="46"/>
  <c r="EQ486" i="46"/>
  <c r="DU486" i="46"/>
  <c r="EV486" i="46"/>
  <c r="EA486" i="46"/>
  <c r="EJ488" i="46"/>
  <c r="ED488" i="46"/>
  <c r="AJ488" i="46"/>
  <c r="EN488" i="46"/>
  <c r="AT488" i="46"/>
  <c r="EF488" i="46"/>
  <c r="DX488" i="46"/>
  <c r="DS488" i="46"/>
  <c r="BA488" i="46"/>
  <c r="DJ488" i="46"/>
  <c r="AO488" i="46"/>
  <c r="CW488" i="46"/>
  <c r="AL482" i="46"/>
  <c r="V482" i="46"/>
  <c r="AC482" i="46"/>
  <c r="EO482" i="46"/>
  <c r="BX482" i="46"/>
  <c r="BM482" i="46"/>
  <c r="CD482" i="46"/>
  <c r="CG482" i="46"/>
  <c r="AU482" i="46"/>
  <c r="EE482" i="46"/>
  <c r="CU482" i="46"/>
  <c r="AY482" i="46"/>
  <c r="ER482" i="46"/>
  <c r="BC482" i="46"/>
  <c r="BU482" i="46"/>
  <c r="BF482" i="46"/>
  <c r="DZ482" i="46"/>
  <c r="DE482" i="46"/>
  <c r="DQ482" i="46"/>
  <c r="EU482" i="46"/>
  <c r="CS482" i="46"/>
  <c r="DC482" i="46"/>
  <c r="BS482" i="46"/>
  <c r="Y482" i="46"/>
  <c r="DP482" i="46"/>
  <c r="EG482" i="46"/>
  <c r="CX482" i="46"/>
  <c r="DO482" i="46"/>
  <c r="CF482" i="46"/>
  <c r="AD482" i="46"/>
  <c r="CR482" i="46"/>
  <c r="CQ482" i="46"/>
  <c r="ED482" i="46"/>
  <c r="DK482" i="46"/>
  <c r="AA482" i="46"/>
  <c r="DX482" i="46"/>
  <c r="CN482" i="46"/>
  <c r="BD482" i="46"/>
  <c r="EK482" i="46"/>
  <c r="CV482" i="46"/>
  <c r="AS482" i="46"/>
  <c r="BI482" i="46"/>
  <c r="CP482" i="46"/>
  <c r="BH482" i="46"/>
  <c r="AZ482" i="46"/>
  <c r="CW482" i="46"/>
  <c r="DL482" i="46"/>
  <c r="DN482" i="46"/>
  <c r="ES482" i="46"/>
  <c r="DI482" i="46"/>
  <c r="BY482" i="46"/>
  <c r="BP482" i="46"/>
  <c r="BK482" i="46"/>
  <c r="DH482" i="46"/>
  <c r="DU482" i="46"/>
  <c r="V485" i="46"/>
  <c r="CH485" i="46"/>
  <c r="ET485" i="46"/>
  <c r="CE485" i="46"/>
  <c r="CF485" i="46"/>
  <c r="ER485" i="46"/>
  <c r="BA485" i="46"/>
  <c r="CQ485" i="46"/>
  <c r="EO485" i="46"/>
  <c r="BV485" i="46"/>
  <c r="EH485" i="46"/>
  <c r="BS485" i="46"/>
  <c r="BT485" i="46"/>
  <c r="EF485" i="46"/>
  <c r="EQ485" i="46"/>
  <c r="BE485" i="46"/>
  <c r="CS485" i="46"/>
  <c r="BJ485" i="46"/>
  <c r="DV485" i="46"/>
  <c r="BG485" i="46"/>
  <c r="BH485" i="46"/>
  <c r="DT485" i="46"/>
  <c r="DS485" i="46"/>
  <c r="ES485" i="46"/>
  <c r="BI485" i="46"/>
  <c r="DZ485" i="46"/>
  <c r="EA485" i="46"/>
  <c r="AV485" i="46"/>
  <c r="CA485" i="46"/>
  <c r="CI485" i="46"/>
  <c r="EU485" i="46"/>
  <c r="AF485" i="46"/>
  <c r="DO485" i="46"/>
  <c r="AL485" i="46"/>
  <c r="CX485" i="46"/>
  <c r="AI485" i="46"/>
  <c r="AJ485" i="46"/>
  <c r="CV485" i="46"/>
  <c r="BM485" i="46"/>
  <c r="CW485" i="46"/>
  <c r="DW485" i="46"/>
  <c r="Z485" i="46"/>
  <c r="CL485" i="46"/>
  <c r="W485" i="46"/>
  <c r="X485" i="46"/>
  <c r="CJ485" i="46"/>
  <c r="EV485" i="46"/>
  <c r="BQ485" i="46"/>
  <c r="CY485" i="46"/>
  <c r="DQ485" i="46"/>
  <c r="BZ485" i="46"/>
  <c r="EL485" i="46"/>
  <c r="BW485" i="46"/>
  <c r="BX485" i="46"/>
  <c r="EJ485" i="46"/>
  <c r="U485" i="46"/>
  <c r="BU485" i="46"/>
  <c r="DA485" i="46"/>
  <c r="BK485" i="46"/>
  <c r="Y485" i="46"/>
  <c r="DU485" i="46"/>
  <c r="CB485" i="46"/>
  <c r="DI485" i="46"/>
  <c r="AH485" i="46"/>
  <c r="CR485" i="46"/>
  <c r="EG485" i="46"/>
  <c r="BB485" i="46"/>
  <c r="DN485" i="46"/>
  <c r="AY485" i="46"/>
  <c r="AZ485" i="46"/>
  <c r="DL485" i="46"/>
  <c r="DC485" i="46"/>
  <c r="EC485" i="46"/>
  <c r="AC485" i="46"/>
  <c r="AP485" i="46"/>
  <c r="DB485" i="46"/>
  <c r="AM485" i="46"/>
  <c r="AN485" i="46"/>
  <c r="CZ485" i="46"/>
  <c r="CC485" i="46"/>
  <c r="DE485" i="46"/>
  <c r="EE485" i="46"/>
  <c r="AD485" i="46"/>
  <c r="CP485" i="46"/>
  <c r="AA485" i="46"/>
  <c r="AB485" i="46"/>
  <c r="CN485" i="46"/>
  <c r="AG485" i="46"/>
  <c r="CG485" i="46"/>
  <c r="DG485" i="46"/>
  <c r="DY485" i="46"/>
  <c r="BL485" i="46"/>
  <c r="BY485" i="46"/>
  <c r="CD485" i="46"/>
  <c r="EN485" i="46"/>
  <c r="DJ485" i="46"/>
  <c r="CT485" i="46"/>
  <c r="AW485" i="46"/>
  <c r="AU485" i="46"/>
  <c r="BR485" i="46"/>
  <c r="ED485" i="46"/>
  <c r="BO485" i="46"/>
  <c r="BP485" i="46"/>
  <c r="EB485" i="46"/>
  <c r="EI485" i="46"/>
  <c r="AO485" i="46"/>
  <c r="CK485" i="46"/>
  <c r="BF485" i="46"/>
  <c r="DR485" i="46"/>
  <c r="BC485" i="46"/>
  <c r="BD485" i="46"/>
  <c r="DP485" i="46"/>
  <c r="DK485" i="46"/>
  <c r="EK485" i="46"/>
  <c r="AS485" i="46"/>
  <c r="AT485" i="46"/>
  <c r="DF485" i="46"/>
  <c r="AQ485" i="46"/>
  <c r="AR485" i="46"/>
  <c r="DD485" i="46"/>
  <c r="CM485" i="46"/>
  <c r="DM485" i="46"/>
  <c r="EM485" i="46"/>
  <c r="BN485" i="46"/>
  <c r="DX485" i="46"/>
  <c r="AX485" i="46"/>
  <c r="EP485" i="46"/>
  <c r="AK485" i="46"/>
  <c r="DH485" i="46"/>
  <c r="AE485" i="46"/>
  <c r="CO485" i="46"/>
  <c r="CU485" i="46"/>
  <c r="V483" i="46"/>
  <c r="CH483" i="46"/>
  <c r="ET483" i="46"/>
  <c r="CY483" i="46"/>
  <c r="BD483" i="46"/>
  <c r="EK483" i="46"/>
  <c r="CQ483" i="46"/>
  <c r="DX483" i="46"/>
  <c r="CB483" i="46"/>
  <c r="BV483" i="46"/>
  <c r="EH483" i="46"/>
  <c r="CI483" i="46"/>
  <c r="AN483" i="46"/>
  <c r="DU483" i="46"/>
  <c r="CA483" i="46"/>
  <c r="BL483" i="46"/>
  <c r="EI483" i="46"/>
  <c r="BJ483" i="46"/>
  <c r="DV483" i="46"/>
  <c r="BS483" i="46"/>
  <c r="X483" i="46"/>
  <c r="DE483" i="46"/>
  <c r="BK483" i="46"/>
  <c r="ER483" i="46"/>
  <c r="BW483" i="46"/>
  <c r="CT483" i="46"/>
  <c r="Y483" i="46"/>
  <c r="EP483" i="46"/>
  <c r="EJ483" i="46"/>
  <c r="EC483" i="46"/>
  <c r="BX483" i="46"/>
  <c r="U483" i="46"/>
  <c r="EF483" i="46"/>
  <c r="AL483" i="46"/>
  <c r="CX483" i="46"/>
  <c r="AM483" i="46"/>
  <c r="DT483" i="46"/>
  <c r="BY483" i="46"/>
  <c r="AE483" i="46"/>
  <c r="DL483" i="46"/>
  <c r="BQ483" i="46"/>
  <c r="Z483" i="46"/>
  <c r="CL483" i="46"/>
  <c r="W483" i="46"/>
  <c r="DD483" i="46"/>
  <c r="BI483" i="46"/>
  <c r="EQ483" i="46"/>
  <c r="CV483" i="46"/>
  <c r="ES483" i="46"/>
  <c r="CW483" i="46"/>
  <c r="BZ483" i="46"/>
  <c r="EL483" i="46"/>
  <c r="CN483" i="46"/>
  <c r="AS483" i="46"/>
  <c r="EA483" i="46"/>
  <c r="CF483" i="46"/>
  <c r="CG483" i="46"/>
  <c r="AK483" i="46"/>
  <c r="AG483" i="46"/>
  <c r="DG483" i="46"/>
  <c r="AX483" i="46"/>
  <c r="CO483" i="46"/>
  <c r="CS483" i="46"/>
  <c r="AC483" i="46"/>
  <c r="CR483" i="46"/>
  <c r="CK483" i="46"/>
  <c r="BB483" i="46"/>
  <c r="DN483" i="46"/>
  <c r="BH483" i="46"/>
  <c r="EO483" i="46"/>
  <c r="CU483" i="46"/>
  <c r="AZ483" i="46"/>
  <c r="EG483" i="46"/>
  <c r="AF483" i="46"/>
  <c r="AP483" i="46"/>
  <c r="DB483" i="46"/>
  <c r="AR483" i="46"/>
  <c r="DY483" i="46"/>
  <c r="CE483" i="46"/>
  <c r="AJ483" i="46"/>
  <c r="DQ483" i="46"/>
  <c r="CM483" i="46"/>
  <c r="AD483" i="46"/>
  <c r="CP483" i="46"/>
  <c r="AB483" i="46"/>
  <c r="DI483" i="46"/>
  <c r="BO483" i="46"/>
  <c r="EV483" i="46"/>
  <c r="DA483" i="46"/>
  <c r="AA483" i="46"/>
  <c r="DS483" i="46"/>
  <c r="DO483" i="46"/>
  <c r="AV483" i="46"/>
  <c r="DJ483" i="46"/>
  <c r="AU483" i="46"/>
  <c r="BN483" i="46"/>
  <c r="DK483" i="46"/>
  <c r="CD483" i="46"/>
  <c r="DC483" i="46"/>
  <c r="BR483" i="46"/>
  <c r="ED483" i="46"/>
  <c r="CC483" i="46"/>
  <c r="AI483" i="46"/>
  <c r="DP483" i="46"/>
  <c r="BU483" i="46"/>
  <c r="AQ483" i="46"/>
  <c r="DM483" i="46"/>
  <c r="BF483" i="46"/>
  <c r="DR483" i="46"/>
  <c r="BM483" i="46"/>
  <c r="EU483" i="46"/>
  <c r="CZ483" i="46"/>
  <c r="BE483" i="46"/>
  <c r="EM483" i="46"/>
  <c r="BA483" i="46"/>
  <c r="AT483" i="46"/>
  <c r="DF483" i="46"/>
  <c r="AW483" i="46"/>
  <c r="EE483" i="46"/>
  <c r="CJ483" i="46"/>
  <c r="AO483" i="46"/>
  <c r="DW483" i="46"/>
  <c r="DH483" i="46"/>
  <c r="AH483" i="46"/>
  <c r="BT483" i="46"/>
  <c r="EN483" i="46"/>
  <c r="BC483" i="46"/>
  <c r="EB483" i="46"/>
  <c r="DZ483" i="46"/>
  <c r="BP483" i="46"/>
  <c r="AY483" i="46"/>
  <c r="BG483" i="46"/>
  <c r="AY484" i="46"/>
  <c r="AP484" i="46"/>
  <c r="DM484" i="46"/>
  <c r="Y484" i="46"/>
  <c r="BK484" i="46"/>
  <c r="AM484" i="46"/>
  <c r="W484" i="46"/>
  <c r="BQ484" i="46"/>
  <c r="AB482" i="46"/>
  <c r="DZ489" i="46"/>
  <c r="AJ489" i="46"/>
  <c r="BP489" i="46"/>
  <c r="Y478" i="46"/>
  <c r="CK478" i="46"/>
  <c r="V478" i="46"/>
  <c r="CH478" i="46"/>
  <c r="ET478" i="46"/>
  <c r="CE478" i="46"/>
  <c r="EQ478" i="46"/>
  <c r="DP478" i="46"/>
  <c r="DX478" i="46"/>
  <c r="AX478" i="46"/>
  <c r="DG478" i="46"/>
  <c r="AC478" i="46"/>
  <c r="CO478" i="46"/>
  <c r="Z478" i="46"/>
  <c r="CL478" i="46"/>
  <c r="W478" i="46"/>
  <c r="CI478" i="46"/>
  <c r="EU478" i="46"/>
  <c r="EF478" i="46"/>
  <c r="CB478" i="46"/>
  <c r="AH478" i="46"/>
  <c r="CQ478" i="46"/>
  <c r="AG478" i="46"/>
  <c r="CS478" i="46"/>
  <c r="AD478" i="46"/>
  <c r="CP478" i="46"/>
  <c r="AA478" i="46"/>
  <c r="CM478" i="46"/>
  <c r="AJ478" i="46"/>
  <c r="EV478" i="46"/>
  <c r="EN478" i="46"/>
  <c r="BN478" i="46"/>
  <c r="DW478" i="46"/>
  <c r="AO478" i="46"/>
  <c r="DA478" i="46"/>
  <c r="AL478" i="46"/>
  <c r="CX478" i="46"/>
  <c r="AI478" i="46"/>
  <c r="CU478" i="46"/>
  <c r="BP478" i="46"/>
  <c r="AR478" i="46"/>
  <c r="AK478" i="46"/>
  <c r="CT478" i="46"/>
  <c r="AZ478" i="46"/>
  <c r="AS478" i="46"/>
  <c r="DE478" i="46"/>
  <c r="AP478" i="46"/>
  <c r="DB478" i="46"/>
  <c r="AM478" i="46"/>
  <c r="CY478" i="46"/>
  <c r="CF478" i="46"/>
  <c r="BH478" i="46"/>
  <c r="U478" i="46"/>
  <c r="CD478" i="46"/>
  <c r="EM478" i="46"/>
  <c r="AW478" i="46"/>
  <c r="DI478" i="46"/>
  <c r="AT478" i="46"/>
  <c r="DF478" i="46"/>
  <c r="AQ478" i="46"/>
  <c r="DC478" i="46"/>
  <c r="CV478" i="46"/>
  <c r="BX478" i="46"/>
  <c r="BA478" i="46"/>
  <c r="DJ478" i="46"/>
  <c r="DL478" i="46"/>
  <c r="BE478" i="46"/>
  <c r="DQ478" i="46"/>
  <c r="BB478" i="46"/>
  <c r="DN478" i="46"/>
  <c r="AY478" i="46"/>
  <c r="DK478" i="46"/>
  <c r="EB478" i="46"/>
  <c r="DD478" i="46"/>
  <c r="CG478" i="46"/>
  <c r="EP478" i="46"/>
  <c r="AN478" i="46"/>
  <c r="BI478" i="46"/>
  <c r="DU478" i="46"/>
  <c r="BF478" i="46"/>
  <c r="DR478" i="46"/>
  <c r="BC478" i="46"/>
  <c r="DO478" i="46"/>
  <c r="ER478" i="46"/>
  <c r="DT478" i="46"/>
  <c r="BQ478" i="46"/>
  <c r="DZ478" i="46"/>
  <c r="CZ478" i="46"/>
  <c r="BM478" i="46"/>
  <c r="DY478" i="46"/>
  <c r="BJ478" i="46"/>
  <c r="DV478" i="46"/>
  <c r="BG478" i="46"/>
  <c r="DS478" i="46"/>
  <c r="X478" i="46"/>
  <c r="EJ478" i="46"/>
  <c r="CW478" i="46"/>
  <c r="AE478" i="46"/>
  <c r="AB478" i="46"/>
  <c r="BU478" i="46"/>
  <c r="EG478" i="46"/>
  <c r="BR478" i="46"/>
  <c r="ED478" i="46"/>
  <c r="BO478" i="46"/>
  <c r="EA478" i="46"/>
  <c r="BD478" i="46"/>
  <c r="CR478" i="46"/>
  <c r="EC478" i="46"/>
  <c r="BK478" i="46"/>
  <c r="CN478" i="46"/>
  <c r="BY478" i="46"/>
  <c r="EK478" i="46"/>
  <c r="BV478" i="46"/>
  <c r="EH478" i="46"/>
  <c r="BS478" i="46"/>
  <c r="EE478" i="46"/>
  <c r="BT478" i="46"/>
  <c r="AV478" i="46"/>
  <c r="DM478" i="46"/>
  <c r="AU478" i="46"/>
  <c r="AF478" i="46"/>
  <c r="CC478" i="46"/>
  <c r="EO478" i="46"/>
  <c r="BZ478" i="46"/>
  <c r="EL478" i="46"/>
  <c r="BW478" i="46"/>
  <c r="EI478" i="46"/>
  <c r="CJ478" i="46"/>
  <c r="DH478" i="46"/>
  <c r="ES478" i="46"/>
  <c r="CA478" i="46"/>
  <c r="BL478" i="46"/>
  <c r="AN487" i="46"/>
  <c r="CZ487" i="46"/>
  <c r="AL487" i="46"/>
  <c r="DS487" i="46"/>
  <c r="BY487" i="46"/>
  <c r="AD487" i="46"/>
  <c r="DK487" i="46"/>
  <c r="Z487" i="46"/>
  <c r="AB487" i="46"/>
  <c r="CN487" i="46"/>
  <c r="V487" i="46"/>
  <c r="DC487" i="46"/>
  <c r="BI487" i="46"/>
  <c r="EP487" i="46"/>
  <c r="CU487" i="46"/>
  <c r="DB487" i="46"/>
  <c r="BF487" i="46"/>
  <c r="CB487" i="46"/>
  <c r="EN487" i="46"/>
  <c r="CM487" i="46"/>
  <c r="AS487" i="46"/>
  <c r="DZ487" i="46"/>
  <c r="CE487" i="46"/>
  <c r="AP487" i="46"/>
  <c r="DM487" i="46"/>
  <c r="AG487" i="46"/>
  <c r="DF487" i="46"/>
  <c r="EE487" i="46"/>
  <c r="BB487" i="46"/>
  <c r="EA487" i="46"/>
  <c r="BP487" i="46"/>
  <c r="DJ487" i="46"/>
  <c r="CF487" i="46"/>
  <c r="BD487" i="46"/>
  <c r="DP487" i="46"/>
  <c r="BG487" i="46"/>
  <c r="EO487" i="46"/>
  <c r="CT487" i="46"/>
  <c r="AY487" i="46"/>
  <c r="EG487" i="46"/>
  <c r="DG487" i="46"/>
  <c r="AR487" i="46"/>
  <c r="DD487" i="46"/>
  <c r="AQ487" i="46"/>
  <c r="DY487" i="46"/>
  <c r="CD487" i="46"/>
  <c r="AI487" i="46"/>
  <c r="DQ487" i="46"/>
  <c r="AU487" i="46"/>
  <c r="AF487" i="46"/>
  <c r="CR487" i="46"/>
  <c r="AA487" i="46"/>
  <c r="DI487" i="46"/>
  <c r="BN487" i="46"/>
  <c r="EU487" i="46"/>
  <c r="DA487" i="46"/>
  <c r="DW487" i="46"/>
  <c r="CW487" i="46"/>
  <c r="DN487" i="46"/>
  <c r="ES487" i="46"/>
  <c r="EH487" i="46"/>
  <c r="EI487" i="46"/>
  <c r="CL487" i="46"/>
  <c r="EB487" i="46"/>
  <c r="BO487" i="46"/>
  <c r="AX487" i="46"/>
  <c r="BT487" i="46"/>
  <c r="EF487" i="46"/>
  <c r="CC487" i="46"/>
  <c r="AH487" i="46"/>
  <c r="DO487" i="46"/>
  <c r="BU487" i="46"/>
  <c r="DR487" i="46"/>
  <c r="BV487" i="46"/>
  <c r="BH487" i="46"/>
  <c r="DT487" i="46"/>
  <c r="BM487" i="46"/>
  <c r="ET487" i="46"/>
  <c r="CY487" i="46"/>
  <c r="BE487" i="46"/>
  <c r="EL487" i="46"/>
  <c r="EC487" i="46"/>
  <c r="AV487" i="46"/>
  <c r="DH487" i="46"/>
  <c r="AW487" i="46"/>
  <c r="ED487" i="46"/>
  <c r="CI487" i="46"/>
  <c r="AO487" i="46"/>
  <c r="DV487" i="46"/>
  <c r="BQ487" i="46"/>
  <c r="AJ487" i="46"/>
  <c r="BS487" i="46"/>
  <c r="EM487" i="46"/>
  <c r="AZ487" i="46"/>
  <c r="CO487" i="46"/>
  <c r="CS487" i="46"/>
  <c r="BW487" i="46"/>
  <c r="CA487" i="46"/>
  <c r="BK487" i="46"/>
  <c r="X487" i="46"/>
  <c r="CJ487" i="46"/>
  <c r="EV487" i="46"/>
  <c r="CX487" i="46"/>
  <c r="BC487" i="46"/>
  <c r="EK487" i="46"/>
  <c r="CP487" i="46"/>
  <c r="CG487" i="46"/>
  <c r="AK487" i="46"/>
  <c r="BX487" i="46"/>
  <c r="EJ487" i="46"/>
  <c r="CH487" i="46"/>
  <c r="AM487" i="46"/>
  <c r="DU487" i="46"/>
  <c r="BZ487" i="46"/>
  <c r="U487" i="46"/>
  <c r="CQ487" i="46"/>
  <c r="BL487" i="46"/>
  <c r="DX487" i="46"/>
  <c r="BR487" i="46"/>
  <c r="W487" i="46"/>
  <c r="DE487" i="46"/>
  <c r="BJ487" i="46"/>
  <c r="EQ487" i="46"/>
  <c r="AE487" i="46"/>
  <c r="CV487" i="46"/>
  <c r="Y487" i="46"/>
  <c r="ER487" i="46"/>
  <c r="DL487" i="46"/>
  <c r="AT487" i="46"/>
  <c r="CK487" i="46"/>
  <c r="AC487" i="46"/>
  <c r="BA487" i="46"/>
  <c r="EF481" i="46"/>
  <c r="DH481" i="46"/>
  <c r="U481" i="46"/>
  <c r="W481" i="46"/>
  <c r="ER481" i="46"/>
  <c r="DC481" i="46"/>
  <c r="CL481" i="46"/>
  <c r="ES481" i="46"/>
  <c r="BP481" i="46"/>
  <c r="EA481" i="46"/>
  <c r="DT481" i="46"/>
  <c r="Y481" i="46"/>
  <c r="CY481" i="46"/>
  <c r="CS481" i="46"/>
  <c r="CP481" i="46"/>
  <c r="CE481" i="46"/>
  <c r="AA481" i="46"/>
  <c r="DF481" i="46"/>
  <c r="AD481" i="46"/>
  <c r="BL482" i="46"/>
  <c r="CT482" i="46"/>
  <c r="CK482" i="46"/>
  <c r="W482" i="46"/>
  <c r="DW482" i="46"/>
  <c r="EB482" i="46"/>
  <c r="CO482" i="46"/>
  <c r="DY482" i="46"/>
  <c r="AM482" i="46"/>
  <c r="CB482" i="46"/>
  <c r="DJ482" i="46"/>
  <c r="EQ482" i="46"/>
  <c r="EC482" i="46"/>
  <c r="DA482" i="46"/>
  <c r="DG482" i="46"/>
  <c r="CJ482" i="46"/>
  <c r="DT482" i="46"/>
  <c r="AE482" i="46"/>
  <c r="BW482" i="46"/>
  <c r="DB482" i="46"/>
  <c r="EL482" i="46"/>
  <c r="BZ482" i="46"/>
  <c r="AV482" i="46"/>
  <c r="AP482" i="46"/>
  <c r="BR482" i="46"/>
  <c r="AN482" i="46"/>
  <c r="AK482" i="46"/>
  <c r="BN482" i="46"/>
  <c r="CZ482" i="46"/>
  <c r="CM482" i="46"/>
  <c r="AI482" i="46"/>
  <c r="AQ482" i="46"/>
  <c r="BT482" i="46"/>
  <c r="DD482" i="46"/>
  <c r="EN482" i="46"/>
  <c r="BG482" i="46"/>
  <c r="CL482" i="46"/>
  <c r="CE482" i="46"/>
  <c r="BQ482" i="46"/>
  <c r="EM482" i="46"/>
  <c r="EV482" i="46"/>
  <c r="BO482" i="46"/>
  <c r="CY482" i="46"/>
  <c r="EI482" i="46"/>
  <c r="BA482" i="46"/>
  <c r="CH482" i="46"/>
  <c r="DV482" i="46"/>
  <c r="BJ482" i="46"/>
  <c r="AF482" i="46"/>
  <c r="Z482" i="46"/>
  <c r="BB482" i="46"/>
  <c r="X482" i="46"/>
  <c r="EH482" i="46"/>
  <c r="AJ482" i="46"/>
  <c r="EJ482" i="46"/>
  <c r="EP482" i="46"/>
  <c r="CA482" i="46"/>
  <c r="EF482" i="46"/>
  <c r="AW482" i="46"/>
  <c r="CI482" i="46"/>
  <c r="DS482" i="46"/>
  <c r="U482" i="46"/>
  <c r="AX482" i="46"/>
  <c r="AG482" i="46"/>
  <c r="DR482" i="46"/>
  <c r="BE482" i="46"/>
  <c r="EA482" i="46"/>
  <c r="AO482" i="46"/>
  <c r="CC482" i="46"/>
  <c r="DM482" i="46"/>
  <c r="ET482" i="46"/>
  <c r="AH482" i="46"/>
  <c r="DF482" i="46"/>
  <c r="AT482" i="46"/>
  <c r="BV482" i="46"/>
  <c r="AR482" i="46"/>
  <c r="AD489" i="46"/>
  <c r="DN489" i="46"/>
  <c r="EN489" i="46"/>
  <c r="DL489" i="46"/>
  <c r="DB489" i="46"/>
  <c r="X481" i="46"/>
  <c r="CJ481" i="46"/>
  <c r="EV481" i="46"/>
  <c r="CD481" i="46"/>
  <c r="EP481" i="46"/>
  <c r="EG481" i="46"/>
  <c r="EI481" i="46"/>
  <c r="EC481" i="46"/>
  <c r="AM481" i="46"/>
  <c r="BX481" i="46"/>
  <c r="EJ481" i="46"/>
  <c r="BR481" i="46"/>
  <c r="ED481" i="46"/>
  <c r="DI481" i="46"/>
  <c r="DK481" i="46"/>
  <c r="DE481" i="46"/>
  <c r="BK481" i="46"/>
  <c r="BL481" i="46"/>
  <c r="DX481" i="46"/>
  <c r="AN481" i="46"/>
  <c r="CZ481" i="46"/>
  <c r="AH481" i="46"/>
  <c r="CT481" i="46"/>
  <c r="AO481" i="46"/>
  <c r="AQ481" i="46"/>
  <c r="AK481" i="46"/>
  <c r="CA481" i="46"/>
  <c r="AB481" i="46"/>
  <c r="CN481" i="46"/>
  <c r="V481" i="46"/>
  <c r="CH481" i="46"/>
  <c r="ET481" i="46"/>
  <c r="EO481" i="46"/>
  <c r="EQ481" i="46"/>
  <c r="EK481" i="46"/>
  <c r="BS481" i="46"/>
  <c r="CB481" i="46"/>
  <c r="EN481" i="46"/>
  <c r="BD481" i="46"/>
  <c r="DP481" i="46"/>
  <c r="AX481" i="46"/>
  <c r="DJ481" i="46"/>
  <c r="BU481" i="46"/>
  <c r="BW481" i="46"/>
  <c r="BQ481" i="46"/>
  <c r="BC481" i="46"/>
  <c r="AR481" i="46"/>
  <c r="DD481" i="46"/>
  <c r="AL481" i="46"/>
  <c r="CX481" i="46"/>
  <c r="AW481" i="46"/>
  <c r="AY481" i="46"/>
  <c r="AS481" i="46"/>
  <c r="DG481" i="46"/>
  <c r="AF481" i="46"/>
  <c r="CR481" i="46"/>
  <c r="Z481" i="46"/>
  <c r="V484" i="46"/>
  <c r="BZ484" i="46"/>
  <c r="EL484" i="46"/>
  <c r="CA484" i="46"/>
  <c r="EM484" i="46"/>
  <c r="BX484" i="46"/>
  <c r="EJ484" i="46"/>
  <c r="CK484" i="46"/>
  <c r="CS484" i="46"/>
  <c r="BN484" i="46"/>
  <c r="DZ484" i="46"/>
  <c r="BO484" i="46"/>
  <c r="EA484" i="46"/>
  <c r="BL484" i="46"/>
  <c r="DX484" i="46"/>
  <c r="AO484" i="46"/>
  <c r="AW484" i="46"/>
  <c r="BB484" i="46"/>
  <c r="DN484" i="46"/>
  <c r="BC484" i="46"/>
  <c r="DO484" i="46"/>
  <c r="AZ484" i="46"/>
  <c r="DL484" i="46"/>
  <c r="EC484" i="46"/>
  <c r="DU484" i="46"/>
  <c r="DR484" i="46"/>
  <c r="DP484" i="46"/>
  <c r="DC484" i="46"/>
  <c r="BW484" i="46"/>
  <c r="BU484" i="46"/>
  <c r="BY484" i="46"/>
  <c r="CM484" i="46"/>
  <c r="EG484" i="46"/>
  <c r="AC484" i="46"/>
  <c r="CP484" i="46"/>
  <c r="AE484" i="46"/>
  <c r="CQ484" i="46"/>
  <c r="AA484" i="46"/>
  <c r="CN484" i="46"/>
  <c r="AK484" i="46"/>
  <c r="AB484" i="46"/>
  <c r="Z484" i="46"/>
  <c r="CD484" i="46"/>
  <c r="EP484" i="46"/>
  <c r="CE484" i="46"/>
  <c r="EQ484" i="46"/>
  <c r="CB484" i="46"/>
  <c r="EN484" i="46"/>
  <c r="DA484" i="46"/>
  <c r="DI484" i="46"/>
  <c r="BR484" i="46"/>
  <c r="ED484" i="46"/>
  <c r="BS484" i="46"/>
  <c r="EE484" i="46"/>
  <c r="BP484" i="46"/>
  <c r="EB484" i="46"/>
  <c r="BE484" i="46"/>
  <c r="BM484" i="46"/>
  <c r="BG484" i="46"/>
  <c r="ES484" i="46"/>
  <c r="CG484" i="46"/>
  <c r="EI484" i="46"/>
  <c r="CC484" i="46"/>
  <c r="X484" i="46"/>
  <c r="U484" i="46"/>
  <c r="EO484" i="46"/>
  <c r="AT484" i="46"/>
  <c r="DF484" i="46"/>
  <c r="AU484" i="46"/>
  <c r="DG484" i="46"/>
  <c r="AR484" i="46"/>
  <c r="DD484" i="46"/>
  <c r="CW484" i="46"/>
  <c r="CO484" i="46"/>
  <c r="AH484" i="46"/>
  <c r="CT484" i="46"/>
  <c r="AI484" i="46"/>
  <c r="CU484" i="46"/>
  <c r="AF484" i="46"/>
  <c r="CR484" i="46"/>
  <c r="BA484" i="46"/>
  <c r="AS484" i="46"/>
  <c r="AD484" i="46"/>
  <c r="CH484" i="46"/>
  <c r="ET484" i="46"/>
  <c r="CI484" i="46"/>
  <c r="EU484" i="46"/>
  <c r="CF484" i="46"/>
  <c r="ER484" i="46"/>
  <c r="DQ484" i="46"/>
  <c r="DY484" i="46"/>
  <c r="DS484" i="46"/>
  <c r="EK484" i="46"/>
  <c r="BV484" i="46"/>
  <c r="BT484" i="46"/>
  <c r="DB484" i="46"/>
  <c r="CL484" i="46"/>
  <c r="CJ484" i="46"/>
  <c r="AQ484" i="46"/>
  <c r="U489" i="46"/>
  <c r="CG489" i="46"/>
  <c r="ES489" i="46"/>
  <c r="CD489" i="46"/>
  <c r="EP489" i="46"/>
  <c r="CA489" i="46"/>
  <c r="EM489" i="46"/>
  <c r="AV489" i="46"/>
  <c r="BD489" i="46"/>
  <c r="BU489" i="46"/>
  <c r="EG489" i="46"/>
  <c r="BR489" i="46"/>
  <c r="ED489" i="46"/>
  <c r="BO489" i="46"/>
  <c r="EA489" i="46"/>
  <c r="DT489" i="46"/>
  <c r="EB489" i="46"/>
  <c r="BI489" i="46"/>
  <c r="DU489" i="46"/>
  <c r="BF489" i="46"/>
  <c r="DR489" i="46"/>
  <c r="BC489" i="46"/>
  <c r="DO489" i="46"/>
  <c r="BX489" i="46"/>
  <c r="CF489" i="46"/>
  <c r="EO489" i="46"/>
  <c r="EI489" i="46"/>
  <c r="DS489" i="46"/>
  <c r="CP489" i="46"/>
  <c r="CR489" i="46"/>
  <c r="AW489" i="46"/>
  <c r="AQ489" i="46"/>
  <c r="BM489" i="46"/>
  <c r="AK489" i="46"/>
  <c r="CW489" i="46"/>
  <c r="AH489" i="46"/>
  <c r="CT489" i="46"/>
  <c r="AE489" i="46"/>
  <c r="CQ489" i="46"/>
  <c r="BT489" i="46"/>
  <c r="DH489" i="46"/>
  <c r="Y489" i="46"/>
  <c r="CK489" i="46"/>
  <c r="V489" i="46"/>
  <c r="CH489" i="46"/>
  <c r="ET489" i="46"/>
  <c r="CE489" i="46"/>
  <c r="EQ489" i="46"/>
  <c r="BL489" i="46"/>
  <c r="CJ489" i="46"/>
  <c r="BY489" i="46"/>
  <c r="EK489" i="46"/>
  <c r="BV489" i="46"/>
  <c r="EH489" i="46"/>
  <c r="BS489" i="46"/>
  <c r="EE489" i="46"/>
  <c r="EJ489" i="46"/>
  <c r="ER489" i="46"/>
  <c r="BZ489" i="46"/>
  <c r="AF489" i="46"/>
  <c r="AG489" i="46"/>
  <c r="AA489" i="46"/>
  <c r="EF489" i="46"/>
  <c r="DI489" i="46"/>
  <c r="DC489" i="46"/>
  <c r="BJ489" i="46"/>
  <c r="BA489" i="46"/>
  <c r="DM489" i="46"/>
  <c r="AX489" i="46"/>
  <c r="DJ489" i="46"/>
  <c r="AU489" i="46"/>
  <c r="DG489" i="46"/>
  <c r="AR489" i="46"/>
  <c r="AZ489" i="46"/>
  <c r="AO489" i="46"/>
  <c r="DA489" i="46"/>
  <c r="AL489" i="46"/>
  <c r="CX489" i="46"/>
  <c r="AI489" i="46"/>
  <c r="CU489" i="46"/>
  <c r="DP489" i="46"/>
  <c r="DX489" i="46"/>
  <c r="AC489" i="46"/>
  <c r="CO489" i="46"/>
  <c r="Z489" i="46"/>
  <c r="CL489" i="46"/>
  <c r="W489" i="46"/>
  <c r="CI489" i="46"/>
  <c r="EU489" i="46"/>
  <c r="CB489" i="46"/>
  <c r="CZ489" i="46"/>
  <c r="EL489" i="46"/>
  <c r="X489" i="46"/>
  <c r="CS489" i="46"/>
  <c r="CM489" i="46"/>
  <c r="DV489" i="46"/>
  <c r="AT489" i="46"/>
  <c r="AB489" i="46"/>
  <c r="BG489" i="46"/>
  <c r="AJ481" i="46"/>
  <c r="DY481" i="46"/>
  <c r="CF481" i="46"/>
  <c r="EU481" i="46"/>
  <c r="DV481" i="46"/>
  <c r="AU481" i="46"/>
  <c r="BI481" i="46"/>
  <c r="AT481" i="46"/>
  <c r="CQ481" i="46"/>
  <c r="DM481" i="46"/>
  <c r="DS481" i="46"/>
  <c r="DQ481" i="46"/>
  <c r="EH481" i="46"/>
  <c r="BV481" i="46"/>
  <c r="AV481" i="46"/>
  <c r="CC481" i="46"/>
  <c r="BH481" i="46"/>
  <c r="DA481" i="46"/>
  <c r="BT481" i="46"/>
  <c r="AN484" i="46"/>
  <c r="BD484" i="46"/>
  <c r="CV484" i="46"/>
  <c r="CX484" i="46"/>
  <c r="DH484" i="46"/>
  <c r="DJ484" i="46"/>
  <c r="DT484" i="46"/>
  <c r="DV484" i="46"/>
  <c r="DF489" i="46"/>
  <c r="DY489" i="46"/>
  <c r="EV489" i="46"/>
  <c r="AP489" i="46"/>
  <c r="BH489" i="46"/>
  <c r="BB489" i="46"/>
  <c r="DD489" i="46"/>
  <c r="BN489" i="46"/>
  <c r="DW481" i="46"/>
  <c r="EL481" i="46"/>
  <c r="EE481" i="46"/>
  <c r="CO481" i="46"/>
  <c r="BJ481" i="46"/>
  <c r="AG481" i="46"/>
  <c r="BO481" i="46"/>
  <c r="DL481" i="46"/>
  <c r="DO481" i="46"/>
  <c r="CG481" i="46"/>
  <c r="CM481" i="46"/>
  <c r="CK481" i="46"/>
  <c r="DR481" i="46"/>
  <c r="BF481" i="46"/>
  <c r="CI481" i="46"/>
  <c r="DN481" i="46"/>
  <c r="AE481" i="46"/>
  <c r="DZ481" i="46"/>
  <c r="CZ484" i="46"/>
  <c r="EF484" i="46"/>
  <c r="BF484" i="46"/>
  <c r="AJ484" i="46"/>
  <c r="AL484" i="46"/>
  <c r="AV484" i="46"/>
  <c r="AX484" i="46"/>
  <c r="BH484" i="46"/>
  <c r="BJ484" i="46"/>
  <c r="CN489" i="46"/>
  <c r="BW489" i="46"/>
  <c r="CY489" i="46"/>
  <c r="DE489" i="46"/>
  <c r="DK489" i="46"/>
  <c r="DQ489" i="46"/>
  <c r="DW489" i="46"/>
  <c r="EC489" i="46"/>
  <c r="AC481" i="46"/>
  <c r="DU481" i="46"/>
  <c r="BZ481" i="46"/>
  <c r="AI481" i="46"/>
  <c r="CU481" i="46"/>
  <c r="EB481" i="46"/>
  <c r="CV481" i="46"/>
  <c r="BM481" i="46"/>
  <c r="AZ481" i="46"/>
  <c r="EM481" i="46"/>
  <c r="BA481" i="46"/>
  <c r="BG481" i="46"/>
  <c r="BE481" i="46"/>
  <c r="DB481" i="46"/>
  <c r="AP481" i="46"/>
  <c r="BY481" i="46"/>
  <c r="BB481" i="46"/>
  <c r="CW481" i="46"/>
  <c r="BN481" i="46"/>
  <c r="EV484" i="46"/>
  <c r="EH484" i="46"/>
  <c r="BI484" i="46"/>
  <c r="CY484" i="46"/>
  <c r="DE484" i="46"/>
  <c r="DK484" i="46"/>
  <c r="AG484" i="46"/>
  <c r="DW484" i="46"/>
  <c r="CV489" i="46"/>
  <c r="AN489" i="46"/>
  <c r="CC489" i="46"/>
  <c r="AM489" i="46"/>
  <c r="AS489" i="46"/>
  <c r="AY489" i="46"/>
  <c r="BE489" i="46"/>
  <c r="BK489" i="46"/>
  <c r="BQ489" i="46"/>
  <c r="AD461" i="46"/>
  <c r="AM461" i="46"/>
  <c r="AO461" i="46"/>
  <c r="AQ461" i="46"/>
  <c r="AE461" i="46"/>
  <c r="AT461" i="46"/>
  <c r="AV461" i="46"/>
  <c r="AZ461" i="46"/>
  <c r="BD461" i="46"/>
  <c r="BH461" i="46"/>
  <c r="BL461" i="46"/>
  <c r="BP461" i="46"/>
  <c r="BT461" i="46"/>
  <c r="BX461" i="46"/>
  <c r="CB461" i="46"/>
  <c r="CF461" i="46"/>
  <c r="CJ461" i="46"/>
  <c r="CN461" i="46"/>
  <c r="CR461" i="46"/>
  <c r="CV461" i="46"/>
  <c r="CZ461" i="46"/>
  <c r="DD461" i="46"/>
  <c r="DH461" i="46"/>
  <c r="DL461" i="46"/>
  <c r="DP461" i="46"/>
  <c r="AB461" i="46"/>
  <c r="U461" i="46"/>
  <c r="V461" i="46"/>
  <c r="AG461" i="46"/>
  <c r="AC461" i="46"/>
  <c r="X461" i="46"/>
  <c r="AL461" i="46"/>
  <c r="AX461" i="46"/>
  <c r="BB461" i="46"/>
  <c r="BF461" i="46"/>
  <c r="BJ461" i="46"/>
  <c r="BN461" i="46"/>
  <c r="BR461" i="46"/>
  <c r="BV461" i="46"/>
  <c r="BZ461" i="46"/>
  <c r="CD461" i="46"/>
  <c r="CH461" i="46"/>
  <c r="CL461" i="46"/>
  <c r="CP461" i="46"/>
  <c r="CT461" i="46"/>
  <c r="CX461" i="46"/>
  <c r="DB461" i="46"/>
  <c r="DF461" i="46"/>
  <c r="DJ461" i="46"/>
  <c r="DN461" i="46"/>
  <c r="DR461" i="46"/>
  <c r="DU461" i="46"/>
  <c r="DG461" i="46"/>
  <c r="CQ461" i="46"/>
  <c r="CA461" i="46"/>
  <c r="BK461" i="46"/>
  <c r="AH461" i="46"/>
  <c r="AS461" i="46"/>
  <c r="DI461" i="46"/>
  <c r="CS461" i="46"/>
  <c r="CC461" i="46"/>
  <c r="BM461" i="46"/>
  <c r="AW461" i="46"/>
  <c r="AK461" i="46"/>
  <c r="DS461" i="46"/>
  <c r="DC461" i="46"/>
  <c r="CM461" i="46"/>
  <c r="BW461" i="46"/>
  <c r="BG461" i="46"/>
  <c r="AN461" i="46"/>
  <c r="W461" i="46"/>
  <c r="DE461" i="46"/>
  <c r="CO461" i="46"/>
  <c r="BY461" i="46"/>
  <c r="BI461" i="46"/>
  <c r="AP461" i="46"/>
  <c r="AF461" i="46"/>
  <c r="DT461" i="46"/>
  <c r="DO461" i="46"/>
  <c r="CY461" i="46"/>
  <c r="CI461" i="46"/>
  <c r="BS461" i="46"/>
  <c r="BC461" i="46"/>
  <c r="Y461" i="46"/>
  <c r="AR461" i="46"/>
  <c r="DQ461" i="46"/>
  <c r="DA461" i="46"/>
  <c r="CK461" i="46"/>
  <c r="BU461" i="46"/>
  <c r="BE461" i="46"/>
  <c r="AU461" i="46"/>
  <c r="Z461" i="46"/>
  <c r="DK461" i="46"/>
  <c r="CU461" i="46"/>
  <c r="CE461" i="46"/>
  <c r="BO461" i="46"/>
  <c r="AY461" i="46"/>
  <c r="AA461" i="46"/>
  <c r="DV461" i="46"/>
  <c r="DM461" i="46"/>
  <c r="CW461" i="46"/>
  <c r="CG461" i="46"/>
  <c r="BQ461" i="46"/>
  <c r="BA461" i="46"/>
  <c r="AJ461" i="46"/>
  <c r="AI461" i="46"/>
  <c r="DW461" i="46"/>
  <c r="DX461" i="46"/>
  <c r="DY461" i="46"/>
  <c r="DZ461" i="46"/>
  <c r="EA461" i="46"/>
  <c r="EB461" i="46"/>
  <c r="EC461" i="46"/>
  <c r="ED461" i="46"/>
  <c r="EE461" i="46"/>
  <c r="EF461" i="46"/>
  <c r="EG461" i="46"/>
  <c r="EH461" i="46"/>
  <c r="EI461" i="46"/>
  <c r="EJ461" i="46"/>
  <c r="EK461" i="46"/>
  <c r="EL461" i="46"/>
  <c r="EM461" i="46"/>
  <c r="EN461" i="46"/>
  <c r="EO461" i="46"/>
  <c r="EP461" i="46"/>
  <c r="EQ461" i="46"/>
  <c r="ER461" i="46"/>
  <c r="ES461" i="46"/>
  <c r="ET461" i="46"/>
  <c r="EU461" i="46"/>
  <c r="EV461" i="46"/>
  <c r="AJ422" i="46"/>
  <c r="AH422" i="46"/>
  <c r="AK422" i="46"/>
  <c r="AR422" i="46"/>
  <c r="AQ422" i="46"/>
  <c r="AP422" i="46"/>
  <c r="AV422" i="46"/>
  <c r="AZ422" i="46"/>
  <c r="BD422" i="46"/>
  <c r="BH422" i="46"/>
  <c r="BL422" i="46"/>
  <c r="BP422" i="46"/>
  <c r="BT422" i="46"/>
  <c r="BX422" i="46"/>
  <c r="CB422" i="46"/>
  <c r="CF422" i="46"/>
  <c r="AD422" i="46"/>
  <c r="AG422" i="46"/>
  <c r="X422" i="46"/>
  <c r="AE422" i="46"/>
  <c r="Y422" i="46"/>
  <c r="AM422" i="46"/>
  <c r="AF422" i="46"/>
  <c r="AW422" i="46"/>
  <c r="BA422" i="46"/>
  <c r="BE422" i="46"/>
  <c r="BI422" i="46"/>
  <c r="BM422" i="46"/>
  <c r="BQ422" i="46"/>
  <c r="BU422" i="46"/>
  <c r="BY422" i="46"/>
  <c r="CC422" i="46"/>
  <c r="U422" i="46"/>
  <c r="AU422" i="46"/>
  <c r="V422" i="46"/>
  <c r="AB422" i="46"/>
  <c r="W422" i="46"/>
  <c r="AA422" i="46"/>
  <c r="AS422" i="46"/>
  <c r="AY422" i="46"/>
  <c r="BC422" i="46"/>
  <c r="BG422" i="46"/>
  <c r="BK422" i="46"/>
  <c r="BO422" i="46"/>
  <c r="BS422" i="46"/>
  <c r="BW422" i="46"/>
  <c r="CA422" i="46"/>
  <c r="CE422" i="46"/>
  <c r="CG422" i="46"/>
  <c r="CD422" i="46"/>
  <c r="BN422" i="46"/>
  <c r="AX422" i="46"/>
  <c r="AL422" i="46"/>
  <c r="BZ422" i="46"/>
  <c r="BJ422" i="46"/>
  <c r="AC422" i="46"/>
  <c r="AN422" i="46"/>
  <c r="BV422" i="46"/>
  <c r="BF422" i="46"/>
  <c r="Z422" i="46"/>
  <c r="AI422" i="46"/>
  <c r="BR422" i="46"/>
  <c r="BB422" i="46"/>
  <c r="AO422" i="46"/>
  <c r="AT422" i="46"/>
  <c r="CH422" i="46"/>
  <c r="CI422" i="46"/>
  <c r="CJ422" i="46"/>
  <c r="CK422" i="46"/>
  <c r="CL422" i="46"/>
  <c r="CM422" i="46"/>
  <c r="CN422" i="46"/>
  <c r="CO422" i="46"/>
  <c r="CP422" i="46"/>
  <c r="CQ422" i="46"/>
  <c r="CR422" i="46"/>
  <c r="CS422" i="46"/>
  <c r="CT422" i="46"/>
  <c r="CU422" i="46"/>
  <c r="CV422" i="46"/>
  <c r="CW422" i="46"/>
  <c r="CX422" i="46"/>
  <c r="CY422" i="46"/>
  <c r="CZ422" i="46"/>
  <c r="DA422" i="46"/>
  <c r="DB422" i="46"/>
  <c r="DC422" i="46"/>
  <c r="DD422" i="46"/>
  <c r="DE422" i="46"/>
  <c r="DF422" i="46"/>
  <c r="DG422" i="46"/>
  <c r="DH422" i="46"/>
  <c r="DI422" i="46"/>
  <c r="DJ422" i="46"/>
  <c r="DK422" i="46"/>
  <c r="DL422" i="46"/>
  <c r="DM422" i="46"/>
  <c r="DN422" i="46"/>
  <c r="DO422" i="46"/>
  <c r="DP422" i="46"/>
  <c r="DQ422" i="46"/>
  <c r="DR422" i="46"/>
  <c r="DS422" i="46"/>
  <c r="DT422" i="46"/>
  <c r="DU422" i="46"/>
  <c r="DV422" i="46"/>
  <c r="DW422" i="46"/>
  <c r="DX422" i="46"/>
  <c r="DY422" i="46"/>
  <c r="DZ422" i="46"/>
  <c r="EA422" i="46"/>
  <c r="EB422" i="46"/>
  <c r="EC422" i="46"/>
  <c r="ED422" i="46"/>
  <c r="EE422" i="46"/>
  <c r="EF422" i="46"/>
  <c r="EG422" i="46"/>
  <c r="EH422" i="46"/>
  <c r="EI422" i="46"/>
  <c r="EJ422" i="46"/>
  <c r="EK422" i="46"/>
  <c r="EL422" i="46"/>
  <c r="EM422" i="46"/>
  <c r="EN422" i="46"/>
  <c r="EO422" i="46"/>
  <c r="EP422" i="46"/>
  <c r="EQ422" i="46"/>
  <c r="ER422" i="46"/>
  <c r="ES422" i="46"/>
  <c r="ET422" i="46"/>
  <c r="EU422" i="46"/>
  <c r="EV422" i="46"/>
  <c r="AM450" i="46"/>
  <c r="AO450" i="46"/>
  <c r="AU450" i="46"/>
  <c r="AT450" i="46"/>
  <c r="U450" i="46"/>
  <c r="AQ450" i="46"/>
  <c r="AR450" i="46"/>
  <c r="AY450" i="46"/>
  <c r="BC450" i="46"/>
  <c r="BG450" i="46"/>
  <c r="BK450" i="46"/>
  <c r="BO450" i="46"/>
  <c r="BS450" i="46"/>
  <c r="BW450" i="46"/>
  <c r="CA450" i="46"/>
  <c r="CE450" i="46"/>
  <c r="CI450" i="46"/>
  <c r="CM450" i="46"/>
  <c r="CQ450" i="46"/>
  <c r="CU450" i="46"/>
  <c r="CY450" i="46"/>
  <c r="DC450" i="46"/>
  <c r="DG450" i="46"/>
  <c r="X450" i="46"/>
  <c r="Z450" i="46"/>
  <c r="AF450" i="46"/>
  <c r="AI450" i="46"/>
  <c r="AK450" i="46"/>
  <c r="AS450" i="46"/>
  <c r="AV450" i="46"/>
  <c r="AZ450" i="46"/>
  <c r="BD450" i="46"/>
  <c r="BH450" i="46"/>
  <c r="BL450" i="46"/>
  <c r="BP450" i="46"/>
  <c r="BT450" i="46"/>
  <c r="BX450" i="46"/>
  <c r="CB450" i="46"/>
  <c r="CF450" i="46"/>
  <c r="CJ450" i="46"/>
  <c r="CN450" i="46"/>
  <c r="CR450" i="46"/>
  <c r="CV450" i="46"/>
  <c r="CZ450" i="46"/>
  <c r="DD450" i="46"/>
  <c r="DH450" i="46"/>
  <c r="AH450" i="46"/>
  <c r="AN450" i="46"/>
  <c r="AP450" i="46"/>
  <c r="AG450" i="46"/>
  <c r="V450" i="46"/>
  <c r="AA450" i="46"/>
  <c r="AB450" i="46"/>
  <c r="AW450" i="46"/>
  <c r="BA450" i="46"/>
  <c r="BE450" i="46"/>
  <c r="BI450" i="46"/>
  <c r="BM450" i="46"/>
  <c r="BQ450" i="46"/>
  <c r="BU450" i="46"/>
  <c r="BY450" i="46"/>
  <c r="CC450" i="46"/>
  <c r="CG450" i="46"/>
  <c r="CK450" i="46"/>
  <c r="CO450" i="46"/>
  <c r="CS450" i="46"/>
  <c r="CW450" i="46"/>
  <c r="DA450" i="46"/>
  <c r="DE450" i="46"/>
  <c r="DB450" i="46"/>
  <c r="CL450" i="46"/>
  <c r="BV450" i="46"/>
  <c r="BF450" i="46"/>
  <c r="AC450" i="46"/>
  <c r="Y450" i="46"/>
  <c r="CX450" i="46"/>
  <c r="CH450" i="46"/>
  <c r="BR450" i="46"/>
  <c r="BB450" i="46"/>
  <c r="AJ450" i="46"/>
  <c r="W450" i="46"/>
  <c r="DI450" i="46"/>
  <c r="DK450" i="46"/>
  <c r="DJ450" i="46"/>
  <c r="CT450" i="46"/>
  <c r="CD450" i="46"/>
  <c r="BN450" i="46"/>
  <c r="AX450" i="46"/>
  <c r="AD450" i="46"/>
  <c r="DF450" i="46"/>
  <c r="CP450" i="46"/>
  <c r="BZ450" i="46"/>
  <c r="BJ450" i="46"/>
  <c r="AL450" i="46"/>
  <c r="AE450" i="46"/>
  <c r="DL450" i="46"/>
  <c r="DM450" i="46"/>
  <c r="DN450" i="46"/>
  <c r="DO450" i="46"/>
  <c r="DP450" i="46"/>
  <c r="DQ450" i="46"/>
  <c r="DR450" i="46"/>
  <c r="DS450" i="46"/>
  <c r="DT450" i="46"/>
  <c r="DU450" i="46"/>
  <c r="DV450" i="46"/>
  <c r="DW450" i="46"/>
  <c r="DX450" i="46"/>
  <c r="DY450" i="46"/>
  <c r="DZ450" i="46"/>
  <c r="EA450" i="46"/>
  <c r="EB450" i="46"/>
  <c r="EC450" i="46"/>
  <c r="ED450" i="46"/>
  <c r="EE450" i="46"/>
  <c r="EF450" i="46"/>
  <c r="EG450" i="46"/>
  <c r="EH450" i="46"/>
  <c r="EI450" i="46"/>
  <c r="EJ450" i="46"/>
  <c r="EK450" i="46"/>
  <c r="EL450" i="46"/>
  <c r="EM450" i="46"/>
  <c r="EN450" i="46"/>
  <c r="EO450" i="46"/>
  <c r="EP450" i="46"/>
  <c r="EQ450" i="46"/>
  <c r="ER450" i="46"/>
  <c r="ES450" i="46"/>
  <c r="ET450" i="46"/>
  <c r="EU450" i="46"/>
  <c r="EV450" i="46"/>
  <c r="AT471" i="46"/>
  <c r="AG471" i="46"/>
  <c r="U471" i="46"/>
  <c r="V471" i="46"/>
  <c r="AR471" i="46"/>
  <c r="AP471" i="46"/>
  <c r="AV471" i="46"/>
  <c r="AZ471" i="46"/>
  <c r="BD471" i="46"/>
  <c r="BH471" i="46"/>
  <c r="BL471" i="46"/>
  <c r="BP471" i="46"/>
  <c r="BT471" i="46"/>
  <c r="BX471" i="46"/>
  <c r="CB471" i="46"/>
  <c r="CF471" i="46"/>
  <c r="CJ471" i="46"/>
  <c r="CN471" i="46"/>
  <c r="CR471" i="46"/>
  <c r="CV471" i="46"/>
  <c r="CZ471" i="46"/>
  <c r="DD471" i="46"/>
  <c r="DH471" i="46"/>
  <c r="DL471" i="46"/>
  <c r="DP471" i="46"/>
  <c r="DT471" i="46"/>
  <c r="DX471" i="46"/>
  <c r="EB471" i="46"/>
  <c r="AC471" i="46"/>
  <c r="AA471" i="46"/>
  <c r="AH471" i="46"/>
  <c r="AJ471" i="46"/>
  <c r="AK471" i="46"/>
  <c r="Y471" i="46"/>
  <c r="W471" i="46"/>
  <c r="AW471" i="46"/>
  <c r="BA471" i="46"/>
  <c r="BE471" i="46"/>
  <c r="BI471" i="46"/>
  <c r="BM471" i="46"/>
  <c r="BQ471" i="46"/>
  <c r="BU471" i="46"/>
  <c r="BY471" i="46"/>
  <c r="CC471" i="46"/>
  <c r="CG471" i="46"/>
  <c r="CK471" i="46"/>
  <c r="CO471" i="46"/>
  <c r="CS471" i="46"/>
  <c r="CW471" i="46"/>
  <c r="DA471" i="46"/>
  <c r="DE471" i="46"/>
  <c r="DI471" i="46"/>
  <c r="DM471" i="46"/>
  <c r="DQ471" i="46"/>
  <c r="DU471" i="46"/>
  <c r="DY471" i="46"/>
  <c r="EC471" i="46"/>
  <c r="AS471" i="46"/>
  <c r="AQ471" i="46"/>
  <c r="AE471" i="46"/>
  <c r="AF471" i="46"/>
  <c r="AL471" i="46"/>
  <c r="AO471" i="46"/>
  <c r="AM471" i="46"/>
  <c r="AX471" i="46"/>
  <c r="BB471" i="46"/>
  <c r="BF471" i="46"/>
  <c r="BJ471" i="46"/>
  <c r="BN471" i="46"/>
  <c r="BR471" i="46"/>
  <c r="BV471" i="46"/>
  <c r="BZ471" i="46"/>
  <c r="CD471" i="46"/>
  <c r="CH471" i="46"/>
  <c r="CL471" i="46"/>
  <c r="CP471" i="46"/>
  <c r="CT471" i="46"/>
  <c r="CX471" i="46"/>
  <c r="DB471" i="46"/>
  <c r="DF471" i="46"/>
  <c r="DJ471" i="46"/>
  <c r="DN471" i="46"/>
  <c r="DR471" i="46"/>
  <c r="DV471" i="46"/>
  <c r="DZ471" i="46"/>
  <c r="AN471" i="46"/>
  <c r="AU471" i="46"/>
  <c r="X471" i="46"/>
  <c r="AI471" i="46"/>
  <c r="Z471" i="46"/>
  <c r="AB471" i="46"/>
  <c r="AY471" i="46"/>
  <c r="BC471" i="46"/>
  <c r="BG471" i="46"/>
  <c r="BK471" i="46"/>
  <c r="BO471" i="46"/>
  <c r="BS471" i="46"/>
  <c r="BW471" i="46"/>
  <c r="CA471" i="46"/>
  <c r="CE471" i="46"/>
  <c r="CI471" i="46"/>
  <c r="CM471" i="46"/>
  <c r="CQ471" i="46"/>
  <c r="CU471" i="46"/>
  <c r="CY471" i="46"/>
  <c r="DC471" i="46"/>
  <c r="DG471" i="46"/>
  <c r="DK471" i="46"/>
  <c r="DO471" i="46"/>
  <c r="DS471" i="46"/>
  <c r="DW471" i="46"/>
  <c r="EA471" i="46"/>
  <c r="ED471" i="46"/>
  <c r="EE471" i="46"/>
  <c r="EF471" i="46"/>
  <c r="AD471" i="46"/>
  <c r="EG471" i="46"/>
  <c r="EH471" i="46"/>
  <c r="EI471" i="46"/>
  <c r="EJ471" i="46"/>
  <c r="EK471" i="46"/>
  <c r="EL471" i="46"/>
  <c r="EM471" i="46"/>
  <c r="EN471" i="46"/>
  <c r="EO471" i="46"/>
  <c r="EP471" i="46"/>
  <c r="EQ471" i="46"/>
  <c r="ER471" i="46"/>
  <c r="ES471" i="46"/>
  <c r="ET471" i="46"/>
  <c r="EU471" i="46"/>
  <c r="EV471" i="46"/>
  <c r="Y429" i="46"/>
  <c r="AG429" i="46"/>
  <c r="BF429" i="46"/>
  <c r="BV429" i="46"/>
  <c r="CH429" i="46"/>
  <c r="AR429" i="46"/>
  <c r="AO429" i="46"/>
  <c r="AU429" i="46"/>
  <c r="AJ429" i="46"/>
  <c r="AD429" i="46"/>
  <c r="X429" i="46"/>
  <c r="Z429" i="46"/>
  <c r="AY429" i="46"/>
  <c r="BC429" i="46"/>
  <c r="BG429" i="46"/>
  <c r="BK429" i="46"/>
  <c r="BO429" i="46"/>
  <c r="BS429" i="46"/>
  <c r="BW429" i="46"/>
  <c r="CA429" i="46"/>
  <c r="CE429" i="46"/>
  <c r="CI429" i="46"/>
  <c r="CM429" i="46"/>
  <c r="U429" i="46"/>
  <c r="AF429" i="46"/>
  <c r="AC429" i="46"/>
  <c r="AQ429" i="46"/>
  <c r="AE429" i="46"/>
  <c r="AN429" i="46"/>
  <c r="AV429" i="46"/>
  <c r="AZ429" i="46"/>
  <c r="BD429" i="46"/>
  <c r="BH429" i="46"/>
  <c r="BL429" i="46"/>
  <c r="BP429" i="46"/>
  <c r="BT429" i="46"/>
  <c r="BX429" i="46"/>
  <c r="CB429" i="46"/>
  <c r="CF429" i="46"/>
  <c r="CJ429" i="46"/>
  <c r="V429" i="46"/>
  <c r="AX429" i="46"/>
  <c r="BJ429" i="46"/>
  <c r="BR429" i="46"/>
  <c r="CD429" i="46"/>
  <c r="AK429" i="46"/>
  <c r="AM429" i="46"/>
  <c r="W429" i="46"/>
  <c r="AS429" i="46"/>
  <c r="AH429" i="46"/>
  <c r="AP429" i="46"/>
  <c r="AA429" i="46"/>
  <c r="AW429" i="46"/>
  <c r="BA429" i="46"/>
  <c r="BE429" i="46"/>
  <c r="BI429" i="46"/>
  <c r="BM429" i="46"/>
  <c r="BQ429" i="46"/>
  <c r="BU429" i="46"/>
  <c r="BY429" i="46"/>
  <c r="CC429" i="46"/>
  <c r="CG429" i="46"/>
  <c r="CK429" i="46"/>
  <c r="AB429" i="46"/>
  <c r="AT429" i="46"/>
  <c r="AI429" i="46"/>
  <c r="AL429" i="46"/>
  <c r="BB429" i="46"/>
  <c r="BN429" i="46"/>
  <c r="BZ429" i="46"/>
  <c r="CL429" i="46"/>
  <c r="CO429" i="46"/>
  <c r="CN429" i="46"/>
  <c r="CP429" i="46"/>
  <c r="CQ429" i="46"/>
  <c r="CR429" i="46"/>
  <c r="CS429" i="46"/>
  <c r="CT429" i="46"/>
  <c r="CU429" i="46"/>
  <c r="CV429" i="46"/>
  <c r="CW429" i="46"/>
  <c r="CX429" i="46"/>
  <c r="CY429" i="46"/>
  <c r="CZ429" i="46"/>
  <c r="DA429" i="46"/>
  <c r="DB429" i="46"/>
  <c r="DC429" i="46"/>
  <c r="DD429" i="46"/>
  <c r="DE429" i="46"/>
  <c r="DF429" i="46"/>
  <c r="DG429" i="46"/>
  <c r="DH429" i="46"/>
  <c r="DI429" i="46"/>
  <c r="DJ429" i="46"/>
  <c r="DK429" i="46"/>
  <c r="DL429" i="46"/>
  <c r="DM429" i="46"/>
  <c r="DN429" i="46"/>
  <c r="DO429" i="46"/>
  <c r="DP429" i="46"/>
  <c r="DQ429" i="46"/>
  <c r="DR429" i="46"/>
  <c r="DS429" i="46"/>
  <c r="DT429" i="46"/>
  <c r="DU429" i="46"/>
  <c r="DV429" i="46"/>
  <c r="DW429" i="46"/>
  <c r="DX429" i="46"/>
  <c r="DY429" i="46"/>
  <c r="DZ429" i="46"/>
  <c r="EA429" i="46"/>
  <c r="EB429" i="46"/>
  <c r="EC429" i="46"/>
  <c r="ED429" i="46"/>
  <c r="EE429" i="46"/>
  <c r="EF429" i="46"/>
  <c r="EG429" i="46"/>
  <c r="EH429" i="46"/>
  <c r="EI429" i="46"/>
  <c r="EJ429" i="46"/>
  <c r="EK429" i="46"/>
  <c r="EL429" i="46"/>
  <c r="EM429" i="46"/>
  <c r="EN429" i="46"/>
  <c r="EO429" i="46"/>
  <c r="EP429" i="46"/>
  <c r="EQ429" i="46"/>
  <c r="ER429" i="46"/>
  <c r="ES429" i="46"/>
  <c r="ET429" i="46"/>
  <c r="EU429" i="46"/>
  <c r="EV429" i="46"/>
  <c r="AR432" i="46"/>
  <c r="AL432" i="46"/>
  <c r="AQ432" i="46"/>
  <c r="AC432" i="46"/>
  <c r="AA432" i="46"/>
  <c r="AH432" i="46"/>
  <c r="X432" i="46"/>
  <c r="AX432" i="46"/>
  <c r="BB432" i="46"/>
  <c r="BF432" i="46"/>
  <c r="BJ432" i="46"/>
  <c r="BN432" i="46"/>
  <c r="BR432" i="46"/>
  <c r="BV432" i="46"/>
  <c r="BZ432" i="46"/>
  <c r="CD432" i="46"/>
  <c r="CH432" i="46"/>
  <c r="CL432" i="46"/>
  <c r="CP432" i="46"/>
  <c r="AD432" i="46"/>
  <c r="AB432" i="46"/>
  <c r="V432" i="46"/>
  <c r="AI432" i="46"/>
  <c r="AS432" i="46"/>
  <c r="W432" i="46"/>
  <c r="AV432" i="46"/>
  <c r="AZ432" i="46"/>
  <c r="BD432" i="46"/>
  <c r="BH432" i="46"/>
  <c r="BL432" i="46"/>
  <c r="BP432" i="46"/>
  <c r="BT432" i="46"/>
  <c r="BX432" i="46"/>
  <c r="CB432" i="46"/>
  <c r="CF432" i="46"/>
  <c r="CJ432" i="46"/>
  <c r="CN432" i="46"/>
  <c r="CR432" i="46"/>
  <c r="CQ432" i="46"/>
  <c r="CG432" i="46"/>
  <c r="BQ432" i="46"/>
  <c r="BA432" i="46"/>
  <c r="AP432" i="46"/>
  <c r="AN432" i="46"/>
  <c r="CM432" i="46"/>
  <c r="BW432" i="46"/>
  <c r="BG432" i="46"/>
  <c r="AG432" i="46"/>
  <c r="Y432" i="46"/>
  <c r="CC432" i="46"/>
  <c r="BM432" i="46"/>
  <c r="AW432" i="46"/>
  <c r="AJ432" i="46"/>
  <c r="CI432" i="46"/>
  <c r="BS432" i="46"/>
  <c r="BC432" i="46"/>
  <c r="AF432" i="46"/>
  <c r="AO432" i="46"/>
  <c r="CS432" i="46"/>
  <c r="CO432" i="46"/>
  <c r="BY432" i="46"/>
  <c r="BI432" i="46"/>
  <c r="Z432" i="46"/>
  <c r="U432" i="46"/>
  <c r="CE432" i="46"/>
  <c r="BO432" i="46"/>
  <c r="AY432" i="46"/>
  <c r="AM432" i="46"/>
  <c r="CK432" i="46"/>
  <c r="BU432" i="46"/>
  <c r="BE432" i="46"/>
  <c r="AT432" i="46"/>
  <c r="AE432" i="46"/>
  <c r="CA432" i="46"/>
  <c r="BK432" i="46"/>
  <c r="AU432" i="46"/>
  <c r="AK432" i="46"/>
  <c r="CT432" i="46"/>
  <c r="CU432" i="46"/>
  <c r="CV432" i="46"/>
  <c r="CW432" i="46"/>
  <c r="CX432" i="46"/>
  <c r="CY432" i="46"/>
  <c r="CZ432" i="46"/>
  <c r="DA432" i="46"/>
  <c r="DB432" i="46"/>
  <c r="DC432" i="46"/>
  <c r="DD432" i="46"/>
  <c r="DE432" i="46"/>
  <c r="DF432" i="46"/>
  <c r="DG432" i="46"/>
  <c r="DH432" i="46"/>
  <c r="DI432" i="46"/>
  <c r="DJ432" i="46"/>
  <c r="DK432" i="46"/>
  <c r="DL432" i="46"/>
  <c r="DM432" i="46"/>
  <c r="DN432" i="46"/>
  <c r="DO432" i="46"/>
  <c r="DP432" i="46"/>
  <c r="DQ432" i="46"/>
  <c r="DR432" i="46"/>
  <c r="DS432" i="46"/>
  <c r="DT432" i="46"/>
  <c r="DU432" i="46"/>
  <c r="DV432" i="46"/>
  <c r="DW432" i="46"/>
  <c r="DX432" i="46"/>
  <c r="DY432" i="46"/>
  <c r="DZ432" i="46"/>
  <c r="EA432" i="46"/>
  <c r="EB432" i="46"/>
  <c r="EC432" i="46"/>
  <c r="ED432" i="46"/>
  <c r="EE432" i="46"/>
  <c r="EF432" i="46"/>
  <c r="EG432" i="46"/>
  <c r="EH432" i="46"/>
  <c r="EI432" i="46"/>
  <c r="EJ432" i="46"/>
  <c r="EK432" i="46"/>
  <c r="EL432" i="46"/>
  <c r="EM432" i="46"/>
  <c r="EN432" i="46"/>
  <c r="EO432" i="46"/>
  <c r="EP432" i="46"/>
  <c r="EQ432" i="46"/>
  <c r="ER432" i="46"/>
  <c r="ES432" i="46"/>
  <c r="ET432" i="46"/>
  <c r="EU432" i="46"/>
  <c r="EV432" i="46"/>
  <c r="AQ431" i="46"/>
  <c r="AI431" i="46"/>
  <c r="AM431" i="46"/>
  <c r="V431" i="46"/>
  <c r="AC431" i="46"/>
  <c r="Y431" i="46"/>
  <c r="AK431" i="46"/>
  <c r="AX431" i="46"/>
  <c r="BB431" i="46"/>
  <c r="BF431" i="46"/>
  <c r="BJ431" i="46"/>
  <c r="BN431" i="46"/>
  <c r="BR431" i="46"/>
  <c r="BV431" i="46"/>
  <c r="BZ431" i="46"/>
  <c r="CD431" i="46"/>
  <c r="CH431" i="46"/>
  <c r="CL431" i="46"/>
  <c r="AF431" i="46"/>
  <c r="X431" i="46"/>
  <c r="AB431" i="46"/>
  <c r="AU431" i="46"/>
  <c r="AO431" i="46"/>
  <c r="AE431" i="46"/>
  <c r="AS431" i="46"/>
  <c r="AY431" i="46"/>
  <c r="BC431" i="46"/>
  <c r="BG431" i="46"/>
  <c r="BK431" i="46"/>
  <c r="BO431" i="46"/>
  <c r="BS431" i="46"/>
  <c r="BW431" i="46"/>
  <c r="CA431" i="46"/>
  <c r="CE431" i="46"/>
  <c r="CI431" i="46"/>
  <c r="CM431" i="46"/>
  <c r="Z431" i="46"/>
  <c r="AN431" i="46"/>
  <c r="AR431" i="46"/>
  <c r="AJ431" i="46"/>
  <c r="AD431" i="46"/>
  <c r="U431" i="46"/>
  <c r="AV431" i="46"/>
  <c r="AZ431" i="46"/>
  <c r="BD431" i="46"/>
  <c r="BH431" i="46"/>
  <c r="BL431" i="46"/>
  <c r="BP431" i="46"/>
  <c r="BT431" i="46"/>
  <c r="BX431" i="46"/>
  <c r="CB431" i="46"/>
  <c r="CF431" i="46"/>
  <c r="CJ431" i="46"/>
  <c r="CN431" i="46"/>
  <c r="AA431" i="46"/>
  <c r="AP431" i="46"/>
  <c r="W431" i="46"/>
  <c r="AL431" i="46"/>
  <c r="AT431" i="46"/>
  <c r="AG431" i="46"/>
  <c r="AH431" i="46"/>
  <c r="AW431" i="46"/>
  <c r="BA431" i="46"/>
  <c r="BE431" i="46"/>
  <c r="BI431" i="46"/>
  <c r="BM431" i="46"/>
  <c r="BQ431" i="46"/>
  <c r="BU431" i="46"/>
  <c r="BY431" i="46"/>
  <c r="CC431" i="46"/>
  <c r="CG431" i="46"/>
  <c r="CK431" i="46"/>
  <c r="CO431" i="46"/>
  <c r="CP431" i="46"/>
  <c r="CQ431" i="46"/>
  <c r="CR431" i="46"/>
  <c r="CS431" i="46"/>
  <c r="CT431" i="46"/>
  <c r="CU431" i="46"/>
  <c r="CV431" i="46"/>
  <c r="CW431" i="46"/>
  <c r="CX431" i="46"/>
  <c r="CY431" i="46"/>
  <c r="CZ431" i="46"/>
  <c r="DA431" i="46"/>
  <c r="DB431" i="46"/>
  <c r="DC431" i="46"/>
  <c r="DD431" i="46"/>
  <c r="DE431" i="46"/>
  <c r="DF431" i="46"/>
  <c r="DG431" i="46"/>
  <c r="DH431" i="46"/>
  <c r="DI431" i="46"/>
  <c r="DJ431" i="46"/>
  <c r="DK431" i="46"/>
  <c r="DL431" i="46"/>
  <c r="DM431" i="46"/>
  <c r="DN431" i="46"/>
  <c r="DO431" i="46"/>
  <c r="DP431" i="46"/>
  <c r="DQ431" i="46"/>
  <c r="DR431" i="46"/>
  <c r="DS431" i="46"/>
  <c r="DT431" i="46"/>
  <c r="DU431" i="46"/>
  <c r="DV431" i="46"/>
  <c r="DW431" i="46"/>
  <c r="DX431" i="46"/>
  <c r="DY431" i="46"/>
  <c r="DZ431" i="46"/>
  <c r="EA431" i="46"/>
  <c r="EB431" i="46"/>
  <c r="EC431" i="46"/>
  <c r="ED431" i="46"/>
  <c r="EE431" i="46"/>
  <c r="EF431" i="46"/>
  <c r="EG431" i="46"/>
  <c r="EH431" i="46"/>
  <c r="EI431" i="46"/>
  <c r="EJ431" i="46"/>
  <c r="EK431" i="46"/>
  <c r="EL431" i="46"/>
  <c r="EM431" i="46"/>
  <c r="EN431" i="46"/>
  <c r="EO431" i="46"/>
  <c r="EP431" i="46"/>
  <c r="EQ431" i="46"/>
  <c r="ER431" i="46"/>
  <c r="ES431" i="46"/>
  <c r="ET431" i="46"/>
  <c r="EU431" i="46"/>
  <c r="EV431" i="46"/>
  <c r="AF369" i="46"/>
  <c r="AA369" i="46"/>
  <c r="Z369" i="46"/>
  <c r="Y369" i="46"/>
  <c r="AM369" i="46"/>
  <c r="AQ369" i="46"/>
  <c r="AU369" i="46"/>
  <c r="AH369" i="46"/>
  <c r="AE369" i="46"/>
  <c r="AC369" i="46"/>
  <c r="AJ369" i="46"/>
  <c r="AN369" i="46"/>
  <c r="AR369" i="46"/>
  <c r="X369" i="46"/>
  <c r="AG369" i="46"/>
  <c r="U369" i="46"/>
  <c r="V369" i="46"/>
  <c r="AK369" i="46"/>
  <c r="AO369" i="46"/>
  <c r="AS369" i="46"/>
  <c r="AB369" i="46"/>
  <c r="W369" i="46"/>
  <c r="AD369" i="46"/>
  <c r="AI369" i="46"/>
  <c r="AL369" i="46"/>
  <c r="AP369" i="46"/>
  <c r="AT369" i="46"/>
  <c r="AV369" i="46"/>
  <c r="AW369" i="46"/>
  <c r="AX369" i="46"/>
  <c r="AY369" i="46"/>
  <c r="AZ369" i="46"/>
  <c r="BA369" i="46"/>
  <c r="BB369" i="46"/>
  <c r="BC369" i="46"/>
  <c r="BD369" i="46"/>
  <c r="BE369" i="46"/>
  <c r="BF369" i="46"/>
  <c r="BG369" i="46"/>
  <c r="BH369" i="46"/>
  <c r="BI369" i="46"/>
  <c r="BJ369" i="46"/>
  <c r="BK369" i="46"/>
  <c r="BL369" i="46"/>
  <c r="BM369" i="46"/>
  <c r="BN369" i="46"/>
  <c r="BO369" i="46"/>
  <c r="BP369" i="46"/>
  <c r="BQ369" i="46"/>
  <c r="BR369" i="46"/>
  <c r="BS369" i="46"/>
  <c r="BT369" i="46"/>
  <c r="BU369" i="46"/>
  <c r="BV369" i="46"/>
  <c r="BW369" i="46"/>
  <c r="BX369" i="46"/>
  <c r="BY369" i="46"/>
  <c r="BZ369" i="46"/>
  <c r="CA369" i="46"/>
  <c r="CB369" i="46"/>
  <c r="CC369" i="46"/>
  <c r="CD369" i="46"/>
  <c r="CE369" i="46"/>
  <c r="CF369" i="46"/>
  <c r="CG369" i="46"/>
  <c r="CH369" i="46"/>
  <c r="CI369" i="46"/>
  <c r="CJ369" i="46"/>
  <c r="CK369" i="46"/>
  <c r="CL369" i="46"/>
  <c r="CM369" i="46"/>
  <c r="CN369" i="46"/>
  <c r="CO369" i="46"/>
  <c r="CP369" i="46"/>
  <c r="CQ369" i="46"/>
  <c r="CR369" i="46"/>
  <c r="CS369" i="46"/>
  <c r="CT369" i="46"/>
  <c r="CU369" i="46"/>
  <c r="CV369" i="46"/>
  <c r="CW369" i="46"/>
  <c r="CX369" i="46"/>
  <c r="CY369" i="46"/>
  <c r="CZ369" i="46"/>
  <c r="DA369" i="46"/>
  <c r="DB369" i="46"/>
  <c r="DC369" i="46"/>
  <c r="DD369" i="46"/>
  <c r="DE369" i="46"/>
  <c r="DF369" i="46"/>
  <c r="DG369" i="46"/>
  <c r="DH369" i="46"/>
  <c r="DI369" i="46"/>
  <c r="DJ369" i="46"/>
  <c r="DK369" i="46"/>
  <c r="DL369" i="46"/>
  <c r="DM369" i="46"/>
  <c r="DN369" i="46"/>
  <c r="DO369" i="46"/>
  <c r="DP369" i="46"/>
  <c r="DQ369" i="46"/>
  <c r="DR369" i="46"/>
  <c r="DS369" i="46"/>
  <c r="DT369" i="46"/>
  <c r="DU369" i="46"/>
  <c r="DV369" i="46"/>
  <c r="DW369" i="46"/>
  <c r="DX369" i="46"/>
  <c r="DY369" i="46"/>
  <c r="DZ369" i="46"/>
  <c r="EA369" i="46"/>
  <c r="EB369" i="46"/>
  <c r="EC369" i="46"/>
  <c r="ED369" i="46"/>
  <c r="EE369" i="46"/>
  <c r="EF369" i="46"/>
  <c r="EG369" i="46"/>
  <c r="EH369" i="46"/>
  <c r="EI369" i="46"/>
  <c r="EJ369" i="46"/>
  <c r="EK369" i="46"/>
  <c r="EL369" i="46"/>
  <c r="EM369" i="46"/>
  <c r="EN369" i="46"/>
  <c r="EO369" i="46"/>
  <c r="EP369" i="46"/>
  <c r="EQ369" i="46"/>
  <c r="ER369" i="46"/>
  <c r="ES369" i="46"/>
  <c r="ET369" i="46"/>
  <c r="EU369" i="46"/>
  <c r="EV369" i="46"/>
  <c r="AE474" i="46"/>
  <c r="AG474" i="46"/>
  <c r="AB474" i="46"/>
  <c r="AH474" i="46"/>
  <c r="AQ474" i="46"/>
  <c r="AS474" i="46"/>
  <c r="AO474" i="46"/>
  <c r="AW474" i="46"/>
  <c r="BA474" i="46"/>
  <c r="BE474" i="46"/>
  <c r="BI474" i="46"/>
  <c r="BM474" i="46"/>
  <c r="BQ474" i="46"/>
  <c r="BU474" i="46"/>
  <c r="BY474" i="46"/>
  <c r="CC474" i="46"/>
  <c r="CG474" i="46"/>
  <c r="CK474" i="46"/>
  <c r="CO474" i="46"/>
  <c r="CS474" i="46"/>
  <c r="CW474" i="46"/>
  <c r="DA474" i="46"/>
  <c r="DE474" i="46"/>
  <c r="DI474" i="46"/>
  <c r="DM474" i="46"/>
  <c r="DQ474" i="46"/>
  <c r="DU474" i="46"/>
  <c r="DY474" i="46"/>
  <c r="EC474" i="46"/>
  <c r="EH474" i="46"/>
  <c r="W474" i="46"/>
  <c r="U474" i="46"/>
  <c r="Z474" i="46"/>
  <c r="Y474" i="46"/>
  <c r="AX474" i="46"/>
  <c r="BB474" i="46"/>
  <c r="BF474" i="46"/>
  <c r="BJ474" i="46"/>
  <c r="BN474" i="46"/>
  <c r="BR474" i="46"/>
  <c r="BV474" i="46"/>
  <c r="BZ474" i="46"/>
  <c r="CD474" i="46"/>
  <c r="CH474" i="46"/>
  <c r="CL474" i="46"/>
  <c r="CP474" i="46"/>
  <c r="CT474" i="46"/>
  <c r="CX474" i="46"/>
  <c r="DB474" i="46"/>
  <c r="DF474" i="46"/>
  <c r="DJ474" i="46"/>
  <c r="DN474" i="46"/>
  <c r="DR474" i="46"/>
  <c r="DV474" i="46"/>
  <c r="DZ474" i="46"/>
  <c r="ED474" i="46"/>
  <c r="X474" i="46"/>
  <c r="AT474" i="46"/>
  <c r="V474" i="46"/>
  <c r="AM474" i="46"/>
  <c r="AJ474" i="46"/>
  <c r="AP474" i="46"/>
  <c r="AL474" i="46"/>
  <c r="AY474" i="46"/>
  <c r="BC474" i="46"/>
  <c r="BG474" i="46"/>
  <c r="BK474" i="46"/>
  <c r="BO474" i="46"/>
  <c r="BS474" i="46"/>
  <c r="BW474" i="46"/>
  <c r="CA474" i="46"/>
  <c r="CE474" i="46"/>
  <c r="CI474" i="46"/>
  <c r="CM474" i="46"/>
  <c r="CQ474" i="46"/>
  <c r="CU474" i="46"/>
  <c r="CY474" i="46"/>
  <c r="DC474" i="46"/>
  <c r="DG474" i="46"/>
  <c r="DK474" i="46"/>
  <c r="DO474" i="46"/>
  <c r="DS474" i="46"/>
  <c r="DW474" i="46"/>
  <c r="EA474" i="46"/>
  <c r="EE474" i="46"/>
  <c r="EG474" i="46"/>
  <c r="AN474" i="46"/>
  <c r="AI474" i="46"/>
  <c r="AK474" i="46"/>
  <c r="AA474" i="46"/>
  <c r="AC474" i="46"/>
  <c r="AF474" i="46"/>
  <c r="AV474" i="46"/>
  <c r="AZ474" i="46"/>
  <c r="BD474" i="46"/>
  <c r="BH474" i="46"/>
  <c r="BL474" i="46"/>
  <c r="BP474" i="46"/>
  <c r="BT474" i="46"/>
  <c r="BX474" i="46"/>
  <c r="CB474" i="46"/>
  <c r="CF474" i="46"/>
  <c r="CJ474" i="46"/>
  <c r="CN474" i="46"/>
  <c r="CR474" i="46"/>
  <c r="CV474" i="46"/>
  <c r="CZ474" i="46"/>
  <c r="DD474" i="46"/>
  <c r="DH474" i="46"/>
  <c r="DL474" i="46"/>
  <c r="DP474" i="46"/>
  <c r="DT474" i="46"/>
  <c r="DX474" i="46"/>
  <c r="EB474" i="46"/>
  <c r="EF474" i="46"/>
  <c r="AU474" i="46"/>
  <c r="AR474" i="46"/>
  <c r="EI474" i="46"/>
  <c r="AD474" i="46"/>
  <c r="EJ474" i="46"/>
  <c r="EK474" i="46"/>
  <c r="EL474" i="46"/>
  <c r="EM474" i="46"/>
  <c r="EN474" i="46"/>
  <c r="EO474" i="46"/>
  <c r="EP474" i="46"/>
  <c r="EQ474" i="46"/>
  <c r="ER474" i="46"/>
  <c r="ES474" i="46"/>
  <c r="ET474" i="46"/>
  <c r="EU474" i="46"/>
  <c r="EV474" i="46"/>
  <c r="W402" i="46"/>
  <c r="AR402" i="46"/>
  <c r="AC402" i="46"/>
  <c r="Y402" i="46"/>
  <c r="AS402" i="46"/>
  <c r="AD402" i="46"/>
  <c r="AV402" i="46"/>
  <c r="AZ402" i="46"/>
  <c r="BD402" i="46"/>
  <c r="BH402" i="46"/>
  <c r="BL402" i="46"/>
  <c r="BN402" i="46"/>
  <c r="AY402" i="46"/>
  <c r="AF402" i="46"/>
  <c r="BF402" i="46"/>
  <c r="AI402" i="46"/>
  <c r="V402" i="46"/>
  <c r="BA402" i="46"/>
  <c r="AB402" i="46"/>
  <c r="BK402" i="46"/>
  <c r="AU402" i="46"/>
  <c r="AL402" i="46"/>
  <c r="BB402" i="46"/>
  <c r="U402" i="46"/>
  <c r="Z402" i="46"/>
  <c r="BO402" i="46"/>
  <c r="AW402" i="46"/>
  <c r="AO402" i="46"/>
  <c r="AP402" i="46"/>
  <c r="BG402" i="46"/>
  <c r="AQ402" i="46"/>
  <c r="AE402" i="46"/>
  <c r="BM402" i="46"/>
  <c r="AX402" i="46"/>
  <c r="AG402" i="46"/>
  <c r="BI402" i="46"/>
  <c r="AN402" i="46"/>
  <c r="AA402" i="46"/>
  <c r="BC402" i="46"/>
  <c r="AT402" i="46"/>
  <c r="X402" i="46"/>
  <c r="BJ402" i="46"/>
  <c r="AM402" i="46"/>
  <c r="AH402" i="46"/>
  <c r="BE402" i="46"/>
  <c r="AK402" i="46"/>
  <c r="AJ402" i="46"/>
  <c r="BP402" i="46"/>
  <c r="BQ402" i="46"/>
  <c r="BR402" i="46"/>
  <c r="BS402" i="46"/>
  <c r="BT402" i="46"/>
  <c r="BU402" i="46"/>
  <c r="BV402" i="46"/>
  <c r="BW402" i="46"/>
  <c r="BX402" i="46"/>
  <c r="BY402" i="46"/>
  <c r="BZ402" i="46"/>
  <c r="CA402" i="46"/>
  <c r="CB402" i="46"/>
  <c r="CC402" i="46"/>
  <c r="CD402" i="46"/>
  <c r="CE402" i="46"/>
  <c r="CF402" i="46"/>
  <c r="CG402" i="46"/>
  <c r="CH402" i="46"/>
  <c r="CI402" i="46"/>
  <c r="CJ402" i="46"/>
  <c r="CK402" i="46"/>
  <c r="CL402" i="46"/>
  <c r="CM402" i="46"/>
  <c r="CN402" i="46"/>
  <c r="CO402" i="46"/>
  <c r="CP402" i="46"/>
  <c r="CQ402" i="46"/>
  <c r="CR402" i="46"/>
  <c r="CS402" i="46"/>
  <c r="CT402" i="46"/>
  <c r="CU402" i="46"/>
  <c r="CV402" i="46"/>
  <c r="CW402" i="46"/>
  <c r="CX402" i="46"/>
  <c r="CY402" i="46"/>
  <c r="CZ402" i="46"/>
  <c r="DA402" i="46"/>
  <c r="DB402" i="46"/>
  <c r="DC402" i="46"/>
  <c r="DD402" i="46"/>
  <c r="DE402" i="46"/>
  <c r="DF402" i="46"/>
  <c r="DG402" i="46"/>
  <c r="DH402" i="46"/>
  <c r="DI402" i="46"/>
  <c r="DJ402" i="46"/>
  <c r="DK402" i="46"/>
  <c r="DL402" i="46"/>
  <c r="DM402" i="46"/>
  <c r="DN402" i="46"/>
  <c r="DO402" i="46"/>
  <c r="DP402" i="46"/>
  <c r="DQ402" i="46"/>
  <c r="DR402" i="46"/>
  <c r="DS402" i="46"/>
  <c r="DT402" i="46"/>
  <c r="DU402" i="46"/>
  <c r="DV402" i="46"/>
  <c r="DW402" i="46"/>
  <c r="DX402" i="46"/>
  <c r="DY402" i="46"/>
  <c r="DZ402" i="46"/>
  <c r="EA402" i="46"/>
  <c r="EB402" i="46"/>
  <c r="EC402" i="46"/>
  <c r="ED402" i="46"/>
  <c r="EE402" i="46"/>
  <c r="EF402" i="46"/>
  <c r="EG402" i="46"/>
  <c r="EH402" i="46"/>
  <c r="EI402" i="46"/>
  <c r="EJ402" i="46"/>
  <c r="EK402" i="46"/>
  <c r="EL402" i="46"/>
  <c r="EM402" i="46"/>
  <c r="EN402" i="46"/>
  <c r="EO402" i="46"/>
  <c r="EP402" i="46"/>
  <c r="EQ402" i="46"/>
  <c r="ER402" i="46"/>
  <c r="ES402" i="46"/>
  <c r="ET402" i="46"/>
  <c r="EU402" i="46"/>
  <c r="EV402" i="46"/>
  <c r="AG388" i="46"/>
  <c r="AU388" i="46"/>
  <c r="AJ388" i="46"/>
  <c r="AE388" i="46"/>
  <c r="AN388" i="46"/>
  <c r="Y388" i="46"/>
  <c r="AV388" i="46"/>
  <c r="AY388" i="46"/>
  <c r="AZ388" i="46"/>
  <c r="AK388" i="46"/>
  <c r="AS388" i="46"/>
  <c r="AA388" i="46"/>
  <c r="AF388" i="46"/>
  <c r="AC388" i="46"/>
  <c r="AL388" i="46"/>
  <c r="AB388" i="46"/>
  <c r="AI388" i="46"/>
  <c r="X388" i="46"/>
  <c r="AQ388" i="46"/>
  <c r="AW388" i="46"/>
  <c r="Z388" i="46"/>
  <c r="AM388" i="46"/>
  <c r="AD388" i="46"/>
  <c r="AX388" i="46"/>
  <c r="AO388" i="46"/>
  <c r="AT388" i="46"/>
  <c r="AH388" i="46"/>
  <c r="BA388" i="46"/>
  <c r="AR388" i="46"/>
  <c r="W388" i="46"/>
  <c r="V388" i="46"/>
  <c r="U388" i="46"/>
  <c r="AP388" i="46"/>
  <c r="BB388" i="46"/>
  <c r="BC388" i="46"/>
  <c r="BD388" i="46"/>
  <c r="BE388" i="46"/>
  <c r="BF388" i="46"/>
  <c r="BG388" i="46"/>
  <c r="BH388" i="46"/>
  <c r="BI388" i="46"/>
  <c r="BJ388" i="46"/>
  <c r="BK388" i="46"/>
  <c r="BL388" i="46"/>
  <c r="BM388" i="46"/>
  <c r="BN388" i="46"/>
  <c r="BO388" i="46"/>
  <c r="BP388" i="46"/>
  <c r="BQ388" i="46"/>
  <c r="BR388" i="46"/>
  <c r="BS388" i="46"/>
  <c r="BT388" i="46"/>
  <c r="BU388" i="46"/>
  <c r="BV388" i="46"/>
  <c r="BW388" i="46"/>
  <c r="BX388" i="46"/>
  <c r="BY388" i="46"/>
  <c r="BZ388" i="46"/>
  <c r="CA388" i="46"/>
  <c r="CB388" i="46"/>
  <c r="CC388" i="46"/>
  <c r="CD388" i="46"/>
  <c r="CE388" i="46"/>
  <c r="CF388" i="46"/>
  <c r="CG388" i="46"/>
  <c r="CH388" i="46"/>
  <c r="CI388" i="46"/>
  <c r="CJ388" i="46"/>
  <c r="CK388" i="46"/>
  <c r="CL388" i="46"/>
  <c r="CM388" i="46"/>
  <c r="CN388" i="46"/>
  <c r="CO388" i="46"/>
  <c r="CP388" i="46"/>
  <c r="CQ388" i="46"/>
  <c r="CR388" i="46"/>
  <c r="CS388" i="46"/>
  <c r="CT388" i="46"/>
  <c r="CU388" i="46"/>
  <c r="CV388" i="46"/>
  <c r="CW388" i="46"/>
  <c r="CX388" i="46"/>
  <c r="CY388" i="46"/>
  <c r="CZ388" i="46"/>
  <c r="DA388" i="46"/>
  <c r="DB388" i="46"/>
  <c r="DC388" i="46"/>
  <c r="DD388" i="46"/>
  <c r="DE388" i="46"/>
  <c r="DF388" i="46"/>
  <c r="DG388" i="46"/>
  <c r="DH388" i="46"/>
  <c r="DI388" i="46"/>
  <c r="DJ388" i="46"/>
  <c r="DK388" i="46"/>
  <c r="DL388" i="46"/>
  <c r="DM388" i="46"/>
  <c r="DN388" i="46"/>
  <c r="DO388" i="46"/>
  <c r="DP388" i="46"/>
  <c r="DQ388" i="46"/>
  <c r="DR388" i="46"/>
  <c r="DS388" i="46"/>
  <c r="DT388" i="46"/>
  <c r="DU388" i="46"/>
  <c r="DV388" i="46"/>
  <c r="DW388" i="46"/>
  <c r="DX388" i="46"/>
  <c r="DY388" i="46"/>
  <c r="DZ388" i="46"/>
  <c r="EA388" i="46"/>
  <c r="EB388" i="46"/>
  <c r="EC388" i="46"/>
  <c r="ED388" i="46"/>
  <c r="EE388" i="46"/>
  <c r="EF388" i="46"/>
  <c r="EG388" i="46"/>
  <c r="EH388" i="46"/>
  <c r="EI388" i="46"/>
  <c r="EJ388" i="46"/>
  <c r="EK388" i="46"/>
  <c r="EL388" i="46"/>
  <c r="EM388" i="46"/>
  <c r="EN388" i="46"/>
  <c r="EO388" i="46"/>
  <c r="EP388" i="46"/>
  <c r="EQ388" i="46"/>
  <c r="ER388" i="46"/>
  <c r="ES388" i="46"/>
  <c r="ET388" i="46"/>
  <c r="EU388" i="46"/>
  <c r="EV388" i="46"/>
  <c r="AN440" i="46"/>
  <c r="AF440" i="46"/>
  <c r="AP440" i="46"/>
  <c r="AR440" i="46"/>
  <c r="AT440" i="46"/>
  <c r="AG440" i="46"/>
  <c r="W440" i="46"/>
  <c r="AY440" i="46"/>
  <c r="BC440" i="46"/>
  <c r="BG440" i="46"/>
  <c r="BK440" i="46"/>
  <c r="BO440" i="46"/>
  <c r="BS440" i="46"/>
  <c r="BW440" i="46"/>
  <c r="CA440" i="46"/>
  <c r="CE440" i="46"/>
  <c r="CI440" i="46"/>
  <c r="CM440" i="46"/>
  <c r="CQ440" i="46"/>
  <c r="CU440" i="46"/>
  <c r="V440" i="46"/>
  <c r="AJ440" i="46"/>
  <c r="AA440" i="46"/>
  <c r="Y440" i="46"/>
  <c r="AI440" i="46"/>
  <c r="AQ440" i="46"/>
  <c r="AV440" i="46"/>
  <c r="AZ440" i="46"/>
  <c r="BD440" i="46"/>
  <c r="BH440" i="46"/>
  <c r="BL440" i="46"/>
  <c r="BP440" i="46"/>
  <c r="BT440" i="46"/>
  <c r="BX440" i="46"/>
  <c r="CB440" i="46"/>
  <c r="CF440" i="46"/>
  <c r="CJ440" i="46"/>
  <c r="CN440" i="46"/>
  <c r="CR440" i="46"/>
  <c r="CV440" i="46"/>
  <c r="CZ440" i="46"/>
  <c r="AU440" i="46"/>
  <c r="AK440" i="46"/>
  <c r="AO440" i="46"/>
  <c r="AL440" i="46"/>
  <c r="AS440" i="46"/>
  <c r="AM440" i="46"/>
  <c r="AC440" i="46"/>
  <c r="AW440" i="46"/>
  <c r="BA440" i="46"/>
  <c r="BE440" i="46"/>
  <c r="BI440" i="46"/>
  <c r="BM440" i="46"/>
  <c r="BQ440" i="46"/>
  <c r="BU440" i="46"/>
  <c r="BY440" i="46"/>
  <c r="CC440" i="46"/>
  <c r="CG440" i="46"/>
  <c r="CK440" i="46"/>
  <c r="CO440" i="46"/>
  <c r="CS440" i="46"/>
  <c r="CW440" i="46"/>
  <c r="BV440" i="46"/>
  <c r="BZ440" i="46"/>
  <c r="CD440" i="46"/>
  <c r="CH440" i="46"/>
  <c r="CL440" i="46"/>
  <c r="CP440" i="46"/>
  <c r="CT440" i="46"/>
  <c r="CX440" i="46"/>
  <c r="BJ440" i="46"/>
  <c r="AD440" i="46"/>
  <c r="U440" i="46"/>
  <c r="X440" i="46"/>
  <c r="BF440" i="46"/>
  <c r="AB440" i="46"/>
  <c r="AH440" i="46"/>
  <c r="BR440" i="46"/>
  <c r="BB440" i="46"/>
  <c r="Z440" i="46"/>
  <c r="DA440" i="46"/>
  <c r="BN440" i="46"/>
  <c r="AX440" i="46"/>
  <c r="AE440" i="46"/>
  <c r="CY440" i="46"/>
  <c r="DB440" i="46"/>
  <c r="DC440" i="46"/>
  <c r="DD440" i="46"/>
  <c r="DE440" i="46"/>
  <c r="DF440" i="46"/>
  <c r="DG440" i="46"/>
  <c r="DH440" i="46"/>
  <c r="DI440" i="46"/>
  <c r="DJ440" i="46"/>
  <c r="DK440" i="46"/>
  <c r="DL440" i="46"/>
  <c r="DM440" i="46"/>
  <c r="DN440" i="46"/>
  <c r="DO440" i="46"/>
  <c r="DP440" i="46"/>
  <c r="DQ440" i="46"/>
  <c r="DR440" i="46"/>
  <c r="DS440" i="46"/>
  <c r="DT440" i="46"/>
  <c r="DU440" i="46"/>
  <c r="DV440" i="46"/>
  <c r="DW440" i="46"/>
  <c r="DX440" i="46"/>
  <c r="DY440" i="46"/>
  <c r="DZ440" i="46"/>
  <c r="EA440" i="46"/>
  <c r="EB440" i="46"/>
  <c r="EC440" i="46"/>
  <c r="ED440" i="46"/>
  <c r="EE440" i="46"/>
  <c r="EF440" i="46"/>
  <c r="EG440" i="46"/>
  <c r="EH440" i="46"/>
  <c r="EI440" i="46"/>
  <c r="EJ440" i="46"/>
  <c r="EK440" i="46"/>
  <c r="EL440" i="46"/>
  <c r="EM440" i="46"/>
  <c r="EN440" i="46"/>
  <c r="EO440" i="46"/>
  <c r="EP440" i="46"/>
  <c r="EQ440" i="46"/>
  <c r="ER440" i="46"/>
  <c r="ES440" i="46"/>
  <c r="ET440" i="46"/>
  <c r="EU440" i="46"/>
  <c r="EV440" i="46"/>
  <c r="U409" i="46"/>
  <c r="AU409" i="46"/>
  <c r="V409" i="46"/>
  <c r="AC409" i="46"/>
  <c r="W409" i="46"/>
  <c r="AG409" i="46"/>
  <c r="AQ409" i="46"/>
  <c r="AY409" i="46"/>
  <c r="BC409" i="46"/>
  <c r="BG409" i="46"/>
  <c r="BK409" i="46"/>
  <c r="BO409" i="46"/>
  <c r="BS409" i="46"/>
  <c r="AK409" i="46"/>
  <c r="AF409" i="46"/>
  <c r="AL409" i="46"/>
  <c r="AS409" i="46"/>
  <c r="AM409" i="46"/>
  <c r="AD409" i="46"/>
  <c r="AV409" i="46"/>
  <c r="AZ409" i="46"/>
  <c r="BD409" i="46"/>
  <c r="BH409" i="46"/>
  <c r="BL409" i="46"/>
  <c r="BP409" i="46"/>
  <c r="BT409" i="46"/>
  <c r="BJ409" i="46"/>
  <c r="AA409" i="46"/>
  <c r="AO409" i="46"/>
  <c r="BU409" i="46"/>
  <c r="BE409" i="46"/>
  <c r="X409" i="46"/>
  <c r="AH409" i="46"/>
  <c r="BF409" i="46"/>
  <c r="AN409" i="46"/>
  <c r="AE409" i="46"/>
  <c r="BQ409" i="46"/>
  <c r="BA409" i="46"/>
  <c r="Z409" i="46"/>
  <c r="AB409" i="46"/>
  <c r="BR409" i="46"/>
  <c r="BB409" i="46"/>
  <c r="AP409" i="46"/>
  <c r="AR409" i="46"/>
  <c r="BM409" i="46"/>
  <c r="AW409" i="46"/>
  <c r="AI409" i="46"/>
  <c r="BN409" i="46"/>
  <c r="AX409" i="46"/>
  <c r="AJ409" i="46"/>
  <c r="BV409" i="46"/>
  <c r="BI409" i="46"/>
  <c r="AT409" i="46"/>
  <c r="Y409" i="46"/>
  <c r="BW409" i="46"/>
  <c r="BX409" i="46"/>
  <c r="BY409" i="46"/>
  <c r="BZ409" i="46"/>
  <c r="CA409" i="46"/>
  <c r="CB409" i="46"/>
  <c r="CC409" i="46"/>
  <c r="CD409" i="46"/>
  <c r="CE409" i="46"/>
  <c r="CF409" i="46"/>
  <c r="CG409" i="46"/>
  <c r="CH409" i="46"/>
  <c r="CI409" i="46"/>
  <c r="CJ409" i="46"/>
  <c r="CK409" i="46"/>
  <c r="CL409" i="46"/>
  <c r="CM409" i="46"/>
  <c r="CN409" i="46"/>
  <c r="CO409" i="46"/>
  <c r="CP409" i="46"/>
  <c r="CQ409" i="46"/>
  <c r="CR409" i="46"/>
  <c r="CS409" i="46"/>
  <c r="CT409" i="46"/>
  <c r="CU409" i="46"/>
  <c r="CV409" i="46"/>
  <c r="CW409" i="46"/>
  <c r="CX409" i="46"/>
  <c r="CY409" i="46"/>
  <c r="CZ409" i="46"/>
  <c r="DA409" i="46"/>
  <c r="DB409" i="46"/>
  <c r="DC409" i="46"/>
  <c r="DD409" i="46"/>
  <c r="DE409" i="46"/>
  <c r="DF409" i="46"/>
  <c r="DG409" i="46"/>
  <c r="DH409" i="46"/>
  <c r="DI409" i="46"/>
  <c r="DJ409" i="46"/>
  <c r="DK409" i="46"/>
  <c r="DL409" i="46"/>
  <c r="DM409" i="46"/>
  <c r="DN409" i="46"/>
  <c r="DO409" i="46"/>
  <c r="DP409" i="46"/>
  <c r="DQ409" i="46"/>
  <c r="DR409" i="46"/>
  <c r="DS409" i="46"/>
  <c r="DT409" i="46"/>
  <c r="DU409" i="46"/>
  <c r="DV409" i="46"/>
  <c r="DW409" i="46"/>
  <c r="DX409" i="46"/>
  <c r="DY409" i="46"/>
  <c r="DZ409" i="46"/>
  <c r="EA409" i="46"/>
  <c r="EB409" i="46"/>
  <c r="EC409" i="46"/>
  <c r="ED409" i="46"/>
  <c r="EE409" i="46"/>
  <c r="EF409" i="46"/>
  <c r="EG409" i="46"/>
  <c r="EH409" i="46"/>
  <c r="EI409" i="46"/>
  <c r="EJ409" i="46"/>
  <c r="EK409" i="46"/>
  <c r="EL409" i="46"/>
  <c r="EM409" i="46"/>
  <c r="EN409" i="46"/>
  <c r="EO409" i="46"/>
  <c r="EP409" i="46"/>
  <c r="EQ409" i="46"/>
  <c r="ER409" i="46"/>
  <c r="ES409" i="46"/>
  <c r="ET409" i="46"/>
  <c r="EU409" i="46"/>
  <c r="EV409" i="46"/>
  <c r="AL375" i="46"/>
  <c r="AI375" i="46"/>
  <c r="AF375" i="46"/>
  <c r="AG375" i="46"/>
  <c r="U375" i="46"/>
  <c r="AP375" i="46"/>
  <c r="AT375" i="46"/>
  <c r="W375" i="46"/>
  <c r="V375" i="46"/>
  <c r="AJ375" i="46"/>
  <c r="AK375" i="46"/>
  <c r="AO375" i="46"/>
  <c r="AQ375" i="46"/>
  <c r="AU375" i="46"/>
  <c r="AA375" i="46"/>
  <c r="X375" i="46"/>
  <c r="Y375" i="46"/>
  <c r="AN375" i="46"/>
  <c r="AD375" i="46"/>
  <c r="AR375" i="46"/>
  <c r="AH375" i="46"/>
  <c r="AM375" i="46"/>
  <c r="AC375" i="46"/>
  <c r="AE375" i="46"/>
  <c r="Z375" i="46"/>
  <c r="AB375" i="46"/>
  <c r="AS375" i="46"/>
  <c r="AV375" i="46"/>
  <c r="AW375" i="46"/>
  <c r="AX375" i="46"/>
  <c r="AY375" i="46"/>
  <c r="AZ375" i="46"/>
  <c r="BA375" i="46"/>
  <c r="BB375" i="46"/>
  <c r="BC375" i="46"/>
  <c r="BD375" i="46"/>
  <c r="BE375" i="46"/>
  <c r="BF375" i="46"/>
  <c r="BG375" i="46"/>
  <c r="BH375" i="46"/>
  <c r="BI375" i="46"/>
  <c r="BJ375" i="46"/>
  <c r="BK375" i="46"/>
  <c r="BL375" i="46"/>
  <c r="BM375" i="46"/>
  <c r="BN375" i="46"/>
  <c r="BO375" i="46"/>
  <c r="BP375" i="46"/>
  <c r="BQ375" i="46"/>
  <c r="BR375" i="46"/>
  <c r="BS375" i="46"/>
  <c r="BT375" i="46"/>
  <c r="BU375" i="46"/>
  <c r="BV375" i="46"/>
  <c r="BW375" i="46"/>
  <c r="BX375" i="46"/>
  <c r="BY375" i="46"/>
  <c r="BZ375" i="46"/>
  <c r="CA375" i="46"/>
  <c r="CB375" i="46"/>
  <c r="CC375" i="46"/>
  <c r="CD375" i="46"/>
  <c r="CE375" i="46"/>
  <c r="CF375" i="46"/>
  <c r="CG375" i="46"/>
  <c r="CH375" i="46"/>
  <c r="CI375" i="46"/>
  <c r="CJ375" i="46"/>
  <c r="CK375" i="46"/>
  <c r="CL375" i="46"/>
  <c r="CM375" i="46"/>
  <c r="CN375" i="46"/>
  <c r="CO375" i="46"/>
  <c r="CP375" i="46"/>
  <c r="CQ375" i="46"/>
  <c r="CR375" i="46"/>
  <c r="CS375" i="46"/>
  <c r="CT375" i="46"/>
  <c r="CU375" i="46"/>
  <c r="CV375" i="46"/>
  <c r="CW375" i="46"/>
  <c r="CX375" i="46"/>
  <c r="CY375" i="46"/>
  <c r="CZ375" i="46"/>
  <c r="DA375" i="46"/>
  <c r="DB375" i="46"/>
  <c r="DC375" i="46"/>
  <c r="DD375" i="46"/>
  <c r="DE375" i="46"/>
  <c r="DF375" i="46"/>
  <c r="DG375" i="46"/>
  <c r="DH375" i="46"/>
  <c r="DI375" i="46"/>
  <c r="DJ375" i="46"/>
  <c r="DK375" i="46"/>
  <c r="DL375" i="46"/>
  <c r="DM375" i="46"/>
  <c r="DN375" i="46"/>
  <c r="DO375" i="46"/>
  <c r="DP375" i="46"/>
  <c r="DQ375" i="46"/>
  <c r="DR375" i="46"/>
  <c r="DS375" i="46"/>
  <c r="DT375" i="46"/>
  <c r="DU375" i="46"/>
  <c r="DV375" i="46"/>
  <c r="DW375" i="46"/>
  <c r="DX375" i="46"/>
  <c r="DY375" i="46"/>
  <c r="DZ375" i="46"/>
  <c r="EA375" i="46"/>
  <c r="EB375" i="46"/>
  <c r="EC375" i="46"/>
  <c r="ED375" i="46"/>
  <c r="EE375" i="46"/>
  <c r="EF375" i="46"/>
  <c r="EG375" i="46"/>
  <c r="EH375" i="46"/>
  <c r="EI375" i="46"/>
  <c r="EJ375" i="46"/>
  <c r="EK375" i="46"/>
  <c r="EL375" i="46"/>
  <c r="EM375" i="46"/>
  <c r="EN375" i="46"/>
  <c r="EO375" i="46"/>
  <c r="EP375" i="46"/>
  <c r="EQ375" i="46"/>
  <c r="ER375" i="46"/>
  <c r="ES375" i="46"/>
  <c r="ET375" i="46"/>
  <c r="EU375" i="46"/>
  <c r="EV375" i="46"/>
  <c r="Z458" i="46"/>
  <c r="AQ458" i="46"/>
  <c r="Y458" i="46"/>
  <c r="AT458" i="46"/>
  <c r="AC458" i="46"/>
  <c r="AN458" i="46"/>
  <c r="AV458" i="46"/>
  <c r="AZ458" i="46"/>
  <c r="BD458" i="46"/>
  <c r="BH458" i="46"/>
  <c r="BL458" i="46"/>
  <c r="BP458" i="46"/>
  <c r="BT458" i="46"/>
  <c r="BX458" i="46"/>
  <c r="CB458" i="46"/>
  <c r="CF458" i="46"/>
  <c r="CJ458" i="46"/>
  <c r="CN458" i="46"/>
  <c r="CR458" i="46"/>
  <c r="CV458" i="46"/>
  <c r="CZ458" i="46"/>
  <c r="DD458" i="46"/>
  <c r="DH458" i="46"/>
  <c r="DL458" i="46"/>
  <c r="DP458" i="46"/>
  <c r="DQ458" i="46"/>
  <c r="U458" i="46"/>
  <c r="AH458" i="46"/>
  <c r="AP458" i="46"/>
  <c r="BB458" i="46"/>
  <c r="BJ458" i="46"/>
  <c r="BR458" i="46"/>
  <c r="BZ458" i="46"/>
  <c r="CL458" i="46"/>
  <c r="CT458" i="46"/>
  <c r="DB458" i="46"/>
  <c r="DN458" i="46"/>
  <c r="AG458" i="46"/>
  <c r="AJ458" i="46"/>
  <c r="AL458" i="46"/>
  <c r="AO458" i="46"/>
  <c r="AM458" i="46"/>
  <c r="AS458" i="46"/>
  <c r="W458" i="46"/>
  <c r="AW458" i="46"/>
  <c r="BA458" i="46"/>
  <c r="BE458" i="46"/>
  <c r="BI458" i="46"/>
  <c r="BM458" i="46"/>
  <c r="BQ458" i="46"/>
  <c r="BU458" i="46"/>
  <c r="BY458" i="46"/>
  <c r="CC458" i="46"/>
  <c r="CG458" i="46"/>
  <c r="CK458" i="46"/>
  <c r="CO458" i="46"/>
  <c r="CS458" i="46"/>
  <c r="CW458" i="46"/>
  <c r="DA458" i="46"/>
  <c r="DE458" i="46"/>
  <c r="DI458" i="46"/>
  <c r="DM458" i="46"/>
  <c r="V458" i="46"/>
  <c r="AU458" i="46"/>
  <c r="AR458" i="46"/>
  <c r="AB458" i="46"/>
  <c r="AX458" i="46"/>
  <c r="BF458" i="46"/>
  <c r="BN458" i="46"/>
  <c r="BV458" i="46"/>
  <c r="CD458" i="46"/>
  <c r="CP458" i="46"/>
  <c r="CX458" i="46"/>
  <c r="DF458" i="46"/>
  <c r="CH458" i="46"/>
  <c r="DJ458" i="46"/>
  <c r="X458" i="46"/>
  <c r="AK458" i="46"/>
  <c r="AE458" i="46"/>
  <c r="AA458" i="46"/>
  <c r="AF458" i="46"/>
  <c r="AD458" i="46"/>
  <c r="AI458" i="46"/>
  <c r="AY458" i="46"/>
  <c r="BC458" i="46"/>
  <c r="BG458" i="46"/>
  <c r="BK458" i="46"/>
  <c r="BO458" i="46"/>
  <c r="BS458" i="46"/>
  <c r="BW458" i="46"/>
  <c r="CA458" i="46"/>
  <c r="CE458" i="46"/>
  <c r="CI458" i="46"/>
  <c r="CM458" i="46"/>
  <c r="CQ458" i="46"/>
  <c r="CU458" i="46"/>
  <c r="CY458" i="46"/>
  <c r="DC458" i="46"/>
  <c r="DG458" i="46"/>
  <c r="DK458" i="46"/>
  <c r="DO458" i="46"/>
  <c r="DR458" i="46"/>
  <c r="DS458" i="46"/>
  <c r="DT458" i="46"/>
  <c r="DU458" i="46"/>
  <c r="DV458" i="46"/>
  <c r="DW458" i="46"/>
  <c r="DX458" i="46"/>
  <c r="DY458" i="46"/>
  <c r="DZ458" i="46"/>
  <c r="EA458" i="46"/>
  <c r="EB458" i="46"/>
  <c r="EC458" i="46"/>
  <c r="ED458" i="46"/>
  <c r="EE458" i="46"/>
  <c r="EF458" i="46"/>
  <c r="EG458" i="46"/>
  <c r="EH458" i="46"/>
  <c r="EI458" i="46"/>
  <c r="EJ458" i="46"/>
  <c r="EK458" i="46"/>
  <c r="EL458" i="46"/>
  <c r="EM458" i="46"/>
  <c r="EN458" i="46"/>
  <c r="EO458" i="46"/>
  <c r="EP458" i="46"/>
  <c r="EQ458" i="46"/>
  <c r="ER458" i="46"/>
  <c r="ES458" i="46"/>
  <c r="ET458" i="46"/>
  <c r="EU458" i="46"/>
  <c r="EV458" i="46"/>
  <c r="AD444" i="46"/>
  <c r="AB444" i="46"/>
  <c r="AA444" i="46"/>
  <c r="AO444" i="46"/>
  <c r="AC444" i="46"/>
  <c r="AJ444" i="46"/>
  <c r="AV444" i="46"/>
  <c r="AZ444" i="46"/>
  <c r="BD444" i="46"/>
  <c r="BH444" i="46"/>
  <c r="BL444" i="46"/>
  <c r="BP444" i="46"/>
  <c r="BT444" i="46"/>
  <c r="BX444" i="46"/>
  <c r="CB444" i="46"/>
  <c r="CF444" i="46"/>
  <c r="CJ444" i="46"/>
  <c r="CN444" i="46"/>
  <c r="CR444" i="46"/>
  <c r="CV444" i="46"/>
  <c r="CZ444" i="46"/>
  <c r="X444" i="46"/>
  <c r="AT444" i="46"/>
  <c r="AR444" i="46"/>
  <c r="AQ444" i="46"/>
  <c r="AL444" i="46"/>
  <c r="V444" i="46"/>
  <c r="AI444" i="46"/>
  <c r="AW444" i="46"/>
  <c r="BA444" i="46"/>
  <c r="BE444" i="46"/>
  <c r="BI444" i="46"/>
  <c r="BM444" i="46"/>
  <c r="BQ444" i="46"/>
  <c r="BU444" i="46"/>
  <c r="BY444" i="46"/>
  <c r="CC444" i="46"/>
  <c r="CG444" i="46"/>
  <c r="CK444" i="46"/>
  <c r="CO444" i="46"/>
  <c r="CS444" i="46"/>
  <c r="CW444" i="46"/>
  <c r="DA444" i="46"/>
  <c r="AN444" i="46"/>
  <c r="W444" i="46"/>
  <c r="AK444" i="46"/>
  <c r="AF444" i="46"/>
  <c r="AE444" i="46"/>
  <c r="AS444" i="46"/>
  <c r="U444" i="46"/>
  <c r="AX444" i="46"/>
  <c r="BB444" i="46"/>
  <c r="BF444" i="46"/>
  <c r="BJ444" i="46"/>
  <c r="BN444" i="46"/>
  <c r="BR444" i="46"/>
  <c r="BV444" i="46"/>
  <c r="BZ444" i="46"/>
  <c r="CD444" i="46"/>
  <c r="CH444" i="46"/>
  <c r="CL444" i="46"/>
  <c r="CP444" i="46"/>
  <c r="CT444" i="46"/>
  <c r="CX444" i="46"/>
  <c r="DB444" i="46"/>
  <c r="AG444" i="46"/>
  <c r="AM444" i="46"/>
  <c r="AH444" i="46"/>
  <c r="Y444" i="46"/>
  <c r="AU444" i="46"/>
  <c r="Z444" i="46"/>
  <c r="AP444" i="46"/>
  <c r="AY444" i="46"/>
  <c r="BC444" i="46"/>
  <c r="BG444" i="46"/>
  <c r="BK444" i="46"/>
  <c r="BO444" i="46"/>
  <c r="BS444" i="46"/>
  <c r="BW444" i="46"/>
  <c r="CA444" i="46"/>
  <c r="CE444" i="46"/>
  <c r="CI444" i="46"/>
  <c r="CM444" i="46"/>
  <c r="CQ444" i="46"/>
  <c r="CU444" i="46"/>
  <c r="CY444" i="46"/>
  <c r="DC444" i="46"/>
  <c r="DD444" i="46"/>
  <c r="DE444" i="46"/>
  <c r="DF444" i="46"/>
  <c r="DG444" i="46"/>
  <c r="DH444" i="46"/>
  <c r="DI444" i="46"/>
  <c r="DJ444" i="46"/>
  <c r="DK444" i="46"/>
  <c r="DL444" i="46"/>
  <c r="DM444" i="46"/>
  <c r="DN444" i="46"/>
  <c r="DO444" i="46"/>
  <c r="DP444" i="46"/>
  <c r="DQ444" i="46"/>
  <c r="DR444" i="46"/>
  <c r="DS444" i="46"/>
  <c r="DT444" i="46"/>
  <c r="DU444" i="46"/>
  <c r="DV444" i="46"/>
  <c r="DW444" i="46"/>
  <c r="DX444" i="46"/>
  <c r="DY444" i="46"/>
  <c r="DZ444" i="46"/>
  <c r="EA444" i="46"/>
  <c r="EB444" i="46"/>
  <c r="EC444" i="46"/>
  <c r="ED444" i="46"/>
  <c r="EE444" i="46"/>
  <c r="EF444" i="46"/>
  <c r="EG444" i="46"/>
  <c r="EH444" i="46"/>
  <c r="EI444" i="46"/>
  <c r="EJ444" i="46"/>
  <c r="EK444" i="46"/>
  <c r="EL444" i="46"/>
  <c r="EM444" i="46"/>
  <c r="EN444" i="46"/>
  <c r="EO444" i="46"/>
  <c r="EP444" i="46"/>
  <c r="EQ444" i="46"/>
  <c r="ER444" i="46"/>
  <c r="ES444" i="46"/>
  <c r="ET444" i="46"/>
  <c r="EU444" i="46"/>
  <c r="EV444" i="46"/>
  <c r="V456" i="46"/>
  <c r="Z456" i="46"/>
  <c r="Y456" i="46"/>
  <c r="AM456" i="46"/>
  <c r="AS456" i="46"/>
  <c r="AG456" i="46"/>
  <c r="AH456" i="46"/>
  <c r="AY456" i="46"/>
  <c r="BC456" i="46"/>
  <c r="BG456" i="46"/>
  <c r="BK456" i="46"/>
  <c r="BO456" i="46"/>
  <c r="BS456" i="46"/>
  <c r="BW456" i="46"/>
  <c r="CA456" i="46"/>
  <c r="CE456" i="46"/>
  <c r="CI456" i="46"/>
  <c r="CM456" i="46"/>
  <c r="CQ456" i="46"/>
  <c r="CU456" i="46"/>
  <c r="CY456" i="46"/>
  <c r="DC456" i="46"/>
  <c r="DG456" i="46"/>
  <c r="DK456" i="46"/>
  <c r="AJ456" i="46"/>
  <c r="AI456" i="46"/>
  <c r="AO456" i="46"/>
  <c r="AB456" i="46"/>
  <c r="AA456" i="46"/>
  <c r="AT456" i="46"/>
  <c r="AV456" i="46"/>
  <c r="AZ456" i="46"/>
  <c r="BD456" i="46"/>
  <c r="BH456" i="46"/>
  <c r="BL456" i="46"/>
  <c r="BP456" i="46"/>
  <c r="BT456" i="46"/>
  <c r="BX456" i="46"/>
  <c r="CB456" i="46"/>
  <c r="CF456" i="46"/>
  <c r="CJ456" i="46"/>
  <c r="CN456" i="46"/>
  <c r="CR456" i="46"/>
  <c r="CV456" i="46"/>
  <c r="CZ456" i="46"/>
  <c r="DD456" i="46"/>
  <c r="DH456" i="46"/>
  <c r="DL456" i="46"/>
  <c r="AE456" i="46"/>
  <c r="X456" i="46"/>
  <c r="U456" i="46"/>
  <c r="AQ456" i="46"/>
  <c r="AP456" i="46"/>
  <c r="BA456" i="46"/>
  <c r="BI456" i="46"/>
  <c r="BQ456" i="46"/>
  <c r="BY456" i="46"/>
  <c r="CC456" i="46"/>
  <c r="CK456" i="46"/>
  <c r="CS456" i="46"/>
  <c r="DA456" i="46"/>
  <c r="DE456" i="46"/>
  <c r="DM456" i="46"/>
  <c r="AK456" i="46"/>
  <c r="AR456" i="46"/>
  <c r="AW456" i="46"/>
  <c r="BE456" i="46"/>
  <c r="BM456" i="46"/>
  <c r="BU456" i="46"/>
  <c r="CG456" i="46"/>
  <c r="CO456" i="46"/>
  <c r="CW456" i="46"/>
  <c r="DI456" i="46"/>
  <c r="AU456" i="46"/>
  <c r="AD456" i="46"/>
  <c r="AN456" i="46"/>
  <c r="W456" i="46"/>
  <c r="AC456" i="46"/>
  <c r="AF456" i="46"/>
  <c r="AL456" i="46"/>
  <c r="AX456" i="46"/>
  <c r="BB456" i="46"/>
  <c r="BF456" i="46"/>
  <c r="BJ456" i="46"/>
  <c r="BN456" i="46"/>
  <c r="BR456" i="46"/>
  <c r="BV456" i="46"/>
  <c r="BZ456" i="46"/>
  <c r="CD456" i="46"/>
  <c r="CH456" i="46"/>
  <c r="CL456" i="46"/>
  <c r="CP456" i="46"/>
  <c r="CT456" i="46"/>
  <c r="CX456" i="46"/>
  <c r="DB456" i="46"/>
  <c r="DF456" i="46"/>
  <c r="DJ456" i="46"/>
  <c r="DN456" i="46"/>
  <c r="DQ456" i="46"/>
  <c r="DP456" i="46"/>
  <c r="DO456" i="46"/>
  <c r="DR456" i="46"/>
  <c r="DS456" i="46"/>
  <c r="DT456" i="46"/>
  <c r="DU456" i="46"/>
  <c r="DV456" i="46"/>
  <c r="DW456" i="46"/>
  <c r="DX456" i="46"/>
  <c r="DY456" i="46"/>
  <c r="DZ456" i="46"/>
  <c r="EA456" i="46"/>
  <c r="EB456" i="46"/>
  <c r="EC456" i="46"/>
  <c r="ED456" i="46"/>
  <c r="EE456" i="46"/>
  <c r="EF456" i="46"/>
  <c r="EG456" i="46"/>
  <c r="EH456" i="46"/>
  <c r="EI456" i="46"/>
  <c r="EJ456" i="46"/>
  <c r="EK456" i="46"/>
  <c r="EL456" i="46"/>
  <c r="EM456" i="46"/>
  <c r="EN456" i="46"/>
  <c r="EO456" i="46"/>
  <c r="EP456" i="46"/>
  <c r="EQ456" i="46"/>
  <c r="ER456" i="46"/>
  <c r="ES456" i="46"/>
  <c r="ET456" i="46"/>
  <c r="EU456" i="46"/>
  <c r="EV456" i="46"/>
  <c r="AT381" i="46"/>
  <c r="AJ381" i="46"/>
  <c r="Y381" i="46"/>
  <c r="AO381" i="46"/>
  <c r="AH381" i="46"/>
  <c r="AE381" i="46"/>
  <c r="AQ381" i="46"/>
  <c r="AK381" i="46"/>
  <c r="W381" i="46"/>
  <c r="AI381" i="46"/>
  <c r="X381" i="46"/>
  <c r="AN381" i="46"/>
  <c r="AC381" i="46"/>
  <c r="U381" i="46"/>
  <c r="AL381" i="46"/>
  <c r="AA381" i="46"/>
  <c r="AF381" i="46"/>
  <c r="AD381" i="46"/>
  <c r="AM381" i="46"/>
  <c r="AB381" i="46"/>
  <c r="AR381" i="46"/>
  <c r="AG381" i="46"/>
  <c r="Z381" i="46"/>
  <c r="AP381" i="46"/>
  <c r="AU381" i="46"/>
  <c r="V381" i="46"/>
  <c r="AS381" i="46"/>
  <c r="AV381" i="46"/>
  <c r="AW381" i="46"/>
  <c r="AX381" i="46"/>
  <c r="AY381" i="46"/>
  <c r="AZ381" i="46"/>
  <c r="BA381" i="46"/>
  <c r="BB381" i="46"/>
  <c r="BC381" i="46"/>
  <c r="BD381" i="46"/>
  <c r="BE381" i="46"/>
  <c r="BF381" i="46"/>
  <c r="BG381" i="46"/>
  <c r="BH381" i="46"/>
  <c r="BI381" i="46"/>
  <c r="BJ381" i="46"/>
  <c r="BK381" i="46"/>
  <c r="BL381" i="46"/>
  <c r="BM381" i="46"/>
  <c r="BN381" i="46"/>
  <c r="BO381" i="46"/>
  <c r="BP381" i="46"/>
  <c r="BQ381" i="46"/>
  <c r="BR381" i="46"/>
  <c r="BS381" i="46"/>
  <c r="BT381" i="46"/>
  <c r="BU381" i="46"/>
  <c r="BV381" i="46"/>
  <c r="BW381" i="46"/>
  <c r="BX381" i="46"/>
  <c r="BY381" i="46"/>
  <c r="BZ381" i="46"/>
  <c r="CA381" i="46"/>
  <c r="CB381" i="46"/>
  <c r="CC381" i="46"/>
  <c r="CD381" i="46"/>
  <c r="CE381" i="46"/>
  <c r="CF381" i="46"/>
  <c r="CG381" i="46"/>
  <c r="CH381" i="46"/>
  <c r="CI381" i="46"/>
  <c r="CJ381" i="46"/>
  <c r="CK381" i="46"/>
  <c r="CL381" i="46"/>
  <c r="CM381" i="46"/>
  <c r="CN381" i="46"/>
  <c r="CO381" i="46"/>
  <c r="CP381" i="46"/>
  <c r="CQ381" i="46"/>
  <c r="CR381" i="46"/>
  <c r="CS381" i="46"/>
  <c r="CT381" i="46"/>
  <c r="CU381" i="46"/>
  <c r="CV381" i="46"/>
  <c r="CW381" i="46"/>
  <c r="CX381" i="46"/>
  <c r="CY381" i="46"/>
  <c r="CZ381" i="46"/>
  <c r="DA381" i="46"/>
  <c r="DB381" i="46"/>
  <c r="DC381" i="46"/>
  <c r="DD381" i="46"/>
  <c r="DE381" i="46"/>
  <c r="DF381" i="46"/>
  <c r="DG381" i="46"/>
  <c r="DH381" i="46"/>
  <c r="DI381" i="46"/>
  <c r="DJ381" i="46"/>
  <c r="DK381" i="46"/>
  <c r="DL381" i="46"/>
  <c r="DM381" i="46"/>
  <c r="DN381" i="46"/>
  <c r="DO381" i="46"/>
  <c r="DP381" i="46"/>
  <c r="DQ381" i="46"/>
  <c r="DR381" i="46"/>
  <c r="DS381" i="46"/>
  <c r="DT381" i="46"/>
  <c r="DU381" i="46"/>
  <c r="DV381" i="46"/>
  <c r="DW381" i="46"/>
  <c r="DX381" i="46"/>
  <c r="DY381" i="46"/>
  <c r="DZ381" i="46"/>
  <c r="EA381" i="46"/>
  <c r="EB381" i="46"/>
  <c r="EC381" i="46"/>
  <c r="ED381" i="46"/>
  <c r="EE381" i="46"/>
  <c r="EF381" i="46"/>
  <c r="EG381" i="46"/>
  <c r="EH381" i="46"/>
  <c r="EI381" i="46"/>
  <c r="EJ381" i="46"/>
  <c r="EK381" i="46"/>
  <c r="EL381" i="46"/>
  <c r="EM381" i="46"/>
  <c r="EN381" i="46"/>
  <c r="EO381" i="46"/>
  <c r="EP381" i="46"/>
  <c r="EQ381" i="46"/>
  <c r="ER381" i="46"/>
  <c r="ES381" i="46"/>
  <c r="ET381" i="46"/>
  <c r="EU381" i="46"/>
  <c r="EV381" i="46"/>
  <c r="AD371" i="46"/>
  <c r="AE371" i="46"/>
  <c r="V371" i="46"/>
  <c r="AI371" i="46"/>
  <c r="AM371" i="46"/>
  <c r="AQ371" i="46"/>
  <c r="AU371" i="46"/>
  <c r="U371" i="46"/>
  <c r="W371" i="46"/>
  <c r="AB371" i="46"/>
  <c r="AC371" i="46"/>
  <c r="AJ371" i="46"/>
  <c r="AO371" i="46"/>
  <c r="AS371" i="46"/>
  <c r="Z371" i="46"/>
  <c r="AA371" i="46"/>
  <c r="AF371" i="46"/>
  <c r="AG371" i="46"/>
  <c r="AL371" i="46"/>
  <c r="AP371" i="46"/>
  <c r="AT371" i="46"/>
  <c r="Y371" i="46"/>
  <c r="AK371" i="46"/>
  <c r="AH371" i="46"/>
  <c r="AN371" i="46"/>
  <c r="X371" i="46"/>
  <c r="AR371" i="46"/>
  <c r="AV371" i="46"/>
  <c r="AW371" i="46"/>
  <c r="AX371" i="46"/>
  <c r="AY371" i="46"/>
  <c r="AZ371" i="46"/>
  <c r="BA371" i="46"/>
  <c r="BB371" i="46"/>
  <c r="BC371" i="46"/>
  <c r="BD371" i="46"/>
  <c r="BE371" i="46"/>
  <c r="BF371" i="46"/>
  <c r="BG371" i="46"/>
  <c r="BH371" i="46"/>
  <c r="BI371" i="46"/>
  <c r="BJ371" i="46"/>
  <c r="BK371" i="46"/>
  <c r="BL371" i="46"/>
  <c r="BM371" i="46"/>
  <c r="BN371" i="46"/>
  <c r="BO371" i="46"/>
  <c r="BP371" i="46"/>
  <c r="BQ371" i="46"/>
  <c r="BR371" i="46"/>
  <c r="BS371" i="46"/>
  <c r="BT371" i="46"/>
  <c r="BU371" i="46"/>
  <c r="BV371" i="46"/>
  <c r="BW371" i="46"/>
  <c r="BX371" i="46"/>
  <c r="BY371" i="46"/>
  <c r="BZ371" i="46"/>
  <c r="CA371" i="46"/>
  <c r="CB371" i="46"/>
  <c r="CC371" i="46"/>
  <c r="CD371" i="46"/>
  <c r="CE371" i="46"/>
  <c r="CF371" i="46"/>
  <c r="CG371" i="46"/>
  <c r="CH371" i="46"/>
  <c r="CI371" i="46"/>
  <c r="CJ371" i="46"/>
  <c r="CK371" i="46"/>
  <c r="CL371" i="46"/>
  <c r="CM371" i="46"/>
  <c r="CN371" i="46"/>
  <c r="CO371" i="46"/>
  <c r="CP371" i="46"/>
  <c r="CQ371" i="46"/>
  <c r="CR371" i="46"/>
  <c r="CS371" i="46"/>
  <c r="CT371" i="46"/>
  <c r="CU371" i="46"/>
  <c r="CV371" i="46"/>
  <c r="CW371" i="46"/>
  <c r="CX371" i="46"/>
  <c r="CY371" i="46"/>
  <c r="CZ371" i="46"/>
  <c r="DA371" i="46"/>
  <c r="DB371" i="46"/>
  <c r="DC371" i="46"/>
  <c r="DD371" i="46"/>
  <c r="DE371" i="46"/>
  <c r="DF371" i="46"/>
  <c r="DG371" i="46"/>
  <c r="DH371" i="46"/>
  <c r="DI371" i="46"/>
  <c r="DJ371" i="46"/>
  <c r="DK371" i="46"/>
  <c r="DL371" i="46"/>
  <c r="DM371" i="46"/>
  <c r="DN371" i="46"/>
  <c r="DO371" i="46"/>
  <c r="DP371" i="46"/>
  <c r="DQ371" i="46"/>
  <c r="DR371" i="46"/>
  <c r="DS371" i="46"/>
  <c r="DT371" i="46"/>
  <c r="DU371" i="46"/>
  <c r="DV371" i="46"/>
  <c r="DW371" i="46"/>
  <c r="DX371" i="46"/>
  <c r="DY371" i="46"/>
  <c r="DZ371" i="46"/>
  <c r="EA371" i="46"/>
  <c r="EB371" i="46"/>
  <c r="EC371" i="46"/>
  <c r="ED371" i="46"/>
  <c r="EE371" i="46"/>
  <c r="EF371" i="46"/>
  <c r="EG371" i="46"/>
  <c r="EH371" i="46"/>
  <c r="EI371" i="46"/>
  <c r="EJ371" i="46"/>
  <c r="EK371" i="46"/>
  <c r="EL371" i="46"/>
  <c r="EM371" i="46"/>
  <c r="EN371" i="46"/>
  <c r="EO371" i="46"/>
  <c r="EP371" i="46"/>
  <c r="EQ371" i="46"/>
  <c r="ER371" i="46"/>
  <c r="ES371" i="46"/>
  <c r="ET371" i="46"/>
  <c r="EU371" i="46"/>
  <c r="EV371" i="46"/>
  <c r="AO398" i="46"/>
  <c r="W398" i="46"/>
  <c r="AF398" i="46"/>
  <c r="Z398" i="46"/>
  <c r="AN398" i="46"/>
  <c r="U398" i="46"/>
  <c r="AI398" i="46"/>
  <c r="AY398" i="46"/>
  <c r="BC398" i="46"/>
  <c r="BG398" i="46"/>
  <c r="V398" i="46"/>
  <c r="AK398" i="46"/>
  <c r="AE398" i="46"/>
  <c r="Y398" i="46"/>
  <c r="AL398" i="46"/>
  <c r="X398" i="46"/>
  <c r="AV398" i="46"/>
  <c r="AZ398" i="46"/>
  <c r="BD398" i="46"/>
  <c r="BH398" i="46"/>
  <c r="AG398" i="46"/>
  <c r="AU398" i="46"/>
  <c r="AS398" i="46"/>
  <c r="AJ398" i="46"/>
  <c r="AT398" i="46"/>
  <c r="AD398" i="46"/>
  <c r="AA398" i="46"/>
  <c r="AW398" i="46"/>
  <c r="BA398" i="46"/>
  <c r="BE398" i="46"/>
  <c r="AP398" i="46"/>
  <c r="AR398" i="46"/>
  <c r="AH398" i="46"/>
  <c r="AB398" i="46"/>
  <c r="AQ398" i="46"/>
  <c r="AC398" i="46"/>
  <c r="AM398" i="46"/>
  <c r="AX398" i="46"/>
  <c r="BB398" i="46"/>
  <c r="BF398" i="46"/>
  <c r="BJ398" i="46"/>
  <c r="BI398" i="46"/>
  <c r="BK398" i="46"/>
  <c r="BL398" i="46"/>
  <c r="BM398" i="46"/>
  <c r="BN398" i="46"/>
  <c r="BO398" i="46"/>
  <c r="BP398" i="46"/>
  <c r="BQ398" i="46"/>
  <c r="BR398" i="46"/>
  <c r="BS398" i="46"/>
  <c r="BT398" i="46"/>
  <c r="BU398" i="46"/>
  <c r="BV398" i="46"/>
  <c r="BW398" i="46"/>
  <c r="BX398" i="46"/>
  <c r="BY398" i="46"/>
  <c r="BZ398" i="46"/>
  <c r="CA398" i="46"/>
  <c r="CB398" i="46"/>
  <c r="CC398" i="46"/>
  <c r="CD398" i="46"/>
  <c r="CE398" i="46"/>
  <c r="CF398" i="46"/>
  <c r="CG398" i="46"/>
  <c r="CH398" i="46"/>
  <c r="CI398" i="46"/>
  <c r="CJ398" i="46"/>
  <c r="CK398" i="46"/>
  <c r="CL398" i="46"/>
  <c r="CM398" i="46"/>
  <c r="CN398" i="46"/>
  <c r="CO398" i="46"/>
  <c r="CP398" i="46"/>
  <c r="CQ398" i="46"/>
  <c r="CR398" i="46"/>
  <c r="CS398" i="46"/>
  <c r="CT398" i="46"/>
  <c r="CU398" i="46"/>
  <c r="CV398" i="46"/>
  <c r="CW398" i="46"/>
  <c r="CX398" i="46"/>
  <c r="CY398" i="46"/>
  <c r="CZ398" i="46"/>
  <c r="DA398" i="46"/>
  <c r="DB398" i="46"/>
  <c r="DC398" i="46"/>
  <c r="DD398" i="46"/>
  <c r="DE398" i="46"/>
  <c r="DF398" i="46"/>
  <c r="DG398" i="46"/>
  <c r="DH398" i="46"/>
  <c r="DI398" i="46"/>
  <c r="DJ398" i="46"/>
  <c r="DK398" i="46"/>
  <c r="DL398" i="46"/>
  <c r="DM398" i="46"/>
  <c r="DN398" i="46"/>
  <c r="DO398" i="46"/>
  <c r="DP398" i="46"/>
  <c r="DQ398" i="46"/>
  <c r="DR398" i="46"/>
  <c r="DS398" i="46"/>
  <c r="DT398" i="46"/>
  <c r="DU398" i="46"/>
  <c r="DV398" i="46"/>
  <c r="DW398" i="46"/>
  <c r="DX398" i="46"/>
  <c r="DY398" i="46"/>
  <c r="DZ398" i="46"/>
  <c r="EA398" i="46"/>
  <c r="EB398" i="46"/>
  <c r="EC398" i="46"/>
  <c r="ED398" i="46"/>
  <c r="EE398" i="46"/>
  <c r="EF398" i="46"/>
  <c r="EG398" i="46"/>
  <c r="EH398" i="46"/>
  <c r="EI398" i="46"/>
  <c r="EJ398" i="46"/>
  <c r="EK398" i="46"/>
  <c r="EL398" i="46"/>
  <c r="EM398" i="46"/>
  <c r="EN398" i="46"/>
  <c r="EO398" i="46"/>
  <c r="EP398" i="46"/>
  <c r="EQ398" i="46"/>
  <c r="ER398" i="46"/>
  <c r="ES398" i="46"/>
  <c r="ET398" i="46"/>
  <c r="EU398" i="46"/>
  <c r="EV398" i="46"/>
  <c r="AD384" i="46"/>
  <c r="AA384" i="46"/>
  <c r="AR384" i="46"/>
  <c r="AM384" i="46"/>
  <c r="AF384" i="46"/>
  <c r="AI384" i="46"/>
  <c r="AU384" i="46"/>
  <c r="Y384" i="46"/>
  <c r="AS384" i="46"/>
  <c r="AB384" i="46"/>
  <c r="AJ384" i="46"/>
  <c r="AE384" i="46"/>
  <c r="AL384" i="46"/>
  <c r="AT384" i="46"/>
  <c r="AC384" i="46"/>
  <c r="X384" i="46"/>
  <c r="AK384" i="46"/>
  <c r="V384" i="46"/>
  <c r="AQ384" i="46"/>
  <c r="AN384" i="46"/>
  <c r="AP384" i="46"/>
  <c r="AG384" i="46"/>
  <c r="AO384" i="46"/>
  <c r="AH384" i="46"/>
  <c r="W384" i="46"/>
  <c r="Z384" i="46"/>
  <c r="AV384" i="46"/>
  <c r="U384" i="46"/>
  <c r="AW384" i="46"/>
  <c r="AX384" i="46"/>
  <c r="AY384" i="46"/>
  <c r="AZ384" i="46"/>
  <c r="BA384" i="46"/>
  <c r="BB384" i="46"/>
  <c r="BC384" i="46"/>
  <c r="BD384" i="46"/>
  <c r="BE384" i="46"/>
  <c r="BF384" i="46"/>
  <c r="BG384" i="46"/>
  <c r="BH384" i="46"/>
  <c r="BI384" i="46"/>
  <c r="BJ384" i="46"/>
  <c r="BK384" i="46"/>
  <c r="BL384" i="46"/>
  <c r="BM384" i="46"/>
  <c r="BN384" i="46"/>
  <c r="BO384" i="46"/>
  <c r="BP384" i="46"/>
  <c r="BQ384" i="46"/>
  <c r="BR384" i="46"/>
  <c r="BS384" i="46"/>
  <c r="BT384" i="46"/>
  <c r="BU384" i="46"/>
  <c r="BV384" i="46"/>
  <c r="BW384" i="46"/>
  <c r="BX384" i="46"/>
  <c r="BY384" i="46"/>
  <c r="BZ384" i="46"/>
  <c r="CA384" i="46"/>
  <c r="CB384" i="46"/>
  <c r="CC384" i="46"/>
  <c r="CD384" i="46"/>
  <c r="CE384" i="46"/>
  <c r="CF384" i="46"/>
  <c r="CG384" i="46"/>
  <c r="CH384" i="46"/>
  <c r="CI384" i="46"/>
  <c r="CJ384" i="46"/>
  <c r="CK384" i="46"/>
  <c r="CL384" i="46"/>
  <c r="CM384" i="46"/>
  <c r="CN384" i="46"/>
  <c r="CO384" i="46"/>
  <c r="CP384" i="46"/>
  <c r="CQ384" i="46"/>
  <c r="CR384" i="46"/>
  <c r="CS384" i="46"/>
  <c r="CT384" i="46"/>
  <c r="CU384" i="46"/>
  <c r="CV384" i="46"/>
  <c r="CW384" i="46"/>
  <c r="CX384" i="46"/>
  <c r="CY384" i="46"/>
  <c r="CZ384" i="46"/>
  <c r="DA384" i="46"/>
  <c r="DB384" i="46"/>
  <c r="DC384" i="46"/>
  <c r="DD384" i="46"/>
  <c r="DE384" i="46"/>
  <c r="DF384" i="46"/>
  <c r="DG384" i="46"/>
  <c r="DH384" i="46"/>
  <c r="DI384" i="46"/>
  <c r="DJ384" i="46"/>
  <c r="DK384" i="46"/>
  <c r="DL384" i="46"/>
  <c r="DM384" i="46"/>
  <c r="DN384" i="46"/>
  <c r="DO384" i="46"/>
  <c r="DP384" i="46"/>
  <c r="DQ384" i="46"/>
  <c r="DR384" i="46"/>
  <c r="DS384" i="46"/>
  <c r="DT384" i="46"/>
  <c r="DU384" i="46"/>
  <c r="DV384" i="46"/>
  <c r="DW384" i="46"/>
  <c r="DX384" i="46"/>
  <c r="DY384" i="46"/>
  <c r="DZ384" i="46"/>
  <c r="EA384" i="46"/>
  <c r="EB384" i="46"/>
  <c r="EC384" i="46"/>
  <c r="ED384" i="46"/>
  <c r="EE384" i="46"/>
  <c r="EF384" i="46"/>
  <c r="EG384" i="46"/>
  <c r="EH384" i="46"/>
  <c r="EI384" i="46"/>
  <c r="EJ384" i="46"/>
  <c r="EK384" i="46"/>
  <c r="EL384" i="46"/>
  <c r="EM384" i="46"/>
  <c r="EN384" i="46"/>
  <c r="EO384" i="46"/>
  <c r="EP384" i="46"/>
  <c r="EQ384" i="46"/>
  <c r="ER384" i="46"/>
  <c r="ES384" i="46"/>
  <c r="ET384" i="46"/>
  <c r="EU384" i="46"/>
  <c r="EV384" i="46"/>
  <c r="V472" i="46"/>
  <c r="AL472" i="46"/>
  <c r="AB472" i="46"/>
  <c r="Y472" i="46"/>
  <c r="AD472" i="46"/>
  <c r="AJ472" i="46"/>
  <c r="AC472" i="46"/>
  <c r="AY472" i="46"/>
  <c r="BC472" i="46"/>
  <c r="BG472" i="46"/>
  <c r="BK472" i="46"/>
  <c r="BO472" i="46"/>
  <c r="BS472" i="46"/>
  <c r="BW472" i="46"/>
  <c r="CA472" i="46"/>
  <c r="CE472" i="46"/>
  <c r="CI472" i="46"/>
  <c r="CM472" i="46"/>
  <c r="CQ472" i="46"/>
  <c r="CU472" i="46"/>
  <c r="CY472" i="46"/>
  <c r="DC472" i="46"/>
  <c r="DG472" i="46"/>
  <c r="DK472" i="46"/>
  <c r="DO472" i="46"/>
  <c r="DS472" i="46"/>
  <c r="DW472" i="46"/>
  <c r="EA472" i="46"/>
  <c r="AK472" i="46"/>
  <c r="AN472" i="46"/>
  <c r="Z472" i="46"/>
  <c r="AF472" i="46"/>
  <c r="AT472" i="46"/>
  <c r="AQ472" i="46"/>
  <c r="AV472" i="46"/>
  <c r="AZ472" i="46"/>
  <c r="BD472" i="46"/>
  <c r="BH472" i="46"/>
  <c r="BL472" i="46"/>
  <c r="BP472" i="46"/>
  <c r="BT472" i="46"/>
  <c r="BX472" i="46"/>
  <c r="CB472" i="46"/>
  <c r="CF472" i="46"/>
  <c r="CJ472" i="46"/>
  <c r="CN472" i="46"/>
  <c r="CR472" i="46"/>
  <c r="CV472" i="46"/>
  <c r="CZ472" i="46"/>
  <c r="DD472" i="46"/>
  <c r="DH472" i="46"/>
  <c r="DL472" i="46"/>
  <c r="DP472" i="46"/>
  <c r="DT472" i="46"/>
  <c r="DX472" i="46"/>
  <c r="EB472" i="46"/>
  <c r="EF472" i="46"/>
  <c r="AH472" i="46"/>
  <c r="AA472" i="46"/>
  <c r="AO472" i="46"/>
  <c r="AP472" i="46"/>
  <c r="AM472" i="46"/>
  <c r="AU472" i="46"/>
  <c r="AG472" i="46"/>
  <c r="AW472" i="46"/>
  <c r="BA472" i="46"/>
  <c r="BE472" i="46"/>
  <c r="BI472" i="46"/>
  <c r="BM472" i="46"/>
  <c r="BQ472" i="46"/>
  <c r="BU472" i="46"/>
  <c r="BY472" i="46"/>
  <c r="CC472" i="46"/>
  <c r="CG472" i="46"/>
  <c r="CK472" i="46"/>
  <c r="CO472" i="46"/>
  <c r="CS472" i="46"/>
  <c r="CW472" i="46"/>
  <c r="DA472" i="46"/>
  <c r="DE472" i="46"/>
  <c r="DI472" i="46"/>
  <c r="DM472" i="46"/>
  <c r="DQ472" i="46"/>
  <c r="DU472" i="46"/>
  <c r="DY472" i="46"/>
  <c r="EC472" i="46"/>
  <c r="U472" i="46"/>
  <c r="AR472" i="46"/>
  <c r="AE472" i="46"/>
  <c r="X472" i="46"/>
  <c r="AS472" i="46"/>
  <c r="AI472" i="46"/>
  <c r="W472" i="46"/>
  <c r="AX472" i="46"/>
  <c r="BB472" i="46"/>
  <c r="BF472" i="46"/>
  <c r="BJ472" i="46"/>
  <c r="BN472" i="46"/>
  <c r="BR472" i="46"/>
  <c r="BV472" i="46"/>
  <c r="BZ472" i="46"/>
  <c r="CD472" i="46"/>
  <c r="CH472" i="46"/>
  <c r="CL472" i="46"/>
  <c r="CP472" i="46"/>
  <c r="CT472" i="46"/>
  <c r="CX472" i="46"/>
  <c r="DB472" i="46"/>
  <c r="DF472" i="46"/>
  <c r="DJ472" i="46"/>
  <c r="DN472" i="46"/>
  <c r="DR472" i="46"/>
  <c r="DV472" i="46"/>
  <c r="DZ472" i="46"/>
  <c r="ED472" i="46"/>
  <c r="EG472" i="46"/>
  <c r="EE472" i="46"/>
  <c r="EH472" i="46"/>
  <c r="EI472" i="46"/>
  <c r="EJ472" i="46"/>
  <c r="EK472" i="46"/>
  <c r="EL472" i="46"/>
  <c r="EM472" i="46"/>
  <c r="EN472" i="46"/>
  <c r="EO472" i="46"/>
  <c r="EP472" i="46"/>
  <c r="EQ472" i="46"/>
  <c r="ER472" i="46"/>
  <c r="ES472" i="46"/>
  <c r="ET472" i="46"/>
  <c r="EU472" i="46"/>
  <c r="EV472" i="46"/>
  <c r="AR437" i="46"/>
  <c r="AA437" i="46"/>
  <c r="AH437" i="46"/>
  <c r="U437" i="46"/>
  <c r="AE437" i="46"/>
  <c r="AN437" i="46"/>
  <c r="AT437" i="46"/>
  <c r="AX437" i="46"/>
  <c r="BB437" i="46"/>
  <c r="BF437" i="46"/>
  <c r="BJ437" i="46"/>
  <c r="BN437" i="46"/>
  <c r="BR437" i="46"/>
  <c r="BV437" i="46"/>
  <c r="BZ437" i="46"/>
  <c r="CD437" i="46"/>
  <c r="CH437" i="46"/>
  <c r="CL437" i="46"/>
  <c r="CP437" i="46"/>
  <c r="CT437" i="46"/>
  <c r="AC437" i="46"/>
  <c r="AF437" i="46"/>
  <c r="AU437" i="46"/>
  <c r="AJ437" i="46"/>
  <c r="Z437" i="46"/>
  <c r="Y437" i="46"/>
  <c r="AQ437" i="46"/>
  <c r="AY437" i="46"/>
  <c r="BC437" i="46"/>
  <c r="BG437" i="46"/>
  <c r="BK437" i="46"/>
  <c r="BO437" i="46"/>
  <c r="BS437" i="46"/>
  <c r="BW437" i="46"/>
  <c r="CA437" i="46"/>
  <c r="CE437" i="46"/>
  <c r="CI437" i="46"/>
  <c r="CM437" i="46"/>
  <c r="CQ437" i="46"/>
  <c r="CU437" i="46"/>
  <c r="AS437" i="46"/>
  <c r="AG437" i="46"/>
  <c r="AP437" i="46"/>
  <c r="AK437" i="46"/>
  <c r="W437" i="46"/>
  <c r="AO437" i="46"/>
  <c r="AV437" i="46"/>
  <c r="AZ437" i="46"/>
  <c r="BD437" i="46"/>
  <c r="BH437" i="46"/>
  <c r="BL437" i="46"/>
  <c r="BP437" i="46"/>
  <c r="BT437" i="46"/>
  <c r="BX437" i="46"/>
  <c r="CB437" i="46"/>
  <c r="CF437" i="46"/>
  <c r="CJ437" i="46"/>
  <c r="CN437" i="46"/>
  <c r="CR437" i="46"/>
  <c r="AB437" i="46"/>
  <c r="AD437" i="46"/>
  <c r="AI437" i="46"/>
  <c r="AM437" i="46"/>
  <c r="AL437" i="46"/>
  <c r="X437" i="46"/>
  <c r="V437" i="46"/>
  <c r="AW437" i="46"/>
  <c r="BA437" i="46"/>
  <c r="BE437" i="46"/>
  <c r="BI437" i="46"/>
  <c r="BM437" i="46"/>
  <c r="BQ437" i="46"/>
  <c r="BU437" i="46"/>
  <c r="BY437" i="46"/>
  <c r="CC437" i="46"/>
  <c r="CG437" i="46"/>
  <c r="CK437" i="46"/>
  <c r="CO437" i="46"/>
  <c r="CS437" i="46"/>
  <c r="CW437" i="46"/>
  <c r="CV437" i="46"/>
  <c r="CX437" i="46"/>
  <c r="CY437" i="46"/>
  <c r="CZ437" i="46"/>
  <c r="DA437" i="46"/>
  <c r="DB437" i="46"/>
  <c r="DC437" i="46"/>
  <c r="DD437" i="46"/>
  <c r="DE437" i="46"/>
  <c r="DF437" i="46"/>
  <c r="DG437" i="46"/>
  <c r="DH437" i="46"/>
  <c r="DI437" i="46"/>
  <c r="DJ437" i="46"/>
  <c r="DK437" i="46"/>
  <c r="DL437" i="46"/>
  <c r="DM437" i="46"/>
  <c r="DN437" i="46"/>
  <c r="DO437" i="46"/>
  <c r="DP437" i="46"/>
  <c r="DQ437" i="46"/>
  <c r="DR437" i="46"/>
  <c r="DS437" i="46"/>
  <c r="DT437" i="46"/>
  <c r="DU437" i="46"/>
  <c r="DV437" i="46"/>
  <c r="DW437" i="46"/>
  <c r="DX437" i="46"/>
  <c r="DY437" i="46"/>
  <c r="DZ437" i="46"/>
  <c r="EA437" i="46"/>
  <c r="EB437" i="46"/>
  <c r="EC437" i="46"/>
  <c r="ED437" i="46"/>
  <c r="EE437" i="46"/>
  <c r="EF437" i="46"/>
  <c r="EG437" i="46"/>
  <c r="EH437" i="46"/>
  <c r="EI437" i="46"/>
  <c r="EJ437" i="46"/>
  <c r="EK437" i="46"/>
  <c r="EL437" i="46"/>
  <c r="EM437" i="46"/>
  <c r="EN437" i="46"/>
  <c r="EO437" i="46"/>
  <c r="EP437" i="46"/>
  <c r="EQ437" i="46"/>
  <c r="ER437" i="46"/>
  <c r="ES437" i="46"/>
  <c r="ET437" i="46"/>
  <c r="EU437" i="46"/>
  <c r="EV437" i="46"/>
  <c r="AB363" i="46"/>
  <c r="W363" i="46"/>
  <c r="AF363" i="46"/>
  <c r="AJ363" i="46"/>
  <c r="AN363" i="46"/>
  <c r="AR363" i="46"/>
  <c r="X363" i="46"/>
  <c r="AA363" i="46"/>
  <c r="Z363" i="46"/>
  <c r="AG363" i="46"/>
  <c r="AK363" i="46"/>
  <c r="AO363" i="46"/>
  <c r="AS363" i="46"/>
  <c r="U363" i="46"/>
  <c r="V363" i="46"/>
  <c r="AD363" i="46"/>
  <c r="AH363" i="46"/>
  <c r="AL363" i="46"/>
  <c r="AP363" i="46"/>
  <c r="AT363" i="46"/>
  <c r="Y363" i="46"/>
  <c r="AC363" i="46"/>
  <c r="AE363" i="46"/>
  <c r="AI363" i="46"/>
  <c r="AM363" i="46"/>
  <c r="AQ363" i="46"/>
  <c r="AU363" i="46"/>
  <c r="AV363" i="46"/>
  <c r="AW363" i="46"/>
  <c r="AX363" i="46"/>
  <c r="AY363" i="46"/>
  <c r="AZ363" i="46"/>
  <c r="BA363" i="46"/>
  <c r="BB363" i="46"/>
  <c r="BC363" i="46"/>
  <c r="BD363" i="46"/>
  <c r="BE363" i="46"/>
  <c r="BF363" i="46"/>
  <c r="BG363" i="46"/>
  <c r="BH363" i="46"/>
  <c r="BI363" i="46"/>
  <c r="BJ363" i="46"/>
  <c r="BK363" i="46"/>
  <c r="BL363" i="46"/>
  <c r="BM363" i="46"/>
  <c r="BN363" i="46"/>
  <c r="BO363" i="46"/>
  <c r="BP363" i="46"/>
  <c r="BQ363" i="46"/>
  <c r="BR363" i="46"/>
  <c r="BS363" i="46"/>
  <c r="BT363" i="46"/>
  <c r="BU363" i="46"/>
  <c r="BV363" i="46"/>
  <c r="BW363" i="46"/>
  <c r="BX363" i="46"/>
  <c r="BY363" i="46"/>
  <c r="BZ363" i="46"/>
  <c r="CA363" i="46"/>
  <c r="CB363" i="46"/>
  <c r="CC363" i="46"/>
  <c r="CD363" i="46"/>
  <c r="CE363" i="46"/>
  <c r="CF363" i="46"/>
  <c r="CG363" i="46"/>
  <c r="CH363" i="46"/>
  <c r="CI363" i="46"/>
  <c r="CJ363" i="46"/>
  <c r="CK363" i="46"/>
  <c r="CL363" i="46"/>
  <c r="CM363" i="46"/>
  <c r="CN363" i="46"/>
  <c r="CO363" i="46"/>
  <c r="CP363" i="46"/>
  <c r="CQ363" i="46"/>
  <c r="CR363" i="46"/>
  <c r="CS363" i="46"/>
  <c r="CT363" i="46"/>
  <c r="CU363" i="46"/>
  <c r="CV363" i="46"/>
  <c r="CW363" i="46"/>
  <c r="CX363" i="46"/>
  <c r="CY363" i="46"/>
  <c r="CZ363" i="46"/>
  <c r="DA363" i="46"/>
  <c r="DB363" i="46"/>
  <c r="DC363" i="46"/>
  <c r="DD363" i="46"/>
  <c r="DE363" i="46"/>
  <c r="DF363" i="46"/>
  <c r="DG363" i="46"/>
  <c r="DH363" i="46"/>
  <c r="DI363" i="46"/>
  <c r="DJ363" i="46"/>
  <c r="DK363" i="46"/>
  <c r="DL363" i="46"/>
  <c r="DM363" i="46"/>
  <c r="DN363" i="46"/>
  <c r="DO363" i="46"/>
  <c r="DP363" i="46"/>
  <c r="DQ363" i="46"/>
  <c r="DR363" i="46"/>
  <c r="DS363" i="46"/>
  <c r="DT363" i="46"/>
  <c r="DU363" i="46"/>
  <c r="DV363" i="46"/>
  <c r="DW363" i="46"/>
  <c r="DX363" i="46"/>
  <c r="DY363" i="46"/>
  <c r="DZ363" i="46"/>
  <c r="EA363" i="46"/>
  <c r="EB363" i="46"/>
  <c r="EC363" i="46"/>
  <c r="ED363" i="46"/>
  <c r="EE363" i="46"/>
  <c r="EF363" i="46"/>
  <c r="EG363" i="46"/>
  <c r="EH363" i="46"/>
  <c r="EI363" i="46"/>
  <c r="EJ363" i="46"/>
  <c r="EK363" i="46"/>
  <c r="EL363" i="46"/>
  <c r="EM363" i="46"/>
  <c r="EN363" i="46"/>
  <c r="EO363" i="46"/>
  <c r="EP363" i="46"/>
  <c r="EQ363" i="46"/>
  <c r="ER363" i="46"/>
  <c r="ES363" i="46"/>
  <c r="ET363" i="46"/>
  <c r="EU363" i="46"/>
  <c r="EV363" i="46"/>
  <c r="AI370" i="46"/>
  <c r="Y370" i="46"/>
  <c r="V370" i="46"/>
  <c r="AA370" i="46"/>
  <c r="AB370" i="46"/>
  <c r="AK370" i="46"/>
  <c r="AO370" i="46"/>
  <c r="AC370" i="46"/>
  <c r="Z370" i="46"/>
  <c r="AE370" i="46"/>
  <c r="X370" i="46"/>
  <c r="AL370" i="46"/>
  <c r="AP370" i="46"/>
  <c r="AT370" i="46"/>
  <c r="W370" i="46"/>
  <c r="AJ370" i="46"/>
  <c r="AR370" i="46"/>
  <c r="U370" i="46"/>
  <c r="AM370" i="46"/>
  <c r="AS370" i="46"/>
  <c r="AG370" i="46"/>
  <c r="AH370" i="46"/>
  <c r="AN370" i="46"/>
  <c r="AU370" i="46"/>
  <c r="AD370" i="46"/>
  <c r="AF370" i="46"/>
  <c r="AQ370" i="46"/>
  <c r="AV370" i="46"/>
  <c r="AW370" i="46"/>
  <c r="AX370" i="46"/>
  <c r="AY370" i="46"/>
  <c r="AZ370" i="46"/>
  <c r="BA370" i="46"/>
  <c r="BB370" i="46"/>
  <c r="BC370" i="46"/>
  <c r="BD370" i="46"/>
  <c r="BE370" i="46"/>
  <c r="BF370" i="46"/>
  <c r="BG370" i="46"/>
  <c r="BH370" i="46"/>
  <c r="BI370" i="46"/>
  <c r="BJ370" i="46"/>
  <c r="BK370" i="46"/>
  <c r="BL370" i="46"/>
  <c r="BM370" i="46"/>
  <c r="BN370" i="46"/>
  <c r="BO370" i="46"/>
  <c r="BP370" i="46"/>
  <c r="BQ370" i="46"/>
  <c r="BR370" i="46"/>
  <c r="BS370" i="46"/>
  <c r="BT370" i="46"/>
  <c r="BU370" i="46"/>
  <c r="BV370" i="46"/>
  <c r="BW370" i="46"/>
  <c r="BX370" i="46"/>
  <c r="BY370" i="46"/>
  <c r="BZ370" i="46"/>
  <c r="CA370" i="46"/>
  <c r="CB370" i="46"/>
  <c r="CC370" i="46"/>
  <c r="CD370" i="46"/>
  <c r="CE370" i="46"/>
  <c r="CF370" i="46"/>
  <c r="CG370" i="46"/>
  <c r="CH370" i="46"/>
  <c r="CI370" i="46"/>
  <c r="CJ370" i="46"/>
  <c r="CK370" i="46"/>
  <c r="CL370" i="46"/>
  <c r="CM370" i="46"/>
  <c r="CN370" i="46"/>
  <c r="CO370" i="46"/>
  <c r="CP370" i="46"/>
  <c r="CQ370" i="46"/>
  <c r="CR370" i="46"/>
  <c r="CS370" i="46"/>
  <c r="CT370" i="46"/>
  <c r="CU370" i="46"/>
  <c r="CV370" i="46"/>
  <c r="CW370" i="46"/>
  <c r="CX370" i="46"/>
  <c r="CY370" i="46"/>
  <c r="CZ370" i="46"/>
  <c r="DA370" i="46"/>
  <c r="DB370" i="46"/>
  <c r="DC370" i="46"/>
  <c r="DD370" i="46"/>
  <c r="DE370" i="46"/>
  <c r="DF370" i="46"/>
  <c r="DG370" i="46"/>
  <c r="DH370" i="46"/>
  <c r="DI370" i="46"/>
  <c r="DJ370" i="46"/>
  <c r="DK370" i="46"/>
  <c r="DL370" i="46"/>
  <c r="DM370" i="46"/>
  <c r="DN370" i="46"/>
  <c r="DO370" i="46"/>
  <c r="DP370" i="46"/>
  <c r="DQ370" i="46"/>
  <c r="DR370" i="46"/>
  <c r="DS370" i="46"/>
  <c r="DT370" i="46"/>
  <c r="DU370" i="46"/>
  <c r="DV370" i="46"/>
  <c r="DW370" i="46"/>
  <c r="DX370" i="46"/>
  <c r="DY370" i="46"/>
  <c r="DZ370" i="46"/>
  <c r="EA370" i="46"/>
  <c r="EB370" i="46"/>
  <c r="EC370" i="46"/>
  <c r="ED370" i="46"/>
  <c r="EE370" i="46"/>
  <c r="EF370" i="46"/>
  <c r="EG370" i="46"/>
  <c r="EH370" i="46"/>
  <c r="EI370" i="46"/>
  <c r="EJ370" i="46"/>
  <c r="EK370" i="46"/>
  <c r="EL370" i="46"/>
  <c r="EM370" i="46"/>
  <c r="EN370" i="46"/>
  <c r="EO370" i="46"/>
  <c r="EP370" i="46"/>
  <c r="EQ370" i="46"/>
  <c r="ER370" i="46"/>
  <c r="ES370" i="46"/>
  <c r="ET370" i="46"/>
  <c r="EU370" i="46"/>
  <c r="EV370" i="46"/>
  <c r="BM463" i="46"/>
  <c r="BQ463" i="46"/>
  <c r="BU463" i="46"/>
  <c r="BY463" i="46"/>
  <c r="CC463" i="46"/>
  <c r="CG463" i="46"/>
  <c r="CK463" i="46"/>
  <c r="CO463" i="46"/>
  <c r="CS463" i="46"/>
  <c r="CW463" i="46"/>
  <c r="DA463" i="46"/>
  <c r="DE463" i="46"/>
  <c r="DI463" i="46"/>
  <c r="DM463" i="46"/>
  <c r="DQ463" i="46"/>
  <c r="DU463" i="46"/>
  <c r="BS463" i="46"/>
  <c r="W463" i="46"/>
  <c r="AK463" i="46"/>
  <c r="AL463" i="46"/>
  <c r="AI463" i="46"/>
  <c r="AQ463" i="46"/>
  <c r="AA463" i="46"/>
  <c r="AF463" i="46"/>
  <c r="AX463" i="46"/>
  <c r="BB463" i="46"/>
  <c r="BF463" i="46"/>
  <c r="BJ463" i="46"/>
  <c r="BN463" i="46"/>
  <c r="BR463" i="46"/>
  <c r="BV463" i="46"/>
  <c r="BZ463" i="46"/>
  <c r="CD463" i="46"/>
  <c r="CH463" i="46"/>
  <c r="CL463" i="46"/>
  <c r="CP463" i="46"/>
  <c r="CT463" i="46"/>
  <c r="CX463" i="46"/>
  <c r="DB463" i="46"/>
  <c r="DF463" i="46"/>
  <c r="DJ463" i="46"/>
  <c r="DN463" i="46"/>
  <c r="DR463" i="46"/>
  <c r="BW463" i="46"/>
  <c r="DO463" i="46"/>
  <c r="AH463" i="46"/>
  <c r="AS463" i="46"/>
  <c r="AO463" i="46"/>
  <c r="AC463" i="46"/>
  <c r="Y463" i="46"/>
  <c r="V463" i="46"/>
  <c r="AE463" i="46"/>
  <c r="AY463" i="46"/>
  <c r="BC463" i="46"/>
  <c r="BG463" i="46"/>
  <c r="BK463" i="46"/>
  <c r="BO463" i="46"/>
  <c r="CA463" i="46"/>
  <c r="CI463" i="46"/>
  <c r="CM463" i="46"/>
  <c r="CQ463" i="46"/>
  <c r="CU463" i="46"/>
  <c r="CY463" i="46"/>
  <c r="DC463" i="46"/>
  <c r="DG463" i="46"/>
  <c r="DK463" i="46"/>
  <c r="DS463" i="46"/>
  <c r="AT463" i="46"/>
  <c r="AR463" i="46"/>
  <c r="U463" i="46"/>
  <c r="AB463" i="46"/>
  <c r="AN463" i="46"/>
  <c r="AD463" i="46"/>
  <c r="AV463" i="46"/>
  <c r="AZ463" i="46"/>
  <c r="BD463" i="46"/>
  <c r="BH463" i="46"/>
  <c r="BL463" i="46"/>
  <c r="BP463" i="46"/>
  <c r="BT463" i="46"/>
  <c r="BX463" i="46"/>
  <c r="CB463" i="46"/>
  <c r="CF463" i="46"/>
  <c r="CJ463" i="46"/>
  <c r="CN463" i="46"/>
  <c r="CR463" i="46"/>
  <c r="CV463" i="46"/>
  <c r="CZ463" i="46"/>
  <c r="DD463" i="46"/>
  <c r="DH463" i="46"/>
  <c r="DL463" i="46"/>
  <c r="DP463" i="46"/>
  <c r="DT463" i="46"/>
  <c r="CE463" i="46"/>
  <c r="DV463" i="46"/>
  <c r="BA463" i="46"/>
  <c r="AU463" i="46"/>
  <c r="X463" i="46"/>
  <c r="DW463" i="46"/>
  <c r="DX463" i="46"/>
  <c r="AW463" i="46"/>
  <c r="AJ463" i="46"/>
  <c r="AG463" i="46"/>
  <c r="BI463" i="46"/>
  <c r="Z463" i="46"/>
  <c r="BE463" i="46"/>
  <c r="AM463" i="46"/>
  <c r="AP463" i="46"/>
  <c r="DY463" i="46"/>
  <c r="DZ463" i="46"/>
  <c r="EA463" i="46"/>
  <c r="EB463" i="46"/>
  <c r="EC463" i="46"/>
  <c r="ED463" i="46"/>
  <c r="EE463" i="46"/>
  <c r="EF463" i="46"/>
  <c r="EG463" i="46"/>
  <c r="EH463" i="46"/>
  <c r="EI463" i="46"/>
  <c r="EJ463" i="46"/>
  <c r="EK463" i="46"/>
  <c r="EL463" i="46"/>
  <c r="EM463" i="46"/>
  <c r="EN463" i="46"/>
  <c r="EO463" i="46"/>
  <c r="EP463" i="46"/>
  <c r="EQ463" i="46"/>
  <c r="ER463" i="46"/>
  <c r="ES463" i="46"/>
  <c r="ET463" i="46"/>
  <c r="EU463" i="46"/>
  <c r="EV463" i="46"/>
  <c r="W360" i="46"/>
  <c r="AA360" i="46"/>
  <c r="AE360" i="46"/>
  <c r="AI360" i="46"/>
  <c r="AM360" i="46"/>
  <c r="AQ360" i="46"/>
  <c r="AU360" i="46"/>
  <c r="X360" i="46"/>
  <c r="AB360" i="46"/>
  <c r="AF360" i="46"/>
  <c r="AJ360" i="46"/>
  <c r="AN360" i="46"/>
  <c r="AR360" i="46"/>
  <c r="Y360" i="46"/>
  <c r="Z360" i="46"/>
  <c r="AC360" i="46"/>
  <c r="AG360" i="46"/>
  <c r="AK360" i="46"/>
  <c r="AO360" i="46"/>
  <c r="AS360" i="46"/>
  <c r="V360" i="46"/>
  <c r="U360" i="46"/>
  <c r="AD360" i="46"/>
  <c r="AH360" i="46"/>
  <c r="AL360" i="46"/>
  <c r="AP360" i="46"/>
  <c r="AT360" i="46"/>
  <c r="AV360" i="46"/>
  <c r="AW360" i="46"/>
  <c r="AX360" i="46"/>
  <c r="AY360" i="46"/>
  <c r="AZ360" i="46"/>
  <c r="BA360" i="46"/>
  <c r="BB360" i="46"/>
  <c r="BC360" i="46"/>
  <c r="BD360" i="46"/>
  <c r="BE360" i="46"/>
  <c r="BF360" i="46"/>
  <c r="BG360" i="46"/>
  <c r="BH360" i="46"/>
  <c r="BI360" i="46"/>
  <c r="BJ360" i="46"/>
  <c r="BK360" i="46"/>
  <c r="BL360" i="46"/>
  <c r="BM360" i="46"/>
  <c r="BN360" i="46"/>
  <c r="BO360" i="46"/>
  <c r="BP360" i="46"/>
  <c r="BQ360" i="46"/>
  <c r="BR360" i="46"/>
  <c r="BS360" i="46"/>
  <c r="BT360" i="46"/>
  <c r="BU360" i="46"/>
  <c r="BV360" i="46"/>
  <c r="BW360" i="46"/>
  <c r="BX360" i="46"/>
  <c r="BY360" i="46"/>
  <c r="BZ360" i="46"/>
  <c r="CA360" i="46"/>
  <c r="CB360" i="46"/>
  <c r="CC360" i="46"/>
  <c r="CD360" i="46"/>
  <c r="CE360" i="46"/>
  <c r="CF360" i="46"/>
  <c r="CG360" i="46"/>
  <c r="CH360" i="46"/>
  <c r="CI360" i="46"/>
  <c r="CJ360" i="46"/>
  <c r="CK360" i="46"/>
  <c r="CL360" i="46"/>
  <c r="CM360" i="46"/>
  <c r="CN360" i="46"/>
  <c r="CO360" i="46"/>
  <c r="CP360" i="46"/>
  <c r="CQ360" i="46"/>
  <c r="CR360" i="46"/>
  <c r="CS360" i="46"/>
  <c r="CT360" i="46"/>
  <c r="CU360" i="46"/>
  <c r="CV360" i="46"/>
  <c r="CW360" i="46"/>
  <c r="CX360" i="46"/>
  <c r="CY360" i="46"/>
  <c r="CZ360" i="46"/>
  <c r="DA360" i="46"/>
  <c r="DB360" i="46"/>
  <c r="DC360" i="46"/>
  <c r="DD360" i="46"/>
  <c r="DE360" i="46"/>
  <c r="DF360" i="46"/>
  <c r="DG360" i="46"/>
  <c r="DH360" i="46"/>
  <c r="DI360" i="46"/>
  <c r="DJ360" i="46"/>
  <c r="DK360" i="46"/>
  <c r="DL360" i="46"/>
  <c r="DM360" i="46"/>
  <c r="DN360" i="46"/>
  <c r="DO360" i="46"/>
  <c r="DP360" i="46"/>
  <c r="DQ360" i="46"/>
  <c r="DR360" i="46"/>
  <c r="DS360" i="46"/>
  <c r="DT360" i="46"/>
  <c r="DU360" i="46"/>
  <c r="DV360" i="46"/>
  <c r="DW360" i="46"/>
  <c r="DX360" i="46"/>
  <c r="DY360" i="46"/>
  <c r="DZ360" i="46"/>
  <c r="EA360" i="46"/>
  <c r="EB360" i="46"/>
  <c r="EC360" i="46"/>
  <c r="ED360" i="46"/>
  <c r="EE360" i="46"/>
  <c r="EF360" i="46"/>
  <c r="EG360" i="46"/>
  <c r="EH360" i="46"/>
  <c r="EI360" i="46"/>
  <c r="EJ360" i="46"/>
  <c r="EK360" i="46"/>
  <c r="EL360" i="46"/>
  <c r="EM360" i="46"/>
  <c r="EN360" i="46"/>
  <c r="EO360" i="46"/>
  <c r="EP360" i="46"/>
  <c r="EQ360" i="46"/>
  <c r="ER360" i="46"/>
  <c r="ES360" i="46"/>
  <c r="ET360" i="46"/>
  <c r="EU360" i="46"/>
  <c r="EV360" i="46"/>
  <c r="AD377" i="46"/>
  <c r="AA377" i="46"/>
  <c r="V377" i="46"/>
  <c r="AG377" i="46"/>
  <c r="AQ377" i="46"/>
  <c r="AJ377" i="46"/>
  <c r="AT377" i="46"/>
  <c r="AH377" i="46"/>
  <c r="AE377" i="46"/>
  <c r="AC377" i="46"/>
  <c r="U377" i="46"/>
  <c r="AN377" i="46"/>
  <c r="AP377" i="46"/>
  <c r="AU377" i="46"/>
  <c r="AL377" i="46"/>
  <c r="AI377" i="46"/>
  <c r="AK377" i="46"/>
  <c r="AB377" i="46"/>
  <c r="X377" i="46"/>
  <c r="AR377" i="46"/>
  <c r="W377" i="46"/>
  <c r="AF377" i="46"/>
  <c r="AO377" i="46"/>
  <c r="AM377" i="46"/>
  <c r="AS377" i="46"/>
  <c r="Y377" i="46"/>
  <c r="Z377" i="46"/>
  <c r="AV377" i="46"/>
  <c r="AW377" i="46"/>
  <c r="AX377" i="46"/>
  <c r="AY377" i="46"/>
  <c r="AZ377" i="46"/>
  <c r="BA377" i="46"/>
  <c r="BB377" i="46"/>
  <c r="BC377" i="46"/>
  <c r="BD377" i="46"/>
  <c r="BE377" i="46"/>
  <c r="BF377" i="46"/>
  <c r="BG377" i="46"/>
  <c r="BH377" i="46"/>
  <c r="BI377" i="46"/>
  <c r="BJ377" i="46"/>
  <c r="BK377" i="46"/>
  <c r="BL377" i="46"/>
  <c r="BM377" i="46"/>
  <c r="BN377" i="46"/>
  <c r="BO377" i="46"/>
  <c r="BP377" i="46"/>
  <c r="BQ377" i="46"/>
  <c r="BR377" i="46"/>
  <c r="BS377" i="46"/>
  <c r="BT377" i="46"/>
  <c r="BU377" i="46"/>
  <c r="BV377" i="46"/>
  <c r="BW377" i="46"/>
  <c r="BX377" i="46"/>
  <c r="BY377" i="46"/>
  <c r="BZ377" i="46"/>
  <c r="CA377" i="46"/>
  <c r="CB377" i="46"/>
  <c r="CC377" i="46"/>
  <c r="CD377" i="46"/>
  <c r="CE377" i="46"/>
  <c r="CF377" i="46"/>
  <c r="CG377" i="46"/>
  <c r="CH377" i="46"/>
  <c r="CI377" i="46"/>
  <c r="CJ377" i="46"/>
  <c r="CK377" i="46"/>
  <c r="CL377" i="46"/>
  <c r="CM377" i="46"/>
  <c r="CN377" i="46"/>
  <c r="CO377" i="46"/>
  <c r="CP377" i="46"/>
  <c r="CQ377" i="46"/>
  <c r="CR377" i="46"/>
  <c r="CS377" i="46"/>
  <c r="CT377" i="46"/>
  <c r="CU377" i="46"/>
  <c r="CV377" i="46"/>
  <c r="CW377" i="46"/>
  <c r="CX377" i="46"/>
  <c r="CY377" i="46"/>
  <c r="CZ377" i="46"/>
  <c r="DA377" i="46"/>
  <c r="DB377" i="46"/>
  <c r="DC377" i="46"/>
  <c r="DD377" i="46"/>
  <c r="DE377" i="46"/>
  <c r="DF377" i="46"/>
  <c r="DG377" i="46"/>
  <c r="DH377" i="46"/>
  <c r="DI377" i="46"/>
  <c r="DJ377" i="46"/>
  <c r="DK377" i="46"/>
  <c r="DL377" i="46"/>
  <c r="DM377" i="46"/>
  <c r="DN377" i="46"/>
  <c r="DO377" i="46"/>
  <c r="DP377" i="46"/>
  <c r="DQ377" i="46"/>
  <c r="DR377" i="46"/>
  <c r="DS377" i="46"/>
  <c r="DT377" i="46"/>
  <c r="DU377" i="46"/>
  <c r="DV377" i="46"/>
  <c r="DW377" i="46"/>
  <c r="DX377" i="46"/>
  <c r="DY377" i="46"/>
  <c r="DZ377" i="46"/>
  <c r="EA377" i="46"/>
  <c r="EB377" i="46"/>
  <c r="EC377" i="46"/>
  <c r="ED377" i="46"/>
  <c r="EE377" i="46"/>
  <c r="EF377" i="46"/>
  <c r="EG377" i="46"/>
  <c r="EH377" i="46"/>
  <c r="EI377" i="46"/>
  <c r="EJ377" i="46"/>
  <c r="EK377" i="46"/>
  <c r="EL377" i="46"/>
  <c r="EM377" i="46"/>
  <c r="EN377" i="46"/>
  <c r="EO377" i="46"/>
  <c r="EP377" i="46"/>
  <c r="EQ377" i="46"/>
  <c r="ER377" i="46"/>
  <c r="ES377" i="46"/>
  <c r="ET377" i="46"/>
  <c r="EU377" i="46"/>
  <c r="EV377" i="46"/>
  <c r="X419" i="46"/>
  <c r="AD419" i="46"/>
  <c r="AB419" i="46"/>
  <c r="AH419" i="46"/>
  <c r="AL419" i="46"/>
  <c r="AJ419" i="46"/>
  <c r="AP419" i="46"/>
  <c r="AW419" i="46"/>
  <c r="BA419" i="46"/>
  <c r="BE419" i="46"/>
  <c r="BI419" i="46"/>
  <c r="BM419" i="46"/>
  <c r="BQ419" i="46"/>
  <c r="BU419" i="46"/>
  <c r="BY419" i="46"/>
  <c r="CC419" i="46"/>
  <c r="BN419" i="46"/>
  <c r="BR419" i="46"/>
  <c r="BV419" i="46"/>
  <c r="BZ419" i="46"/>
  <c r="AE419" i="46"/>
  <c r="AC419" i="46"/>
  <c r="AF419" i="46"/>
  <c r="AM419" i="46"/>
  <c r="AK419" i="46"/>
  <c r="AQ419" i="46"/>
  <c r="AY419" i="46"/>
  <c r="BC419" i="46"/>
  <c r="BG419" i="46"/>
  <c r="BK419" i="46"/>
  <c r="BO419" i="46"/>
  <c r="BS419" i="46"/>
  <c r="BW419" i="46"/>
  <c r="CA419" i="46"/>
  <c r="CD419" i="46"/>
  <c r="AO419" i="46"/>
  <c r="AU419" i="46"/>
  <c r="AS419" i="46"/>
  <c r="AG419" i="46"/>
  <c r="U419" i="46"/>
  <c r="Z419" i="46"/>
  <c r="AV419" i="46"/>
  <c r="AZ419" i="46"/>
  <c r="BD419" i="46"/>
  <c r="BH419" i="46"/>
  <c r="BL419" i="46"/>
  <c r="BP419" i="46"/>
  <c r="BT419" i="46"/>
  <c r="BX419" i="46"/>
  <c r="CB419" i="46"/>
  <c r="CE419" i="46"/>
  <c r="BF419" i="46"/>
  <c r="V419" i="46"/>
  <c r="AT419" i="46"/>
  <c r="AN419" i="46"/>
  <c r="BB419" i="46"/>
  <c r="W419" i="46"/>
  <c r="CF419" i="46"/>
  <c r="AX419" i="46"/>
  <c r="AI419" i="46"/>
  <c r="Y419" i="46"/>
  <c r="BJ419" i="46"/>
  <c r="AA419" i="46"/>
  <c r="AR419" i="46"/>
  <c r="CG419" i="46"/>
  <c r="CH419" i="46"/>
  <c r="CI419" i="46"/>
  <c r="CJ419" i="46"/>
  <c r="CK419" i="46"/>
  <c r="CL419" i="46"/>
  <c r="CM419" i="46"/>
  <c r="CN419" i="46"/>
  <c r="CO419" i="46"/>
  <c r="CP419" i="46"/>
  <c r="CQ419" i="46"/>
  <c r="CR419" i="46"/>
  <c r="CS419" i="46"/>
  <c r="CT419" i="46"/>
  <c r="CU419" i="46"/>
  <c r="CV419" i="46"/>
  <c r="CW419" i="46"/>
  <c r="CX419" i="46"/>
  <c r="CY419" i="46"/>
  <c r="CZ419" i="46"/>
  <c r="DA419" i="46"/>
  <c r="DB419" i="46"/>
  <c r="DC419" i="46"/>
  <c r="DD419" i="46"/>
  <c r="DE419" i="46"/>
  <c r="DF419" i="46"/>
  <c r="DG419" i="46"/>
  <c r="DH419" i="46"/>
  <c r="DI419" i="46"/>
  <c r="DJ419" i="46"/>
  <c r="DK419" i="46"/>
  <c r="DL419" i="46"/>
  <c r="DM419" i="46"/>
  <c r="DN419" i="46"/>
  <c r="DO419" i="46"/>
  <c r="DP419" i="46"/>
  <c r="DQ419" i="46"/>
  <c r="DR419" i="46"/>
  <c r="DS419" i="46"/>
  <c r="DT419" i="46"/>
  <c r="DU419" i="46"/>
  <c r="DV419" i="46"/>
  <c r="DW419" i="46"/>
  <c r="DX419" i="46"/>
  <c r="DY419" i="46"/>
  <c r="DZ419" i="46"/>
  <c r="EA419" i="46"/>
  <c r="EB419" i="46"/>
  <c r="EC419" i="46"/>
  <c r="ED419" i="46"/>
  <c r="EE419" i="46"/>
  <c r="EF419" i="46"/>
  <c r="EG419" i="46"/>
  <c r="EH419" i="46"/>
  <c r="EI419" i="46"/>
  <c r="EJ419" i="46"/>
  <c r="EK419" i="46"/>
  <c r="EL419" i="46"/>
  <c r="EM419" i="46"/>
  <c r="EN419" i="46"/>
  <c r="EO419" i="46"/>
  <c r="EP419" i="46"/>
  <c r="EQ419" i="46"/>
  <c r="ER419" i="46"/>
  <c r="ES419" i="46"/>
  <c r="ET419" i="46"/>
  <c r="EU419" i="46"/>
  <c r="EV419" i="46"/>
  <c r="AS426" i="46"/>
  <c r="AT426" i="46"/>
  <c r="X426" i="46"/>
  <c r="AK426" i="46"/>
  <c r="AR426" i="46"/>
  <c r="AI426" i="46"/>
  <c r="V426" i="46"/>
  <c r="AX426" i="46"/>
  <c r="BB426" i="46"/>
  <c r="BF426" i="46"/>
  <c r="BJ426" i="46"/>
  <c r="BN426" i="46"/>
  <c r="BR426" i="46"/>
  <c r="BV426" i="46"/>
  <c r="BZ426" i="46"/>
  <c r="CD426" i="46"/>
  <c r="CH426" i="46"/>
  <c r="AG426" i="46"/>
  <c r="AD426" i="46"/>
  <c r="AU426" i="46"/>
  <c r="U426" i="46"/>
  <c r="AB426" i="46"/>
  <c r="AO426" i="46"/>
  <c r="AY426" i="46"/>
  <c r="BC426" i="46"/>
  <c r="BG426" i="46"/>
  <c r="BK426" i="46"/>
  <c r="BO426" i="46"/>
  <c r="BS426" i="46"/>
  <c r="BW426" i="46"/>
  <c r="CA426" i="46"/>
  <c r="CE426" i="46"/>
  <c r="CI426" i="46"/>
  <c r="AQ426" i="46"/>
  <c r="AM426" i="46"/>
  <c r="AJ426" i="46"/>
  <c r="AE426" i="46"/>
  <c r="Z426" i="46"/>
  <c r="Y426" i="46"/>
  <c r="AV426" i="46"/>
  <c r="AZ426" i="46"/>
  <c r="BD426" i="46"/>
  <c r="BH426" i="46"/>
  <c r="BL426" i="46"/>
  <c r="BP426" i="46"/>
  <c r="BT426" i="46"/>
  <c r="BX426" i="46"/>
  <c r="CB426" i="46"/>
  <c r="CF426" i="46"/>
  <c r="CJ426" i="46"/>
  <c r="AN426" i="46"/>
  <c r="AA426" i="46"/>
  <c r="AP426" i="46"/>
  <c r="AL426" i="46"/>
  <c r="AF426" i="46"/>
  <c r="AH426" i="46"/>
  <c r="AW426" i="46"/>
  <c r="BA426" i="46"/>
  <c r="BE426" i="46"/>
  <c r="BI426" i="46"/>
  <c r="BM426" i="46"/>
  <c r="BQ426" i="46"/>
  <c r="BU426" i="46"/>
  <c r="BY426" i="46"/>
  <c r="CC426" i="46"/>
  <c r="CG426" i="46"/>
  <c r="CL426" i="46"/>
  <c r="AC426" i="46"/>
  <c r="W426" i="46"/>
  <c r="CM426" i="46"/>
  <c r="CK426" i="46"/>
  <c r="CN426" i="46"/>
  <c r="CO426" i="46"/>
  <c r="CP426" i="46"/>
  <c r="CQ426" i="46"/>
  <c r="CR426" i="46"/>
  <c r="CS426" i="46"/>
  <c r="CT426" i="46"/>
  <c r="CU426" i="46"/>
  <c r="CV426" i="46"/>
  <c r="CW426" i="46"/>
  <c r="CX426" i="46"/>
  <c r="CY426" i="46"/>
  <c r="CZ426" i="46"/>
  <c r="DA426" i="46"/>
  <c r="DB426" i="46"/>
  <c r="DC426" i="46"/>
  <c r="DD426" i="46"/>
  <c r="DE426" i="46"/>
  <c r="DF426" i="46"/>
  <c r="DG426" i="46"/>
  <c r="DH426" i="46"/>
  <c r="DI426" i="46"/>
  <c r="DJ426" i="46"/>
  <c r="DK426" i="46"/>
  <c r="DL426" i="46"/>
  <c r="DM426" i="46"/>
  <c r="DN426" i="46"/>
  <c r="DO426" i="46"/>
  <c r="DP426" i="46"/>
  <c r="DQ426" i="46"/>
  <c r="DR426" i="46"/>
  <c r="DS426" i="46"/>
  <c r="DT426" i="46"/>
  <c r="DU426" i="46"/>
  <c r="DV426" i="46"/>
  <c r="DW426" i="46"/>
  <c r="DX426" i="46"/>
  <c r="DY426" i="46"/>
  <c r="DZ426" i="46"/>
  <c r="EA426" i="46"/>
  <c r="EB426" i="46"/>
  <c r="EC426" i="46"/>
  <c r="ED426" i="46"/>
  <c r="EE426" i="46"/>
  <c r="EF426" i="46"/>
  <c r="EG426" i="46"/>
  <c r="EH426" i="46"/>
  <c r="EI426" i="46"/>
  <c r="EJ426" i="46"/>
  <c r="EK426" i="46"/>
  <c r="EL426" i="46"/>
  <c r="EM426" i="46"/>
  <c r="EN426" i="46"/>
  <c r="EO426" i="46"/>
  <c r="EP426" i="46"/>
  <c r="EQ426" i="46"/>
  <c r="ER426" i="46"/>
  <c r="ES426" i="46"/>
  <c r="ET426" i="46"/>
  <c r="EU426" i="46"/>
  <c r="EV426" i="46"/>
  <c r="AU412" i="46"/>
  <c r="AV412" i="46"/>
  <c r="BD412" i="46"/>
  <c r="BL412" i="46"/>
  <c r="BT412" i="46"/>
  <c r="AS412" i="46"/>
  <c r="X412" i="46"/>
  <c r="AH412" i="46"/>
  <c r="AO412" i="46"/>
  <c r="U412" i="46"/>
  <c r="AT412" i="46"/>
  <c r="AD412" i="46"/>
  <c r="AW412" i="46"/>
  <c r="BA412" i="46"/>
  <c r="BE412" i="46"/>
  <c r="BI412" i="46"/>
  <c r="BM412" i="46"/>
  <c r="BQ412" i="46"/>
  <c r="BU412" i="46"/>
  <c r="Z412" i="46"/>
  <c r="AN412" i="46"/>
  <c r="AA412" i="46"/>
  <c r="AL412" i="46"/>
  <c r="AJ412" i="46"/>
  <c r="AC412" i="46"/>
  <c r="AM412" i="46"/>
  <c r="AX412" i="46"/>
  <c r="BB412" i="46"/>
  <c r="BF412" i="46"/>
  <c r="BJ412" i="46"/>
  <c r="BN412" i="46"/>
  <c r="BR412" i="46"/>
  <c r="BV412" i="46"/>
  <c r="AI412" i="46"/>
  <c r="AG412" i="46"/>
  <c r="AF412" i="46"/>
  <c r="AK412" i="46"/>
  <c r="AB412" i="46"/>
  <c r="AZ412" i="46"/>
  <c r="BH412" i="46"/>
  <c r="BP412" i="46"/>
  <c r="AP412" i="46"/>
  <c r="V412" i="46"/>
  <c r="AQ412" i="46"/>
  <c r="AE412" i="46"/>
  <c r="Y412" i="46"/>
  <c r="W412" i="46"/>
  <c r="AR412" i="46"/>
  <c r="AY412" i="46"/>
  <c r="BC412" i="46"/>
  <c r="BG412" i="46"/>
  <c r="BK412" i="46"/>
  <c r="BO412" i="46"/>
  <c r="BS412" i="46"/>
  <c r="BY412" i="46"/>
  <c r="BW412" i="46"/>
  <c r="BX412" i="46"/>
  <c r="BZ412" i="46"/>
  <c r="CA412" i="46"/>
  <c r="CB412" i="46"/>
  <c r="CC412" i="46"/>
  <c r="CD412" i="46"/>
  <c r="CE412" i="46"/>
  <c r="CF412" i="46"/>
  <c r="CG412" i="46"/>
  <c r="CH412" i="46"/>
  <c r="CI412" i="46"/>
  <c r="CJ412" i="46"/>
  <c r="CK412" i="46"/>
  <c r="CL412" i="46"/>
  <c r="CM412" i="46"/>
  <c r="CN412" i="46"/>
  <c r="CO412" i="46"/>
  <c r="CP412" i="46"/>
  <c r="CQ412" i="46"/>
  <c r="CR412" i="46"/>
  <c r="CS412" i="46"/>
  <c r="CT412" i="46"/>
  <c r="CU412" i="46"/>
  <c r="CV412" i="46"/>
  <c r="CW412" i="46"/>
  <c r="CX412" i="46"/>
  <c r="CY412" i="46"/>
  <c r="CZ412" i="46"/>
  <c r="DA412" i="46"/>
  <c r="DB412" i="46"/>
  <c r="DC412" i="46"/>
  <c r="DD412" i="46"/>
  <c r="DE412" i="46"/>
  <c r="DF412" i="46"/>
  <c r="DG412" i="46"/>
  <c r="DH412" i="46"/>
  <c r="DI412" i="46"/>
  <c r="DJ412" i="46"/>
  <c r="DK412" i="46"/>
  <c r="DL412" i="46"/>
  <c r="DM412" i="46"/>
  <c r="DN412" i="46"/>
  <c r="DO412" i="46"/>
  <c r="DP412" i="46"/>
  <c r="DQ412" i="46"/>
  <c r="DR412" i="46"/>
  <c r="DS412" i="46"/>
  <c r="DT412" i="46"/>
  <c r="DU412" i="46"/>
  <c r="DV412" i="46"/>
  <c r="DW412" i="46"/>
  <c r="DX412" i="46"/>
  <c r="DY412" i="46"/>
  <c r="DZ412" i="46"/>
  <c r="EA412" i="46"/>
  <c r="EB412" i="46"/>
  <c r="EC412" i="46"/>
  <c r="ED412" i="46"/>
  <c r="EE412" i="46"/>
  <c r="EF412" i="46"/>
  <c r="EG412" i="46"/>
  <c r="EH412" i="46"/>
  <c r="EI412" i="46"/>
  <c r="EJ412" i="46"/>
  <c r="EK412" i="46"/>
  <c r="EL412" i="46"/>
  <c r="EM412" i="46"/>
  <c r="EN412" i="46"/>
  <c r="EO412" i="46"/>
  <c r="EP412" i="46"/>
  <c r="EQ412" i="46"/>
  <c r="ER412" i="46"/>
  <c r="ES412" i="46"/>
  <c r="ET412" i="46"/>
  <c r="EU412" i="46"/>
  <c r="EV412" i="46"/>
  <c r="AS475" i="46"/>
  <c r="AU475" i="46"/>
  <c r="Z475" i="46"/>
  <c r="AR475" i="46"/>
  <c r="AT475" i="46"/>
  <c r="Y475" i="46"/>
  <c r="AQ475" i="46"/>
  <c r="AX475" i="46"/>
  <c r="BB475" i="46"/>
  <c r="BF475" i="46"/>
  <c r="BJ475" i="46"/>
  <c r="BN475" i="46"/>
  <c r="BR475" i="46"/>
  <c r="BV475" i="46"/>
  <c r="BZ475" i="46"/>
  <c r="CD475" i="46"/>
  <c r="CH475" i="46"/>
  <c r="CL475" i="46"/>
  <c r="CP475" i="46"/>
  <c r="CT475" i="46"/>
  <c r="CX475" i="46"/>
  <c r="DB475" i="46"/>
  <c r="DF475" i="46"/>
  <c r="DJ475" i="46"/>
  <c r="DN475" i="46"/>
  <c r="DR475" i="46"/>
  <c r="DV475" i="46"/>
  <c r="DZ475" i="46"/>
  <c r="ED475" i="46"/>
  <c r="V475" i="46"/>
  <c r="X475" i="46"/>
  <c r="AP475" i="46"/>
  <c r="U475" i="46"/>
  <c r="W475" i="46"/>
  <c r="AO475" i="46"/>
  <c r="AJ475" i="46"/>
  <c r="AY475" i="46"/>
  <c r="BC475" i="46"/>
  <c r="BG475" i="46"/>
  <c r="BK475" i="46"/>
  <c r="BO475" i="46"/>
  <c r="BS475" i="46"/>
  <c r="BW475" i="46"/>
  <c r="CA475" i="46"/>
  <c r="CE475" i="46"/>
  <c r="CI475" i="46"/>
  <c r="CM475" i="46"/>
  <c r="CQ475" i="46"/>
  <c r="CU475" i="46"/>
  <c r="CY475" i="46"/>
  <c r="DC475" i="46"/>
  <c r="DG475" i="46"/>
  <c r="DK475" i="46"/>
  <c r="DO475" i="46"/>
  <c r="DS475" i="46"/>
  <c r="DW475" i="46"/>
  <c r="EA475" i="46"/>
  <c r="EE475" i="46"/>
  <c r="AL475" i="46"/>
  <c r="AN475" i="46"/>
  <c r="AI475" i="46"/>
  <c r="AK475" i="46"/>
  <c r="AM475" i="46"/>
  <c r="AH475" i="46"/>
  <c r="AV475" i="46"/>
  <c r="AZ475" i="46"/>
  <c r="BD475" i="46"/>
  <c r="BH475" i="46"/>
  <c r="BL475" i="46"/>
  <c r="BP475" i="46"/>
  <c r="BT475" i="46"/>
  <c r="BX475" i="46"/>
  <c r="CB475" i="46"/>
  <c r="CF475" i="46"/>
  <c r="CJ475" i="46"/>
  <c r="CN475" i="46"/>
  <c r="CR475" i="46"/>
  <c r="CV475" i="46"/>
  <c r="CZ475" i="46"/>
  <c r="DD475" i="46"/>
  <c r="DH475" i="46"/>
  <c r="DL475" i="46"/>
  <c r="DP475" i="46"/>
  <c r="DT475" i="46"/>
  <c r="DX475" i="46"/>
  <c r="EB475" i="46"/>
  <c r="EF475" i="46"/>
  <c r="EH475" i="46"/>
  <c r="EG475" i="46"/>
  <c r="DQ475" i="46"/>
  <c r="DA475" i="46"/>
  <c r="CK475" i="46"/>
  <c r="BU475" i="46"/>
  <c r="BE475" i="46"/>
  <c r="AF475" i="46"/>
  <c r="AE475" i="46"/>
  <c r="DU475" i="46"/>
  <c r="CO475" i="46"/>
  <c r="AA475" i="46"/>
  <c r="EJ475" i="46"/>
  <c r="EC475" i="46"/>
  <c r="DM475" i="46"/>
  <c r="CW475" i="46"/>
  <c r="CG475" i="46"/>
  <c r="BQ475" i="46"/>
  <c r="BA475" i="46"/>
  <c r="AD475" i="46"/>
  <c r="AC475" i="46"/>
  <c r="DE475" i="46"/>
  <c r="BI475" i="46"/>
  <c r="AG475" i="46"/>
  <c r="DY475" i="46"/>
  <c r="DI475" i="46"/>
  <c r="CS475" i="46"/>
  <c r="CC475" i="46"/>
  <c r="BM475" i="46"/>
  <c r="AW475" i="46"/>
  <c r="AB475" i="46"/>
  <c r="EI475" i="46"/>
  <c r="BY475" i="46"/>
  <c r="EK475" i="46"/>
  <c r="EL475" i="46"/>
  <c r="EM475" i="46"/>
  <c r="EN475" i="46"/>
  <c r="EO475" i="46"/>
  <c r="EP475" i="46"/>
  <c r="EQ475" i="46"/>
  <c r="ER475" i="46"/>
  <c r="ES475" i="46"/>
  <c r="ET475" i="46"/>
  <c r="EU475" i="46"/>
  <c r="EV475" i="46"/>
  <c r="AD468" i="46"/>
  <c r="BI468" i="46"/>
  <c r="BU468" i="46"/>
  <c r="CG468" i="46"/>
  <c r="CS468" i="46"/>
  <c r="DE468" i="46"/>
  <c r="DQ468" i="46"/>
  <c r="Z468" i="46"/>
  <c r="AN468" i="46"/>
  <c r="AR468" i="46"/>
  <c r="AF468" i="46"/>
  <c r="U468" i="46"/>
  <c r="AA468" i="46"/>
  <c r="AI468" i="46"/>
  <c r="AY468" i="46"/>
  <c r="BC468" i="46"/>
  <c r="BG468" i="46"/>
  <c r="BK468" i="46"/>
  <c r="BO468" i="46"/>
  <c r="BS468" i="46"/>
  <c r="BW468" i="46"/>
  <c r="CA468" i="46"/>
  <c r="CE468" i="46"/>
  <c r="CI468" i="46"/>
  <c r="CM468" i="46"/>
  <c r="CQ468" i="46"/>
  <c r="CU468" i="46"/>
  <c r="CY468" i="46"/>
  <c r="DC468" i="46"/>
  <c r="DG468" i="46"/>
  <c r="DK468" i="46"/>
  <c r="DO468" i="46"/>
  <c r="DS468" i="46"/>
  <c r="DW468" i="46"/>
  <c r="X468" i="46"/>
  <c r="AW468" i="46"/>
  <c r="BM468" i="46"/>
  <c r="BY468" i="46"/>
  <c r="CK468" i="46"/>
  <c r="CW468" i="46"/>
  <c r="DI468" i="46"/>
  <c r="DU468" i="46"/>
  <c r="AM468" i="46"/>
  <c r="AE468" i="46"/>
  <c r="AG468" i="46"/>
  <c r="W468" i="46"/>
  <c r="AU468" i="46"/>
  <c r="AL468" i="46"/>
  <c r="AV468" i="46"/>
  <c r="AZ468" i="46"/>
  <c r="BD468" i="46"/>
  <c r="BH468" i="46"/>
  <c r="BL468" i="46"/>
  <c r="BP468" i="46"/>
  <c r="BT468" i="46"/>
  <c r="BX468" i="46"/>
  <c r="CB468" i="46"/>
  <c r="CF468" i="46"/>
  <c r="CJ468" i="46"/>
  <c r="CN468" i="46"/>
  <c r="CR468" i="46"/>
  <c r="CV468" i="46"/>
  <c r="CZ468" i="46"/>
  <c r="DD468" i="46"/>
  <c r="DH468" i="46"/>
  <c r="DL468" i="46"/>
  <c r="DP468" i="46"/>
  <c r="DT468" i="46"/>
  <c r="DX468" i="46"/>
  <c r="EA468" i="46"/>
  <c r="AC468" i="46"/>
  <c r="AB468" i="46"/>
  <c r="Y468" i="46"/>
  <c r="AJ468" i="46"/>
  <c r="AK468" i="46"/>
  <c r="BA468" i="46"/>
  <c r="BE468" i="46"/>
  <c r="BQ468" i="46"/>
  <c r="CC468" i="46"/>
  <c r="CO468" i="46"/>
  <c r="DA468" i="46"/>
  <c r="DM468" i="46"/>
  <c r="DY468" i="46"/>
  <c r="EB468" i="46"/>
  <c r="DR468" i="46"/>
  <c r="DB468" i="46"/>
  <c r="CL468" i="46"/>
  <c r="BV468" i="46"/>
  <c r="BF468" i="46"/>
  <c r="V468" i="46"/>
  <c r="AH468" i="46"/>
  <c r="DN468" i="46"/>
  <c r="CX468" i="46"/>
  <c r="CH468" i="46"/>
  <c r="BR468" i="46"/>
  <c r="BB468" i="46"/>
  <c r="AT468" i="46"/>
  <c r="AS468" i="46"/>
  <c r="DV468" i="46"/>
  <c r="DF468" i="46"/>
  <c r="CP468" i="46"/>
  <c r="BZ468" i="46"/>
  <c r="AO468" i="46"/>
  <c r="AP468" i="46"/>
  <c r="EC468" i="46"/>
  <c r="DZ468" i="46"/>
  <c r="DJ468" i="46"/>
  <c r="CT468" i="46"/>
  <c r="CD468" i="46"/>
  <c r="BN468" i="46"/>
  <c r="AX468" i="46"/>
  <c r="AQ468" i="46"/>
  <c r="BJ468" i="46"/>
  <c r="ED468" i="46"/>
  <c r="EE468" i="46"/>
  <c r="EF468" i="46"/>
  <c r="EG468" i="46"/>
  <c r="EH468" i="46"/>
  <c r="EI468" i="46"/>
  <c r="EJ468" i="46"/>
  <c r="EK468" i="46"/>
  <c r="EL468" i="46"/>
  <c r="EM468" i="46"/>
  <c r="EN468" i="46"/>
  <c r="EO468" i="46"/>
  <c r="EP468" i="46"/>
  <c r="EQ468" i="46"/>
  <c r="ER468" i="46"/>
  <c r="ES468" i="46"/>
  <c r="ET468" i="46"/>
  <c r="EU468" i="46"/>
  <c r="EV468" i="46"/>
  <c r="AM406" i="46"/>
  <c r="AJ406" i="46"/>
  <c r="V406" i="46"/>
  <c r="AR406" i="46"/>
  <c r="AA406" i="46"/>
  <c r="AS406" i="46"/>
  <c r="AV406" i="46"/>
  <c r="AZ406" i="46"/>
  <c r="BD406" i="46"/>
  <c r="BH406" i="46"/>
  <c r="BL406" i="46"/>
  <c r="BP406" i="46"/>
  <c r="AN406" i="46"/>
  <c r="Y406" i="46"/>
  <c r="W406" i="46"/>
  <c r="U406" i="46"/>
  <c r="AU406" i="46"/>
  <c r="AB406" i="46"/>
  <c r="AK406" i="46"/>
  <c r="AY406" i="46"/>
  <c r="BC406" i="46"/>
  <c r="BG406" i="46"/>
  <c r="BK406" i="46"/>
  <c r="BO406" i="46"/>
  <c r="BB406" i="46"/>
  <c r="AT406" i="46"/>
  <c r="AL406" i="46"/>
  <c r="BE406" i="46"/>
  <c r="X406" i="46"/>
  <c r="AC406" i="46"/>
  <c r="BR406" i="46"/>
  <c r="BN406" i="46"/>
  <c r="AX406" i="46"/>
  <c r="AG406" i="46"/>
  <c r="BA406" i="46"/>
  <c r="AD406" i="46"/>
  <c r="AF406" i="46"/>
  <c r="BJ406" i="46"/>
  <c r="AE406" i="46"/>
  <c r="AP406" i="46"/>
  <c r="BM406" i="46"/>
  <c r="AW406" i="46"/>
  <c r="AQ406" i="46"/>
  <c r="BQ406" i="46"/>
  <c r="BF406" i="46"/>
  <c r="AH406" i="46"/>
  <c r="AI406" i="46"/>
  <c r="BI406" i="46"/>
  <c r="AO406" i="46"/>
  <c r="Z406" i="46"/>
  <c r="BS406" i="46"/>
  <c r="BT406" i="46"/>
  <c r="BU406" i="46"/>
  <c r="BV406" i="46"/>
  <c r="BW406" i="46"/>
  <c r="BX406" i="46"/>
  <c r="BY406" i="46"/>
  <c r="BZ406" i="46"/>
  <c r="CA406" i="46"/>
  <c r="CB406" i="46"/>
  <c r="CC406" i="46"/>
  <c r="CD406" i="46"/>
  <c r="CE406" i="46"/>
  <c r="CF406" i="46"/>
  <c r="CG406" i="46"/>
  <c r="CH406" i="46"/>
  <c r="CI406" i="46"/>
  <c r="CJ406" i="46"/>
  <c r="CK406" i="46"/>
  <c r="CL406" i="46"/>
  <c r="CM406" i="46"/>
  <c r="CN406" i="46"/>
  <c r="CO406" i="46"/>
  <c r="CP406" i="46"/>
  <c r="CQ406" i="46"/>
  <c r="CR406" i="46"/>
  <c r="CS406" i="46"/>
  <c r="CT406" i="46"/>
  <c r="CU406" i="46"/>
  <c r="CV406" i="46"/>
  <c r="CW406" i="46"/>
  <c r="CX406" i="46"/>
  <c r="CY406" i="46"/>
  <c r="CZ406" i="46"/>
  <c r="DA406" i="46"/>
  <c r="DB406" i="46"/>
  <c r="DC406" i="46"/>
  <c r="DD406" i="46"/>
  <c r="DE406" i="46"/>
  <c r="DF406" i="46"/>
  <c r="DG406" i="46"/>
  <c r="DH406" i="46"/>
  <c r="DI406" i="46"/>
  <c r="DJ406" i="46"/>
  <c r="DK406" i="46"/>
  <c r="DL406" i="46"/>
  <c r="DM406" i="46"/>
  <c r="DN406" i="46"/>
  <c r="DO406" i="46"/>
  <c r="DP406" i="46"/>
  <c r="DQ406" i="46"/>
  <c r="DR406" i="46"/>
  <c r="DS406" i="46"/>
  <c r="DT406" i="46"/>
  <c r="DU406" i="46"/>
  <c r="DV406" i="46"/>
  <c r="DW406" i="46"/>
  <c r="DX406" i="46"/>
  <c r="DY406" i="46"/>
  <c r="DZ406" i="46"/>
  <c r="EA406" i="46"/>
  <c r="EB406" i="46"/>
  <c r="EC406" i="46"/>
  <c r="ED406" i="46"/>
  <c r="EE406" i="46"/>
  <c r="EF406" i="46"/>
  <c r="EG406" i="46"/>
  <c r="EH406" i="46"/>
  <c r="EI406" i="46"/>
  <c r="EJ406" i="46"/>
  <c r="EK406" i="46"/>
  <c r="EL406" i="46"/>
  <c r="EM406" i="46"/>
  <c r="EN406" i="46"/>
  <c r="EO406" i="46"/>
  <c r="EP406" i="46"/>
  <c r="EQ406" i="46"/>
  <c r="ER406" i="46"/>
  <c r="ES406" i="46"/>
  <c r="ET406" i="46"/>
  <c r="EU406" i="46"/>
  <c r="EV406" i="46"/>
  <c r="U366" i="46"/>
  <c r="AD366" i="46"/>
  <c r="AA366" i="46"/>
  <c r="AJ366" i="46"/>
  <c r="AN366" i="46"/>
  <c r="AR366" i="46"/>
  <c r="X366" i="46"/>
  <c r="AC366" i="46"/>
  <c r="AB366" i="46"/>
  <c r="AG366" i="46"/>
  <c r="AK366" i="46"/>
  <c r="AO366" i="46"/>
  <c r="AS366" i="46"/>
  <c r="W366" i="46"/>
  <c r="AF366" i="46"/>
  <c r="Z366" i="46"/>
  <c r="AH366" i="46"/>
  <c r="AL366" i="46"/>
  <c r="AP366" i="46"/>
  <c r="AT366" i="46"/>
  <c r="AE366" i="46"/>
  <c r="V366" i="46"/>
  <c r="Y366" i="46"/>
  <c r="AI366" i="46"/>
  <c r="AM366" i="46"/>
  <c r="AQ366" i="46"/>
  <c r="AU366" i="46"/>
  <c r="AV366" i="46"/>
  <c r="AW366" i="46"/>
  <c r="AX366" i="46"/>
  <c r="AY366" i="46"/>
  <c r="AZ366" i="46"/>
  <c r="BA366" i="46"/>
  <c r="BB366" i="46"/>
  <c r="BC366" i="46"/>
  <c r="BD366" i="46"/>
  <c r="BE366" i="46"/>
  <c r="BF366" i="46"/>
  <c r="BG366" i="46"/>
  <c r="BH366" i="46"/>
  <c r="BI366" i="46"/>
  <c r="BJ366" i="46"/>
  <c r="BK366" i="46"/>
  <c r="BL366" i="46"/>
  <c r="BM366" i="46"/>
  <c r="BN366" i="46"/>
  <c r="BO366" i="46"/>
  <c r="BP366" i="46"/>
  <c r="BQ366" i="46"/>
  <c r="BR366" i="46"/>
  <c r="BS366" i="46"/>
  <c r="BT366" i="46"/>
  <c r="BU366" i="46"/>
  <c r="BV366" i="46"/>
  <c r="BW366" i="46"/>
  <c r="BX366" i="46"/>
  <c r="BY366" i="46"/>
  <c r="BZ366" i="46"/>
  <c r="CA366" i="46"/>
  <c r="CB366" i="46"/>
  <c r="CC366" i="46"/>
  <c r="CD366" i="46"/>
  <c r="CE366" i="46"/>
  <c r="CF366" i="46"/>
  <c r="CG366" i="46"/>
  <c r="CH366" i="46"/>
  <c r="CI366" i="46"/>
  <c r="CJ366" i="46"/>
  <c r="CK366" i="46"/>
  <c r="CL366" i="46"/>
  <c r="CM366" i="46"/>
  <c r="CN366" i="46"/>
  <c r="CO366" i="46"/>
  <c r="CP366" i="46"/>
  <c r="CQ366" i="46"/>
  <c r="CR366" i="46"/>
  <c r="CS366" i="46"/>
  <c r="CT366" i="46"/>
  <c r="CU366" i="46"/>
  <c r="CV366" i="46"/>
  <c r="CW366" i="46"/>
  <c r="CX366" i="46"/>
  <c r="CY366" i="46"/>
  <c r="CZ366" i="46"/>
  <c r="DA366" i="46"/>
  <c r="DB366" i="46"/>
  <c r="DC366" i="46"/>
  <c r="DD366" i="46"/>
  <c r="DE366" i="46"/>
  <c r="DF366" i="46"/>
  <c r="DG366" i="46"/>
  <c r="DH366" i="46"/>
  <c r="DI366" i="46"/>
  <c r="DJ366" i="46"/>
  <c r="DK366" i="46"/>
  <c r="DL366" i="46"/>
  <c r="DM366" i="46"/>
  <c r="DN366" i="46"/>
  <c r="DO366" i="46"/>
  <c r="DP366" i="46"/>
  <c r="DQ366" i="46"/>
  <c r="DR366" i="46"/>
  <c r="DS366" i="46"/>
  <c r="DT366" i="46"/>
  <c r="DU366" i="46"/>
  <c r="DV366" i="46"/>
  <c r="DW366" i="46"/>
  <c r="DX366" i="46"/>
  <c r="DY366" i="46"/>
  <c r="DZ366" i="46"/>
  <c r="EA366" i="46"/>
  <c r="EB366" i="46"/>
  <c r="EC366" i="46"/>
  <c r="ED366" i="46"/>
  <c r="EE366" i="46"/>
  <c r="EF366" i="46"/>
  <c r="EG366" i="46"/>
  <c r="EH366" i="46"/>
  <c r="EI366" i="46"/>
  <c r="EJ366" i="46"/>
  <c r="EK366" i="46"/>
  <c r="EL366" i="46"/>
  <c r="EM366" i="46"/>
  <c r="EN366" i="46"/>
  <c r="EO366" i="46"/>
  <c r="EP366" i="46"/>
  <c r="EQ366" i="46"/>
  <c r="ER366" i="46"/>
  <c r="ES366" i="46"/>
  <c r="ET366" i="46"/>
  <c r="EU366" i="46"/>
  <c r="EV366" i="46"/>
  <c r="AB447" i="46"/>
  <c r="AG447" i="46"/>
  <c r="AA447" i="46"/>
  <c r="AJ447" i="46"/>
  <c r="AI447" i="46"/>
  <c r="X447" i="46"/>
  <c r="V447" i="46"/>
  <c r="AW447" i="46"/>
  <c r="BA447" i="46"/>
  <c r="BE447" i="46"/>
  <c r="BI447" i="46"/>
  <c r="BM447" i="46"/>
  <c r="BQ447" i="46"/>
  <c r="BU447" i="46"/>
  <c r="BY447" i="46"/>
  <c r="CC447" i="46"/>
  <c r="CG447" i="46"/>
  <c r="CK447" i="46"/>
  <c r="CO447" i="46"/>
  <c r="CS447" i="46"/>
  <c r="CW447" i="46"/>
  <c r="DA447" i="46"/>
  <c r="DE447" i="46"/>
  <c r="DF447" i="46"/>
  <c r="AM447" i="46"/>
  <c r="AK447" i="46"/>
  <c r="AE447" i="46"/>
  <c r="AN447" i="46"/>
  <c r="AT447" i="46"/>
  <c r="AX447" i="46"/>
  <c r="BB447" i="46"/>
  <c r="BF447" i="46"/>
  <c r="BJ447" i="46"/>
  <c r="BN447" i="46"/>
  <c r="BR447" i="46"/>
  <c r="BV447" i="46"/>
  <c r="BZ447" i="46"/>
  <c r="CD447" i="46"/>
  <c r="CH447" i="46"/>
  <c r="CL447" i="46"/>
  <c r="CP447" i="46"/>
  <c r="CT447" i="46"/>
  <c r="CX447" i="46"/>
  <c r="DB447" i="46"/>
  <c r="AO447" i="46"/>
  <c r="AC447" i="46"/>
  <c r="AH447" i="46"/>
  <c r="AL447" i="46"/>
  <c r="U447" i="46"/>
  <c r="Z447" i="46"/>
  <c r="AY447" i="46"/>
  <c r="BC447" i="46"/>
  <c r="BG447" i="46"/>
  <c r="BK447" i="46"/>
  <c r="BO447" i="46"/>
  <c r="BS447" i="46"/>
  <c r="BW447" i="46"/>
  <c r="CA447" i="46"/>
  <c r="CE447" i="46"/>
  <c r="CI447" i="46"/>
  <c r="CM447" i="46"/>
  <c r="CQ447" i="46"/>
  <c r="CU447" i="46"/>
  <c r="CY447" i="46"/>
  <c r="DC447" i="46"/>
  <c r="AP447" i="46"/>
  <c r="AF447" i="46"/>
  <c r="Y447" i="46"/>
  <c r="W447" i="46"/>
  <c r="AU447" i="46"/>
  <c r="AD447" i="46"/>
  <c r="AV447" i="46"/>
  <c r="AZ447" i="46"/>
  <c r="BD447" i="46"/>
  <c r="BH447" i="46"/>
  <c r="BL447" i="46"/>
  <c r="BP447" i="46"/>
  <c r="BT447" i="46"/>
  <c r="BX447" i="46"/>
  <c r="CB447" i="46"/>
  <c r="CF447" i="46"/>
  <c r="CJ447" i="46"/>
  <c r="CN447" i="46"/>
  <c r="CR447" i="46"/>
  <c r="CV447" i="46"/>
  <c r="CZ447" i="46"/>
  <c r="DD447" i="46"/>
  <c r="DG447" i="46"/>
  <c r="AS447" i="46"/>
  <c r="AR447" i="46"/>
  <c r="AQ447" i="46"/>
  <c r="DH447" i="46"/>
  <c r="DI447" i="46"/>
  <c r="DJ447" i="46"/>
  <c r="DK447" i="46"/>
  <c r="DL447" i="46"/>
  <c r="DM447" i="46"/>
  <c r="DN447" i="46"/>
  <c r="DO447" i="46"/>
  <c r="DP447" i="46"/>
  <c r="DQ447" i="46"/>
  <c r="DR447" i="46"/>
  <c r="DS447" i="46"/>
  <c r="DT447" i="46"/>
  <c r="DU447" i="46"/>
  <c r="DV447" i="46"/>
  <c r="DW447" i="46"/>
  <c r="DX447" i="46"/>
  <c r="DY447" i="46"/>
  <c r="DZ447" i="46"/>
  <c r="EA447" i="46"/>
  <c r="EB447" i="46"/>
  <c r="EC447" i="46"/>
  <c r="ED447" i="46"/>
  <c r="EE447" i="46"/>
  <c r="EF447" i="46"/>
  <c r="EG447" i="46"/>
  <c r="EH447" i="46"/>
  <c r="EI447" i="46"/>
  <c r="EJ447" i="46"/>
  <c r="EK447" i="46"/>
  <c r="EL447" i="46"/>
  <c r="EM447" i="46"/>
  <c r="EN447" i="46"/>
  <c r="EO447" i="46"/>
  <c r="EP447" i="46"/>
  <c r="EQ447" i="46"/>
  <c r="ER447" i="46"/>
  <c r="ES447" i="46"/>
  <c r="ET447" i="46"/>
  <c r="EU447" i="46"/>
  <c r="EV447" i="46"/>
  <c r="AH392" i="46"/>
  <c r="AN392" i="46"/>
  <c r="AE392" i="46"/>
  <c r="Y392" i="46"/>
  <c r="AP392" i="46"/>
  <c r="AS392" i="46"/>
  <c r="AM392" i="46"/>
  <c r="BA392" i="46"/>
  <c r="AA392" i="46"/>
  <c r="V392" i="46"/>
  <c r="AU392" i="46"/>
  <c r="AO392" i="46"/>
  <c r="AI392" i="46"/>
  <c r="AD392" i="46"/>
  <c r="AJ392" i="46"/>
  <c r="AX392" i="46"/>
  <c r="BB392" i="46"/>
  <c r="AW392" i="46"/>
  <c r="AQ392" i="46"/>
  <c r="AK392" i="46"/>
  <c r="AB392" i="46"/>
  <c r="U392" i="46"/>
  <c r="AF392" i="46"/>
  <c r="AT392" i="46"/>
  <c r="AG392" i="46"/>
  <c r="AY392" i="46"/>
  <c r="X392" i="46"/>
  <c r="AL392" i="46"/>
  <c r="AR392" i="46"/>
  <c r="Z392" i="46"/>
  <c r="AC392" i="46"/>
  <c r="W392" i="46"/>
  <c r="AV392" i="46"/>
  <c r="AZ392" i="46"/>
  <c r="BC392" i="46"/>
  <c r="BD392" i="46"/>
  <c r="BE392" i="46"/>
  <c r="BF392" i="46"/>
  <c r="BG392" i="46"/>
  <c r="BH392" i="46"/>
  <c r="BI392" i="46"/>
  <c r="BJ392" i="46"/>
  <c r="BK392" i="46"/>
  <c r="BL392" i="46"/>
  <c r="BM392" i="46"/>
  <c r="BN392" i="46"/>
  <c r="BO392" i="46"/>
  <c r="BP392" i="46"/>
  <c r="BQ392" i="46"/>
  <c r="BR392" i="46"/>
  <c r="BS392" i="46"/>
  <c r="BT392" i="46"/>
  <c r="BU392" i="46"/>
  <c r="BV392" i="46"/>
  <c r="BW392" i="46"/>
  <c r="BX392" i="46"/>
  <c r="BY392" i="46"/>
  <c r="BZ392" i="46"/>
  <c r="CA392" i="46"/>
  <c r="CB392" i="46"/>
  <c r="CC392" i="46"/>
  <c r="CD392" i="46"/>
  <c r="CE392" i="46"/>
  <c r="CF392" i="46"/>
  <c r="CG392" i="46"/>
  <c r="CH392" i="46"/>
  <c r="CI392" i="46"/>
  <c r="CJ392" i="46"/>
  <c r="CK392" i="46"/>
  <c r="CL392" i="46"/>
  <c r="CM392" i="46"/>
  <c r="CN392" i="46"/>
  <c r="CO392" i="46"/>
  <c r="CP392" i="46"/>
  <c r="CQ392" i="46"/>
  <c r="CR392" i="46"/>
  <c r="CS392" i="46"/>
  <c r="CT392" i="46"/>
  <c r="CU392" i="46"/>
  <c r="CV392" i="46"/>
  <c r="CW392" i="46"/>
  <c r="CX392" i="46"/>
  <c r="CY392" i="46"/>
  <c r="CZ392" i="46"/>
  <c r="DA392" i="46"/>
  <c r="DB392" i="46"/>
  <c r="DC392" i="46"/>
  <c r="DD392" i="46"/>
  <c r="DE392" i="46"/>
  <c r="DF392" i="46"/>
  <c r="DG392" i="46"/>
  <c r="DH392" i="46"/>
  <c r="DI392" i="46"/>
  <c r="DJ392" i="46"/>
  <c r="DK392" i="46"/>
  <c r="DL392" i="46"/>
  <c r="DM392" i="46"/>
  <c r="DN392" i="46"/>
  <c r="DO392" i="46"/>
  <c r="DP392" i="46"/>
  <c r="DQ392" i="46"/>
  <c r="DR392" i="46"/>
  <c r="DS392" i="46"/>
  <c r="DT392" i="46"/>
  <c r="DU392" i="46"/>
  <c r="DV392" i="46"/>
  <c r="DW392" i="46"/>
  <c r="DX392" i="46"/>
  <c r="DY392" i="46"/>
  <c r="DZ392" i="46"/>
  <c r="EA392" i="46"/>
  <c r="EB392" i="46"/>
  <c r="EC392" i="46"/>
  <c r="ED392" i="46"/>
  <c r="EE392" i="46"/>
  <c r="EF392" i="46"/>
  <c r="EG392" i="46"/>
  <c r="EH392" i="46"/>
  <c r="EI392" i="46"/>
  <c r="EJ392" i="46"/>
  <c r="EK392" i="46"/>
  <c r="EL392" i="46"/>
  <c r="EM392" i="46"/>
  <c r="EN392" i="46"/>
  <c r="EO392" i="46"/>
  <c r="EP392" i="46"/>
  <c r="EQ392" i="46"/>
  <c r="ER392" i="46"/>
  <c r="ES392" i="46"/>
  <c r="ET392" i="46"/>
  <c r="EU392" i="46"/>
  <c r="EV392" i="46"/>
  <c r="AD405" i="46"/>
  <c r="AL405" i="46"/>
  <c r="BK405" i="46"/>
  <c r="AG405" i="46"/>
  <c r="AK405" i="46"/>
  <c r="X405" i="46"/>
  <c r="BF405" i="46"/>
  <c r="Z405" i="46"/>
  <c r="AJ405" i="46"/>
  <c r="AR405" i="46"/>
  <c r="BH405" i="46"/>
  <c r="AH405" i="46"/>
  <c r="BG405" i="46"/>
  <c r="AP405" i="46"/>
  <c r="AO405" i="46"/>
  <c r="BQ405" i="46"/>
  <c r="BL405" i="46"/>
  <c r="AQ405" i="46"/>
  <c r="BB405" i="46"/>
  <c r="AS405" i="46"/>
  <c r="AT405" i="46"/>
  <c r="BN405" i="46"/>
  <c r="BM405" i="46"/>
  <c r="AW405" i="46"/>
  <c r="AN405" i="46"/>
  <c r="BA405" i="46"/>
  <c r="AZ405" i="46"/>
  <c r="BC405" i="46"/>
  <c r="AB405" i="46"/>
  <c r="AA405" i="46"/>
  <c r="BD405" i="46"/>
  <c r="BP405" i="46"/>
  <c r="AX405" i="46"/>
  <c r="V405" i="46"/>
  <c r="BI405" i="46"/>
  <c r="AM405" i="46"/>
  <c r="AE405" i="46"/>
  <c r="BR405" i="46"/>
  <c r="W405" i="46"/>
  <c r="BO405" i="46"/>
  <c r="AY405" i="46"/>
  <c r="U405" i="46"/>
  <c r="AV405" i="46"/>
  <c r="BJ405" i="46"/>
  <c r="AF405" i="46"/>
  <c r="AU405" i="46"/>
  <c r="BE405" i="46"/>
  <c r="Y405" i="46"/>
  <c r="AC405" i="46"/>
  <c r="AI405" i="46"/>
  <c r="BS405" i="46"/>
  <c r="BT405" i="46"/>
  <c r="BU405" i="46"/>
  <c r="BV405" i="46"/>
  <c r="BW405" i="46"/>
  <c r="BX405" i="46"/>
  <c r="BY405" i="46"/>
  <c r="BZ405" i="46"/>
  <c r="CA405" i="46"/>
  <c r="CB405" i="46"/>
  <c r="CC405" i="46"/>
  <c r="CD405" i="46"/>
  <c r="CE405" i="46"/>
  <c r="CF405" i="46"/>
  <c r="CG405" i="46"/>
  <c r="CH405" i="46"/>
  <c r="CI405" i="46"/>
  <c r="CJ405" i="46"/>
  <c r="CK405" i="46"/>
  <c r="CL405" i="46"/>
  <c r="CM405" i="46"/>
  <c r="CN405" i="46"/>
  <c r="CO405" i="46"/>
  <c r="CP405" i="46"/>
  <c r="CQ405" i="46"/>
  <c r="CR405" i="46"/>
  <c r="CS405" i="46"/>
  <c r="CT405" i="46"/>
  <c r="CU405" i="46"/>
  <c r="CV405" i="46"/>
  <c r="CW405" i="46"/>
  <c r="CX405" i="46"/>
  <c r="CY405" i="46"/>
  <c r="CZ405" i="46"/>
  <c r="DA405" i="46"/>
  <c r="DB405" i="46"/>
  <c r="DC405" i="46"/>
  <c r="DD405" i="46"/>
  <c r="DE405" i="46"/>
  <c r="DF405" i="46"/>
  <c r="DG405" i="46"/>
  <c r="DH405" i="46"/>
  <c r="DI405" i="46"/>
  <c r="DJ405" i="46"/>
  <c r="DK405" i="46"/>
  <c r="DL405" i="46"/>
  <c r="DM405" i="46"/>
  <c r="DN405" i="46"/>
  <c r="DO405" i="46"/>
  <c r="DP405" i="46"/>
  <c r="DQ405" i="46"/>
  <c r="DR405" i="46"/>
  <c r="DS405" i="46"/>
  <c r="DT405" i="46"/>
  <c r="DU405" i="46"/>
  <c r="DV405" i="46"/>
  <c r="DW405" i="46"/>
  <c r="DX405" i="46"/>
  <c r="DY405" i="46"/>
  <c r="DZ405" i="46"/>
  <c r="EA405" i="46"/>
  <c r="EB405" i="46"/>
  <c r="EC405" i="46"/>
  <c r="ED405" i="46"/>
  <c r="EE405" i="46"/>
  <c r="EF405" i="46"/>
  <c r="EG405" i="46"/>
  <c r="EH405" i="46"/>
  <c r="EI405" i="46"/>
  <c r="EJ405" i="46"/>
  <c r="EK405" i="46"/>
  <c r="EL405" i="46"/>
  <c r="EM405" i="46"/>
  <c r="EN405" i="46"/>
  <c r="EO405" i="46"/>
  <c r="EP405" i="46"/>
  <c r="EQ405" i="46"/>
  <c r="ER405" i="46"/>
  <c r="ES405" i="46"/>
  <c r="ET405" i="46"/>
  <c r="EU405" i="46"/>
  <c r="EV405" i="46"/>
  <c r="Y359" i="46"/>
  <c r="AB359" i="46"/>
  <c r="AF359" i="46"/>
  <c r="AJ359" i="46"/>
  <c r="AN359" i="46"/>
  <c r="AR359" i="46"/>
  <c r="V359" i="46"/>
  <c r="W359" i="46"/>
  <c r="AC359" i="46"/>
  <c r="AG359" i="46"/>
  <c r="AK359" i="46"/>
  <c r="AO359" i="46"/>
  <c r="AS359" i="46"/>
  <c r="U359" i="46"/>
  <c r="Z359" i="46"/>
  <c r="AD359" i="46"/>
  <c r="AH359" i="46"/>
  <c r="AL359" i="46"/>
  <c r="AP359" i="46"/>
  <c r="AT359" i="46"/>
  <c r="X359" i="46"/>
  <c r="AA359" i="46"/>
  <c r="AE359" i="46"/>
  <c r="AI359" i="46"/>
  <c r="AM359" i="46"/>
  <c r="AQ359" i="46"/>
  <c r="AU359" i="46"/>
  <c r="AV359" i="46"/>
  <c r="AW359" i="46"/>
  <c r="AX359" i="46"/>
  <c r="AY359" i="46"/>
  <c r="AZ359" i="46"/>
  <c r="BA359" i="46"/>
  <c r="BB359" i="46"/>
  <c r="BC359" i="46"/>
  <c r="BD359" i="46"/>
  <c r="BE359" i="46"/>
  <c r="BF359" i="46"/>
  <c r="BG359" i="46"/>
  <c r="BH359" i="46"/>
  <c r="BI359" i="46"/>
  <c r="BJ359" i="46"/>
  <c r="BK359" i="46"/>
  <c r="BL359" i="46"/>
  <c r="BM359" i="46"/>
  <c r="BN359" i="46"/>
  <c r="BO359" i="46"/>
  <c r="BP359" i="46"/>
  <c r="BQ359" i="46"/>
  <c r="BR359" i="46"/>
  <c r="BS359" i="46"/>
  <c r="BT359" i="46"/>
  <c r="BU359" i="46"/>
  <c r="BV359" i="46"/>
  <c r="BW359" i="46"/>
  <c r="BX359" i="46"/>
  <c r="BY359" i="46"/>
  <c r="BZ359" i="46"/>
  <c r="CA359" i="46"/>
  <c r="CB359" i="46"/>
  <c r="CC359" i="46"/>
  <c r="CD359" i="46"/>
  <c r="CE359" i="46"/>
  <c r="CF359" i="46"/>
  <c r="CG359" i="46"/>
  <c r="CH359" i="46"/>
  <c r="CI359" i="46"/>
  <c r="CJ359" i="46"/>
  <c r="CK359" i="46"/>
  <c r="CL359" i="46"/>
  <c r="CM359" i="46"/>
  <c r="CN359" i="46"/>
  <c r="CO359" i="46"/>
  <c r="CP359" i="46"/>
  <c r="CQ359" i="46"/>
  <c r="CR359" i="46"/>
  <c r="CS359" i="46"/>
  <c r="CT359" i="46"/>
  <c r="CU359" i="46"/>
  <c r="CV359" i="46"/>
  <c r="CW359" i="46"/>
  <c r="CX359" i="46"/>
  <c r="CY359" i="46"/>
  <c r="CZ359" i="46"/>
  <c r="DA359" i="46"/>
  <c r="DB359" i="46"/>
  <c r="DC359" i="46"/>
  <c r="DD359" i="46"/>
  <c r="DE359" i="46"/>
  <c r="DF359" i="46"/>
  <c r="DG359" i="46"/>
  <c r="DH359" i="46"/>
  <c r="DI359" i="46"/>
  <c r="DJ359" i="46"/>
  <c r="DK359" i="46"/>
  <c r="DL359" i="46"/>
  <c r="DM359" i="46"/>
  <c r="DN359" i="46"/>
  <c r="DO359" i="46"/>
  <c r="DP359" i="46"/>
  <c r="DQ359" i="46"/>
  <c r="DR359" i="46"/>
  <c r="DS359" i="46"/>
  <c r="DT359" i="46"/>
  <c r="DU359" i="46"/>
  <c r="DV359" i="46"/>
  <c r="DW359" i="46"/>
  <c r="DX359" i="46"/>
  <c r="DY359" i="46"/>
  <c r="DZ359" i="46"/>
  <c r="EA359" i="46"/>
  <c r="EB359" i="46"/>
  <c r="EC359" i="46"/>
  <c r="ED359" i="46"/>
  <c r="EE359" i="46"/>
  <c r="EF359" i="46"/>
  <c r="EG359" i="46"/>
  <c r="EH359" i="46"/>
  <c r="EI359" i="46"/>
  <c r="EJ359" i="46"/>
  <c r="EK359" i="46"/>
  <c r="EL359" i="46"/>
  <c r="EM359" i="46"/>
  <c r="EN359" i="46"/>
  <c r="EO359" i="46"/>
  <c r="EP359" i="46"/>
  <c r="EQ359" i="46"/>
  <c r="ER359" i="46"/>
  <c r="ES359" i="46"/>
  <c r="ET359" i="46"/>
  <c r="EU359" i="46"/>
  <c r="EV359" i="46"/>
  <c r="AI459" i="46"/>
  <c r="AM459" i="46"/>
  <c r="AP459" i="46"/>
  <c r="AB459" i="46"/>
  <c r="Z459" i="46"/>
  <c r="AE459" i="46"/>
  <c r="AV459" i="46"/>
  <c r="AZ459" i="46"/>
  <c r="BD459" i="46"/>
  <c r="BH459" i="46"/>
  <c r="BL459" i="46"/>
  <c r="BP459" i="46"/>
  <c r="BT459" i="46"/>
  <c r="BX459" i="46"/>
  <c r="CB459" i="46"/>
  <c r="CF459" i="46"/>
  <c r="CJ459" i="46"/>
  <c r="CN459" i="46"/>
  <c r="CR459" i="46"/>
  <c r="CV459" i="46"/>
  <c r="CZ459" i="46"/>
  <c r="DD459" i="46"/>
  <c r="DH459" i="46"/>
  <c r="DL459" i="46"/>
  <c r="DP459" i="46"/>
  <c r="DR459" i="46"/>
  <c r="DS459" i="46"/>
  <c r="AS459" i="46"/>
  <c r="AJ459" i="46"/>
  <c r="AN459" i="46"/>
  <c r="AA459" i="46"/>
  <c r="V459" i="46"/>
  <c r="AO459" i="46"/>
  <c r="AH459" i="46"/>
  <c r="AX459" i="46"/>
  <c r="BB459" i="46"/>
  <c r="BF459" i="46"/>
  <c r="BJ459" i="46"/>
  <c r="BN459" i="46"/>
  <c r="BR459" i="46"/>
  <c r="BV459" i="46"/>
  <c r="BZ459" i="46"/>
  <c r="CD459" i="46"/>
  <c r="CH459" i="46"/>
  <c r="CL459" i="46"/>
  <c r="CP459" i="46"/>
  <c r="CT459" i="46"/>
  <c r="CX459" i="46"/>
  <c r="DB459" i="46"/>
  <c r="DF459" i="46"/>
  <c r="DJ459" i="46"/>
  <c r="DN459" i="46"/>
  <c r="DO459" i="46"/>
  <c r="CY459" i="46"/>
  <c r="CI459" i="46"/>
  <c r="BS459" i="46"/>
  <c r="BC459" i="46"/>
  <c r="AD459" i="46"/>
  <c r="AQ459" i="46"/>
  <c r="DQ459" i="46"/>
  <c r="DA459" i="46"/>
  <c r="CK459" i="46"/>
  <c r="BU459" i="46"/>
  <c r="BE459" i="46"/>
  <c r="Y459" i="46"/>
  <c r="U459" i="46"/>
  <c r="AC459" i="46"/>
  <c r="DK459" i="46"/>
  <c r="CU459" i="46"/>
  <c r="CE459" i="46"/>
  <c r="BO459" i="46"/>
  <c r="AY459" i="46"/>
  <c r="AU459" i="46"/>
  <c r="DM459" i="46"/>
  <c r="CW459" i="46"/>
  <c r="CG459" i="46"/>
  <c r="BQ459" i="46"/>
  <c r="BA459" i="46"/>
  <c r="AR459" i="46"/>
  <c r="DG459" i="46"/>
  <c r="CQ459" i="46"/>
  <c r="CA459" i="46"/>
  <c r="BK459" i="46"/>
  <c r="AL459" i="46"/>
  <c r="AT459" i="46"/>
  <c r="DI459" i="46"/>
  <c r="CS459" i="46"/>
  <c r="CC459" i="46"/>
  <c r="BM459" i="46"/>
  <c r="AW459" i="46"/>
  <c r="AK459" i="46"/>
  <c r="DC459" i="46"/>
  <c r="CM459" i="46"/>
  <c r="BW459" i="46"/>
  <c r="BG459" i="46"/>
  <c r="W459" i="46"/>
  <c r="AG459" i="46"/>
  <c r="DE459" i="46"/>
  <c r="CO459" i="46"/>
  <c r="BY459" i="46"/>
  <c r="BI459" i="46"/>
  <c r="AF459" i="46"/>
  <c r="X459" i="46"/>
  <c r="DT459" i="46"/>
  <c r="DU459" i="46"/>
  <c r="DV459" i="46"/>
  <c r="DW459" i="46"/>
  <c r="DX459" i="46"/>
  <c r="DY459" i="46"/>
  <c r="DZ459" i="46"/>
  <c r="EA459" i="46"/>
  <c r="EB459" i="46"/>
  <c r="EC459" i="46"/>
  <c r="ED459" i="46"/>
  <c r="EE459" i="46"/>
  <c r="EF459" i="46"/>
  <c r="EG459" i="46"/>
  <c r="EH459" i="46"/>
  <c r="EI459" i="46"/>
  <c r="EJ459" i="46"/>
  <c r="EK459" i="46"/>
  <c r="EL459" i="46"/>
  <c r="EM459" i="46"/>
  <c r="EN459" i="46"/>
  <c r="EO459" i="46"/>
  <c r="EP459" i="46"/>
  <c r="EQ459" i="46"/>
  <c r="ER459" i="46"/>
  <c r="ES459" i="46"/>
  <c r="ET459" i="46"/>
  <c r="EU459" i="46"/>
  <c r="EV459" i="46"/>
  <c r="AP464" i="46"/>
  <c r="AH464" i="46"/>
  <c r="Z464" i="46"/>
  <c r="W464" i="46"/>
  <c r="AY464" i="46"/>
  <c r="BC464" i="46"/>
  <c r="BG464" i="46"/>
  <c r="BK464" i="46"/>
  <c r="BO464" i="46"/>
  <c r="BS464" i="46"/>
  <c r="BW464" i="46"/>
  <c r="CA464" i="46"/>
  <c r="CE464" i="46"/>
  <c r="CI464" i="46"/>
  <c r="CM464" i="46"/>
  <c r="CQ464" i="46"/>
  <c r="CU464" i="46"/>
  <c r="CY464" i="46"/>
  <c r="DC464" i="46"/>
  <c r="DG464" i="46"/>
  <c r="DK464" i="46"/>
  <c r="DO464" i="46"/>
  <c r="DS464" i="46"/>
  <c r="AO464" i="46"/>
  <c r="AN464" i="46"/>
  <c r="AK464" i="46"/>
  <c r="AJ464" i="46"/>
  <c r="AB464" i="46"/>
  <c r="AI464" i="46"/>
  <c r="AV464" i="46"/>
  <c r="AZ464" i="46"/>
  <c r="BD464" i="46"/>
  <c r="BH464" i="46"/>
  <c r="BL464" i="46"/>
  <c r="BP464" i="46"/>
  <c r="BT464" i="46"/>
  <c r="BX464" i="46"/>
  <c r="CB464" i="46"/>
  <c r="CF464" i="46"/>
  <c r="CJ464" i="46"/>
  <c r="CN464" i="46"/>
  <c r="CR464" i="46"/>
  <c r="CV464" i="46"/>
  <c r="CZ464" i="46"/>
  <c r="DD464" i="46"/>
  <c r="DH464" i="46"/>
  <c r="DL464" i="46"/>
  <c r="DP464" i="46"/>
  <c r="DT464" i="46"/>
  <c r="DW464" i="46"/>
  <c r="AU464" i="46"/>
  <c r="AF464" i="46"/>
  <c r="AE464" i="46"/>
  <c r="AG464" i="46"/>
  <c r="AA464" i="46"/>
  <c r="AM464" i="46"/>
  <c r="V464" i="46"/>
  <c r="AW464" i="46"/>
  <c r="BA464" i="46"/>
  <c r="BE464" i="46"/>
  <c r="BI464" i="46"/>
  <c r="BM464" i="46"/>
  <c r="BQ464" i="46"/>
  <c r="BU464" i="46"/>
  <c r="BY464" i="46"/>
  <c r="CC464" i="46"/>
  <c r="CG464" i="46"/>
  <c r="CK464" i="46"/>
  <c r="CO464" i="46"/>
  <c r="CS464" i="46"/>
  <c r="CW464" i="46"/>
  <c r="DA464" i="46"/>
  <c r="DE464" i="46"/>
  <c r="DI464" i="46"/>
  <c r="DM464" i="46"/>
  <c r="DQ464" i="46"/>
  <c r="DU464" i="46"/>
  <c r="CD464" i="46"/>
  <c r="CH464" i="46"/>
  <c r="CL464" i="46"/>
  <c r="CP464" i="46"/>
  <c r="CT464" i="46"/>
  <c r="CX464" i="46"/>
  <c r="DB464" i="46"/>
  <c r="DF464" i="46"/>
  <c r="DJ464" i="46"/>
  <c r="DN464" i="46"/>
  <c r="DR464" i="46"/>
  <c r="DV464" i="46"/>
  <c r="BR464" i="46"/>
  <c r="BB464" i="46"/>
  <c r="U464" i="46"/>
  <c r="AC464" i="46"/>
  <c r="AT464" i="46"/>
  <c r="BN464" i="46"/>
  <c r="AX464" i="46"/>
  <c r="X464" i="46"/>
  <c r="Y464" i="46"/>
  <c r="BZ464" i="46"/>
  <c r="BJ464" i="46"/>
  <c r="AD464" i="46"/>
  <c r="AQ464" i="46"/>
  <c r="DY464" i="46"/>
  <c r="BV464" i="46"/>
  <c r="BF464" i="46"/>
  <c r="AR464" i="46"/>
  <c r="AS464" i="46"/>
  <c r="DX464" i="46"/>
  <c r="AL464" i="46"/>
  <c r="DZ464" i="46"/>
  <c r="EA464" i="46"/>
  <c r="EB464" i="46"/>
  <c r="EC464" i="46"/>
  <c r="ED464" i="46"/>
  <c r="EE464" i="46"/>
  <c r="EF464" i="46"/>
  <c r="EG464" i="46"/>
  <c r="EH464" i="46"/>
  <c r="EI464" i="46"/>
  <c r="EJ464" i="46"/>
  <c r="EK464" i="46"/>
  <c r="EL464" i="46"/>
  <c r="EM464" i="46"/>
  <c r="EN464" i="46"/>
  <c r="EO464" i="46"/>
  <c r="EP464" i="46"/>
  <c r="EQ464" i="46"/>
  <c r="ER464" i="46"/>
  <c r="ES464" i="46"/>
  <c r="ET464" i="46"/>
  <c r="EU464" i="46"/>
  <c r="EV464" i="46"/>
  <c r="AE380" i="46"/>
  <c r="X380" i="46"/>
  <c r="AN380" i="46"/>
  <c r="V380" i="46"/>
  <c r="Y380" i="46"/>
  <c r="W380" i="46"/>
  <c r="AS380" i="46"/>
  <c r="AM380" i="46"/>
  <c r="AF380" i="46"/>
  <c r="AT380" i="46"/>
  <c r="AH380" i="46"/>
  <c r="AK380" i="46"/>
  <c r="Z380" i="46"/>
  <c r="AA380" i="46"/>
  <c r="AQ380" i="46"/>
  <c r="AJ380" i="46"/>
  <c r="AL380" i="46"/>
  <c r="AO380" i="46"/>
  <c r="U380" i="46"/>
  <c r="AG380" i="46"/>
  <c r="AR380" i="46"/>
  <c r="AU380" i="46"/>
  <c r="AC380" i="46"/>
  <c r="AI380" i="46"/>
  <c r="AD380" i="46"/>
  <c r="AB380" i="46"/>
  <c r="AP380" i="46"/>
  <c r="AV380" i="46"/>
  <c r="AW380" i="46"/>
  <c r="AX380" i="46"/>
  <c r="AY380" i="46"/>
  <c r="AZ380" i="46"/>
  <c r="BA380" i="46"/>
  <c r="BB380" i="46"/>
  <c r="BC380" i="46"/>
  <c r="BD380" i="46"/>
  <c r="BE380" i="46"/>
  <c r="BF380" i="46"/>
  <c r="BG380" i="46"/>
  <c r="BH380" i="46"/>
  <c r="BI380" i="46"/>
  <c r="BJ380" i="46"/>
  <c r="BK380" i="46"/>
  <c r="BL380" i="46"/>
  <c r="BM380" i="46"/>
  <c r="BN380" i="46"/>
  <c r="BO380" i="46"/>
  <c r="BP380" i="46"/>
  <c r="BQ380" i="46"/>
  <c r="BR380" i="46"/>
  <c r="BS380" i="46"/>
  <c r="BT380" i="46"/>
  <c r="BU380" i="46"/>
  <c r="BV380" i="46"/>
  <c r="BW380" i="46"/>
  <c r="BX380" i="46"/>
  <c r="BY380" i="46"/>
  <c r="BZ380" i="46"/>
  <c r="CA380" i="46"/>
  <c r="CB380" i="46"/>
  <c r="CC380" i="46"/>
  <c r="CD380" i="46"/>
  <c r="CE380" i="46"/>
  <c r="CF380" i="46"/>
  <c r="CG380" i="46"/>
  <c r="CH380" i="46"/>
  <c r="CI380" i="46"/>
  <c r="CJ380" i="46"/>
  <c r="CK380" i="46"/>
  <c r="CL380" i="46"/>
  <c r="CM380" i="46"/>
  <c r="CN380" i="46"/>
  <c r="CO380" i="46"/>
  <c r="CP380" i="46"/>
  <c r="CQ380" i="46"/>
  <c r="CR380" i="46"/>
  <c r="CS380" i="46"/>
  <c r="CT380" i="46"/>
  <c r="CU380" i="46"/>
  <c r="CV380" i="46"/>
  <c r="CW380" i="46"/>
  <c r="CX380" i="46"/>
  <c r="CY380" i="46"/>
  <c r="CZ380" i="46"/>
  <c r="DA380" i="46"/>
  <c r="DB380" i="46"/>
  <c r="DC380" i="46"/>
  <c r="DD380" i="46"/>
  <c r="DE380" i="46"/>
  <c r="DF380" i="46"/>
  <c r="DG380" i="46"/>
  <c r="DH380" i="46"/>
  <c r="DI380" i="46"/>
  <c r="DJ380" i="46"/>
  <c r="DK380" i="46"/>
  <c r="DL380" i="46"/>
  <c r="DM380" i="46"/>
  <c r="DN380" i="46"/>
  <c r="DO380" i="46"/>
  <c r="DP380" i="46"/>
  <c r="DQ380" i="46"/>
  <c r="DR380" i="46"/>
  <c r="DS380" i="46"/>
  <c r="DT380" i="46"/>
  <c r="DU380" i="46"/>
  <c r="DV380" i="46"/>
  <c r="DW380" i="46"/>
  <c r="DX380" i="46"/>
  <c r="DY380" i="46"/>
  <c r="DZ380" i="46"/>
  <c r="EA380" i="46"/>
  <c r="EB380" i="46"/>
  <c r="EC380" i="46"/>
  <c r="ED380" i="46"/>
  <c r="EE380" i="46"/>
  <c r="EF380" i="46"/>
  <c r="EG380" i="46"/>
  <c r="EH380" i="46"/>
  <c r="EI380" i="46"/>
  <c r="EJ380" i="46"/>
  <c r="EK380" i="46"/>
  <c r="EL380" i="46"/>
  <c r="EM380" i="46"/>
  <c r="EN380" i="46"/>
  <c r="EO380" i="46"/>
  <c r="EP380" i="46"/>
  <c r="EQ380" i="46"/>
  <c r="ER380" i="46"/>
  <c r="ES380" i="46"/>
  <c r="ET380" i="46"/>
  <c r="EU380" i="46"/>
  <c r="EV380" i="46"/>
  <c r="V358" i="46"/>
  <c r="Z358" i="46"/>
  <c r="AD358" i="46"/>
  <c r="AH358" i="46"/>
  <c r="AL358" i="46"/>
  <c r="AP358" i="46"/>
  <c r="AT358" i="46"/>
  <c r="U358" i="46"/>
  <c r="AA358" i="46"/>
  <c r="AE358" i="46"/>
  <c r="AI358" i="46"/>
  <c r="AM358" i="46"/>
  <c r="AQ358" i="46"/>
  <c r="AU358" i="46"/>
  <c r="X358" i="46"/>
  <c r="AB358" i="46"/>
  <c r="AF358" i="46"/>
  <c r="AJ358" i="46"/>
  <c r="AN358" i="46"/>
  <c r="AR358" i="46"/>
  <c r="AG358" i="46"/>
  <c r="W358" i="46"/>
  <c r="AK358" i="46"/>
  <c r="AC358" i="46"/>
  <c r="Y358" i="46"/>
  <c r="AO358" i="46"/>
  <c r="AS358" i="46"/>
  <c r="AV358" i="46"/>
  <c r="AW358" i="46"/>
  <c r="AX358" i="46"/>
  <c r="AY358" i="46"/>
  <c r="AZ358" i="46"/>
  <c r="BA358" i="46"/>
  <c r="BB358" i="46"/>
  <c r="BC358" i="46"/>
  <c r="BD358" i="46"/>
  <c r="BE358" i="46"/>
  <c r="BF358" i="46"/>
  <c r="BG358" i="46"/>
  <c r="BH358" i="46"/>
  <c r="BI358" i="46"/>
  <c r="BJ358" i="46"/>
  <c r="BK358" i="46"/>
  <c r="BL358" i="46"/>
  <c r="BM358" i="46"/>
  <c r="BN358" i="46"/>
  <c r="BO358" i="46"/>
  <c r="BP358" i="46"/>
  <c r="BQ358" i="46"/>
  <c r="BR358" i="46"/>
  <c r="BS358" i="46"/>
  <c r="BT358" i="46"/>
  <c r="BU358" i="46"/>
  <c r="BV358" i="46"/>
  <c r="BW358" i="46"/>
  <c r="BX358" i="46"/>
  <c r="BY358" i="46"/>
  <c r="BZ358" i="46"/>
  <c r="CA358" i="46"/>
  <c r="CB358" i="46"/>
  <c r="CC358" i="46"/>
  <c r="CD358" i="46"/>
  <c r="CE358" i="46"/>
  <c r="CF358" i="46"/>
  <c r="CG358" i="46"/>
  <c r="CH358" i="46"/>
  <c r="CI358" i="46"/>
  <c r="CJ358" i="46"/>
  <c r="CK358" i="46"/>
  <c r="CL358" i="46"/>
  <c r="CM358" i="46"/>
  <c r="CN358" i="46"/>
  <c r="CO358" i="46"/>
  <c r="CP358" i="46"/>
  <c r="CQ358" i="46"/>
  <c r="CR358" i="46"/>
  <c r="CS358" i="46"/>
  <c r="CT358" i="46"/>
  <c r="CU358" i="46"/>
  <c r="CV358" i="46"/>
  <c r="CW358" i="46"/>
  <c r="CX358" i="46"/>
  <c r="CY358" i="46"/>
  <c r="CZ358" i="46"/>
  <c r="DA358" i="46"/>
  <c r="DB358" i="46"/>
  <c r="DC358" i="46"/>
  <c r="DD358" i="46"/>
  <c r="DE358" i="46"/>
  <c r="DF358" i="46"/>
  <c r="DG358" i="46"/>
  <c r="DH358" i="46"/>
  <c r="DI358" i="46"/>
  <c r="DJ358" i="46"/>
  <c r="DK358" i="46"/>
  <c r="DL358" i="46"/>
  <c r="DM358" i="46"/>
  <c r="DN358" i="46"/>
  <c r="DO358" i="46"/>
  <c r="DP358" i="46"/>
  <c r="DQ358" i="46"/>
  <c r="DR358" i="46"/>
  <c r="DS358" i="46"/>
  <c r="DT358" i="46"/>
  <c r="DU358" i="46"/>
  <c r="DV358" i="46"/>
  <c r="DW358" i="46"/>
  <c r="DX358" i="46"/>
  <c r="DY358" i="46"/>
  <c r="DZ358" i="46"/>
  <c r="EA358" i="46"/>
  <c r="EB358" i="46"/>
  <c r="EC358" i="46"/>
  <c r="ED358" i="46"/>
  <c r="EE358" i="46"/>
  <c r="EF358" i="46"/>
  <c r="EG358" i="46"/>
  <c r="EH358" i="46"/>
  <c r="EI358" i="46"/>
  <c r="EJ358" i="46"/>
  <c r="EK358" i="46"/>
  <c r="EL358" i="46"/>
  <c r="EM358" i="46"/>
  <c r="EN358" i="46"/>
  <c r="EO358" i="46"/>
  <c r="EP358" i="46"/>
  <c r="EQ358" i="46"/>
  <c r="ER358" i="46"/>
  <c r="ES358" i="46"/>
  <c r="ET358" i="46"/>
  <c r="EU358" i="46"/>
  <c r="EV358" i="46"/>
  <c r="AI457" i="46"/>
  <c r="AE457" i="46"/>
  <c r="AO457" i="46"/>
  <c r="AF457" i="46"/>
  <c r="AS457" i="46"/>
  <c r="AA457" i="46"/>
  <c r="Y457" i="46"/>
  <c r="AY457" i="46"/>
  <c r="BC457" i="46"/>
  <c r="BG457" i="46"/>
  <c r="BK457" i="46"/>
  <c r="BO457" i="46"/>
  <c r="BS457" i="46"/>
  <c r="BW457" i="46"/>
  <c r="CA457" i="46"/>
  <c r="CE457" i="46"/>
  <c r="CI457" i="46"/>
  <c r="CM457" i="46"/>
  <c r="CQ457" i="46"/>
  <c r="CU457" i="46"/>
  <c r="CY457" i="46"/>
  <c r="DC457" i="46"/>
  <c r="DG457" i="46"/>
  <c r="DK457" i="46"/>
  <c r="DO457" i="46"/>
  <c r="U457" i="46"/>
  <c r="CC457" i="46"/>
  <c r="CO457" i="46"/>
  <c r="CW457" i="46"/>
  <c r="DM457" i="46"/>
  <c r="AK457" i="46"/>
  <c r="AP457" i="46"/>
  <c r="AL457" i="46"/>
  <c r="AG457" i="46"/>
  <c r="AT457" i="46"/>
  <c r="AB457" i="46"/>
  <c r="AV457" i="46"/>
  <c r="AZ457" i="46"/>
  <c r="BD457" i="46"/>
  <c r="BH457" i="46"/>
  <c r="BL457" i="46"/>
  <c r="BP457" i="46"/>
  <c r="BT457" i="46"/>
  <c r="BX457" i="46"/>
  <c r="CB457" i="46"/>
  <c r="CF457" i="46"/>
  <c r="CJ457" i="46"/>
  <c r="CN457" i="46"/>
  <c r="CR457" i="46"/>
  <c r="CV457" i="46"/>
  <c r="CZ457" i="46"/>
  <c r="DD457" i="46"/>
  <c r="DH457" i="46"/>
  <c r="DL457" i="46"/>
  <c r="BE457" i="46"/>
  <c r="DE457" i="46"/>
  <c r="W457" i="46"/>
  <c r="AJ457" i="46"/>
  <c r="AM457" i="46"/>
  <c r="AN457" i="46"/>
  <c r="AU457" i="46"/>
  <c r="AW457" i="46"/>
  <c r="BA457" i="46"/>
  <c r="BI457" i="46"/>
  <c r="BM457" i="46"/>
  <c r="BQ457" i="46"/>
  <c r="BU457" i="46"/>
  <c r="CG457" i="46"/>
  <c r="CS457" i="46"/>
  <c r="DI457" i="46"/>
  <c r="AQ457" i="46"/>
  <c r="BY457" i="46"/>
  <c r="CK457" i="46"/>
  <c r="DA457" i="46"/>
  <c r="DP457" i="46"/>
  <c r="DB457" i="46"/>
  <c r="CL457" i="46"/>
  <c r="BV457" i="46"/>
  <c r="BF457" i="46"/>
  <c r="Z457" i="46"/>
  <c r="AD457" i="46"/>
  <c r="DN457" i="46"/>
  <c r="CX457" i="46"/>
  <c r="CH457" i="46"/>
  <c r="BR457" i="46"/>
  <c r="BB457" i="46"/>
  <c r="AC457" i="46"/>
  <c r="AH457" i="46"/>
  <c r="DJ457" i="46"/>
  <c r="CT457" i="46"/>
  <c r="CD457" i="46"/>
  <c r="BN457" i="46"/>
  <c r="AX457" i="46"/>
  <c r="AR457" i="46"/>
  <c r="DR457" i="46"/>
  <c r="DF457" i="46"/>
  <c r="CP457" i="46"/>
  <c r="BZ457" i="46"/>
  <c r="BJ457" i="46"/>
  <c r="X457" i="46"/>
  <c r="V457" i="46"/>
  <c r="DQ457" i="46"/>
  <c r="DS457" i="46"/>
  <c r="DT457" i="46"/>
  <c r="DU457" i="46"/>
  <c r="DV457" i="46"/>
  <c r="DW457" i="46"/>
  <c r="DX457" i="46"/>
  <c r="DY457" i="46"/>
  <c r="DZ457" i="46"/>
  <c r="EA457" i="46"/>
  <c r="EB457" i="46"/>
  <c r="EC457" i="46"/>
  <c r="ED457" i="46"/>
  <c r="EE457" i="46"/>
  <c r="EF457" i="46"/>
  <c r="EG457" i="46"/>
  <c r="EH457" i="46"/>
  <c r="EI457" i="46"/>
  <c r="EJ457" i="46"/>
  <c r="EK457" i="46"/>
  <c r="EL457" i="46"/>
  <c r="EM457" i="46"/>
  <c r="EN457" i="46"/>
  <c r="EO457" i="46"/>
  <c r="EP457" i="46"/>
  <c r="EQ457" i="46"/>
  <c r="ER457" i="46"/>
  <c r="ES457" i="46"/>
  <c r="ET457" i="46"/>
  <c r="EU457" i="46"/>
  <c r="EV457" i="46"/>
  <c r="AJ373" i="46"/>
  <c r="AG373" i="46"/>
  <c r="W373" i="46"/>
  <c r="Z373" i="46"/>
  <c r="AN373" i="46"/>
  <c r="AR373" i="46"/>
  <c r="X373" i="46"/>
  <c r="V373" i="46"/>
  <c r="AL373" i="46"/>
  <c r="AM373" i="46"/>
  <c r="AK373" i="46"/>
  <c r="AO373" i="46"/>
  <c r="AS373" i="46"/>
  <c r="AB373" i="46"/>
  <c r="Y373" i="46"/>
  <c r="AA373" i="46"/>
  <c r="AD373" i="46"/>
  <c r="AE373" i="46"/>
  <c r="AP373" i="46"/>
  <c r="AT373" i="46"/>
  <c r="AF373" i="46"/>
  <c r="AC373" i="46"/>
  <c r="AH373" i="46"/>
  <c r="AI373" i="46"/>
  <c r="U373" i="46"/>
  <c r="AQ373" i="46"/>
  <c r="AU373" i="46"/>
  <c r="AV373" i="46"/>
  <c r="AW373" i="46"/>
  <c r="AX373" i="46"/>
  <c r="AY373" i="46"/>
  <c r="AZ373" i="46"/>
  <c r="BA373" i="46"/>
  <c r="BB373" i="46"/>
  <c r="BC373" i="46"/>
  <c r="BD373" i="46"/>
  <c r="BE373" i="46"/>
  <c r="BF373" i="46"/>
  <c r="BG373" i="46"/>
  <c r="BH373" i="46"/>
  <c r="BI373" i="46"/>
  <c r="BJ373" i="46"/>
  <c r="BK373" i="46"/>
  <c r="BL373" i="46"/>
  <c r="BM373" i="46"/>
  <c r="BN373" i="46"/>
  <c r="BO373" i="46"/>
  <c r="BP373" i="46"/>
  <c r="BQ373" i="46"/>
  <c r="BR373" i="46"/>
  <c r="BS373" i="46"/>
  <c r="BT373" i="46"/>
  <c r="BU373" i="46"/>
  <c r="BV373" i="46"/>
  <c r="BW373" i="46"/>
  <c r="BX373" i="46"/>
  <c r="BY373" i="46"/>
  <c r="BZ373" i="46"/>
  <c r="CA373" i="46"/>
  <c r="CB373" i="46"/>
  <c r="CC373" i="46"/>
  <c r="CD373" i="46"/>
  <c r="CE373" i="46"/>
  <c r="CF373" i="46"/>
  <c r="CG373" i="46"/>
  <c r="CH373" i="46"/>
  <c r="CI373" i="46"/>
  <c r="CJ373" i="46"/>
  <c r="CK373" i="46"/>
  <c r="CL373" i="46"/>
  <c r="CM373" i="46"/>
  <c r="CN373" i="46"/>
  <c r="CO373" i="46"/>
  <c r="CP373" i="46"/>
  <c r="CQ373" i="46"/>
  <c r="CR373" i="46"/>
  <c r="CS373" i="46"/>
  <c r="CT373" i="46"/>
  <c r="CU373" i="46"/>
  <c r="CV373" i="46"/>
  <c r="CW373" i="46"/>
  <c r="CX373" i="46"/>
  <c r="CY373" i="46"/>
  <c r="CZ373" i="46"/>
  <c r="DA373" i="46"/>
  <c r="DB373" i="46"/>
  <c r="DC373" i="46"/>
  <c r="DD373" i="46"/>
  <c r="DE373" i="46"/>
  <c r="DF373" i="46"/>
  <c r="DG373" i="46"/>
  <c r="DH373" i="46"/>
  <c r="DI373" i="46"/>
  <c r="DJ373" i="46"/>
  <c r="DK373" i="46"/>
  <c r="DL373" i="46"/>
  <c r="DM373" i="46"/>
  <c r="DN373" i="46"/>
  <c r="DO373" i="46"/>
  <c r="DP373" i="46"/>
  <c r="DQ373" i="46"/>
  <c r="DR373" i="46"/>
  <c r="DS373" i="46"/>
  <c r="DT373" i="46"/>
  <c r="DU373" i="46"/>
  <c r="DV373" i="46"/>
  <c r="DW373" i="46"/>
  <c r="DX373" i="46"/>
  <c r="DY373" i="46"/>
  <c r="DZ373" i="46"/>
  <c r="EA373" i="46"/>
  <c r="EB373" i="46"/>
  <c r="EC373" i="46"/>
  <c r="ED373" i="46"/>
  <c r="EE373" i="46"/>
  <c r="EF373" i="46"/>
  <c r="EG373" i="46"/>
  <c r="EH373" i="46"/>
  <c r="EI373" i="46"/>
  <c r="EJ373" i="46"/>
  <c r="EK373" i="46"/>
  <c r="EL373" i="46"/>
  <c r="EM373" i="46"/>
  <c r="EN373" i="46"/>
  <c r="EO373" i="46"/>
  <c r="EP373" i="46"/>
  <c r="EQ373" i="46"/>
  <c r="ER373" i="46"/>
  <c r="ES373" i="46"/>
  <c r="ET373" i="46"/>
  <c r="EU373" i="46"/>
  <c r="EV373" i="46"/>
  <c r="U455" i="46"/>
  <c r="AM455" i="46"/>
  <c r="Z455" i="46"/>
  <c r="AN455" i="46"/>
  <c r="AD455" i="46"/>
  <c r="AR455" i="46"/>
  <c r="AK455" i="46"/>
  <c r="AY455" i="46"/>
  <c r="BC455" i="46"/>
  <c r="BG455" i="46"/>
  <c r="BK455" i="46"/>
  <c r="BO455" i="46"/>
  <c r="BS455" i="46"/>
  <c r="BW455" i="46"/>
  <c r="CA455" i="46"/>
  <c r="CE455" i="46"/>
  <c r="CI455" i="46"/>
  <c r="CM455" i="46"/>
  <c r="CQ455" i="46"/>
  <c r="CU455" i="46"/>
  <c r="CY455" i="46"/>
  <c r="DC455" i="46"/>
  <c r="DG455" i="46"/>
  <c r="DK455" i="46"/>
  <c r="W455" i="46"/>
  <c r="AJ455" i="46"/>
  <c r="AP455" i="46"/>
  <c r="Y455" i="46"/>
  <c r="AT455" i="46"/>
  <c r="X455" i="46"/>
  <c r="AV455" i="46"/>
  <c r="AZ455" i="46"/>
  <c r="BD455" i="46"/>
  <c r="BH455" i="46"/>
  <c r="BL455" i="46"/>
  <c r="BP455" i="46"/>
  <c r="BT455" i="46"/>
  <c r="BX455" i="46"/>
  <c r="CB455" i="46"/>
  <c r="CF455" i="46"/>
  <c r="CJ455" i="46"/>
  <c r="CN455" i="46"/>
  <c r="CR455" i="46"/>
  <c r="CV455" i="46"/>
  <c r="CZ455" i="46"/>
  <c r="DD455" i="46"/>
  <c r="DH455" i="46"/>
  <c r="DL455" i="46"/>
  <c r="AH455" i="46"/>
  <c r="AS455" i="46"/>
  <c r="AG455" i="46"/>
  <c r="AA455" i="46"/>
  <c r="AF455" i="46"/>
  <c r="AE455" i="46"/>
  <c r="V455" i="46"/>
  <c r="AW455" i="46"/>
  <c r="BA455" i="46"/>
  <c r="BE455" i="46"/>
  <c r="BI455" i="46"/>
  <c r="BM455" i="46"/>
  <c r="BQ455" i="46"/>
  <c r="BU455" i="46"/>
  <c r="BY455" i="46"/>
  <c r="CC455" i="46"/>
  <c r="CG455" i="46"/>
  <c r="CK455" i="46"/>
  <c r="CO455" i="46"/>
  <c r="CS455" i="46"/>
  <c r="CW455" i="46"/>
  <c r="DA455" i="46"/>
  <c r="DE455" i="46"/>
  <c r="DI455" i="46"/>
  <c r="DM455" i="46"/>
  <c r="AI455" i="46"/>
  <c r="AL455" i="46"/>
  <c r="AC455" i="46"/>
  <c r="AQ455" i="46"/>
  <c r="AO455" i="46"/>
  <c r="AU455" i="46"/>
  <c r="AB455" i="46"/>
  <c r="AX455" i="46"/>
  <c r="BB455" i="46"/>
  <c r="BF455" i="46"/>
  <c r="BJ455" i="46"/>
  <c r="BN455" i="46"/>
  <c r="BR455" i="46"/>
  <c r="BV455" i="46"/>
  <c r="BZ455" i="46"/>
  <c r="CD455" i="46"/>
  <c r="CH455" i="46"/>
  <c r="CL455" i="46"/>
  <c r="CP455" i="46"/>
  <c r="CT455" i="46"/>
  <c r="CX455" i="46"/>
  <c r="DB455" i="46"/>
  <c r="DF455" i="46"/>
  <c r="DJ455" i="46"/>
  <c r="DO455" i="46"/>
  <c r="DN455" i="46"/>
  <c r="DP455" i="46"/>
  <c r="DQ455" i="46"/>
  <c r="DR455" i="46"/>
  <c r="DS455" i="46"/>
  <c r="DT455" i="46"/>
  <c r="DU455" i="46"/>
  <c r="DV455" i="46"/>
  <c r="DW455" i="46"/>
  <c r="DX455" i="46"/>
  <c r="DY455" i="46"/>
  <c r="DZ455" i="46"/>
  <c r="EA455" i="46"/>
  <c r="EB455" i="46"/>
  <c r="EC455" i="46"/>
  <c r="ED455" i="46"/>
  <c r="EE455" i="46"/>
  <c r="EF455" i="46"/>
  <c r="EG455" i="46"/>
  <c r="EH455" i="46"/>
  <c r="EI455" i="46"/>
  <c r="EJ455" i="46"/>
  <c r="EK455" i="46"/>
  <c r="EL455" i="46"/>
  <c r="EM455" i="46"/>
  <c r="EN455" i="46"/>
  <c r="EO455" i="46"/>
  <c r="EP455" i="46"/>
  <c r="EQ455" i="46"/>
  <c r="ER455" i="46"/>
  <c r="ES455" i="46"/>
  <c r="ET455" i="46"/>
  <c r="EU455" i="46"/>
  <c r="EV455" i="46"/>
  <c r="AL465" i="46"/>
  <c r="AJ465" i="46"/>
  <c r="AP465" i="46"/>
  <c r="AI465" i="46"/>
  <c r="AK465" i="46"/>
  <c r="AQ465" i="46"/>
  <c r="AV465" i="46"/>
  <c r="AZ465" i="46"/>
  <c r="BD465" i="46"/>
  <c r="BH465" i="46"/>
  <c r="BL465" i="46"/>
  <c r="BP465" i="46"/>
  <c r="BT465" i="46"/>
  <c r="BX465" i="46"/>
  <c r="CB465" i="46"/>
  <c r="CF465" i="46"/>
  <c r="CJ465" i="46"/>
  <c r="CN465" i="46"/>
  <c r="CR465" i="46"/>
  <c r="CV465" i="46"/>
  <c r="CZ465" i="46"/>
  <c r="DD465" i="46"/>
  <c r="DH465" i="46"/>
  <c r="DL465" i="46"/>
  <c r="DP465" i="46"/>
  <c r="DT465" i="46"/>
  <c r="AF465" i="46"/>
  <c r="DU465" i="46"/>
  <c r="DE465" i="46"/>
  <c r="CO465" i="46"/>
  <c r="BY465" i="46"/>
  <c r="BI465" i="46"/>
  <c r="AH465" i="46"/>
  <c r="W465" i="46"/>
  <c r="DS465" i="46"/>
  <c r="DC465" i="46"/>
  <c r="CM465" i="46"/>
  <c r="BW465" i="46"/>
  <c r="BG465" i="46"/>
  <c r="AM465" i="46"/>
  <c r="AG465" i="46"/>
  <c r="DR465" i="46"/>
  <c r="DB465" i="46"/>
  <c r="CL465" i="46"/>
  <c r="BV465" i="46"/>
  <c r="BF465" i="46"/>
  <c r="AR465" i="46"/>
  <c r="Y465" i="46"/>
  <c r="BN465" i="46"/>
  <c r="DQ465" i="46"/>
  <c r="DA465" i="46"/>
  <c r="CK465" i="46"/>
  <c r="BU465" i="46"/>
  <c r="BE465" i="46"/>
  <c r="AB465" i="46"/>
  <c r="AC465" i="46"/>
  <c r="DO465" i="46"/>
  <c r="CY465" i="46"/>
  <c r="CI465" i="46"/>
  <c r="BS465" i="46"/>
  <c r="BC465" i="46"/>
  <c r="V465" i="46"/>
  <c r="U465" i="46"/>
  <c r="DZ465" i="46"/>
  <c r="DN465" i="46"/>
  <c r="CX465" i="46"/>
  <c r="CH465" i="46"/>
  <c r="BR465" i="46"/>
  <c r="BB465" i="46"/>
  <c r="AT465" i="46"/>
  <c r="AU465" i="46"/>
  <c r="DJ465" i="46"/>
  <c r="CD465" i="46"/>
  <c r="AN465" i="46"/>
  <c r="DM465" i="46"/>
  <c r="CW465" i="46"/>
  <c r="CG465" i="46"/>
  <c r="BQ465" i="46"/>
  <c r="BA465" i="46"/>
  <c r="AD465" i="46"/>
  <c r="DX465" i="46"/>
  <c r="DK465" i="46"/>
  <c r="CU465" i="46"/>
  <c r="CE465" i="46"/>
  <c r="BO465" i="46"/>
  <c r="AY465" i="46"/>
  <c r="AE465" i="46"/>
  <c r="DY465" i="46"/>
  <c r="CT465" i="46"/>
  <c r="AX465" i="46"/>
  <c r="DI465" i="46"/>
  <c r="CS465" i="46"/>
  <c r="CC465" i="46"/>
  <c r="BM465" i="46"/>
  <c r="AW465" i="46"/>
  <c r="X465" i="46"/>
  <c r="DW465" i="46"/>
  <c r="DG465" i="46"/>
  <c r="CQ465" i="46"/>
  <c r="CA465" i="46"/>
  <c r="BK465" i="46"/>
  <c r="AO465" i="46"/>
  <c r="Z465" i="46"/>
  <c r="DV465" i="46"/>
  <c r="DF465" i="46"/>
  <c r="CP465" i="46"/>
  <c r="BZ465" i="46"/>
  <c r="BJ465" i="46"/>
  <c r="AS465" i="46"/>
  <c r="AA465" i="46"/>
  <c r="EA465" i="46"/>
  <c r="EB465" i="46"/>
  <c r="EC465" i="46"/>
  <c r="ED465" i="46"/>
  <c r="EE465" i="46"/>
  <c r="EF465" i="46"/>
  <c r="EG465" i="46"/>
  <c r="EH465" i="46"/>
  <c r="EI465" i="46"/>
  <c r="EJ465" i="46"/>
  <c r="EK465" i="46"/>
  <c r="EL465" i="46"/>
  <c r="EM465" i="46"/>
  <c r="EN465" i="46"/>
  <c r="EO465" i="46"/>
  <c r="EP465" i="46"/>
  <c r="EQ465" i="46"/>
  <c r="ER465" i="46"/>
  <c r="ES465" i="46"/>
  <c r="ET465" i="46"/>
  <c r="EU465" i="46"/>
  <c r="EV465" i="46"/>
  <c r="V418" i="46"/>
  <c r="AO418" i="46"/>
  <c r="AR418" i="46"/>
  <c r="AP418" i="46"/>
  <c r="AL418" i="46"/>
  <c r="U418" i="46"/>
  <c r="AV418" i="46"/>
  <c r="AZ418" i="46"/>
  <c r="BD418" i="46"/>
  <c r="BH418" i="46"/>
  <c r="BL418" i="46"/>
  <c r="BP418" i="46"/>
  <c r="BT418" i="46"/>
  <c r="BX418" i="46"/>
  <c r="CB418" i="46"/>
  <c r="AG418" i="46"/>
  <c r="BW418" i="46"/>
  <c r="BG418" i="46"/>
  <c r="X418" i="46"/>
  <c r="Y418" i="46"/>
  <c r="CE418" i="46"/>
  <c r="BN418" i="46"/>
  <c r="AX418" i="46"/>
  <c r="AC418" i="46"/>
  <c r="CD418" i="46"/>
  <c r="BQ418" i="46"/>
  <c r="BA418" i="46"/>
  <c r="AE418" i="46"/>
  <c r="BS418" i="46"/>
  <c r="BC418" i="46"/>
  <c r="AF418" i="46"/>
  <c r="AI418" i="46"/>
  <c r="BZ418" i="46"/>
  <c r="BJ418" i="46"/>
  <c r="AM418" i="46"/>
  <c r="AQ418" i="46"/>
  <c r="BM418" i="46"/>
  <c r="AW418" i="46"/>
  <c r="Z418" i="46"/>
  <c r="BO418" i="46"/>
  <c r="AY418" i="46"/>
  <c r="AS418" i="46"/>
  <c r="BV418" i="46"/>
  <c r="BF418" i="46"/>
  <c r="W418" i="46"/>
  <c r="AD418" i="46"/>
  <c r="BY418" i="46"/>
  <c r="BI418" i="46"/>
  <c r="AH418" i="46"/>
  <c r="AA418" i="46"/>
  <c r="CC418" i="46"/>
  <c r="CA418" i="46"/>
  <c r="BK418" i="46"/>
  <c r="AN418" i="46"/>
  <c r="AB418" i="46"/>
  <c r="BR418" i="46"/>
  <c r="BB418" i="46"/>
  <c r="AU418" i="46"/>
  <c r="AT418" i="46"/>
  <c r="BU418" i="46"/>
  <c r="BE418" i="46"/>
  <c r="AK418" i="46"/>
  <c r="AJ418" i="46"/>
  <c r="CF418" i="46"/>
  <c r="CG418" i="46"/>
  <c r="CH418" i="46"/>
  <c r="CI418" i="46"/>
  <c r="CJ418" i="46"/>
  <c r="CK418" i="46"/>
  <c r="CL418" i="46"/>
  <c r="CM418" i="46"/>
  <c r="CN418" i="46"/>
  <c r="CO418" i="46"/>
  <c r="CP418" i="46"/>
  <c r="CQ418" i="46"/>
  <c r="CR418" i="46"/>
  <c r="CS418" i="46"/>
  <c r="CT418" i="46"/>
  <c r="CU418" i="46"/>
  <c r="CV418" i="46"/>
  <c r="CW418" i="46"/>
  <c r="CX418" i="46"/>
  <c r="CY418" i="46"/>
  <c r="CZ418" i="46"/>
  <c r="DA418" i="46"/>
  <c r="DB418" i="46"/>
  <c r="DC418" i="46"/>
  <c r="DD418" i="46"/>
  <c r="DE418" i="46"/>
  <c r="DF418" i="46"/>
  <c r="DG418" i="46"/>
  <c r="DH418" i="46"/>
  <c r="DI418" i="46"/>
  <c r="DJ418" i="46"/>
  <c r="DK418" i="46"/>
  <c r="DL418" i="46"/>
  <c r="DM418" i="46"/>
  <c r="DN418" i="46"/>
  <c r="DO418" i="46"/>
  <c r="DP418" i="46"/>
  <c r="DQ418" i="46"/>
  <c r="DR418" i="46"/>
  <c r="DS418" i="46"/>
  <c r="DT418" i="46"/>
  <c r="DU418" i="46"/>
  <c r="DV418" i="46"/>
  <c r="DW418" i="46"/>
  <c r="DX418" i="46"/>
  <c r="DY418" i="46"/>
  <c r="DZ418" i="46"/>
  <c r="EA418" i="46"/>
  <c r="EB418" i="46"/>
  <c r="EC418" i="46"/>
  <c r="ED418" i="46"/>
  <c r="EE418" i="46"/>
  <c r="EF418" i="46"/>
  <c r="EG418" i="46"/>
  <c r="EH418" i="46"/>
  <c r="EI418" i="46"/>
  <c r="EJ418" i="46"/>
  <c r="EK418" i="46"/>
  <c r="EL418" i="46"/>
  <c r="EM418" i="46"/>
  <c r="EN418" i="46"/>
  <c r="EO418" i="46"/>
  <c r="EP418" i="46"/>
  <c r="EQ418" i="46"/>
  <c r="ER418" i="46"/>
  <c r="ES418" i="46"/>
  <c r="ET418" i="46"/>
  <c r="EU418" i="46"/>
  <c r="EV418" i="46"/>
  <c r="AU425" i="46"/>
  <c r="AD425" i="46"/>
  <c r="AJ425" i="46"/>
  <c r="AC425" i="46"/>
  <c r="AE425" i="46"/>
  <c r="AP425" i="46"/>
  <c r="AO425" i="46"/>
  <c r="AW425" i="46"/>
  <c r="BA425" i="46"/>
  <c r="BE425" i="46"/>
  <c r="BI425" i="46"/>
  <c r="BM425" i="46"/>
  <c r="BQ425" i="46"/>
  <c r="BU425" i="46"/>
  <c r="BY425" i="46"/>
  <c r="CC425" i="46"/>
  <c r="CG425" i="46"/>
  <c r="W425" i="46"/>
  <c r="Y425" i="46"/>
  <c r="AA425" i="46"/>
  <c r="AB425" i="46"/>
  <c r="AI425" i="46"/>
  <c r="AM425" i="46"/>
  <c r="AT425" i="46"/>
  <c r="AX425" i="46"/>
  <c r="BB425" i="46"/>
  <c r="BF425" i="46"/>
  <c r="BJ425" i="46"/>
  <c r="BN425" i="46"/>
  <c r="BR425" i="46"/>
  <c r="BV425" i="46"/>
  <c r="BZ425" i="46"/>
  <c r="CD425" i="46"/>
  <c r="CH425" i="46"/>
  <c r="AS425" i="46"/>
  <c r="AN425" i="46"/>
  <c r="Z425" i="46"/>
  <c r="X425" i="46"/>
  <c r="AL425" i="46"/>
  <c r="AQ425" i="46"/>
  <c r="AK425" i="46"/>
  <c r="AY425" i="46"/>
  <c r="BC425" i="46"/>
  <c r="BG425" i="46"/>
  <c r="BK425" i="46"/>
  <c r="BO425" i="46"/>
  <c r="BS425" i="46"/>
  <c r="BW425" i="46"/>
  <c r="CA425" i="46"/>
  <c r="CE425" i="46"/>
  <c r="CI425" i="46"/>
  <c r="AR425" i="46"/>
  <c r="U425" i="46"/>
  <c r="AH425" i="46"/>
  <c r="V425" i="46"/>
  <c r="AG425" i="46"/>
  <c r="AF425" i="46"/>
  <c r="AV425" i="46"/>
  <c r="AZ425" i="46"/>
  <c r="BD425" i="46"/>
  <c r="BH425" i="46"/>
  <c r="BL425" i="46"/>
  <c r="BP425" i="46"/>
  <c r="BT425" i="46"/>
  <c r="BX425" i="46"/>
  <c r="CB425" i="46"/>
  <c r="CF425" i="46"/>
  <c r="CJ425" i="46"/>
  <c r="CK425" i="46"/>
  <c r="CL425" i="46"/>
  <c r="CM425" i="46"/>
  <c r="CN425" i="46"/>
  <c r="CO425" i="46"/>
  <c r="CP425" i="46"/>
  <c r="CQ425" i="46"/>
  <c r="CR425" i="46"/>
  <c r="CS425" i="46"/>
  <c r="CT425" i="46"/>
  <c r="CU425" i="46"/>
  <c r="CV425" i="46"/>
  <c r="CW425" i="46"/>
  <c r="CX425" i="46"/>
  <c r="CY425" i="46"/>
  <c r="CZ425" i="46"/>
  <c r="DA425" i="46"/>
  <c r="DB425" i="46"/>
  <c r="DC425" i="46"/>
  <c r="DD425" i="46"/>
  <c r="DE425" i="46"/>
  <c r="DF425" i="46"/>
  <c r="DG425" i="46"/>
  <c r="DH425" i="46"/>
  <c r="DI425" i="46"/>
  <c r="DJ425" i="46"/>
  <c r="DK425" i="46"/>
  <c r="DL425" i="46"/>
  <c r="DM425" i="46"/>
  <c r="DN425" i="46"/>
  <c r="DO425" i="46"/>
  <c r="DP425" i="46"/>
  <c r="DQ425" i="46"/>
  <c r="DR425" i="46"/>
  <c r="DS425" i="46"/>
  <c r="DT425" i="46"/>
  <c r="DU425" i="46"/>
  <c r="DV425" i="46"/>
  <c r="DW425" i="46"/>
  <c r="DX425" i="46"/>
  <c r="DY425" i="46"/>
  <c r="DZ425" i="46"/>
  <c r="EA425" i="46"/>
  <c r="EB425" i="46"/>
  <c r="EC425" i="46"/>
  <c r="ED425" i="46"/>
  <c r="EE425" i="46"/>
  <c r="EF425" i="46"/>
  <c r="EG425" i="46"/>
  <c r="EH425" i="46"/>
  <c r="EI425" i="46"/>
  <c r="EJ425" i="46"/>
  <c r="EK425" i="46"/>
  <c r="EL425" i="46"/>
  <c r="EM425" i="46"/>
  <c r="EN425" i="46"/>
  <c r="EO425" i="46"/>
  <c r="EP425" i="46"/>
  <c r="EQ425" i="46"/>
  <c r="ER425" i="46"/>
  <c r="ES425" i="46"/>
  <c r="ET425" i="46"/>
  <c r="EU425" i="46"/>
  <c r="EV425" i="46"/>
  <c r="AP460" i="46"/>
  <c r="AG460" i="46"/>
  <c r="AQ460" i="46"/>
  <c r="W460" i="46"/>
  <c r="AI460" i="46"/>
  <c r="V460" i="46"/>
  <c r="AV460" i="46"/>
  <c r="AZ460" i="46"/>
  <c r="BD460" i="46"/>
  <c r="BH460" i="46"/>
  <c r="BL460" i="46"/>
  <c r="BP460" i="46"/>
  <c r="BT460" i="46"/>
  <c r="BX460" i="46"/>
  <c r="CB460" i="46"/>
  <c r="CF460" i="46"/>
  <c r="CJ460" i="46"/>
  <c r="CN460" i="46"/>
  <c r="CR460" i="46"/>
  <c r="CV460" i="46"/>
  <c r="CZ460" i="46"/>
  <c r="DD460" i="46"/>
  <c r="DH460" i="46"/>
  <c r="DL460" i="46"/>
  <c r="DP460" i="46"/>
  <c r="DT460" i="46"/>
  <c r="DU460" i="46"/>
  <c r="DI460" i="46"/>
  <c r="CS460" i="46"/>
  <c r="CC460" i="46"/>
  <c r="BM460" i="46"/>
  <c r="AW460" i="46"/>
  <c r="AM460" i="46"/>
  <c r="DG460" i="46"/>
  <c r="CQ460" i="46"/>
  <c r="CA460" i="46"/>
  <c r="BK460" i="46"/>
  <c r="AB460" i="46"/>
  <c r="AE460" i="46"/>
  <c r="DR460" i="46"/>
  <c r="DB460" i="46"/>
  <c r="CL460" i="46"/>
  <c r="BV460" i="46"/>
  <c r="BF460" i="46"/>
  <c r="AO460" i="46"/>
  <c r="U460" i="46"/>
  <c r="AC460" i="46"/>
  <c r="DE460" i="46"/>
  <c r="CO460" i="46"/>
  <c r="BY460" i="46"/>
  <c r="BI460" i="46"/>
  <c r="X460" i="46"/>
  <c r="AD460" i="46"/>
  <c r="DC460" i="46"/>
  <c r="CM460" i="46"/>
  <c r="BW460" i="46"/>
  <c r="BG460" i="46"/>
  <c r="AL460" i="46"/>
  <c r="AF460" i="46"/>
  <c r="DN460" i="46"/>
  <c r="CX460" i="46"/>
  <c r="CH460" i="46"/>
  <c r="BR460" i="46"/>
  <c r="BB460" i="46"/>
  <c r="AA460" i="46"/>
  <c r="AS460" i="46"/>
  <c r="DQ460" i="46"/>
  <c r="DA460" i="46"/>
  <c r="CK460" i="46"/>
  <c r="BU460" i="46"/>
  <c r="BE460" i="46"/>
  <c r="Y460" i="46"/>
  <c r="AU460" i="46"/>
  <c r="DO460" i="46"/>
  <c r="CY460" i="46"/>
  <c r="CI460" i="46"/>
  <c r="BS460" i="46"/>
  <c r="BC460" i="46"/>
  <c r="AR460" i="46"/>
  <c r="Z460" i="46"/>
  <c r="DJ460" i="46"/>
  <c r="CT460" i="46"/>
  <c r="CD460" i="46"/>
  <c r="BN460" i="46"/>
  <c r="AX460" i="46"/>
  <c r="AK460" i="46"/>
  <c r="DM460" i="46"/>
  <c r="CW460" i="46"/>
  <c r="CG460" i="46"/>
  <c r="BQ460" i="46"/>
  <c r="BA460" i="46"/>
  <c r="AN460" i="46"/>
  <c r="DS460" i="46"/>
  <c r="DK460" i="46"/>
  <c r="CU460" i="46"/>
  <c r="CE460" i="46"/>
  <c r="BO460" i="46"/>
  <c r="AY460" i="46"/>
  <c r="AH460" i="46"/>
  <c r="DF460" i="46"/>
  <c r="CP460" i="46"/>
  <c r="BZ460" i="46"/>
  <c r="BJ460" i="46"/>
  <c r="AJ460" i="46"/>
  <c r="AT460" i="46"/>
  <c r="DV460" i="46"/>
  <c r="DW460" i="46"/>
  <c r="DX460" i="46"/>
  <c r="DY460" i="46"/>
  <c r="DZ460" i="46"/>
  <c r="EA460" i="46"/>
  <c r="EB460" i="46"/>
  <c r="EC460" i="46"/>
  <c r="ED460" i="46"/>
  <c r="EE460" i="46"/>
  <c r="EF460" i="46"/>
  <c r="EG460" i="46"/>
  <c r="EH460" i="46"/>
  <c r="EI460" i="46"/>
  <c r="EJ460" i="46"/>
  <c r="EK460" i="46"/>
  <c r="EL460" i="46"/>
  <c r="EM460" i="46"/>
  <c r="EN460" i="46"/>
  <c r="EO460" i="46"/>
  <c r="EP460" i="46"/>
  <c r="EQ460" i="46"/>
  <c r="ER460" i="46"/>
  <c r="ES460" i="46"/>
  <c r="ET460" i="46"/>
  <c r="EU460" i="46"/>
  <c r="EV460" i="46"/>
  <c r="BG397" i="46"/>
  <c r="BI397" i="46"/>
  <c r="AR397" i="46"/>
  <c r="AG397" i="46"/>
  <c r="AE397" i="46"/>
  <c r="AP397" i="46"/>
  <c r="AO397" i="46"/>
  <c r="AN397" i="46"/>
  <c r="AV397" i="46"/>
  <c r="AZ397" i="46"/>
  <c r="BD397" i="46"/>
  <c r="AC397" i="46"/>
  <c r="Z397" i="46"/>
  <c r="AL397" i="46"/>
  <c r="W397" i="46"/>
  <c r="AJ397" i="46"/>
  <c r="AD397" i="46"/>
  <c r="AI397" i="46"/>
  <c r="AW397" i="46"/>
  <c r="BA397" i="46"/>
  <c r="BE397" i="46"/>
  <c r="AH397" i="46"/>
  <c r="AM397" i="46"/>
  <c r="AF397" i="46"/>
  <c r="AK397" i="46"/>
  <c r="AS397" i="46"/>
  <c r="AT397" i="46"/>
  <c r="AU397" i="46"/>
  <c r="AX397" i="46"/>
  <c r="BB397" i="46"/>
  <c r="BF397" i="46"/>
  <c r="AY397" i="46"/>
  <c r="U397" i="46"/>
  <c r="BJ397" i="46"/>
  <c r="AQ397" i="46"/>
  <c r="V397" i="46"/>
  <c r="BH397" i="46"/>
  <c r="X397" i="46"/>
  <c r="AA397" i="46"/>
  <c r="BC397" i="46"/>
  <c r="Y397" i="46"/>
  <c r="AB397" i="46"/>
  <c r="BK397" i="46"/>
  <c r="BL397" i="46"/>
  <c r="BM397" i="46"/>
  <c r="BN397" i="46"/>
  <c r="BO397" i="46"/>
  <c r="BP397" i="46"/>
  <c r="BQ397" i="46"/>
  <c r="BR397" i="46"/>
  <c r="BS397" i="46"/>
  <c r="BT397" i="46"/>
  <c r="BU397" i="46"/>
  <c r="BV397" i="46"/>
  <c r="BW397" i="46"/>
  <c r="BX397" i="46"/>
  <c r="BY397" i="46"/>
  <c r="BZ397" i="46"/>
  <c r="CA397" i="46"/>
  <c r="CB397" i="46"/>
  <c r="CC397" i="46"/>
  <c r="CD397" i="46"/>
  <c r="CE397" i="46"/>
  <c r="CF397" i="46"/>
  <c r="CG397" i="46"/>
  <c r="CH397" i="46"/>
  <c r="CI397" i="46"/>
  <c r="CJ397" i="46"/>
  <c r="CK397" i="46"/>
  <c r="CL397" i="46"/>
  <c r="CM397" i="46"/>
  <c r="CN397" i="46"/>
  <c r="CO397" i="46"/>
  <c r="CP397" i="46"/>
  <c r="CQ397" i="46"/>
  <c r="CR397" i="46"/>
  <c r="CS397" i="46"/>
  <c r="CT397" i="46"/>
  <c r="CU397" i="46"/>
  <c r="CV397" i="46"/>
  <c r="CW397" i="46"/>
  <c r="CX397" i="46"/>
  <c r="CY397" i="46"/>
  <c r="CZ397" i="46"/>
  <c r="DA397" i="46"/>
  <c r="DB397" i="46"/>
  <c r="DC397" i="46"/>
  <c r="DD397" i="46"/>
  <c r="DE397" i="46"/>
  <c r="DF397" i="46"/>
  <c r="DG397" i="46"/>
  <c r="DH397" i="46"/>
  <c r="DI397" i="46"/>
  <c r="DJ397" i="46"/>
  <c r="DK397" i="46"/>
  <c r="DL397" i="46"/>
  <c r="DM397" i="46"/>
  <c r="DN397" i="46"/>
  <c r="DO397" i="46"/>
  <c r="DP397" i="46"/>
  <c r="DQ397" i="46"/>
  <c r="DR397" i="46"/>
  <c r="DS397" i="46"/>
  <c r="DT397" i="46"/>
  <c r="DU397" i="46"/>
  <c r="DV397" i="46"/>
  <c r="DW397" i="46"/>
  <c r="DX397" i="46"/>
  <c r="DY397" i="46"/>
  <c r="DZ397" i="46"/>
  <c r="EA397" i="46"/>
  <c r="EB397" i="46"/>
  <c r="EC397" i="46"/>
  <c r="ED397" i="46"/>
  <c r="EE397" i="46"/>
  <c r="EF397" i="46"/>
  <c r="EG397" i="46"/>
  <c r="EH397" i="46"/>
  <c r="EI397" i="46"/>
  <c r="EJ397" i="46"/>
  <c r="EK397" i="46"/>
  <c r="EL397" i="46"/>
  <c r="EM397" i="46"/>
  <c r="EN397" i="46"/>
  <c r="EO397" i="46"/>
  <c r="EP397" i="46"/>
  <c r="EQ397" i="46"/>
  <c r="ER397" i="46"/>
  <c r="ES397" i="46"/>
  <c r="ET397" i="46"/>
  <c r="EU397" i="46"/>
  <c r="EV397" i="46"/>
  <c r="AE403" i="46"/>
  <c r="AF403" i="46"/>
  <c r="AK403" i="46"/>
  <c r="AM403" i="46"/>
  <c r="AJ403" i="46"/>
  <c r="AQ403" i="46"/>
  <c r="X403" i="46"/>
  <c r="AY403" i="46"/>
  <c r="BC403" i="46"/>
  <c r="BG403" i="46"/>
  <c r="BK403" i="46"/>
  <c r="AU403" i="46"/>
  <c r="AH403" i="46"/>
  <c r="U403" i="46"/>
  <c r="Y403" i="46"/>
  <c r="Z403" i="46"/>
  <c r="AC403" i="46"/>
  <c r="AV403" i="46"/>
  <c r="AZ403" i="46"/>
  <c r="BD403" i="46"/>
  <c r="BH403" i="46"/>
  <c r="BL403" i="46"/>
  <c r="BO403" i="46"/>
  <c r="AD403" i="46"/>
  <c r="AG403" i="46"/>
  <c r="AI403" i="46"/>
  <c r="AL403" i="46"/>
  <c r="AO403" i="46"/>
  <c r="AP403" i="46"/>
  <c r="AS403" i="46"/>
  <c r="AW403" i="46"/>
  <c r="BA403" i="46"/>
  <c r="BE403" i="46"/>
  <c r="BI403" i="46"/>
  <c r="BM403" i="46"/>
  <c r="AT403" i="46"/>
  <c r="BB403" i="46"/>
  <c r="AN403" i="46"/>
  <c r="AX403" i="46"/>
  <c r="W403" i="46"/>
  <c r="BN403" i="46"/>
  <c r="BP403" i="46"/>
  <c r="BJ403" i="46"/>
  <c r="AR403" i="46"/>
  <c r="V403" i="46"/>
  <c r="BF403" i="46"/>
  <c r="AA403" i="46"/>
  <c r="AB403" i="46"/>
  <c r="BQ403" i="46"/>
  <c r="BR403" i="46"/>
  <c r="BS403" i="46"/>
  <c r="BT403" i="46"/>
  <c r="BU403" i="46"/>
  <c r="BV403" i="46"/>
  <c r="BW403" i="46"/>
  <c r="BX403" i="46"/>
  <c r="BY403" i="46"/>
  <c r="BZ403" i="46"/>
  <c r="CA403" i="46"/>
  <c r="CB403" i="46"/>
  <c r="CC403" i="46"/>
  <c r="CD403" i="46"/>
  <c r="CE403" i="46"/>
  <c r="CF403" i="46"/>
  <c r="CG403" i="46"/>
  <c r="CH403" i="46"/>
  <c r="CI403" i="46"/>
  <c r="CJ403" i="46"/>
  <c r="CK403" i="46"/>
  <c r="CL403" i="46"/>
  <c r="CM403" i="46"/>
  <c r="CN403" i="46"/>
  <c r="CO403" i="46"/>
  <c r="CP403" i="46"/>
  <c r="CQ403" i="46"/>
  <c r="CR403" i="46"/>
  <c r="CS403" i="46"/>
  <c r="CT403" i="46"/>
  <c r="CU403" i="46"/>
  <c r="CV403" i="46"/>
  <c r="CW403" i="46"/>
  <c r="CX403" i="46"/>
  <c r="CY403" i="46"/>
  <c r="CZ403" i="46"/>
  <c r="DA403" i="46"/>
  <c r="DB403" i="46"/>
  <c r="DC403" i="46"/>
  <c r="DD403" i="46"/>
  <c r="DE403" i="46"/>
  <c r="DF403" i="46"/>
  <c r="DG403" i="46"/>
  <c r="DH403" i="46"/>
  <c r="DI403" i="46"/>
  <c r="DJ403" i="46"/>
  <c r="DK403" i="46"/>
  <c r="DL403" i="46"/>
  <c r="DM403" i="46"/>
  <c r="DN403" i="46"/>
  <c r="DO403" i="46"/>
  <c r="DP403" i="46"/>
  <c r="DQ403" i="46"/>
  <c r="DR403" i="46"/>
  <c r="DS403" i="46"/>
  <c r="DT403" i="46"/>
  <c r="DU403" i="46"/>
  <c r="DV403" i="46"/>
  <c r="DW403" i="46"/>
  <c r="DX403" i="46"/>
  <c r="DY403" i="46"/>
  <c r="DZ403" i="46"/>
  <c r="EA403" i="46"/>
  <c r="EB403" i="46"/>
  <c r="EC403" i="46"/>
  <c r="ED403" i="46"/>
  <c r="EE403" i="46"/>
  <c r="EF403" i="46"/>
  <c r="EG403" i="46"/>
  <c r="EH403" i="46"/>
  <c r="EI403" i="46"/>
  <c r="EJ403" i="46"/>
  <c r="EK403" i="46"/>
  <c r="EL403" i="46"/>
  <c r="EM403" i="46"/>
  <c r="EN403" i="46"/>
  <c r="EO403" i="46"/>
  <c r="EP403" i="46"/>
  <c r="EQ403" i="46"/>
  <c r="ER403" i="46"/>
  <c r="ES403" i="46"/>
  <c r="ET403" i="46"/>
  <c r="EU403" i="46"/>
  <c r="EV403" i="46"/>
  <c r="AI414" i="46"/>
  <c r="AT414" i="46"/>
  <c r="AR414" i="46"/>
  <c r="AA414" i="46"/>
  <c r="AB414" i="46"/>
  <c r="AE414" i="46"/>
  <c r="AF414" i="46"/>
  <c r="AY414" i="46"/>
  <c r="BC414" i="46"/>
  <c r="BG414" i="46"/>
  <c r="BK414" i="46"/>
  <c r="BO414" i="46"/>
  <c r="BS414" i="46"/>
  <c r="BW414" i="46"/>
  <c r="BY414" i="46"/>
  <c r="BP414" i="46"/>
  <c r="AZ414" i="46"/>
  <c r="AQ414" i="46"/>
  <c r="BR414" i="46"/>
  <c r="BB414" i="46"/>
  <c r="Y414" i="46"/>
  <c r="AP414" i="46"/>
  <c r="BU414" i="46"/>
  <c r="BE414" i="46"/>
  <c r="V414" i="46"/>
  <c r="AC414" i="46"/>
  <c r="BL414" i="46"/>
  <c r="AV414" i="46"/>
  <c r="AN414" i="46"/>
  <c r="BN414" i="46"/>
  <c r="AX414" i="46"/>
  <c r="AH414" i="46"/>
  <c r="BZ414" i="46"/>
  <c r="BQ414" i="46"/>
  <c r="BA414" i="46"/>
  <c r="U414" i="46"/>
  <c r="Z414" i="46"/>
  <c r="BX414" i="46"/>
  <c r="BH414" i="46"/>
  <c r="AU414" i="46"/>
  <c r="W414" i="46"/>
  <c r="BJ414" i="46"/>
  <c r="AS414" i="46"/>
  <c r="AO414" i="46"/>
  <c r="BM414" i="46"/>
  <c r="AW414" i="46"/>
  <c r="AK414" i="46"/>
  <c r="CA414" i="46"/>
  <c r="BT414" i="46"/>
  <c r="BD414" i="46"/>
  <c r="X414" i="46"/>
  <c r="AJ414" i="46"/>
  <c r="BV414" i="46"/>
  <c r="BF414" i="46"/>
  <c r="AL414" i="46"/>
  <c r="AD414" i="46"/>
  <c r="BI414" i="46"/>
  <c r="AG414" i="46"/>
  <c r="AM414" i="46"/>
  <c r="CB414" i="46"/>
  <c r="CC414" i="46"/>
  <c r="CD414" i="46"/>
  <c r="CE414" i="46"/>
  <c r="CF414" i="46"/>
  <c r="CG414" i="46"/>
  <c r="CH414" i="46"/>
  <c r="CI414" i="46"/>
  <c r="CJ414" i="46"/>
  <c r="CK414" i="46"/>
  <c r="CL414" i="46"/>
  <c r="CM414" i="46"/>
  <c r="CN414" i="46"/>
  <c r="CO414" i="46"/>
  <c r="CP414" i="46"/>
  <c r="CQ414" i="46"/>
  <c r="CR414" i="46"/>
  <c r="CS414" i="46"/>
  <c r="CT414" i="46"/>
  <c r="CU414" i="46"/>
  <c r="CV414" i="46"/>
  <c r="CW414" i="46"/>
  <c r="CX414" i="46"/>
  <c r="CY414" i="46"/>
  <c r="CZ414" i="46"/>
  <c r="DA414" i="46"/>
  <c r="DB414" i="46"/>
  <c r="DC414" i="46"/>
  <c r="DD414" i="46"/>
  <c r="DE414" i="46"/>
  <c r="DF414" i="46"/>
  <c r="DG414" i="46"/>
  <c r="DH414" i="46"/>
  <c r="DI414" i="46"/>
  <c r="DJ414" i="46"/>
  <c r="DK414" i="46"/>
  <c r="DL414" i="46"/>
  <c r="DM414" i="46"/>
  <c r="DN414" i="46"/>
  <c r="DO414" i="46"/>
  <c r="DP414" i="46"/>
  <c r="DQ414" i="46"/>
  <c r="DR414" i="46"/>
  <c r="DS414" i="46"/>
  <c r="DT414" i="46"/>
  <c r="DU414" i="46"/>
  <c r="DV414" i="46"/>
  <c r="DW414" i="46"/>
  <c r="DX414" i="46"/>
  <c r="DY414" i="46"/>
  <c r="DZ414" i="46"/>
  <c r="EA414" i="46"/>
  <c r="EB414" i="46"/>
  <c r="EC414" i="46"/>
  <c r="ED414" i="46"/>
  <c r="EE414" i="46"/>
  <c r="EF414" i="46"/>
  <c r="EG414" i="46"/>
  <c r="EH414" i="46"/>
  <c r="EI414" i="46"/>
  <c r="EJ414" i="46"/>
  <c r="EK414" i="46"/>
  <c r="EL414" i="46"/>
  <c r="EM414" i="46"/>
  <c r="EN414" i="46"/>
  <c r="EO414" i="46"/>
  <c r="EP414" i="46"/>
  <c r="EQ414" i="46"/>
  <c r="ER414" i="46"/>
  <c r="ES414" i="46"/>
  <c r="ET414" i="46"/>
  <c r="EU414" i="46"/>
  <c r="EV414" i="46"/>
  <c r="AN400" i="46"/>
  <c r="AR400" i="46"/>
  <c r="Z400" i="46"/>
  <c r="AB400" i="46"/>
  <c r="AT400" i="46"/>
  <c r="AC400" i="46"/>
  <c r="V400" i="46"/>
  <c r="AX400" i="46"/>
  <c r="BB400" i="46"/>
  <c r="BF400" i="46"/>
  <c r="BJ400" i="46"/>
  <c r="AK400" i="46"/>
  <c r="AW400" i="46"/>
  <c r="BI400" i="46"/>
  <c r="AL400" i="46"/>
  <c r="U400" i="46"/>
  <c r="AP400" i="46"/>
  <c r="Y400" i="46"/>
  <c r="AE400" i="46"/>
  <c r="AG400" i="46"/>
  <c r="AJ400" i="46"/>
  <c r="AY400" i="46"/>
  <c r="BC400" i="46"/>
  <c r="BG400" i="46"/>
  <c r="AM400" i="46"/>
  <c r="W400" i="46"/>
  <c r="AA400" i="46"/>
  <c r="AS400" i="46"/>
  <c r="AU400" i="46"/>
  <c r="AH400" i="46"/>
  <c r="AV400" i="46"/>
  <c r="AZ400" i="46"/>
  <c r="BD400" i="46"/>
  <c r="BH400" i="46"/>
  <c r="BE400" i="46"/>
  <c r="X400" i="46"/>
  <c r="AO400" i="46"/>
  <c r="AQ400" i="46"/>
  <c r="AD400" i="46"/>
  <c r="AF400" i="46"/>
  <c r="AI400" i="46"/>
  <c r="BA400" i="46"/>
  <c r="BM400" i="46"/>
  <c r="BL400" i="46"/>
  <c r="BK400" i="46"/>
  <c r="BN400" i="46"/>
  <c r="BO400" i="46"/>
  <c r="BP400" i="46"/>
  <c r="BQ400" i="46"/>
  <c r="BR400" i="46"/>
  <c r="BS400" i="46"/>
  <c r="BT400" i="46"/>
  <c r="BU400" i="46"/>
  <c r="BV400" i="46"/>
  <c r="BW400" i="46"/>
  <c r="BX400" i="46"/>
  <c r="BY400" i="46"/>
  <c r="BZ400" i="46"/>
  <c r="CA400" i="46"/>
  <c r="CB400" i="46"/>
  <c r="CC400" i="46"/>
  <c r="CD400" i="46"/>
  <c r="CE400" i="46"/>
  <c r="CF400" i="46"/>
  <c r="CG400" i="46"/>
  <c r="CH400" i="46"/>
  <c r="CI400" i="46"/>
  <c r="CJ400" i="46"/>
  <c r="CK400" i="46"/>
  <c r="CL400" i="46"/>
  <c r="CM400" i="46"/>
  <c r="CN400" i="46"/>
  <c r="CO400" i="46"/>
  <c r="CP400" i="46"/>
  <c r="CQ400" i="46"/>
  <c r="CR400" i="46"/>
  <c r="CS400" i="46"/>
  <c r="CT400" i="46"/>
  <c r="CU400" i="46"/>
  <c r="CV400" i="46"/>
  <c r="CW400" i="46"/>
  <c r="CX400" i="46"/>
  <c r="CY400" i="46"/>
  <c r="CZ400" i="46"/>
  <c r="DA400" i="46"/>
  <c r="DB400" i="46"/>
  <c r="DC400" i="46"/>
  <c r="DD400" i="46"/>
  <c r="DE400" i="46"/>
  <c r="DF400" i="46"/>
  <c r="DG400" i="46"/>
  <c r="DH400" i="46"/>
  <c r="DI400" i="46"/>
  <c r="DJ400" i="46"/>
  <c r="DK400" i="46"/>
  <c r="DL400" i="46"/>
  <c r="DM400" i="46"/>
  <c r="DN400" i="46"/>
  <c r="DO400" i="46"/>
  <c r="DP400" i="46"/>
  <c r="DQ400" i="46"/>
  <c r="DR400" i="46"/>
  <c r="DS400" i="46"/>
  <c r="DT400" i="46"/>
  <c r="DU400" i="46"/>
  <c r="DV400" i="46"/>
  <c r="DW400" i="46"/>
  <c r="DX400" i="46"/>
  <c r="DY400" i="46"/>
  <c r="DZ400" i="46"/>
  <c r="EA400" i="46"/>
  <c r="EB400" i="46"/>
  <c r="EC400" i="46"/>
  <c r="ED400" i="46"/>
  <c r="EE400" i="46"/>
  <c r="EF400" i="46"/>
  <c r="EG400" i="46"/>
  <c r="EH400" i="46"/>
  <c r="EI400" i="46"/>
  <c r="EJ400" i="46"/>
  <c r="EK400" i="46"/>
  <c r="EL400" i="46"/>
  <c r="EM400" i="46"/>
  <c r="EN400" i="46"/>
  <c r="EO400" i="46"/>
  <c r="EP400" i="46"/>
  <c r="EQ400" i="46"/>
  <c r="ER400" i="46"/>
  <c r="ES400" i="46"/>
  <c r="ET400" i="46"/>
  <c r="EU400" i="46"/>
  <c r="EV400" i="46"/>
  <c r="AE401" i="46"/>
  <c r="AD401" i="46"/>
  <c r="AN401" i="46"/>
  <c r="AS401" i="46"/>
  <c r="AI401" i="46"/>
  <c r="AH401" i="46"/>
  <c r="AV401" i="46"/>
  <c r="AZ401" i="46"/>
  <c r="BD401" i="46"/>
  <c r="BH401" i="46"/>
  <c r="BL401" i="46"/>
  <c r="BK401" i="46"/>
  <c r="AM401" i="46"/>
  <c r="Z401" i="46"/>
  <c r="AX401" i="46"/>
  <c r="V401" i="46"/>
  <c r="BE401" i="46"/>
  <c r="AL401" i="46"/>
  <c r="AB401" i="46"/>
  <c r="BG401" i="46"/>
  <c r="Y401" i="46"/>
  <c r="AK401" i="46"/>
  <c r="BJ401" i="46"/>
  <c r="AR401" i="46"/>
  <c r="AG401" i="46"/>
  <c r="BN401" i="46"/>
  <c r="BA401" i="46"/>
  <c r="X401" i="46"/>
  <c r="U401" i="46"/>
  <c r="BC401" i="46"/>
  <c r="AJ401" i="46"/>
  <c r="AF401" i="46"/>
  <c r="BF401" i="46"/>
  <c r="AU401" i="46"/>
  <c r="W401" i="46"/>
  <c r="AW401" i="46"/>
  <c r="AQ401" i="46"/>
  <c r="AY401" i="46"/>
  <c r="AA401" i="46"/>
  <c r="BB401" i="46"/>
  <c r="AT401" i="46"/>
  <c r="AO401" i="46"/>
  <c r="BI401" i="46"/>
  <c r="AC401" i="46"/>
  <c r="AP401" i="46"/>
  <c r="BM401" i="46"/>
  <c r="BO401" i="46"/>
  <c r="BP401" i="46"/>
  <c r="BQ401" i="46"/>
  <c r="BR401" i="46"/>
  <c r="BS401" i="46"/>
  <c r="BT401" i="46"/>
  <c r="BU401" i="46"/>
  <c r="BV401" i="46"/>
  <c r="BW401" i="46"/>
  <c r="BX401" i="46"/>
  <c r="BY401" i="46"/>
  <c r="BZ401" i="46"/>
  <c r="CA401" i="46"/>
  <c r="CB401" i="46"/>
  <c r="CC401" i="46"/>
  <c r="CD401" i="46"/>
  <c r="CE401" i="46"/>
  <c r="CF401" i="46"/>
  <c r="CG401" i="46"/>
  <c r="CH401" i="46"/>
  <c r="CI401" i="46"/>
  <c r="CJ401" i="46"/>
  <c r="CK401" i="46"/>
  <c r="CL401" i="46"/>
  <c r="CM401" i="46"/>
  <c r="CN401" i="46"/>
  <c r="CO401" i="46"/>
  <c r="CP401" i="46"/>
  <c r="CQ401" i="46"/>
  <c r="CR401" i="46"/>
  <c r="CS401" i="46"/>
  <c r="CT401" i="46"/>
  <c r="CU401" i="46"/>
  <c r="CV401" i="46"/>
  <c r="CW401" i="46"/>
  <c r="CX401" i="46"/>
  <c r="CY401" i="46"/>
  <c r="CZ401" i="46"/>
  <c r="DA401" i="46"/>
  <c r="DB401" i="46"/>
  <c r="DC401" i="46"/>
  <c r="DD401" i="46"/>
  <c r="DE401" i="46"/>
  <c r="DF401" i="46"/>
  <c r="DG401" i="46"/>
  <c r="DH401" i="46"/>
  <c r="DI401" i="46"/>
  <c r="DJ401" i="46"/>
  <c r="DK401" i="46"/>
  <c r="DL401" i="46"/>
  <c r="DM401" i="46"/>
  <c r="DN401" i="46"/>
  <c r="DO401" i="46"/>
  <c r="DP401" i="46"/>
  <c r="DQ401" i="46"/>
  <c r="DR401" i="46"/>
  <c r="DS401" i="46"/>
  <c r="DT401" i="46"/>
  <c r="DU401" i="46"/>
  <c r="DV401" i="46"/>
  <c r="DW401" i="46"/>
  <c r="DX401" i="46"/>
  <c r="DY401" i="46"/>
  <c r="DZ401" i="46"/>
  <c r="EA401" i="46"/>
  <c r="EB401" i="46"/>
  <c r="EC401" i="46"/>
  <c r="ED401" i="46"/>
  <c r="EE401" i="46"/>
  <c r="EF401" i="46"/>
  <c r="EG401" i="46"/>
  <c r="EH401" i="46"/>
  <c r="EI401" i="46"/>
  <c r="EJ401" i="46"/>
  <c r="EK401" i="46"/>
  <c r="EL401" i="46"/>
  <c r="EM401" i="46"/>
  <c r="EN401" i="46"/>
  <c r="EO401" i="46"/>
  <c r="EP401" i="46"/>
  <c r="EQ401" i="46"/>
  <c r="ER401" i="46"/>
  <c r="ES401" i="46"/>
  <c r="ET401" i="46"/>
  <c r="EU401" i="46"/>
  <c r="EV401" i="46"/>
  <c r="AL453" i="46"/>
  <c r="AJ453" i="46"/>
  <c r="AE453" i="46"/>
  <c r="X453" i="46"/>
  <c r="U453" i="46"/>
  <c r="AR453" i="46"/>
  <c r="AD453" i="46"/>
  <c r="AX453" i="46"/>
  <c r="BB453" i="46"/>
  <c r="BF453" i="46"/>
  <c r="BJ453" i="46"/>
  <c r="BN453" i="46"/>
  <c r="BR453" i="46"/>
  <c r="BV453" i="46"/>
  <c r="BZ453" i="46"/>
  <c r="CD453" i="46"/>
  <c r="CH453" i="46"/>
  <c r="CL453" i="46"/>
  <c r="CP453" i="46"/>
  <c r="CT453" i="46"/>
  <c r="CX453" i="46"/>
  <c r="DB453" i="46"/>
  <c r="DF453" i="46"/>
  <c r="DJ453" i="46"/>
  <c r="DL453" i="46"/>
  <c r="AH453" i="46"/>
  <c r="V453" i="46"/>
  <c r="AG453" i="46"/>
  <c r="AN453" i="46"/>
  <c r="AT453" i="46"/>
  <c r="Y453" i="46"/>
  <c r="AB453" i="46"/>
  <c r="AY453" i="46"/>
  <c r="BC453" i="46"/>
  <c r="BG453" i="46"/>
  <c r="BK453" i="46"/>
  <c r="BO453" i="46"/>
  <c r="BS453" i="46"/>
  <c r="BW453" i="46"/>
  <c r="CA453" i="46"/>
  <c r="CE453" i="46"/>
  <c r="CI453" i="46"/>
  <c r="CM453" i="46"/>
  <c r="CQ453" i="46"/>
  <c r="CU453" i="46"/>
  <c r="CY453" i="46"/>
  <c r="DC453" i="46"/>
  <c r="DG453" i="46"/>
  <c r="DK453" i="46"/>
  <c r="AU453" i="46"/>
  <c r="AI453" i="46"/>
  <c r="Z453" i="46"/>
  <c r="AO453" i="46"/>
  <c r="AQ453" i="46"/>
  <c r="AA453" i="46"/>
  <c r="AV453" i="46"/>
  <c r="AZ453" i="46"/>
  <c r="BD453" i="46"/>
  <c r="BH453" i="46"/>
  <c r="BL453" i="46"/>
  <c r="BP453" i="46"/>
  <c r="BT453" i="46"/>
  <c r="BX453" i="46"/>
  <c r="CB453" i="46"/>
  <c r="CF453" i="46"/>
  <c r="CJ453" i="46"/>
  <c r="CN453" i="46"/>
  <c r="CR453" i="46"/>
  <c r="CV453" i="46"/>
  <c r="CZ453" i="46"/>
  <c r="DD453" i="46"/>
  <c r="DH453" i="46"/>
  <c r="AF453" i="46"/>
  <c r="AP453" i="46"/>
  <c r="AK453" i="46"/>
  <c r="AM453" i="46"/>
  <c r="W453" i="46"/>
  <c r="AS453" i="46"/>
  <c r="AC453" i="46"/>
  <c r="AW453" i="46"/>
  <c r="BA453" i="46"/>
  <c r="BE453" i="46"/>
  <c r="BI453" i="46"/>
  <c r="BM453" i="46"/>
  <c r="BQ453" i="46"/>
  <c r="BU453" i="46"/>
  <c r="BY453" i="46"/>
  <c r="CC453" i="46"/>
  <c r="CG453" i="46"/>
  <c r="CK453" i="46"/>
  <c r="CO453" i="46"/>
  <c r="CS453" i="46"/>
  <c r="CW453" i="46"/>
  <c r="DA453" i="46"/>
  <c r="DE453" i="46"/>
  <c r="DI453" i="46"/>
  <c r="DM453" i="46"/>
  <c r="DN453" i="46"/>
  <c r="DO453" i="46"/>
  <c r="DP453" i="46"/>
  <c r="DQ453" i="46"/>
  <c r="DR453" i="46"/>
  <c r="DS453" i="46"/>
  <c r="DT453" i="46"/>
  <c r="DU453" i="46"/>
  <c r="DV453" i="46"/>
  <c r="DW453" i="46"/>
  <c r="DX453" i="46"/>
  <c r="DY453" i="46"/>
  <c r="DZ453" i="46"/>
  <c r="EA453" i="46"/>
  <c r="EB453" i="46"/>
  <c r="EC453" i="46"/>
  <c r="ED453" i="46"/>
  <c r="EE453" i="46"/>
  <c r="EF453" i="46"/>
  <c r="EG453" i="46"/>
  <c r="EH453" i="46"/>
  <c r="EI453" i="46"/>
  <c r="EJ453" i="46"/>
  <c r="EK453" i="46"/>
  <c r="EL453" i="46"/>
  <c r="EM453" i="46"/>
  <c r="EN453" i="46"/>
  <c r="EO453" i="46"/>
  <c r="EP453" i="46"/>
  <c r="EQ453" i="46"/>
  <c r="ER453" i="46"/>
  <c r="ES453" i="46"/>
  <c r="ET453" i="46"/>
  <c r="EU453" i="46"/>
  <c r="EV453" i="46"/>
  <c r="AD427" i="46"/>
  <c r="AF427" i="46"/>
  <c r="AG427" i="46"/>
  <c r="V427" i="46"/>
  <c r="AE427" i="46"/>
  <c r="AP427" i="46"/>
  <c r="AM427" i="46"/>
  <c r="AW427" i="46"/>
  <c r="BA427" i="46"/>
  <c r="BE427" i="46"/>
  <c r="BI427" i="46"/>
  <c r="BM427" i="46"/>
  <c r="BQ427" i="46"/>
  <c r="BU427" i="46"/>
  <c r="BY427" i="46"/>
  <c r="CC427" i="46"/>
  <c r="CG427" i="46"/>
  <c r="CK427" i="46"/>
  <c r="AT427" i="46"/>
  <c r="AA427" i="46"/>
  <c r="AJ427" i="46"/>
  <c r="AL427" i="46"/>
  <c r="AK427" i="46"/>
  <c r="AS427" i="46"/>
  <c r="U427" i="46"/>
  <c r="AX427" i="46"/>
  <c r="BB427" i="46"/>
  <c r="BF427" i="46"/>
  <c r="BJ427" i="46"/>
  <c r="BN427" i="46"/>
  <c r="BR427" i="46"/>
  <c r="BV427" i="46"/>
  <c r="BZ427" i="46"/>
  <c r="CD427" i="46"/>
  <c r="CH427" i="46"/>
  <c r="W427" i="46"/>
  <c r="X427" i="46"/>
  <c r="AH427" i="46"/>
  <c r="Y427" i="46"/>
  <c r="AU427" i="46"/>
  <c r="AQ427" i="46"/>
  <c r="AN427" i="46"/>
  <c r="AY427" i="46"/>
  <c r="BC427" i="46"/>
  <c r="BG427" i="46"/>
  <c r="BK427" i="46"/>
  <c r="BO427" i="46"/>
  <c r="BS427" i="46"/>
  <c r="BW427" i="46"/>
  <c r="CA427" i="46"/>
  <c r="CE427" i="46"/>
  <c r="CI427" i="46"/>
  <c r="AC427" i="46"/>
  <c r="AI427" i="46"/>
  <c r="AO427" i="46"/>
  <c r="AR427" i="46"/>
  <c r="Z427" i="46"/>
  <c r="AB427" i="46"/>
  <c r="AV427" i="46"/>
  <c r="AZ427" i="46"/>
  <c r="BD427" i="46"/>
  <c r="BH427" i="46"/>
  <c r="BL427" i="46"/>
  <c r="BP427" i="46"/>
  <c r="BT427" i="46"/>
  <c r="BX427" i="46"/>
  <c r="CB427" i="46"/>
  <c r="CF427" i="46"/>
  <c r="CJ427" i="46"/>
  <c r="CN427" i="46"/>
  <c r="CM427" i="46"/>
  <c r="CL427" i="46"/>
  <c r="CO427" i="46"/>
  <c r="CP427" i="46"/>
  <c r="CQ427" i="46"/>
  <c r="CR427" i="46"/>
  <c r="CS427" i="46"/>
  <c r="CT427" i="46"/>
  <c r="CU427" i="46"/>
  <c r="CV427" i="46"/>
  <c r="CW427" i="46"/>
  <c r="CX427" i="46"/>
  <c r="CY427" i="46"/>
  <c r="CZ427" i="46"/>
  <c r="DA427" i="46"/>
  <c r="DB427" i="46"/>
  <c r="DC427" i="46"/>
  <c r="DD427" i="46"/>
  <c r="DE427" i="46"/>
  <c r="DF427" i="46"/>
  <c r="DG427" i="46"/>
  <c r="DH427" i="46"/>
  <c r="DI427" i="46"/>
  <c r="DJ427" i="46"/>
  <c r="DK427" i="46"/>
  <c r="DL427" i="46"/>
  <c r="DM427" i="46"/>
  <c r="DN427" i="46"/>
  <c r="DO427" i="46"/>
  <c r="DP427" i="46"/>
  <c r="DQ427" i="46"/>
  <c r="DR427" i="46"/>
  <c r="DS427" i="46"/>
  <c r="DT427" i="46"/>
  <c r="DU427" i="46"/>
  <c r="DV427" i="46"/>
  <c r="DW427" i="46"/>
  <c r="DX427" i="46"/>
  <c r="DY427" i="46"/>
  <c r="DZ427" i="46"/>
  <c r="EA427" i="46"/>
  <c r="EB427" i="46"/>
  <c r="EC427" i="46"/>
  <c r="ED427" i="46"/>
  <c r="EE427" i="46"/>
  <c r="EF427" i="46"/>
  <c r="EG427" i="46"/>
  <c r="EH427" i="46"/>
  <c r="EI427" i="46"/>
  <c r="EJ427" i="46"/>
  <c r="EK427" i="46"/>
  <c r="EL427" i="46"/>
  <c r="EM427" i="46"/>
  <c r="EN427" i="46"/>
  <c r="EO427" i="46"/>
  <c r="EP427" i="46"/>
  <c r="EQ427" i="46"/>
  <c r="ER427" i="46"/>
  <c r="ES427" i="46"/>
  <c r="ET427" i="46"/>
  <c r="EU427" i="46"/>
  <c r="EV427" i="46"/>
  <c r="W386" i="46"/>
  <c r="AJ386" i="46"/>
  <c r="AS386" i="46"/>
  <c r="AR386" i="46"/>
  <c r="Z386" i="46"/>
  <c r="AQ386" i="46"/>
  <c r="V386" i="46"/>
  <c r="AH386" i="46"/>
  <c r="AL386" i="46"/>
  <c r="AN386" i="46"/>
  <c r="AW386" i="46"/>
  <c r="AA386" i="46"/>
  <c r="U386" i="46"/>
  <c r="AB386" i="46"/>
  <c r="Y386" i="46"/>
  <c r="AM386" i="46"/>
  <c r="AY386" i="46"/>
  <c r="AK386" i="46"/>
  <c r="X386" i="46"/>
  <c r="AI386" i="46"/>
  <c r="AT386" i="46"/>
  <c r="AX386" i="46"/>
  <c r="AF386" i="46"/>
  <c r="AD386" i="46"/>
  <c r="AP386" i="46"/>
  <c r="AE386" i="46"/>
  <c r="AO386" i="46"/>
  <c r="AG386" i="46"/>
  <c r="AC386" i="46"/>
  <c r="AV386" i="46"/>
  <c r="AU386" i="46"/>
  <c r="AZ386" i="46"/>
  <c r="BA386" i="46"/>
  <c r="BB386" i="46"/>
  <c r="BC386" i="46"/>
  <c r="BD386" i="46"/>
  <c r="BE386" i="46"/>
  <c r="BF386" i="46"/>
  <c r="BG386" i="46"/>
  <c r="BH386" i="46"/>
  <c r="BI386" i="46"/>
  <c r="BJ386" i="46"/>
  <c r="BK386" i="46"/>
  <c r="BL386" i="46"/>
  <c r="BM386" i="46"/>
  <c r="BN386" i="46"/>
  <c r="BO386" i="46"/>
  <c r="BP386" i="46"/>
  <c r="BQ386" i="46"/>
  <c r="BR386" i="46"/>
  <c r="BS386" i="46"/>
  <c r="BT386" i="46"/>
  <c r="BU386" i="46"/>
  <c r="BV386" i="46"/>
  <c r="BW386" i="46"/>
  <c r="BX386" i="46"/>
  <c r="BY386" i="46"/>
  <c r="BZ386" i="46"/>
  <c r="CA386" i="46"/>
  <c r="CB386" i="46"/>
  <c r="CC386" i="46"/>
  <c r="CD386" i="46"/>
  <c r="CE386" i="46"/>
  <c r="CF386" i="46"/>
  <c r="CG386" i="46"/>
  <c r="CH386" i="46"/>
  <c r="CI386" i="46"/>
  <c r="CJ386" i="46"/>
  <c r="CK386" i="46"/>
  <c r="CL386" i="46"/>
  <c r="CM386" i="46"/>
  <c r="CN386" i="46"/>
  <c r="CO386" i="46"/>
  <c r="CP386" i="46"/>
  <c r="CQ386" i="46"/>
  <c r="CR386" i="46"/>
  <c r="CS386" i="46"/>
  <c r="CT386" i="46"/>
  <c r="CU386" i="46"/>
  <c r="CV386" i="46"/>
  <c r="CW386" i="46"/>
  <c r="CX386" i="46"/>
  <c r="CY386" i="46"/>
  <c r="CZ386" i="46"/>
  <c r="DA386" i="46"/>
  <c r="DB386" i="46"/>
  <c r="DC386" i="46"/>
  <c r="DD386" i="46"/>
  <c r="DE386" i="46"/>
  <c r="DF386" i="46"/>
  <c r="DG386" i="46"/>
  <c r="DH386" i="46"/>
  <c r="DI386" i="46"/>
  <c r="DJ386" i="46"/>
  <c r="DK386" i="46"/>
  <c r="DL386" i="46"/>
  <c r="DM386" i="46"/>
  <c r="DN386" i="46"/>
  <c r="DO386" i="46"/>
  <c r="DP386" i="46"/>
  <c r="DQ386" i="46"/>
  <c r="DR386" i="46"/>
  <c r="DS386" i="46"/>
  <c r="DT386" i="46"/>
  <c r="DU386" i="46"/>
  <c r="DV386" i="46"/>
  <c r="DW386" i="46"/>
  <c r="DX386" i="46"/>
  <c r="DY386" i="46"/>
  <c r="DZ386" i="46"/>
  <c r="EA386" i="46"/>
  <c r="EB386" i="46"/>
  <c r="EC386" i="46"/>
  <c r="ED386" i="46"/>
  <c r="EE386" i="46"/>
  <c r="EF386" i="46"/>
  <c r="EG386" i="46"/>
  <c r="EH386" i="46"/>
  <c r="EI386" i="46"/>
  <c r="EJ386" i="46"/>
  <c r="EK386" i="46"/>
  <c r="EL386" i="46"/>
  <c r="EM386" i="46"/>
  <c r="EN386" i="46"/>
  <c r="EO386" i="46"/>
  <c r="EP386" i="46"/>
  <c r="EQ386" i="46"/>
  <c r="ER386" i="46"/>
  <c r="ES386" i="46"/>
  <c r="ET386" i="46"/>
  <c r="EU386" i="46"/>
  <c r="EV386" i="46"/>
  <c r="AH372" i="46"/>
  <c r="Y372" i="46"/>
  <c r="AJ372" i="46"/>
  <c r="X372" i="46"/>
  <c r="AN372" i="46"/>
  <c r="AR372" i="46"/>
  <c r="AI372" i="46"/>
  <c r="AQ372" i="46"/>
  <c r="AK372" i="46"/>
  <c r="U372" i="46"/>
  <c r="AL372" i="46"/>
  <c r="AB372" i="46"/>
  <c r="AA372" i="46"/>
  <c r="AO372" i="46"/>
  <c r="AS372" i="46"/>
  <c r="AD372" i="46"/>
  <c r="AG372" i="46"/>
  <c r="AU372" i="46"/>
  <c r="Z372" i="46"/>
  <c r="V372" i="46"/>
  <c r="AF372" i="46"/>
  <c r="AE372" i="46"/>
  <c r="AC372" i="46"/>
  <c r="AP372" i="46"/>
  <c r="AT372" i="46"/>
  <c r="W372" i="46"/>
  <c r="AM372" i="46"/>
  <c r="AV372" i="46"/>
  <c r="AW372" i="46"/>
  <c r="AX372" i="46"/>
  <c r="AY372" i="46"/>
  <c r="AZ372" i="46"/>
  <c r="BA372" i="46"/>
  <c r="BB372" i="46"/>
  <c r="BC372" i="46"/>
  <c r="BD372" i="46"/>
  <c r="BE372" i="46"/>
  <c r="BF372" i="46"/>
  <c r="BG372" i="46"/>
  <c r="BH372" i="46"/>
  <c r="BI372" i="46"/>
  <c r="BJ372" i="46"/>
  <c r="BK372" i="46"/>
  <c r="BL372" i="46"/>
  <c r="BM372" i="46"/>
  <c r="BN372" i="46"/>
  <c r="BO372" i="46"/>
  <c r="BP372" i="46"/>
  <c r="BQ372" i="46"/>
  <c r="BR372" i="46"/>
  <c r="BS372" i="46"/>
  <c r="BT372" i="46"/>
  <c r="BU372" i="46"/>
  <c r="BV372" i="46"/>
  <c r="BW372" i="46"/>
  <c r="BX372" i="46"/>
  <c r="BY372" i="46"/>
  <c r="BZ372" i="46"/>
  <c r="CA372" i="46"/>
  <c r="CB372" i="46"/>
  <c r="CC372" i="46"/>
  <c r="CD372" i="46"/>
  <c r="CE372" i="46"/>
  <c r="CF372" i="46"/>
  <c r="CG372" i="46"/>
  <c r="CH372" i="46"/>
  <c r="CI372" i="46"/>
  <c r="CJ372" i="46"/>
  <c r="CK372" i="46"/>
  <c r="CL372" i="46"/>
  <c r="CM372" i="46"/>
  <c r="CN372" i="46"/>
  <c r="CO372" i="46"/>
  <c r="CP372" i="46"/>
  <c r="CQ372" i="46"/>
  <c r="CR372" i="46"/>
  <c r="CS372" i="46"/>
  <c r="CT372" i="46"/>
  <c r="CU372" i="46"/>
  <c r="CV372" i="46"/>
  <c r="CW372" i="46"/>
  <c r="CX372" i="46"/>
  <c r="CY372" i="46"/>
  <c r="CZ372" i="46"/>
  <c r="DA372" i="46"/>
  <c r="DB372" i="46"/>
  <c r="DC372" i="46"/>
  <c r="DD372" i="46"/>
  <c r="DE372" i="46"/>
  <c r="DF372" i="46"/>
  <c r="DG372" i="46"/>
  <c r="DH372" i="46"/>
  <c r="DI372" i="46"/>
  <c r="DJ372" i="46"/>
  <c r="DK372" i="46"/>
  <c r="DL372" i="46"/>
  <c r="DM372" i="46"/>
  <c r="DN372" i="46"/>
  <c r="DO372" i="46"/>
  <c r="DP372" i="46"/>
  <c r="DQ372" i="46"/>
  <c r="DR372" i="46"/>
  <c r="DS372" i="46"/>
  <c r="DT372" i="46"/>
  <c r="DU372" i="46"/>
  <c r="DV372" i="46"/>
  <c r="DW372" i="46"/>
  <c r="DX372" i="46"/>
  <c r="DY372" i="46"/>
  <c r="DZ372" i="46"/>
  <c r="EA372" i="46"/>
  <c r="EB372" i="46"/>
  <c r="EC372" i="46"/>
  <c r="ED372" i="46"/>
  <c r="EE372" i="46"/>
  <c r="EF372" i="46"/>
  <c r="EG372" i="46"/>
  <c r="EH372" i="46"/>
  <c r="EI372" i="46"/>
  <c r="EJ372" i="46"/>
  <c r="EK372" i="46"/>
  <c r="EL372" i="46"/>
  <c r="EM372" i="46"/>
  <c r="EN372" i="46"/>
  <c r="EO372" i="46"/>
  <c r="EP372" i="46"/>
  <c r="EQ372" i="46"/>
  <c r="ER372" i="46"/>
  <c r="ES372" i="46"/>
  <c r="ET372" i="46"/>
  <c r="EU372" i="46"/>
  <c r="EV372" i="46"/>
  <c r="AG408" i="46"/>
  <c r="AM408" i="46"/>
  <c r="AH408" i="46"/>
  <c r="AN408" i="46"/>
  <c r="AL408" i="46"/>
  <c r="AY408" i="46"/>
  <c r="BC408" i="46"/>
  <c r="BK408" i="46"/>
  <c r="AP408" i="46"/>
  <c r="AD408" i="46"/>
  <c r="AJ408" i="46"/>
  <c r="AA408" i="46"/>
  <c r="Y408" i="46"/>
  <c r="AE408" i="46"/>
  <c r="AV408" i="46"/>
  <c r="AZ408" i="46"/>
  <c r="BD408" i="46"/>
  <c r="BH408" i="46"/>
  <c r="BL408" i="46"/>
  <c r="BP408" i="46"/>
  <c r="AC408" i="46"/>
  <c r="AI408" i="46"/>
  <c r="AT408" i="46"/>
  <c r="U408" i="46"/>
  <c r="AQ408" i="46"/>
  <c r="AO408" i="46"/>
  <c r="AU408" i="46"/>
  <c r="AW408" i="46"/>
  <c r="BA408" i="46"/>
  <c r="BE408" i="46"/>
  <c r="BI408" i="46"/>
  <c r="BM408" i="46"/>
  <c r="BQ408" i="46"/>
  <c r="BB408" i="46"/>
  <c r="BF408" i="46"/>
  <c r="BJ408" i="46"/>
  <c r="BN408" i="46"/>
  <c r="BR408" i="46"/>
  <c r="Z408" i="46"/>
  <c r="AR408" i="46"/>
  <c r="BG408" i="46"/>
  <c r="BO408" i="46"/>
  <c r="BT408" i="46"/>
  <c r="AB408" i="46"/>
  <c r="W408" i="46"/>
  <c r="BU408" i="46"/>
  <c r="V408" i="46"/>
  <c r="AF408" i="46"/>
  <c r="X408" i="46"/>
  <c r="AS408" i="46"/>
  <c r="AX408" i="46"/>
  <c r="AK408" i="46"/>
  <c r="BS408" i="46"/>
  <c r="BV408" i="46"/>
  <c r="BW408" i="46"/>
  <c r="BX408" i="46"/>
  <c r="BY408" i="46"/>
  <c r="BZ408" i="46"/>
  <c r="CA408" i="46"/>
  <c r="CB408" i="46"/>
  <c r="CC408" i="46"/>
  <c r="CD408" i="46"/>
  <c r="CE408" i="46"/>
  <c r="CF408" i="46"/>
  <c r="CG408" i="46"/>
  <c r="CH408" i="46"/>
  <c r="CI408" i="46"/>
  <c r="CJ408" i="46"/>
  <c r="CK408" i="46"/>
  <c r="CL408" i="46"/>
  <c r="CM408" i="46"/>
  <c r="CN408" i="46"/>
  <c r="CO408" i="46"/>
  <c r="CP408" i="46"/>
  <c r="CQ408" i="46"/>
  <c r="CR408" i="46"/>
  <c r="CS408" i="46"/>
  <c r="CT408" i="46"/>
  <c r="CU408" i="46"/>
  <c r="CV408" i="46"/>
  <c r="CW408" i="46"/>
  <c r="CX408" i="46"/>
  <c r="CY408" i="46"/>
  <c r="CZ408" i="46"/>
  <c r="DA408" i="46"/>
  <c r="DB408" i="46"/>
  <c r="DC408" i="46"/>
  <c r="DD408" i="46"/>
  <c r="DE408" i="46"/>
  <c r="DF408" i="46"/>
  <c r="DG408" i="46"/>
  <c r="DH408" i="46"/>
  <c r="DI408" i="46"/>
  <c r="DJ408" i="46"/>
  <c r="DK408" i="46"/>
  <c r="DL408" i="46"/>
  <c r="DM408" i="46"/>
  <c r="DN408" i="46"/>
  <c r="DO408" i="46"/>
  <c r="DP408" i="46"/>
  <c r="DQ408" i="46"/>
  <c r="DR408" i="46"/>
  <c r="DS408" i="46"/>
  <c r="DT408" i="46"/>
  <c r="DU408" i="46"/>
  <c r="DV408" i="46"/>
  <c r="DW408" i="46"/>
  <c r="DX408" i="46"/>
  <c r="DY408" i="46"/>
  <c r="DZ408" i="46"/>
  <c r="EA408" i="46"/>
  <c r="EB408" i="46"/>
  <c r="EC408" i="46"/>
  <c r="ED408" i="46"/>
  <c r="EE408" i="46"/>
  <c r="EF408" i="46"/>
  <c r="EG408" i="46"/>
  <c r="EH408" i="46"/>
  <c r="EI408" i="46"/>
  <c r="EJ408" i="46"/>
  <c r="EK408" i="46"/>
  <c r="EL408" i="46"/>
  <c r="EM408" i="46"/>
  <c r="EN408" i="46"/>
  <c r="EO408" i="46"/>
  <c r="EP408" i="46"/>
  <c r="EQ408" i="46"/>
  <c r="ER408" i="46"/>
  <c r="ES408" i="46"/>
  <c r="ET408" i="46"/>
  <c r="EU408" i="46"/>
  <c r="EV408" i="46"/>
  <c r="AH393" i="46"/>
  <c r="AN393" i="46"/>
  <c r="AI393" i="46"/>
  <c r="AO393" i="46"/>
  <c r="AM393" i="46"/>
  <c r="AD393" i="46"/>
  <c r="U393" i="46"/>
  <c r="AX393" i="46"/>
  <c r="BB393" i="46"/>
  <c r="AE393" i="46"/>
  <c r="V393" i="46"/>
  <c r="AB393" i="46"/>
  <c r="Z393" i="46"/>
  <c r="AF393" i="46"/>
  <c r="AT393" i="46"/>
  <c r="AJ393" i="46"/>
  <c r="AY393" i="46"/>
  <c r="BC393" i="46"/>
  <c r="AZ393" i="46"/>
  <c r="W393" i="46"/>
  <c r="AS393" i="46"/>
  <c r="AQ393" i="46"/>
  <c r="AW393" i="46"/>
  <c r="BA393" i="46"/>
  <c r="BD393" i="46"/>
  <c r="BE393" i="46"/>
  <c r="AU393" i="46"/>
  <c r="Y393" i="46"/>
  <c r="AL393" i="46"/>
  <c r="AV393" i="46"/>
  <c r="AR393" i="46"/>
  <c r="X393" i="46"/>
  <c r="BF393" i="46"/>
  <c r="AA393" i="46"/>
  <c r="AK393" i="46"/>
  <c r="AP393" i="46"/>
  <c r="AG393" i="46"/>
  <c r="AC393" i="46"/>
  <c r="BG393" i="46"/>
  <c r="BH393" i="46"/>
  <c r="BI393" i="46"/>
  <c r="BJ393" i="46"/>
  <c r="BK393" i="46"/>
  <c r="BL393" i="46"/>
  <c r="BM393" i="46"/>
  <c r="BN393" i="46"/>
  <c r="BO393" i="46"/>
  <c r="BP393" i="46"/>
  <c r="BQ393" i="46"/>
  <c r="BR393" i="46"/>
  <c r="BS393" i="46"/>
  <c r="BT393" i="46"/>
  <c r="BU393" i="46"/>
  <c r="BV393" i="46"/>
  <c r="BW393" i="46"/>
  <c r="BX393" i="46"/>
  <c r="BY393" i="46"/>
  <c r="BZ393" i="46"/>
  <c r="CA393" i="46"/>
  <c r="CB393" i="46"/>
  <c r="CC393" i="46"/>
  <c r="CD393" i="46"/>
  <c r="CE393" i="46"/>
  <c r="CF393" i="46"/>
  <c r="CG393" i="46"/>
  <c r="CH393" i="46"/>
  <c r="CI393" i="46"/>
  <c r="CJ393" i="46"/>
  <c r="CK393" i="46"/>
  <c r="CL393" i="46"/>
  <c r="CM393" i="46"/>
  <c r="CN393" i="46"/>
  <c r="CO393" i="46"/>
  <c r="CP393" i="46"/>
  <c r="CQ393" i="46"/>
  <c r="CR393" i="46"/>
  <c r="CS393" i="46"/>
  <c r="CT393" i="46"/>
  <c r="CU393" i="46"/>
  <c r="CV393" i="46"/>
  <c r="CW393" i="46"/>
  <c r="CX393" i="46"/>
  <c r="CY393" i="46"/>
  <c r="CZ393" i="46"/>
  <c r="DA393" i="46"/>
  <c r="DB393" i="46"/>
  <c r="DC393" i="46"/>
  <c r="DD393" i="46"/>
  <c r="DE393" i="46"/>
  <c r="DF393" i="46"/>
  <c r="DG393" i="46"/>
  <c r="DH393" i="46"/>
  <c r="DI393" i="46"/>
  <c r="DJ393" i="46"/>
  <c r="DK393" i="46"/>
  <c r="DL393" i="46"/>
  <c r="DM393" i="46"/>
  <c r="DN393" i="46"/>
  <c r="DO393" i="46"/>
  <c r="DP393" i="46"/>
  <c r="DQ393" i="46"/>
  <c r="DR393" i="46"/>
  <c r="DS393" i="46"/>
  <c r="DT393" i="46"/>
  <c r="DU393" i="46"/>
  <c r="DV393" i="46"/>
  <c r="DW393" i="46"/>
  <c r="DX393" i="46"/>
  <c r="DY393" i="46"/>
  <c r="DZ393" i="46"/>
  <c r="EA393" i="46"/>
  <c r="EB393" i="46"/>
  <c r="EC393" i="46"/>
  <c r="ED393" i="46"/>
  <c r="EE393" i="46"/>
  <c r="EF393" i="46"/>
  <c r="EG393" i="46"/>
  <c r="EH393" i="46"/>
  <c r="EI393" i="46"/>
  <c r="EJ393" i="46"/>
  <c r="EK393" i="46"/>
  <c r="EL393" i="46"/>
  <c r="EM393" i="46"/>
  <c r="EN393" i="46"/>
  <c r="EO393" i="46"/>
  <c r="EP393" i="46"/>
  <c r="EQ393" i="46"/>
  <c r="ER393" i="46"/>
  <c r="ES393" i="46"/>
  <c r="ET393" i="46"/>
  <c r="EU393" i="46"/>
  <c r="EV393" i="46"/>
  <c r="BP451" i="46"/>
  <c r="BT451" i="46"/>
  <c r="BX451" i="46"/>
  <c r="CB451" i="46"/>
  <c r="CF451" i="46"/>
  <c r="CJ451" i="46"/>
  <c r="CN451" i="46"/>
  <c r="CR451" i="46"/>
  <c r="CV451" i="46"/>
  <c r="CZ451" i="46"/>
  <c r="DD451" i="46"/>
  <c r="DH451" i="46"/>
  <c r="BM451" i="46"/>
  <c r="BQ451" i="46"/>
  <c r="BU451" i="46"/>
  <c r="BY451" i="46"/>
  <c r="CC451" i="46"/>
  <c r="CG451" i="46"/>
  <c r="CK451" i="46"/>
  <c r="CO451" i="46"/>
  <c r="CS451" i="46"/>
  <c r="CW451" i="46"/>
  <c r="DA451" i="46"/>
  <c r="DE451" i="46"/>
  <c r="DI451" i="46"/>
  <c r="AN451" i="46"/>
  <c r="AP451" i="46"/>
  <c r="AC451" i="46"/>
  <c r="U451" i="46"/>
  <c r="AM451" i="46"/>
  <c r="W451" i="46"/>
  <c r="AH451" i="46"/>
  <c r="AX451" i="46"/>
  <c r="BB451" i="46"/>
  <c r="BF451" i="46"/>
  <c r="BJ451" i="46"/>
  <c r="BN451" i="46"/>
  <c r="BR451" i="46"/>
  <c r="BV451" i="46"/>
  <c r="BZ451" i="46"/>
  <c r="CD451" i="46"/>
  <c r="CH451" i="46"/>
  <c r="CL451" i="46"/>
  <c r="CP451" i="46"/>
  <c r="CT451" i="46"/>
  <c r="CX451" i="46"/>
  <c r="DB451" i="46"/>
  <c r="DF451" i="46"/>
  <c r="Y451" i="46"/>
  <c r="AL451" i="46"/>
  <c r="AS451" i="46"/>
  <c r="AF451" i="46"/>
  <c r="AI451" i="46"/>
  <c r="AU451" i="46"/>
  <c r="AE451" i="46"/>
  <c r="AY451" i="46"/>
  <c r="BC451" i="46"/>
  <c r="BG451" i="46"/>
  <c r="BK451" i="46"/>
  <c r="BO451" i="46"/>
  <c r="BS451" i="46"/>
  <c r="BW451" i="46"/>
  <c r="CA451" i="46"/>
  <c r="CE451" i="46"/>
  <c r="CI451" i="46"/>
  <c r="CM451" i="46"/>
  <c r="CQ451" i="46"/>
  <c r="CU451" i="46"/>
  <c r="CY451" i="46"/>
  <c r="DC451" i="46"/>
  <c r="DG451" i="46"/>
  <c r="DJ451" i="46"/>
  <c r="BI451" i="46"/>
  <c r="AA451" i="46"/>
  <c r="AR451" i="46"/>
  <c r="AZ451" i="46"/>
  <c r="AG451" i="46"/>
  <c r="DK451" i="46"/>
  <c r="BE451" i="46"/>
  <c r="V451" i="46"/>
  <c r="AT451" i="46"/>
  <c r="BL451" i="46"/>
  <c r="AV451" i="46"/>
  <c r="AD451" i="46"/>
  <c r="BA451" i="46"/>
  <c r="AQ451" i="46"/>
  <c r="X451" i="46"/>
  <c r="BH451" i="46"/>
  <c r="AK451" i="46"/>
  <c r="AB451" i="46"/>
  <c r="DL451" i="46"/>
  <c r="AW451" i="46"/>
  <c r="Z451" i="46"/>
  <c r="BD451" i="46"/>
  <c r="AJ451" i="46"/>
  <c r="AO451" i="46"/>
  <c r="DM451" i="46"/>
  <c r="DN451" i="46"/>
  <c r="DO451" i="46"/>
  <c r="DP451" i="46"/>
  <c r="DQ451" i="46"/>
  <c r="DR451" i="46"/>
  <c r="DS451" i="46"/>
  <c r="DT451" i="46"/>
  <c r="DU451" i="46"/>
  <c r="DV451" i="46"/>
  <c r="DW451" i="46"/>
  <c r="DX451" i="46"/>
  <c r="DY451" i="46"/>
  <c r="DZ451" i="46"/>
  <c r="EA451" i="46"/>
  <c r="EB451" i="46"/>
  <c r="EC451" i="46"/>
  <c r="ED451" i="46"/>
  <c r="EE451" i="46"/>
  <c r="EF451" i="46"/>
  <c r="EG451" i="46"/>
  <c r="EH451" i="46"/>
  <c r="EI451" i="46"/>
  <c r="EJ451" i="46"/>
  <c r="EK451" i="46"/>
  <c r="EL451" i="46"/>
  <c r="EM451" i="46"/>
  <c r="EN451" i="46"/>
  <c r="EO451" i="46"/>
  <c r="EP451" i="46"/>
  <c r="EQ451" i="46"/>
  <c r="ER451" i="46"/>
  <c r="ES451" i="46"/>
  <c r="ET451" i="46"/>
  <c r="EU451" i="46"/>
  <c r="EV451" i="46"/>
  <c r="AK442" i="46"/>
  <c r="AQ442" i="46"/>
  <c r="AO442" i="46"/>
  <c r="AM442" i="46"/>
  <c r="AJ442" i="46"/>
  <c r="AG442" i="46"/>
  <c r="U442" i="46"/>
  <c r="AW442" i="46"/>
  <c r="BA442" i="46"/>
  <c r="BE442" i="46"/>
  <c r="BI442" i="46"/>
  <c r="BM442" i="46"/>
  <c r="BQ442" i="46"/>
  <c r="BU442" i="46"/>
  <c r="BY442" i="46"/>
  <c r="CC442" i="46"/>
  <c r="CG442" i="46"/>
  <c r="CK442" i="46"/>
  <c r="CO442" i="46"/>
  <c r="CS442" i="46"/>
  <c r="CW442" i="46"/>
  <c r="CT442" i="46"/>
  <c r="CX442" i="46"/>
  <c r="AT442" i="46"/>
  <c r="X442" i="46"/>
  <c r="AP442" i="46"/>
  <c r="AC442" i="46"/>
  <c r="AL442" i="46"/>
  <c r="AU442" i="46"/>
  <c r="AN442" i="46"/>
  <c r="AY442" i="46"/>
  <c r="BC442" i="46"/>
  <c r="BG442" i="46"/>
  <c r="BK442" i="46"/>
  <c r="BO442" i="46"/>
  <c r="BS442" i="46"/>
  <c r="BW442" i="46"/>
  <c r="CA442" i="46"/>
  <c r="CE442" i="46"/>
  <c r="CI442" i="46"/>
  <c r="CM442" i="46"/>
  <c r="CQ442" i="46"/>
  <c r="CU442" i="46"/>
  <c r="CY442" i="46"/>
  <c r="DA442" i="46"/>
  <c r="DB442" i="46"/>
  <c r="AE442" i="46"/>
  <c r="Y442" i="46"/>
  <c r="AA442" i="46"/>
  <c r="AS442" i="46"/>
  <c r="AH442" i="46"/>
  <c r="AF442" i="46"/>
  <c r="AV442" i="46"/>
  <c r="AZ442" i="46"/>
  <c r="BD442" i="46"/>
  <c r="BH442" i="46"/>
  <c r="BL442" i="46"/>
  <c r="BP442" i="46"/>
  <c r="BT442" i="46"/>
  <c r="BX442" i="46"/>
  <c r="CB442" i="46"/>
  <c r="CF442" i="46"/>
  <c r="CJ442" i="46"/>
  <c r="CN442" i="46"/>
  <c r="CR442" i="46"/>
  <c r="CV442" i="46"/>
  <c r="CZ442" i="46"/>
  <c r="W442" i="46"/>
  <c r="CH442" i="46"/>
  <c r="BR442" i="46"/>
  <c r="BB442" i="46"/>
  <c r="Z442" i="46"/>
  <c r="CD442" i="46"/>
  <c r="BN442" i="46"/>
  <c r="AX442" i="46"/>
  <c r="AI442" i="46"/>
  <c r="DC442" i="46"/>
  <c r="CP442" i="46"/>
  <c r="BZ442" i="46"/>
  <c r="BJ442" i="46"/>
  <c r="AR442" i="46"/>
  <c r="AD442" i="46"/>
  <c r="CL442" i="46"/>
  <c r="BV442" i="46"/>
  <c r="BF442" i="46"/>
  <c r="V442" i="46"/>
  <c r="AB442" i="46"/>
  <c r="DD442" i="46"/>
  <c r="DE442" i="46"/>
  <c r="DF442" i="46"/>
  <c r="DG442" i="46"/>
  <c r="DH442" i="46"/>
  <c r="DI442" i="46"/>
  <c r="DJ442" i="46"/>
  <c r="DK442" i="46"/>
  <c r="DL442" i="46"/>
  <c r="DM442" i="46"/>
  <c r="DN442" i="46"/>
  <c r="DO442" i="46"/>
  <c r="DP442" i="46"/>
  <c r="DQ442" i="46"/>
  <c r="DR442" i="46"/>
  <c r="DS442" i="46"/>
  <c r="DT442" i="46"/>
  <c r="DU442" i="46"/>
  <c r="DV442" i="46"/>
  <c r="DW442" i="46"/>
  <c r="DX442" i="46"/>
  <c r="DY442" i="46"/>
  <c r="DZ442" i="46"/>
  <c r="EA442" i="46"/>
  <c r="EB442" i="46"/>
  <c r="EC442" i="46"/>
  <c r="ED442" i="46"/>
  <c r="EE442" i="46"/>
  <c r="EF442" i="46"/>
  <c r="EG442" i="46"/>
  <c r="EH442" i="46"/>
  <c r="EI442" i="46"/>
  <c r="EJ442" i="46"/>
  <c r="EK442" i="46"/>
  <c r="EL442" i="46"/>
  <c r="EM442" i="46"/>
  <c r="EN442" i="46"/>
  <c r="EO442" i="46"/>
  <c r="EP442" i="46"/>
  <c r="EQ442" i="46"/>
  <c r="ER442" i="46"/>
  <c r="ES442" i="46"/>
  <c r="ET442" i="46"/>
  <c r="EU442" i="46"/>
  <c r="EV442" i="46"/>
  <c r="AL428" i="46"/>
  <c r="AF428" i="46"/>
  <c r="U428" i="46"/>
  <c r="AY428" i="46"/>
  <c r="BC428" i="46"/>
  <c r="BG428" i="46"/>
  <c r="BK428" i="46"/>
  <c r="BO428" i="46"/>
  <c r="BS428" i="46"/>
  <c r="BW428" i="46"/>
  <c r="CA428" i="46"/>
  <c r="CE428" i="46"/>
  <c r="CI428" i="46"/>
  <c r="Z428" i="46"/>
  <c r="AJ428" i="46"/>
  <c r="AE428" i="46"/>
  <c r="W428" i="46"/>
  <c r="X428" i="46"/>
  <c r="AP428" i="46"/>
  <c r="AV428" i="46"/>
  <c r="AZ428" i="46"/>
  <c r="BD428" i="46"/>
  <c r="BH428" i="46"/>
  <c r="BL428" i="46"/>
  <c r="BP428" i="46"/>
  <c r="BT428" i="46"/>
  <c r="BX428" i="46"/>
  <c r="CB428" i="46"/>
  <c r="CF428" i="46"/>
  <c r="CJ428" i="46"/>
  <c r="CN428" i="46"/>
  <c r="AI428" i="46"/>
  <c r="AA428" i="46"/>
  <c r="AG428" i="46"/>
  <c r="AW428" i="46"/>
  <c r="BA428" i="46"/>
  <c r="BE428" i="46"/>
  <c r="BI428" i="46"/>
  <c r="BM428" i="46"/>
  <c r="BQ428" i="46"/>
  <c r="BU428" i="46"/>
  <c r="BY428" i="46"/>
  <c r="CC428" i="46"/>
  <c r="CG428" i="46"/>
  <c r="CK428" i="46"/>
  <c r="AD428" i="46"/>
  <c r="AC428" i="46"/>
  <c r="AB428" i="46"/>
  <c r="AQ428" i="46"/>
  <c r="AO428" i="46"/>
  <c r="AT428" i="46"/>
  <c r="AK428" i="46"/>
  <c r="AX428" i="46"/>
  <c r="BB428" i="46"/>
  <c r="BF428" i="46"/>
  <c r="BJ428" i="46"/>
  <c r="BN428" i="46"/>
  <c r="BR428" i="46"/>
  <c r="BV428" i="46"/>
  <c r="BZ428" i="46"/>
  <c r="CD428" i="46"/>
  <c r="CH428" i="46"/>
  <c r="CL428" i="46"/>
  <c r="CM428" i="46"/>
  <c r="AS428" i="46"/>
  <c r="Y428" i="46"/>
  <c r="AH428" i="46"/>
  <c r="AR428" i="46"/>
  <c r="CO428" i="46"/>
  <c r="AM428" i="46"/>
  <c r="V428" i="46"/>
  <c r="AU428" i="46"/>
  <c r="AN428" i="46"/>
  <c r="CP428" i="46"/>
  <c r="CQ428" i="46"/>
  <c r="CR428" i="46"/>
  <c r="CS428" i="46"/>
  <c r="CT428" i="46"/>
  <c r="CU428" i="46"/>
  <c r="CV428" i="46"/>
  <c r="CW428" i="46"/>
  <c r="CX428" i="46"/>
  <c r="CY428" i="46"/>
  <c r="CZ428" i="46"/>
  <c r="DA428" i="46"/>
  <c r="DB428" i="46"/>
  <c r="DC428" i="46"/>
  <c r="DD428" i="46"/>
  <c r="DE428" i="46"/>
  <c r="DF428" i="46"/>
  <c r="DG428" i="46"/>
  <c r="DH428" i="46"/>
  <c r="DI428" i="46"/>
  <c r="DJ428" i="46"/>
  <c r="DK428" i="46"/>
  <c r="DL428" i="46"/>
  <c r="DM428" i="46"/>
  <c r="DN428" i="46"/>
  <c r="DO428" i="46"/>
  <c r="DP428" i="46"/>
  <c r="DQ428" i="46"/>
  <c r="DR428" i="46"/>
  <c r="DS428" i="46"/>
  <c r="DT428" i="46"/>
  <c r="DU428" i="46"/>
  <c r="DV428" i="46"/>
  <c r="DW428" i="46"/>
  <c r="DX428" i="46"/>
  <c r="DY428" i="46"/>
  <c r="DZ428" i="46"/>
  <c r="EA428" i="46"/>
  <c r="EB428" i="46"/>
  <c r="EC428" i="46"/>
  <c r="ED428" i="46"/>
  <c r="EE428" i="46"/>
  <c r="EF428" i="46"/>
  <c r="EG428" i="46"/>
  <c r="EH428" i="46"/>
  <c r="EI428" i="46"/>
  <c r="EJ428" i="46"/>
  <c r="EK428" i="46"/>
  <c r="EL428" i="46"/>
  <c r="EM428" i="46"/>
  <c r="EN428" i="46"/>
  <c r="EO428" i="46"/>
  <c r="EP428" i="46"/>
  <c r="EQ428" i="46"/>
  <c r="ER428" i="46"/>
  <c r="ES428" i="46"/>
  <c r="ET428" i="46"/>
  <c r="EU428" i="46"/>
  <c r="EV428" i="46"/>
  <c r="X376" i="46"/>
  <c r="V376" i="46"/>
  <c r="AC376" i="46"/>
  <c r="AL376" i="46"/>
  <c r="AI376" i="46"/>
  <c r="AQ376" i="46"/>
  <c r="AU376" i="46"/>
  <c r="AB376" i="46"/>
  <c r="AD376" i="46"/>
  <c r="AG376" i="46"/>
  <c r="AP376" i="46"/>
  <c r="AN376" i="46"/>
  <c r="AR376" i="46"/>
  <c r="AH376" i="46"/>
  <c r="AF376" i="46"/>
  <c r="U376" i="46"/>
  <c r="AK376" i="46"/>
  <c r="AM376" i="46"/>
  <c r="AE376" i="46"/>
  <c r="AS376" i="46"/>
  <c r="AO376" i="46"/>
  <c r="AJ376" i="46"/>
  <c r="Y376" i="46"/>
  <c r="Z376" i="46"/>
  <c r="W376" i="46"/>
  <c r="AA376" i="46"/>
  <c r="AT376" i="46"/>
  <c r="AV376" i="46"/>
  <c r="AW376" i="46"/>
  <c r="AX376" i="46"/>
  <c r="AY376" i="46"/>
  <c r="AZ376" i="46"/>
  <c r="BA376" i="46"/>
  <c r="BB376" i="46"/>
  <c r="BC376" i="46"/>
  <c r="BD376" i="46"/>
  <c r="BE376" i="46"/>
  <c r="BF376" i="46"/>
  <c r="BG376" i="46"/>
  <c r="BH376" i="46"/>
  <c r="BI376" i="46"/>
  <c r="BJ376" i="46"/>
  <c r="BK376" i="46"/>
  <c r="BL376" i="46"/>
  <c r="BM376" i="46"/>
  <c r="BN376" i="46"/>
  <c r="BO376" i="46"/>
  <c r="BP376" i="46"/>
  <c r="BQ376" i="46"/>
  <c r="BR376" i="46"/>
  <c r="BS376" i="46"/>
  <c r="BT376" i="46"/>
  <c r="BU376" i="46"/>
  <c r="BV376" i="46"/>
  <c r="BW376" i="46"/>
  <c r="BX376" i="46"/>
  <c r="BY376" i="46"/>
  <c r="BZ376" i="46"/>
  <c r="CA376" i="46"/>
  <c r="CB376" i="46"/>
  <c r="CC376" i="46"/>
  <c r="CD376" i="46"/>
  <c r="CE376" i="46"/>
  <c r="CF376" i="46"/>
  <c r="CG376" i="46"/>
  <c r="CH376" i="46"/>
  <c r="CI376" i="46"/>
  <c r="CJ376" i="46"/>
  <c r="CK376" i="46"/>
  <c r="CL376" i="46"/>
  <c r="CM376" i="46"/>
  <c r="CN376" i="46"/>
  <c r="CO376" i="46"/>
  <c r="CP376" i="46"/>
  <c r="CQ376" i="46"/>
  <c r="CR376" i="46"/>
  <c r="CS376" i="46"/>
  <c r="CT376" i="46"/>
  <c r="CU376" i="46"/>
  <c r="CV376" i="46"/>
  <c r="CW376" i="46"/>
  <c r="CX376" i="46"/>
  <c r="CY376" i="46"/>
  <c r="CZ376" i="46"/>
  <c r="DA376" i="46"/>
  <c r="DB376" i="46"/>
  <c r="DC376" i="46"/>
  <c r="DD376" i="46"/>
  <c r="DE376" i="46"/>
  <c r="DF376" i="46"/>
  <c r="DG376" i="46"/>
  <c r="DH376" i="46"/>
  <c r="DI376" i="46"/>
  <c r="DJ376" i="46"/>
  <c r="DK376" i="46"/>
  <c r="DL376" i="46"/>
  <c r="DM376" i="46"/>
  <c r="DN376" i="46"/>
  <c r="DO376" i="46"/>
  <c r="DP376" i="46"/>
  <c r="DQ376" i="46"/>
  <c r="DR376" i="46"/>
  <c r="DS376" i="46"/>
  <c r="DT376" i="46"/>
  <c r="DU376" i="46"/>
  <c r="DV376" i="46"/>
  <c r="DW376" i="46"/>
  <c r="DX376" i="46"/>
  <c r="DY376" i="46"/>
  <c r="DZ376" i="46"/>
  <c r="EA376" i="46"/>
  <c r="EB376" i="46"/>
  <c r="EC376" i="46"/>
  <c r="ED376" i="46"/>
  <c r="EE376" i="46"/>
  <c r="EF376" i="46"/>
  <c r="EG376" i="46"/>
  <c r="EH376" i="46"/>
  <c r="EI376" i="46"/>
  <c r="EJ376" i="46"/>
  <c r="EK376" i="46"/>
  <c r="EL376" i="46"/>
  <c r="EM376" i="46"/>
  <c r="EN376" i="46"/>
  <c r="EO376" i="46"/>
  <c r="EP376" i="46"/>
  <c r="EQ376" i="46"/>
  <c r="ER376" i="46"/>
  <c r="ES376" i="46"/>
  <c r="ET376" i="46"/>
  <c r="EU376" i="46"/>
  <c r="EV376" i="46"/>
  <c r="AC365" i="46"/>
  <c r="V365" i="46"/>
  <c r="AF365" i="46"/>
  <c r="AJ365" i="46"/>
  <c r="AN365" i="46"/>
  <c r="AR365" i="46"/>
  <c r="Z365" i="46"/>
  <c r="AA365" i="46"/>
  <c r="AB365" i="46"/>
  <c r="AG365" i="46"/>
  <c r="AK365" i="46"/>
  <c r="AO365" i="46"/>
  <c r="AS365" i="46"/>
  <c r="W365" i="46"/>
  <c r="AD365" i="46"/>
  <c r="AE365" i="46"/>
  <c r="AH365" i="46"/>
  <c r="AL365" i="46"/>
  <c r="AP365" i="46"/>
  <c r="AT365" i="46"/>
  <c r="Y365" i="46"/>
  <c r="U365" i="46"/>
  <c r="X365" i="46"/>
  <c r="AI365" i="46"/>
  <c r="AM365" i="46"/>
  <c r="AQ365" i="46"/>
  <c r="AU365" i="46"/>
  <c r="AV365" i="46"/>
  <c r="AW365" i="46"/>
  <c r="AX365" i="46"/>
  <c r="AY365" i="46"/>
  <c r="AZ365" i="46"/>
  <c r="BA365" i="46"/>
  <c r="BB365" i="46"/>
  <c r="BC365" i="46"/>
  <c r="BD365" i="46"/>
  <c r="BE365" i="46"/>
  <c r="BF365" i="46"/>
  <c r="BG365" i="46"/>
  <c r="BH365" i="46"/>
  <c r="BI365" i="46"/>
  <c r="BJ365" i="46"/>
  <c r="BK365" i="46"/>
  <c r="BL365" i="46"/>
  <c r="BM365" i="46"/>
  <c r="BN365" i="46"/>
  <c r="BO365" i="46"/>
  <c r="BP365" i="46"/>
  <c r="BQ365" i="46"/>
  <c r="BR365" i="46"/>
  <c r="BS365" i="46"/>
  <c r="BT365" i="46"/>
  <c r="BU365" i="46"/>
  <c r="BV365" i="46"/>
  <c r="BW365" i="46"/>
  <c r="BX365" i="46"/>
  <c r="BY365" i="46"/>
  <c r="BZ365" i="46"/>
  <c r="CA365" i="46"/>
  <c r="CB365" i="46"/>
  <c r="CC365" i="46"/>
  <c r="CD365" i="46"/>
  <c r="CE365" i="46"/>
  <c r="CF365" i="46"/>
  <c r="CG365" i="46"/>
  <c r="CH365" i="46"/>
  <c r="CI365" i="46"/>
  <c r="CJ365" i="46"/>
  <c r="CK365" i="46"/>
  <c r="CL365" i="46"/>
  <c r="CM365" i="46"/>
  <c r="CN365" i="46"/>
  <c r="CO365" i="46"/>
  <c r="CP365" i="46"/>
  <c r="CQ365" i="46"/>
  <c r="CR365" i="46"/>
  <c r="CS365" i="46"/>
  <c r="CT365" i="46"/>
  <c r="CU365" i="46"/>
  <c r="CV365" i="46"/>
  <c r="CW365" i="46"/>
  <c r="CX365" i="46"/>
  <c r="CY365" i="46"/>
  <c r="CZ365" i="46"/>
  <c r="DA365" i="46"/>
  <c r="DB365" i="46"/>
  <c r="DC365" i="46"/>
  <c r="DD365" i="46"/>
  <c r="DE365" i="46"/>
  <c r="DF365" i="46"/>
  <c r="DG365" i="46"/>
  <c r="DH365" i="46"/>
  <c r="DI365" i="46"/>
  <c r="DJ365" i="46"/>
  <c r="DK365" i="46"/>
  <c r="DL365" i="46"/>
  <c r="DM365" i="46"/>
  <c r="DN365" i="46"/>
  <c r="DO365" i="46"/>
  <c r="DP365" i="46"/>
  <c r="DQ365" i="46"/>
  <c r="DR365" i="46"/>
  <c r="DS365" i="46"/>
  <c r="DT365" i="46"/>
  <c r="DU365" i="46"/>
  <c r="DV365" i="46"/>
  <c r="DW365" i="46"/>
  <c r="DX365" i="46"/>
  <c r="DY365" i="46"/>
  <c r="DZ365" i="46"/>
  <c r="EA365" i="46"/>
  <c r="EB365" i="46"/>
  <c r="EC365" i="46"/>
  <c r="ED365" i="46"/>
  <c r="EE365" i="46"/>
  <c r="EF365" i="46"/>
  <c r="EG365" i="46"/>
  <c r="EH365" i="46"/>
  <c r="EI365" i="46"/>
  <c r="EJ365" i="46"/>
  <c r="EK365" i="46"/>
  <c r="EL365" i="46"/>
  <c r="EM365" i="46"/>
  <c r="EN365" i="46"/>
  <c r="EO365" i="46"/>
  <c r="EP365" i="46"/>
  <c r="EQ365" i="46"/>
  <c r="ER365" i="46"/>
  <c r="ES365" i="46"/>
  <c r="ET365" i="46"/>
  <c r="EU365" i="46"/>
  <c r="EV365" i="46"/>
  <c r="AS454" i="46"/>
  <c r="AQ454" i="46"/>
  <c r="AT454" i="46"/>
  <c r="AN454" i="46"/>
  <c r="AI454" i="46"/>
  <c r="AO454" i="46"/>
  <c r="AM454" i="46"/>
  <c r="AY454" i="46"/>
  <c r="BC454" i="46"/>
  <c r="BG454" i="46"/>
  <c r="BK454" i="46"/>
  <c r="BO454" i="46"/>
  <c r="BS454" i="46"/>
  <c r="BW454" i="46"/>
  <c r="CA454" i="46"/>
  <c r="CE454" i="46"/>
  <c r="CI454" i="46"/>
  <c r="CM454" i="46"/>
  <c r="CQ454" i="46"/>
  <c r="CU454" i="46"/>
  <c r="CY454" i="46"/>
  <c r="DC454" i="46"/>
  <c r="DG454" i="46"/>
  <c r="DK454" i="46"/>
  <c r="Z454" i="46"/>
  <c r="AJ454" i="46"/>
  <c r="AE454" i="46"/>
  <c r="U454" i="46"/>
  <c r="AB454" i="46"/>
  <c r="V454" i="46"/>
  <c r="AV454" i="46"/>
  <c r="AZ454" i="46"/>
  <c r="BD454" i="46"/>
  <c r="BH454" i="46"/>
  <c r="BL454" i="46"/>
  <c r="BP454" i="46"/>
  <c r="BT454" i="46"/>
  <c r="BX454" i="46"/>
  <c r="CB454" i="46"/>
  <c r="CF454" i="46"/>
  <c r="CJ454" i="46"/>
  <c r="CN454" i="46"/>
  <c r="CR454" i="46"/>
  <c r="CV454" i="46"/>
  <c r="CZ454" i="46"/>
  <c r="DD454" i="46"/>
  <c r="DH454" i="46"/>
  <c r="DL454" i="46"/>
  <c r="AF454" i="46"/>
  <c r="AP454" i="46"/>
  <c r="AG454" i="46"/>
  <c r="AU454" i="46"/>
  <c r="AK454" i="46"/>
  <c r="AR454" i="46"/>
  <c r="AL454" i="46"/>
  <c r="AW454" i="46"/>
  <c r="BA454" i="46"/>
  <c r="BE454" i="46"/>
  <c r="BI454" i="46"/>
  <c r="BM454" i="46"/>
  <c r="BQ454" i="46"/>
  <c r="BU454" i="46"/>
  <c r="BY454" i="46"/>
  <c r="CC454" i="46"/>
  <c r="CG454" i="46"/>
  <c r="CK454" i="46"/>
  <c r="CO454" i="46"/>
  <c r="CS454" i="46"/>
  <c r="CW454" i="46"/>
  <c r="DA454" i="46"/>
  <c r="DE454" i="46"/>
  <c r="DI454" i="46"/>
  <c r="DN454" i="46"/>
  <c r="AC454" i="46"/>
  <c r="AA454" i="46"/>
  <c r="AD454" i="46"/>
  <c r="X454" i="46"/>
  <c r="AH454" i="46"/>
  <c r="Y454" i="46"/>
  <c r="W454" i="46"/>
  <c r="AX454" i="46"/>
  <c r="BB454" i="46"/>
  <c r="BF454" i="46"/>
  <c r="BJ454" i="46"/>
  <c r="BN454" i="46"/>
  <c r="BR454" i="46"/>
  <c r="BV454" i="46"/>
  <c r="BZ454" i="46"/>
  <c r="CD454" i="46"/>
  <c r="CH454" i="46"/>
  <c r="CL454" i="46"/>
  <c r="CP454" i="46"/>
  <c r="CT454" i="46"/>
  <c r="CX454" i="46"/>
  <c r="DB454" i="46"/>
  <c r="DF454" i="46"/>
  <c r="DJ454" i="46"/>
  <c r="DM454" i="46"/>
  <c r="DO454" i="46"/>
  <c r="DP454" i="46"/>
  <c r="DQ454" i="46"/>
  <c r="DR454" i="46"/>
  <c r="DS454" i="46"/>
  <c r="DT454" i="46"/>
  <c r="DU454" i="46"/>
  <c r="DV454" i="46"/>
  <c r="DW454" i="46"/>
  <c r="DX454" i="46"/>
  <c r="DY454" i="46"/>
  <c r="DZ454" i="46"/>
  <c r="EA454" i="46"/>
  <c r="EB454" i="46"/>
  <c r="EC454" i="46"/>
  <c r="ED454" i="46"/>
  <c r="EE454" i="46"/>
  <c r="EF454" i="46"/>
  <c r="EG454" i="46"/>
  <c r="EH454" i="46"/>
  <c r="EI454" i="46"/>
  <c r="EJ454" i="46"/>
  <c r="EK454" i="46"/>
  <c r="EL454" i="46"/>
  <c r="EM454" i="46"/>
  <c r="EN454" i="46"/>
  <c r="EO454" i="46"/>
  <c r="EP454" i="46"/>
  <c r="EQ454" i="46"/>
  <c r="ER454" i="46"/>
  <c r="ES454" i="46"/>
  <c r="ET454" i="46"/>
  <c r="EU454" i="46"/>
  <c r="EV454" i="46"/>
  <c r="AB382" i="46"/>
  <c r="AR382" i="46"/>
  <c r="AT382" i="46"/>
  <c r="V382" i="46"/>
  <c r="AS382" i="46"/>
  <c r="AD382" i="46"/>
  <c r="AF382" i="46"/>
  <c r="AQ382" i="46"/>
  <c r="AP382" i="46"/>
  <c r="AU382" i="46"/>
  <c r="AG382" i="46"/>
  <c r="AC382" i="46"/>
  <c r="AO382" i="46"/>
  <c r="AJ382" i="46"/>
  <c r="AM382" i="46"/>
  <c r="Z382" i="46"/>
  <c r="AI382" i="46"/>
  <c r="AA382" i="46"/>
  <c r="AE382" i="46"/>
  <c r="Y382" i="46"/>
  <c r="X382" i="46"/>
  <c r="AN382" i="46"/>
  <c r="U382" i="46"/>
  <c r="AK382" i="46"/>
  <c r="AL382" i="46"/>
  <c r="AH382" i="46"/>
  <c r="W382" i="46"/>
  <c r="AV382" i="46"/>
  <c r="AW382" i="46"/>
  <c r="AX382" i="46"/>
  <c r="AY382" i="46"/>
  <c r="AZ382" i="46"/>
  <c r="BA382" i="46"/>
  <c r="BB382" i="46"/>
  <c r="BC382" i="46"/>
  <c r="BD382" i="46"/>
  <c r="BE382" i="46"/>
  <c r="BF382" i="46"/>
  <c r="BG382" i="46"/>
  <c r="BH382" i="46"/>
  <c r="BI382" i="46"/>
  <c r="BJ382" i="46"/>
  <c r="BK382" i="46"/>
  <c r="BL382" i="46"/>
  <c r="BM382" i="46"/>
  <c r="BN382" i="46"/>
  <c r="BO382" i="46"/>
  <c r="BP382" i="46"/>
  <c r="BQ382" i="46"/>
  <c r="BR382" i="46"/>
  <c r="BS382" i="46"/>
  <c r="BT382" i="46"/>
  <c r="BU382" i="46"/>
  <c r="BV382" i="46"/>
  <c r="BW382" i="46"/>
  <c r="BX382" i="46"/>
  <c r="BY382" i="46"/>
  <c r="BZ382" i="46"/>
  <c r="CA382" i="46"/>
  <c r="CB382" i="46"/>
  <c r="CC382" i="46"/>
  <c r="CD382" i="46"/>
  <c r="CE382" i="46"/>
  <c r="CF382" i="46"/>
  <c r="CG382" i="46"/>
  <c r="CH382" i="46"/>
  <c r="CI382" i="46"/>
  <c r="CJ382" i="46"/>
  <c r="CK382" i="46"/>
  <c r="CL382" i="46"/>
  <c r="CM382" i="46"/>
  <c r="CN382" i="46"/>
  <c r="CO382" i="46"/>
  <c r="CP382" i="46"/>
  <c r="CQ382" i="46"/>
  <c r="CR382" i="46"/>
  <c r="CS382" i="46"/>
  <c r="CT382" i="46"/>
  <c r="CU382" i="46"/>
  <c r="CV382" i="46"/>
  <c r="CW382" i="46"/>
  <c r="CX382" i="46"/>
  <c r="CY382" i="46"/>
  <c r="CZ382" i="46"/>
  <c r="DA382" i="46"/>
  <c r="DB382" i="46"/>
  <c r="DC382" i="46"/>
  <c r="DD382" i="46"/>
  <c r="DE382" i="46"/>
  <c r="DF382" i="46"/>
  <c r="DG382" i="46"/>
  <c r="DH382" i="46"/>
  <c r="DI382" i="46"/>
  <c r="DJ382" i="46"/>
  <c r="DK382" i="46"/>
  <c r="DL382" i="46"/>
  <c r="DM382" i="46"/>
  <c r="DN382" i="46"/>
  <c r="DO382" i="46"/>
  <c r="DP382" i="46"/>
  <c r="DQ382" i="46"/>
  <c r="DR382" i="46"/>
  <c r="DS382" i="46"/>
  <c r="DT382" i="46"/>
  <c r="DU382" i="46"/>
  <c r="DV382" i="46"/>
  <c r="DW382" i="46"/>
  <c r="DX382" i="46"/>
  <c r="DY382" i="46"/>
  <c r="DZ382" i="46"/>
  <c r="EA382" i="46"/>
  <c r="EB382" i="46"/>
  <c r="EC382" i="46"/>
  <c r="ED382" i="46"/>
  <c r="EE382" i="46"/>
  <c r="EF382" i="46"/>
  <c r="EG382" i="46"/>
  <c r="EH382" i="46"/>
  <c r="EI382" i="46"/>
  <c r="EJ382" i="46"/>
  <c r="EK382" i="46"/>
  <c r="EL382" i="46"/>
  <c r="EM382" i="46"/>
  <c r="EN382" i="46"/>
  <c r="EO382" i="46"/>
  <c r="EP382" i="46"/>
  <c r="EQ382" i="46"/>
  <c r="ER382" i="46"/>
  <c r="ES382" i="46"/>
  <c r="ET382" i="46"/>
  <c r="EU382" i="46"/>
  <c r="EV382" i="46"/>
  <c r="Y368" i="46"/>
  <c r="AD368" i="46"/>
  <c r="X368" i="46"/>
  <c r="AH368" i="46"/>
  <c r="AL368" i="46"/>
  <c r="AP368" i="46"/>
  <c r="AT368" i="46"/>
  <c r="AC368" i="46"/>
  <c r="W368" i="46"/>
  <c r="AB368" i="46"/>
  <c r="AI368" i="46"/>
  <c r="AM368" i="46"/>
  <c r="AQ368" i="46"/>
  <c r="AU368" i="46"/>
  <c r="V368" i="46"/>
  <c r="AA368" i="46"/>
  <c r="AF368" i="46"/>
  <c r="AJ368" i="46"/>
  <c r="AN368" i="46"/>
  <c r="AR368" i="46"/>
  <c r="AG368" i="46"/>
  <c r="U368" i="46"/>
  <c r="AK368" i="46"/>
  <c r="AE368" i="46"/>
  <c r="Z368" i="46"/>
  <c r="AO368" i="46"/>
  <c r="AS368" i="46"/>
  <c r="AV368" i="46"/>
  <c r="AW368" i="46"/>
  <c r="AX368" i="46"/>
  <c r="AY368" i="46"/>
  <c r="AZ368" i="46"/>
  <c r="BA368" i="46"/>
  <c r="BB368" i="46"/>
  <c r="BC368" i="46"/>
  <c r="BD368" i="46"/>
  <c r="BE368" i="46"/>
  <c r="BF368" i="46"/>
  <c r="BG368" i="46"/>
  <c r="BH368" i="46"/>
  <c r="BI368" i="46"/>
  <c r="BJ368" i="46"/>
  <c r="BK368" i="46"/>
  <c r="BL368" i="46"/>
  <c r="BM368" i="46"/>
  <c r="BN368" i="46"/>
  <c r="BO368" i="46"/>
  <c r="BP368" i="46"/>
  <c r="BQ368" i="46"/>
  <c r="BR368" i="46"/>
  <c r="BS368" i="46"/>
  <c r="BT368" i="46"/>
  <c r="BU368" i="46"/>
  <c r="BV368" i="46"/>
  <c r="BW368" i="46"/>
  <c r="BX368" i="46"/>
  <c r="BY368" i="46"/>
  <c r="BZ368" i="46"/>
  <c r="CA368" i="46"/>
  <c r="CB368" i="46"/>
  <c r="CC368" i="46"/>
  <c r="CD368" i="46"/>
  <c r="CE368" i="46"/>
  <c r="CF368" i="46"/>
  <c r="CG368" i="46"/>
  <c r="CH368" i="46"/>
  <c r="CI368" i="46"/>
  <c r="CJ368" i="46"/>
  <c r="CK368" i="46"/>
  <c r="CL368" i="46"/>
  <c r="CM368" i="46"/>
  <c r="CN368" i="46"/>
  <c r="CO368" i="46"/>
  <c r="CP368" i="46"/>
  <c r="CQ368" i="46"/>
  <c r="CR368" i="46"/>
  <c r="CS368" i="46"/>
  <c r="CT368" i="46"/>
  <c r="CU368" i="46"/>
  <c r="CV368" i="46"/>
  <c r="CW368" i="46"/>
  <c r="CX368" i="46"/>
  <c r="CY368" i="46"/>
  <c r="CZ368" i="46"/>
  <c r="DA368" i="46"/>
  <c r="DB368" i="46"/>
  <c r="DC368" i="46"/>
  <c r="DD368" i="46"/>
  <c r="DE368" i="46"/>
  <c r="DF368" i="46"/>
  <c r="DG368" i="46"/>
  <c r="DH368" i="46"/>
  <c r="DI368" i="46"/>
  <c r="DJ368" i="46"/>
  <c r="DK368" i="46"/>
  <c r="DL368" i="46"/>
  <c r="DM368" i="46"/>
  <c r="DN368" i="46"/>
  <c r="DO368" i="46"/>
  <c r="DP368" i="46"/>
  <c r="DQ368" i="46"/>
  <c r="DR368" i="46"/>
  <c r="DS368" i="46"/>
  <c r="DT368" i="46"/>
  <c r="DU368" i="46"/>
  <c r="DV368" i="46"/>
  <c r="DW368" i="46"/>
  <c r="DX368" i="46"/>
  <c r="DY368" i="46"/>
  <c r="DZ368" i="46"/>
  <c r="EA368" i="46"/>
  <c r="EB368" i="46"/>
  <c r="EC368" i="46"/>
  <c r="ED368" i="46"/>
  <c r="EE368" i="46"/>
  <c r="EF368" i="46"/>
  <c r="EG368" i="46"/>
  <c r="EH368" i="46"/>
  <c r="EI368" i="46"/>
  <c r="EJ368" i="46"/>
  <c r="EK368" i="46"/>
  <c r="EL368" i="46"/>
  <c r="EM368" i="46"/>
  <c r="EN368" i="46"/>
  <c r="EO368" i="46"/>
  <c r="EP368" i="46"/>
  <c r="EQ368" i="46"/>
  <c r="ER368" i="46"/>
  <c r="ES368" i="46"/>
  <c r="ET368" i="46"/>
  <c r="EU368" i="46"/>
  <c r="EV368" i="46"/>
  <c r="AJ424" i="46"/>
  <c r="AH424" i="46"/>
  <c r="AQ424" i="46"/>
  <c r="AA424" i="46"/>
  <c r="Y424" i="46"/>
  <c r="AI424" i="46"/>
  <c r="AV424" i="46"/>
  <c r="AZ424" i="46"/>
  <c r="BD424" i="46"/>
  <c r="BH424" i="46"/>
  <c r="BL424" i="46"/>
  <c r="BP424" i="46"/>
  <c r="BT424" i="46"/>
  <c r="BX424" i="46"/>
  <c r="CB424" i="46"/>
  <c r="CF424" i="46"/>
  <c r="U424" i="46"/>
  <c r="AY424" i="46"/>
  <c r="BG424" i="46"/>
  <c r="BS424" i="46"/>
  <c r="CA424" i="46"/>
  <c r="BC424" i="46"/>
  <c r="BO424" i="46"/>
  <c r="BW424" i="46"/>
  <c r="CE424" i="46"/>
  <c r="BK424" i="46"/>
  <c r="CD424" i="46"/>
  <c r="BN424" i="46"/>
  <c r="AX424" i="46"/>
  <c r="AO424" i="46"/>
  <c r="AK424" i="46"/>
  <c r="CG424" i="46"/>
  <c r="BQ424" i="46"/>
  <c r="BA424" i="46"/>
  <c r="Z424" i="46"/>
  <c r="AD424" i="46"/>
  <c r="BZ424" i="46"/>
  <c r="BJ424" i="46"/>
  <c r="AS424" i="46"/>
  <c r="X424" i="46"/>
  <c r="AE424" i="46"/>
  <c r="CC424" i="46"/>
  <c r="BM424" i="46"/>
  <c r="AW424" i="46"/>
  <c r="AL424" i="46"/>
  <c r="BV424" i="46"/>
  <c r="BF424" i="46"/>
  <c r="V424" i="46"/>
  <c r="AU424" i="46"/>
  <c r="AR424" i="46"/>
  <c r="AC424" i="46"/>
  <c r="BY424" i="46"/>
  <c r="BI424" i="46"/>
  <c r="AF424" i="46"/>
  <c r="AG424" i="46"/>
  <c r="CK424" i="46"/>
  <c r="CI424" i="46"/>
  <c r="CH424" i="46"/>
  <c r="BR424" i="46"/>
  <c r="BB424" i="46"/>
  <c r="AP424" i="46"/>
  <c r="AT424" i="46"/>
  <c r="W424" i="46"/>
  <c r="AB424" i="46"/>
  <c r="BU424" i="46"/>
  <c r="BE424" i="46"/>
  <c r="AM424" i="46"/>
  <c r="AN424" i="46"/>
  <c r="CJ424" i="46"/>
  <c r="CL424" i="46"/>
  <c r="CM424" i="46"/>
  <c r="CN424" i="46"/>
  <c r="CO424" i="46"/>
  <c r="CP424" i="46"/>
  <c r="CQ424" i="46"/>
  <c r="CR424" i="46"/>
  <c r="CS424" i="46"/>
  <c r="CT424" i="46"/>
  <c r="CU424" i="46"/>
  <c r="CV424" i="46"/>
  <c r="CW424" i="46"/>
  <c r="CX424" i="46"/>
  <c r="CY424" i="46"/>
  <c r="CZ424" i="46"/>
  <c r="DA424" i="46"/>
  <c r="DB424" i="46"/>
  <c r="DC424" i="46"/>
  <c r="DD424" i="46"/>
  <c r="DE424" i="46"/>
  <c r="DF424" i="46"/>
  <c r="DG424" i="46"/>
  <c r="DH424" i="46"/>
  <c r="DI424" i="46"/>
  <c r="DJ424" i="46"/>
  <c r="DK424" i="46"/>
  <c r="DL424" i="46"/>
  <c r="DM424" i="46"/>
  <c r="DN424" i="46"/>
  <c r="DO424" i="46"/>
  <c r="DP424" i="46"/>
  <c r="DQ424" i="46"/>
  <c r="DR424" i="46"/>
  <c r="DS424" i="46"/>
  <c r="DT424" i="46"/>
  <c r="DU424" i="46"/>
  <c r="DV424" i="46"/>
  <c r="DW424" i="46"/>
  <c r="DX424" i="46"/>
  <c r="DY424" i="46"/>
  <c r="DZ424" i="46"/>
  <c r="EA424" i="46"/>
  <c r="EB424" i="46"/>
  <c r="EC424" i="46"/>
  <c r="ED424" i="46"/>
  <c r="EE424" i="46"/>
  <c r="EF424" i="46"/>
  <c r="EG424" i="46"/>
  <c r="EH424" i="46"/>
  <c r="EI424" i="46"/>
  <c r="EJ424" i="46"/>
  <c r="EK424" i="46"/>
  <c r="EL424" i="46"/>
  <c r="EM424" i="46"/>
  <c r="EN424" i="46"/>
  <c r="EO424" i="46"/>
  <c r="EP424" i="46"/>
  <c r="EQ424" i="46"/>
  <c r="ER424" i="46"/>
  <c r="ES424" i="46"/>
  <c r="ET424" i="46"/>
  <c r="EU424" i="46"/>
  <c r="EV424" i="46"/>
  <c r="AA421" i="46"/>
  <c r="AB421" i="46"/>
  <c r="AH421" i="46"/>
  <c r="X421" i="46"/>
  <c r="AI421" i="46"/>
  <c r="AM421" i="46"/>
  <c r="AR421" i="46"/>
  <c r="AY421" i="46"/>
  <c r="BC421" i="46"/>
  <c r="BG421" i="46"/>
  <c r="BK421" i="46"/>
  <c r="BO421" i="46"/>
  <c r="BS421" i="46"/>
  <c r="BW421" i="46"/>
  <c r="CA421" i="46"/>
  <c r="CE421" i="46"/>
  <c r="AQ421" i="46"/>
  <c r="AO421" i="46"/>
  <c r="AE421" i="46"/>
  <c r="V421" i="46"/>
  <c r="Z421" i="46"/>
  <c r="U421" i="46"/>
  <c r="AV421" i="46"/>
  <c r="AZ421" i="46"/>
  <c r="BD421" i="46"/>
  <c r="BH421" i="46"/>
  <c r="BL421" i="46"/>
  <c r="BP421" i="46"/>
  <c r="BT421" i="46"/>
  <c r="BX421" i="46"/>
  <c r="CB421" i="46"/>
  <c r="BQ421" i="46"/>
  <c r="BU421" i="46"/>
  <c r="BY421" i="46"/>
  <c r="CC421" i="46"/>
  <c r="AT421" i="46"/>
  <c r="AC421" i="46"/>
  <c r="AK421" i="46"/>
  <c r="Y421" i="46"/>
  <c r="AL421" i="46"/>
  <c r="W421" i="46"/>
  <c r="AS421" i="46"/>
  <c r="AX421" i="46"/>
  <c r="BB421" i="46"/>
  <c r="BF421" i="46"/>
  <c r="BJ421" i="46"/>
  <c r="BN421" i="46"/>
  <c r="BR421" i="46"/>
  <c r="BV421" i="46"/>
  <c r="BZ421" i="46"/>
  <c r="CD421" i="46"/>
  <c r="BI421" i="46"/>
  <c r="AG421" i="46"/>
  <c r="AN421" i="46"/>
  <c r="CG421" i="46"/>
  <c r="BE421" i="46"/>
  <c r="AP421" i="46"/>
  <c r="AF421" i="46"/>
  <c r="BA421" i="46"/>
  <c r="AJ421" i="46"/>
  <c r="AD421" i="46"/>
  <c r="BM421" i="46"/>
  <c r="AW421" i="46"/>
  <c r="AU421" i="46"/>
  <c r="CH421" i="46"/>
  <c r="CF421" i="46"/>
  <c r="CI421" i="46"/>
  <c r="CJ421" i="46"/>
  <c r="CK421" i="46"/>
  <c r="CL421" i="46"/>
  <c r="CM421" i="46"/>
  <c r="CN421" i="46"/>
  <c r="CO421" i="46"/>
  <c r="CP421" i="46"/>
  <c r="CQ421" i="46"/>
  <c r="CR421" i="46"/>
  <c r="CS421" i="46"/>
  <c r="CT421" i="46"/>
  <c r="CU421" i="46"/>
  <c r="CV421" i="46"/>
  <c r="CW421" i="46"/>
  <c r="CX421" i="46"/>
  <c r="CY421" i="46"/>
  <c r="CZ421" i="46"/>
  <c r="DA421" i="46"/>
  <c r="DB421" i="46"/>
  <c r="DC421" i="46"/>
  <c r="DD421" i="46"/>
  <c r="DE421" i="46"/>
  <c r="DF421" i="46"/>
  <c r="DG421" i="46"/>
  <c r="DH421" i="46"/>
  <c r="DI421" i="46"/>
  <c r="DJ421" i="46"/>
  <c r="DK421" i="46"/>
  <c r="DL421" i="46"/>
  <c r="DM421" i="46"/>
  <c r="DN421" i="46"/>
  <c r="DO421" i="46"/>
  <c r="DP421" i="46"/>
  <c r="DQ421" i="46"/>
  <c r="DR421" i="46"/>
  <c r="DS421" i="46"/>
  <c r="DT421" i="46"/>
  <c r="DU421" i="46"/>
  <c r="DV421" i="46"/>
  <c r="DW421" i="46"/>
  <c r="DX421" i="46"/>
  <c r="DY421" i="46"/>
  <c r="DZ421" i="46"/>
  <c r="EA421" i="46"/>
  <c r="EB421" i="46"/>
  <c r="EC421" i="46"/>
  <c r="ED421" i="46"/>
  <c r="EE421" i="46"/>
  <c r="EF421" i="46"/>
  <c r="EG421" i="46"/>
  <c r="EH421" i="46"/>
  <c r="EI421" i="46"/>
  <c r="EJ421" i="46"/>
  <c r="EK421" i="46"/>
  <c r="EL421" i="46"/>
  <c r="EM421" i="46"/>
  <c r="EN421" i="46"/>
  <c r="EO421" i="46"/>
  <c r="EP421" i="46"/>
  <c r="EQ421" i="46"/>
  <c r="ER421" i="46"/>
  <c r="ES421" i="46"/>
  <c r="ET421" i="46"/>
  <c r="EU421" i="46"/>
  <c r="EV421" i="46"/>
  <c r="X423" i="46"/>
  <c r="AU423" i="46"/>
  <c r="V423" i="46"/>
  <c r="AI423" i="46"/>
  <c r="AD423" i="46"/>
  <c r="U423" i="46"/>
  <c r="AN423" i="46"/>
  <c r="AX423" i="46"/>
  <c r="BB423" i="46"/>
  <c r="BF423" i="46"/>
  <c r="BJ423" i="46"/>
  <c r="BN423" i="46"/>
  <c r="BR423" i="46"/>
  <c r="BV423" i="46"/>
  <c r="BZ423" i="46"/>
  <c r="CD423" i="46"/>
  <c r="AM423" i="46"/>
  <c r="AY423" i="46"/>
  <c r="BC423" i="46"/>
  <c r="BG423" i="46"/>
  <c r="BK423" i="46"/>
  <c r="BO423" i="46"/>
  <c r="BS423" i="46"/>
  <c r="BW423" i="46"/>
  <c r="CA423" i="46"/>
  <c r="CE423" i="46"/>
  <c r="AL423" i="46"/>
  <c r="AR423" i="46"/>
  <c r="Y423" i="46"/>
  <c r="AF423" i="46"/>
  <c r="AA423" i="46"/>
  <c r="AS423" i="46"/>
  <c r="AV423" i="46"/>
  <c r="AZ423" i="46"/>
  <c r="BD423" i="46"/>
  <c r="BH423" i="46"/>
  <c r="BL423" i="46"/>
  <c r="BP423" i="46"/>
  <c r="BT423" i="46"/>
  <c r="BX423" i="46"/>
  <c r="CB423" i="46"/>
  <c r="CF423" i="46"/>
  <c r="CH423" i="46"/>
  <c r="Z423" i="46"/>
  <c r="AW423" i="46"/>
  <c r="BA423" i="46"/>
  <c r="BE423" i="46"/>
  <c r="BI423" i="46"/>
  <c r="BM423" i="46"/>
  <c r="BQ423" i="46"/>
  <c r="BU423" i="46"/>
  <c r="BY423" i="46"/>
  <c r="CC423" i="46"/>
  <c r="CG423" i="46"/>
  <c r="CI423" i="46"/>
  <c r="W423" i="46"/>
  <c r="AQ423" i="46"/>
  <c r="AH423" i="46"/>
  <c r="AP423" i="46"/>
  <c r="AK423" i="46"/>
  <c r="AJ423" i="46"/>
  <c r="AE423" i="46"/>
  <c r="AG423" i="46"/>
  <c r="CJ423" i="46"/>
  <c r="AC423" i="46"/>
  <c r="AT423" i="46"/>
  <c r="AB423" i="46"/>
  <c r="AO423" i="46"/>
  <c r="CK423" i="46"/>
  <c r="CL423" i="46"/>
  <c r="CM423" i="46"/>
  <c r="CN423" i="46"/>
  <c r="CO423" i="46"/>
  <c r="CP423" i="46"/>
  <c r="CQ423" i="46"/>
  <c r="CR423" i="46"/>
  <c r="CS423" i="46"/>
  <c r="CT423" i="46"/>
  <c r="CU423" i="46"/>
  <c r="CV423" i="46"/>
  <c r="CW423" i="46"/>
  <c r="CX423" i="46"/>
  <c r="CY423" i="46"/>
  <c r="CZ423" i="46"/>
  <c r="DA423" i="46"/>
  <c r="DB423" i="46"/>
  <c r="DC423" i="46"/>
  <c r="DD423" i="46"/>
  <c r="DE423" i="46"/>
  <c r="DF423" i="46"/>
  <c r="DG423" i="46"/>
  <c r="DH423" i="46"/>
  <c r="DI423" i="46"/>
  <c r="DJ423" i="46"/>
  <c r="DK423" i="46"/>
  <c r="DL423" i="46"/>
  <c r="DM423" i="46"/>
  <c r="DN423" i="46"/>
  <c r="DO423" i="46"/>
  <c r="DP423" i="46"/>
  <c r="DQ423" i="46"/>
  <c r="DR423" i="46"/>
  <c r="DS423" i="46"/>
  <c r="DT423" i="46"/>
  <c r="DU423" i="46"/>
  <c r="DV423" i="46"/>
  <c r="DW423" i="46"/>
  <c r="DX423" i="46"/>
  <c r="DY423" i="46"/>
  <c r="DZ423" i="46"/>
  <c r="EA423" i="46"/>
  <c r="EB423" i="46"/>
  <c r="EC423" i="46"/>
  <c r="ED423" i="46"/>
  <c r="EE423" i="46"/>
  <c r="EF423" i="46"/>
  <c r="EG423" i="46"/>
  <c r="EH423" i="46"/>
  <c r="EI423" i="46"/>
  <c r="EJ423" i="46"/>
  <c r="EK423" i="46"/>
  <c r="EL423" i="46"/>
  <c r="EM423" i="46"/>
  <c r="EN423" i="46"/>
  <c r="EO423" i="46"/>
  <c r="EP423" i="46"/>
  <c r="EQ423" i="46"/>
  <c r="ER423" i="46"/>
  <c r="ES423" i="46"/>
  <c r="ET423" i="46"/>
  <c r="EU423" i="46"/>
  <c r="EV423" i="46"/>
  <c r="AP477" i="46"/>
  <c r="AH477" i="46"/>
  <c r="AB477" i="46"/>
  <c r="AL477" i="46"/>
  <c r="AM477" i="46"/>
  <c r="AT477" i="46"/>
  <c r="AN477" i="46"/>
  <c r="AX477" i="46"/>
  <c r="BB477" i="46"/>
  <c r="BF477" i="46"/>
  <c r="BJ477" i="46"/>
  <c r="BN477" i="46"/>
  <c r="BR477" i="46"/>
  <c r="BV477" i="46"/>
  <c r="BZ477" i="46"/>
  <c r="CD477" i="46"/>
  <c r="CH477" i="46"/>
  <c r="CL477" i="46"/>
  <c r="CP477" i="46"/>
  <c r="CT477" i="46"/>
  <c r="CX477" i="46"/>
  <c r="DB477" i="46"/>
  <c r="DF477" i="46"/>
  <c r="DJ477" i="46"/>
  <c r="DN477" i="46"/>
  <c r="DR477" i="46"/>
  <c r="DV477" i="46"/>
  <c r="DZ477" i="46"/>
  <c r="ED477" i="46"/>
  <c r="EH477" i="46"/>
  <c r="AJ477" i="46"/>
  <c r="EG477" i="46"/>
  <c r="CA477" i="46"/>
  <c r="CE477" i="46"/>
  <c r="CI477" i="46"/>
  <c r="CM477" i="46"/>
  <c r="CQ477" i="46"/>
  <c r="CU477" i="46"/>
  <c r="CY477" i="46"/>
  <c r="DC477" i="46"/>
  <c r="DG477" i="46"/>
  <c r="DK477" i="46"/>
  <c r="DO477" i="46"/>
  <c r="DS477" i="46"/>
  <c r="DW477" i="46"/>
  <c r="EA477" i="46"/>
  <c r="EE477" i="46"/>
  <c r="EI477" i="46"/>
  <c r="EK477" i="46"/>
  <c r="Z477" i="46"/>
  <c r="AE477" i="46"/>
  <c r="BE477" i="46"/>
  <c r="BM477" i="46"/>
  <c r="BU477" i="46"/>
  <c r="CC477" i="46"/>
  <c r="CK477" i="46"/>
  <c r="CS477" i="46"/>
  <c r="DA477" i="46"/>
  <c r="DI477" i="46"/>
  <c r="DQ477" i="46"/>
  <c r="DY477" i="46"/>
  <c r="AS477" i="46"/>
  <c r="AG477" i="46"/>
  <c r="AK477" i="46"/>
  <c r="AQ477" i="46"/>
  <c r="U477" i="46"/>
  <c r="AC477" i="46"/>
  <c r="AV477" i="46"/>
  <c r="AZ477" i="46"/>
  <c r="BD477" i="46"/>
  <c r="BH477" i="46"/>
  <c r="BL477" i="46"/>
  <c r="BP477" i="46"/>
  <c r="BT477" i="46"/>
  <c r="BX477" i="46"/>
  <c r="CB477" i="46"/>
  <c r="CF477" i="46"/>
  <c r="CJ477" i="46"/>
  <c r="CN477" i="46"/>
  <c r="CR477" i="46"/>
  <c r="CV477" i="46"/>
  <c r="CZ477" i="46"/>
  <c r="DD477" i="46"/>
  <c r="DH477" i="46"/>
  <c r="DL477" i="46"/>
  <c r="DP477" i="46"/>
  <c r="DT477" i="46"/>
  <c r="DX477" i="46"/>
  <c r="EB477" i="46"/>
  <c r="EF477" i="46"/>
  <c r="EJ477" i="46"/>
  <c r="AU477" i="46"/>
  <c r="X477" i="46"/>
  <c r="V477" i="46"/>
  <c r="AI477" i="46"/>
  <c r="AW477" i="46"/>
  <c r="BA477" i="46"/>
  <c r="BI477" i="46"/>
  <c r="BQ477" i="46"/>
  <c r="BY477" i="46"/>
  <c r="CG477" i="46"/>
  <c r="CO477" i="46"/>
  <c r="CW477" i="46"/>
  <c r="DE477" i="46"/>
  <c r="DM477" i="46"/>
  <c r="DU477" i="46"/>
  <c r="EC477" i="46"/>
  <c r="EL477" i="46"/>
  <c r="BW477" i="46"/>
  <c r="BG477" i="46"/>
  <c r="AR477" i="46"/>
  <c r="AF477" i="46"/>
  <c r="BK477" i="46"/>
  <c r="AO477" i="46"/>
  <c r="AA477" i="46"/>
  <c r="BS477" i="46"/>
  <c r="BC477" i="46"/>
  <c r="Y477" i="46"/>
  <c r="AD477" i="46"/>
  <c r="BO477" i="46"/>
  <c r="AY477" i="46"/>
  <c r="W477" i="46"/>
  <c r="EM477" i="46"/>
  <c r="EN477" i="46"/>
  <c r="EO477" i="46"/>
  <c r="EP477" i="46"/>
  <c r="EQ477" i="46"/>
  <c r="ER477" i="46"/>
  <c r="ES477" i="46"/>
  <c r="ET477" i="46"/>
  <c r="EU477" i="46"/>
  <c r="EV477" i="46"/>
  <c r="X399" i="46"/>
  <c r="AY399" i="46"/>
  <c r="BC399" i="46"/>
  <c r="BG399" i="46"/>
  <c r="AE399" i="46"/>
  <c r="AQ399" i="46"/>
  <c r="AT399" i="46"/>
  <c r="AN399" i="46"/>
  <c r="AC399" i="46"/>
  <c r="AM399" i="46"/>
  <c r="AV399" i="46"/>
  <c r="AZ399" i="46"/>
  <c r="BD399" i="46"/>
  <c r="BH399" i="46"/>
  <c r="BK399" i="46"/>
  <c r="BI399" i="46"/>
  <c r="Z399" i="46"/>
  <c r="BA399" i="46"/>
  <c r="V399" i="46"/>
  <c r="AK399" i="46"/>
  <c r="AA399" i="46"/>
  <c r="AP399" i="46"/>
  <c r="BJ399" i="46"/>
  <c r="BB399" i="46"/>
  <c r="U399" i="46"/>
  <c r="AG399" i="46"/>
  <c r="AW399" i="46"/>
  <c r="AI399" i="46"/>
  <c r="AR399" i="46"/>
  <c r="AX399" i="46"/>
  <c r="AF399" i="46"/>
  <c r="BL399" i="46"/>
  <c r="AJ399" i="46"/>
  <c r="Y399" i="46"/>
  <c r="AD399" i="46"/>
  <c r="AB399" i="46"/>
  <c r="AO399" i="46"/>
  <c r="W399" i="46"/>
  <c r="BF399" i="46"/>
  <c r="BE399" i="46"/>
  <c r="AS399" i="46"/>
  <c r="AU399" i="46"/>
  <c r="AL399" i="46"/>
  <c r="AH399" i="46"/>
  <c r="BM399" i="46"/>
  <c r="BN399" i="46"/>
  <c r="BO399" i="46"/>
  <c r="BP399" i="46"/>
  <c r="BQ399" i="46"/>
  <c r="BR399" i="46"/>
  <c r="BS399" i="46"/>
  <c r="BT399" i="46"/>
  <c r="BU399" i="46"/>
  <c r="BV399" i="46"/>
  <c r="BW399" i="46"/>
  <c r="BX399" i="46"/>
  <c r="BY399" i="46"/>
  <c r="BZ399" i="46"/>
  <c r="CA399" i="46"/>
  <c r="CB399" i="46"/>
  <c r="CC399" i="46"/>
  <c r="CD399" i="46"/>
  <c r="CE399" i="46"/>
  <c r="CF399" i="46"/>
  <c r="CG399" i="46"/>
  <c r="CH399" i="46"/>
  <c r="CI399" i="46"/>
  <c r="CJ399" i="46"/>
  <c r="CK399" i="46"/>
  <c r="CL399" i="46"/>
  <c r="CM399" i="46"/>
  <c r="CN399" i="46"/>
  <c r="CO399" i="46"/>
  <c r="CP399" i="46"/>
  <c r="CQ399" i="46"/>
  <c r="CR399" i="46"/>
  <c r="CS399" i="46"/>
  <c r="CT399" i="46"/>
  <c r="CU399" i="46"/>
  <c r="CV399" i="46"/>
  <c r="CW399" i="46"/>
  <c r="CX399" i="46"/>
  <c r="CY399" i="46"/>
  <c r="CZ399" i="46"/>
  <c r="DA399" i="46"/>
  <c r="DB399" i="46"/>
  <c r="DC399" i="46"/>
  <c r="DD399" i="46"/>
  <c r="DE399" i="46"/>
  <c r="DF399" i="46"/>
  <c r="DG399" i="46"/>
  <c r="DH399" i="46"/>
  <c r="DI399" i="46"/>
  <c r="DJ399" i="46"/>
  <c r="DK399" i="46"/>
  <c r="DL399" i="46"/>
  <c r="DM399" i="46"/>
  <c r="DN399" i="46"/>
  <c r="DO399" i="46"/>
  <c r="DP399" i="46"/>
  <c r="DQ399" i="46"/>
  <c r="DR399" i="46"/>
  <c r="DS399" i="46"/>
  <c r="DT399" i="46"/>
  <c r="DU399" i="46"/>
  <c r="DV399" i="46"/>
  <c r="DW399" i="46"/>
  <c r="DX399" i="46"/>
  <c r="DY399" i="46"/>
  <c r="DZ399" i="46"/>
  <c r="EA399" i="46"/>
  <c r="EB399" i="46"/>
  <c r="EC399" i="46"/>
  <c r="ED399" i="46"/>
  <c r="EE399" i="46"/>
  <c r="EF399" i="46"/>
  <c r="EG399" i="46"/>
  <c r="EH399" i="46"/>
  <c r="EI399" i="46"/>
  <c r="EJ399" i="46"/>
  <c r="EK399" i="46"/>
  <c r="EL399" i="46"/>
  <c r="EM399" i="46"/>
  <c r="EN399" i="46"/>
  <c r="EO399" i="46"/>
  <c r="EP399" i="46"/>
  <c r="EQ399" i="46"/>
  <c r="ER399" i="46"/>
  <c r="ES399" i="46"/>
  <c r="ET399" i="46"/>
  <c r="EU399" i="46"/>
  <c r="EV399" i="46"/>
  <c r="AT411" i="46"/>
  <c r="AO411" i="46"/>
  <c r="AJ411" i="46"/>
  <c r="AL411" i="46"/>
  <c r="AN411" i="46"/>
  <c r="AP411" i="46"/>
  <c r="V411" i="46"/>
  <c r="AY411" i="46"/>
  <c r="BC411" i="46"/>
  <c r="BG411" i="46"/>
  <c r="BK411" i="46"/>
  <c r="BO411" i="46"/>
  <c r="BS411" i="46"/>
  <c r="W411" i="46"/>
  <c r="AH411" i="46"/>
  <c r="U411" i="46"/>
  <c r="AE411" i="46"/>
  <c r="Y411" i="46"/>
  <c r="AI411" i="46"/>
  <c r="AV411" i="46"/>
  <c r="AZ411" i="46"/>
  <c r="BD411" i="46"/>
  <c r="BH411" i="46"/>
  <c r="BL411" i="46"/>
  <c r="BP411" i="46"/>
  <c r="BT411" i="46"/>
  <c r="BW411" i="46"/>
  <c r="BV411" i="46"/>
  <c r="BN411" i="46"/>
  <c r="AX411" i="46"/>
  <c r="AS411" i="46"/>
  <c r="BI411" i="46"/>
  <c r="AB411" i="46"/>
  <c r="AA411" i="46"/>
  <c r="BJ411" i="46"/>
  <c r="AR411" i="46"/>
  <c r="AQ411" i="46"/>
  <c r="BU411" i="46"/>
  <c r="BE411" i="46"/>
  <c r="AG411" i="46"/>
  <c r="AM411" i="46"/>
  <c r="BF411" i="46"/>
  <c r="Z411" i="46"/>
  <c r="AF411" i="46"/>
  <c r="BQ411" i="46"/>
  <c r="BA411" i="46"/>
  <c r="AU411" i="46"/>
  <c r="AK411" i="46"/>
  <c r="BX411" i="46"/>
  <c r="BR411" i="46"/>
  <c r="BB411" i="46"/>
  <c r="X411" i="46"/>
  <c r="AD411" i="46"/>
  <c r="BM411" i="46"/>
  <c r="AW411" i="46"/>
  <c r="AC411" i="46"/>
  <c r="BY411" i="46"/>
  <c r="BZ411" i="46"/>
  <c r="CA411" i="46"/>
  <c r="CB411" i="46"/>
  <c r="CC411" i="46"/>
  <c r="CD411" i="46"/>
  <c r="CE411" i="46"/>
  <c r="CF411" i="46"/>
  <c r="CG411" i="46"/>
  <c r="CH411" i="46"/>
  <c r="CI411" i="46"/>
  <c r="CJ411" i="46"/>
  <c r="CK411" i="46"/>
  <c r="CL411" i="46"/>
  <c r="CM411" i="46"/>
  <c r="CN411" i="46"/>
  <c r="CO411" i="46"/>
  <c r="CP411" i="46"/>
  <c r="CQ411" i="46"/>
  <c r="CR411" i="46"/>
  <c r="CS411" i="46"/>
  <c r="CT411" i="46"/>
  <c r="CU411" i="46"/>
  <c r="CV411" i="46"/>
  <c r="CW411" i="46"/>
  <c r="CX411" i="46"/>
  <c r="CY411" i="46"/>
  <c r="CZ411" i="46"/>
  <c r="DA411" i="46"/>
  <c r="DB411" i="46"/>
  <c r="DC411" i="46"/>
  <c r="DD411" i="46"/>
  <c r="DE411" i="46"/>
  <c r="DF411" i="46"/>
  <c r="DG411" i="46"/>
  <c r="DH411" i="46"/>
  <c r="DI411" i="46"/>
  <c r="DJ411" i="46"/>
  <c r="DK411" i="46"/>
  <c r="DL411" i="46"/>
  <c r="DM411" i="46"/>
  <c r="DN411" i="46"/>
  <c r="DO411" i="46"/>
  <c r="DP411" i="46"/>
  <c r="DQ411" i="46"/>
  <c r="DR411" i="46"/>
  <c r="DS411" i="46"/>
  <c r="DT411" i="46"/>
  <c r="DU411" i="46"/>
  <c r="DV411" i="46"/>
  <c r="DW411" i="46"/>
  <c r="DX411" i="46"/>
  <c r="DY411" i="46"/>
  <c r="DZ411" i="46"/>
  <c r="EA411" i="46"/>
  <c r="EB411" i="46"/>
  <c r="EC411" i="46"/>
  <c r="ED411" i="46"/>
  <c r="EE411" i="46"/>
  <c r="EF411" i="46"/>
  <c r="EG411" i="46"/>
  <c r="EH411" i="46"/>
  <c r="EI411" i="46"/>
  <c r="EJ411" i="46"/>
  <c r="EK411" i="46"/>
  <c r="EL411" i="46"/>
  <c r="EM411" i="46"/>
  <c r="EN411" i="46"/>
  <c r="EO411" i="46"/>
  <c r="EP411" i="46"/>
  <c r="EQ411" i="46"/>
  <c r="ER411" i="46"/>
  <c r="ES411" i="46"/>
  <c r="ET411" i="46"/>
  <c r="EU411" i="46"/>
  <c r="EV411" i="46"/>
  <c r="X361" i="46"/>
  <c r="W361" i="46"/>
  <c r="AC361" i="46"/>
  <c r="AG361" i="46"/>
  <c r="AK361" i="46"/>
  <c r="AO361" i="46"/>
  <c r="AS361" i="46"/>
  <c r="U361" i="46"/>
  <c r="Y361" i="46"/>
  <c r="AD361" i="46"/>
  <c r="AH361" i="46"/>
  <c r="AL361" i="46"/>
  <c r="AP361" i="46"/>
  <c r="AT361" i="46"/>
  <c r="Z361" i="46"/>
  <c r="AB361" i="46"/>
  <c r="AF361" i="46"/>
  <c r="AJ361" i="46"/>
  <c r="AN361" i="46"/>
  <c r="AR361" i="46"/>
  <c r="AE361" i="46"/>
  <c r="AU361" i="46"/>
  <c r="AI361" i="46"/>
  <c r="V361" i="46"/>
  <c r="AM361" i="46"/>
  <c r="AA361" i="46"/>
  <c r="AQ361" i="46"/>
  <c r="AV361" i="46"/>
  <c r="AW361" i="46"/>
  <c r="AX361" i="46"/>
  <c r="AY361" i="46"/>
  <c r="AZ361" i="46"/>
  <c r="BA361" i="46"/>
  <c r="BB361" i="46"/>
  <c r="BC361" i="46"/>
  <c r="BD361" i="46"/>
  <c r="BE361" i="46"/>
  <c r="BF361" i="46"/>
  <c r="BG361" i="46"/>
  <c r="BH361" i="46"/>
  <c r="BI361" i="46"/>
  <c r="BJ361" i="46"/>
  <c r="BK361" i="46"/>
  <c r="BL361" i="46"/>
  <c r="BM361" i="46"/>
  <c r="BN361" i="46"/>
  <c r="BO361" i="46"/>
  <c r="BP361" i="46"/>
  <c r="BQ361" i="46"/>
  <c r="BR361" i="46"/>
  <c r="BS361" i="46"/>
  <c r="BT361" i="46"/>
  <c r="BU361" i="46"/>
  <c r="BV361" i="46"/>
  <c r="BW361" i="46"/>
  <c r="BX361" i="46"/>
  <c r="BY361" i="46"/>
  <c r="BZ361" i="46"/>
  <c r="CA361" i="46"/>
  <c r="CB361" i="46"/>
  <c r="CC361" i="46"/>
  <c r="CD361" i="46"/>
  <c r="CE361" i="46"/>
  <c r="CF361" i="46"/>
  <c r="CG361" i="46"/>
  <c r="CH361" i="46"/>
  <c r="CI361" i="46"/>
  <c r="CJ361" i="46"/>
  <c r="CK361" i="46"/>
  <c r="CL361" i="46"/>
  <c r="CM361" i="46"/>
  <c r="CN361" i="46"/>
  <c r="CO361" i="46"/>
  <c r="CP361" i="46"/>
  <c r="CQ361" i="46"/>
  <c r="CR361" i="46"/>
  <c r="CS361" i="46"/>
  <c r="CT361" i="46"/>
  <c r="CU361" i="46"/>
  <c r="CV361" i="46"/>
  <c r="CW361" i="46"/>
  <c r="CX361" i="46"/>
  <c r="CY361" i="46"/>
  <c r="CZ361" i="46"/>
  <c r="DA361" i="46"/>
  <c r="DB361" i="46"/>
  <c r="DC361" i="46"/>
  <c r="DD361" i="46"/>
  <c r="DE361" i="46"/>
  <c r="DF361" i="46"/>
  <c r="DG361" i="46"/>
  <c r="DH361" i="46"/>
  <c r="DI361" i="46"/>
  <c r="DJ361" i="46"/>
  <c r="DK361" i="46"/>
  <c r="DL361" i="46"/>
  <c r="DM361" i="46"/>
  <c r="DN361" i="46"/>
  <c r="DO361" i="46"/>
  <c r="DP361" i="46"/>
  <c r="DQ361" i="46"/>
  <c r="DR361" i="46"/>
  <c r="DS361" i="46"/>
  <c r="DT361" i="46"/>
  <c r="DU361" i="46"/>
  <c r="DV361" i="46"/>
  <c r="DW361" i="46"/>
  <c r="DX361" i="46"/>
  <c r="DY361" i="46"/>
  <c r="DZ361" i="46"/>
  <c r="EA361" i="46"/>
  <c r="EB361" i="46"/>
  <c r="EC361" i="46"/>
  <c r="ED361" i="46"/>
  <c r="EE361" i="46"/>
  <c r="EF361" i="46"/>
  <c r="EG361" i="46"/>
  <c r="EH361" i="46"/>
  <c r="EI361" i="46"/>
  <c r="EJ361" i="46"/>
  <c r="EK361" i="46"/>
  <c r="EL361" i="46"/>
  <c r="EM361" i="46"/>
  <c r="EN361" i="46"/>
  <c r="EO361" i="46"/>
  <c r="EP361" i="46"/>
  <c r="EQ361" i="46"/>
  <c r="ER361" i="46"/>
  <c r="ES361" i="46"/>
  <c r="ET361" i="46"/>
  <c r="EU361" i="46"/>
  <c r="EV361" i="46"/>
  <c r="AN470" i="46"/>
  <c r="AR470" i="46"/>
  <c r="Y470" i="46"/>
  <c r="AJ470" i="46"/>
  <c r="AI470" i="46"/>
  <c r="AS470" i="46"/>
  <c r="AV470" i="46"/>
  <c r="AZ470" i="46"/>
  <c r="BD470" i="46"/>
  <c r="BH470" i="46"/>
  <c r="BL470" i="46"/>
  <c r="BP470" i="46"/>
  <c r="BT470" i="46"/>
  <c r="BX470" i="46"/>
  <c r="CB470" i="46"/>
  <c r="CF470" i="46"/>
  <c r="CJ470" i="46"/>
  <c r="CN470" i="46"/>
  <c r="CR470" i="46"/>
  <c r="CV470" i="46"/>
  <c r="CZ470" i="46"/>
  <c r="DD470" i="46"/>
  <c r="DH470" i="46"/>
  <c r="DL470" i="46"/>
  <c r="DP470" i="46"/>
  <c r="DT470" i="46"/>
  <c r="DX470" i="46"/>
  <c r="EB470" i="46"/>
  <c r="BO470" i="46"/>
  <c r="CQ470" i="46"/>
  <c r="DG470" i="46"/>
  <c r="DW470" i="46"/>
  <c r="ED470" i="46"/>
  <c r="W470" i="46"/>
  <c r="AA470" i="46"/>
  <c r="AE470" i="46"/>
  <c r="AO470" i="46"/>
  <c r="AG470" i="46"/>
  <c r="AK470" i="46"/>
  <c r="AH470" i="46"/>
  <c r="AW470" i="46"/>
  <c r="BA470" i="46"/>
  <c r="BE470" i="46"/>
  <c r="BI470" i="46"/>
  <c r="BM470" i="46"/>
  <c r="BQ470" i="46"/>
  <c r="BU470" i="46"/>
  <c r="BY470" i="46"/>
  <c r="CC470" i="46"/>
  <c r="CG470" i="46"/>
  <c r="CK470" i="46"/>
  <c r="CO470" i="46"/>
  <c r="CS470" i="46"/>
  <c r="CW470" i="46"/>
  <c r="DA470" i="46"/>
  <c r="DE470" i="46"/>
  <c r="DI470" i="46"/>
  <c r="DM470" i="46"/>
  <c r="DQ470" i="46"/>
  <c r="DU470" i="46"/>
  <c r="DY470" i="46"/>
  <c r="AB470" i="46"/>
  <c r="AL470" i="46"/>
  <c r="V470" i="46"/>
  <c r="BC470" i="46"/>
  <c r="BK470" i="46"/>
  <c r="CA470" i="46"/>
  <c r="CM470" i="46"/>
  <c r="CY470" i="46"/>
  <c r="DO470" i="46"/>
  <c r="X470" i="46"/>
  <c r="AT470" i="46"/>
  <c r="AP470" i="46"/>
  <c r="BG470" i="46"/>
  <c r="BS470" i="46"/>
  <c r="CE470" i="46"/>
  <c r="CU470" i="46"/>
  <c r="DC470" i="46"/>
  <c r="DS470" i="46"/>
  <c r="AF470" i="46"/>
  <c r="AY470" i="46"/>
  <c r="BW470" i="46"/>
  <c r="CI470" i="46"/>
  <c r="DK470" i="46"/>
  <c r="EA470" i="46"/>
  <c r="AM470" i="46"/>
  <c r="DR470" i="46"/>
  <c r="DB470" i="46"/>
  <c r="CL470" i="46"/>
  <c r="BV470" i="46"/>
  <c r="BF470" i="46"/>
  <c r="AD470" i="46"/>
  <c r="AQ470" i="46"/>
  <c r="DN470" i="46"/>
  <c r="CX470" i="46"/>
  <c r="CH470" i="46"/>
  <c r="BR470" i="46"/>
  <c r="BB470" i="46"/>
  <c r="Z470" i="46"/>
  <c r="EE470" i="46"/>
  <c r="DZ470" i="46"/>
  <c r="DJ470" i="46"/>
  <c r="CT470" i="46"/>
  <c r="CD470" i="46"/>
  <c r="BN470" i="46"/>
  <c r="AX470" i="46"/>
  <c r="U470" i="46"/>
  <c r="EC470" i="46"/>
  <c r="DV470" i="46"/>
  <c r="DF470" i="46"/>
  <c r="CP470" i="46"/>
  <c r="BZ470" i="46"/>
  <c r="BJ470" i="46"/>
  <c r="AC470" i="46"/>
  <c r="AU470" i="46"/>
  <c r="EF470" i="46"/>
  <c r="EG470" i="46"/>
  <c r="EH470" i="46"/>
  <c r="EI470" i="46"/>
  <c r="EJ470" i="46"/>
  <c r="EK470" i="46"/>
  <c r="EL470" i="46"/>
  <c r="EM470" i="46"/>
  <c r="EN470" i="46"/>
  <c r="EO470" i="46"/>
  <c r="EP470" i="46"/>
  <c r="EQ470" i="46"/>
  <c r="ER470" i="46"/>
  <c r="ES470" i="46"/>
  <c r="ET470" i="46"/>
  <c r="EU470" i="46"/>
  <c r="EV470" i="46"/>
  <c r="AO410" i="46"/>
  <c r="AJ410" i="46"/>
  <c r="AL410" i="46"/>
  <c r="AA410" i="46"/>
  <c r="X410" i="46"/>
  <c r="W410" i="46"/>
  <c r="BC410" i="46"/>
  <c r="BK410" i="46"/>
  <c r="BO410" i="46"/>
  <c r="BS410" i="46"/>
  <c r="AH410" i="46"/>
  <c r="AC410" i="46"/>
  <c r="AI410" i="46"/>
  <c r="AK410" i="46"/>
  <c r="AQ410" i="46"/>
  <c r="AG410" i="46"/>
  <c r="AV410" i="46"/>
  <c r="AZ410" i="46"/>
  <c r="BD410" i="46"/>
  <c r="BH410" i="46"/>
  <c r="BL410" i="46"/>
  <c r="BP410" i="46"/>
  <c r="BT410" i="46"/>
  <c r="V410" i="46"/>
  <c r="AY410" i="46"/>
  <c r="Y410" i="46"/>
  <c r="AU410" i="46"/>
  <c r="U410" i="46"/>
  <c r="AR410" i="46"/>
  <c r="AT410" i="46"/>
  <c r="AM410" i="46"/>
  <c r="AN410" i="46"/>
  <c r="AX410" i="46"/>
  <c r="BB410" i="46"/>
  <c r="BF410" i="46"/>
  <c r="BJ410" i="46"/>
  <c r="BN410" i="46"/>
  <c r="BR410" i="46"/>
  <c r="BG410" i="46"/>
  <c r="BM410" i="46"/>
  <c r="AW410" i="46"/>
  <c r="AB410" i="46"/>
  <c r="BU410" i="46"/>
  <c r="BI410" i="46"/>
  <c r="AP410" i="46"/>
  <c r="AS410" i="46"/>
  <c r="BV410" i="46"/>
  <c r="BE410" i="46"/>
  <c r="Z410" i="46"/>
  <c r="AE410" i="46"/>
  <c r="BW410" i="46"/>
  <c r="BQ410" i="46"/>
  <c r="BA410" i="46"/>
  <c r="AD410" i="46"/>
  <c r="AF410" i="46"/>
  <c r="BX410" i="46"/>
  <c r="BY410" i="46"/>
  <c r="BZ410" i="46"/>
  <c r="CA410" i="46"/>
  <c r="CB410" i="46"/>
  <c r="CC410" i="46"/>
  <c r="CD410" i="46"/>
  <c r="CE410" i="46"/>
  <c r="CF410" i="46"/>
  <c r="CG410" i="46"/>
  <c r="CH410" i="46"/>
  <c r="CI410" i="46"/>
  <c r="CJ410" i="46"/>
  <c r="CK410" i="46"/>
  <c r="CL410" i="46"/>
  <c r="CM410" i="46"/>
  <c r="CN410" i="46"/>
  <c r="CO410" i="46"/>
  <c r="CP410" i="46"/>
  <c r="CQ410" i="46"/>
  <c r="CR410" i="46"/>
  <c r="CS410" i="46"/>
  <c r="CT410" i="46"/>
  <c r="CU410" i="46"/>
  <c r="CV410" i="46"/>
  <c r="CW410" i="46"/>
  <c r="CX410" i="46"/>
  <c r="CY410" i="46"/>
  <c r="CZ410" i="46"/>
  <c r="DA410" i="46"/>
  <c r="DB410" i="46"/>
  <c r="DC410" i="46"/>
  <c r="DD410" i="46"/>
  <c r="DE410" i="46"/>
  <c r="DF410" i="46"/>
  <c r="DG410" i="46"/>
  <c r="DH410" i="46"/>
  <c r="DI410" i="46"/>
  <c r="DJ410" i="46"/>
  <c r="DK410" i="46"/>
  <c r="DL410" i="46"/>
  <c r="DM410" i="46"/>
  <c r="DN410" i="46"/>
  <c r="DO410" i="46"/>
  <c r="DP410" i="46"/>
  <c r="DQ410" i="46"/>
  <c r="DR410" i="46"/>
  <c r="DS410" i="46"/>
  <c r="DT410" i="46"/>
  <c r="DU410" i="46"/>
  <c r="DV410" i="46"/>
  <c r="DW410" i="46"/>
  <c r="DX410" i="46"/>
  <c r="DY410" i="46"/>
  <c r="DZ410" i="46"/>
  <c r="EA410" i="46"/>
  <c r="EB410" i="46"/>
  <c r="EC410" i="46"/>
  <c r="ED410" i="46"/>
  <c r="EE410" i="46"/>
  <c r="EF410" i="46"/>
  <c r="EG410" i="46"/>
  <c r="EH410" i="46"/>
  <c r="EI410" i="46"/>
  <c r="EJ410" i="46"/>
  <c r="EK410" i="46"/>
  <c r="EL410" i="46"/>
  <c r="EM410" i="46"/>
  <c r="EN410" i="46"/>
  <c r="EO410" i="46"/>
  <c r="EP410" i="46"/>
  <c r="EQ410" i="46"/>
  <c r="ER410" i="46"/>
  <c r="ES410" i="46"/>
  <c r="ET410" i="46"/>
  <c r="EU410" i="46"/>
  <c r="EV410" i="46"/>
  <c r="BH396" i="46"/>
  <c r="AS396" i="46"/>
  <c r="X396" i="46"/>
  <c r="AH396" i="46"/>
  <c r="AR396" i="46"/>
  <c r="AL396" i="46"/>
  <c r="Y396" i="46"/>
  <c r="AI396" i="46"/>
  <c r="AY396" i="46"/>
  <c r="BC396" i="46"/>
  <c r="AD396" i="46"/>
  <c r="AN396" i="46"/>
  <c r="AA396" i="46"/>
  <c r="U396" i="46"/>
  <c r="AE396" i="46"/>
  <c r="AO396" i="46"/>
  <c r="AV396" i="46"/>
  <c r="AZ396" i="46"/>
  <c r="BD396" i="46"/>
  <c r="AX396" i="46"/>
  <c r="AB396" i="46"/>
  <c r="BE396" i="46"/>
  <c r="AU396" i="46"/>
  <c r="AT396" i="46"/>
  <c r="AP396" i="46"/>
  <c r="W396" i="46"/>
  <c r="BI396" i="46"/>
  <c r="BA396" i="46"/>
  <c r="AK396" i="46"/>
  <c r="AJ396" i="46"/>
  <c r="BG396" i="46"/>
  <c r="BF396" i="46"/>
  <c r="AF396" i="46"/>
  <c r="AM396" i="46"/>
  <c r="AW396" i="46"/>
  <c r="AQ396" i="46"/>
  <c r="BB396" i="46"/>
  <c r="V396" i="46"/>
  <c r="AC396" i="46"/>
  <c r="Z396" i="46"/>
  <c r="AG396" i="46"/>
  <c r="BJ396" i="46"/>
  <c r="BK396" i="46"/>
  <c r="BL396" i="46"/>
  <c r="BM396" i="46"/>
  <c r="BN396" i="46"/>
  <c r="BO396" i="46"/>
  <c r="BP396" i="46"/>
  <c r="BQ396" i="46"/>
  <c r="BR396" i="46"/>
  <c r="BS396" i="46"/>
  <c r="BT396" i="46"/>
  <c r="BU396" i="46"/>
  <c r="BV396" i="46"/>
  <c r="BW396" i="46"/>
  <c r="BX396" i="46"/>
  <c r="BY396" i="46"/>
  <c r="BZ396" i="46"/>
  <c r="CA396" i="46"/>
  <c r="CB396" i="46"/>
  <c r="CC396" i="46"/>
  <c r="CD396" i="46"/>
  <c r="CE396" i="46"/>
  <c r="CF396" i="46"/>
  <c r="CG396" i="46"/>
  <c r="CH396" i="46"/>
  <c r="CI396" i="46"/>
  <c r="CJ396" i="46"/>
  <c r="CK396" i="46"/>
  <c r="CL396" i="46"/>
  <c r="CM396" i="46"/>
  <c r="CN396" i="46"/>
  <c r="CO396" i="46"/>
  <c r="CP396" i="46"/>
  <c r="CQ396" i="46"/>
  <c r="CR396" i="46"/>
  <c r="CS396" i="46"/>
  <c r="CT396" i="46"/>
  <c r="CU396" i="46"/>
  <c r="CV396" i="46"/>
  <c r="CW396" i="46"/>
  <c r="CX396" i="46"/>
  <c r="CY396" i="46"/>
  <c r="CZ396" i="46"/>
  <c r="DA396" i="46"/>
  <c r="DB396" i="46"/>
  <c r="DC396" i="46"/>
  <c r="DD396" i="46"/>
  <c r="DE396" i="46"/>
  <c r="DF396" i="46"/>
  <c r="DG396" i="46"/>
  <c r="DH396" i="46"/>
  <c r="DI396" i="46"/>
  <c r="DJ396" i="46"/>
  <c r="DK396" i="46"/>
  <c r="DL396" i="46"/>
  <c r="DM396" i="46"/>
  <c r="DN396" i="46"/>
  <c r="DO396" i="46"/>
  <c r="DP396" i="46"/>
  <c r="DQ396" i="46"/>
  <c r="DR396" i="46"/>
  <c r="DS396" i="46"/>
  <c r="DT396" i="46"/>
  <c r="DU396" i="46"/>
  <c r="DV396" i="46"/>
  <c r="DW396" i="46"/>
  <c r="DX396" i="46"/>
  <c r="DY396" i="46"/>
  <c r="DZ396" i="46"/>
  <c r="EA396" i="46"/>
  <c r="EB396" i="46"/>
  <c r="EC396" i="46"/>
  <c r="ED396" i="46"/>
  <c r="EE396" i="46"/>
  <c r="EF396" i="46"/>
  <c r="EG396" i="46"/>
  <c r="EH396" i="46"/>
  <c r="EI396" i="46"/>
  <c r="EJ396" i="46"/>
  <c r="EK396" i="46"/>
  <c r="EL396" i="46"/>
  <c r="EM396" i="46"/>
  <c r="EN396" i="46"/>
  <c r="EO396" i="46"/>
  <c r="EP396" i="46"/>
  <c r="EQ396" i="46"/>
  <c r="ER396" i="46"/>
  <c r="ES396" i="46"/>
  <c r="ET396" i="46"/>
  <c r="EU396" i="46"/>
  <c r="EV396" i="46"/>
  <c r="AK407" i="46"/>
  <c r="AQ407" i="46"/>
  <c r="AN407" i="46"/>
  <c r="AI407" i="46"/>
  <c r="AB407" i="46"/>
  <c r="AM407" i="46"/>
  <c r="AV407" i="46"/>
  <c r="AZ407" i="46"/>
  <c r="BD407" i="46"/>
  <c r="BH407" i="46"/>
  <c r="BL407" i="46"/>
  <c r="BP407" i="46"/>
  <c r="AH407" i="46"/>
  <c r="AE407" i="46"/>
  <c r="U407" i="46"/>
  <c r="Y407" i="46"/>
  <c r="AF407" i="46"/>
  <c r="AR407" i="46"/>
  <c r="AT407" i="46"/>
  <c r="AW407" i="46"/>
  <c r="BA407" i="46"/>
  <c r="BE407" i="46"/>
  <c r="BI407" i="46"/>
  <c r="BM407" i="46"/>
  <c r="BQ407" i="46"/>
  <c r="BS407" i="46"/>
  <c r="V407" i="46"/>
  <c r="AA407" i="46"/>
  <c r="AL407" i="46"/>
  <c r="AO407" i="46"/>
  <c r="Z407" i="46"/>
  <c r="AC407" i="46"/>
  <c r="AG407" i="46"/>
  <c r="AX407" i="46"/>
  <c r="BB407" i="46"/>
  <c r="BF407" i="46"/>
  <c r="BJ407" i="46"/>
  <c r="BN407" i="46"/>
  <c r="BR407" i="46"/>
  <c r="BO407" i="46"/>
  <c r="AY407" i="46"/>
  <c r="W407" i="46"/>
  <c r="BK407" i="46"/>
  <c r="AU407" i="46"/>
  <c r="X407" i="46"/>
  <c r="BG407" i="46"/>
  <c r="AS407" i="46"/>
  <c r="AD407" i="46"/>
  <c r="BT407" i="46"/>
  <c r="BC407" i="46"/>
  <c r="AP407" i="46"/>
  <c r="AJ407" i="46"/>
  <c r="BU407" i="46"/>
  <c r="BV407" i="46"/>
  <c r="BW407" i="46"/>
  <c r="BX407" i="46"/>
  <c r="BY407" i="46"/>
  <c r="BZ407" i="46"/>
  <c r="CA407" i="46"/>
  <c r="CB407" i="46"/>
  <c r="CC407" i="46"/>
  <c r="CD407" i="46"/>
  <c r="CE407" i="46"/>
  <c r="CF407" i="46"/>
  <c r="CG407" i="46"/>
  <c r="CH407" i="46"/>
  <c r="CI407" i="46"/>
  <c r="CJ407" i="46"/>
  <c r="CK407" i="46"/>
  <c r="CL407" i="46"/>
  <c r="CM407" i="46"/>
  <c r="CN407" i="46"/>
  <c r="CO407" i="46"/>
  <c r="CP407" i="46"/>
  <c r="CQ407" i="46"/>
  <c r="CR407" i="46"/>
  <c r="CS407" i="46"/>
  <c r="CT407" i="46"/>
  <c r="CU407" i="46"/>
  <c r="CV407" i="46"/>
  <c r="CW407" i="46"/>
  <c r="CX407" i="46"/>
  <c r="CY407" i="46"/>
  <c r="CZ407" i="46"/>
  <c r="DA407" i="46"/>
  <c r="DB407" i="46"/>
  <c r="DC407" i="46"/>
  <c r="DD407" i="46"/>
  <c r="DE407" i="46"/>
  <c r="DF407" i="46"/>
  <c r="DG407" i="46"/>
  <c r="DH407" i="46"/>
  <c r="DI407" i="46"/>
  <c r="DJ407" i="46"/>
  <c r="DK407" i="46"/>
  <c r="DL407" i="46"/>
  <c r="DM407" i="46"/>
  <c r="DN407" i="46"/>
  <c r="DO407" i="46"/>
  <c r="DP407" i="46"/>
  <c r="DQ407" i="46"/>
  <c r="DR407" i="46"/>
  <c r="DS407" i="46"/>
  <c r="DT407" i="46"/>
  <c r="DU407" i="46"/>
  <c r="DV407" i="46"/>
  <c r="DW407" i="46"/>
  <c r="DX407" i="46"/>
  <c r="DY407" i="46"/>
  <c r="DZ407" i="46"/>
  <c r="EA407" i="46"/>
  <c r="EB407" i="46"/>
  <c r="EC407" i="46"/>
  <c r="ED407" i="46"/>
  <c r="EE407" i="46"/>
  <c r="EF407" i="46"/>
  <c r="EG407" i="46"/>
  <c r="EH407" i="46"/>
  <c r="EI407" i="46"/>
  <c r="EJ407" i="46"/>
  <c r="EK407" i="46"/>
  <c r="EL407" i="46"/>
  <c r="EM407" i="46"/>
  <c r="EN407" i="46"/>
  <c r="EO407" i="46"/>
  <c r="EP407" i="46"/>
  <c r="EQ407" i="46"/>
  <c r="ER407" i="46"/>
  <c r="ES407" i="46"/>
  <c r="ET407" i="46"/>
  <c r="EU407" i="46"/>
  <c r="EV407" i="46"/>
  <c r="AG467" i="46"/>
  <c r="W467" i="46"/>
  <c r="AU467" i="46"/>
  <c r="AP467" i="46"/>
  <c r="AR467" i="46"/>
  <c r="V467" i="46"/>
  <c r="AV467" i="46"/>
  <c r="AZ467" i="46"/>
  <c r="BD467" i="46"/>
  <c r="BH467" i="46"/>
  <c r="BL467" i="46"/>
  <c r="BP467" i="46"/>
  <c r="BT467" i="46"/>
  <c r="BX467" i="46"/>
  <c r="CB467" i="46"/>
  <c r="CF467" i="46"/>
  <c r="CJ467" i="46"/>
  <c r="CN467" i="46"/>
  <c r="CR467" i="46"/>
  <c r="CV467" i="46"/>
  <c r="CZ467" i="46"/>
  <c r="DD467" i="46"/>
  <c r="DH467" i="46"/>
  <c r="DL467" i="46"/>
  <c r="DP467" i="46"/>
  <c r="DT467" i="46"/>
  <c r="DX467" i="46"/>
  <c r="Z467" i="46"/>
  <c r="AT467" i="46"/>
  <c r="AY467" i="46"/>
  <c r="BK467" i="46"/>
  <c r="BW467" i="46"/>
  <c r="CI467" i="46"/>
  <c r="CU467" i="46"/>
  <c r="DC467" i="46"/>
  <c r="DO467" i="46"/>
  <c r="BC467" i="46"/>
  <c r="BS467" i="46"/>
  <c r="CE467" i="46"/>
  <c r="CQ467" i="46"/>
  <c r="DG467" i="46"/>
  <c r="DS467" i="46"/>
  <c r="EA467" i="46"/>
  <c r="AM467" i="46"/>
  <c r="X467" i="46"/>
  <c r="AC467" i="46"/>
  <c r="AE467" i="46"/>
  <c r="AO467" i="46"/>
  <c r="BG467" i="46"/>
  <c r="BO467" i="46"/>
  <c r="CA467" i="46"/>
  <c r="CM467" i="46"/>
  <c r="CY467" i="46"/>
  <c r="DK467" i="46"/>
  <c r="DW467" i="46"/>
  <c r="AH467" i="46"/>
  <c r="CP467" i="46"/>
  <c r="AD467" i="46"/>
  <c r="DB467" i="46"/>
  <c r="BZ467" i="46"/>
  <c r="BB467" i="46"/>
  <c r="AQ467" i="46"/>
  <c r="DU467" i="46"/>
  <c r="DE467" i="46"/>
  <c r="CO467" i="46"/>
  <c r="BY467" i="46"/>
  <c r="BI467" i="46"/>
  <c r="AF467" i="46"/>
  <c r="AJ467" i="46"/>
  <c r="EB467" i="46"/>
  <c r="BF467" i="46"/>
  <c r="CC467" i="46"/>
  <c r="Y467" i="46"/>
  <c r="DR467" i="46"/>
  <c r="CD467" i="46"/>
  <c r="DV467" i="46"/>
  <c r="CT467" i="46"/>
  <c r="BR467" i="46"/>
  <c r="AX467" i="46"/>
  <c r="AI467" i="46"/>
  <c r="DQ467" i="46"/>
  <c r="DA467" i="46"/>
  <c r="CK467" i="46"/>
  <c r="BU467" i="46"/>
  <c r="BE467" i="46"/>
  <c r="AA467" i="46"/>
  <c r="AS467" i="46"/>
  <c r="DZ467" i="46"/>
  <c r="BJ467" i="46"/>
  <c r="DF467" i="46"/>
  <c r="AN467" i="46"/>
  <c r="DI467" i="46"/>
  <c r="BM467" i="46"/>
  <c r="DJ467" i="46"/>
  <c r="BV467" i="46"/>
  <c r="DN467" i="46"/>
  <c r="CL467" i="46"/>
  <c r="BN467" i="46"/>
  <c r="AB467" i="46"/>
  <c r="AL467" i="46"/>
  <c r="DM467" i="46"/>
  <c r="CW467" i="46"/>
  <c r="CG467" i="46"/>
  <c r="BQ467" i="46"/>
  <c r="BA467" i="46"/>
  <c r="AK467" i="46"/>
  <c r="CX467" i="46"/>
  <c r="CH467" i="46"/>
  <c r="U467" i="46"/>
  <c r="DY467" i="46"/>
  <c r="CS467" i="46"/>
  <c r="AW467" i="46"/>
  <c r="EC467" i="46"/>
  <c r="ED467" i="46"/>
  <c r="EE467" i="46"/>
  <c r="EF467" i="46"/>
  <c r="EG467" i="46"/>
  <c r="EH467" i="46"/>
  <c r="EI467" i="46"/>
  <c r="EJ467" i="46"/>
  <c r="EK467" i="46"/>
  <c r="EL467" i="46"/>
  <c r="EM467" i="46"/>
  <c r="EN467" i="46"/>
  <c r="EO467" i="46"/>
  <c r="EP467" i="46"/>
  <c r="EQ467" i="46"/>
  <c r="ER467" i="46"/>
  <c r="ES467" i="46"/>
  <c r="ET467" i="46"/>
  <c r="EU467" i="46"/>
  <c r="EV467" i="46"/>
  <c r="AZ394" i="46"/>
  <c r="AG394" i="46"/>
  <c r="AV394" i="46"/>
  <c r="BD394" i="46"/>
  <c r="BF394" i="46"/>
  <c r="AP394" i="46"/>
  <c r="AH394" i="46"/>
  <c r="AO394" i="46"/>
  <c r="AX394" i="46"/>
  <c r="AL394" i="46"/>
  <c r="AC394" i="46"/>
  <c r="AF394" i="46"/>
  <c r="BE394" i="46"/>
  <c r="BC394" i="46"/>
  <c r="AN394" i="46"/>
  <c r="AK394" i="46"/>
  <c r="U394" i="46"/>
  <c r="AE394" i="46"/>
  <c r="AU394" i="46"/>
  <c r="AR394" i="46"/>
  <c r="AM394" i="46"/>
  <c r="AQ394" i="46"/>
  <c r="BG394" i="46"/>
  <c r="AY394" i="46"/>
  <c r="AS394" i="46"/>
  <c r="W394" i="46"/>
  <c r="Z394" i="46"/>
  <c r="AJ394" i="46"/>
  <c r="BA394" i="46"/>
  <c r="AI394" i="46"/>
  <c r="AD394" i="46"/>
  <c r="X394" i="46"/>
  <c r="Y394" i="46"/>
  <c r="AA394" i="46"/>
  <c r="BB394" i="46"/>
  <c r="AB394" i="46"/>
  <c r="AT394" i="46"/>
  <c r="AW394" i="46"/>
  <c r="V394" i="46"/>
  <c r="BH394" i="46"/>
  <c r="BI394" i="46"/>
  <c r="BJ394" i="46"/>
  <c r="BK394" i="46"/>
  <c r="BL394" i="46"/>
  <c r="BM394" i="46"/>
  <c r="BN394" i="46"/>
  <c r="BO394" i="46"/>
  <c r="BP394" i="46"/>
  <c r="BQ394" i="46"/>
  <c r="BR394" i="46"/>
  <c r="BS394" i="46"/>
  <c r="BT394" i="46"/>
  <c r="BU394" i="46"/>
  <c r="BV394" i="46"/>
  <c r="BW394" i="46"/>
  <c r="BX394" i="46"/>
  <c r="BY394" i="46"/>
  <c r="BZ394" i="46"/>
  <c r="CA394" i="46"/>
  <c r="CB394" i="46"/>
  <c r="CC394" i="46"/>
  <c r="CD394" i="46"/>
  <c r="CE394" i="46"/>
  <c r="CF394" i="46"/>
  <c r="CG394" i="46"/>
  <c r="CH394" i="46"/>
  <c r="CI394" i="46"/>
  <c r="CJ394" i="46"/>
  <c r="CK394" i="46"/>
  <c r="CL394" i="46"/>
  <c r="CM394" i="46"/>
  <c r="CN394" i="46"/>
  <c r="CO394" i="46"/>
  <c r="CP394" i="46"/>
  <c r="CQ394" i="46"/>
  <c r="CR394" i="46"/>
  <c r="CS394" i="46"/>
  <c r="CT394" i="46"/>
  <c r="CU394" i="46"/>
  <c r="CV394" i="46"/>
  <c r="CW394" i="46"/>
  <c r="CX394" i="46"/>
  <c r="CY394" i="46"/>
  <c r="CZ394" i="46"/>
  <c r="DA394" i="46"/>
  <c r="DB394" i="46"/>
  <c r="DC394" i="46"/>
  <c r="DD394" i="46"/>
  <c r="DE394" i="46"/>
  <c r="DF394" i="46"/>
  <c r="DG394" i="46"/>
  <c r="DH394" i="46"/>
  <c r="DI394" i="46"/>
  <c r="DJ394" i="46"/>
  <c r="DK394" i="46"/>
  <c r="DL394" i="46"/>
  <c r="DM394" i="46"/>
  <c r="DN394" i="46"/>
  <c r="DO394" i="46"/>
  <c r="DP394" i="46"/>
  <c r="DQ394" i="46"/>
  <c r="DR394" i="46"/>
  <c r="DS394" i="46"/>
  <c r="DT394" i="46"/>
  <c r="DU394" i="46"/>
  <c r="DV394" i="46"/>
  <c r="DW394" i="46"/>
  <c r="DX394" i="46"/>
  <c r="DY394" i="46"/>
  <c r="DZ394" i="46"/>
  <c r="EA394" i="46"/>
  <c r="EB394" i="46"/>
  <c r="EC394" i="46"/>
  <c r="ED394" i="46"/>
  <c r="EE394" i="46"/>
  <c r="EF394" i="46"/>
  <c r="EG394" i="46"/>
  <c r="EH394" i="46"/>
  <c r="EI394" i="46"/>
  <c r="EJ394" i="46"/>
  <c r="EK394" i="46"/>
  <c r="EL394" i="46"/>
  <c r="EM394" i="46"/>
  <c r="EN394" i="46"/>
  <c r="EO394" i="46"/>
  <c r="EP394" i="46"/>
  <c r="EQ394" i="46"/>
  <c r="ER394" i="46"/>
  <c r="ES394" i="46"/>
  <c r="ET394" i="46"/>
  <c r="EU394" i="46"/>
  <c r="EV394" i="46"/>
  <c r="AM436" i="46"/>
  <c r="Y436" i="46"/>
  <c r="AA436" i="46"/>
  <c r="AB436" i="46"/>
  <c r="AE436" i="46"/>
  <c r="V436" i="46"/>
  <c r="AO436" i="46"/>
  <c r="AY436" i="46"/>
  <c r="BC436" i="46"/>
  <c r="BG436" i="46"/>
  <c r="BK436" i="46"/>
  <c r="BO436" i="46"/>
  <c r="BS436" i="46"/>
  <c r="BW436" i="46"/>
  <c r="CA436" i="46"/>
  <c r="CE436" i="46"/>
  <c r="CI436" i="46"/>
  <c r="CM436" i="46"/>
  <c r="CQ436" i="46"/>
  <c r="CV436" i="46"/>
  <c r="AG436" i="46"/>
  <c r="AR436" i="46"/>
  <c r="AQ436" i="46"/>
  <c r="AK436" i="46"/>
  <c r="AU436" i="46"/>
  <c r="AH436" i="46"/>
  <c r="AV436" i="46"/>
  <c r="AZ436" i="46"/>
  <c r="BD436" i="46"/>
  <c r="BH436" i="46"/>
  <c r="BL436" i="46"/>
  <c r="BP436" i="46"/>
  <c r="BT436" i="46"/>
  <c r="BX436" i="46"/>
  <c r="CB436" i="46"/>
  <c r="CF436" i="46"/>
  <c r="CJ436" i="46"/>
  <c r="CN436" i="46"/>
  <c r="CR436" i="46"/>
  <c r="AL436" i="46"/>
  <c r="AJ436" i="46"/>
  <c r="Z436" i="46"/>
  <c r="U436" i="46"/>
  <c r="AD436" i="46"/>
  <c r="AN436" i="46"/>
  <c r="AI436" i="46"/>
  <c r="AW436" i="46"/>
  <c r="BA436" i="46"/>
  <c r="BE436" i="46"/>
  <c r="BI436" i="46"/>
  <c r="BM436" i="46"/>
  <c r="BQ436" i="46"/>
  <c r="BU436" i="46"/>
  <c r="BY436" i="46"/>
  <c r="CC436" i="46"/>
  <c r="CG436" i="46"/>
  <c r="CK436" i="46"/>
  <c r="CO436" i="46"/>
  <c r="CS436" i="46"/>
  <c r="CU436" i="46"/>
  <c r="W436" i="46"/>
  <c r="AS436" i="46"/>
  <c r="AP436" i="46"/>
  <c r="AC436" i="46"/>
  <c r="AT436" i="46"/>
  <c r="AF436" i="46"/>
  <c r="X436" i="46"/>
  <c r="AX436" i="46"/>
  <c r="BB436" i="46"/>
  <c r="BF436" i="46"/>
  <c r="BJ436" i="46"/>
  <c r="BN436" i="46"/>
  <c r="BR436" i="46"/>
  <c r="BV436" i="46"/>
  <c r="BZ436" i="46"/>
  <c r="CD436" i="46"/>
  <c r="CH436" i="46"/>
  <c r="CL436" i="46"/>
  <c r="CP436" i="46"/>
  <c r="CT436" i="46"/>
  <c r="CW436" i="46"/>
  <c r="CX436" i="46"/>
  <c r="CY436" i="46"/>
  <c r="CZ436" i="46"/>
  <c r="DA436" i="46"/>
  <c r="DB436" i="46"/>
  <c r="DC436" i="46"/>
  <c r="DD436" i="46"/>
  <c r="DE436" i="46"/>
  <c r="DF436" i="46"/>
  <c r="DG436" i="46"/>
  <c r="DH436" i="46"/>
  <c r="DI436" i="46"/>
  <c r="DJ436" i="46"/>
  <c r="DK436" i="46"/>
  <c r="DL436" i="46"/>
  <c r="DM436" i="46"/>
  <c r="DN436" i="46"/>
  <c r="DO436" i="46"/>
  <c r="DP436" i="46"/>
  <c r="DQ436" i="46"/>
  <c r="DR436" i="46"/>
  <c r="DS436" i="46"/>
  <c r="DT436" i="46"/>
  <c r="DU436" i="46"/>
  <c r="DV436" i="46"/>
  <c r="DW436" i="46"/>
  <c r="DX436" i="46"/>
  <c r="DY436" i="46"/>
  <c r="DZ436" i="46"/>
  <c r="EA436" i="46"/>
  <c r="EB436" i="46"/>
  <c r="EC436" i="46"/>
  <c r="ED436" i="46"/>
  <c r="EE436" i="46"/>
  <c r="EF436" i="46"/>
  <c r="EG436" i="46"/>
  <c r="EH436" i="46"/>
  <c r="EI436" i="46"/>
  <c r="EJ436" i="46"/>
  <c r="EK436" i="46"/>
  <c r="EL436" i="46"/>
  <c r="EM436" i="46"/>
  <c r="EN436" i="46"/>
  <c r="EO436" i="46"/>
  <c r="EP436" i="46"/>
  <c r="EQ436" i="46"/>
  <c r="ER436" i="46"/>
  <c r="ES436" i="46"/>
  <c r="ET436" i="46"/>
  <c r="EU436" i="46"/>
  <c r="EV436" i="46"/>
  <c r="AH443" i="46"/>
  <c r="AJ443" i="46"/>
  <c r="AI443" i="46"/>
  <c r="AN443" i="46"/>
  <c r="AL443" i="46"/>
  <c r="AR443" i="46"/>
  <c r="AV443" i="46"/>
  <c r="AZ443" i="46"/>
  <c r="BD443" i="46"/>
  <c r="BH443" i="46"/>
  <c r="BL443" i="46"/>
  <c r="BP443" i="46"/>
  <c r="BT443" i="46"/>
  <c r="BX443" i="46"/>
  <c r="CB443" i="46"/>
  <c r="CF443" i="46"/>
  <c r="CJ443" i="46"/>
  <c r="CN443" i="46"/>
  <c r="CR443" i="46"/>
  <c r="CV443" i="46"/>
  <c r="CZ443" i="46"/>
  <c r="AC443" i="46"/>
  <c r="CO443" i="46"/>
  <c r="BY443" i="46"/>
  <c r="BI443" i="46"/>
  <c r="AE443" i="46"/>
  <c r="V443" i="46"/>
  <c r="CQ443" i="46"/>
  <c r="CA443" i="46"/>
  <c r="BK443" i="46"/>
  <c r="AP443" i="46"/>
  <c r="AM443" i="46"/>
  <c r="DC443" i="46"/>
  <c r="CX443" i="46"/>
  <c r="CH443" i="46"/>
  <c r="BR443" i="46"/>
  <c r="BB443" i="46"/>
  <c r="AA443" i="46"/>
  <c r="AS443" i="46"/>
  <c r="CM443" i="46"/>
  <c r="BW443" i="46"/>
  <c r="BG443" i="46"/>
  <c r="AB443" i="46"/>
  <c r="AG443" i="46"/>
  <c r="CT443" i="46"/>
  <c r="CD443" i="46"/>
  <c r="BN443" i="46"/>
  <c r="AX443" i="46"/>
  <c r="AK443" i="46"/>
  <c r="DA443" i="46"/>
  <c r="CK443" i="46"/>
  <c r="BU443" i="46"/>
  <c r="BE443" i="46"/>
  <c r="Y443" i="46"/>
  <c r="AD443" i="46"/>
  <c r="DD443" i="46"/>
  <c r="CW443" i="46"/>
  <c r="CG443" i="46"/>
  <c r="BQ443" i="46"/>
  <c r="BA443" i="46"/>
  <c r="AU443" i="46"/>
  <c r="CY443" i="46"/>
  <c r="CI443" i="46"/>
  <c r="BS443" i="46"/>
  <c r="BC443" i="46"/>
  <c r="W443" i="46"/>
  <c r="AF443" i="46"/>
  <c r="CP443" i="46"/>
  <c r="BZ443" i="46"/>
  <c r="BJ443" i="46"/>
  <c r="AT443" i="46"/>
  <c r="AQ443" i="46"/>
  <c r="CS443" i="46"/>
  <c r="CC443" i="46"/>
  <c r="BM443" i="46"/>
  <c r="AW443" i="46"/>
  <c r="U443" i="46"/>
  <c r="DB443" i="46"/>
  <c r="CU443" i="46"/>
  <c r="CE443" i="46"/>
  <c r="BO443" i="46"/>
  <c r="AY443" i="46"/>
  <c r="X443" i="46"/>
  <c r="CL443" i="46"/>
  <c r="BV443" i="46"/>
  <c r="BF443" i="46"/>
  <c r="AO443" i="46"/>
  <c r="Z443" i="46"/>
  <c r="DE443" i="46"/>
  <c r="DF443" i="46"/>
  <c r="DG443" i="46"/>
  <c r="DH443" i="46"/>
  <c r="DI443" i="46"/>
  <c r="DJ443" i="46"/>
  <c r="DK443" i="46"/>
  <c r="DL443" i="46"/>
  <c r="DM443" i="46"/>
  <c r="DN443" i="46"/>
  <c r="DO443" i="46"/>
  <c r="DP443" i="46"/>
  <c r="DQ443" i="46"/>
  <c r="DR443" i="46"/>
  <c r="DS443" i="46"/>
  <c r="DT443" i="46"/>
  <c r="DU443" i="46"/>
  <c r="DV443" i="46"/>
  <c r="DW443" i="46"/>
  <c r="DX443" i="46"/>
  <c r="DY443" i="46"/>
  <c r="DZ443" i="46"/>
  <c r="EA443" i="46"/>
  <c r="EB443" i="46"/>
  <c r="EC443" i="46"/>
  <c r="ED443" i="46"/>
  <c r="EE443" i="46"/>
  <c r="EF443" i="46"/>
  <c r="EG443" i="46"/>
  <c r="EH443" i="46"/>
  <c r="EI443" i="46"/>
  <c r="EJ443" i="46"/>
  <c r="EK443" i="46"/>
  <c r="EL443" i="46"/>
  <c r="EM443" i="46"/>
  <c r="EN443" i="46"/>
  <c r="EO443" i="46"/>
  <c r="EP443" i="46"/>
  <c r="EQ443" i="46"/>
  <c r="ER443" i="46"/>
  <c r="ES443" i="46"/>
  <c r="ET443" i="46"/>
  <c r="EU443" i="46"/>
  <c r="EV443" i="46"/>
  <c r="AB438" i="46"/>
  <c r="AH438" i="46"/>
  <c r="AC438" i="46"/>
  <c r="AE438" i="46"/>
  <c r="AP438" i="46"/>
  <c r="AN438" i="46"/>
  <c r="AT438" i="46"/>
  <c r="AW438" i="46"/>
  <c r="BA438" i="46"/>
  <c r="BE438" i="46"/>
  <c r="BI438" i="46"/>
  <c r="BM438" i="46"/>
  <c r="BQ438" i="46"/>
  <c r="BU438" i="46"/>
  <c r="BY438" i="46"/>
  <c r="CC438" i="46"/>
  <c r="CG438" i="46"/>
  <c r="CK438" i="46"/>
  <c r="CO438" i="46"/>
  <c r="CS438" i="46"/>
  <c r="Y438" i="46"/>
  <c r="V438" i="46"/>
  <c r="AM438" i="46"/>
  <c r="W438" i="46"/>
  <c r="BC438" i="46"/>
  <c r="BK438" i="46"/>
  <c r="BS438" i="46"/>
  <c r="CA438" i="46"/>
  <c r="CE438" i="46"/>
  <c r="CM438" i="46"/>
  <c r="CU438" i="46"/>
  <c r="AU438" i="46"/>
  <c r="AG438" i="46"/>
  <c r="AK438" i="46"/>
  <c r="AY438" i="46"/>
  <c r="BG438" i="46"/>
  <c r="BO438" i="46"/>
  <c r="BW438" i="46"/>
  <c r="CI438" i="46"/>
  <c r="CQ438" i="46"/>
  <c r="CT438" i="46"/>
  <c r="CD438" i="46"/>
  <c r="BN438" i="46"/>
  <c r="AX438" i="46"/>
  <c r="AJ438" i="46"/>
  <c r="CN438" i="46"/>
  <c r="BX438" i="46"/>
  <c r="BH438" i="46"/>
  <c r="AD438" i="46"/>
  <c r="AF438" i="46"/>
  <c r="CX438" i="46"/>
  <c r="CP438" i="46"/>
  <c r="BZ438" i="46"/>
  <c r="BJ438" i="46"/>
  <c r="AQ438" i="46"/>
  <c r="AS438" i="46"/>
  <c r="CJ438" i="46"/>
  <c r="BT438" i="46"/>
  <c r="BD438" i="46"/>
  <c r="X438" i="46"/>
  <c r="AO438" i="46"/>
  <c r="CL438" i="46"/>
  <c r="BV438" i="46"/>
  <c r="BF438" i="46"/>
  <c r="U438" i="46"/>
  <c r="AA438" i="46"/>
  <c r="CV438" i="46"/>
  <c r="CF438" i="46"/>
  <c r="BP438" i="46"/>
  <c r="AZ438" i="46"/>
  <c r="Z438" i="46"/>
  <c r="CW438" i="46"/>
  <c r="CH438" i="46"/>
  <c r="BR438" i="46"/>
  <c r="BB438" i="46"/>
  <c r="AI438" i="46"/>
  <c r="AR438" i="46"/>
  <c r="CR438" i="46"/>
  <c r="CB438" i="46"/>
  <c r="BL438" i="46"/>
  <c r="AV438" i="46"/>
  <c r="AL438" i="46"/>
  <c r="CY438" i="46"/>
  <c r="CZ438" i="46"/>
  <c r="DA438" i="46"/>
  <c r="DB438" i="46"/>
  <c r="DC438" i="46"/>
  <c r="DD438" i="46"/>
  <c r="DE438" i="46"/>
  <c r="DF438" i="46"/>
  <c r="DG438" i="46"/>
  <c r="DH438" i="46"/>
  <c r="DI438" i="46"/>
  <c r="DJ438" i="46"/>
  <c r="DK438" i="46"/>
  <c r="DL438" i="46"/>
  <c r="DM438" i="46"/>
  <c r="DN438" i="46"/>
  <c r="DO438" i="46"/>
  <c r="DP438" i="46"/>
  <c r="DQ438" i="46"/>
  <c r="DR438" i="46"/>
  <c r="DS438" i="46"/>
  <c r="DT438" i="46"/>
  <c r="DU438" i="46"/>
  <c r="DV438" i="46"/>
  <c r="DW438" i="46"/>
  <c r="DX438" i="46"/>
  <c r="DY438" i="46"/>
  <c r="DZ438" i="46"/>
  <c r="EA438" i="46"/>
  <c r="EB438" i="46"/>
  <c r="EC438" i="46"/>
  <c r="ED438" i="46"/>
  <c r="EE438" i="46"/>
  <c r="EF438" i="46"/>
  <c r="EG438" i="46"/>
  <c r="EH438" i="46"/>
  <c r="EI438" i="46"/>
  <c r="EJ438" i="46"/>
  <c r="EK438" i="46"/>
  <c r="EL438" i="46"/>
  <c r="EM438" i="46"/>
  <c r="EN438" i="46"/>
  <c r="EO438" i="46"/>
  <c r="EP438" i="46"/>
  <c r="EQ438" i="46"/>
  <c r="ER438" i="46"/>
  <c r="ES438" i="46"/>
  <c r="ET438" i="46"/>
  <c r="EU438" i="46"/>
  <c r="EV438" i="46"/>
  <c r="V446" i="46"/>
  <c r="CC446" i="46"/>
  <c r="CW446" i="46"/>
  <c r="AE446" i="46"/>
  <c r="AI446" i="46"/>
  <c r="X446" i="46"/>
  <c r="U446" i="46"/>
  <c r="AN446" i="46"/>
  <c r="Y446" i="46"/>
  <c r="AP446" i="46"/>
  <c r="AY446" i="46"/>
  <c r="BC446" i="46"/>
  <c r="BG446" i="46"/>
  <c r="BK446" i="46"/>
  <c r="BO446" i="46"/>
  <c r="BS446" i="46"/>
  <c r="BW446" i="46"/>
  <c r="CA446" i="46"/>
  <c r="CE446" i="46"/>
  <c r="CI446" i="46"/>
  <c r="CM446" i="46"/>
  <c r="CQ446" i="46"/>
  <c r="CU446" i="46"/>
  <c r="CY446" i="46"/>
  <c r="DC446" i="46"/>
  <c r="AB446" i="46"/>
  <c r="AG446" i="46"/>
  <c r="AW446" i="46"/>
  <c r="BI446" i="46"/>
  <c r="BY446" i="46"/>
  <c r="CO446" i="46"/>
  <c r="DA446" i="46"/>
  <c r="AU446" i="46"/>
  <c r="AF446" i="46"/>
  <c r="AD446" i="46"/>
  <c r="AH446" i="46"/>
  <c r="AO446" i="46"/>
  <c r="AT446" i="46"/>
  <c r="AV446" i="46"/>
  <c r="AZ446" i="46"/>
  <c r="BD446" i="46"/>
  <c r="BH446" i="46"/>
  <c r="BL446" i="46"/>
  <c r="BP446" i="46"/>
  <c r="BT446" i="46"/>
  <c r="BX446" i="46"/>
  <c r="CB446" i="46"/>
  <c r="CF446" i="46"/>
  <c r="CJ446" i="46"/>
  <c r="CN446" i="46"/>
  <c r="CR446" i="46"/>
  <c r="CV446" i="46"/>
  <c r="CZ446" i="46"/>
  <c r="DD446" i="46"/>
  <c r="AL446" i="46"/>
  <c r="AK446" i="46"/>
  <c r="BA446" i="46"/>
  <c r="BM446" i="46"/>
  <c r="BU446" i="46"/>
  <c r="CK446" i="46"/>
  <c r="CS446" i="46"/>
  <c r="W446" i="46"/>
  <c r="Z446" i="46"/>
  <c r="BE446" i="46"/>
  <c r="BQ446" i="46"/>
  <c r="CG446" i="46"/>
  <c r="CT446" i="46"/>
  <c r="CD446" i="46"/>
  <c r="BN446" i="46"/>
  <c r="AX446" i="46"/>
  <c r="AJ446" i="46"/>
  <c r="DF446" i="46"/>
  <c r="CP446" i="46"/>
  <c r="BZ446" i="46"/>
  <c r="BJ446" i="46"/>
  <c r="AA446" i="46"/>
  <c r="AQ446" i="46"/>
  <c r="DG446" i="46"/>
  <c r="DE446" i="46"/>
  <c r="DB446" i="46"/>
  <c r="CL446" i="46"/>
  <c r="BV446" i="46"/>
  <c r="BF446" i="46"/>
  <c r="AC446" i="46"/>
  <c r="AR446" i="46"/>
  <c r="CX446" i="46"/>
  <c r="CH446" i="46"/>
  <c r="BR446" i="46"/>
  <c r="BB446" i="46"/>
  <c r="AS446" i="46"/>
  <c r="AM446" i="46"/>
  <c r="DH446" i="46"/>
  <c r="DI446" i="46"/>
  <c r="DJ446" i="46"/>
  <c r="DK446" i="46"/>
  <c r="DL446" i="46"/>
  <c r="DM446" i="46"/>
  <c r="DN446" i="46"/>
  <c r="DO446" i="46"/>
  <c r="DP446" i="46"/>
  <c r="DQ446" i="46"/>
  <c r="DR446" i="46"/>
  <c r="DS446" i="46"/>
  <c r="DT446" i="46"/>
  <c r="DU446" i="46"/>
  <c r="DV446" i="46"/>
  <c r="DW446" i="46"/>
  <c r="DX446" i="46"/>
  <c r="DY446" i="46"/>
  <c r="DZ446" i="46"/>
  <c r="EA446" i="46"/>
  <c r="EB446" i="46"/>
  <c r="EC446" i="46"/>
  <c r="ED446" i="46"/>
  <c r="EE446" i="46"/>
  <c r="EF446" i="46"/>
  <c r="EG446" i="46"/>
  <c r="EH446" i="46"/>
  <c r="EI446" i="46"/>
  <c r="EJ446" i="46"/>
  <c r="EK446" i="46"/>
  <c r="EL446" i="46"/>
  <c r="EM446" i="46"/>
  <c r="EN446" i="46"/>
  <c r="EO446" i="46"/>
  <c r="EP446" i="46"/>
  <c r="EQ446" i="46"/>
  <c r="ER446" i="46"/>
  <c r="ES446" i="46"/>
  <c r="ET446" i="46"/>
  <c r="EU446" i="46"/>
  <c r="EV446" i="46"/>
  <c r="AA362" i="46"/>
  <c r="X362" i="46"/>
  <c r="AD362" i="46"/>
  <c r="AH362" i="46"/>
  <c r="AL362" i="46"/>
  <c r="AP362" i="46"/>
  <c r="AT362" i="46"/>
  <c r="W362" i="46"/>
  <c r="U362" i="46"/>
  <c r="AE362" i="46"/>
  <c r="AI362" i="46"/>
  <c r="AM362" i="46"/>
  <c r="AQ362" i="46"/>
  <c r="AU362" i="46"/>
  <c r="V362" i="46"/>
  <c r="Z362" i="46"/>
  <c r="AF362" i="46"/>
  <c r="AJ362" i="46"/>
  <c r="AN362" i="46"/>
  <c r="AR362" i="46"/>
  <c r="AC362" i="46"/>
  <c r="AS362" i="46"/>
  <c r="AO362" i="46"/>
  <c r="AG362" i="46"/>
  <c r="Y362" i="46"/>
  <c r="AK362" i="46"/>
  <c r="AB362" i="46"/>
  <c r="AV362" i="46"/>
  <c r="AW362" i="46"/>
  <c r="AX362" i="46"/>
  <c r="AY362" i="46"/>
  <c r="AZ362" i="46"/>
  <c r="BA362" i="46"/>
  <c r="BB362" i="46"/>
  <c r="BC362" i="46"/>
  <c r="BD362" i="46"/>
  <c r="BE362" i="46"/>
  <c r="BF362" i="46"/>
  <c r="BG362" i="46"/>
  <c r="BH362" i="46"/>
  <c r="BI362" i="46"/>
  <c r="BJ362" i="46"/>
  <c r="BK362" i="46"/>
  <c r="BL362" i="46"/>
  <c r="BM362" i="46"/>
  <c r="BN362" i="46"/>
  <c r="BO362" i="46"/>
  <c r="BP362" i="46"/>
  <c r="BQ362" i="46"/>
  <c r="BR362" i="46"/>
  <c r="BS362" i="46"/>
  <c r="BT362" i="46"/>
  <c r="BU362" i="46"/>
  <c r="BV362" i="46"/>
  <c r="BW362" i="46"/>
  <c r="BX362" i="46"/>
  <c r="BY362" i="46"/>
  <c r="BZ362" i="46"/>
  <c r="CA362" i="46"/>
  <c r="CB362" i="46"/>
  <c r="CC362" i="46"/>
  <c r="CD362" i="46"/>
  <c r="CE362" i="46"/>
  <c r="CF362" i="46"/>
  <c r="CG362" i="46"/>
  <c r="CH362" i="46"/>
  <c r="CI362" i="46"/>
  <c r="CJ362" i="46"/>
  <c r="CK362" i="46"/>
  <c r="CL362" i="46"/>
  <c r="CM362" i="46"/>
  <c r="CN362" i="46"/>
  <c r="CO362" i="46"/>
  <c r="CP362" i="46"/>
  <c r="CQ362" i="46"/>
  <c r="CR362" i="46"/>
  <c r="CS362" i="46"/>
  <c r="CT362" i="46"/>
  <c r="CU362" i="46"/>
  <c r="CV362" i="46"/>
  <c r="CW362" i="46"/>
  <c r="CX362" i="46"/>
  <c r="CY362" i="46"/>
  <c r="CZ362" i="46"/>
  <c r="DA362" i="46"/>
  <c r="DB362" i="46"/>
  <c r="DC362" i="46"/>
  <c r="DD362" i="46"/>
  <c r="DE362" i="46"/>
  <c r="DF362" i="46"/>
  <c r="DG362" i="46"/>
  <c r="DH362" i="46"/>
  <c r="DI362" i="46"/>
  <c r="DJ362" i="46"/>
  <c r="DK362" i="46"/>
  <c r="DL362" i="46"/>
  <c r="DM362" i="46"/>
  <c r="DN362" i="46"/>
  <c r="DO362" i="46"/>
  <c r="DP362" i="46"/>
  <c r="DQ362" i="46"/>
  <c r="DR362" i="46"/>
  <c r="DS362" i="46"/>
  <c r="DT362" i="46"/>
  <c r="DU362" i="46"/>
  <c r="DV362" i="46"/>
  <c r="DW362" i="46"/>
  <c r="DX362" i="46"/>
  <c r="DY362" i="46"/>
  <c r="DZ362" i="46"/>
  <c r="EA362" i="46"/>
  <c r="EB362" i="46"/>
  <c r="EC362" i="46"/>
  <c r="ED362" i="46"/>
  <c r="EE362" i="46"/>
  <c r="EF362" i="46"/>
  <c r="EG362" i="46"/>
  <c r="EH362" i="46"/>
  <c r="EI362" i="46"/>
  <c r="EJ362" i="46"/>
  <c r="EK362" i="46"/>
  <c r="EL362" i="46"/>
  <c r="EM362" i="46"/>
  <c r="EN362" i="46"/>
  <c r="EO362" i="46"/>
  <c r="EP362" i="46"/>
  <c r="EQ362" i="46"/>
  <c r="ER362" i="46"/>
  <c r="ES362" i="46"/>
  <c r="ET362" i="46"/>
  <c r="EU362" i="46"/>
  <c r="EV362" i="46"/>
  <c r="AS404" i="46"/>
  <c r="V404" i="46"/>
  <c r="AJ404" i="46"/>
  <c r="Y404" i="46"/>
  <c r="AM404" i="46"/>
  <c r="AE404" i="46"/>
  <c r="AL404" i="46"/>
  <c r="AX404" i="46"/>
  <c r="BJ404" i="46"/>
  <c r="BN404" i="46"/>
  <c r="AF404" i="46"/>
  <c r="AV404" i="46"/>
  <c r="BD404" i="46"/>
  <c r="BH404" i="46"/>
  <c r="BF404" i="46"/>
  <c r="AZ404" i="46"/>
  <c r="BL404" i="46"/>
  <c r="BB404" i="46"/>
  <c r="AC404" i="46"/>
  <c r="W404" i="46"/>
  <c r="AK404" i="46"/>
  <c r="AU404" i="46"/>
  <c r="AN404" i="46"/>
  <c r="AH404" i="46"/>
  <c r="AP404" i="46"/>
  <c r="AW404" i="46"/>
  <c r="BA404" i="46"/>
  <c r="BE404" i="46"/>
  <c r="BI404" i="46"/>
  <c r="BM404" i="46"/>
  <c r="BP404" i="46"/>
  <c r="Z404" i="46"/>
  <c r="BG404" i="46"/>
  <c r="AQ404" i="46"/>
  <c r="AA404" i="46"/>
  <c r="BK404" i="46"/>
  <c r="U404" i="46"/>
  <c r="BC404" i="46"/>
  <c r="AD404" i="46"/>
  <c r="AB404" i="46"/>
  <c r="BQ404" i="46"/>
  <c r="X404" i="46"/>
  <c r="AT404" i="46"/>
  <c r="AI404" i="46"/>
  <c r="AR404" i="46"/>
  <c r="AY404" i="46"/>
  <c r="AO404" i="46"/>
  <c r="AG404" i="46"/>
  <c r="BO404" i="46"/>
  <c r="BR404" i="46"/>
  <c r="BS404" i="46"/>
  <c r="BT404" i="46"/>
  <c r="BU404" i="46"/>
  <c r="BV404" i="46"/>
  <c r="BW404" i="46"/>
  <c r="BX404" i="46"/>
  <c r="BY404" i="46"/>
  <c r="BZ404" i="46"/>
  <c r="CA404" i="46"/>
  <c r="CB404" i="46"/>
  <c r="CC404" i="46"/>
  <c r="CD404" i="46"/>
  <c r="CE404" i="46"/>
  <c r="CF404" i="46"/>
  <c r="CG404" i="46"/>
  <c r="CH404" i="46"/>
  <c r="CI404" i="46"/>
  <c r="CJ404" i="46"/>
  <c r="CK404" i="46"/>
  <c r="CL404" i="46"/>
  <c r="CM404" i="46"/>
  <c r="CN404" i="46"/>
  <c r="CO404" i="46"/>
  <c r="CP404" i="46"/>
  <c r="CQ404" i="46"/>
  <c r="CR404" i="46"/>
  <c r="CS404" i="46"/>
  <c r="CT404" i="46"/>
  <c r="CU404" i="46"/>
  <c r="CV404" i="46"/>
  <c r="CW404" i="46"/>
  <c r="CX404" i="46"/>
  <c r="CY404" i="46"/>
  <c r="CZ404" i="46"/>
  <c r="DA404" i="46"/>
  <c r="DB404" i="46"/>
  <c r="DC404" i="46"/>
  <c r="DD404" i="46"/>
  <c r="DE404" i="46"/>
  <c r="DF404" i="46"/>
  <c r="DG404" i="46"/>
  <c r="DH404" i="46"/>
  <c r="DI404" i="46"/>
  <c r="DJ404" i="46"/>
  <c r="DK404" i="46"/>
  <c r="DL404" i="46"/>
  <c r="DM404" i="46"/>
  <c r="DN404" i="46"/>
  <c r="DO404" i="46"/>
  <c r="DP404" i="46"/>
  <c r="DQ404" i="46"/>
  <c r="DR404" i="46"/>
  <c r="DS404" i="46"/>
  <c r="DT404" i="46"/>
  <c r="DU404" i="46"/>
  <c r="DV404" i="46"/>
  <c r="DW404" i="46"/>
  <c r="DX404" i="46"/>
  <c r="DY404" i="46"/>
  <c r="DZ404" i="46"/>
  <c r="EA404" i="46"/>
  <c r="EB404" i="46"/>
  <c r="EC404" i="46"/>
  <c r="ED404" i="46"/>
  <c r="EE404" i="46"/>
  <c r="EF404" i="46"/>
  <c r="EG404" i="46"/>
  <c r="EH404" i="46"/>
  <c r="EI404" i="46"/>
  <c r="EJ404" i="46"/>
  <c r="EK404" i="46"/>
  <c r="EL404" i="46"/>
  <c r="EM404" i="46"/>
  <c r="EN404" i="46"/>
  <c r="EO404" i="46"/>
  <c r="EP404" i="46"/>
  <c r="EQ404" i="46"/>
  <c r="ER404" i="46"/>
  <c r="ES404" i="46"/>
  <c r="ET404" i="46"/>
  <c r="EU404" i="46"/>
  <c r="EV404" i="46"/>
  <c r="AL439" i="46"/>
  <c r="AK439" i="46"/>
  <c r="AM439" i="46"/>
  <c r="AO439" i="46"/>
  <c r="AU439" i="46"/>
  <c r="AT439" i="46"/>
  <c r="V439" i="46"/>
  <c r="AX439" i="46"/>
  <c r="BB439" i="46"/>
  <c r="BF439" i="46"/>
  <c r="BJ439" i="46"/>
  <c r="BN439" i="46"/>
  <c r="BR439" i="46"/>
  <c r="BV439" i="46"/>
  <c r="BZ439" i="46"/>
  <c r="CD439" i="46"/>
  <c r="CH439" i="46"/>
  <c r="CL439" i="46"/>
  <c r="CP439" i="46"/>
  <c r="CT439" i="46"/>
  <c r="CM439" i="46"/>
  <c r="CQ439" i="46"/>
  <c r="CU439" i="46"/>
  <c r="X439" i="46"/>
  <c r="AP439" i="46"/>
  <c r="AR439" i="46"/>
  <c r="Z439" i="46"/>
  <c r="AC439" i="46"/>
  <c r="AD439" i="46"/>
  <c r="AV439" i="46"/>
  <c r="AZ439" i="46"/>
  <c r="BD439" i="46"/>
  <c r="BH439" i="46"/>
  <c r="BL439" i="46"/>
  <c r="BP439" i="46"/>
  <c r="BT439" i="46"/>
  <c r="BX439" i="46"/>
  <c r="CB439" i="46"/>
  <c r="CF439" i="46"/>
  <c r="CJ439" i="46"/>
  <c r="CN439" i="46"/>
  <c r="CR439" i="46"/>
  <c r="CV439" i="46"/>
  <c r="CY439" i="46"/>
  <c r="CX439" i="46"/>
  <c r="CE439" i="46"/>
  <c r="BO439" i="46"/>
  <c r="AY439" i="46"/>
  <c r="AH439" i="46"/>
  <c r="CS439" i="46"/>
  <c r="CC439" i="46"/>
  <c r="BM439" i="46"/>
  <c r="AW439" i="46"/>
  <c r="Y439" i="46"/>
  <c r="CA439" i="46"/>
  <c r="BK439" i="46"/>
  <c r="AJ439" i="46"/>
  <c r="AB439" i="46"/>
  <c r="CZ439" i="46"/>
  <c r="CO439" i="46"/>
  <c r="BY439" i="46"/>
  <c r="BI439" i="46"/>
  <c r="AE439" i="46"/>
  <c r="W439" i="46"/>
  <c r="BW439" i="46"/>
  <c r="BG439" i="46"/>
  <c r="AQ439" i="46"/>
  <c r="U439" i="46"/>
  <c r="CK439" i="46"/>
  <c r="BU439" i="46"/>
  <c r="BE439" i="46"/>
  <c r="AS439" i="46"/>
  <c r="AN439" i="46"/>
  <c r="CI439" i="46"/>
  <c r="BS439" i="46"/>
  <c r="BC439" i="46"/>
  <c r="AF439" i="46"/>
  <c r="AI439" i="46"/>
  <c r="CW439" i="46"/>
  <c r="CG439" i="46"/>
  <c r="BQ439" i="46"/>
  <c r="BA439" i="46"/>
  <c r="AA439" i="46"/>
  <c r="AG439" i="46"/>
  <c r="DA439" i="46"/>
  <c r="DB439" i="46"/>
  <c r="DC439" i="46"/>
  <c r="DD439" i="46"/>
  <c r="DE439" i="46"/>
  <c r="DF439" i="46"/>
  <c r="DG439" i="46"/>
  <c r="DH439" i="46"/>
  <c r="DI439" i="46"/>
  <c r="DJ439" i="46"/>
  <c r="DK439" i="46"/>
  <c r="DL439" i="46"/>
  <c r="DM439" i="46"/>
  <c r="DN439" i="46"/>
  <c r="DO439" i="46"/>
  <c r="DP439" i="46"/>
  <c r="DQ439" i="46"/>
  <c r="DR439" i="46"/>
  <c r="DS439" i="46"/>
  <c r="DT439" i="46"/>
  <c r="DU439" i="46"/>
  <c r="DV439" i="46"/>
  <c r="DW439" i="46"/>
  <c r="DX439" i="46"/>
  <c r="DY439" i="46"/>
  <c r="DZ439" i="46"/>
  <c r="EA439" i="46"/>
  <c r="EB439" i="46"/>
  <c r="EC439" i="46"/>
  <c r="ED439" i="46"/>
  <c r="EE439" i="46"/>
  <c r="EF439" i="46"/>
  <c r="EG439" i="46"/>
  <c r="EH439" i="46"/>
  <c r="EI439" i="46"/>
  <c r="EJ439" i="46"/>
  <c r="EK439" i="46"/>
  <c r="EL439" i="46"/>
  <c r="EM439" i="46"/>
  <c r="EN439" i="46"/>
  <c r="EO439" i="46"/>
  <c r="EP439" i="46"/>
  <c r="EQ439" i="46"/>
  <c r="ER439" i="46"/>
  <c r="ES439" i="46"/>
  <c r="ET439" i="46"/>
  <c r="EU439" i="46"/>
  <c r="EV439" i="46"/>
  <c r="Y385" i="46"/>
  <c r="AX385" i="46"/>
  <c r="X385" i="46"/>
  <c r="AP385" i="46"/>
  <c r="AC385" i="46"/>
  <c r="W385" i="46"/>
  <c r="AT385" i="46"/>
  <c r="Z385" i="46"/>
  <c r="AU385" i="46"/>
  <c r="AV385" i="46"/>
  <c r="AA385" i="46"/>
  <c r="AW385" i="46"/>
  <c r="U385" i="46"/>
  <c r="AJ385" i="46"/>
  <c r="AD385" i="46"/>
  <c r="AQ385" i="46"/>
  <c r="AN385" i="46"/>
  <c r="AK385" i="46"/>
  <c r="AG385" i="46"/>
  <c r="V385" i="46"/>
  <c r="AB385" i="46"/>
  <c r="AH385" i="46"/>
  <c r="AE385" i="46"/>
  <c r="AS385" i="46"/>
  <c r="AO385" i="46"/>
  <c r="AL385" i="46"/>
  <c r="AM385" i="46"/>
  <c r="AF385" i="46"/>
  <c r="AR385" i="46"/>
  <c r="AI385" i="46"/>
  <c r="AY385" i="46"/>
  <c r="AZ385" i="46"/>
  <c r="BA385" i="46"/>
  <c r="BB385" i="46"/>
  <c r="BC385" i="46"/>
  <c r="BD385" i="46"/>
  <c r="BE385" i="46"/>
  <c r="BF385" i="46"/>
  <c r="BG385" i="46"/>
  <c r="BH385" i="46"/>
  <c r="BI385" i="46"/>
  <c r="BJ385" i="46"/>
  <c r="BK385" i="46"/>
  <c r="BL385" i="46"/>
  <c r="BM385" i="46"/>
  <c r="BN385" i="46"/>
  <c r="BO385" i="46"/>
  <c r="BP385" i="46"/>
  <c r="BQ385" i="46"/>
  <c r="BR385" i="46"/>
  <c r="BS385" i="46"/>
  <c r="BT385" i="46"/>
  <c r="BU385" i="46"/>
  <c r="BV385" i="46"/>
  <c r="BW385" i="46"/>
  <c r="BX385" i="46"/>
  <c r="BY385" i="46"/>
  <c r="BZ385" i="46"/>
  <c r="CA385" i="46"/>
  <c r="CB385" i="46"/>
  <c r="CC385" i="46"/>
  <c r="CD385" i="46"/>
  <c r="CE385" i="46"/>
  <c r="CF385" i="46"/>
  <c r="CG385" i="46"/>
  <c r="CH385" i="46"/>
  <c r="CI385" i="46"/>
  <c r="CJ385" i="46"/>
  <c r="CK385" i="46"/>
  <c r="CL385" i="46"/>
  <c r="CM385" i="46"/>
  <c r="CN385" i="46"/>
  <c r="CO385" i="46"/>
  <c r="CP385" i="46"/>
  <c r="CQ385" i="46"/>
  <c r="CR385" i="46"/>
  <c r="CS385" i="46"/>
  <c r="CT385" i="46"/>
  <c r="CU385" i="46"/>
  <c r="CV385" i="46"/>
  <c r="CW385" i="46"/>
  <c r="CX385" i="46"/>
  <c r="CY385" i="46"/>
  <c r="CZ385" i="46"/>
  <c r="DA385" i="46"/>
  <c r="DB385" i="46"/>
  <c r="DC385" i="46"/>
  <c r="DD385" i="46"/>
  <c r="DE385" i="46"/>
  <c r="DF385" i="46"/>
  <c r="DG385" i="46"/>
  <c r="DH385" i="46"/>
  <c r="DI385" i="46"/>
  <c r="DJ385" i="46"/>
  <c r="DK385" i="46"/>
  <c r="DL385" i="46"/>
  <c r="DM385" i="46"/>
  <c r="DN385" i="46"/>
  <c r="DO385" i="46"/>
  <c r="DP385" i="46"/>
  <c r="DQ385" i="46"/>
  <c r="DR385" i="46"/>
  <c r="DS385" i="46"/>
  <c r="DT385" i="46"/>
  <c r="DU385" i="46"/>
  <c r="DV385" i="46"/>
  <c r="DW385" i="46"/>
  <c r="DX385" i="46"/>
  <c r="DY385" i="46"/>
  <c r="DZ385" i="46"/>
  <c r="EA385" i="46"/>
  <c r="EB385" i="46"/>
  <c r="EC385" i="46"/>
  <c r="ED385" i="46"/>
  <c r="EE385" i="46"/>
  <c r="EF385" i="46"/>
  <c r="EG385" i="46"/>
  <c r="EH385" i="46"/>
  <c r="EI385" i="46"/>
  <c r="EJ385" i="46"/>
  <c r="EK385" i="46"/>
  <c r="EL385" i="46"/>
  <c r="EM385" i="46"/>
  <c r="EN385" i="46"/>
  <c r="EO385" i="46"/>
  <c r="EP385" i="46"/>
  <c r="EQ385" i="46"/>
  <c r="ER385" i="46"/>
  <c r="ES385" i="46"/>
  <c r="ET385" i="46"/>
  <c r="EU385" i="46"/>
  <c r="EV385" i="46"/>
  <c r="AT452" i="46"/>
  <c r="AC452" i="46"/>
  <c r="AJ452" i="46"/>
  <c r="AL452" i="46"/>
  <c r="AN452" i="46"/>
  <c r="AA452" i="46"/>
  <c r="U452" i="46"/>
  <c r="AY452" i="46"/>
  <c r="BC452" i="46"/>
  <c r="BG452" i="46"/>
  <c r="BK452" i="46"/>
  <c r="BO452" i="46"/>
  <c r="BS452" i="46"/>
  <c r="BW452" i="46"/>
  <c r="CA452" i="46"/>
  <c r="CE452" i="46"/>
  <c r="CI452" i="46"/>
  <c r="CM452" i="46"/>
  <c r="CQ452" i="46"/>
  <c r="CU452" i="46"/>
  <c r="CY452" i="46"/>
  <c r="DC452" i="46"/>
  <c r="DG452" i="46"/>
  <c r="AE452" i="46"/>
  <c r="AG452" i="46"/>
  <c r="Y452" i="46"/>
  <c r="W452" i="46"/>
  <c r="AO452" i="46"/>
  <c r="AQ452" i="46"/>
  <c r="AV452" i="46"/>
  <c r="AZ452" i="46"/>
  <c r="BD452" i="46"/>
  <c r="BH452" i="46"/>
  <c r="BL452" i="46"/>
  <c r="BP452" i="46"/>
  <c r="BT452" i="46"/>
  <c r="BX452" i="46"/>
  <c r="CB452" i="46"/>
  <c r="CF452" i="46"/>
  <c r="CJ452" i="46"/>
  <c r="CN452" i="46"/>
  <c r="CR452" i="46"/>
  <c r="CV452" i="46"/>
  <c r="CZ452" i="46"/>
  <c r="DD452" i="46"/>
  <c r="DH452" i="46"/>
  <c r="AS452" i="46"/>
  <c r="AU452" i="46"/>
  <c r="AH452" i="46"/>
  <c r="AK452" i="46"/>
  <c r="AM452" i="46"/>
  <c r="Z452" i="46"/>
  <c r="AB452" i="46"/>
  <c r="AW452" i="46"/>
  <c r="BA452" i="46"/>
  <c r="BE452" i="46"/>
  <c r="BI452" i="46"/>
  <c r="BM452" i="46"/>
  <c r="BQ452" i="46"/>
  <c r="BU452" i="46"/>
  <c r="BY452" i="46"/>
  <c r="CC452" i="46"/>
  <c r="CG452" i="46"/>
  <c r="CK452" i="46"/>
  <c r="CO452" i="46"/>
  <c r="CS452" i="46"/>
  <c r="CW452" i="46"/>
  <c r="DA452" i="46"/>
  <c r="DE452" i="46"/>
  <c r="DI452" i="46"/>
  <c r="CD452" i="46"/>
  <c r="CH452" i="46"/>
  <c r="CL452" i="46"/>
  <c r="CP452" i="46"/>
  <c r="CT452" i="46"/>
  <c r="CX452" i="46"/>
  <c r="DB452" i="46"/>
  <c r="DF452" i="46"/>
  <c r="DJ452" i="46"/>
  <c r="DK452" i="46"/>
  <c r="BV452" i="46"/>
  <c r="BF452" i="46"/>
  <c r="AP452" i="46"/>
  <c r="AF452" i="46"/>
  <c r="DM452" i="46"/>
  <c r="BR452" i="46"/>
  <c r="BB452" i="46"/>
  <c r="X452" i="46"/>
  <c r="AD452" i="46"/>
  <c r="DL452" i="46"/>
  <c r="BN452" i="46"/>
  <c r="AX452" i="46"/>
  <c r="V452" i="46"/>
  <c r="BZ452" i="46"/>
  <c r="BJ452" i="46"/>
  <c r="AR452" i="46"/>
  <c r="AI452" i="46"/>
  <c r="DN452" i="46"/>
  <c r="DO452" i="46"/>
  <c r="DP452" i="46"/>
  <c r="DQ452" i="46"/>
  <c r="DR452" i="46"/>
  <c r="DS452" i="46"/>
  <c r="DT452" i="46"/>
  <c r="DU452" i="46"/>
  <c r="DV452" i="46"/>
  <c r="DW452" i="46"/>
  <c r="DX452" i="46"/>
  <c r="DY452" i="46"/>
  <c r="DZ452" i="46"/>
  <c r="EA452" i="46"/>
  <c r="EB452" i="46"/>
  <c r="EC452" i="46"/>
  <c r="ED452" i="46"/>
  <c r="EE452" i="46"/>
  <c r="EF452" i="46"/>
  <c r="EG452" i="46"/>
  <c r="EH452" i="46"/>
  <c r="EI452" i="46"/>
  <c r="EJ452" i="46"/>
  <c r="EK452" i="46"/>
  <c r="EL452" i="46"/>
  <c r="EM452" i="46"/>
  <c r="EN452" i="46"/>
  <c r="EO452" i="46"/>
  <c r="EP452" i="46"/>
  <c r="EQ452" i="46"/>
  <c r="ER452" i="46"/>
  <c r="ES452" i="46"/>
  <c r="ET452" i="46"/>
  <c r="EU452" i="46"/>
  <c r="EV452" i="46"/>
  <c r="AC374" i="46"/>
  <c r="Z374" i="46"/>
  <c r="AA374" i="46"/>
  <c r="X374" i="46"/>
  <c r="AM374" i="46"/>
  <c r="AQ374" i="46"/>
  <c r="AU374" i="46"/>
  <c r="AG374" i="46"/>
  <c r="AD374" i="46"/>
  <c r="AE374" i="46"/>
  <c r="AB374" i="46"/>
  <c r="AN374" i="46"/>
  <c r="AR374" i="46"/>
  <c r="U374" i="46"/>
  <c r="AK374" i="46"/>
  <c r="AH374" i="46"/>
  <c r="AI374" i="46"/>
  <c r="AF374" i="46"/>
  <c r="AO374" i="46"/>
  <c r="AS374" i="46"/>
  <c r="Y374" i="46"/>
  <c r="AL374" i="46"/>
  <c r="W374" i="46"/>
  <c r="V374" i="46"/>
  <c r="AJ374" i="46"/>
  <c r="AP374" i="46"/>
  <c r="AT374" i="46"/>
  <c r="AV374" i="46"/>
  <c r="AW374" i="46"/>
  <c r="AX374" i="46"/>
  <c r="AY374" i="46"/>
  <c r="AZ374" i="46"/>
  <c r="BA374" i="46"/>
  <c r="BB374" i="46"/>
  <c r="BC374" i="46"/>
  <c r="BD374" i="46"/>
  <c r="BE374" i="46"/>
  <c r="BF374" i="46"/>
  <c r="BG374" i="46"/>
  <c r="BH374" i="46"/>
  <c r="BI374" i="46"/>
  <c r="BJ374" i="46"/>
  <c r="BK374" i="46"/>
  <c r="BL374" i="46"/>
  <c r="BM374" i="46"/>
  <c r="BN374" i="46"/>
  <c r="BO374" i="46"/>
  <c r="BP374" i="46"/>
  <c r="BQ374" i="46"/>
  <c r="BR374" i="46"/>
  <c r="BS374" i="46"/>
  <c r="BT374" i="46"/>
  <c r="BU374" i="46"/>
  <c r="BV374" i="46"/>
  <c r="BW374" i="46"/>
  <c r="BX374" i="46"/>
  <c r="BY374" i="46"/>
  <c r="BZ374" i="46"/>
  <c r="CA374" i="46"/>
  <c r="CB374" i="46"/>
  <c r="CC374" i="46"/>
  <c r="CD374" i="46"/>
  <c r="CE374" i="46"/>
  <c r="CF374" i="46"/>
  <c r="CG374" i="46"/>
  <c r="CH374" i="46"/>
  <c r="CI374" i="46"/>
  <c r="CJ374" i="46"/>
  <c r="CK374" i="46"/>
  <c r="CL374" i="46"/>
  <c r="CM374" i="46"/>
  <c r="CN374" i="46"/>
  <c r="CO374" i="46"/>
  <c r="CP374" i="46"/>
  <c r="CQ374" i="46"/>
  <c r="CR374" i="46"/>
  <c r="CS374" i="46"/>
  <c r="CT374" i="46"/>
  <c r="CU374" i="46"/>
  <c r="CV374" i="46"/>
  <c r="CW374" i="46"/>
  <c r="CX374" i="46"/>
  <c r="CY374" i="46"/>
  <c r="CZ374" i="46"/>
  <c r="DA374" i="46"/>
  <c r="DB374" i="46"/>
  <c r="DC374" i="46"/>
  <c r="DD374" i="46"/>
  <c r="DE374" i="46"/>
  <c r="DF374" i="46"/>
  <c r="DG374" i="46"/>
  <c r="DH374" i="46"/>
  <c r="DI374" i="46"/>
  <c r="DJ374" i="46"/>
  <c r="DK374" i="46"/>
  <c r="DL374" i="46"/>
  <c r="DM374" i="46"/>
  <c r="DN374" i="46"/>
  <c r="DO374" i="46"/>
  <c r="DP374" i="46"/>
  <c r="DQ374" i="46"/>
  <c r="DR374" i="46"/>
  <c r="DS374" i="46"/>
  <c r="DT374" i="46"/>
  <c r="DU374" i="46"/>
  <c r="DV374" i="46"/>
  <c r="DW374" i="46"/>
  <c r="DX374" i="46"/>
  <c r="DY374" i="46"/>
  <c r="DZ374" i="46"/>
  <c r="EA374" i="46"/>
  <c r="EB374" i="46"/>
  <c r="EC374" i="46"/>
  <c r="ED374" i="46"/>
  <c r="EE374" i="46"/>
  <c r="EF374" i="46"/>
  <c r="EG374" i="46"/>
  <c r="EH374" i="46"/>
  <c r="EI374" i="46"/>
  <c r="EJ374" i="46"/>
  <c r="EK374" i="46"/>
  <c r="EL374" i="46"/>
  <c r="EM374" i="46"/>
  <c r="EN374" i="46"/>
  <c r="EO374" i="46"/>
  <c r="EP374" i="46"/>
  <c r="EQ374" i="46"/>
  <c r="ER374" i="46"/>
  <c r="ES374" i="46"/>
  <c r="ET374" i="46"/>
  <c r="EU374" i="46"/>
  <c r="EV374" i="46"/>
  <c r="X473" i="46"/>
  <c r="AH473" i="46"/>
  <c r="AB473" i="46"/>
  <c r="AG473" i="46"/>
  <c r="AF473" i="46"/>
  <c r="AU473" i="46"/>
  <c r="V473" i="46"/>
  <c r="AW473" i="46"/>
  <c r="BA473" i="46"/>
  <c r="BE473" i="46"/>
  <c r="BI473" i="46"/>
  <c r="BM473" i="46"/>
  <c r="BQ473" i="46"/>
  <c r="BU473" i="46"/>
  <c r="BY473" i="46"/>
  <c r="CC473" i="46"/>
  <c r="CG473" i="46"/>
  <c r="CK473" i="46"/>
  <c r="CO473" i="46"/>
  <c r="CS473" i="46"/>
  <c r="CW473" i="46"/>
  <c r="DA473" i="46"/>
  <c r="DE473" i="46"/>
  <c r="DI473" i="46"/>
  <c r="DM473" i="46"/>
  <c r="DQ473" i="46"/>
  <c r="DU473" i="46"/>
  <c r="DY473" i="46"/>
  <c r="EC473" i="46"/>
  <c r="BR473" i="46"/>
  <c r="BV473" i="46"/>
  <c r="BZ473" i="46"/>
  <c r="CD473" i="46"/>
  <c r="CH473" i="46"/>
  <c r="CL473" i="46"/>
  <c r="CP473" i="46"/>
  <c r="CT473" i="46"/>
  <c r="CX473" i="46"/>
  <c r="DB473" i="46"/>
  <c r="DF473" i="46"/>
  <c r="DJ473" i="46"/>
  <c r="DN473" i="46"/>
  <c r="DR473" i="46"/>
  <c r="DV473" i="46"/>
  <c r="DZ473" i="46"/>
  <c r="ED473" i="46"/>
  <c r="Z473" i="46"/>
  <c r="AS473" i="46"/>
  <c r="AO473" i="46"/>
  <c r="AC473" i="46"/>
  <c r="Y473" i="46"/>
  <c r="AJ473" i="46"/>
  <c r="AQ473" i="46"/>
  <c r="AY473" i="46"/>
  <c r="BC473" i="46"/>
  <c r="BG473" i="46"/>
  <c r="BK473" i="46"/>
  <c r="BO473" i="46"/>
  <c r="BS473" i="46"/>
  <c r="BW473" i="46"/>
  <c r="CA473" i="46"/>
  <c r="CE473" i="46"/>
  <c r="CI473" i="46"/>
  <c r="CM473" i="46"/>
  <c r="CQ473" i="46"/>
  <c r="CU473" i="46"/>
  <c r="CY473" i="46"/>
  <c r="DC473" i="46"/>
  <c r="DG473" i="46"/>
  <c r="DK473" i="46"/>
  <c r="DO473" i="46"/>
  <c r="DS473" i="46"/>
  <c r="DW473" i="46"/>
  <c r="EA473" i="46"/>
  <c r="EE473" i="46"/>
  <c r="AK473" i="46"/>
  <c r="AM473" i="46"/>
  <c r="AI473" i="46"/>
  <c r="W473" i="46"/>
  <c r="AL473" i="46"/>
  <c r="AP473" i="46"/>
  <c r="AV473" i="46"/>
  <c r="AZ473" i="46"/>
  <c r="BD473" i="46"/>
  <c r="BH473" i="46"/>
  <c r="BL473" i="46"/>
  <c r="BP473" i="46"/>
  <c r="BT473" i="46"/>
  <c r="BX473" i="46"/>
  <c r="CB473" i="46"/>
  <c r="CF473" i="46"/>
  <c r="CJ473" i="46"/>
  <c r="CN473" i="46"/>
  <c r="CR473" i="46"/>
  <c r="CV473" i="46"/>
  <c r="CZ473" i="46"/>
  <c r="DD473" i="46"/>
  <c r="DH473" i="46"/>
  <c r="DL473" i="46"/>
  <c r="DP473" i="46"/>
  <c r="DT473" i="46"/>
  <c r="DX473" i="46"/>
  <c r="EB473" i="46"/>
  <c r="EG473" i="46"/>
  <c r="BF473" i="46"/>
  <c r="AD473" i="46"/>
  <c r="AA473" i="46"/>
  <c r="EF473" i="46"/>
  <c r="BB473" i="46"/>
  <c r="U473" i="46"/>
  <c r="AN473" i="46"/>
  <c r="EH473" i="46"/>
  <c r="BN473" i="46"/>
  <c r="AX473" i="46"/>
  <c r="AT473" i="46"/>
  <c r="BJ473" i="46"/>
  <c r="AE473" i="46"/>
  <c r="AR473" i="46"/>
  <c r="EI473" i="46"/>
  <c r="EJ473" i="46"/>
  <c r="EK473" i="46"/>
  <c r="EL473" i="46"/>
  <c r="EM473" i="46"/>
  <c r="EN473" i="46"/>
  <c r="EO473" i="46"/>
  <c r="EP473" i="46"/>
  <c r="EQ473" i="46"/>
  <c r="ER473" i="46"/>
  <c r="ES473" i="46"/>
  <c r="ET473" i="46"/>
  <c r="EU473" i="46"/>
  <c r="EV473" i="46"/>
  <c r="AH383" i="46"/>
  <c r="AN383" i="46"/>
  <c r="AD383" i="46"/>
  <c r="U383" i="46"/>
  <c r="AP383" i="46"/>
  <c r="Z383" i="46"/>
  <c r="AI383" i="46"/>
  <c r="X383" i="46"/>
  <c r="AU383" i="46"/>
  <c r="AC383" i="46"/>
  <c r="AT383" i="46"/>
  <c r="AL383" i="46"/>
  <c r="W383" i="46"/>
  <c r="V383" i="46"/>
  <c r="AB383" i="46"/>
  <c r="Y383" i="46"/>
  <c r="AG383" i="46"/>
  <c r="AF383" i="46"/>
  <c r="AA383" i="46"/>
  <c r="AV383" i="46"/>
  <c r="AS383" i="46"/>
  <c r="AM383" i="46"/>
  <c r="AJ383" i="46"/>
  <c r="AK383" i="46"/>
  <c r="AQ383" i="46"/>
  <c r="AO383" i="46"/>
  <c r="AE383" i="46"/>
  <c r="AR383" i="46"/>
  <c r="AW383" i="46"/>
  <c r="AX383" i="46"/>
  <c r="AY383" i="46"/>
  <c r="AZ383" i="46"/>
  <c r="BA383" i="46"/>
  <c r="BB383" i="46"/>
  <c r="BC383" i="46"/>
  <c r="BD383" i="46"/>
  <c r="BE383" i="46"/>
  <c r="BF383" i="46"/>
  <c r="BG383" i="46"/>
  <c r="BH383" i="46"/>
  <c r="BI383" i="46"/>
  <c r="BJ383" i="46"/>
  <c r="BK383" i="46"/>
  <c r="BL383" i="46"/>
  <c r="BM383" i="46"/>
  <c r="BN383" i="46"/>
  <c r="BO383" i="46"/>
  <c r="BP383" i="46"/>
  <c r="BQ383" i="46"/>
  <c r="BR383" i="46"/>
  <c r="BS383" i="46"/>
  <c r="BT383" i="46"/>
  <c r="BU383" i="46"/>
  <c r="BV383" i="46"/>
  <c r="BW383" i="46"/>
  <c r="BX383" i="46"/>
  <c r="BY383" i="46"/>
  <c r="BZ383" i="46"/>
  <c r="CA383" i="46"/>
  <c r="CB383" i="46"/>
  <c r="CC383" i="46"/>
  <c r="CD383" i="46"/>
  <c r="CE383" i="46"/>
  <c r="CF383" i="46"/>
  <c r="CG383" i="46"/>
  <c r="CH383" i="46"/>
  <c r="CI383" i="46"/>
  <c r="CJ383" i="46"/>
  <c r="CK383" i="46"/>
  <c r="CL383" i="46"/>
  <c r="CM383" i="46"/>
  <c r="CN383" i="46"/>
  <c r="CO383" i="46"/>
  <c r="CP383" i="46"/>
  <c r="CQ383" i="46"/>
  <c r="CR383" i="46"/>
  <c r="CS383" i="46"/>
  <c r="CT383" i="46"/>
  <c r="CU383" i="46"/>
  <c r="CV383" i="46"/>
  <c r="CW383" i="46"/>
  <c r="CX383" i="46"/>
  <c r="CY383" i="46"/>
  <c r="CZ383" i="46"/>
  <c r="DA383" i="46"/>
  <c r="DB383" i="46"/>
  <c r="DC383" i="46"/>
  <c r="DD383" i="46"/>
  <c r="DE383" i="46"/>
  <c r="DF383" i="46"/>
  <c r="DG383" i="46"/>
  <c r="DH383" i="46"/>
  <c r="DI383" i="46"/>
  <c r="DJ383" i="46"/>
  <c r="DK383" i="46"/>
  <c r="DL383" i="46"/>
  <c r="DM383" i="46"/>
  <c r="DN383" i="46"/>
  <c r="DO383" i="46"/>
  <c r="DP383" i="46"/>
  <c r="DQ383" i="46"/>
  <c r="DR383" i="46"/>
  <c r="DS383" i="46"/>
  <c r="DT383" i="46"/>
  <c r="DU383" i="46"/>
  <c r="DV383" i="46"/>
  <c r="DW383" i="46"/>
  <c r="DX383" i="46"/>
  <c r="DY383" i="46"/>
  <c r="DZ383" i="46"/>
  <c r="EA383" i="46"/>
  <c r="EB383" i="46"/>
  <c r="EC383" i="46"/>
  <c r="ED383" i="46"/>
  <c r="EE383" i="46"/>
  <c r="EF383" i="46"/>
  <c r="EG383" i="46"/>
  <c r="EH383" i="46"/>
  <c r="EI383" i="46"/>
  <c r="EJ383" i="46"/>
  <c r="EK383" i="46"/>
  <c r="EL383" i="46"/>
  <c r="EM383" i="46"/>
  <c r="EN383" i="46"/>
  <c r="EO383" i="46"/>
  <c r="EP383" i="46"/>
  <c r="EQ383" i="46"/>
  <c r="ER383" i="46"/>
  <c r="ES383" i="46"/>
  <c r="ET383" i="46"/>
  <c r="EU383" i="46"/>
  <c r="EV383" i="46"/>
  <c r="AU415" i="46"/>
  <c r="Y415" i="46"/>
  <c r="AJ415" i="46"/>
  <c r="AL415" i="46"/>
  <c r="Z415" i="46"/>
  <c r="AD415" i="46"/>
  <c r="AM415" i="46"/>
  <c r="AY415" i="46"/>
  <c r="BC415" i="46"/>
  <c r="BG415" i="46"/>
  <c r="BK415" i="46"/>
  <c r="BO415" i="46"/>
  <c r="BS415" i="46"/>
  <c r="BW415" i="46"/>
  <c r="AQ415" i="46"/>
  <c r="AO415" i="46"/>
  <c r="AE415" i="46"/>
  <c r="AC415" i="46"/>
  <c r="V415" i="46"/>
  <c r="AP415" i="46"/>
  <c r="AV415" i="46"/>
  <c r="AZ415" i="46"/>
  <c r="BD415" i="46"/>
  <c r="BH415" i="46"/>
  <c r="BL415" i="46"/>
  <c r="BP415" i="46"/>
  <c r="BT415" i="46"/>
  <c r="BX415" i="46"/>
  <c r="CA415" i="46"/>
  <c r="AW415" i="46"/>
  <c r="BA415" i="46"/>
  <c r="BE415" i="46"/>
  <c r="BI415" i="46"/>
  <c r="BM415" i="46"/>
  <c r="BQ415" i="46"/>
  <c r="BU415" i="46"/>
  <c r="BY415" i="46"/>
  <c r="AI415" i="46"/>
  <c r="AA415" i="46"/>
  <c r="X415" i="46"/>
  <c r="AH415" i="46"/>
  <c r="AR415" i="46"/>
  <c r="AX415" i="46"/>
  <c r="BB415" i="46"/>
  <c r="BF415" i="46"/>
  <c r="BJ415" i="46"/>
  <c r="BN415" i="46"/>
  <c r="BR415" i="46"/>
  <c r="BV415" i="46"/>
  <c r="BZ415" i="46"/>
  <c r="AT415" i="46"/>
  <c r="AS415" i="46"/>
  <c r="W415" i="46"/>
  <c r="AF415" i="46"/>
  <c r="CB415" i="46"/>
  <c r="AK415" i="46"/>
  <c r="AG415" i="46"/>
  <c r="AN415" i="46"/>
  <c r="U415" i="46"/>
  <c r="AB415" i="46"/>
  <c r="CC415" i="46"/>
  <c r="CD415" i="46"/>
  <c r="CE415" i="46"/>
  <c r="CF415" i="46"/>
  <c r="CG415" i="46"/>
  <c r="CH415" i="46"/>
  <c r="CI415" i="46"/>
  <c r="CJ415" i="46"/>
  <c r="CK415" i="46"/>
  <c r="CL415" i="46"/>
  <c r="CM415" i="46"/>
  <c r="CN415" i="46"/>
  <c r="CO415" i="46"/>
  <c r="CP415" i="46"/>
  <c r="CQ415" i="46"/>
  <c r="CR415" i="46"/>
  <c r="CS415" i="46"/>
  <c r="CT415" i="46"/>
  <c r="CU415" i="46"/>
  <c r="CV415" i="46"/>
  <c r="CW415" i="46"/>
  <c r="CX415" i="46"/>
  <c r="CY415" i="46"/>
  <c r="CZ415" i="46"/>
  <c r="DA415" i="46"/>
  <c r="DB415" i="46"/>
  <c r="DC415" i="46"/>
  <c r="DD415" i="46"/>
  <c r="DE415" i="46"/>
  <c r="DF415" i="46"/>
  <c r="DG415" i="46"/>
  <c r="DH415" i="46"/>
  <c r="DI415" i="46"/>
  <c r="DJ415" i="46"/>
  <c r="DK415" i="46"/>
  <c r="DL415" i="46"/>
  <c r="DM415" i="46"/>
  <c r="DN415" i="46"/>
  <c r="DO415" i="46"/>
  <c r="DP415" i="46"/>
  <c r="DQ415" i="46"/>
  <c r="DR415" i="46"/>
  <c r="DS415" i="46"/>
  <c r="DT415" i="46"/>
  <c r="DU415" i="46"/>
  <c r="DV415" i="46"/>
  <c r="DW415" i="46"/>
  <c r="DX415" i="46"/>
  <c r="DY415" i="46"/>
  <c r="DZ415" i="46"/>
  <c r="EA415" i="46"/>
  <c r="EB415" i="46"/>
  <c r="EC415" i="46"/>
  <c r="ED415" i="46"/>
  <c r="EE415" i="46"/>
  <c r="EF415" i="46"/>
  <c r="EG415" i="46"/>
  <c r="EH415" i="46"/>
  <c r="EI415" i="46"/>
  <c r="EJ415" i="46"/>
  <c r="EK415" i="46"/>
  <c r="EL415" i="46"/>
  <c r="EM415" i="46"/>
  <c r="EN415" i="46"/>
  <c r="EO415" i="46"/>
  <c r="EP415" i="46"/>
  <c r="EQ415" i="46"/>
  <c r="ER415" i="46"/>
  <c r="ES415" i="46"/>
  <c r="ET415" i="46"/>
  <c r="EU415" i="46"/>
  <c r="EV415" i="46"/>
  <c r="AL389" i="46"/>
  <c r="AN389" i="46"/>
  <c r="AP389" i="46"/>
  <c r="X389" i="46"/>
  <c r="AE389" i="46"/>
  <c r="AB389" i="46"/>
  <c r="AV389" i="46"/>
  <c r="U389" i="46"/>
  <c r="V389" i="46"/>
  <c r="Z389" i="46"/>
  <c r="AF389" i="46"/>
  <c r="AT389" i="46"/>
  <c r="AR389" i="46"/>
  <c r="AH389" i="46"/>
  <c r="AY389" i="46"/>
  <c r="BA389" i="46"/>
  <c r="AI389" i="46"/>
  <c r="AS389" i="46"/>
  <c r="AW389" i="46"/>
  <c r="AA389" i="46"/>
  <c r="Y389" i="46"/>
  <c r="AJ389" i="46"/>
  <c r="AM389" i="46"/>
  <c r="AK389" i="46"/>
  <c r="AC389" i="46"/>
  <c r="AZ389" i="46"/>
  <c r="AD389" i="46"/>
  <c r="AO389" i="46"/>
  <c r="AU389" i="46"/>
  <c r="W389" i="46"/>
  <c r="AX389" i="46"/>
  <c r="AQ389" i="46"/>
  <c r="BB389" i="46"/>
  <c r="AG389" i="46"/>
  <c r="BC389" i="46"/>
  <c r="BD389" i="46"/>
  <c r="BE389" i="46"/>
  <c r="BF389" i="46"/>
  <c r="BG389" i="46"/>
  <c r="BH389" i="46"/>
  <c r="BI389" i="46"/>
  <c r="BJ389" i="46"/>
  <c r="BK389" i="46"/>
  <c r="BL389" i="46"/>
  <c r="BM389" i="46"/>
  <c r="BN389" i="46"/>
  <c r="BO389" i="46"/>
  <c r="BP389" i="46"/>
  <c r="BQ389" i="46"/>
  <c r="BR389" i="46"/>
  <c r="BS389" i="46"/>
  <c r="BT389" i="46"/>
  <c r="BU389" i="46"/>
  <c r="BV389" i="46"/>
  <c r="BW389" i="46"/>
  <c r="BX389" i="46"/>
  <c r="BY389" i="46"/>
  <c r="BZ389" i="46"/>
  <c r="CA389" i="46"/>
  <c r="CB389" i="46"/>
  <c r="CC389" i="46"/>
  <c r="CD389" i="46"/>
  <c r="CE389" i="46"/>
  <c r="CF389" i="46"/>
  <c r="CG389" i="46"/>
  <c r="CH389" i="46"/>
  <c r="CI389" i="46"/>
  <c r="CJ389" i="46"/>
  <c r="CK389" i="46"/>
  <c r="CL389" i="46"/>
  <c r="CM389" i="46"/>
  <c r="CN389" i="46"/>
  <c r="CO389" i="46"/>
  <c r="CP389" i="46"/>
  <c r="CQ389" i="46"/>
  <c r="CR389" i="46"/>
  <c r="CS389" i="46"/>
  <c r="CT389" i="46"/>
  <c r="CU389" i="46"/>
  <c r="CV389" i="46"/>
  <c r="CW389" i="46"/>
  <c r="CX389" i="46"/>
  <c r="CY389" i="46"/>
  <c r="CZ389" i="46"/>
  <c r="DA389" i="46"/>
  <c r="DB389" i="46"/>
  <c r="DC389" i="46"/>
  <c r="DD389" i="46"/>
  <c r="DE389" i="46"/>
  <c r="DF389" i="46"/>
  <c r="DG389" i="46"/>
  <c r="DH389" i="46"/>
  <c r="DI389" i="46"/>
  <c r="DJ389" i="46"/>
  <c r="DK389" i="46"/>
  <c r="DL389" i="46"/>
  <c r="DM389" i="46"/>
  <c r="DN389" i="46"/>
  <c r="DO389" i="46"/>
  <c r="DP389" i="46"/>
  <c r="DQ389" i="46"/>
  <c r="DR389" i="46"/>
  <c r="DS389" i="46"/>
  <c r="DT389" i="46"/>
  <c r="DU389" i="46"/>
  <c r="DV389" i="46"/>
  <c r="DW389" i="46"/>
  <c r="DX389" i="46"/>
  <c r="DY389" i="46"/>
  <c r="DZ389" i="46"/>
  <c r="EA389" i="46"/>
  <c r="EB389" i="46"/>
  <c r="EC389" i="46"/>
  <c r="ED389" i="46"/>
  <c r="EE389" i="46"/>
  <c r="EF389" i="46"/>
  <c r="EG389" i="46"/>
  <c r="EH389" i="46"/>
  <c r="EI389" i="46"/>
  <c r="EJ389" i="46"/>
  <c r="EK389" i="46"/>
  <c r="EL389" i="46"/>
  <c r="EM389" i="46"/>
  <c r="EN389" i="46"/>
  <c r="EO389" i="46"/>
  <c r="EP389" i="46"/>
  <c r="EQ389" i="46"/>
  <c r="ER389" i="46"/>
  <c r="ES389" i="46"/>
  <c r="ET389" i="46"/>
  <c r="EU389" i="46"/>
  <c r="EV389" i="46"/>
  <c r="AE387" i="46"/>
  <c r="AR387" i="46"/>
  <c r="AO387" i="46"/>
  <c r="X387" i="46"/>
  <c r="Y387" i="46"/>
  <c r="AT387" i="46"/>
  <c r="AV387" i="46"/>
  <c r="AD387" i="46"/>
  <c r="AU387" i="46"/>
  <c r="AX387" i="46"/>
  <c r="U387" i="46"/>
  <c r="AJ387" i="46"/>
  <c r="AF387" i="46"/>
  <c r="AI387" i="46"/>
  <c r="AY387" i="46"/>
  <c r="W387" i="46"/>
  <c r="AB387" i="46"/>
  <c r="AA387" i="46"/>
  <c r="AG387" i="46"/>
  <c r="AQ387" i="46"/>
  <c r="AS387" i="46"/>
  <c r="AZ387" i="46"/>
  <c r="AW387" i="46"/>
  <c r="AC387" i="46"/>
  <c r="AK387" i="46"/>
  <c r="AN387" i="46"/>
  <c r="AM387" i="46"/>
  <c r="AH387" i="46"/>
  <c r="V387" i="46"/>
  <c r="AL387" i="46"/>
  <c r="AP387" i="46"/>
  <c r="Z387" i="46"/>
  <c r="BA387" i="46"/>
  <c r="BB387" i="46"/>
  <c r="BC387" i="46"/>
  <c r="BD387" i="46"/>
  <c r="BE387" i="46"/>
  <c r="BF387" i="46"/>
  <c r="BG387" i="46"/>
  <c r="BH387" i="46"/>
  <c r="BI387" i="46"/>
  <c r="BJ387" i="46"/>
  <c r="BK387" i="46"/>
  <c r="BL387" i="46"/>
  <c r="BM387" i="46"/>
  <c r="BN387" i="46"/>
  <c r="BO387" i="46"/>
  <c r="BP387" i="46"/>
  <c r="BQ387" i="46"/>
  <c r="BR387" i="46"/>
  <c r="BS387" i="46"/>
  <c r="BT387" i="46"/>
  <c r="BU387" i="46"/>
  <c r="BV387" i="46"/>
  <c r="BW387" i="46"/>
  <c r="BX387" i="46"/>
  <c r="BY387" i="46"/>
  <c r="BZ387" i="46"/>
  <c r="CA387" i="46"/>
  <c r="CB387" i="46"/>
  <c r="CC387" i="46"/>
  <c r="CD387" i="46"/>
  <c r="CE387" i="46"/>
  <c r="CF387" i="46"/>
  <c r="CG387" i="46"/>
  <c r="CH387" i="46"/>
  <c r="CI387" i="46"/>
  <c r="CJ387" i="46"/>
  <c r="CK387" i="46"/>
  <c r="CL387" i="46"/>
  <c r="CM387" i="46"/>
  <c r="CN387" i="46"/>
  <c r="CO387" i="46"/>
  <c r="CP387" i="46"/>
  <c r="CQ387" i="46"/>
  <c r="CR387" i="46"/>
  <c r="CS387" i="46"/>
  <c r="CT387" i="46"/>
  <c r="CU387" i="46"/>
  <c r="CV387" i="46"/>
  <c r="CW387" i="46"/>
  <c r="CX387" i="46"/>
  <c r="CY387" i="46"/>
  <c r="CZ387" i="46"/>
  <c r="DA387" i="46"/>
  <c r="DB387" i="46"/>
  <c r="DC387" i="46"/>
  <c r="DD387" i="46"/>
  <c r="DE387" i="46"/>
  <c r="DF387" i="46"/>
  <c r="DG387" i="46"/>
  <c r="DH387" i="46"/>
  <c r="DI387" i="46"/>
  <c r="DJ387" i="46"/>
  <c r="DK387" i="46"/>
  <c r="DL387" i="46"/>
  <c r="DM387" i="46"/>
  <c r="DN387" i="46"/>
  <c r="DO387" i="46"/>
  <c r="DP387" i="46"/>
  <c r="DQ387" i="46"/>
  <c r="DR387" i="46"/>
  <c r="DS387" i="46"/>
  <c r="DT387" i="46"/>
  <c r="DU387" i="46"/>
  <c r="DV387" i="46"/>
  <c r="DW387" i="46"/>
  <c r="DX387" i="46"/>
  <c r="DY387" i="46"/>
  <c r="DZ387" i="46"/>
  <c r="EA387" i="46"/>
  <c r="EB387" i="46"/>
  <c r="EC387" i="46"/>
  <c r="ED387" i="46"/>
  <c r="EE387" i="46"/>
  <c r="EF387" i="46"/>
  <c r="EG387" i="46"/>
  <c r="EH387" i="46"/>
  <c r="EI387" i="46"/>
  <c r="EJ387" i="46"/>
  <c r="EK387" i="46"/>
  <c r="EL387" i="46"/>
  <c r="EM387" i="46"/>
  <c r="EN387" i="46"/>
  <c r="EO387" i="46"/>
  <c r="EP387" i="46"/>
  <c r="EQ387" i="46"/>
  <c r="ER387" i="46"/>
  <c r="ES387" i="46"/>
  <c r="ET387" i="46"/>
  <c r="EU387" i="46"/>
  <c r="EV387" i="46"/>
  <c r="W445" i="46"/>
  <c r="Z445" i="46"/>
  <c r="Y445" i="46"/>
  <c r="AT445" i="46"/>
  <c r="V445" i="46"/>
  <c r="AI445" i="46"/>
  <c r="AV445" i="46"/>
  <c r="AZ445" i="46"/>
  <c r="BD445" i="46"/>
  <c r="BH445" i="46"/>
  <c r="BL445" i="46"/>
  <c r="BP445" i="46"/>
  <c r="BT445" i="46"/>
  <c r="BX445" i="46"/>
  <c r="CB445" i="46"/>
  <c r="CF445" i="46"/>
  <c r="CJ445" i="46"/>
  <c r="CN445" i="46"/>
  <c r="CR445" i="46"/>
  <c r="CV445" i="46"/>
  <c r="CZ445" i="46"/>
  <c r="DD445" i="46"/>
  <c r="DE445" i="46"/>
  <c r="AF445" i="46"/>
  <c r="DA445" i="46"/>
  <c r="CK445" i="46"/>
  <c r="BU445" i="46"/>
  <c r="BE445" i="46"/>
  <c r="U445" i="46"/>
  <c r="X445" i="46"/>
  <c r="CY445" i="46"/>
  <c r="CI445" i="46"/>
  <c r="BS445" i="46"/>
  <c r="BC445" i="46"/>
  <c r="AN445" i="46"/>
  <c r="AC445" i="46"/>
  <c r="DB445" i="46"/>
  <c r="CL445" i="46"/>
  <c r="BV445" i="46"/>
  <c r="BF445" i="46"/>
  <c r="AU445" i="46"/>
  <c r="AE445" i="46"/>
  <c r="CW445" i="46"/>
  <c r="CG445" i="46"/>
  <c r="BQ445" i="46"/>
  <c r="BA445" i="46"/>
  <c r="AG445" i="46"/>
  <c r="AH445" i="46"/>
  <c r="CU445" i="46"/>
  <c r="CE445" i="46"/>
  <c r="BO445" i="46"/>
  <c r="AY445" i="46"/>
  <c r="AD445" i="46"/>
  <c r="CX445" i="46"/>
  <c r="CH445" i="46"/>
  <c r="BR445" i="46"/>
  <c r="BB445" i="46"/>
  <c r="AM445" i="46"/>
  <c r="BY445" i="46"/>
  <c r="BI445" i="46"/>
  <c r="AP445" i="46"/>
  <c r="BW445" i="46"/>
  <c r="AR445" i="46"/>
  <c r="CP445" i="46"/>
  <c r="BJ445" i="46"/>
  <c r="AO445" i="46"/>
  <c r="CS445" i="46"/>
  <c r="CC445" i="46"/>
  <c r="BM445" i="46"/>
  <c r="AW445" i="46"/>
  <c r="AK445" i="46"/>
  <c r="CQ445" i="46"/>
  <c r="CA445" i="46"/>
  <c r="BK445" i="46"/>
  <c r="AL445" i="46"/>
  <c r="AB445" i="46"/>
  <c r="CT445" i="46"/>
  <c r="CD445" i="46"/>
  <c r="BN445" i="46"/>
  <c r="AX445" i="46"/>
  <c r="AJ445" i="46"/>
  <c r="DF445" i="46"/>
  <c r="AQ445" i="46"/>
  <c r="DC445" i="46"/>
  <c r="BG445" i="46"/>
  <c r="AS445" i="46"/>
  <c r="AA445" i="46"/>
  <c r="CO445" i="46"/>
  <c r="CM445" i="46"/>
  <c r="BZ445" i="46"/>
  <c r="DG445" i="46"/>
  <c r="DH445" i="46"/>
  <c r="DI445" i="46"/>
  <c r="DJ445" i="46"/>
  <c r="DK445" i="46"/>
  <c r="DL445" i="46"/>
  <c r="DM445" i="46"/>
  <c r="DN445" i="46"/>
  <c r="DO445" i="46"/>
  <c r="DP445" i="46"/>
  <c r="DQ445" i="46"/>
  <c r="DR445" i="46"/>
  <c r="DS445" i="46"/>
  <c r="DT445" i="46"/>
  <c r="DU445" i="46"/>
  <c r="DV445" i="46"/>
  <c r="DW445" i="46"/>
  <c r="DX445" i="46"/>
  <c r="DY445" i="46"/>
  <c r="DZ445" i="46"/>
  <c r="EA445" i="46"/>
  <c r="EB445" i="46"/>
  <c r="EC445" i="46"/>
  <c r="ED445" i="46"/>
  <c r="EE445" i="46"/>
  <c r="EF445" i="46"/>
  <c r="EG445" i="46"/>
  <c r="EH445" i="46"/>
  <c r="EI445" i="46"/>
  <c r="EJ445" i="46"/>
  <c r="EK445" i="46"/>
  <c r="EL445" i="46"/>
  <c r="EM445" i="46"/>
  <c r="EN445" i="46"/>
  <c r="EO445" i="46"/>
  <c r="EP445" i="46"/>
  <c r="EQ445" i="46"/>
  <c r="ER445" i="46"/>
  <c r="ES445" i="46"/>
  <c r="ET445" i="46"/>
  <c r="EU445" i="46"/>
  <c r="EV445" i="46"/>
  <c r="BG395" i="46"/>
  <c r="AI395" i="46"/>
  <c r="V395" i="46"/>
  <c r="AU395" i="46"/>
  <c r="AP395" i="46"/>
  <c r="AO395" i="46"/>
  <c r="U395" i="46"/>
  <c r="AJ395" i="46"/>
  <c r="AY395" i="46"/>
  <c r="BC395" i="46"/>
  <c r="AA395" i="46"/>
  <c r="AC395" i="46"/>
  <c r="AR395" i="46"/>
  <c r="AQ395" i="46"/>
  <c r="AE395" i="46"/>
  <c r="AM395" i="46"/>
  <c r="AV395" i="46"/>
  <c r="AZ395" i="46"/>
  <c r="BD395" i="46"/>
  <c r="BF395" i="46"/>
  <c r="AG395" i="46"/>
  <c r="AD395" i="46"/>
  <c r="AF395" i="46"/>
  <c r="BA395" i="46"/>
  <c r="W395" i="46"/>
  <c r="AB395" i="46"/>
  <c r="BB395" i="46"/>
  <c r="Y395" i="46"/>
  <c r="AH395" i="46"/>
  <c r="AW395" i="46"/>
  <c r="AL395" i="46"/>
  <c r="BE395" i="46"/>
  <c r="BH395" i="46"/>
  <c r="AX395" i="46"/>
  <c r="AT395" i="46"/>
  <c r="Z395" i="46"/>
  <c r="AN395" i="46"/>
  <c r="AS395" i="46"/>
  <c r="AK395" i="46"/>
  <c r="X395" i="46"/>
  <c r="BI395" i="46"/>
  <c r="BJ395" i="46"/>
  <c r="BK395" i="46"/>
  <c r="BL395" i="46"/>
  <c r="BM395" i="46"/>
  <c r="BN395" i="46"/>
  <c r="BO395" i="46"/>
  <c r="BP395" i="46"/>
  <c r="BQ395" i="46"/>
  <c r="BR395" i="46"/>
  <c r="BS395" i="46"/>
  <c r="BT395" i="46"/>
  <c r="BU395" i="46"/>
  <c r="BV395" i="46"/>
  <c r="BW395" i="46"/>
  <c r="BX395" i="46"/>
  <c r="BY395" i="46"/>
  <c r="BZ395" i="46"/>
  <c r="CA395" i="46"/>
  <c r="CB395" i="46"/>
  <c r="CC395" i="46"/>
  <c r="CD395" i="46"/>
  <c r="CE395" i="46"/>
  <c r="CF395" i="46"/>
  <c r="CG395" i="46"/>
  <c r="CH395" i="46"/>
  <c r="CI395" i="46"/>
  <c r="CJ395" i="46"/>
  <c r="CK395" i="46"/>
  <c r="CL395" i="46"/>
  <c r="CM395" i="46"/>
  <c r="CN395" i="46"/>
  <c r="CO395" i="46"/>
  <c r="CP395" i="46"/>
  <c r="CQ395" i="46"/>
  <c r="CR395" i="46"/>
  <c r="CS395" i="46"/>
  <c r="CT395" i="46"/>
  <c r="CU395" i="46"/>
  <c r="CV395" i="46"/>
  <c r="CW395" i="46"/>
  <c r="CX395" i="46"/>
  <c r="CY395" i="46"/>
  <c r="CZ395" i="46"/>
  <c r="DA395" i="46"/>
  <c r="DB395" i="46"/>
  <c r="DC395" i="46"/>
  <c r="DD395" i="46"/>
  <c r="DE395" i="46"/>
  <c r="DF395" i="46"/>
  <c r="DG395" i="46"/>
  <c r="DH395" i="46"/>
  <c r="DI395" i="46"/>
  <c r="DJ395" i="46"/>
  <c r="DK395" i="46"/>
  <c r="DL395" i="46"/>
  <c r="DM395" i="46"/>
  <c r="DN395" i="46"/>
  <c r="DO395" i="46"/>
  <c r="DP395" i="46"/>
  <c r="DQ395" i="46"/>
  <c r="DR395" i="46"/>
  <c r="DS395" i="46"/>
  <c r="DT395" i="46"/>
  <c r="DU395" i="46"/>
  <c r="DV395" i="46"/>
  <c r="DW395" i="46"/>
  <c r="DX395" i="46"/>
  <c r="DY395" i="46"/>
  <c r="DZ395" i="46"/>
  <c r="EA395" i="46"/>
  <c r="EB395" i="46"/>
  <c r="EC395" i="46"/>
  <c r="ED395" i="46"/>
  <c r="EE395" i="46"/>
  <c r="EF395" i="46"/>
  <c r="EG395" i="46"/>
  <c r="EH395" i="46"/>
  <c r="EI395" i="46"/>
  <c r="EJ395" i="46"/>
  <c r="EK395" i="46"/>
  <c r="EL395" i="46"/>
  <c r="EM395" i="46"/>
  <c r="EN395" i="46"/>
  <c r="EO395" i="46"/>
  <c r="EP395" i="46"/>
  <c r="EQ395" i="46"/>
  <c r="ER395" i="46"/>
  <c r="ES395" i="46"/>
  <c r="ET395" i="46"/>
  <c r="EU395" i="46"/>
  <c r="EV395" i="46"/>
  <c r="AU462" i="46"/>
  <c r="AJ462" i="46"/>
  <c r="AE462" i="46"/>
  <c r="W462" i="46"/>
  <c r="AD462" i="46"/>
  <c r="U462" i="46"/>
  <c r="AV462" i="46"/>
  <c r="AZ462" i="46"/>
  <c r="BD462" i="46"/>
  <c r="BH462" i="46"/>
  <c r="BL462" i="46"/>
  <c r="BP462" i="46"/>
  <c r="BT462" i="46"/>
  <c r="BX462" i="46"/>
  <c r="CB462" i="46"/>
  <c r="CF462" i="46"/>
  <c r="CJ462" i="46"/>
  <c r="CN462" i="46"/>
  <c r="CR462" i="46"/>
  <c r="CV462" i="46"/>
  <c r="CZ462" i="46"/>
  <c r="DD462" i="46"/>
  <c r="DH462" i="46"/>
  <c r="DL462" i="46"/>
  <c r="DP462" i="46"/>
  <c r="DT462" i="46"/>
  <c r="AK462" i="46"/>
  <c r="Y462" i="46"/>
  <c r="AL462" i="46"/>
  <c r="AW462" i="46"/>
  <c r="BA462" i="46"/>
  <c r="BE462" i="46"/>
  <c r="BI462" i="46"/>
  <c r="BM462" i="46"/>
  <c r="BQ462" i="46"/>
  <c r="BU462" i="46"/>
  <c r="BY462" i="46"/>
  <c r="CC462" i="46"/>
  <c r="CG462" i="46"/>
  <c r="CK462" i="46"/>
  <c r="CO462" i="46"/>
  <c r="CS462" i="46"/>
  <c r="CW462" i="46"/>
  <c r="DA462" i="46"/>
  <c r="DE462" i="46"/>
  <c r="DI462" i="46"/>
  <c r="DM462" i="46"/>
  <c r="DQ462" i="46"/>
  <c r="DV462" i="46"/>
  <c r="DU462" i="46"/>
  <c r="AS462" i="46"/>
  <c r="X462" i="46"/>
  <c r="AP462" i="46"/>
  <c r="AA462" i="46"/>
  <c r="AF462" i="46"/>
  <c r="AO462" i="46"/>
  <c r="AN462" i="46"/>
  <c r="AX462" i="46"/>
  <c r="BB462" i="46"/>
  <c r="BF462" i="46"/>
  <c r="BJ462" i="46"/>
  <c r="BN462" i="46"/>
  <c r="BR462" i="46"/>
  <c r="BV462" i="46"/>
  <c r="BZ462" i="46"/>
  <c r="CD462" i="46"/>
  <c r="CH462" i="46"/>
  <c r="CL462" i="46"/>
  <c r="CP462" i="46"/>
  <c r="CT462" i="46"/>
  <c r="CX462" i="46"/>
  <c r="DB462" i="46"/>
  <c r="DF462" i="46"/>
  <c r="DJ462" i="46"/>
  <c r="DN462" i="46"/>
  <c r="DR462" i="46"/>
  <c r="AR462" i="46"/>
  <c r="AQ462" i="46"/>
  <c r="AB462" i="46"/>
  <c r="V462" i="46"/>
  <c r="Z462" i="46"/>
  <c r="AI462" i="46"/>
  <c r="AT462" i="46"/>
  <c r="AY462" i="46"/>
  <c r="BC462" i="46"/>
  <c r="BG462" i="46"/>
  <c r="BK462" i="46"/>
  <c r="BO462" i="46"/>
  <c r="BS462" i="46"/>
  <c r="BW462" i="46"/>
  <c r="CA462" i="46"/>
  <c r="CE462" i="46"/>
  <c r="CI462" i="46"/>
  <c r="CM462" i="46"/>
  <c r="CQ462" i="46"/>
  <c r="CU462" i="46"/>
  <c r="CY462" i="46"/>
  <c r="DC462" i="46"/>
  <c r="DG462" i="46"/>
  <c r="DK462" i="46"/>
  <c r="DO462" i="46"/>
  <c r="DS462" i="46"/>
  <c r="AG462" i="46"/>
  <c r="AC462" i="46"/>
  <c r="AH462" i="46"/>
  <c r="DW462" i="46"/>
  <c r="AM462" i="46"/>
  <c r="DX462" i="46"/>
  <c r="DY462" i="46"/>
  <c r="DZ462" i="46"/>
  <c r="EA462" i="46"/>
  <c r="EB462" i="46"/>
  <c r="EC462" i="46"/>
  <c r="ED462" i="46"/>
  <c r="EE462" i="46"/>
  <c r="EF462" i="46"/>
  <c r="EG462" i="46"/>
  <c r="EH462" i="46"/>
  <c r="EI462" i="46"/>
  <c r="EJ462" i="46"/>
  <c r="EK462" i="46"/>
  <c r="EL462" i="46"/>
  <c r="EM462" i="46"/>
  <c r="EN462" i="46"/>
  <c r="EO462" i="46"/>
  <c r="EP462" i="46"/>
  <c r="EQ462" i="46"/>
  <c r="ER462" i="46"/>
  <c r="ES462" i="46"/>
  <c r="ET462" i="46"/>
  <c r="EU462" i="46"/>
  <c r="EV462" i="46"/>
  <c r="X448" i="46"/>
  <c r="AH448" i="46"/>
  <c r="AR448" i="46"/>
  <c r="AI448" i="46"/>
  <c r="AG448" i="46"/>
  <c r="AF448" i="46"/>
  <c r="AE448" i="46"/>
  <c r="AY448" i="46"/>
  <c r="BC448" i="46"/>
  <c r="BG448" i="46"/>
  <c r="BK448" i="46"/>
  <c r="BO448" i="46"/>
  <c r="BS448" i="46"/>
  <c r="BW448" i="46"/>
  <c r="CA448" i="46"/>
  <c r="CE448" i="46"/>
  <c r="CI448" i="46"/>
  <c r="CM448" i="46"/>
  <c r="CQ448" i="46"/>
  <c r="CU448" i="46"/>
  <c r="CY448" i="46"/>
  <c r="DC448" i="46"/>
  <c r="CR448" i="46"/>
  <c r="CB448" i="46"/>
  <c r="BL448" i="46"/>
  <c r="AV448" i="46"/>
  <c r="AO448" i="46"/>
  <c r="DB448" i="46"/>
  <c r="CL448" i="46"/>
  <c r="BV448" i="46"/>
  <c r="BF448" i="46"/>
  <c r="AK448" i="46"/>
  <c r="AP448" i="46"/>
  <c r="DE448" i="46"/>
  <c r="CO448" i="46"/>
  <c r="BY448" i="46"/>
  <c r="BI448" i="46"/>
  <c r="V448" i="46"/>
  <c r="AQ448" i="46"/>
  <c r="DH448" i="46"/>
  <c r="DD448" i="46"/>
  <c r="CN448" i="46"/>
  <c r="BX448" i="46"/>
  <c r="BH448" i="46"/>
  <c r="Y448" i="46"/>
  <c r="AA448" i="46"/>
  <c r="CX448" i="46"/>
  <c r="CH448" i="46"/>
  <c r="BR448" i="46"/>
  <c r="BB448" i="46"/>
  <c r="U448" i="46"/>
  <c r="AM448" i="46"/>
  <c r="DA448" i="46"/>
  <c r="CK448" i="46"/>
  <c r="BU448" i="46"/>
  <c r="BE448" i="46"/>
  <c r="AU448" i="46"/>
  <c r="AD448" i="46"/>
  <c r="CZ448" i="46"/>
  <c r="CJ448" i="46"/>
  <c r="BT448" i="46"/>
  <c r="BD448" i="46"/>
  <c r="AS448" i="46"/>
  <c r="AN448" i="46"/>
  <c r="CT448" i="46"/>
  <c r="CD448" i="46"/>
  <c r="BN448" i="46"/>
  <c r="AX448" i="46"/>
  <c r="AL448" i="46"/>
  <c r="CW448" i="46"/>
  <c r="CG448" i="46"/>
  <c r="BQ448" i="46"/>
  <c r="BA448" i="46"/>
  <c r="AT448" i="46"/>
  <c r="W448" i="46"/>
  <c r="CV448" i="46"/>
  <c r="CF448" i="46"/>
  <c r="BP448" i="46"/>
  <c r="AZ448" i="46"/>
  <c r="AJ448" i="46"/>
  <c r="DG448" i="46"/>
  <c r="DI448" i="46"/>
  <c r="DF448" i="46"/>
  <c r="CP448" i="46"/>
  <c r="BZ448" i="46"/>
  <c r="BJ448" i="46"/>
  <c r="AC448" i="46"/>
  <c r="AB448" i="46"/>
  <c r="CS448" i="46"/>
  <c r="CC448" i="46"/>
  <c r="BM448" i="46"/>
  <c r="AW448" i="46"/>
  <c r="Z448" i="46"/>
  <c r="DJ448" i="46"/>
  <c r="DK448" i="46"/>
  <c r="DL448" i="46"/>
  <c r="DM448" i="46"/>
  <c r="DN448" i="46"/>
  <c r="DO448" i="46"/>
  <c r="DP448" i="46"/>
  <c r="DQ448" i="46"/>
  <c r="DR448" i="46"/>
  <c r="DS448" i="46"/>
  <c r="DT448" i="46"/>
  <c r="DU448" i="46"/>
  <c r="DV448" i="46"/>
  <c r="DW448" i="46"/>
  <c r="DX448" i="46"/>
  <c r="DY448" i="46"/>
  <c r="DZ448" i="46"/>
  <c r="EA448" i="46"/>
  <c r="EB448" i="46"/>
  <c r="EC448" i="46"/>
  <c r="ED448" i="46"/>
  <c r="EE448" i="46"/>
  <c r="EF448" i="46"/>
  <c r="EG448" i="46"/>
  <c r="EH448" i="46"/>
  <c r="EI448" i="46"/>
  <c r="EJ448" i="46"/>
  <c r="EK448" i="46"/>
  <c r="EL448" i="46"/>
  <c r="EM448" i="46"/>
  <c r="EN448" i="46"/>
  <c r="EO448" i="46"/>
  <c r="EP448" i="46"/>
  <c r="EQ448" i="46"/>
  <c r="ER448" i="46"/>
  <c r="ES448" i="46"/>
  <c r="ET448" i="46"/>
  <c r="EU448" i="46"/>
  <c r="EV448" i="46"/>
  <c r="AC390" i="46"/>
  <c r="W390" i="46"/>
  <c r="AT390" i="46"/>
  <c r="AN390" i="46"/>
  <c r="AE390" i="46"/>
  <c r="Y390" i="46"/>
  <c r="AI390" i="46"/>
  <c r="AW390" i="46"/>
  <c r="AQ390" i="46"/>
  <c r="AK390" i="46"/>
  <c r="AR390" i="46"/>
  <c r="V390" i="46"/>
  <c r="AJ390" i="46"/>
  <c r="AY390" i="46"/>
  <c r="AP390" i="46"/>
  <c r="AD390" i="46"/>
  <c r="U390" i="46"/>
  <c r="AH390" i="46"/>
  <c r="X390" i="46"/>
  <c r="AL390" i="46"/>
  <c r="AV390" i="46"/>
  <c r="AZ390" i="46"/>
  <c r="BB390" i="46"/>
  <c r="AS390" i="46"/>
  <c r="AX390" i="46"/>
  <c r="AF390" i="46"/>
  <c r="AB390" i="46"/>
  <c r="AA390" i="46"/>
  <c r="AG390" i="46"/>
  <c r="AO390" i="46"/>
  <c r="AM390" i="46"/>
  <c r="BC390" i="46"/>
  <c r="Z390" i="46"/>
  <c r="BA390" i="46"/>
  <c r="AU390" i="46"/>
  <c r="BD390" i="46"/>
  <c r="BE390" i="46"/>
  <c r="BF390" i="46"/>
  <c r="BG390" i="46"/>
  <c r="BH390" i="46"/>
  <c r="BI390" i="46"/>
  <c r="BJ390" i="46"/>
  <c r="BK390" i="46"/>
  <c r="BL390" i="46"/>
  <c r="BM390" i="46"/>
  <c r="BN390" i="46"/>
  <c r="BO390" i="46"/>
  <c r="BP390" i="46"/>
  <c r="BQ390" i="46"/>
  <c r="BR390" i="46"/>
  <c r="BS390" i="46"/>
  <c r="BT390" i="46"/>
  <c r="BU390" i="46"/>
  <c r="BV390" i="46"/>
  <c r="BW390" i="46"/>
  <c r="BX390" i="46"/>
  <c r="BY390" i="46"/>
  <c r="BZ390" i="46"/>
  <c r="CA390" i="46"/>
  <c r="CB390" i="46"/>
  <c r="CC390" i="46"/>
  <c r="CD390" i="46"/>
  <c r="CE390" i="46"/>
  <c r="CF390" i="46"/>
  <c r="CG390" i="46"/>
  <c r="CH390" i="46"/>
  <c r="CI390" i="46"/>
  <c r="CJ390" i="46"/>
  <c r="CK390" i="46"/>
  <c r="CL390" i="46"/>
  <c r="CM390" i="46"/>
  <c r="CN390" i="46"/>
  <c r="CO390" i="46"/>
  <c r="CP390" i="46"/>
  <c r="CQ390" i="46"/>
  <c r="CR390" i="46"/>
  <c r="CS390" i="46"/>
  <c r="CT390" i="46"/>
  <c r="CU390" i="46"/>
  <c r="CV390" i="46"/>
  <c r="CW390" i="46"/>
  <c r="CX390" i="46"/>
  <c r="CY390" i="46"/>
  <c r="CZ390" i="46"/>
  <c r="DA390" i="46"/>
  <c r="DB390" i="46"/>
  <c r="DC390" i="46"/>
  <c r="DD390" i="46"/>
  <c r="DE390" i="46"/>
  <c r="DF390" i="46"/>
  <c r="DG390" i="46"/>
  <c r="DH390" i="46"/>
  <c r="DI390" i="46"/>
  <c r="DJ390" i="46"/>
  <c r="DK390" i="46"/>
  <c r="DL390" i="46"/>
  <c r="DM390" i="46"/>
  <c r="DN390" i="46"/>
  <c r="DO390" i="46"/>
  <c r="DP390" i="46"/>
  <c r="DQ390" i="46"/>
  <c r="DR390" i="46"/>
  <c r="DS390" i="46"/>
  <c r="DT390" i="46"/>
  <c r="DU390" i="46"/>
  <c r="DV390" i="46"/>
  <c r="DW390" i="46"/>
  <c r="DX390" i="46"/>
  <c r="DY390" i="46"/>
  <c r="DZ390" i="46"/>
  <c r="EA390" i="46"/>
  <c r="EB390" i="46"/>
  <c r="EC390" i="46"/>
  <c r="ED390" i="46"/>
  <c r="EE390" i="46"/>
  <c r="EF390" i="46"/>
  <c r="EG390" i="46"/>
  <c r="EH390" i="46"/>
  <c r="EI390" i="46"/>
  <c r="EJ390" i="46"/>
  <c r="EK390" i="46"/>
  <c r="EL390" i="46"/>
  <c r="EM390" i="46"/>
  <c r="EN390" i="46"/>
  <c r="EO390" i="46"/>
  <c r="EP390" i="46"/>
  <c r="EQ390" i="46"/>
  <c r="ER390" i="46"/>
  <c r="ES390" i="46"/>
  <c r="ET390" i="46"/>
  <c r="EU390" i="46"/>
  <c r="EV390" i="46"/>
  <c r="AK378" i="46"/>
  <c r="AC378" i="46"/>
  <c r="X378" i="46"/>
  <c r="AH378" i="46"/>
  <c r="U378" i="46"/>
  <c r="V378" i="46"/>
  <c r="AA378" i="46"/>
  <c r="AF378" i="46"/>
  <c r="AR378" i="46"/>
  <c r="Y378" i="46"/>
  <c r="Z378" i="46"/>
  <c r="AB378" i="46"/>
  <c r="AE378" i="46"/>
  <c r="AN378" i="46"/>
  <c r="AS378" i="46"/>
  <c r="AG378" i="46"/>
  <c r="AD378" i="46"/>
  <c r="AJ378" i="46"/>
  <c r="AI378" i="46"/>
  <c r="AQ378" i="46"/>
  <c r="AT378" i="46"/>
  <c r="AO378" i="46"/>
  <c r="AL378" i="46"/>
  <c r="W378" i="46"/>
  <c r="AM378" i="46"/>
  <c r="AP378" i="46"/>
  <c r="AU378" i="46"/>
  <c r="AV378" i="46"/>
  <c r="AW378" i="46"/>
  <c r="AX378" i="46"/>
  <c r="AY378" i="46"/>
  <c r="AZ378" i="46"/>
  <c r="BA378" i="46"/>
  <c r="BB378" i="46"/>
  <c r="BC378" i="46"/>
  <c r="BD378" i="46"/>
  <c r="BE378" i="46"/>
  <c r="BF378" i="46"/>
  <c r="BG378" i="46"/>
  <c r="BH378" i="46"/>
  <c r="BI378" i="46"/>
  <c r="BJ378" i="46"/>
  <c r="BK378" i="46"/>
  <c r="BL378" i="46"/>
  <c r="BM378" i="46"/>
  <c r="BN378" i="46"/>
  <c r="BO378" i="46"/>
  <c r="BP378" i="46"/>
  <c r="BQ378" i="46"/>
  <c r="BR378" i="46"/>
  <c r="BS378" i="46"/>
  <c r="BT378" i="46"/>
  <c r="BU378" i="46"/>
  <c r="BV378" i="46"/>
  <c r="BW378" i="46"/>
  <c r="BX378" i="46"/>
  <c r="BY378" i="46"/>
  <c r="BZ378" i="46"/>
  <c r="CA378" i="46"/>
  <c r="CB378" i="46"/>
  <c r="CC378" i="46"/>
  <c r="CD378" i="46"/>
  <c r="CE378" i="46"/>
  <c r="CF378" i="46"/>
  <c r="CG378" i="46"/>
  <c r="CH378" i="46"/>
  <c r="CI378" i="46"/>
  <c r="CJ378" i="46"/>
  <c r="CK378" i="46"/>
  <c r="CL378" i="46"/>
  <c r="CM378" i="46"/>
  <c r="CN378" i="46"/>
  <c r="CO378" i="46"/>
  <c r="CP378" i="46"/>
  <c r="CQ378" i="46"/>
  <c r="CR378" i="46"/>
  <c r="CS378" i="46"/>
  <c r="CT378" i="46"/>
  <c r="CU378" i="46"/>
  <c r="CV378" i="46"/>
  <c r="CW378" i="46"/>
  <c r="CX378" i="46"/>
  <c r="CY378" i="46"/>
  <c r="CZ378" i="46"/>
  <c r="DA378" i="46"/>
  <c r="DB378" i="46"/>
  <c r="DC378" i="46"/>
  <c r="DD378" i="46"/>
  <c r="DE378" i="46"/>
  <c r="DF378" i="46"/>
  <c r="DG378" i="46"/>
  <c r="DH378" i="46"/>
  <c r="DI378" i="46"/>
  <c r="DJ378" i="46"/>
  <c r="DK378" i="46"/>
  <c r="DL378" i="46"/>
  <c r="DM378" i="46"/>
  <c r="DN378" i="46"/>
  <c r="DO378" i="46"/>
  <c r="DP378" i="46"/>
  <c r="DQ378" i="46"/>
  <c r="DR378" i="46"/>
  <c r="DS378" i="46"/>
  <c r="DT378" i="46"/>
  <c r="DU378" i="46"/>
  <c r="DV378" i="46"/>
  <c r="DW378" i="46"/>
  <c r="DX378" i="46"/>
  <c r="DY378" i="46"/>
  <c r="DZ378" i="46"/>
  <c r="EA378" i="46"/>
  <c r="EB378" i="46"/>
  <c r="EC378" i="46"/>
  <c r="ED378" i="46"/>
  <c r="EE378" i="46"/>
  <c r="EF378" i="46"/>
  <c r="EG378" i="46"/>
  <c r="EH378" i="46"/>
  <c r="EI378" i="46"/>
  <c r="EJ378" i="46"/>
  <c r="EK378" i="46"/>
  <c r="EL378" i="46"/>
  <c r="EM378" i="46"/>
  <c r="EN378" i="46"/>
  <c r="EO378" i="46"/>
  <c r="EP378" i="46"/>
  <c r="EQ378" i="46"/>
  <c r="ER378" i="46"/>
  <c r="ES378" i="46"/>
  <c r="ET378" i="46"/>
  <c r="EU378" i="46"/>
  <c r="EV378" i="46"/>
  <c r="AC364" i="46"/>
  <c r="X364" i="46"/>
  <c r="AE364" i="46"/>
  <c r="AI364" i="46"/>
  <c r="AM364" i="46"/>
  <c r="AQ364" i="46"/>
  <c r="AU364" i="46"/>
  <c r="W364" i="46"/>
  <c r="AD364" i="46"/>
  <c r="AF364" i="46"/>
  <c r="AJ364" i="46"/>
  <c r="AN364" i="46"/>
  <c r="AR364" i="46"/>
  <c r="U364" i="46"/>
  <c r="Z364" i="46"/>
  <c r="AB364" i="46"/>
  <c r="AG364" i="46"/>
  <c r="AK364" i="46"/>
  <c r="AO364" i="46"/>
  <c r="AS364" i="46"/>
  <c r="V364" i="46"/>
  <c r="AA364" i="46"/>
  <c r="Y364" i="46"/>
  <c r="AH364" i="46"/>
  <c r="AL364" i="46"/>
  <c r="AP364" i="46"/>
  <c r="AT364" i="46"/>
  <c r="AV364" i="46"/>
  <c r="AW364" i="46"/>
  <c r="AX364" i="46"/>
  <c r="AY364" i="46"/>
  <c r="AZ364" i="46"/>
  <c r="BA364" i="46"/>
  <c r="BB364" i="46"/>
  <c r="BC364" i="46"/>
  <c r="BD364" i="46"/>
  <c r="BE364" i="46"/>
  <c r="BF364" i="46"/>
  <c r="BG364" i="46"/>
  <c r="BH364" i="46"/>
  <c r="BI364" i="46"/>
  <c r="BJ364" i="46"/>
  <c r="BK364" i="46"/>
  <c r="BL364" i="46"/>
  <c r="BM364" i="46"/>
  <c r="BN364" i="46"/>
  <c r="BO364" i="46"/>
  <c r="BP364" i="46"/>
  <c r="BQ364" i="46"/>
  <c r="BR364" i="46"/>
  <c r="BS364" i="46"/>
  <c r="BT364" i="46"/>
  <c r="BU364" i="46"/>
  <c r="BV364" i="46"/>
  <c r="BW364" i="46"/>
  <c r="BX364" i="46"/>
  <c r="BY364" i="46"/>
  <c r="BZ364" i="46"/>
  <c r="CA364" i="46"/>
  <c r="CB364" i="46"/>
  <c r="CC364" i="46"/>
  <c r="CD364" i="46"/>
  <c r="CE364" i="46"/>
  <c r="CF364" i="46"/>
  <c r="CG364" i="46"/>
  <c r="CH364" i="46"/>
  <c r="CI364" i="46"/>
  <c r="CJ364" i="46"/>
  <c r="CK364" i="46"/>
  <c r="CL364" i="46"/>
  <c r="CM364" i="46"/>
  <c r="CN364" i="46"/>
  <c r="CO364" i="46"/>
  <c r="CP364" i="46"/>
  <c r="CQ364" i="46"/>
  <c r="CR364" i="46"/>
  <c r="CS364" i="46"/>
  <c r="CT364" i="46"/>
  <c r="CU364" i="46"/>
  <c r="CV364" i="46"/>
  <c r="CW364" i="46"/>
  <c r="CX364" i="46"/>
  <c r="CY364" i="46"/>
  <c r="CZ364" i="46"/>
  <c r="DA364" i="46"/>
  <c r="DB364" i="46"/>
  <c r="DC364" i="46"/>
  <c r="DD364" i="46"/>
  <c r="DE364" i="46"/>
  <c r="DF364" i="46"/>
  <c r="DG364" i="46"/>
  <c r="DH364" i="46"/>
  <c r="DI364" i="46"/>
  <c r="DJ364" i="46"/>
  <c r="DK364" i="46"/>
  <c r="DL364" i="46"/>
  <c r="DM364" i="46"/>
  <c r="DN364" i="46"/>
  <c r="DO364" i="46"/>
  <c r="DP364" i="46"/>
  <c r="DQ364" i="46"/>
  <c r="DR364" i="46"/>
  <c r="DS364" i="46"/>
  <c r="DT364" i="46"/>
  <c r="DU364" i="46"/>
  <c r="DV364" i="46"/>
  <c r="DW364" i="46"/>
  <c r="DX364" i="46"/>
  <c r="DY364" i="46"/>
  <c r="DZ364" i="46"/>
  <c r="EA364" i="46"/>
  <c r="EB364" i="46"/>
  <c r="EC364" i="46"/>
  <c r="ED364" i="46"/>
  <c r="EE364" i="46"/>
  <c r="EF364" i="46"/>
  <c r="EG364" i="46"/>
  <c r="EH364" i="46"/>
  <c r="EI364" i="46"/>
  <c r="EJ364" i="46"/>
  <c r="EK364" i="46"/>
  <c r="EL364" i="46"/>
  <c r="EM364" i="46"/>
  <c r="EN364" i="46"/>
  <c r="EO364" i="46"/>
  <c r="EP364" i="46"/>
  <c r="EQ364" i="46"/>
  <c r="ER364" i="46"/>
  <c r="ES364" i="46"/>
  <c r="ET364" i="46"/>
  <c r="EU364" i="46"/>
  <c r="EV364" i="46"/>
  <c r="CS434" i="46"/>
  <c r="AG434" i="46"/>
  <c r="AF434" i="46"/>
  <c r="AP434" i="46"/>
  <c r="AO434" i="46"/>
  <c r="AN434" i="46"/>
  <c r="AI434" i="46"/>
  <c r="AS434" i="46"/>
  <c r="AW434" i="46"/>
  <c r="BA434" i="46"/>
  <c r="BE434" i="46"/>
  <c r="BI434" i="46"/>
  <c r="BM434" i="46"/>
  <c r="BQ434" i="46"/>
  <c r="BU434" i="46"/>
  <c r="BY434" i="46"/>
  <c r="CC434" i="46"/>
  <c r="CG434" i="46"/>
  <c r="CK434" i="46"/>
  <c r="CO434" i="46"/>
  <c r="AL434" i="46"/>
  <c r="U434" i="46"/>
  <c r="AB434" i="46"/>
  <c r="AD434" i="46"/>
  <c r="AA434" i="46"/>
  <c r="AC434" i="46"/>
  <c r="AH434" i="46"/>
  <c r="AX434" i="46"/>
  <c r="BB434" i="46"/>
  <c r="BF434" i="46"/>
  <c r="BJ434" i="46"/>
  <c r="BN434" i="46"/>
  <c r="BR434" i="46"/>
  <c r="BV434" i="46"/>
  <c r="BZ434" i="46"/>
  <c r="CD434" i="46"/>
  <c r="CH434" i="46"/>
  <c r="CL434" i="46"/>
  <c r="CP434" i="46"/>
  <c r="CT434" i="46"/>
  <c r="AR434" i="46"/>
  <c r="AK434" i="46"/>
  <c r="AQ434" i="46"/>
  <c r="AT434" i="46"/>
  <c r="AJ434" i="46"/>
  <c r="AU434" i="46"/>
  <c r="X434" i="46"/>
  <c r="AY434" i="46"/>
  <c r="BC434" i="46"/>
  <c r="BG434" i="46"/>
  <c r="BK434" i="46"/>
  <c r="BO434" i="46"/>
  <c r="BS434" i="46"/>
  <c r="BW434" i="46"/>
  <c r="CA434" i="46"/>
  <c r="CE434" i="46"/>
  <c r="CI434" i="46"/>
  <c r="CM434" i="46"/>
  <c r="CQ434" i="46"/>
  <c r="AE434" i="46"/>
  <c r="Z434" i="46"/>
  <c r="Y434" i="46"/>
  <c r="W434" i="46"/>
  <c r="AM434" i="46"/>
  <c r="V434" i="46"/>
  <c r="AV434" i="46"/>
  <c r="AZ434" i="46"/>
  <c r="BD434" i="46"/>
  <c r="BH434" i="46"/>
  <c r="BL434" i="46"/>
  <c r="BP434" i="46"/>
  <c r="BT434" i="46"/>
  <c r="BX434" i="46"/>
  <c r="CB434" i="46"/>
  <c r="CF434" i="46"/>
  <c r="CJ434" i="46"/>
  <c r="CN434" i="46"/>
  <c r="CR434" i="46"/>
  <c r="CU434" i="46"/>
  <c r="CV434" i="46"/>
  <c r="CW434" i="46"/>
  <c r="CX434" i="46"/>
  <c r="CY434" i="46"/>
  <c r="CZ434" i="46"/>
  <c r="DA434" i="46"/>
  <c r="DB434" i="46"/>
  <c r="DC434" i="46"/>
  <c r="DD434" i="46"/>
  <c r="DE434" i="46"/>
  <c r="DF434" i="46"/>
  <c r="DG434" i="46"/>
  <c r="DH434" i="46"/>
  <c r="DI434" i="46"/>
  <c r="DJ434" i="46"/>
  <c r="DK434" i="46"/>
  <c r="DL434" i="46"/>
  <c r="DM434" i="46"/>
  <c r="DN434" i="46"/>
  <c r="DO434" i="46"/>
  <c r="DP434" i="46"/>
  <c r="DQ434" i="46"/>
  <c r="DR434" i="46"/>
  <c r="DS434" i="46"/>
  <c r="DT434" i="46"/>
  <c r="DU434" i="46"/>
  <c r="DV434" i="46"/>
  <c r="DW434" i="46"/>
  <c r="DX434" i="46"/>
  <c r="DY434" i="46"/>
  <c r="DZ434" i="46"/>
  <c r="EA434" i="46"/>
  <c r="EB434" i="46"/>
  <c r="EC434" i="46"/>
  <c r="ED434" i="46"/>
  <c r="EE434" i="46"/>
  <c r="EF434" i="46"/>
  <c r="EG434" i="46"/>
  <c r="EH434" i="46"/>
  <c r="EI434" i="46"/>
  <c r="EJ434" i="46"/>
  <c r="EK434" i="46"/>
  <c r="EL434" i="46"/>
  <c r="EM434" i="46"/>
  <c r="EN434" i="46"/>
  <c r="EO434" i="46"/>
  <c r="EP434" i="46"/>
  <c r="EQ434" i="46"/>
  <c r="ER434" i="46"/>
  <c r="ES434" i="46"/>
  <c r="ET434" i="46"/>
  <c r="EU434" i="46"/>
  <c r="EV434" i="46"/>
  <c r="AU420" i="46"/>
  <c r="AI420" i="46"/>
  <c r="AG420" i="46"/>
  <c r="AM420" i="46"/>
  <c r="AS420" i="46"/>
  <c r="AQ420" i="46"/>
  <c r="AK420" i="46"/>
  <c r="AY420" i="46"/>
  <c r="BC420" i="46"/>
  <c r="BG420" i="46"/>
  <c r="BK420" i="46"/>
  <c r="BO420" i="46"/>
  <c r="BS420" i="46"/>
  <c r="BW420" i="46"/>
  <c r="CA420" i="46"/>
  <c r="U420" i="46"/>
  <c r="V420" i="46"/>
  <c r="Z420" i="46"/>
  <c r="AN420" i="46"/>
  <c r="AD420" i="46"/>
  <c r="AR420" i="46"/>
  <c r="AV420" i="46"/>
  <c r="AZ420" i="46"/>
  <c r="BD420" i="46"/>
  <c r="BH420" i="46"/>
  <c r="BL420" i="46"/>
  <c r="BP420" i="46"/>
  <c r="BT420" i="46"/>
  <c r="BX420" i="46"/>
  <c r="CB420" i="46"/>
  <c r="AH420" i="46"/>
  <c r="AC420" i="46"/>
  <c r="X420" i="46"/>
  <c r="AP420" i="46"/>
  <c r="AB420" i="46"/>
  <c r="AT420" i="46"/>
  <c r="AJ420" i="46"/>
  <c r="AW420" i="46"/>
  <c r="BA420" i="46"/>
  <c r="BE420" i="46"/>
  <c r="BI420" i="46"/>
  <c r="BM420" i="46"/>
  <c r="BQ420" i="46"/>
  <c r="BU420" i="46"/>
  <c r="BY420" i="46"/>
  <c r="CC420" i="46"/>
  <c r="AE420" i="46"/>
  <c r="AL420" i="46"/>
  <c r="AF420" i="46"/>
  <c r="W420" i="46"/>
  <c r="AO420" i="46"/>
  <c r="AA420" i="46"/>
  <c r="Y420" i="46"/>
  <c r="AX420" i="46"/>
  <c r="BB420" i="46"/>
  <c r="BF420" i="46"/>
  <c r="BJ420" i="46"/>
  <c r="BN420" i="46"/>
  <c r="BR420" i="46"/>
  <c r="BV420" i="46"/>
  <c r="BZ420" i="46"/>
  <c r="CD420" i="46"/>
  <c r="CF420" i="46"/>
  <c r="CE420" i="46"/>
  <c r="CG420" i="46"/>
  <c r="CH420" i="46"/>
  <c r="CI420" i="46"/>
  <c r="CJ420" i="46"/>
  <c r="CK420" i="46"/>
  <c r="CL420" i="46"/>
  <c r="CM420" i="46"/>
  <c r="CN420" i="46"/>
  <c r="CO420" i="46"/>
  <c r="CP420" i="46"/>
  <c r="CQ420" i="46"/>
  <c r="CR420" i="46"/>
  <c r="CS420" i="46"/>
  <c r="CT420" i="46"/>
  <c r="CU420" i="46"/>
  <c r="CV420" i="46"/>
  <c r="CW420" i="46"/>
  <c r="CX420" i="46"/>
  <c r="CY420" i="46"/>
  <c r="CZ420" i="46"/>
  <c r="DA420" i="46"/>
  <c r="DB420" i="46"/>
  <c r="DC420" i="46"/>
  <c r="DD420" i="46"/>
  <c r="DE420" i="46"/>
  <c r="DF420" i="46"/>
  <c r="DG420" i="46"/>
  <c r="DH420" i="46"/>
  <c r="DI420" i="46"/>
  <c r="DJ420" i="46"/>
  <c r="DK420" i="46"/>
  <c r="DL420" i="46"/>
  <c r="DM420" i="46"/>
  <c r="DN420" i="46"/>
  <c r="DO420" i="46"/>
  <c r="DP420" i="46"/>
  <c r="DQ420" i="46"/>
  <c r="DR420" i="46"/>
  <c r="DS420" i="46"/>
  <c r="DT420" i="46"/>
  <c r="DU420" i="46"/>
  <c r="DV420" i="46"/>
  <c r="DW420" i="46"/>
  <c r="DX420" i="46"/>
  <c r="DY420" i="46"/>
  <c r="DZ420" i="46"/>
  <c r="EA420" i="46"/>
  <c r="EB420" i="46"/>
  <c r="EC420" i="46"/>
  <c r="ED420" i="46"/>
  <c r="EE420" i="46"/>
  <c r="EF420" i="46"/>
  <c r="EG420" i="46"/>
  <c r="EH420" i="46"/>
  <c r="EI420" i="46"/>
  <c r="EJ420" i="46"/>
  <c r="EK420" i="46"/>
  <c r="EL420" i="46"/>
  <c r="EM420" i="46"/>
  <c r="EN420" i="46"/>
  <c r="EO420" i="46"/>
  <c r="EP420" i="46"/>
  <c r="EQ420" i="46"/>
  <c r="ER420" i="46"/>
  <c r="ES420" i="46"/>
  <c r="ET420" i="46"/>
  <c r="EU420" i="46"/>
  <c r="EV420" i="46"/>
  <c r="AJ433" i="46"/>
  <c r="W433" i="46"/>
  <c r="Y433" i="46"/>
  <c r="AA433" i="46"/>
  <c r="AC433" i="46"/>
  <c r="AE433" i="46"/>
  <c r="AV433" i="46"/>
  <c r="AZ433" i="46"/>
  <c r="BD433" i="46"/>
  <c r="BH433" i="46"/>
  <c r="BL433" i="46"/>
  <c r="BP433" i="46"/>
  <c r="BT433" i="46"/>
  <c r="BX433" i="46"/>
  <c r="CB433" i="46"/>
  <c r="CF433" i="46"/>
  <c r="CJ433" i="46"/>
  <c r="CN433" i="46"/>
  <c r="CM433" i="46"/>
  <c r="BW433" i="46"/>
  <c r="BG433" i="46"/>
  <c r="AT433" i="46"/>
  <c r="AL433" i="46"/>
  <c r="CS433" i="46"/>
  <c r="CP433" i="46"/>
  <c r="BZ433" i="46"/>
  <c r="BJ433" i="46"/>
  <c r="AF433" i="46"/>
  <c r="X433" i="46"/>
  <c r="CG433" i="46"/>
  <c r="BQ433" i="46"/>
  <c r="BA433" i="46"/>
  <c r="AQ433" i="46"/>
  <c r="AH433" i="46"/>
  <c r="CI433" i="46"/>
  <c r="BS433" i="46"/>
  <c r="BC433" i="46"/>
  <c r="AR433" i="46"/>
  <c r="V433" i="46"/>
  <c r="CL433" i="46"/>
  <c r="BV433" i="46"/>
  <c r="BF433" i="46"/>
  <c r="AD433" i="46"/>
  <c r="AK433" i="46"/>
  <c r="CC433" i="46"/>
  <c r="BM433" i="46"/>
  <c r="AW433" i="46"/>
  <c r="AO433" i="46"/>
  <c r="CE433" i="46"/>
  <c r="BO433" i="46"/>
  <c r="AY433" i="46"/>
  <c r="AP433" i="46"/>
  <c r="CH433" i="46"/>
  <c r="BR433" i="46"/>
  <c r="BB433" i="46"/>
  <c r="AB433" i="46"/>
  <c r="AI433" i="46"/>
  <c r="CO433" i="46"/>
  <c r="BY433" i="46"/>
  <c r="BI433" i="46"/>
  <c r="AU433" i="46"/>
  <c r="AM433" i="46"/>
  <c r="CR433" i="46"/>
  <c r="CQ433" i="46"/>
  <c r="CA433" i="46"/>
  <c r="BK433" i="46"/>
  <c r="AG433" i="46"/>
  <c r="AN433" i="46"/>
  <c r="CD433" i="46"/>
  <c r="BN433" i="46"/>
  <c r="AX433" i="46"/>
  <c r="Z433" i="46"/>
  <c r="CK433" i="46"/>
  <c r="BU433" i="46"/>
  <c r="BE433" i="46"/>
  <c r="AS433" i="46"/>
  <c r="U433" i="46"/>
  <c r="CT433" i="46"/>
  <c r="CU433" i="46"/>
  <c r="CV433" i="46"/>
  <c r="CW433" i="46"/>
  <c r="CX433" i="46"/>
  <c r="CY433" i="46"/>
  <c r="CZ433" i="46"/>
  <c r="DA433" i="46"/>
  <c r="DB433" i="46"/>
  <c r="DC433" i="46"/>
  <c r="DD433" i="46"/>
  <c r="DE433" i="46"/>
  <c r="DF433" i="46"/>
  <c r="DG433" i="46"/>
  <c r="DH433" i="46"/>
  <c r="DI433" i="46"/>
  <c r="DJ433" i="46"/>
  <c r="DK433" i="46"/>
  <c r="DL433" i="46"/>
  <c r="DM433" i="46"/>
  <c r="DN433" i="46"/>
  <c r="DO433" i="46"/>
  <c r="DP433" i="46"/>
  <c r="DQ433" i="46"/>
  <c r="DR433" i="46"/>
  <c r="DS433" i="46"/>
  <c r="DT433" i="46"/>
  <c r="DU433" i="46"/>
  <c r="DV433" i="46"/>
  <c r="DW433" i="46"/>
  <c r="DX433" i="46"/>
  <c r="DY433" i="46"/>
  <c r="DZ433" i="46"/>
  <c r="EA433" i="46"/>
  <c r="EB433" i="46"/>
  <c r="EC433" i="46"/>
  <c r="ED433" i="46"/>
  <c r="EE433" i="46"/>
  <c r="EF433" i="46"/>
  <c r="EG433" i="46"/>
  <c r="EH433" i="46"/>
  <c r="EI433" i="46"/>
  <c r="EJ433" i="46"/>
  <c r="EK433" i="46"/>
  <c r="EL433" i="46"/>
  <c r="EM433" i="46"/>
  <c r="EN433" i="46"/>
  <c r="EO433" i="46"/>
  <c r="EP433" i="46"/>
  <c r="EQ433" i="46"/>
  <c r="ER433" i="46"/>
  <c r="ES433" i="46"/>
  <c r="ET433" i="46"/>
  <c r="EU433" i="46"/>
  <c r="EV433" i="46"/>
  <c r="AO441" i="46"/>
  <c r="AQ441" i="46"/>
  <c r="AH441" i="46"/>
  <c r="AJ441" i="46"/>
  <c r="AD441" i="46"/>
  <c r="AK441" i="46"/>
  <c r="AV441" i="46"/>
  <c r="AZ441" i="46"/>
  <c r="BD441" i="46"/>
  <c r="BH441" i="46"/>
  <c r="BL441" i="46"/>
  <c r="BP441" i="46"/>
  <c r="BT441" i="46"/>
  <c r="BX441" i="46"/>
  <c r="CB441" i="46"/>
  <c r="CF441" i="46"/>
  <c r="CJ441" i="46"/>
  <c r="CN441" i="46"/>
  <c r="CR441" i="46"/>
  <c r="CV441" i="46"/>
  <c r="AR441" i="46"/>
  <c r="AM441" i="46"/>
  <c r="AC441" i="46"/>
  <c r="AA441" i="46"/>
  <c r="AP441" i="46"/>
  <c r="X441" i="46"/>
  <c r="AL441" i="46"/>
  <c r="AX441" i="46"/>
  <c r="BB441" i="46"/>
  <c r="BF441" i="46"/>
  <c r="BJ441" i="46"/>
  <c r="BN441" i="46"/>
  <c r="BR441" i="46"/>
  <c r="BV441" i="46"/>
  <c r="BZ441" i="46"/>
  <c r="CD441" i="46"/>
  <c r="CH441" i="46"/>
  <c r="CL441" i="46"/>
  <c r="CP441" i="46"/>
  <c r="CT441" i="46"/>
  <c r="CX441" i="46"/>
  <c r="CM441" i="46"/>
  <c r="BW441" i="46"/>
  <c r="BG441" i="46"/>
  <c r="AN441" i="46"/>
  <c r="V441" i="46"/>
  <c r="CW441" i="46"/>
  <c r="CG441" i="46"/>
  <c r="BQ441" i="46"/>
  <c r="BA441" i="46"/>
  <c r="AG441" i="46"/>
  <c r="CZ441" i="46"/>
  <c r="AB441" i="46"/>
  <c r="CY441" i="46"/>
  <c r="CI441" i="46"/>
  <c r="BS441" i="46"/>
  <c r="BC441" i="46"/>
  <c r="AI441" i="46"/>
  <c r="Y441" i="46"/>
  <c r="CS441" i="46"/>
  <c r="CC441" i="46"/>
  <c r="BM441" i="46"/>
  <c r="AW441" i="46"/>
  <c r="AT441" i="46"/>
  <c r="CU441" i="46"/>
  <c r="CE441" i="46"/>
  <c r="BO441" i="46"/>
  <c r="AY441" i="46"/>
  <c r="U441" i="46"/>
  <c r="CO441" i="46"/>
  <c r="BY441" i="46"/>
  <c r="BI441" i="46"/>
  <c r="Z441" i="46"/>
  <c r="AF441" i="46"/>
  <c r="DA441" i="46"/>
  <c r="CQ441" i="46"/>
  <c r="CA441" i="46"/>
  <c r="BK441" i="46"/>
  <c r="AE441" i="46"/>
  <c r="AS441" i="46"/>
  <c r="CK441" i="46"/>
  <c r="BU441" i="46"/>
  <c r="BE441" i="46"/>
  <c r="AU441" i="46"/>
  <c r="W441" i="46"/>
  <c r="DB441" i="46"/>
  <c r="DC441" i="46"/>
  <c r="DD441" i="46"/>
  <c r="DE441" i="46"/>
  <c r="DF441" i="46"/>
  <c r="DG441" i="46"/>
  <c r="DH441" i="46"/>
  <c r="DI441" i="46"/>
  <c r="DJ441" i="46"/>
  <c r="DK441" i="46"/>
  <c r="DL441" i="46"/>
  <c r="DM441" i="46"/>
  <c r="DN441" i="46"/>
  <c r="DO441" i="46"/>
  <c r="DP441" i="46"/>
  <c r="DQ441" i="46"/>
  <c r="DR441" i="46"/>
  <c r="DS441" i="46"/>
  <c r="DT441" i="46"/>
  <c r="DU441" i="46"/>
  <c r="DV441" i="46"/>
  <c r="DW441" i="46"/>
  <c r="DX441" i="46"/>
  <c r="DY441" i="46"/>
  <c r="DZ441" i="46"/>
  <c r="EA441" i="46"/>
  <c r="EB441" i="46"/>
  <c r="EC441" i="46"/>
  <c r="ED441" i="46"/>
  <c r="EE441" i="46"/>
  <c r="EF441" i="46"/>
  <c r="EG441" i="46"/>
  <c r="EH441" i="46"/>
  <c r="EI441" i="46"/>
  <c r="EJ441" i="46"/>
  <c r="EK441" i="46"/>
  <c r="EL441" i="46"/>
  <c r="EM441" i="46"/>
  <c r="EN441" i="46"/>
  <c r="EO441" i="46"/>
  <c r="EP441" i="46"/>
  <c r="EQ441" i="46"/>
  <c r="ER441" i="46"/>
  <c r="ES441" i="46"/>
  <c r="ET441" i="46"/>
  <c r="EU441" i="46"/>
  <c r="EV441" i="46"/>
  <c r="AC379" i="46"/>
  <c r="AQ379" i="46"/>
  <c r="AS379" i="46"/>
  <c r="AM379" i="46"/>
  <c r="AN379" i="46"/>
  <c r="AJ379" i="46"/>
  <c r="AT379" i="46"/>
  <c r="AG379" i="46"/>
  <c r="AR379" i="46"/>
  <c r="AA379" i="46"/>
  <c r="W379" i="46"/>
  <c r="X379" i="46"/>
  <c r="V379" i="46"/>
  <c r="AU379" i="46"/>
  <c r="AK379" i="46"/>
  <c r="U379" i="46"/>
  <c r="AD379" i="46"/>
  <c r="AP379" i="46"/>
  <c r="AI379" i="46"/>
  <c r="AE379" i="46"/>
  <c r="AO379" i="46"/>
  <c r="AL379" i="46"/>
  <c r="Y379" i="46"/>
  <c r="AF379" i="46"/>
  <c r="AH379" i="46"/>
  <c r="AB379" i="46"/>
  <c r="Z379" i="46"/>
  <c r="AV379" i="46"/>
  <c r="AW379" i="46"/>
  <c r="AX379" i="46"/>
  <c r="AY379" i="46"/>
  <c r="AZ379" i="46"/>
  <c r="BA379" i="46"/>
  <c r="BB379" i="46"/>
  <c r="BC379" i="46"/>
  <c r="BD379" i="46"/>
  <c r="BE379" i="46"/>
  <c r="BF379" i="46"/>
  <c r="BG379" i="46"/>
  <c r="BH379" i="46"/>
  <c r="BI379" i="46"/>
  <c r="BJ379" i="46"/>
  <c r="BK379" i="46"/>
  <c r="BL379" i="46"/>
  <c r="BM379" i="46"/>
  <c r="BN379" i="46"/>
  <c r="BO379" i="46"/>
  <c r="BP379" i="46"/>
  <c r="BQ379" i="46"/>
  <c r="BR379" i="46"/>
  <c r="BS379" i="46"/>
  <c r="BT379" i="46"/>
  <c r="BU379" i="46"/>
  <c r="BV379" i="46"/>
  <c r="BW379" i="46"/>
  <c r="BX379" i="46"/>
  <c r="BY379" i="46"/>
  <c r="BZ379" i="46"/>
  <c r="CA379" i="46"/>
  <c r="CB379" i="46"/>
  <c r="CC379" i="46"/>
  <c r="CD379" i="46"/>
  <c r="CE379" i="46"/>
  <c r="CF379" i="46"/>
  <c r="CG379" i="46"/>
  <c r="CH379" i="46"/>
  <c r="CI379" i="46"/>
  <c r="CJ379" i="46"/>
  <c r="CK379" i="46"/>
  <c r="CL379" i="46"/>
  <c r="CM379" i="46"/>
  <c r="CN379" i="46"/>
  <c r="CO379" i="46"/>
  <c r="CP379" i="46"/>
  <c r="CQ379" i="46"/>
  <c r="CR379" i="46"/>
  <c r="CS379" i="46"/>
  <c r="CT379" i="46"/>
  <c r="CU379" i="46"/>
  <c r="CV379" i="46"/>
  <c r="CW379" i="46"/>
  <c r="CX379" i="46"/>
  <c r="CY379" i="46"/>
  <c r="CZ379" i="46"/>
  <c r="DA379" i="46"/>
  <c r="DB379" i="46"/>
  <c r="DC379" i="46"/>
  <c r="DD379" i="46"/>
  <c r="DE379" i="46"/>
  <c r="DF379" i="46"/>
  <c r="DG379" i="46"/>
  <c r="DH379" i="46"/>
  <c r="DI379" i="46"/>
  <c r="DJ379" i="46"/>
  <c r="DK379" i="46"/>
  <c r="DL379" i="46"/>
  <c r="DM379" i="46"/>
  <c r="DN379" i="46"/>
  <c r="DO379" i="46"/>
  <c r="DP379" i="46"/>
  <c r="DQ379" i="46"/>
  <c r="DR379" i="46"/>
  <c r="DS379" i="46"/>
  <c r="DT379" i="46"/>
  <c r="DU379" i="46"/>
  <c r="DV379" i="46"/>
  <c r="DW379" i="46"/>
  <c r="DX379" i="46"/>
  <c r="DY379" i="46"/>
  <c r="DZ379" i="46"/>
  <c r="EA379" i="46"/>
  <c r="EB379" i="46"/>
  <c r="EC379" i="46"/>
  <c r="ED379" i="46"/>
  <c r="EE379" i="46"/>
  <c r="EF379" i="46"/>
  <c r="EG379" i="46"/>
  <c r="EH379" i="46"/>
  <c r="EI379" i="46"/>
  <c r="EJ379" i="46"/>
  <c r="EK379" i="46"/>
  <c r="EL379" i="46"/>
  <c r="EM379" i="46"/>
  <c r="EN379" i="46"/>
  <c r="EO379" i="46"/>
  <c r="EP379" i="46"/>
  <c r="EQ379" i="46"/>
  <c r="ER379" i="46"/>
  <c r="ES379" i="46"/>
  <c r="ET379" i="46"/>
  <c r="EU379" i="46"/>
  <c r="EV379" i="46"/>
  <c r="V435" i="46"/>
  <c r="AA435" i="46"/>
  <c r="U435" i="46"/>
  <c r="AD435" i="46"/>
  <c r="AB435" i="46"/>
  <c r="AG435" i="46"/>
  <c r="AW435" i="46"/>
  <c r="BA435" i="46"/>
  <c r="BE435" i="46"/>
  <c r="BI435" i="46"/>
  <c r="BM435" i="46"/>
  <c r="BQ435" i="46"/>
  <c r="BU435" i="46"/>
  <c r="BY435" i="46"/>
  <c r="CC435" i="46"/>
  <c r="CG435" i="46"/>
  <c r="CK435" i="46"/>
  <c r="CO435" i="46"/>
  <c r="CS435" i="46"/>
  <c r="AH435" i="46"/>
  <c r="Z435" i="46"/>
  <c r="AR435" i="46"/>
  <c r="Y435" i="46"/>
  <c r="AE435" i="46"/>
  <c r="AM435" i="46"/>
  <c r="W435" i="46"/>
  <c r="AY435" i="46"/>
  <c r="BC435" i="46"/>
  <c r="BG435" i="46"/>
  <c r="BK435" i="46"/>
  <c r="BO435" i="46"/>
  <c r="BS435" i="46"/>
  <c r="BW435" i="46"/>
  <c r="CA435" i="46"/>
  <c r="CE435" i="46"/>
  <c r="CI435" i="46"/>
  <c r="CM435" i="46"/>
  <c r="CQ435" i="46"/>
  <c r="AI435" i="46"/>
  <c r="AP435" i="46"/>
  <c r="AN435" i="46"/>
  <c r="AO435" i="46"/>
  <c r="AU435" i="46"/>
  <c r="AJ435" i="46"/>
  <c r="AV435" i="46"/>
  <c r="AZ435" i="46"/>
  <c r="BD435" i="46"/>
  <c r="BH435" i="46"/>
  <c r="BL435" i="46"/>
  <c r="BP435" i="46"/>
  <c r="BT435" i="46"/>
  <c r="BX435" i="46"/>
  <c r="CB435" i="46"/>
  <c r="CF435" i="46"/>
  <c r="CJ435" i="46"/>
  <c r="CN435" i="46"/>
  <c r="CR435" i="46"/>
  <c r="CT435" i="46"/>
  <c r="CU435" i="46"/>
  <c r="CV435" i="46"/>
  <c r="CH435" i="46"/>
  <c r="BR435" i="46"/>
  <c r="BB435" i="46"/>
  <c r="AT435" i="46"/>
  <c r="AS435" i="46"/>
  <c r="AC435" i="46"/>
  <c r="CD435" i="46"/>
  <c r="BN435" i="46"/>
  <c r="AX435" i="46"/>
  <c r="AF435" i="46"/>
  <c r="CP435" i="46"/>
  <c r="BZ435" i="46"/>
  <c r="BJ435" i="46"/>
  <c r="AL435" i="46"/>
  <c r="AQ435" i="46"/>
  <c r="CL435" i="46"/>
  <c r="BV435" i="46"/>
  <c r="BF435" i="46"/>
  <c r="X435" i="46"/>
  <c r="AK435" i="46"/>
  <c r="CW435" i="46"/>
  <c r="CX435" i="46"/>
  <c r="CY435" i="46"/>
  <c r="CZ435" i="46"/>
  <c r="DA435" i="46"/>
  <c r="DB435" i="46"/>
  <c r="DC435" i="46"/>
  <c r="DD435" i="46"/>
  <c r="DE435" i="46"/>
  <c r="DF435" i="46"/>
  <c r="DG435" i="46"/>
  <c r="DH435" i="46"/>
  <c r="DI435" i="46"/>
  <c r="DJ435" i="46"/>
  <c r="DK435" i="46"/>
  <c r="DL435" i="46"/>
  <c r="DM435" i="46"/>
  <c r="DN435" i="46"/>
  <c r="DO435" i="46"/>
  <c r="DP435" i="46"/>
  <c r="DQ435" i="46"/>
  <c r="DR435" i="46"/>
  <c r="DS435" i="46"/>
  <c r="DT435" i="46"/>
  <c r="DU435" i="46"/>
  <c r="DV435" i="46"/>
  <c r="DW435" i="46"/>
  <c r="DX435" i="46"/>
  <c r="DY435" i="46"/>
  <c r="DZ435" i="46"/>
  <c r="EA435" i="46"/>
  <c r="EB435" i="46"/>
  <c r="EC435" i="46"/>
  <c r="ED435" i="46"/>
  <c r="EE435" i="46"/>
  <c r="EF435" i="46"/>
  <c r="EG435" i="46"/>
  <c r="EH435" i="46"/>
  <c r="EI435" i="46"/>
  <c r="EJ435" i="46"/>
  <c r="EK435" i="46"/>
  <c r="EL435" i="46"/>
  <c r="EM435" i="46"/>
  <c r="EN435" i="46"/>
  <c r="EO435" i="46"/>
  <c r="EP435" i="46"/>
  <c r="EQ435" i="46"/>
  <c r="ER435" i="46"/>
  <c r="ES435" i="46"/>
  <c r="ET435" i="46"/>
  <c r="EU435" i="46"/>
  <c r="EV435" i="46"/>
  <c r="W476" i="46"/>
  <c r="AD476" i="46"/>
  <c r="AQ476" i="46"/>
  <c r="AE476" i="46"/>
  <c r="Z476" i="46"/>
  <c r="Y476" i="46"/>
  <c r="AV476" i="46"/>
  <c r="AZ476" i="46"/>
  <c r="BD476" i="46"/>
  <c r="BH476" i="46"/>
  <c r="BL476" i="46"/>
  <c r="BP476" i="46"/>
  <c r="BT476" i="46"/>
  <c r="BX476" i="46"/>
  <c r="CB476" i="46"/>
  <c r="CF476" i="46"/>
  <c r="CJ476" i="46"/>
  <c r="CN476" i="46"/>
  <c r="CR476" i="46"/>
  <c r="CV476" i="46"/>
  <c r="CZ476" i="46"/>
  <c r="DD476" i="46"/>
  <c r="DH476" i="46"/>
  <c r="DL476" i="46"/>
  <c r="DP476" i="46"/>
  <c r="DT476" i="46"/>
  <c r="DX476" i="46"/>
  <c r="EB476" i="46"/>
  <c r="EF476" i="46"/>
  <c r="AT476" i="46"/>
  <c r="AR476" i="46"/>
  <c r="AL476" i="46"/>
  <c r="X476" i="46"/>
  <c r="AY476" i="46"/>
  <c r="BK476" i="46"/>
  <c r="BS476" i="46"/>
  <c r="CE476" i="46"/>
  <c r="CM476" i="46"/>
  <c r="CY476" i="46"/>
  <c r="DK476" i="46"/>
  <c r="DW476" i="46"/>
  <c r="EJ476" i="46"/>
  <c r="AC476" i="46"/>
  <c r="AM476" i="46"/>
  <c r="AG476" i="46"/>
  <c r="AF476" i="46"/>
  <c r="AU476" i="46"/>
  <c r="AI476" i="46"/>
  <c r="AP476" i="46"/>
  <c r="AW476" i="46"/>
  <c r="BA476" i="46"/>
  <c r="BE476" i="46"/>
  <c r="BI476" i="46"/>
  <c r="BM476" i="46"/>
  <c r="BQ476" i="46"/>
  <c r="BU476" i="46"/>
  <c r="BY476" i="46"/>
  <c r="CC476" i="46"/>
  <c r="CG476" i="46"/>
  <c r="CK476" i="46"/>
  <c r="CO476" i="46"/>
  <c r="CS476" i="46"/>
  <c r="CW476" i="46"/>
  <c r="DA476" i="46"/>
  <c r="DE476" i="46"/>
  <c r="DI476" i="46"/>
  <c r="DM476" i="46"/>
  <c r="DQ476" i="46"/>
  <c r="DU476" i="46"/>
  <c r="DY476" i="46"/>
  <c r="EC476" i="46"/>
  <c r="EG476" i="46"/>
  <c r="BC476" i="46"/>
  <c r="BW476" i="46"/>
  <c r="CQ476" i="46"/>
  <c r="DC476" i="46"/>
  <c r="DS476" i="46"/>
  <c r="EE476" i="46"/>
  <c r="AS476" i="46"/>
  <c r="AB476" i="46"/>
  <c r="AH476" i="46"/>
  <c r="AK476" i="46"/>
  <c r="U476" i="46"/>
  <c r="AN476" i="46"/>
  <c r="AO476" i="46"/>
  <c r="AX476" i="46"/>
  <c r="BB476" i="46"/>
  <c r="BF476" i="46"/>
  <c r="BJ476" i="46"/>
  <c r="BN476" i="46"/>
  <c r="BR476" i="46"/>
  <c r="BV476" i="46"/>
  <c r="BZ476" i="46"/>
  <c r="CD476" i="46"/>
  <c r="CH476" i="46"/>
  <c r="CL476" i="46"/>
  <c r="CP476" i="46"/>
  <c r="CT476" i="46"/>
  <c r="CX476" i="46"/>
  <c r="DB476" i="46"/>
  <c r="DF476" i="46"/>
  <c r="DJ476" i="46"/>
  <c r="DN476" i="46"/>
  <c r="DR476" i="46"/>
  <c r="DV476" i="46"/>
  <c r="DZ476" i="46"/>
  <c r="ED476" i="46"/>
  <c r="EH476" i="46"/>
  <c r="AA476" i="46"/>
  <c r="AJ476" i="46"/>
  <c r="V476" i="46"/>
  <c r="BG476" i="46"/>
  <c r="BO476" i="46"/>
  <c r="CA476" i="46"/>
  <c r="CI476" i="46"/>
  <c r="CU476" i="46"/>
  <c r="DO476" i="46"/>
  <c r="EA476" i="46"/>
  <c r="DG476" i="46"/>
  <c r="EI476" i="46"/>
  <c r="EK476" i="46"/>
  <c r="EL476" i="46"/>
  <c r="EM476" i="46"/>
  <c r="EN476" i="46"/>
  <c r="EO476" i="46"/>
  <c r="EP476" i="46"/>
  <c r="EQ476" i="46"/>
  <c r="ER476" i="46"/>
  <c r="ES476" i="46"/>
  <c r="ET476" i="46"/>
  <c r="EU476" i="46"/>
  <c r="EV476" i="46"/>
  <c r="AB449" i="46"/>
  <c r="AJ449" i="46"/>
  <c r="AH449" i="46"/>
  <c r="V449" i="46"/>
  <c r="AN449" i="46"/>
  <c r="Z449" i="46"/>
  <c r="AV449" i="46"/>
  <c r="AZ449" i="46"/>
  <c r="BD449" i="46"/>
  <c r="BH449" i="46"/>
  <c r="BL449" i="46"/>
  <c r="BP449" i="46"/>
  <c r="BT449" i="46"/>
  <c r="BX449" i="46"/>
  <c r="CB449" i="46"/>
  <c r="CF449" i="46"/>
  <c r="CJ449" i="46"/>
  <c r="CN449" i="46"/>
  <c r="CR449" i="46"/>
  <c r="CV449" i="46"/>
  <c r="CZ449" i="46"/>
  <c r="DD449" i="46"/>
  <c r="CW449" i="46"/>
  <c r="DA449" i="46"/>
  <c r="DE449" i="46"/>
  <c r="DI449" i="46"/>
  <c r="BJ449" i="46"/>
  <c r="BN449" i="46"/>
  <c r="BR449" i="46"/>
  <c r="BV449" i="46"/>
  <c r="BZ449" i="46"/>
  <c r="CD449" i="46"/>
  <c r="CH449" i="46"/>
  <c r="CL449" i="46"/>
  <c r="CP449" i="46"/>
  <c r="CT449" i="46"/>
  <c r="CX449" i="46"/>
  <c r="DB449" i="46"/>
  <c r="DF449" i="46"/>
  <c r="W449" i="46"/>
  <c r="AT449" i="46"/>
  <c r="AU449" i="46"/>
  <c r="AD449" i="46"/>
  <c r="AE449" i="46"/>
  <c r="AO449" i="46"/>
  <c r="AM449" i="46"/>
  <c r="AY449" i="46"/>
  <c r="BC449" i="46"/>
  <c r="BG449" i="46"/>
  <c r="BK449" i="46"/>
  <c r="BO449" i="46"/>
  <c r="BS449" i="46"/>
  <c r="BW449" i="46"/>
  <c r="CA449" i="46"/>
  <c r="CE449" i="46"/>
  <c r="CI449" i="46"/>
  <c r="CM449" i="46"/>
  <c r="CQ449" i="46"/>
  <c r="CU449" i="46"/>
  <c r="CY449" i="46"/>
  <c r="DC449" i="46"/>
  <c r="DG449" i="46"/>
  <c r="DH449" i="46"/>
  <c r="AC449" i="46"/>
  <c r="AX449" i="46"/>
  <c r="AK449" i="46"/>
  <c r="CK449" i="46"/>
  <c r="BU449" i="46"/>
  <c r="BE449" i="46"/>
  <c r="AR449" i="46"/>
  <c r="AQ449" i="46"/>
  <c r="U449" i="46"/>
  <c r="AL449" i="46"/>
  <c r="CG449" i="46"/>
  <c r="BQ449" i="46"/>
  <c r="BA449" i="46"/>
  <c r="AP449" i="46"/>
  <c r="BF449" i="46"/>
  <c r="X449" i="46"/>
  <c r="AG449" i="46"/>
  <c r="DJ449" i="46"/>
  <c r="CS449" i="46"/>
  <c r="CC449" i="46"/>
  <c r="BM449" i="46"/>
  <c r="AW449" i="46"/>
  <c r="AA449" i="46"/>
  <c r="BB449" i="46"/>
  <c r="AI449" i="46"/>
  <c r="AS449" i="46"/>
  <c r="CO449" i="46"/>
  <c r="BY449" i="46"/>
  <c r="BI449" i="46"/>
  <c r="Y449" i="46"/>
  <c r="AF449" i="46"/>
  <c r="DK449" i="46"/>
  <c r="DL449" i="46"/>
  <c r="DM449" i="46"/>
  <c r="DN449" i="46"/>
  <c r="DO449" i="46"/>
  <c r="DP449" i="46"/>
  <c r="DQ449" i="46"/>
  <c r="DR449" i="46"/>
  <c r="DS449" i="46"/>
  <c r="DT449" i="46"/>
  <c r="DU449" i="46"/>
  <c r="DV449" i="46"/>
  <c r="DW449" i="46"/>
  <c r="DX449" i="46"/>
  <c r="DY449" i="46"/>
  <c r="DZ449" i="46"/>
  <c r="EA449" i="46"/>
  <c r="EB449" i="46"/>
  <c r="EC449" i="46"/>
  <c r="ED449" i="46"/>
  <c r="EE449" i="46"/>
  <c r="EF449" i="46"/>
  <c r="EG449" i="46"/>
  <c r="EH449" i="46"/>
  <c r="EI449" i="46"/>
  <c r="EJ449" i="46"/>
  <c r="EK449" i="46"/>
  <c r="EL449" i="46"/>
  <c r="EM449" i="46"/>
  <c r="EN449" i="46"/>
  <c r="EO449" i="46"/>
  <c r="EP449" i="46"/>
  <c r="EQ449" i="46"/>
  <c r="ER449" i="46"/>
  <c r="ES449" i="46"/>
  <c r="ET449" i="46"/>
  <c r="EU449" i="46"/>
  <c r="EV449" i="46"/>
  <c r="W413" i="46"/>
  <c r="AJ413" i="46"/>
  <c r="AU413" i="46"/>
  <c r="AR413" i="46"/>
  <c r="AI413" i="46"/>
  <c r="AQ413" i="46"/>
  <c r="AS413" i="46"/>
  <c r="AY413" i="46"/>
  <c r="BC413" i="46"/>
  <c r="BG413" i="46"/>
  <c r="BK413" i="46"/>
  <c r="BO413" i="46"/>
  <c r="BS413" i="46"/>
  <c r="BW413" i="46"/>
  <c r="AM413" i="46"/>
  <c r="AG413" i="46"/>
  <c r="U413" i="46"/>
  <c r="X413" i="46"/>
  <c r="AB413" i="46"/>
  <c r="AO413" i="46"/>
  <c r="AV413" i="46"/>
  <c r="AZ413" i="46"/>
  <c r="BD413" i="46"/>
  <c r="BH413" i="46"/>
  <c r="BL413" i="46"/>
  <c r="BP413" i="46"/>
  <c r="BT413" i="46"/>
  <c r="AT413" i="46"/>
  <c r="V413" i="46"/>
  <c r="AE413" i="46"/>
  <c r="Y413" i="46"/>
  <c r="AP413" i="46"/>
  <c r="AH413" i="46"/>
  <c r="AA413" i="46"/>
  <c r="AX413" i="46"/>
  <c r="BB413" i="46"/>
  <c r="BF413" i="46"/>
  <c r="BJ413" i="46"/>
  <c r="BN413" i="46"/>
  <c r="BR413" i="46"/>
  <c r="BV413" i="46"/>
  <c r="BI413" i="46"/>
  <c r="AN413" i="46"/>
  <c r="AL413" i="46"/>
  <c r="BY413" i="46"/>
  <c r="BX413" i="46"/>
  <c r="BU413" i="46"/>
  <c r="BE413" i="46"/>
  <c r="AK413" i="46"/>
  <c r="AF413" i="46"/>
  <c r="BZ413" i="46"/>
  <c r="BQ413" i="46"/>
  <c r="BA413" i="46"/>
  <c r="Z413" i="46"/>
  <c r="AD413" i="46"/>
  <c r="BM413" i="46"/>
  <c r="AW413" i="46"/>
  <c r="AC413" i="46"/>
  <c r="CA413" i="46"/>
  <c r="CB413" i="46"/>
  <c r="CC413" i="46"/>
  <c r="CD413" i="46"/>
  <c r="CE413" i="46"/>
  <c r="CF413" i="46"/>
  <c r="CG413" i="46"/>
  <c r="CH413" i="46"/>
  <c r="CI413" i="46"/>
  <c r="CJ413" i="46"/>
  <c r="CK413" i="46"/>
  <c r="CL413" i="46"/>
  <c r="CM413" i="46"/>
  <c r="CN413" i="46"/>
  <c r="CO413" i="46"/>
  <c r="CP413" i="46"/>
  <c r="CQ413" i="46"/>
  <c r="CR413" i="46"/>
  <c r="CS413" i="46"/>
  <c r="CT413" i="46"/>
  <c r="CU413" i="46"/>
  <c r="CV413" i="46"/>
  <c r="CW413" i="46"/>
  <c r="CX413" i="46"/>
  <c r="CY413" i="46"/>
  <c r="CZ413" i="46"/>
  <c r="DA413" i="46"/>
  <c r="DB413" i="46"/>
  <c r="DC413" i="46"/>
  <c r="DD413" i="46"/>
  <c r="DE413" i="46"/>
  <c r="DF413" i="46"/>
  <c r="DG413" i="46"/>
  <c r="DH413" i="46"/>
  <c r="DI413" i="46"/>
  <c r="DJ413" i="46"/>
  <c r="DK413" i="46"/>
  <c r="DL413" i="46"/>
  <c r="DM413" i="46"/>
  <c r="DN413" i="46"/>
  <c r="DO413" i="46"/>
  <c r="DP413" i="46"/>
  <c r="DQ413" i="46"/>
  <c r="DR413" i="46"/>
  <c r="DS413" i="46"/>
  <c r="DT413" i="46"/>
  <c r="DU413" i="46"/>
  <c r="DV413" i="46"/>
  <c r="DW413" i="46"/>
  <c r="DX413" i="46"/>
  <c r="DY413" i="46"/>
  <c r="DZ413" i="46"/>
  <c r="EA413" i="46"/>
  <c r="EB413" i="46"/>
  <c r="EC413" i="46"/>
  <c r="ED413" i="46"/>
  <c r="EE413" i="46"/>
  <c r="EF413" i="46"/>
  <c r="EG413" i="46"/>
  <c r="EH413" i="46"/>
  <c r="EI413" i="46"/>
  <c r="EJ413" i="46"/>
  <c r="EK413" i="46"/>
  <c r="EL413" i="46"/>
  <c r="EM413" i="46"/>
  <c r="EN413" i="46"/>
  <c r="EO413" i="46"/>
  <c r="EP413" i="46"/>
  <c r="EQ413" i="46"/>
  <c r="ER413" i="46"/>
  <c r="ES413" i="46"/>
  <c r="ET413" i="46"/>
  <c r="EU413" i="46"/>
  <c r="EV413" i="46"/>
  <c r="BC391" i="46"/>
  <c r="AS391" i="46"/>
  <c r="AM391" i="46"/>
  <c r="AJ391" i="46"/>
  <c r="AA391" i="46"/>
  <c r="X391" i="46"/>
  <c r="AE391" i="46"/>
  <c r="AI391" i="46"/>
  <c r="AY391" i="46"/>
  <c r="Z391" i="46"/>
  <c r="AB391" i="46"/>
  <c r="AG391" i="46"/>
  <c r="AQ391" i="46"/>
  <c r="AN391" i="46"/>
  <c r="AU391" i="46"/>
  <c r="AV391" i="46"/>
  <c r="AZ391" i="46"/>
  <c r="AF391" i="46"/>
  <c r="AL391" i="46"/>
  <c r="AC391" i="46"/>
  <c r="AR391" i="46"/>
  <c r="AO391" i="46"/>
  <c r="BB391" i="46"/>
  <c r="AX391" i="46"/>
  <c r="AT391" i="46"/>
  <c r="AK391" i="46"/>
  <c r="AP391" i="46"/>
  <c r="U391" i="46"/>
  <c r="V391" i="46"/>
  <c r="BA391" i="46"/>
  <c r="Y391" i="46"/>
  <c r="BD391" i="46"/>
  <c r="AH391" i="46"/>
  <c r="W391" i="46"/>
  <c r="AW391" i="46"/>
  <c r="AD391" i="46"/>
  <c r="BE391" i="46"/>
  <c r="BF391" i="46"/>
  <c r="BG391" i="46"/>
  <c r="BH391" i="46"/>
  <c r="BI391" i="46"/>
  <c r="BJ391" i="46"/>
  <c r="BK391" i="46"/>
  <c r="BL391" i="46"/>
  <c r="BM391" i="46"/>
  <c r="BN391" i="46"/>
  <c r="BO391" i="46"/>
  <c r="BP391" i="46"/>
  <c r="BQ391" i="46"/>
  <c r="BR391" i="46"/>
  <c r="BS391" i="46"/>
  <c r="BT391" i="46"/>
  <c r="BU391" i="46"/>
  <c r="BV391" i="46"/>
  <c r="BW391" i="46"/>
  <c r="BX391" i="46"/>
  <c r="BY391" i="46"/>
  <c r="BZ391" i="46"/>
  <c r="CA391" i="46"/>
  <c r="CB391" i="46"/>
  <c r="CC391" i="46"/>
  <c r="CD391" i="46"/>
  <c r="CE391" i="46"/>
  <c r="CF391" i="46"/>
  <c r="CG391" i="46"/>
  <c r="CH391" i="46"/>
  <c r="CI391" i="46"/>
  <c r="CJ391" i="46"/>
  <c r="CK391" i="46"/>
  <c r="CL391" i="46"/>
  <c r="CM391" i="46"/>
  <c r="CN391" i="46"/>
  <c r="CO391" i="46"/>
  <c r="CP391" i="46"/>
  <c r="CQ391" i="46"/>
  <c r="CR391" i="46"/>
  <c r="CS391" i="46"/>
  <c r="CT391" i="46"/>
  <c r="CU391" i="46"/>
  <c r="CV391" i="46"/>
  <c r="CW391" i="46"/>
  <c r="CX391" i="46"/>
  <c r="CY391" i="46"/>
  <c r="CZ391" i="46"/>
  <c r="DA391" i="46"/>
  <c r="DB391" i="46"/>
  <c r="DC391" i="46"/>
  <c r="DD391" i="46"/>
  <c r="DE391" i="46"/>
  <c r="DF391" i="46"/>
  <c r="DG391" i="46"/>
  <c r="DH391" i="46"/>
  <c r="DI391" i="46"/>
  <c r="DJ391" i="46"/>
  <c r="DK391" i="46"/>
  <c r="DL391" i="46"/>
  <c r="DM391" i="46"/>
  <c r="DN391" i="46"/>
  <c r="DO391" i="46"/>
  <c r="DP391" i="46"/>
  <c r="DQ391" i="46"/>
  <c r="DR391" i="46"/>
  <c r="DS391" i="46"/>
  <c r="DT391" i="46"/>
  <c r="DU391" i="46"/>
  <c r="DV391" i="46"/>
  <c r="DW391" i="46"/>
  <c r="DX391" i="46"/>
  <c r="DY391" i="46"/>
  <c r="DZ391" i="46"/>
  <c r="EA391" i="46"/>
  <c r="EB391" i="46"/>
  <c r="EC391" i="46"/>
  <c r="ED391" i="46"/>
  <c r="EE391" i="46"/>
  <c r="EF391" i="46"/>
  <c r="EG391" i="46"/>
  <c r="EH391" i="46"/>
  <c r="EI391" i="46"/>
  <c r="EJ391" i="46"/>
  <c r="EK391" i="46"/>
  <c r="EL391" i="46"/>
  <c r="EM391" i="46"/>
  <c r="EN391" i="46"/>
  <c r="EO391" i="46"/>
  <c r="EP391" i="46"/>
  <c r="EQ391" i="46"/>
  <c r="ER391" i="46"/>
  <c r="ES391" i="46"/>
  <c r="ET391" i="46"/>
  <c r="EU391" i="46"/>
  <c r="EV391" i="46"/>
  <c r="AB430" i="46"/>
  <c r="AH430" i="46"/>
  <c r="Z430" i="46"/>
  <c r="AC430" i="46"/>
  <c r="AF430" i="46"/>
  <c r="AN430" i="46"/>
  <c r="W430" i="46"/>
  <c r="AX430" i="46"/>
  <c r="BB430" i="46"/>
  <c r="BF430" i="46"/>
  <c r="BJ430" i="46"/>
  <c r="BN430" i="46"/>
  <c r="BR430" i="46"/>
  <c r="BV430" i="46"/>
  <c r="BZ430" i="46"/>
  <c r="CD430" i="46"/>
  <c r="CH430" i="46"/>
  <c r="CL430" i="46"/>
  <c r="AY430" i="46"/>
  <c r="BC430" i="46"/>
  <c r="BG430" i="46"/>
  <c r="BK430" i="46"/>
  <c r="BO430" i="46"/>
  <c r="BS430" i="46"/>
  <c r="BW430" i="46"/>
  <c r="CA430" i="46"/>
  <c r="CE430" i="46"/>
  <c r="CI430" i="46"/>
  <c r="CM430" i="46"/>
  <c r="X430" i="46"/>
  <c r="AT430" i="46"/>
  <c r="AO430" i="46"/>
  <c r="U430" i="46"/>
  <c r="AG430" i="46"/>
  <c r="V430" i="46"/>
  <c r="AV430" i="46"/>
  <c r="AZ430" i="46"/>
  <c r="BD430" i="46"/>
  <c r="BH430" i="46"/>
  <c r="BL430" i="46"/>
  <c r="BP430" i="46"/>
  <c r="BT430" i="46"/>
  <c r="BX430" i="46"/>
  <c r="CB430" i="46"/>
  <c r="CF430" i="46"/>
  <c r="CJ430" i="46"/>
  <c r="CN430" i="46"/>
  <c r="AL430" i="46"/>
  <c r="AD430" i="46"/>
  <c r="AJ430" i="46"/>
  <c r="AR430" i="46"/>
  <c r="AQ430" i="46"/>
  <c r="AW430" i="46"/>
  <c r="BA430" i="46"/>
  <c r="BE430" i="46"/>
  <c r="BI430" i="46"/>
  <c r="BM430" i="46"/>
  <c r="BQ430" i="46"/>
  <c r="BU430" i="46"/>
  <c r="BY430" i="46"/>
  <c r="CC430" i="46"/>
  <c r="CG430" i="46"/>
  <c r="CK430" i="46"/>
  <c r="CO430" i="46"/>
  <c r="CP430" i="46"/>
  <c r="AK430" i="46"/>
  <c r="AM430" i="46"/>
  <c r="AI430" i="46"/>
  <c r="AS430" i="46"/>
  <c r="CQ430" i="46"/>
  <c r="AP430" i="46"/>
  <c r="Y430" i="46"/>
  <c r="AE430" i="46"/>
  <c r="AU430" i="46"/>
  <c r="AA430" i="46"/>
  <c r="CR430" i="46"/>
  <c r="CS430" i="46"/>
  <c r="CT430" i="46"/>
  <c r="CU430" i="46"/>
  <c r="CV430" i="46"/>
  <c r="CW430" i="46"/>
  <c r="CX430" i="46"/>
  <c r="CY430" i="46"/>
  <c r="CZ430" i="46"/>
  <c r="DA430" i="46"/>
  <c r="DB430" i="46"/>
  <c r="DC430" i="46"/>
  <c r="DD430" i="46"/>
  <c r="DE430" i="46"/>
  <c r="DF430" i="46"/>
  <c r="DG430" i="46"/>
  <c r="DH430" i="46"/>
  <c r="DI430" i="46"/>
  <c r="DJ430" i="46"/>
  <c r="DK430" i="46"/>
  <c r="DL430" i="46"/>
  <c r="DM430" i="46"/>
  <c r="DN430" i="46"/>
  <c r="DO430" i="46"/>
  <c r="DP430" i="46"/>
  <c r="DQ430" i="46"/>
  <c r="DR430" i="46"/>
  <c r="DS430" i="46"/>
  <c r="DT430" i="46"/>
  <c r="DU430" i="46"/>
  <c r="DV430" i="46"/>
  <c r="DW430" i="46"/>
  <c r="DX430" i="46"/>
  <c r="DY430" i="46"/>
  <c r="DZ430" i="46"/>
  <c r="EA430" i="46"/>
  <c r="EB430" i="46"/>
  <c r="EC430" i="46"/>
  <c r="ED430" i="46"/>
  <c r="EE430" i="46"/>
  <c r="EF430" i="46"/>
  <c r="EG430" i="46"/>
  <c r="EH430" i="46"/>
  <c r="EI430" i="46"/>
  <c r="EJ430" i="46"/>
  <c r="EK430" i="46"/>
  <c r="EL430" i="46"/>
  <c r="EM430" i="46"/>
  <c r="EN430" i="46"/>
  <c r="EO430" i="46"/>
  <c r="EP430" i="46"/>
  <c r="EQ430" i="46"/>
  <c r="ER430" i="46"/>
  <c r="ES430" i="46"/>
  <c r="ET430" i="46"/>
  <c r="EU430" i="46"/>
  <c r="EV430" i="46"/>
  <c r="X416" i="46"/>
  <c r="AU416" i="46"/>
  <c r="AM416" i="46"/>
  <c r="AL416" i="46"/>
  <c r="V416" i="46"/>
  <c r="AP416" i="46"/>
  <c r="AT416" i="46"/>
  <c r="AW416" i="46"/>
  <c r="BA416" i="46"/>
  <c r="BE416" i="46"/>
  <c r="BI416" i="46"/>
  <c r="BM416" i="46"/>
  <c r="BQ416" i="46"/>
  <c r="BU416" i="46"/>
  <c r="BY416" i="46"/>
  <c r="AS416" i="46"/>
  <c r="AK416" i="46"/>
  <c r="U416" i="46"/>
  <c r="AA416" i="46"/>
  <c r="AF416" i="46"/>
  <c r="AJ416" i="46"/>
  <c r="AV416" i="46"/>
  <c r="AZ416" i="46"/>
  <c r="BD416" i="46"/>
  <c r="BH416" i="46"/>
  <c r="BL416" i="46"/>
  <c r="BP416" i="46"/>
  <c r="BT416" i="46"/>
  <c r="BX416" i="46"/>
  <c r="CA416" i="46"/>
  <c r="BS416" i="46"/>
  <c r="BC416" i="46"/>
  <c r="AD416" i="46"/>
  <c r="AH416" i="46"/>
  <c r="BZ416" i="46"/>
  <c r="BJ416" i="46"/>
  <c r="AO416" i="46"/>
  <c r="AB416" i="46"/>
  <c r="BO416" i="46"/>
  <c r="AY416" i="46"/>
  <c r="AE416" i="46"/>
  <c r="BV416" i="46"/>
  <c r="BF416" i="46"/>
  <c r="W416" i="46"/>
  <c r="Y416" i="46"/>
  <c r="CC416" i="46"/>
  <c r="BK416" i="46"/>
  <c r="Z416" i="46"/>
  <c r="AR416" i="46"/>
  <c r="BR416" i="46"/>
  <c r="BB416" i="46"/>
  <c r="AI416" i="46"/>
  <c r="AN416" i="46"/>
  <c r="BW416" i="46"/>
  <c r="BG416" i="46"/>
  <c r="AG416" i="46"/>
  <c r="AQ416" i="46"/>
  <c r="BN416" i="46"/>
  <c r="AX416" i="46"/>
  <c r="AC416" i="46"/>
  <c r="CB416" i="46"/>
  <c r="CD416" i="46"/>
  <c r="CE416" i="46"/>
  <c r="CF416" i="46"/>
  <c r="CG416" i="46"/>
  <c r="CH416" i="46"/>
  <c r="CI416" i="46"/>
  <c r="CJ416" i="46"/>
  <c r="CK416" i="46"/>
  <c r="CL416" i="46"/>
  <c r="CM416" i="46"/>
  <c r="CN416" i="46"/>
  <c r="CO416" i="46"/>
  <c r="CP416" i="46"/>
  <c r="CQ416" i="46"/>
  <c r="CR416" i="46"/>
  <c r="CS416" i="46"/>
  <c r="CT416" i="46"/>
  <c r="CU416" i="46"/>
  <c r="CV416" i="46"/>
  <c r="CW416" i="46"/>
  <c r="CX416" i="46"/>
  <c r="CY416" i="46"/>
  <c r="CZ416" i="46"/>
  <c r="DA416" i="46"/>
  <c r="DB416" i="46"/>
  <c r="DC416" i="46"/>
  <c r="DD416" i="46"/>
  <c r="DE416" i="46"/>
  <c r="DF416" i="46"/>
  <c r="DG416" i="46"/>
  <c r="DH416" i="46"/>
  <c r="DI416" i="46"/>
  <c r="DJ416" i="46"/>
  <c r="DK416" i="46"/>
  <c r="DL416" i="46"/>
  <c r="DM416" i="46"/>
  <c r="DN416" i="46"/>
  <c r="DO416" i="46"/>
  <c r="DP416" i="46"/>
  <c r="DQ416" i="46"/>
  <c r="DR416" i="46"/>
  <c r="DS416" i="46"/>
  <c r="DT416" i="46"/>
  <c r="DU416" i="46"/>
  <c r="DV416" i="46"/>
  <c r="DW416" i="46"/>
  <c r="DX416" i="46"/>
  <c r="DY416" i="46"/>
  <c r="DZ416" i="46"/>
  <c r="EA416" i="46"/>
  <c r="EB416" i="46"/>
  <c r="EC416" i="46"/>
  <c r="ED416" i="46"/>
  <c r="EE416" i="46"/>
  <c r="EF416" i="46"/>
  <c r="EG416" i="46"/>
  <c r="EH416" i="46"/>
  <c r="EI416" i="46"/>
  <c r="EJ416" i="46"/>
  <c r="EK416" i="46"/>
  <c r="EL416" i="46"/>
  <c r="EM416" i="46"/>
  <c r="EN416" i="46"/>
  <c r="EO416" i="46"/>
  <c r="EP416" i="46"/>
  <c r="EQ416" i="46"/>
  <c r="ER416" i="46"/>
  <c r="ES416" i="46"/>
  <c r="ET416" i="46"/>
  <c r="EU416" i="46"/>
  <c r="EV416" i="46"/>
  <c r="AO417" i="46"/>
  <c r="V417" i="46"/>
  <c r="U417" i="46"/>
  <c r="AN417" i="46"/>
  <c r="AA417" i="46"/>
  <c r="AR417" i="46"/>
  <c r="AE417" i="46"/>
  <c r="AX417" i="46"/>
  <c r="BB417" i="46"/>
  <c r="BF417" i="46"/>
  <c r="BJ417" i="46"/>
  <c r="BN417" i="46"/>
  <c r="BR417" i="46"/>
  <c r="BV417" i="46"/>
  <c r="BZ417" i="46"/>
  <c r="CB417" i="46"/>
  <c r="BC417" i="46"/>
  <c r="BG417" i="46"/>
  <c r="BK417" i="46"/>
  <c r="BO417" i="46"/>
  <c r="BS417" i="46"/>
  <c r="BW417" i="46"/>
  <c r="CA417" i="46"/>
  <c r="AT417" i="46"/>
  <c r="AC417" i="46"/>
  <c r="AM417" i="46"/>
  <c r="Z417" i="46"/>
  <c r="Y417" i="46"/>
  <c r="AH417" i="46"/>
  <c r="AV417" i="46"/>
  <c r="AZ417" i="46"/>
  <c r="BD417" i="46"/>
  <c r="BH417" i="46"/>
  <c r="BL417" i="46"/>
  <c r="BP417" i="46"/>
  <c r="BT417" i="46"/>
  <c r="BX417" i="46"/>
  <c r="BE417" i="46"/>
  <c r="BI417" i="46"/>
  <c r="BM417" i="46"/>
  <c r="BQ417" i="46"/>
  <c r="BU417" i="46"/>
  <c r="BY417" i="46"/>
  <c r="CC417" i="46"/>
  <c r="AP417" i="46"/>
  <c r="AB417" i="46"/>
  <c r="AI417" i="46"/>
  <c r="AY417" i="46"/>
  <c r="AG417" i="46"/>
  <c r="BA417" i="46"/>
  <c r="AD417" i="46"/>
  <c r="AF417" i="46"/>
  <c r="AU417" i="46"/>
  <c r="W417" i="46"/>
  <c r="CD417" i="46"/>
  <c r="AW417" i="46"/>
  <c r="X417" i="46"/>
  <c r="AK417" i="46"/>
  <c r="AJ417" i="46"/>
  <c r="AL417" i="46"/>
  <c r="AS417" i="46"/>
  <c r="AQ417" i="46"/>
  <c r="CE417" i="46"/>
  <c r="CF417" i="46"/>
  <c r="CG417" i="46"/>
  <c r="CH417" i="46"/>
  <c r="CI417" i="46"/>
  <c r="CJ417" i="46"/>
  <c r="CK417" i="46"/>
  <c r="CL417" i="46"/>
  <c r="CM417" i="46"/>
  <c r="CN417" i="46"/>
  <c r="CO417" i="46"/>
  <c r="CP417" i="46"/>
  <c r="CQ417" i="46"/>
  <c r="CR417" i="46"/>
  <c r="CS417" i="46"/>
  <c r="CT417" i="46"/>
  <c r="CU417" i="46"/>
  <c r="CV417" i="46"/>
  <c r="CW417" i="46"/>
  <c r="CX417" i="46"/>
  <c r="CY417" i="46"/>
  <c r="CZ417" i="46"/>
  <c r="DA417" i="46"/>
  <c r="DB417" i="46"/>
  <c r="DC417" i="46"/>
  <c r="DD417" i="46"/>
  <c r="DE417" i="46"/>
  <c r="DF417" i="46"/>
  <c r="DG417" i="46"/>
  <c r="DH417" i="46"/>
  <c r="DI417" i="46"/>
  <c r="DJ417" i="46"/>
  <c r="DK417" i="46"/>
  <c r="DL417" i="46"/>
  <c r="DM417" i="46"/>
  <c r="DN417" i="46"/>
  <c r="DO417" i="46"/>
  <c r="DP417" i="46"/>
  <c r="DQ417" i="46"/>
  <c r="DR417" i="46"/>
  <c r="DS417" i="46"/>
  <c r="DT417" i="46"/>
  <c r="DU417" i="46"/>
  <c r="DV417" i="46"/>
  <c r="DW417" i="46"/>
  <c r="DX417" i="46"/>
  <c r="DY417" i="46"/>
  <c r="DZ417" i="46"/>
  <c r="EA417" i="46"/>
  <c r="EB417" i="46"/>
  <c r="EC417" i="46"/>
  <c r="ED417" i="46"/>
  <c r="EE417" i="46"/>
  <c r="EF417" i="46"/>
  <c r="EG417" i="46"/>
  <c r="EH417" i="46"/>
  <c r="EI417" i="46"/>
  <c r="EJ417" i="46"/>
  <c r="EK417" i="46"/>
  <c r="EL417" i="46"/>
  <c r="EM417" i="46"/>
  <c r="EN417" i="46"/>
  <c r="EO417" i="46"/>
  <c r="EP417" i="46"/>
  <c r="EQ417" i="46"/>
  <c r="ER417" i="46"/>
  <c r="ES417" i="46"/>
  <c r="ET417" i="46"/>
  <c r="EU417" i="46"/>
  <c r="EV417" i="46"/>
  <c r="W469" i="46"/>
  <c r="U469" i="46"/>
  <c r="AP469" i="46"/>
  <c r="X469" i="46"/>
  <c r="AT469" i="46"/>
  <c r="AH469" i="46"/>
  <c r="AV469" i="46"/>
  <c r="AZ469" i="46"/>
  <c r="BD469" i="46"/>
  <c r="BH469" i="46"/>
  <c r="BL469" i="46"/>
  <c r="BP469" i="46"/>
  <c r="BT469" i="46"/>
  <c r="BX469" i="46"/>
  <c r="CB469" i="46"/>
  <c r="CF469" i="46"/>
  <c r="CJ469" i="46"/>
  <c r="CN469" i="46"/>
  <c r="CR469" i="46"/>
  <c r="CV469" i="46"/>
  <c r="CZ469" i="46"/>
  <c r="DD469" i="46"/>
  <c r="DH469" i="46"/>
  <c r="DL469" i="46"/>
  <c r="DP469" i="46"/>
  <c r="DT469" i="46"/>
  <c r="DX469" i="46"/>
  <c r="CS469" i="46"/>
  <c r="CW469" i="46"/>
  <c r="DA469" i="46"/>
  <c r="DE469" i="46"/>
  <c r="DI469" i="46"/>
  <c r="DM469" i="46"/>
  <c r="DQ469" i="46"/>
  <c r="DU469" i="46"/>
  <c r="DY469" i="46"/>
  <c r="EB469" i="46"/>
  <c r="V469" i="46"/>
  <c r="AR469" i="46"/>
  <c r="AO469" i="46"/>
  <c r="AQ469" i="46"/>
  <c r="AS469" i="46"/>
  <c r="AU469" i="46"/>
  <c r="AJ469" i="46"/>
  <c r="AX469" i="46"/>
  <c r="BB469" i="46"/>
  <c r="BF469" i="46"/>
  <c r="BJ469" i="46"/>
  <c r="BN469" i="46"/>
  <c r="BR469" i="46"/>
  <c r="BV469" i="46"/>
  <c r="BZ469" i="46"/>
  <c r="CD469" i="46"/>
  <c r="CH469" i="46"/>
  <c r="CL469" i="46"/>
  <c r="CP469" i="46"/>
  <c r="CT469" i="46"/>
  <c r="CX469" i="46"/>
  <c r="DB469" i="46"/>
  <c r="DF469" i="46"/>
  <c r="DJ469" i="46"/>
  <c r="DN469" i="46"/>
  <c r="DR469" i="46"/>
  <c r="DV469" i="46"/>
  <c r="DZ469" i="46"/>
  <c r="EC469" i="46"/>
  <c r="AL469" i="46"/>
  <c r="CO469" i="46"/>
  <c r="BY469" i="46"/>
  <c r="BI469" i="46"/>
  <c r="AI469" i="46"/>
  <c r="Y469" i="46"/>
  <c r="EA469" i="46"/>
  <c r="DK469" i="46"/>
  <c r="CU469" i="46"/>
  <c r="CE469" i="46"/>
  <c r="BO469" i="46"/>
  <c r="AY469" i="46"/>
  <c r="AB469" i="46"/>
  <c r="CI469" i="46"/>
  <c r="BC469" i="46"/>
  <c r="CK469" i="46"/>
  <c r="BU469" i="46"/>
  <c r="BE469" i="46"/>
  <c r="AE469" i="46"/>
  <c r="AM469" i="46"/>
  <c r="DW469" i="46"/>
  <c r="DG469" i="46"/>
  <c r="CQ469" i="46"/>
  <c r="CA469" i="46"/>
  <c r="BK469" i="46"/>
  <c r="AF469" i="46"/>
  <c r="Z469" i="46"/>
  <c r="ED469" i="46"/>
  <c r="CY469" i="46"/>
  <c r="BS469" i="46"/>
  <c r="AD469" i="46"/>
  <c r="CG469" i="46"/>
  <c r="BQ469" i="46"/>
  <c r="BA469" i="46"/>
  <c r="AC469" i="46"/>
  <c r="AK469" i="46"/>
  <c r="DS469" i="46"/>
  <c r="DC469" i="46"/>
  <c r="CM469" i="46"/>
  <c r="BW469" i="46"/>
  <c r="BG469" i="46"/>
  <c r="AG469" i="46"/>
  <c r="AN469" i="46"/>
  <c r="BM469" i="46"/>
  <c r="AA469" i="46"/>
  <c r="CC469" i="46"/>
  <c r="AW469" i="46"/>
  <c r="DO469" i="46"/>
  <c r="EE469" i="46"/>
  <c r="EF469" i="46"/>
  <c r="EG469" i="46"/>
  <c r="EH469" i="46"/>
  <c r="EI469" i="46"/>
  <c r="EJ469" i="46"/>
  <c r="EK469" i="46"/>
  <c r="EL469" i="46"/>
  <c r="EM469" i="46"/>
  <c r="EN469" i="46"/>
  <c r="EO469" i="46"/>
  <c r="EP469" i="46"/>
  <c r="EQ469" i="46"/>
  <c r="ER469" i="46"/>
  <c r="ES469" i="46"/>
  <c r="ET469" i="46"/>
  <c r="EU469" i="46"/>
  <c r="EV469" i="46"/>
  <c r="AB367" i="46"/>
  <c r="AG367" i="46"/>
  <c r="AF367" i="46"/>
  <c r="AJ367" i="46"/>
  <c r="AN367" i="46"/>
  <c r="AR367" i="46"/>
  <c r="U367" i="46"/>
  <c r="Y367" i="46"/>
  <c r="W367" i="46"/>
  <c r="AD367" i="46"/>
  <c r="AK367" i="46"/>
  <c r="AO367" i="46"/>
  <c r="AS367" i="46"/>
  <c r="AC367" i="46"/>
  <c r="AA367" i="46"/>
  <c r="V367" i="46"/>
  <c r="AH367" i="46"/>
  <c r="AL367" i="46"/>
  <c r="AP367" i="46"/>
  <c r="AT367" i="46"/>
  <c r="X367" i="46"/>
  <c r="Z367" i="46"/>
  <c r="AE367" i="46"/>
  <c r="AI367" i="46"/>
  <c r="AM367" i="46"/>
  <c r="AQ367" i="46"/>
  <c r="AU367" i="46"/>
  <c r="AV367" i="46"/>
  <c r="AW367" i="46"/>
  <c r="AX367" i="46"/>
  <c r="AY367" i="46"/>
  <c r="AZ367" i="46"/>
  <c r="BA367" i="46"/>
  <c r="BB367" i="46"/>
  <c r="BC367" i="46"/>
  <c r="BD367" i="46"/>
  <c r="BE367" i="46"/>
  <c r="BF367" i="46"/>
  <c r="BG367" i="46"/>
  <c r="BH367" i="46"/>
  <c r="BI367" i="46"/>
  <c r="BJ367" i="46"/>
  <c r="BK367" i="46"/>
  <c r="BL367" i="46"/>
  <c r="BM367" i="46"/>
  <c r="BN367" i="46"/>
  <c r="BO367" i="46"/>
  <c r="BP367" i="46"/>
  <c r="BQ367" i="46"/>
  <c r="BR367" i="46"/>
  <c r="BS367" i="46"/>
  <c r="BT367" i="46"/>
  <c r="BU367" i="46"/>
  <c r="BV367" i="46"/>
  <c r="BW367" i="46"/>
  <c r="BX367" i="46"/>
  <c r="BY367" i="46"/>
  <c r="BZ367" i="46"/>
  <c r="CA367" i="46"/>
  <c r="CB367" i="46"/>
  <c r="CC367" i="46"/>
  <c r="CD367" i="46"/>
  <c r="CE367" i="46"/>
  <c r="CF367" i="46"/>
  <c r="CG367" i="46"/>
  <c r="CH367" i="46"/>
  <c r="CI367" i="46"/>
  <c r="CJ367" i="46"/>
  <c r="CK367" i="46"/>
  <c r="CL367" i="46"/>
  <c r="CM367" i="46"/>
  <c r="CN367" i="46"/>
  <c r="CO367" i="46"/>
  <c r="CP367" i="46"/>
  <c r="CQ367" i="46"/>
  <c r="CR367" i="46"/>
  <c r="CS367" i="46"/>
  <c r="CT367" i="46"/>
  <c r="CU367" i="46"/>
  <c r="CV367" i="46"/>
  <c r="CW367" i="46"/>
  <c r="CX367" i="46"/>
  <c r="CY367" i="46"/>
  <c r="CZ367" i="46"/>
  <c r="DA367" i="46"/>
  <c r="DB367" i="46"/>
  <c r="DC367" i="46"/>
  <c r="DD367" i="46"/>
  <c r="DE367" i="46"/>
  <c r="DF367" i="46"/>
  <c r="DG367" i="46"/>
  <c r="DH367" i="46"/>
  <c r="DI367" i="46"/>
  <c r="DJ367" i="46"/>
  <c r="DK367" i="46"/>
  <c r="DL367" i="46"/>
  <c r="DM367" i="46"/>
  <c r="DN367" i="46"/>
  <c r="DO367" i="46"/>
  <c r="DP367" i="46"/>
  <c r="DQ367" i="46"/>
  <c r="DR367" i="46"/>
  <c r="DS367" i="46"/>
  <c r="DT367" i="46"/>
  <c r="DU367" i="46"/>
  <c r="DV367" i="46"/>
  <c r="DW367" i="46"/>
  <c r="DX367" i="46"/>
  <c r="DY367" i="46"/>
  <c r="DZ367" i="46"/>
  <c r="EA367" i="46"/>
  <c r="EB367" i="46"/>
  <c r="EC367" i="46"/>
  <c r="ED367" i="46"/>
  <c r="EE367" i="46"/>
  <c r="EF367" i="46"/>
  <c r="EG367" i="46"/>
  <c r="EH367" i="46"/>
  <c r="EI367" i="46"/>
  <c r="EJ367" i="46"/>
  <c r="EK367" i="46"/>
  <c r="EL367" i="46"/>
  <c r="EM367" i="46"/>
  <c r="EN367" i="46"/>
  <c r="EO367" i="46"/>
  <c r="EP367" i="46"/>
  <c r="EQ367" i="46"/>
  <c r="ER367" i="46"/>
  <c r="ES367" i="46"/>
  <c r="ET367" i="46"/>
  <c r="EU367" i="46"/>
  <c r="EV367" i="46"/>
  <c r="AP466" i="46"/>
  <c r="AD466" i="46"/>
  <c r="AL466" i="46"/>
  <c r="AW466" i="46"/>
  <c r="BA466" i="46"/>
  <c r="BE466" i="46"/>
  <c r="BI466" i="46"/>
  <c r="BM466" i="46"/>
  <c r="BQ466" i="46"/>
  <c r="BU466" i="46"/>
  <c r="BY466" i="46"/>
  <c r="CC466" i="46"/>
  <c r="CG466" i="46"/>
  <c r="CK466" i="46"/>
  <c r="CO466" i="46"/>
  <c r="CS466" i="46"/>
  <c r="CW466" i="46"/>
  <c r="DA466" i="46"/>
  <c r="DE466" i="46"/>
  <c r="DI466" i="46"/>
  <c r="DM466" i="46"/>
  <c r="DQ466" i="46"/>
  <c r="DU466" i="46"/>
  <c r="BN466" i="46"/>
  <c r="BR466" i="46"/>
  <c r="BV466" i="46"/>
  <c r="BZ466" i="46"/>
  <c r="CD466" i="46"/>
  <c r="CH466" i="46"/>
  <c r="CL466" i="46"/>
  <c r="CP466" i="46"/>
  <c r="CT466" i="46"/>
  <c r="CX466" i="46"/>
  <c r="DB466" i="46"/>
  <c r="DF466" i="46"/>
  <c r="DJ466" i="46"/>
  <c r="DN466" i="46"/>
  <c r="DR466" i="46"/>
  <c r="DV466" i="46"/>
  <c r="DZ466" i="46"/>
  <c r="AI466" i="46"/>
  <c r="AS466" i="46"/>
  <c r="AK466" i="46"/>
  <c r="AB466" i="46"/>
  <c r="V466" i="46"/>
  <c r="X466" i="46"/>
  <c r="W466" i="46"/>
  <c r="AY466" i="46"/>
  <c r="BC466" i="46"/>
  <c r="BG466" i="46"/>
  <c r="BK466" i="46"/>
  <c r="BO466" i="46"/>
  <c r="BS466" i="46"/>
  <c r="BW466" i="46"/>
  <c r="CA466" i="46"/>
  <c r="CE466" i="46"/>
  <c r="CI466" i="46"/>
  <c r="CM466" i="46"/>
  <c r="CQ466" i="46"/>
  <c r="CU466" i="46"/>
  <c r="CY466" i="46"/>
  <c r="DC466" i="46"/>
  <c r="DG466" i="46"/>
  <c r="DK466" i="46"/>
  <c r="DO466" i="46"/>
  <c r="DS466" i="46"/>
  <c r="DW466" i="46"/>
  <c r="AU466" i="46"/>
  <c r="AR466" i="46"/>
  <c r="AA466" i="46"/>
  <c r="U466" i="46"/>
  <c r="AM466" i="46"/>
  <c r="Z466" i="46"/>
  <c r="AV466" i="46"/>
  <c r="AZ466" i="46"/>
  <c r="BD466" i="46"/>
  <c r="BH466" i="46"/>
  <c r="BL466" i="46"/>
  <c r="BP466" i="46"/>
  <c r="BT466" i="46"/>
  <c r="BX466" i="46"/>
  <c r="CB466" i="46"/>
  <c r="CF466" i="46"/>
  <c r="CJ466" i="46"/>
  <c r="CN466" i="46"/>
  <c r="CR466" i="46"/>
  <c r="CV466" i="46"/>
  <c r="CZ466" i="46"/>
  <c r="DD466" i="46"/>
  <c r="DH466" i="46"/>
  <c r="DL466" i="46"/>
  <c r="DP466" i="46"/>
  <c r="DT466" i="46"/>
  <c r="DX466" i="46"/>
  <c r="BB466" i="46"/>
  <c r="Y466" i="46"/>
  <c r="AJ466" i="46"/>
  <c r="BF466" i="46"/>
  <c r="AF466" i="46"/>
  <c r="EA466" i="46"/>
  <c r="AX466" i="46"/>
  <c r="AC466" i="46"/>
  <c r="AT466" i="46"/>
  <c r="BJ466" i="46"/>
  <c r="AH466" i="46"/>
  <c r="AE466" i="46"/>
  <c r="DY466" i="46"/>
  <c r="AN466" i="46"/>
  <c r="AO466" i="46"/>
  <c r="AG466" i="46"/>
  <c r="AQ466" i="46"/>
  <c r="EB466" i="46"/>
  <c r="EC466" i="46"/>
  <c r="ED466" i="46"/>
  <c r="EE466" i="46"/>
  <c r="EF466" i="46"/>
  <c r="EG466" i="46"/>
  <c r="EH466" i="46"/>
  <c r="EI466" i="46"/>
  <c r="EJ466" i="46"/>
  <c r="EK466" i="46"/>
  <c r="EL466" i="46"/>
  <c r="EM466" i="46"/>
  <c r="EN466" i="46"/>
  <c r="EO466" i="46"/>
  <c r="EP466" i="46"/>
  <c r="EQ466" i="46"/>
  <c r="ER466" i="46"/>
  <c r="ES466" i="46"/>
  <c r="ET466" i="46"/>
  <c r="EU466" i="46"/>
  <c r="EV466" i="46"/>
  <c r="BP111" i="21"/>
  <c r="DI134" i="21"/>
  <c r="DJ131" i="21" s="1"/>
  <c r="DJ133" i="21" s="1"/>
  <c r="DI19" i="26"/>
  <c r="DR145" i="21"/>
  <c r="DS142" i="21" s="1"/>
  <c r="DS144" i="21" s="1"/>
  <c r="DR20" i="26"/>
  <c r="CY122" i="21"/>
  <c r="FA84" i="46" l="1"/>
  <c r="FA80" i="46"/>
  <c r="FA93" i="46"/>
  <c r="FA102" i="46"/>
  <c r="FA100" i="46"/>
  <c r="FA305" i="46"/>
  <c r="FA115" i="46"/>
  <c r="FA131" i="46"/>
  <c r="FA133" i="46"/>
  <c r="FA76" i="46"/>
  <c r="FA72" i="46"/>
  <c r="FA78" i="46"/>
  <c r="FA90" i="46"/>
  <c r="FA82" i="46"/>
  <c r="FA110" i="46"/>
  <c r="FA107" i="46"/>
  <c r="FA103" i="46"/>
  <c r="FA227" i="46"/>
  <c r="FA283" i="46"/>
  <c r="S22" i="21"/>
  <c r="FA117" i="46"/>
  <c r="FA148" i="46"/>
  <c r="FA130" i="46"/>
  <c r="FA135" i="46"/>
  <c r="FA153" i="46"/>
  <c r="FA86" i="46"/>
  <c r="FA83" i="46"/>
  <c r="FA75" i="46"/>
  <c r="FA94" i="46"/>
  <c r="FA98" i="46"/>
  <c r="FA125" i="46"/>
  <c r="FA73" i="46"/>
  <c r="FA97" i="46"/>
  <c r="FA104" i="46"/>
  <c r="FA95" i="46"/>
  <c r="FA105" i="46"/>
  <c r="EO36" i="21"/>
  <c r="FA92" i="46"/>
  <c r="FA235" i="46"/>
  <c r="FA250" i="46"/>
  <c r="FA301" i="46"/>
  <c r="FA221" i="46"/>
  <c r="FA269" i="46"/>
  <c r="FA273" i="46"/>
  <c r="FA292" i="46"/>
  <c r="FA291" i="46"/>
  <c r="FA242" i="46"/>
  <c r="FA274" i="46"/>
  <c r="FA267" i="46"/>
  <c r="FA245" i="46"/>
  <c r="FA233" i="46"/>
  <c r="FA230" i="46"/>
  <c r="EZ259" i="46"/>
  <c r="EK13" i="26"/>
  <c r="EI13" i="26"/>
  <c r="EW17" i="46"/>
  <c r="EW18" i="46"/>
  <c r="EX19" i="46"/>
  <c r="EZ209" i="46"/>
  <c r="FA275" i="46"/>
  <c r="FA296" i="46"/>
  <c r="FA225" i="46"/>
  <c r="FA253" i="46"/>
  <c r="FA303" i="46"/>
  <c r="FA290" i="46"/>
  <c r="FA218" i="46"/>
  <c r="FA226" i="46"/>
  <c r="FA246" i="46"/>
  <c r="FA241" i="46"/>
  <c r="FA252" i="46"/>
  <c r="FA248" i="46"/>
  <c r="FA298" i="46"/>
  <c r="FA286" i="46"/>
  <c r="FA238" i="46"/>
  <c r="FA237" i="46"/>
  <c r="FA222" i="46"/>
  <c r="FA224" i="46"/>
  <c r="EO22" i="21"/>
  <c r="EO15" i="26" s="1"/>
  <c r="EO13" i="26" s="1"/>
  <c r="EZ208" i="46"/>
  <c r="EZ260" i="46"/>
  <c r="FA244" i="46"/>
  <c r="FA288" i="46"/>
  <c r="EN12" i="21"/>
  <c r="EN14" i="26" s="1"/>
  <c r="FA243" i="46"/>
  <c r="FA240" i="46"/>
  <c r="FA223" i="46"/>
  <c r="FA239" i="46"/>
  <c r="FA297" i="46"/>
  <c r="FA254" i="46"/>
  <c r="FA287" i="46"/>
  <c r="FA304" i="46"/>
  <c r="FA279" i="46"/>
  <c r="FA216" i="46"/>
  <c r="FA228" i="46"/>
  <c r="FA271" i="46"/>
  <c r="FA285" i="46"/>
  <c r="FA300" i="46"/>
  <c r="FB16" i="46"/>
  <c r="FB234" i="46" s="1"/>
  <c r="FB15" i="46"/>
  <c r="FB62" i="46"/>
  <c r="FB44" i="46"/>
  <c r="FB54" i="46"/>
  <c r="FB61" i="46"/>
  <c r="FB60" i="46"/>
  <c r="FB45" i="46"/>
  <c r="FB46" i="46"/>
  <c r="FB51" i="46"/>
  <c r="FB50" i="46"/>
  <c r="FB104" i="46"/>
  <c r="FB57" i="46"/>
  <c r="FB52" i="46"/>
  <c r="FB105" i="46"/>
  <c r="FB56" i="46"/>
  <c r="FB55" i="46"/>
  <c r="FB63" i="46"/>
  <c r="FB53" i="46"/>
  <c r="FB48" i="46"/>
  <c r="FB47" i="46"/>
  <c r="FB58" i="46"/>
  <c r="FB59" i="46"/>
  <c r="FB49" i="46"/>
  <c r="FB32" i="46"/>
  <c r="FB24" i="46"/>
  <c r="FB33" i="46"/>
  <c r="FB25" i="46"/>
  <c r="FB76" i="46"/>
  <c r="FB28" i="46"/>
  <c r="FB37" i="46"/>
  <c r="FB42" i="46"/>
  <c r="FB38" i="46"/>
  <c r="FB72" i="46"/>
  <c r="FB85" i="46"/>
  <c r="FB30" i="46"/>
  <c r="FB43" i="46"/>
  <c r="FB40" i="46"/>
  <c r="FB29" i="46"/>
  <c r="FB34" i="46"/>
  <c r="FB82" i="46"/>
  <c r="FB81" i="46"/>
  <c r="FB27" i="46"/>
  <c r="FB41" i="46"/>
  <c r="FB83" i="46"/>
  <c r="FB77" i="46"/>
  <c r="FB73" i="46"/>
  <c r="FB86" i="46"/>
  <c r="FB35" i="46"/>
  <c r="FB26" i="46"/>
  <c r="FB71" i="46"/>
  <c r="FB78" i="46"/>
  <c r="FB36" i="46"/>
  <c r="FB31" i="46"/>
  <c r="FB39" i="46"/>
  <c r="FB120" i="46"/>
  <c r="FB153" i="46"/>
  <c r="FB147" i="46"/>
  <c r="FB133" i="46"/>
  <c r="FB117" i="46"/>
  <c r="FB136" i="46"/>
  <c r="FB152" i="46"/>
  <c r="FB142" i="46"/>
  <c r="FB124" i="46"/>
  <c r="FB135" i="46"/>
  <c r="FB121" i="46"/>
  <c r="FB145" i="46"/>
  <c r="FB139" i="46"/>
  <c r="FB130" i="46"/>
  <c r="FB116" i="46"/>
  <c r="FB123" i="46"/>
  <c r="FB144" i="46"/>
  <c r="FB148" i="46"/>
  <c r="FB150" i="46"/>
  <c r="FB129" i="46"/>
  <c r="N36" i="21"/>
  <c r="Q36" i="21"/>
  <c r="R36" i="21"/>
  <c r="O36" i="21"/>
  <c r="P36" i="21"/>
  <c r="S36" i="21"/>
  <c r="T36" i="21"/>
  <c r="X36" i="21"/>
  <c r="U36" i="21"/>
  <c r="V36" i="21"/>
  <c r="W36" i="21"/>
  <c r="AA36" i="21"/>
  <c r="Z36" i="21"/>
  <c r="Y36" i="21"/>
  <c r="AB36" i="21"/>
  <c r="AC36" i="21"/>
  <c r="AD36" i="21"/>
  <c r="AE36" i="21"/>
  <c r="AF36" i="21"/>
  <c r="AH36" i="21"/>
  <c r="AG36" i="21"/>
  <c r="AI36" i="21"/>
  <c r="AJ36" i="21"/>
  <c r="AL36" i="21"/>
  <c r="AK36" i="21"/>
  <c r="AM36" i="21"/>
  <c r="AN36" i="21"/>
  <c r="AO36" i="21"/>
  <c r="AP36" i="21"/>
  <c r="AQ36" i="21"/>
  <c r="AR36" i="21"/>
  <c r="AS36" i="21"/>
  <c r="AT36" i="21"/>
  <c r="AU36" i="21"/>
  <c r="AV36" i="21"/>
  <c r="AW36" i="21"/>
  <c r="AX36" i="21"/>
  <c r="AY36" i="21"/>
  <c r="AZ36" i="21"/>
  <c r="BA36" i="21"/>
  <c r="BB36" i="21"/>
  <c r="BC36" i="21"/>
  <c r="BD36" i="21"/>
  <c r="BE36" i="21"/>
  <c r="BF36" i="21"/>
  <c r="BG36" i="21"/>
  <c r="BH36" i="21"/>
  <c r="BJ36" i="21"/>
  <c r="BI36" i="21"/>
  <c r="BK36" i="21"/>
  <c r="BM36" i="21"/>
  <c r="BN36" i="21"/>
  <c r="BL36" i="21"/>
  <c r="BP36" i="21"/>
  <c r="BO36" i="21"/>
  <c r="BQ36" i="21"/>
  <c r="BS36" i="21"/>
  <c r="BR36" i="21"/>
  <c r="BU36" i="21"/>
  <c r="BT36" i="21"/>
  <c r="BV36" i="21"/>
  <c r="BW36" i="21"/>
  <c r="BY36" i="21"/>
  <c r="BZ36" i="21"/>
  <c r="BX36" i="21"/>
  <c r="CA36" i="21"/>
  <c r="CB36" i="21"/>
  <c r="CC36" i="21"/>
  <c r="CD36" i="21"/>
  <c r="CE36" i="21"/>
  <c r="CF36" i="21"/>
  <c r="CG36" i="21"/>
  <c r="CI36" i="21"/>
  <c r="CH36" i="21"/>
  <c r="CJ36" i="21"/>
  <c r="CK36" i="21"/>
  <c r="CL36" i="21"/>
  <c r="CM36" i="21"/>
  <c r="CN36" i="21"/>
  <c r="CO36" i="21"/>
  <c r="CP36" i="21"/>
  <c r="CQ36" i="21"/>
  <c r="CR36" i="21"/>
  <c r="CS36" i="21"/>
  <c r="CU36" i="21"/>
  <c r="CT36" i="21"/>
  <c r="CW36" i="21"/>
  <c r="CV36" i="21"/>
  <c r="CY36" i="21"/>
  <c r="CX36" i="21"/>
  <c r="CZ36" i="21"/>
  <c r="DA36" i="21"/>
  <c r="DB36" i="21"/>
  <c r="DC36" i="21"/>
  <c r="DD36" i="21"/>
  <c r="DE36" i="21"/>
  <c r="DF36" i="21"/>
  <c r="DG36" i="21"/>
  <c r="DH36" i="21"/>
  <c r="DI36" i="21"/>
  <c r="DK36" i="21"/>
  <c r="DL36" i="21"/>
  <c r="DM36" i="21"/>
  <c r="DP36" i="21"/>
  <c r="DN36" i="21"/>
  <c r="DQ36" i="21"/>
  <c r="DS36" i="21"/>
  <c r="DU36" i="21"/>
  <c r="DV36" i="21"/>
  <c r="DW36" i="21"/>
  <c r="DX36" i="21"/>
  <c r="DY36" i="21"/>
  <c r="DZ36" i="21"/>
  <c r="EB36" i="21"/>
  <c r="EC36" i="21"/>
  <c r="ED36" i="21"/>
  <c r="EE36" i="21"/>
  <c r="EF36" i="21"/>
  <c r="EG36" i="21"/>
  <c r="EH36" i="21"/>
  <c r="EI36" i="21"/>
  <c r="EJ36" i="21"/>
  <c r="EK36" i="21"/>
  <c r="EL36" i="21"/>
  <c r="EM36" i="21"/>
  <c r="AA22" i="21"/>
  <c r="BG22" i="21"/>
  <c r="AN12" i="21"/>
  <c r="BW12" i="21"/>
  <c r="DB12" i="21"/>
  <c r="CX22" i="21"/>
  <c r="AW22" i="21"/>
  <c r="AI12" i="21"/>
  <c r="BM238" i="21"/>
  <c r="BM25" i="26" s="1"/>
  <c r="CU12" i="21"/>
  <c r="BS22" i="21"/>
  <c r="EE22" i="21"/>
  <c r="EE15" i="26" s="1"/>
  <c r="Z12" i="21"/>
  <c r="AV22" i="21"/>
  <c r="U22" i="21"/>
  <c r="DU22" i="21"/>
  <c r="R238" i="21"/>
  <c r="R25" i="26" s="1"/>
  <c r="AY238" i="21"/>
  <c r="AY25" i="26" s="1"/>
  <c r="CD12" i="21"/>
  <c r="DL12" i="21"/>
  <c r="BA22" i="21"/>
  <c r="O22" i="21"/>
  <c r="AQ238" i="21"/>
  <c r="AQ25" i="26" s="1"/>
  <c r="BW238" i="21"/>
  <c r="BW25" i="26" s="1"/>
  <c r="DC238" i="21"/>
  <c r="DC25" i="26" s="1"/>
  <c r="AI22" i="21"/>
  <c r="V22" i="21"/>
  <c r="AG238" i="21"/>
  <c r="AG25" i="26" s="1"/>
  <c r="BX22" i="21"/>
  <c r="BF22" i="21"/>
  <c r="Y238" i="21"/>
  <c r="Y25" i="26" s="1"/>
  <c r="CI22" i="21"/>
  <c r="AB12" i="21"/>
  <c r="BF238" i="21"/>
  <c r="BF25" i="26" s="1"/>
  <c r="CL238" i="21"/>
  <c r="CL25" i="26" s="1"/>
  <c r="DI22" i="21"/>
  <c r="CG22" i="21"/>
  <c r="AE12" i="21"/>
  <c r="BK12" i="21"/>
  <c r="CQ12" i="21"/>
  <c r="CL22" i="21"/>
  <c r="CZ22" i="21"/>
  <c r="U12" i="21"/>
  <c r="BA238" i="21"/>
  <c r="BA25" i="26" s="1"/>
  <c r="AX22" i="21"/>
  <c r="N12" i="21"/>
  <c r="CT22" i="21"/>
  <c r="P22" i="21"/>
  <c r="AT12" i="21"/>
  <c r="BZ12" i="21"/>
  <c r="DF238" i="21"/>
  <c r="DF25" i="26" s="1"/>
  <c r="DE22" i="21"/>
  <c r="AF22" i="21"/>
  <c r="AM238" i="21"/>
  <c r="AM25" i="26" s="1"/>
  <c r="BU12" i="21"/>
  <c r="DA12" i="21"/>
  <c r="CE22" i="21"/>
  <c r="AH22" i="21"/>
  <c r="AG12" i="21"/>
  <c r="AG22" i="21"/>
  <c r="DH22" i="21"/>
  <c r="W238" i="21"/>
  <c r="W25" i="26" s="1"/>
  <c r="AR238" i="21"/>
  <c r="AR25" i="26" s="1"/>
  <c r="BY238" i="21"/>
  <c r="BY25" i="26" s="1"/>
  <c r="DF12" i="21"/>
  <c r="DT238" i="21"/>
  <c r="DT25" i="26" s="1"/>
  <c r="DS238" i="21"/>
  <c r="DS25" i="26" s="1"/>
  <c r="DP12" i="21"/>
  <c r="DA238" i="21"/>
  <c r="DA25" i="26" s="1"/>
  <c r="AN238" i="21"/>
  <c r="AN25" i="26" s="1"/>
  <c r="BT12" i="21"/>
  <c r="CZ12" i="21"/>
  <c r="DN238" i="21"/>
  <c r="DN25" i="26" s="1"/>
  <c r="DG12" i="21"/>
  <c r="CT238" i="21"/>
  <c r="CT25" i="26" s="1"/>
  <c r="CE12" i="21"/>
  <c r="Z238" i="21"/>
  <c r="Z25" i="26" s="1"/>
  <c r="BO12" i="21"/>
  <c r="CT12" i="21"/>
  <c r="CW238" i="21"/>
  <c r="CW25" i="26" s="1"/>
  <c r="CG238" i="21"/>
  <c r="CG25" i="26" s="1"/>
  <c r="BS238" i="21"/>
  <c r="BS25" i="26" s="1"/>
  <c r="BE238" i="21"/>
  <c r="BE25" i="26" s="1"/>
  <c r="EC238" i="21"/>
  <c r="EC25" i="26" s="1"/>
  <c r="BI12" i="21"/>
  <c r="CN12" i="21"/>
  <c r="BY12" i="21"/>
  <c r="BM12" i="21"/>
  <c r="EF12" i="21"/>
  <c r="EF14" i="26" s="1"/>
  <c r="EA238" i="21"/>
  <c r="EA25" i="26" s="1"/>
  <c r="DZ238" i="21"/>
  <c r="DZ25" i="26" s="1"/>
  <c r="CC22" i="21"/>
  <c r="AB22" i="21"/>
  <c r="AK22" i="21"/>
  <c r="EK238" i="21"/>
  <c r="EK25" i="26" s="1"/>
  <c r="DR22" i="21"/>
  <c r="EN22" i="21"/>
  <c r="EN15" i="26" s="1"/>
  <c r="EH12" i="21"/>
  <c r="EH14" i="26" s="1"/>
  <c r="BZ22" i="21"/>
  <c r="Q12" i="21"/>
  <c r="AV12" i="21"/>
  <c r="CB238" i="21"/>
  <c r="CB25" i="26" s="1"/>
  <c r="DJ12" i="21"/>
  <c r="DJ22" i="21"/>
  <c r="DN22" i="21"/>
  <c r="AO238" i="21"/>
  <c r="AO25" i="26" s="1"/>
  <c r="BV12" i="21"/>
  <c r="DC12" i="21"/>
  <c r="CP22" i="21"/>
  <c r="DO22" i="21"/>
  <c r="AH12" i="21"/>
  <c r="DQ22" i="21"/>
  <c r="T22" i="21"/>
  <c r="DX22" i="21"/>
  <c r="X238" i="21"/>
  <c r="X25" i="26" s="1"/>
  <c r="BD238" i="21"/>
  <c r="BD25" i="26" s="1"/>
  <c r="CM238" i="21"/>
  <c r="CM25" i="26" s="1"/>
  <c r="CO22" i="21"/>
  <c r="BU22" i="21"/>
  <c r="W12" i="21"/>
  <c r="BA12" i="21"/>
  <c r="CD238" i="21"/>
  <c r="CD25" i="26" s="1"/>
  <c r="DN12" i="21"/>
  <c r="CM22" i="21"/>
  <c r="BP22" i="21"/>
  <c r="AQ12" i="21"/>
  <c r="CA22" i="21"/>
  <c r="X22" i="21"/>
  <c r="AL12" i="21"/>
  <c r="DB22" i="21"/>
  <c r="AJ12" i="21"/>
  <c r="BN238" i="21"/>
  <c r="BN25" i="26" s="1"/>
  <c r="CV12" i="21"/>
  <c r="CK22" i="21"/>
  <c r="BK22" i="21"/>
  <c r="AM12" i="21"/>
  <c r="BS12" i="21"/>
  <c r="CX238" i="21"/>
  <c r="CX25" i="26" s="1"/>
  <c r="AJ22" i="21"/>
  <c r="BL22" i="21"/>
  <c r="AD12" i="21"/>
  <c r="EH22" i="21"/>
  <c r="EH15" i="26" s="1"/>
  <c r="BJ22" i="21"/>
  <c r="T238" i="21"/>
  <c r="T25" i="26" s="1"/>
  <c r="AP22" i="21"/>
  <c r="V12" i="21"/>
  <c r="AZ238" i="21"/>
  <c r="AZ25" i="26" s="1"/>
  <c r="CH12" i="21"/>
  <c r="BM22" i="21"/>
  <c r="CQ22" i="21"/>
  <c r="P238" i="21"/>
  <c r="P25" i="26" s="1"/>
  <c r="AX12" i="21"/>
  <c r="CB12" i="21"/>
  <c r="DG238" i="21"/>
  <c r="DG25" i="26" s="1"/>
  <c r="AL22" i="21"/>
  <c r="EA22" i="21"/>
  <c r="AK238" i="21"/>
  <c r="AK25" i="26" s="1"/>
  <c r="DV22" i="21"/>
  <c r="BI22" i="21"/>
  <c r="AF12" i="21"/>
  <c r="BB12" i="21"/>
  <c r="CI12" i="21"/>
  <c r="DL238" i="21"/>
  <c r="DL25" i="26" s="1"/>
  <c r="ED238" i="21"/>
  <c r="ED25" i="26" s="1"/>
  <c r="DX238" i="21"/>
  <c r="DX25" i="26" s="1"/>
  <c r="DU238" i="21"/>
  <c r="DU25" i="26" s="1"/>
  <c r="DS12" i="21"/>
  <c r="AT238" i="21"/>
  <c r="AT25" i="26" s="1"/>
  <c r="CA238" i="21"/>
  <c r="CA25" i="26" s="1"/>
  <c r="DH12" i="21"/>
  <c r="DV238" i="21"/>
  <c r="DV25" i="26" s="1"/>
  <c r="DT12" i="21"/>
  <c r="DQ12" i="21"/>
  <c r="DI238" i="21"/>
  <c r="DI25" i="26" s="1"/>
  <c r="AP12" i="21"/>
  <c r="BU238" i="21"/>
  <c r="BU25" i="26" s="1"/>
  <c r="CZ238" i="21"/>
  <c r="CZ25" i="26" s="1"/>
  <c r="DP238" i="21"/>
  <c r="DP25" i="26" s="1"/>
  <c r="DK238" i="21"/>
  <c r="DK25" i="26" s="1"/>
  <c r="CY238" i="21"/>
  <c r="CY25" i="26" s="1"/>
  <c r="CM12" i="21"/>
  <c r="AF238" i="21"/>
  <c r="AF25" i="26" s="1"/>
  <c r="BP12" i="21"/>
  <c r="CU238" i="21"/>
  <c r="CU25" i="26" s="1"/>
  <c r="DD238" i="21"/>
  <c r="DD25" i="26" s="1"/>
  <c r="CS12" i="21"/>
  <c r="BZ238" i="21"/>
  <c r="BZ25" i="26" s="1"/>
  <c r="BO238" i="21"/>
  <c r="BO25" i="26" s="1"/>
  <c r="EJ22" i="21"/>
  <c r="EJ15" i="26" s="1"/>
  <c r="EJ13" i="26" s="1"/>
  <c r="EM22" i="21"/>
  <c r="EM15" i="26" s="1"/>
  <c r="EM13" i="26" s="1"/>
  <c r="EN36" i="21"/>
  <c r="EO40" i="21" s="1"/>
  <c r="DW22" i="21"/>
  <c r="ED22" i="21"/>
  <c r="ED15" i="26" s="1"/>
  <c r="X12" i="21"/>
  <c r="BD12" i="21"/>
  <c r="CJ238" i="21"/>
  <c r="CJ25" i="26" s="1"/>
  <c r="CD22" i="21"/>
  <c r="BQ22" i="21"/>
  <c r="S12" i="21"/>
  <c r="AY12" i="21"/>
  <c r="CF12" i="21"/>
  <c r="DK12" i="21"/>
  <c r="W22" i="21"/>
  <c r="CY22" i="21"/>
  <c r="AO12" i="21"/>
  <c r="EC22" i="21"/>
  <c r="DG22" i="21"/>
  <c r="BN22" i="21"/>
  <c r="AE238" i="21"/>
  <c r="AE25" i="26" s="1"/>
  <c r="BL238" i="21"/>
  <c r="BL25" i="26" s="1"/>
  <c r="CR238" i="21"/>
  <c r="CR25" i="26" s="1"/>
  <c r="CJ22" i="21"/>
  <c r="AC22" i="21"/>
  <c r="AC238" i="21"/>
  <c r="AC25" i="26" s="1"/>
  <c r="BG238" i="21"/>
  <c r="BG25" i="26" s="1"/>
  <c r="CO238" i="21"/>
  <c r="CO25" i="26" s="1"/>
  <c r="BW22" i="21"/>
  <c r="DA22" i="21"/>
  <c r="S238" i="21"/>
  <c r="S25" i="26" s="1"/>
  <c r="AW238" i="21"/>
  <c r="AW25" i="26" s="1"/>
  <c r="Y22" i="21"/>
  <c r="DM22" i="21"/>
  <c r="BR22" i="21"/>
  <c r="BB22" i="21"/>
  <c r="AU12" i="21"/>
  <c r="CA12" i="21"/>
  <c r="DD12" i="21"/>
  <c r="CN22" i="21"/>
  <c r="N238" i="21"/>
  <c r="N25" i="26" s="1"/>
  <c r="AW12" i="21"/>
  <c r="BX238" i="21"/>
  <c r="BX25" i="26" s="1"/>
  <c r="DE238" i="21"/>
  <c r="DE25" i="26" s="1"/>
  <c r="CR22" i="21"/>
  <c r="CS22" i="21"/>
  <c r="AK12" i="21"/>
  <c r="CU22" i="21"/>
  <c r="DK22" i="21"/>
  <c r="AA238" i="21"/>
  <c r="AA25" i="26" s="1"/>
  <c r="AT22" i="21"/>
  <c r="AB238" i="21"/>
  <c r="AB25" i="26" s="1"/>
  <c r="BH238" i="21"/>
  <c r="BH25" i="26" s="1"/>
  <c r="CN238" i="21"/>
  <c r="CN25" i="26" s="1"/>
  <c r="DL22" i="21"/>
  <c r="AM22" i="21"/>
  <c r="V238" i="21"/>
  <c r="V25" i="26" s="1"/>
  <c r="BE12" i="21"/>
  <c r="CK12" i="21"/>
  <c r="EE238" i="21"/>
  <c r="EE25" i="26" s="1"/>
  <c r="AU22" i="21"/>
  <c r="P12" i="21"/>
  <c r="AS238" i="21"/>
  <c r="AS25" i="26" s="1"/>
  <c r="CH22" i="21"/>
  <c r="DZ22" i="21"/>
  <c r="CF22" i="21"/>
  <c r="BJ12" i="21"/>
  <c r="CP12" i="21"/>
  <c r="CE238" i="21"/>
  <c r="CE25" i="26" s="1"/>
  <c r="BQ238" i="21"/>
  <c r="BQ25" i="26" s="1"/>
  <c r="BH12" i="21"/>
  <c r="EE12" i="21"/>
  <c r="EE14" i="26" s="1"/>
  <c r="EE13" i="26" s="1"/>
  <c r="EA12" i="21"/>
  <c r="BB238" i="21"/>
  <c r="BB25" i="26" s="1"/>
  <c r="CJ12" i="21"/>
  <c r="BI238" i="21"/>
  <c r="BI25" i="26" s="1"/>
  <c r="EF238" i="21"/>
  <c r="EF25" i="26" s="1"/>
  <c r="EB12" i="21"/>
  <c r="DW238" i="21"/>
  <c r="DW25" i="26" s="1"/>
  <c r="DU12" i="21"/>
  <c r="AV238" i="21"/>
  <c r="AV25" i="26" s="1"/>
  <c r="CC238" i="21"/>
  <c r="CC25" i="26" s="1"/>
  <c r="DH238" i="21"/>
  <c r="DH25" i="26" s="1"/>
  <c r="DZ12" i="21"/>
  <c r="DW12" i="21"/>
  <c r="DQ238" i="21"/>
  <c r="DQ25" i="26" s="1"/>
  <c r="DM238" i="21"/>
  <c r="DM25" i="26" s="1"/>
  <c r="AR12" i="21"/>
  <c r="BX12" i="21"/>
  <c r="DE12" i="21"/>
  <c r="DR238" i="21"/>
  <c r="DR25" i="26" s="1"/>
  <c r="DR12" i="21"/>
  <c r="DI12" i="21"/>
  <c r="CS238" i="21"/>
  <c r="CS25" i="26" s="1"/>
  <c r="EL22" i="21"/>
  <c r="EL15" i="26" s="1"/>
  <c r="EL13" i="26" s="1"/>
  <c r="AS22" i="21"/>
  <c r="AE22" i="21"/>
  <c r="DF22" i="21"/>
  <c r="AD238" i="21"/>
  <c r="AD25" i="26" s="1"/>
  <c r="BJ238" i="21"/>
  <c r="BJ25" i="26" s="1"/>
  <c r="CR12" i="21"/>
  <c r="BY22" i="21"/>
  <c r="AZ22" i="21"/>
  <c r="AA12" i="21"/>
  <c r="BG12" i="21"/>
  <c r="CK238" i="21"/>
  <c r="CK25" i="26" s="1"/>
  <c r="BC22" i="21"/>
  <c r="BE22" i="21"/>
  <c r="O238" i="21"/>
  <c r="O25" i="26" s="1"/>
  <c r="AU238" i="21"/>
  <c r="AU25" i="26" s="1"/>
  <c r="AQ22" i="21"/>
  <c r="EF22" i="21"/>
  <c r="EF15" i="26" s="1"/>
  <c r="BT22" i="21"/>
  <c r="AP238" i="21"/>
  <c r="AP25" i="26" s="1"/>
  <c r="BT238" i="21"/>
  <c r="BT25" i="26" s="1"/>
  <c r="DB238" i="21"/>
  <c r="DB25" i="26" s="1"/>
  <c r="DD22" i="21"/>
  <c r="N22" i="21"/>
  <c r="AI238" i="21"/>
  <c r="AI25" i="26" s="1"/>
  <c r="BQ12" i="21"/>
  <c r="CW12" i="21"/>
  <c r="AY22" i="21"/>
  <c r="AN22" i="21"/>
  <c r="AC12" i="21"/>
  <c r="EB22" i="21"/>
  <c r="EG22" i="21"/>
  <c r="EG15" i="26" s="1"/>
  <c r="T12" i="21"/>
  <c r="DY22" i="21"/>
  <c r="Q238" i="21"/>
  <c r="Q25" i="26" s="1"/>
  <c r="AZ12" i="21"/>
  <c r="CF238" i="21"/>
  <c r="CF25" i="26" s="1"/>
  <c r="BV22" i="21"/>
  <c r="CV22" i="21"/>
  <c r="U238" i="21"/>
  <c r="U25" i="26" s="1"/>
  <c r="BC12" i="21"/>
  <c r="CH238" i="21"/>
  <c r="CH25" i="26" s="1"/>
  <c r="DO12" i="21"/>
  <c r="CW22" i="21"/>
  <c r="Q22" i="21"/>
  <c r="AS12" i="21"/>
  <c r="DP22" i="21"/>
  <c r="DS22" i="21"/>
  <c r="AO22" i="21"/>
  <c r="DC22" i="21"/>
  <c r="AJ238" i="21"/>
  <c r="AJ25" i="26" s="1"/>
  <c r="BR238" i="21"/>
  <c r="BR25" i="26" s="1"/>
  <c r="CV238" i="21"/>
  <c r="CV25" i="26" s="1"/>
  <c r="AD22" i="21"/>
  <c r="AR22" i="21"/>
  <c r="AH238" i="21"/>
  <c r="AH25" i="26" s="1"/>
  <c r="BN12" i="21"/>
  <c r="CQ238" i="21"/>
  <c r="CQ25" i="26" s="1"/>
  <c r="CB22" i="21"/>
  <c r="DT22" i="21"/>
  <c r="Y12" i="21"/>
  <c r="EG238" i="21"/>
  <c r="EG25" i="26" s="1"/>
  <c r="BD22" i="21"/>
  <c r="O12" i="21"/>
  <c r="AL238" i="21"/>
  <c r="AL25" i="26" s="1"/>
  <c r="BP238" i="21"/>
  <c r="BP25" i="26" s="1"/>
  <c r="CX12" i="21"/>
  <c r="DJ238" i="21"/>
  <c r="DJ25" i="26" s="1"/>
  <c r="CY12" i="21"/>
  <c r="CI238" i="21"/>
  <c r="CI25" i="26" s="1"/>
  <c r="BV238" i="21"/>
  <c r="BV25" i="26" s="1"/>
  <c r="R12" i="21"/>
  <c r="BL12" i="21"/>
  <c r="CP238" i="21"/>
  <c r="CP25" i="26" s="1"/>
  <c r="CO12" i="21"/>
  <c r="CC12" i="21"/>
  <c r="BK238" i="21"/>
  <c r="BK25" i="26" s="1"/>
  <c r="EG12" i="21"/>
  <c r="EG14" i="26" s="1"/>
  <c r="EC12" i="21"/>
  <c r="BF12" i="21"/>
  <c r="CL12" i="21"/>
  <c r="BR12" i="21"/>
  <c r="BC238" i="21"/>
  <c r="BC25" i="26" s="1"/>
  <c r="EB238" i="21"/>
  <c r="EB25" i="26" s="1"/>
  <c r="DY238" i="21"/>
  <c r="DY25" i="26" s="1"/>
  <c r="DY12" i="21"/>
  <c r="AX238" i="21"/>
  <c r="AX25" i="26" s="1"/>
  <c r="CG12" i="21"/>
  <c r="DM12" i="21"/>
  <c r="ED12" i="21"/>
  <c r="ED14" i="26" s="1"/>
  <c r="DX12" i="21"/>
  <c r="DV12" i="21"/>
  <c r="DO238" i="21"/>
  <c r="DO25" i="26" s="1"/>
  <c r="Z22" i="21"/>
  <c r="FA268" i="46"/>
  <c r="FB268" i="46" s="1"/>
  <c r="FA219" i="46"/>
  <c r="FB219" i="46" s="1"/>
  <c r="FA272" i="46"/>
  <c r="FB272" i="46" s="1"/>
  <c r="FA276" i="46"/>
  <c r="FB276" i="46" s="1"/>
  <c r="FA231" i="46"/>
  <c r="FB231" i="46" s="1"/>
  <c r="FA294" i="46"/>
  <c r="FB294" i="46" s="1"/>
  <c r="FA232" i="46"/>
  <c r="FB232" i="46" s="1"/>
  <c r="FA289" i="46"/>
  <c r="FB289" i="46" s="1"/>
  <c r="FA282" i="46"/>
  <c r="FB282" i="46" s="1"/>
  <c r="FA302" i="46"/>
  <c r="FB302" i="46" s="1"/>
  <c r="FA249" i="46"/>
  <c r="FB249" i="46" s="1"/>
  <c r="FA277" i="46"/>
  <c r="FB277" i="46" s="1"/>
  <c r="FA278" i="46"/>
  <c r="FB278" i="46" s="1"/>
  <c r="FA236" i="46"/>
  <c r="FB236" i="46" s="1"/>
  <c r="FA220" i="46"/>
  <c r="FB220" i="46" s="1"/>
  <c r="FA251" i="46"/>
  <c r="FB251" i="46" s="1"/>
  <c r="FA270" i="46"/>
  <c r="FB270" i="46" s="1"/>
  <c r="FA284" i="46"/>
  <c r="FB284" i="46" s="1"/>
  <c r="FA295" i="46"/>
  <c r="FB295" i="46" s="1"/>
  <c r="BH22" i="21"/>
  <c r="BQ21" i="28"/>
  <c r="BR165" i="21"/>
  <c r="BR167" i="21" s="1"/>
  <c r="BR22" i="26" s="1"/>
  <c r="BP41" i="26"/>
  <c r="BP273" i="21"/>
  <c r="EY310" i="46"/>
  <c r="EO238" i="21" s="1"/>
  <c r="EO25" i="26" s="1"/>
  <c r="FB215" i="46"/>
  <c r="EZ319" i="46"/>
  <c r="FA171" i="46"/>
  <c r="EZ158" i="46"/>
  <c r="EZ335" i="46"/>
  <c r="FA187" i="46"/>
  <c r="FA172" i="46"/>
  <c r="EZ320" i="46"/>
  <c r="EZ339" i="46"/>
  <c r="FA191" i="46"/>
  <c r="FA189" i="46"/>
  <c r="EZ337" i="46"/>
  <c r="EZ347" i="46"/>
  <c r="FA199" i="46"/>
  <c r="FB355" i="46"/>
  <c r="EZ317" i="46"/>
  <c r="FA169" i="46"/>
  <c r="FA201" i="46"/>
  <c r="EZ349" i="46"/>
  <c r="FA198" i="46"/>
  <c r="EZ346" i="46"/>
  <c r="FA192" i="46"/>
  <c r="EZ340" i="46"/>
  <c r="EZ348" i="46"/>
  <c r="FA200" i="46"/>
  <c r="EZ314" i="46"/>
  <c r="FA166" i="46"/>
  <c r="FB170" i="46"/>
  <c r="FB318" i="46" s="1"/>
  <c r="FA318" i="46"/>
  <c r="FA203" i="46"/>
  <c r="EZ351" i="46"/>
  <c r="EZ352" i="46"/>
  <c r="FA204" i="46"/>
  <c r="FA313" i="46"/>
  <c r="FB165" i="46"/>
  <c r="FA168" i="46"/>
  <c r="EZ316" i="46"/>
  <c r="FA188" i="46"/>
  <c r="EZ336" i="46"/>
  <c r="EW355" i="46"/>
  <c r="FA173" i="46"/>
  <c r="EZ321" i="46"/>
  <c r="FA355" i="46"/>
  <c r="EY355" i="46"/>
  <c r="EZ344" i="46"/>
  <c r="FA196" i="46"/>
  <c r="EZ342" i="46"/>
  <c r="FA194" i="46"/>
  <c r="FA180" i="46"/>
  <c r="EZ328" i="46"/>
  <c r="FA195" i="46"/>
  <c r="EZ343" i="46"/>
  <c r="FA193" i="46"/>
  <c r="EZ341" i="46"/>
  <c r="FA184" i="46"/>
  <c r="EZ332" i="46"/>
  <c r="FA179" i="46"/>
  <c r="EZ327" i="46"/>
  <c r="FA181" i="46"/>
  <c r="EZ329" i="46"/>
  <c r="EZ325" i="46"/>
  <c r="FA177" i="46"/>
  <c r="FB266" i="46"/>
  <c r="EZ315" i="46"/>
  <c r="FA167" i="46"/>
  <c r="FA174" i="46"/>
  <c r="EZ322" i="46"/>
  <c r="EX355" i="46"/>
  <c r="EZ323" i="46"/>
  <c r="FA175" i="46"/>
  <c r="EZ350" i="46"/>
  <c r="FA202" i="46"/>
  <c r="EZ338" i="46"/>
  <c r="FA190" i="46"/>
  <c r="EZ355" i="46"/>
  <c r="EZ324" i="46"/>
  <c r="FA176" i="46"/>
  <c r="EZ159" i="46"/>
  <c r="FA185" i="46"/>
  <c r="EZ333" i="46"/>
  <c r="FA178" i="46"/>
  <c r="EZ326" i="46"/>
  <c r="EZ331" i="46"/>
  <c r="FA183" i="46"/>
  <c r="EZ345" i="46"/>
  <c r="FA197" i="46"/>
  <c r="EZ330" i="46"/>
  <c r="FA182" i="46"/>
  <c r="FA186" i="46"/>
  <c r="EZ334" i="46"/>
  <c r="T487" i="46"/>
  <c r="Q487" i="46" s="1"/>
  <c r="T478" i="46"/>
  <c r="Q478" i="46" s="1"/>
  <c r="T483" i="46"/>
  <c r="Q483" i="46" s="1"/>
  <c r="T485" i="46"/>
  <c r="Q485" i="46" s="1"/>
  <c r="T482" i="46"/>
  <c r="Q482" i="46" s="1"/>
  <c r="T486" i="46"/>
  <c r="Q486" i="46" s="1"/>
  <c r="T479" i="46"/>
  <c r="Q479" i="46" s="1"/>
  <c r="T488" i="46"/>
  <c r="Q488" i="46" s="1"/>
  <c r="T480" i="46"/>
  <c r="Q480" i="46" s="1"/>
  <c r="T489" i="46"/>
  <c r="Q489" i="46" s="1"/>
  <c r="T484" i="46"/>
  <c r="Q484" i="46" s="1"/>
  <c r="T481" i="46"/>
  <c r="Q481" i="46" s="1"/>
  <c r="EV355" i="46"/>
  <c r="EO233" i="21" s="1"/>
  <c r="ER355" i="46"/>
  <c r="EN355" i="46"/>
  <c r="EJ355" i="46"/>
  <c r="EF355" i="46"/>
  <c r="EB355" i="46"/>
  <c r="DX355" i="46"/>
  <c r="DT355" i="46"/>
  <c r="DP355" i="46"/>
  <c r="DL355" i="46"/>
  <c r="DH355" i="46"/>
  <c r="DD355" i="46"/>
  <c r="CZ355" i="46"/>
  <c r="CV355" i="46"/>
  <c r="CR355" i="46"/>
  <c r="CN355" i="46"/>
  <c r="CJ355" i="46"/>
  <c r="CF355" i="46"/>
  <c r="CB355" i="46"/>
  <c r="BX355" i="46"/>
  <c r="BT355" i="46"/>
  <c r="BP355" i="46"/>
  <c r="BL355" i="46"/>
  <c r="BH355" i="46"/>
  <c r="BD355" i="46"/>
  <c r="AZ355" i="46"/>
  <c r="AV355" i="46"/>
  <c r="AC355" i="46"/>
  <c r="AR355" i="46"/>
  <c r="AB355" i="46"/>
  <c r="AM355" i="46"/>
  <c r="U355" i="46"/>
  <c r="AH355" i="46"/>
  <c r="EU355" i="46"/>
  <c r="EQ355" i="46"/>
  <c r="EM355" i="46"/>
  <c r="EI355" i="46"/>
  <c r="EE355" i="46"/>
  <c r="EA355" i="46"/>
  <c r="DW355" i="46"/>
  <c r="DS355" i="46"/>
  <c r="DO355" i="46"/>
  <c r="DK355" i="46"/>
  <c r="DG355" i="46"/>
  <c r="DC355" i="46"/>
  <c r="CY355" i="46"/>
  <c r="CU355" i="46"/>
  <c r="CQ355" i="46"/>
  <c r="CM355" i="46"/>
  <c r="CI355" i="46"/>
  <c r="CE355" i="46"/>
  <c r="CA355" i="46"/>
  <c r="BW355" i="46"/>
  <c r="BS355" i="46"/>
  <c r="BO355" i="46"/>
  <c r="BK355" i="46"/>
  <c r="BG355" i="46"/>
  <c r="BC355" i="46"/>
  <c r="AY355" i="46"/>
  <c r="AS355" i="46"/>
  <c r="AK355" i="46"/>
  <c r="AN355" i="46"/>
  <c r="X355" i="46"/>
  <c r="AI355" i="46"/>
  <c r="AT355" i="46"/>
  <c r="AD355" i="46"/>
  <c r="ET355" i="46"/>
  <c r="EP355" i="46"/>
  <c r="EL355" i="46"/>
  <c r="EH355" i="46"/>
  <c r="ED355" i="46"/>
  <c r="DZ355" i="46"/>
  <c r="DV355" i="46"/>
  <c r="DR355" i="46"/>
  <c r="DN355" i="46"/>
  <c r="DJ355" i="46"/>
  <c r="DF355" i="46"/>
  <c r="DB355" i="46"/>
  <c r="CX355" i="46"/>
  <c r="CT355" i="46"/>
  <c r="CP355" i="46"/>
  <c r="CL355" i="46"/>
  <c r="CH355" i="46"/>
  <c r="CD355" i="46"/>
  <c r="BZ355" i="46"/>
  <c r="BV355" i="46"/>
  <c r="BR355" i="46"/>
  <c r="BN355" i="46"/>
  <c r="BJ355" i="46"/>
  <c r="BF355" i="46"/>
  <c r="BB355" i="46"/>
  <c r="AX355" i="46"/>
  <c r="AO355" i="46"/>
  <c r="AH233" i="21" s="1"/>
  <c r="W355" i="46"/>
  <c r="AJ355" i="46"/>
  <c r="AC233" i="21" s="1"/>
  <c r="AU355" i="46"/>
  <c r="AN233" i="21" s="1"/>
  <c r="AE355" i="46"/>
  <c r="X233" i="21" s="1"/>
  <c r="AP355" i="46"/>
  <c r="Z355" i="46"/>
  <c r="ES355" i="46"/>
  <c r="EO355" i="46"/>
  <c r="EK355" i="46"/>
  <c r="EG355" i="46"/>
  <c r="EC355" i="46"/>
  <c r="DY355" i="46"/>
  <c r="DU355" i="46"/>
  <c r="DQ355" i="46"/>
  <c r="DM355" i="46"/>
  <c r="DI355" i="46"/>
  <c r="DE355" i="46"/>
  <c r="DA355" i="46"/>
  <c r="CW355" i="46"/>
  <c r="CS355" i="46"/>
  <c r="CO355" i="46"/>
  <c r="CK355" i="46"/>
  <c r="CG355" i="46"/>
  <c r="CC355" i="46"/>
  <c r="BY355" i="46"/>
  <c r="BU355" i="46"/>
  <c r="BQ355" i="46"/>
  <c r="BM355" i="46"/>
  <c r="BI355" i="46"/>
  <c r="BE355" i="46"/>
  <c r="BA355" i="46"/>
  <c r="AW355" i="46"/>
  <c r="Y355" i="46"/>
  <c r="R233" i="21" s="1"/>
  <c r="AG355" i="46"/>
  <c r="Z233" i="21" s="1"/>
  <c r="AF355" i="46"/>
  <c r="Y233" i="21" s="1"/>
  <c r="AQ355" i="46"/>
  <c r="AJ233" i="21" s="1"/>
  <c r="AA355" i="46"/>
  <c r="T233" i="21" s="1"/>
  <c r="AL355" i="46"/>
  <c r="V355" i="46"/>
  <c r="T391" i="46"/>
  <c r="Q391" i="46" s="1"/>
  <c r="T449" i="46"/>
  <c r="Q449" i="46" s="1"/>
  <c r="T379" i="46"/>
  <c r="Q379" i="46" s="1"/>
  <c r="T420" i="46"/>
  <c r="Q420" i="46" s="1"/>
  <c r="T389" i="46"/>
  <c r="Q389" i="46" s="1"/>
  <c r="T383" i="46"/>
  <c r="Q383" i="46" s="1"/>
  <c r="T439" i="46"/>
  <c r="Q439" i="46" s="1"/>
  <c r="T410" i="46"/>
  <c r="Q410" i="46" s="1"/>
  <c r="T361" i="46"/>
  <c r="Q361" i="46" s="1"/>
  <c r="T411" i="46"/>
  <c r="Q411" i="46" s="1"/>
  <c r="T454" i="46"/>
  <c r="Q454" i="46" s="1"/>
  <c r="T376" i="46"/>
  <c r="Q376" i="46" s="1"/>
  <c r="T408" i="46"/>
  <c r="Q408" i="46" s="1"/>
  <c r="T400" i="46"/>
  <c r="Q400" i="46" s="1"/>
  <c r="T414" i="46"/>
  <c r="Q414" i="46" s="1"/>
  <c r="T358" i="46"/>
  <c r="Q358" i="46" s="1"/>
  <c r="T464" i="46"/>
  <c r="Q464" i="46" s="1"/>
  <c r="T406" i="46"/>
  <c r="Q406" i="46" s="1"/>
  <c r="T468" i="46"/>
  <c r="Q468" i="46" s="1"/>
  <c r="T419" i="46"/>
  <c r="Q419" i="46" s="1"/>
  <c r="T437" i="46"/>
  <c r="Q437" i="46" s="1"/>
  <c r="T384" i="46"/>
  <c r="Q384" i="46" s="1"/>
  <c r="T371" i="46"/>
  <c r="Q371" i="46" s="1"/>
  <c r="T388" i="46"/>
  <c r="Q388" i="46" s="1"/>
  <c r="T402" i="46"/>
  <c r="Q402" i="46" s="1"/>
  <c r="T474" i="46"/>
  <c r="Q474" i="46" s="1"/>
  <c r="T369" i="46"/>
  <c r="Q369" i="46" s="1"/>
  <c r="T432" i="46"/>
  <c r="Q432" i="46" s="1"/>
  <c r="T429" i="46"/>
  <c r="Q429" i="46" s="1"/>
  <c r="T367" i="46"/>
  <c r="Q367" i="46" s="1"/>
  <c r="T417" i="46"/>
  <c r="Q417" i="46" s="1"/>
  <c r="T476" i="46"/>
  <c r="Q476" i="46" s="1"/>
  <c r="T435" i="46"/>
  <c r="Q435" i="46" s="1"/>
  <c r="T448" i="46"/>
  <c r="Q448" i="46" s="1"/>
  <c r="T395" i="46"/>
  <c r="Q395" i="46" s="1"/>
  <c r="T387" i="46"/>
  <c r="Q387" i="46" s="1"/>
  <c r="T415" i="46"/>
  <c r="Q415" i="46" s="1"/>
  <c r="T452" i="46"/>
  <c r="Q452" i="46" s="1"/>
  <c r="T446" i="46"/>
  <c r="Q446" i="46" s="1"/>
  <c r="T436" i="46"/>
  <c r="Q436" i="46" s="1"/>
  <c r="T407" i="46"/>
  <c r="Q407" i="46" s="1"/>
  <c r="T470" i="46"/>
  <c r="Q470" i="46" s="1"/>
  <c r="T382" i="46"/>
  <c r="Q382" i="46" s="1"/>
  <c r="T428" i="46"/>
  <c r="Q428" i="46" s="1"/>
  <c r="T442" i="46"/>
  <c r="Q442" i="46" s="1"/>
  <c r="T393" i="46"/>
  <c r="Q393" i="46" s="1"/>
  <c r="T465" i="46"/>
  <c r="Q465" i="46" s="1"/>
  <c r="T380" i="46"/>
  <c r="Q380" i="46" s="1"/>
  <c r="T377" i="46"/>
  <c r="Q377" i="46" s="1"/>
  <c r="T472" i="46"/>
  <c r="Q472" i="46" s="1"/>
  <c r="T456" i="46"/>
  <c r="Q456" i="46" s="1"/>
  <c r="T458" i="46"/>
  <c r="Q458" i="46" s="1"/>
  <c r="T471" i="46"/>
  <c r="Q471" i="46" s="1"/>
  <c r="T461" i="46"/>
  <c r="Q461" i="46" s="1"/>
  <c r="T466" i="46"/>
  <c r="Q466" i="46" s="1"/>
  <c r="T469" i="46"/>
  <c r="Q469" i="46" s="1"/>
  <c r="T416" i="46"/>
  <c r="Q416" i="46" s="1"/>
  <c r="T434" i="46"/>
  <c r="Q434" i="46" s="1"/>
  <c r="T364" i="46"/>
  <c r="Q364" i="46" s="1"/>
  <c r="T462" i="46"/>
  <c r="Q462" i="46" s="1"/>
  <c r="T473" i="46"/>
  <c r="Q473" i="46" s="1"/>
  <c r="T374" i="46"/>
  <c r="Q374" i="46" s="1"/>
  <c r="T396" i="46"/>
  <c r="Q396" i="46" s="1"/>
  <c r="T477" i="46"/>
  <c r="Q477" i="46" s="1"/>
  <c r="T423" i="46"/>
  <c r="Q423" i="46" s="1"/>
  <c r="T421" i="46"/>
  <c r="Q421" i="46" s="1"/>
  <c r="T368" i="46"/>
  <c r="Q368" i="46" s="1"/>
  <c r="T365" i="46"/>
  <c r="Q365" i="46" s="1"/>
  <c r="T372" i="46"/>
  <c r="Q372" i="46" s="1"/>
  <c r="T403" i="46"/>
  <c r="Q403" i="46" s="1"/>
  <c r="T460" i="46"/>
  <c r="Q460" i="46" s="1"/>
  <c r="T418" i="46"/>
  <c r="Q418" i="46" s="1"/>
  <c r="T457" i="46"/>
  <c r="Q457" i="46" s="1"/>
  <c r="T459" i="46"/>
  <c r="Q459" i="46" s="1"/>
  <c r="T359" i="46"/>
  <c r="Q359" i="46" s="1"/>
  <c r="T405" i="46"/>
  <c r="Q405" i="46" s="1"/>
  <c r="T392" i="46"/>
  <c r="Q392" i="46" s="1"/>
  <c r="T412" i="46"/>
  <c r="Q412" i="46" s="1"/>
  <c r="T360" i="46"/>
  <c r="Q360" i="46" s="1"/>
  <c r="T463" i="46"/>
  <c r="Q463" i="46" s="1"/>
  <c r="T370" i="46"/>
  <c r="Q370" i="46" s="1"/>
  <c r="T363" i="46"/>
  <c r="Q363" i="46" s="1"/>
  <c r="T398" i="46"/>
  <c r="Q398" i="46" s="1"/>
  <c r="T381" i="46"/>
  <c r="Q381" i="46" s="1"/>
  <c r="T444" i="46"/>
  <c r="Q444" i="46" s="1"/>
  <c r="T431" i="46"/>
  <c r="Q431" i="46" s="1"/>
  <c r="T430" i="46"/>
  <c r="Q430" i="46" s="1"/>
  <c r="T413" i="46"/>
  <c r="Q413" i="46" s="1"/>
  <c r="T441" i="46"/>
  <c r="Q441" i="46" s="1"/>
  <c r="T433" i="46"/>
  <c r="Q433" i="46" s="1"/>
  <c r="T378" i="46"/>
  <c r="Q378" i="46" s="1"/>
  <c r="T390" i="46"/>
  <c r="Q390" i="46" s="1"/>
  <c r="T445" i="46"/>
  <c r="Q445" i="46" s="1"/>
  <c r="T385" i="46"/>
  <c r="Q385" i="46" s="1"/>
  <c r="T404" i="46"/>
  <c r="Q404" i="46" s="1"/>
  <c r="T362" i="46"/>
  <c r="Q362" i="46" s="1"/>
  <c r="T438" i="46"/>
  <c r="Q438" i="46" s="1"/>
  <c r="T443" i="46"/>
  <c r="Q443" i="46" s="1"/>
  <c r="T394" i="46"/>
  <c r="Q394" i="46" s="1"/>
  <c r="T467" i="46"/>
  <c r="Q467" i="46" s="1"/>
  <c r="T399" i="46"/>
  <c r="Q399" i="46" s="1"/>
  <c r="T424" i="46"/>
  <c r="Q424" i="46" s="1"/>
  <c r="T451" i="46"/>
  <c r="Q451" i="46" s="1"/>
  <c r="T386" i="46"/>
  <c r="Q386" i="46" s="1"/>
  <c r="T427" i="46"/>
  <c r="Q427" i="46" s="1"/>
  <c r="T453" i="46"/>
  <c r="Q453" i="46" s="1"/>
  <c r="T401" i="46"/>
  <c r="Q401" i="46" s="1"/>
  <c r="T397" i="46"/>
  <c r="Q397" i="46" s="1"/>
  <c r="T425" i="46"/>
  <c r="Q425" i="46" s="1"/>
  <c r="T455" i="46"/>
  <c r="Q455" i="46" s="1"/>
  <c r="T373" i="46"/>
  <c r="Q373" i="46" s="1"/>
  <c r="T447" i="46"/>
  <c r="Q447" i="46" s="1"/>
  <c r="T366" i="46"/>
  <c r="Q366" i="46" s="1"/>
  <c r="T475" i="46"/>
  <c r="Q475" i="46" s="1"/>
  <c r="T426" i="46"/>
  <c r="Q426" i="46" s="1"/>
  <c r="T375" i="46"/>
  <c r="Q375" i="46" s="1"/>
  <c r="T409" i="46"/>
  <c r="Q409" i="46" s="1"/>
  <c r="T440" i="46"/>
  <c r="Q440" i="46" s="1"/>
  <c r="T450" i="46"/>
  <c r="Q450" i="46" s="1"/>
  <c r="T422" i="46"/>
  <c r="Q422" i="46" s="1"/>
  <c r="BP112" i="21"/>
  <c r="BQ26" i="28" s="1"/>
  <c r="CY123" i="21"/>
  <c r="CZ120" i="21" s="1"/>
  <c r="CZ122" i="21" s="1"/>
  <c r="CZ18" i="26" s="1"/>
  <c r="CY18" i="26"/>
  <c r="DS145" i="21"/>
  <c r="DT142" i="21" s="1"/>
  <c r="DT144" i="21" s="1"/>
  <c r="DS20" i="26"/>
  <c r="DJ134" i="21"/>
  <c r="DK131" i="21" s="1"/>
  <c r="DK133" i="21" s="1"/>
  <c r="DJ19" i="26"/>
  <c r="EN233" i="21" l="1"/>
  <c r="FA259" i="46"/>
  <c r="FB99" i="46"/>
  <c r="FB119" i="46"/>
  <c r="FB154" i="46"/>
  <c r="FB127" i="46"/>
  <c r="FB143" i="46"/>
  <c r="FB128" i="46"/>
  <c r="FB134" i="46"/>
  <c r="FB140" i="46"/>
  <c r="FB118" i="46"/>
  <c r="FB151" i="46"/>
  <c r="FB137" i="46"/>
  <c r="FB79" i="46"/>
  <c r="FB88" i="46"/>
  <c r="FB80" i="46"/>
  <c r="FB97" i="46"/>
  <c r="FB95" i="46"/>
  <c r="FB109" i="46"/>
  <c r="FB91" i="46"/>
  <c r="FB93" i="46"/>
  <c r="FB101" i="46"/>
  <c r="FB300" i="46"/>
  <c r="FB216" i="46"/>
  <c r="FB254" i="46"/>
  <c r="FB240" i="46"/>
  <c r="FB244" i="46"/>
  <c r="FB126" i="46"/>
  <c r="FB138" i="46"/>
  <c r="FB115" i="46"/>
  <c r="FB141" i="46"/>
  <c r="FB131" i="46"/>
  <c r="FB122" i="46"/>
  <c r="FB146" i="46"/>
  <c r="FB132" i="46"/>
  <c r="FB149" i="46"/>
  <c r="FB125" i="46"/>
  <c r="FB84" i="46"/>
  <c r="FB87" i="46"/>
  <c r="FB89" i="46"/>
  <c r="FB103" i="46"/>
  <c r="FB106" i="46"/>
  <c r="FB96" i="46"/>
  <c r="FB271" i="46"/>
  <c r="FB304" i="46"/>
  <c r="FB239" i="46"/>
  <c r="FB98" i="46"/>
  <c r="FB94" i="46"/>
  <c r="FB92" i="46"/>
  <c r="FB102" i="46"/>
  <c r="FB110" i="46"/>
  <c r="FB229" i="46"/>
  <c r="ED13" i="26"/>
  <c r="FA260" i="46"/>
  <c r="FA208" i="46"/>
  <c r="AT233" i="21"/>
  <c r="CP233" i="21"/>
  <c r="DV233" i="21"/>
  <c r="BJ233" i="21"/>
  <c r="BZ233" i="21"/>
  <c r="EL233" i="21"/>
  <c r="EM233" i="21"/>
  <c r="L25" i="26"/>
  <c r="DF233" i="21"/>
  <c r="EG13" i="26"/>
  <c r="FA209" i="46"/>
  <c r="L22" i="21"/>
  <c r="EH13" i="26"/>
  <c r="L12" i="21"/>
  <c r="EL45" i="21"/>
  <c r="EK40" i="21"/>
  <c r="EG40" i="21"/>
  <c r="EH45" i="21"/>
  <c r="EC40" i="21"/>
  <c r="ED45" i="21"/>
  <c r="DY45" i="21"/>
  <c r="DX40" i="21"/>
  <c r="DT45" i="21"/>
  <c r="DN45" i="21"/>
  <c r="DM40" i="21"/>
  <c r="DH40" i="21"/>
  <c r="DI45" i="21"/>
  <c r="DE45" i="21"/>
  <c r="DD40" i="21"/>
  <c r="CZ40" i="21"/>
  <c r="DA45" i="21"/>
  <c r="CW40" i="21"/>
  <c r="CX45" i="21"/>
  <c r="CS45" i="21"/>
  <c r="CR40" i="21"/>
  <c r="CO45" i="21"/>
  <c r="CN40" i="21"/>
  <c r="CK45" i="21"/>
  <c r="CJ40" i="21"/>
  <c r="CF40" i="21"/>
  <c r="CG45" i="21"/>
  <c r="CB40" i="21"/>
  <c r="CC45" i="21"/>
  <c r="BY40" i="21"/>
  <c r="BZ45" i="21"/>
  <c r="BU40" i="21"/>
  <c r="BV45" i="21"/>
  <c r="BO40" i="21"/>
  <c r="BP45" i="21"/>
  <c r="BN45" i="21"/>
  <c r="BM40" i="21"/>
  <c r="BI45" i="21"/>
  <c r="BH40" i="21"/>
  <c r="BD40" i="21"/>
  <c r="BE45" i="21"/>
  <c r="BA45" i="21"/>
  <c r="AZ40" i="21"/>
  <c r="AW45" i="21"/>
  <c r="AV40" i="21"/>
  <c r="AV41" i="21"/>
  <c r="AS45" i="21"/>
  <c r="AR40" i="21"/>
  <c r="AR41" i="21"/>
  <c r="AN40" i="21"/>
  <c r="AO45" i="21"/>
  <c r="AN41" i="21"/>
  <c r="AJ41" i="21"/>
  <c r="AK45" i="21"/>
  <c r="AJ40" i="21"/>
  <c r="AG45" i="21"/>
  <c r="AF40" i="21"/>
  <c r="AF41" i="21"/>
  <c r="AB40" i="21"/>
  <c r="AB41" i="21"/>
  <c r="AC45" i="21"/>
  <c r="W40" i="21"/>
  <c r="W41" i="21"/>
  <c r="X45" i="21"/>
  <c r="T40" i="21"/>
  <c r="U45" i="21"/>
  <c r="T41" i="21"/>
  <c r="T58" i="26" s="1"/>
  <c r="S45" i="21"/>
  <c r="R40" i="21"/>
  <c r="R41" i="21"/>
  <c r="FB285" i="46"/>
  <c r="FB279" i="46"/>
  <c r="FB297" i="46"/>
  <c r="FB243" i="46"/>
  <c r="FB247" i="46"/>
  <c r="FB224" i="46"/>
  <c r="FB286" i="46"/>
  <c r="FB241" i="46"/>
  <c r="FB290" i="46"/>
  <c r="FB296" i="46"/>
  <c r="FB274" i="46"/>
  <c r="FB291" i="46"/>
  <c r="FB292" i="46"/>
  <c r="FB260" i="46" s="1"/>
  <c r="FB245" i="46"/>
  <c r="EF13" i="26"/>
  <c r="EK45" i="21"/>
  <c r="EJ40" i="21"/>
  <c r="EF40" i="21"/>
  <c r="EG45" i="21"/>
  <c r="EC45" i="21"/>
  <c r="DX45" i="21"/>
  <c r="DW40" i="21"/>
  <c r="DR45" i="21"/>
  <c r="DQ40" i="21"/>
  <c r="DM45" i="21"/>
  <c r="DL40" i="21"/>
  <c r="DG40" i="21"/>
  <c r="DH45" i="21"/>
  <c r="DD45" i="21"/>
  <c r="DC40" i="21"/>
  <c r="CY45" i="21"/>
  <c r="CX40" i="21"/>
  <c r="CU45" i="21"/>
  <c r="CT40" i="21"/>
  <c r="CR45" i="21"/>
  <c r="CQ40" i="21"/>
  <c r="CN45" i="21"/>
  <c r="CM40" i="21"/>
  <c r="CI45" i="21"/>
  <c r="CH40" i="21"/>
  <c r="CF45" i="21"/>
  <c r="CE40" i="21"/>
  <c r="CB45" i="21"/>
  <c r="CA40" i="21"/>
  <c r="BX45" i="21"/>
  <c r="BW40" i="21"/>
  <c r="BR40" i="21"/>
  <c r="BS45" i="21"/>
  <c r="BQ45" i="21"/>
  <c r="BP40" i="21"/>
  <c r="BK40" i="21"/>
  <c r="BL45" i="21"/>
  <c r="BG40" i="21"/>
  <c r="BH45" i="21"/>
  <c r="BC40" i="21"/>
  <c r="BD45" i="21"/>
  <c r="AY40" i="21"/>
  <c r="AZ45" i="21"/>
  <c r="AU40" i="21"/>
  <c r="AV45" i="21"/>
  <c r="AU41" i="21"/>
  <c r="AU58" i="26" s="1"/>
  <c r="AQ40" i="21"/>
  <c r="AR45" i="21"/>
  <c r="AQ41" i="21"/>
  <c r="AM40" i="21"/>
  <c r="AM41" i="21"/>
  <c r="AN45" i="21"/>
  <c r="AI40" i="21"/>
  <c r="AI41" i="21"/>
  <c r="AJ45" i="21"/>
  <c r="AF45" i="21"/>
  <c r="AE41" i="21"/>
  <c r="AE40" i="21"/>
  <c r="Z45" i="21"/>
  <c r="Y40" i="21"/>
  <c r="Y41" i="21"/>
  <c r="V40" i="21"/>
  <c r="W45" i="21"/>
  <c r="V41" i="21"/>
  <c r="T45" i="21"/>
  <c r="S40" i="21"/>
  <c r="S41" i="21"/>
  <c r="R45" i="21"/>
  <c r="Q40" i="21"/>
  <c r="Q41" i="21"/>
  <c r="EN13" i="26"/>
  <c r="FB222" i="46"/>
  <c r="FB298" i="46"/>
  <c r="FB246" i="46"/>
  <c r="FB303" i="46"/>
  <c r="FB275" i="46"/>
  <c r="FB283" i="46"/>
  <c r="FB242" i="46"/>
  <c r="FB301" i="46"/>
  <c r="FB235" i="46"/>
  <c r="FB299" i="46"/>
  <c r="FB281" i="46"/>
  <c r="EN45" i="21"/>
  <c r="EM40" i="21"/>
  <c r="EI40" i="21"/>
  <c r="EJ45" i="21"/>
  <c r="EE40" i="21"/>
  <c r="EF45" i="21"/>
  <c r="EA45" i="21"/>
  <c r="DZ40" i="21"/>
  <c r="DW45" i="21"/>
  <c r="DV40" i="21"/>
  <c r="DO45" i="21"/>
  <c r="DN40" i="21"/>
  <c r="DL45" i="21"/>
  <c r="DF40" i="21"/>
  <c r="DG45" i="21"/>
  <c r="DC45" i="21"/>
  <c r="DB40" i="21"/>
  <c r="CZ45" i="21"/>
  <c r="CY40" i="21"/>
  <c r="CV45" i="21"/>
  <c r="CU40" i="21"/>
  <c r="CP40" i="21"/>
  <c r="CQ45" i="21"/>
  <c r="CM45" i="21"/>
  <c r="CL40" i="21"/>
  <c r="CJ45" i="21"/>
  <c r="CI40" i="21"/>
  <c r="CE45" i="21"/>
  <c r="CD40" i="21"/>
  <c r="BX40" i="21"/>
  <c r="BY45" i="21"/>
  <c r="BW45" i="21"/>
  <c r="BV40" i="21"/>
  <c r="BT45" i="21"/>
  <c r="BS40" i="21"/>
  <c r="BL40" i="21"/>
  <c r="BM45" i="21"/>
  <c r="BI40" i="21"/>
  <c r="BJ45" i="21"/>
  <c r="BF40" i="21"/>
  <c r="BG45" i="21"/>
  <c r="BC45" i="21"/>
  <c r="BB40" i="21"/>
  <c r="AX40" i="21"/>
  <c r="AY45" i="21"/>
  <c r="AT40" i="21"/>
  <c r="AT41" i="21"/>
  <c r="AU45" i="21"/>
  <c r="AP40" i="21"/>
  <c r="AQ45" i="21"/>
  <c r="AP41" i="21"/>
  <c r="AK41" i="21"/>
  <c r="AK40" i="21"/>
  <c r="AL45" i="21"/>
  <c r="AG40" i="21"/>
  <c r="AG41" i="21"/>
  <c r="AH45" i="21"/>
  <c r="AD40" i="21"/>
  <c r="AD41" i="21"/>
  <c r="AE45" i="21"/>
  <c r="Z40" i="21"/>
  <c r="Z41" i="21"/>
  <c r="AA45" i="21"/>
  <c r="V45" i="21"/>
  <c r="U41" i="21"/>
  <c r="U40" i="21"/>
  <c r="Q45" i="21"/>
  <c r="P40" i="21"/>
  <c r="P41" i="21"/>
  <c r="O45" i="21"/>
  <c r="M36" i="21"/>
  <c r="N40" i="21" s="1"/>
  <c r="FB90" i="46"/>
  <c r="FB75" i="46"/>
  <c r="FB74" i="46"/>
  <c r="FB108" i="46"/>
  <c r="FB100" i="46"/>
  <c r="FB107" i="46"/>
  <c r="FB217" i="46"/>
  <c r="FB228" i="46"/>
  <c r="FB287" i="46"/>
  <c r="FB223" i="46"/>
  <c r="FB288" i="46"/>
  <c r="FB237" i="46"/>
  <c r="FB248" i="46"/>
  <c r="FB226" i="46"/>
  <c r="FB253" i="46"/>
  <c r="FB293" i="46"/>
  <c r="EX18" i="46"/>
  <c r="EY19" i="46"/>
  <c r="EX17" i="46"/>
  <c r="FB267" i="46"/>
  <c r="FB230" i="46"/>
  <c r="FB208" i="46" s="1"/>
  <c r="FB250" i="46"/>
  <c r="FB233" i="46"/>
  <c r="FB269" i="46"/>
  <c r="EO45" i="21"/>
  <c r="EN40" i="21"/>
  <c r="EL40" i="21"/>
  <c r="EM45" i="21"/>
  <c r="EH40" i="21"/>
  <c r="EI45" i="21"/>
  <c r="EE45" i="21"/>
  <c r="ED40" i="21"/>
  <c r="DZ45" i="21"/>
  <c r="DY40" i="21"/>
  <c r="DV45" i="21"/>
  <c r="DQ45" i="21"/>
  <c r="DJ45" i="21"/>
  <c r="DI40" i="21"/>
  <c r="DE40" i="21"/>
  <c r="DF45" i="21"/>
  <c r="DA40" i="21"/>
  <c r="DB45" i="21"/>
  <c r="CW45" i="21"/>
  <c r="CV40" i="21"/>
  <c r="CT45" i="21"/>
  <c r="CS40" i="21"/>
  <c r="CP45" i="21"/>
  <c r="CO40" i="21"/>
  <c r="CK40" i="21"/>
  <c r="CL45" i="21"/>
  <c r="CG40" i="21"/>
  <c r="CH45" i="21"/>
  <c r="CC40" i="21"/>
  <c r="CD45" i="21"/>
  <c r="CA45" i="21"/>
  <c r="BZ40" i="21"/>
  <c r="BT40" i="21"/>
  <c r="BU45" i="21"/>
  <c r="BR45" i="21"/>
  <c r="BQ40" i="21"/>
  <c r="BN40" i="21"/>
  <c r="BO45" i="21"/>
  <c r="BJ40" i="21"/>
  <c r="BK45" i="21"/>
  <c r="BF45" i="21"/>
  <c r="BE40" i="21"/>
  <c r="BA40" i="21"/>
  <c r="BB45" i="21"/>
  <c r="AW40" i="21"/>
  <c r="AX45" i="21"/>
  <c r="AT45" i="21"/>
  <c r="AS40" i="21"/>
  <c r="AS41" i="21"/>
  <c r="AP45" i="21"/>
  <c r="AO40" i="21"/>
  <c r="AO41" i="21"/>
  <c r="AM45" i="21"/>
  <c r="AL41" i="21"/>
  <c r="AL40" i="21"/>
  <c r="AH40" i="21"/>
  <c r="AH41" i="21"/>
  <c r="AI45" i="21"/>
  <c r="AD45" i="21"/>
  <c r="AC40" i="21"/>
  <c r="AC41" i="21"/>
  <c r="AB45" i="21"/>
  <c r="AA41" i="21"/>
  <c r="AA40" i="21"/>
  <c r="AA58" i="26" s="1"/>
  <c r="X40" i="21"/>
  <c r="Y45" i="21"/>
  <c r="X41" i="21"/>
  <c r="P45" i="21"/>
  <c r="O40" i="21"/>
  <c r="O41" i="21"/>
  <c r="FB238" i="46"/>
  <c r="FB252" i="46"/>
  <c r="FB218" i="46"/>
  <c r="FB225" i="46"/>
  <c r="FB280" i="46"/>
  <c r="FB221" i="46"/>
  <c r="FB305" i="46"/>
  <c r="FB259" i="46" s="1"/>
  <c r="FB227" i="46"/>
  <c r="FB273" i="46"/>
  <c r="BR168" i="21"/>
  <c r="BR357" i="21" s="1"/>
  <c r="BF233" i="21"/>
  <c r="CL233" i="21"/>
  <c r="DR233" i="21"/>
  <c r="AP233" i="21"/>
  <c r="BV233" i="21"/>
  <c r="DB233" i="21"/>
  <c r="EH233" i="21"/>
  <c r="O233" i="21"/>
  <c r="AE233" i="21"/>
  <c r="BN233" i="21"/>
  <c r="CD233" i="21"/>
  <c r="CT233" i="21"/>
  <c r="DJ233" i="21"/>
  <c r="DZ233" i="21"/>
  <c r="S233" i="21"/>
  <c r="AX233" i="21"/>
  <c r="FA158" i="46"/>
  <c r="EZ310" i="46"/>
  <c r="FB186" i="46"/>
  <c r="FB334" i="46" s="1"/>
  <c r="FA334" i="46"/>
  <c r="FA326" i="46"/>
  <c r="FB178" i="46"/>
  <c r="FB326" i="46" s="1"/>
  <c r="FA324" i="46"/>
  <c r="FB176" i="46"/>
  <c r="FB324" i="46" s="1"/>
  <c r="FA315" i="46"/>
  <c r="FB167" i="46"/>
  <c r="FB315" i="46" s="1"/>
  <c r="FA329" i="46"/>
  <c r="FB181" i="46"/>
  <c r="FB329" i="46" s="1"/>
  <c r="FB194" i="46"/>
  <c r="FB342" i="46" s="1"/>
  <c r="FA342" i="46"/>
  <c r="FA316" i="46"/>
  <c r="FB168" i="46"/>
  <c r="FB316" i="46" s="1"/>
  <c r="FB203" i="46"/>
  <c r="FB351" i="46" s="1"/>
  <c r="FA351" i="46"/>
  <c r="FA340" i="46"/>
  <c r="FB192" i="46"/>
  <c r="FB340" i="46" s="1"/>
  <c r="FB201" i="46"/>
  <c r="FB349" i="46" s="1"/>
  <c r="FA349" i="46"/>
  <c r="FA347" i="46"/>
  <c r="FB199" i="46"/>
  <c r="FB347" i="46" s="1"/>
  <c r="FA339" i="46"/>
  <c r="FB191" i="46"/>
  <c r="FB339" i="46" s="1"/>
  <c r="FA335" i="46"/>
  <c r="FB187" i="46"/>
  <c r="FB335" i="46" s="1"/>
  <c r="FA330" i="46"/>
  <c r="FB182" i="46"/>
  <c r="FB330" i="46" s="1"/>
  <c r="FB183" i="46"/>
  <c r="FB331" i="46" s="1"/>
  <c r="FA331" i="46"/>
  <c r="FB202" i="46"/>
  <c r="FB350" i="46" s="1"/>
  <c r="FA350" i="46"/>
  <c r="FB177" i="46"/>
  <c r="FB325" i="46" s="1"/>
  <c r="FA325" i="46"/>
  <c r="FB184" i="46"/>
  <c r="FB332" i="46" s="1"/>
  <c r="FA332" i="46"/>
  <c r="FA343" i="46"/>
  <c r="FB195" i="46"/>
  <c r="FB343" i="46" s="1"/>
  <c r="FA159" i="46"/>
  <c r="FA352" i="46"/>
  <c r="FB204" i="46"/>
  <c r="FB352" i="46" s="1"/>
  <c r="FB200" i="46"/>
  <c r="FB348" i="46" s="1"/>
  <c r="FA348" i="46"/>
  <c r="FA317" i="46"/>
  <c r="FB169" i="46"/>
  <c r="FB317" i="46" s="1"/>
  <c r="FB185" i="46"/>
  <c r="FB333" i="46" s="1"/>
  <c r="FA333" i="46"/>
  <c r="FA344" i="46"/>
  <c r="FB196" i="46"/>
  <c r="FB344" i="46" s="1"/>
  <c r="FA336" i="46"/>
  <c r="FB188" i="46"/>
  <c r="FB336" i="46" s="1"/>
  <c r="FB313" i="46"/>
  <c r="FA346" i="46"/>
  <c r="FB198" i="46"/>
  <c r="FB346" i="46" s="1"/>
  <c r="FB197" i="46"/>
  <c r="FB345" i="46" s="1"/>
  <c r="FA345" i="46"/>
  <c r="FA338" i="46"/>
  <c r="FB190" i="46"/>
  <c r="FB338" i="46" s="1"/>
  <c r="FA323" i="46"/>
  <c r="FB175" i="46"/>
  <c r="FB323" i="46" s="1"/>
  <c r="FA322" i="46"/>
  <c r="FB174" i="46"/>
  <c r="FB322" i="46" s="1"/>
  <c r="FB179" i="46"/>
  <c r="FB327" i="46" s="1"/>
  <c r="FA327" i="46"/>
  <c r="FB193" i="46"/>
  <c r="FB341" i="46" s="1"/>
  <c r="FA341" i="46"/>
  <c r="FA328" i="46"/>
  <c r="FB180" i="46"/>
  <c r="FB328" i="46" s="1"/>
  <c r="FA321" i="46"/>
  <c r="FB173" i="46"/>
  <c r="FB321" i="46" s="1"/>
  <c r="FB166" i="46"/>
  <c r="FB314" i="46" s="1"/>
  <c r="FA314" i="46"/>
  <c r="FA337" i="46"/>
  <c r="FB189" i="46"/>
  <c r="FB337" i="46" s="1"/>
  <c r="FA320" i="46"/>
  <c r="FB172" i="46"/>
  <c r="FB320" i="46" s="1"/>
  <c r="FB171" i="46"/>
  <c r="FB319" i="46" s="1"/>
  <c r="FA319" i="46"/>
  <c r="AI233" i="21"/>
  <c r="AD233" i="21"/>
  <c r="Q233" i="21"/>
  <c r="AF233" i="21"/>
  <c r="BK233" i="21"/>
  <c r="DG233" i="21"/>
  <c r="BX233" i="21"/>
  <c r="DT233" i="21"/>
  <c r="AO233" i="21"/>
  <c r="BE233" i="21"/>
  <c r="DA233" i="21"/>
  <c r="DQ233" i="21"/>
  <c r="EG233" i="21"/>
  <c r="BB233" i="21"/>
  <c r="BR233" i="21"/>
  <c r="CH233" i="21"/>
  <c r="CX233" i="21"/>
  <c r="DN233" i="21"/>
  <c r="ED233" i="21"/>
  <c r="P233" i="21"/>
  <c r="AY233" i="21"/>
  <c r="BO233" i="21"/>
  <c r="CE233" i="21"/>
  <c r="CU233" i="21"/>
  <c r="DK233" i="21"/>
  <c r="EA233" i="21"/>
  <c r="W233" i="21"/>
  <c r="AG233" i="21"/>
  <c r="AV233" i="21"/>
  <c r="BL233" i="21"/>
  <c r="CB233" i="21"/>
  <c r="CR233" i="21"/>
  <c r="DH233" i="21"/>
  <c r="DX233" i="21"/>
  <c r="U233" i="21"/>
  <c r="AS233" i="21"/>
  <c r="BI233" i="21"/>
  <c r="BY233" i="21"/>
  <c r="CO233" i="21"/>
  <c r="DE233" i="21"/>
  <c r="DU233" i="21"/>
  <c r="EK233" i="21"/>
  <c r="CQ233" i="21"/>
  <c r="AR233" i="21"/>
  <c r="DD233" i="21"/>
  <c r="EJ233" i="21"/>
  <c r="BU233" i="21"/>
  <c r="BC233" i="21"/>
  <c r="BS233" i="21"/>
  <c r="CI233" i="21"/>
  <c r="CY233" i="21"/>
  <c r="DO233" i="21"/>
  <c r="EE233" i="21"/>
  <c r="AM233" i="21"/>
  <c r="AZ233" i="21"/>
  <c r="BP233" i="21"/>
  <c r="CF233" i="21"/>
  <c r="CV233" i="21"/>
  <c r="DL233" i="21"/>
  <c r="EB233" i="21"/>
  <c r="AA233" i="21"/>
  <c r="AK233" i="21"/>
  <c r="AW233" i="21"/>
  <c r="BM233" i="21"/>
  <c r="CC233" i="21"/>
  <c r="CS233" i="21"/>
  <c r="DI233" i="21"/>
  <c r="DY233" i="21"/>
  <c r="AU233" i="21"/>
  <c r="CA233" i="21"/>
  <c r="DW233" i="21"/>
  <c r="BH233" i="21"/>
  <c r="CN233" i="21"/>
  <c r="CK233" i="21"/>
  <c r="AQ233" i="21"/>
  <c r="BG233" i="21"/>
  <c r="BW233" i="21"/>
  <c r="CM233" i="21"/>
  <c r="DC233" i="21"/>
  <c r="DS233" i="21"/>
  <c r="EI233" i="21"/>
  <c r="AB233" i="21"/>
  <c r="AL233" i="21"/>
  <c r="BD233" i="21"/>
  <c r="BT233" i="21"/>
  <c r="CJ233" i="21"/>
  <c r="CZ233" i="21"/>
  <c r="DP233" i="21"/>
  <c r="EF233" i="21"/>
  <c r="N233" i="21"/>
  <c r="V233" i="21"/>
  <c r="BA233" i="21"/>
  <c r="BQ233" i="21"/>
  <c r="CG233" i="21"/>
  <c r="CW233" i="21"/>
  <c r="DM233" i="21"/>
  <c r="EC233" i="21"/>
  <c r="BQ109" i="21"/>
  <c r="BQ111" i="21" s="1"/>
  <c r="DK134" i="21"/>
  <c r="DL131" i="21" s="1"/>
  <c r="DL133" i="21" s="1"/>
  <c r="DK19" i="26"/>
  <c r="DT145" i="21"/>
  <c r="DU142" i="21" s="1"/>
  <c r="DU144" i="21" s="1"/>
  <c r="DT20" i="26"/>
  <c r="CZ123" i="21"/>
  <c r="DA120" i="21" s="1"/>
  <c r="AD58" i="26" l="1"/>
  <c r="FB209" i="46"/>
  <c r="S58" i="26"/>
  <c r="W58" i="26"/>
  <c r="AJ58" i="26"/>
  <c r="AP58" i="26"/>
  <c r="AT58" i="26"/>
  <c r="AC58" i="26"/>
  <c r="AS58" i="26"/>
  <c r="AQ58" i="26"/>
  <c r="X58" i="26"/>
  <c r="U58" i="26"/>
  <c r="Z58" i="26"/>
  <c r="R58" i="26"/>
  <c r="AK58" i="26"/>
  <c r="AB58" i="26"/>
  <c r="N41" i="21"/>
  <c r="N58" i="26" s="1"/>
  <c r="V58" i="26"/>
  <c r="Y58" i="26"/>
  <c r="O58" i="26"/>
  <c r="AH58" i="26"/>
  <c r="P58" i="26"/>
  <c r="AG58" i="26"/>
  <c r="AM58" i="26"/>
  <c r="AF58" i="26"/>
  <c r="AV58" i="26"/>
  <c r="DJ36" i="21"/>
  <c r="DO36" i="21"/>
  <c r="DR36" i="21"/>
  <c r="DT36" i="21"/>
  <c r="EA36" i="21"/>
  <c r="EY17" i="46"/>
  <c r="EY18" i="46"/>
  <c r="EZ19" i="46"/>
  <c r="M40" i="21"/>
  <c r="M58" i="26" s="1"/>
  <c r="N45" i="21"/>
  <c r="AE58" i="26"/>
  <c r="AI58" i="26"/>
  <c r="AN58" i="26"/>
  <c r="AR58" i="26"/>
  <c r="AL58" i="26"/>
  <c r="AO58" i="26"/>
  <c r="Q58" i="26"/>
  <c r="BR21" i="28"/>
  <c r="BS165" i="21"/>
  <c r="BS167" i="21" s="1"/>
  <c r="BS22" i="26" s="1"/>
  <c r="BQ41" i="26"/>
  <c r="BQ273" i="21"/>
  <c r="FA310" i="46"/>
  <c r="FB310" i="46"/>
  <c r="FB158" i="46"/>
  <c r="FB159" i="46"/>
  <c r="BQ112" i="21"/>
  <c r="DL134" i="21"/>
  <c r="DM131" i="21" s="1"/>
  <c r="DM133" i="21" s="1"/>
  <c r="DL19" i="26"/>
  <c r="DU145" i="21"/>
  <c r="DV142" i="21" s="1"/>
  <c r="DV144" i="21" s="1"/>
  <c r="DU20" i="26"/>
  <c r="DA122" i="21"/>
  <c r="DA18" i="26" s="1"/>
  <c r="EB45" i="21" l="1"/>
  <c r="EA40" i="21"/>
  <c r="EB40" i="21"/>
  <c r="DK45" i="21"/>
  <c r="DJ40" i="21"/>
  <c r="DK40" i="21"/>
  <c r="EZ18" i="46"/>
  <c r="FA19" i="46"/>
  <c r="EZ17" i="46"/>
  <c r="DU45" i="21"/>
  <c r="DT40" i="21"/>
  <c r="DU40" i="21"/>
  <c r="L36" i="21"/>
  <c r="DS45" i="21"/>
  <c r="DR40" i="21"/>
  <c r="DS40" i="21"/>
  <c r="DP45" i="21"/>
  <c r="DO40" i="21"/>
  <c r="DP40" i="21"/>
  <c r="BS168" i="21"/>
  <c r="BS357" i="21" s="1"/>
  <c r="BR26" i="28"/>
  <c r="BR109" i="21"/>
  <c r="DM134" i="21"/>
  <c r="DN131" i="21" s="1"/>
  <c r="DN133" i="21" s="1"/>
  <c r="DM19" i="26"/>
  <c r="DV145" i="21"/>
  <c r="DW142" i="21" s="1"/>
  <c r="DW144" i="21" s="1"/>
  <c r="DV20" i="26"/>
  <c r="DA123" i="21"/>
  <c r="DB120" i="21" s="1"/>
  <c r="L40" i="21" l="1"/>
  <c r="FB19" i="46"/>
  <c r="FA18" i="46"/>
  <c r="FA17" i="46"/>
  <c r="BS21" i="28"/>
  <c r="BT165" i="21"/>
  <c r="BR111" i="21"/>
  <c r="DW145" i="21"/>
  <c r="DX142" i="21" s="1"/>
  <c r="DX144" i="21" s="1"/>
  <c r="DW20" i="26"/>
  <c r="DN134" i="21"/>
  <c r="DO131" i="21" s="1"/>
  <c r="DO133" i="21" s="1"/>
  <c r="DN19" i="26"/>
  <c r="DB122" i="21"/>
  <c r="DB18" i="26" s="1"/>
  <c r="S92" i="32" l="1"/>
  <c r="S74" i="32" s="1"/>
  <c r="P92" i="32"/>
  <c r="P74" i="32" s="1"/>
  <c r="FB17" i="46"/>
  <c r="FB18" i="46"/>
  <c r="BT167" i="21"/>
  <c r="BT22" i="26" s="1"/>
  <c r="BR41" i="26"/>
  <c r="BR273" i="21"/>
  <c r="BR112" i="21"/>
  <c r="DX145" i="21"/>
  <c r="DY142" i="21" s="1"/>
  <c r="DY144" i="21" s="1"/>
  <c r="DX20" i="26"/>
  <c r="DO134" i="21"/>
  <c r="DP131" i="21" s="1"/>
  <c r="DP133" i="21" s="1"/>
  <c r="DO19" i="26"/>
  <c r="DB123" i="21"/>
  <c r="DC120" i="21" s="1"/>
  <c r="W92" i="32" l="1"/>
  <c r="W74" i="32" s="1"/>
  <c r="V92" i="32"/>
  <c r="V74" i="32" s="1"/>
  <c r="U92" i="32"/>
  <c r="U74" i="32" s="1"/>
  <c r="T92" i="32"/>
  <c r="T74" i="32" s="1"/>
  <c r="O92" i="32"/>
  <c r="O74" i="32" s="1"/>
  <c r="R92" i="32"/>
  <c r="R74" i="32" s="1"/>
  <c r="N92" i="32"/>
  <c r="N74" i="32" s="1"/>
  <c r="Q92" i="32"/>
  <c r="Q74" i="32" s="1"/>
  <c r="BT168" i="21"/>
  <c r="BT357" i="21" s="1"/>
  <c r="BS26" i="28"/>
  <c r="BS109" i="21"/>
  <c r="DP134" i="21"/>
  <c r="DQ131" i="21" s="1"/>
  <c r="DQ133" i="21" s="1"/>
  <c r="DP19" i="26"/>
  <c r="DY145" i="21"/>
  <c r="DZ142" i="21" s="1"/>
  <c r="DZ144" i="21" s="1"/>
  <c r="DY20" i="26"/>
  <c r="DC122" i="21"/>
  <c r="DC18" i="26" s="1"/>
  <c r="BU165" i="21" l="1"/>
  <c r="BU167" i="21" s="1"/>
  <c r="BU22" i="26" s="1"/>
  <c r="BT21" i="28"/>
  <c r="BS111" i="21"/>
  <c r="DQ134" i="21"/>
  <c r="DR131" i="21" s="1"/>
  <c r="DR133" i="21" s="1"/>
  <c r="DQ19" i="26"/>
  <c r="DZ145" i="21"/>
  <c r="EA142" i="21" s="1"/>
  <c r="EA144" i="21" s="1"/>
  <c r="DZ20" i="26"/>
  <c r="DC123" i="21"/>
  <c r="DD120" i="21" s="1"/>
  <c r="N26" i="31"/>
  <c r="W38" i="31"/>
  <c r="AD38" i="31"/>
  <c r="Q38" i="31"/>
  <c r="S38" i="31"/>
  <c r="AH38" i="31"/>
  <c r="N20" i="31"/>
  <c r="Y38" i="31"/>
  <c r="N32" i="31"/>
  <c r="Q25" i="31"/>
  <c r="AF38" i="31"/>
  <c r="N23" i="31"/>
  <c r="AB38" i="31"/>
  <c r="Z38" i="31"/>
  <c r="V25" i="31"/>
  <c r="U38" i="31"/>
  <c r="S25" i="31"/>
  <c r="X38" i="31"/>
  <c r="T25" i="31"/>
  <c r="N29" i="31"/>
  <c r="N31" i="31"/>
  <c r="P20" i="31"/>
  <c r="N22" i="31"/>
  <c r="N19" i="31"/>
  <c r="T38" i="31"/>
  <c r="V38" i="31"/>
  <c r="W20" i="31"/>
  <c r="R38" i="31"/>
  <c r="N21" i="31"/>
  <c r="U25" i="31"/>
  <c r="S20" i="31"/>
  <c r="AG38" i="31"/>
  <c r="P38" i="31"/>
  <c r="O20" i="31"/>
  <c r="N24" i="31"/>
  <c r="N38" i="31"/>
  <c r="N30" i="31"/>
  <c r="Q20" i="31"/>
  <c r="N18" i="31"/>
  <c r="R25" i="31"/>
  <c r="O25" i="31"/>
  <c r="AA38" i="31"/>
  <c r="N13" i="31"/>
  <c r="N27" i="31"/>
  <c r="U20" i="31"/>
  <c r="AC38" i="31"/>
  <c r="N16" i="31"/>
  <c r="T20" i="31"/>
  <c r="V20" i="31"/>
  <c r="P25" i="31"/>
  <c r="R20" i="31"/>
  <c r="N25" i="31"/>
  <c r="AE38" i="31"/>
  <c r="N28" i="31"/>
  <c r="O38" i="31"/>
  <c r="BU168" i="21" l="1"/>
  <c r="BU357" i="21" s="1"/>
  <c r="BS41" i="26"/>
  <c r="BS273" i="21"/>
  <c r="BS112" i="21"/>
  <c r="EA145" i="21"/>
  <c r="EB142" i="21" s="1"/>
  <c r="EB144" i="21" s="1"/>
  <c r="EA20" i="26"/>
  <c r="DR134" i="21"/>
  <c r="DS131" i="21" s="1"/>
  <c r="DS133" i="21" s="1"/>
  <c r="DR19" i="26"/>
  <c r="DD122" i="21"/>
  <c r="DD18" i="26" s="1"/>
  <c r="BU21" i="28" l="1"/>
  <c r="BV165" i="21"/>
  <c r="BV167" i="21" s="1"/>
  <c r="BV22" i="26" s="1"/>
  <c r="BT26" i="28"/>
  <c r="BT109" i="21"/>
  <c r="DS134" i="21"/>
  <c r="DT131" i="21" s="1"/>
  <c r="DT133" i="21" s="1"/>
  <c r="DS19" i="26"/>
  <c r="EB145" i="21"/>
  <c r="EC142" i="21" s="1"/>
  <c r="EC144" i="21" s="1"/>
  <c r="EB20" i="26"/>
  <c r="DD123" i="21"/>
  <c r="DE120" i="21" s="1"/>
  <c r="BV168" i="21" l="1"/>
  <c r="BV357" i="21" s="1"/>
  <c r="BT111" i="21"/>
  <c r="EC145" i="21"/>
  <c r="ED142" i="21" s="1"/>
  <c r="ED144" i="21" s="1"/>
  <c r="ED20" i="26" s="1"/>
  <c r="EC20" i="26"/>
  <c r="DT134" i="21"/>
  <c r="DU131" i="21" s="1"/>
  <c r="DU133" i="21" s="1"/>
  <c r="DT19" i="26"/>
  <c r="DE122" i="21"/>
  <c r="DE18" i="26" s="1"/>
  <c r="BW165" i="21" l="1"/>
  <c r="BW167" i="21" s="1"/>
  <c r="BW22" i="26" s="1"/>
  <c r="BV21" i="28"/>
  <c r="BT41" i="26"/>
  <c r="BT273" i="21"/>
  <c r="BT112" i="21"/>
  <c r="ED145" i="21"/>
  <c r="EE142" i="21" s="1"/>
  <c r="EE144" i="21" s="1"/>
  <c r="EE20" i="26" s="1"/>
  <c r="DU134" i="21"/>
  <c r="DV131" i="21" s="1"/>
  <c r="DV133" i="21" s="1"/>
  <c r="DU19" i="26"/>
  <c r="DE123" i="21"/>
  <c r="DF120" i="21" s="1"/>
  <c r="X20" i="31"/>
  <c r="BW168" i="21" l="1"/>
  <c r="BW357" i="21" s="1"/>
  <c r="BU26" i="28"/>
  <c r="BU109" i="21"/>
  <c r="DV134" i="21"/>
  <c r="DW131" i="21" s="1"/>
  <c r="DW133" i="21" s="1"/>
  <c r="DV19" i="26"/>
  <c r="EE145" i="21"/>
  <c r="EF142" i="21" s="1"/>
  <c r="EF144" i="21" s="1"/>
  <c r="EF20" i="26" s="1"/>
  <c r="DF122" i="21"/>
  <c r="DF18" i="26" s="1"/>
  <c r="V34" i="29"/>
  <c r="AA34" i="29"/>
  <c r="U34" i="32"/>
  <c r="M32" i="29"/>
  <c r="Y34" i="29"/>
  <c r="M32" i="32"/>
  <c r="P34" i="29"/>
  <c r="AC34" i="29"/>
  <c r="V34" i="32"/>
  <c r="O34" i="32"/>
  <c r="W34" i="32"/>
  <c r="S34" i="32"/>
  <c r="AD34" i="29"/>
  <c r="U34" i="29"/>
  <c r="R34" i="29"/>
  <c r="N34" i="29"/>
  <c r="R34" i="32"/>
  <c r="Q34" i="29"/>
  <c r="P34" i="32"/>
  <c r="T34" i="32"/>
  <c r="Q34" i="32"/>
  <c r="AG34" i="29"/>
  <c r="AB34" i="29"/>
  <c r="N34" i="32"/>
  <c r="S34" i="29"/>
  <c r="X34" i="29"/>
  <c r="W34" i="29"/>
  <c r="Z34" i="29"/>
  <c r="AF34" i="29"/>
  <c r="O34" i="29"/>
  <c r="AE34" i="29"/>
  <c r="T34" i="29"/>
  <c r="BX165" i="21" l="1"/>
  <c r="BX167" i="21" s="1"/>
  <c r="BX22" i="26" s="1"/>
  <c r="BW21" i="28"/>
  <c r="M137" i="47"/>
  <c r="L137" i="47"/>
  <c r="E137" i="47"/>
  <c r="K137" i="47"/>
  <c r="I137" i="47"/>
  <c r="G137" i="47"/>
  <c r="J137" i="47"/>
  <c r="H137" i="47"/>
  <c r="N137" i="47"/>
  <c r="F137" i="47"/>
  <c r="D136" i="47"/>
  <c r="BU111" i="21"/>
  <c r="EF145" i="21"/>
  <c r="EG142" i="21" s="1"/>
  <c r="EG144" i="21" s="1"/>
  <c r="EG20" i="26" s="1"/>
  <c r="DW134" i="21"/>
  <c r="DX131" i="21" s="1"/>
  <c r="DX133" i="21" s="1"/>
  <c r="DW19" i="26"/>
  <c r="DF123" i="21"/>
  <c r="DG120" i="21" s="1"/>
  <c r="BX168" i="21" l="1"/>
  <c r="BX357" i="21" s="1"/>
  <c r="BU41" i="26"/>
  <c r="BU273" i="21"/>
  <c r="BU112" i="21"/>
  <c r="DX134" i="21"/>
  <c r="DY131" i="21" s="1"/>
  <c r="DY133" i="21" s="1"/>
  <c r="DX19" i="26"/>
  <c r="EG145" i="21"/>
  <c r="EH142" i="21" s="1"/>
  <c r="EH144" i="21" s="1"/>
  <c r="EH20" i="26" s="1"/>
  <c r="DG122" i="21"/>
  <c r="DG18" i="26" s="1"/>
  <c r="BX21" i="28" l="1"/>
  <c r="BY165" i="21"/>
  <c r="BY167" i="21" s="1"/>
  <c r="BY22" i="26" s="1"/>
  <c r="BV26" i="28"/>
  <c r="BV109" i="21"/>
  <c r="EH145" i="21"/>
  <c r="EI142" i="21" s="1"/>
  <c r="EI144" i="21" s="1"/>
  <c r="EI20" i="26" s="1"/>
  <c r="DY134" i="21"/>
  <c r="DZ131" i="21" s="1"/>
  <c r="DZ133" i="21" s="1"/>
  <c r="DY19" i="26"/>
  <c r="DG123" i="21"/>
  <c r="DH120" i="21" s="1"/>
  <c r="BY168" i="21" l="1"/>
  <c r="BY357" i="21" s="1"/>
  <c r="BV111" i="21"/>
  <c r="DZ134" i="21"/>
  <c r="EA131" i="21" s="1"/>
  <c r="EA133" i="21" s="1"/>
  <c r="DZ19" i="26"/>
  <c r="EI145" i="21"/>
  <c r="EJ142" i="21" s="1"/>
  <c r="EJ144" i="21" s="1"/>
  <c r="EJ20" i="26" s="1"/>
  <c r="DH122" i="21"/>
  <c r="BZ165" i="21" l="1"/>
  <c r="BZ167" i="21" s="1"/>
  <c r="BZ22" i="26" s="1"/>
  <c r="BY21" i="28"/>
  <c r="BV41" i="26"/>
  <c r="BV273" i="21"/>
  <c r="BV112" i="21"/>
  <c r="BW109" i="21" s="1"/>
  <c r="EJ145" i="21"/>
  <c r="EK142" i="21" s="1"/>
  <c r="EK144" i="21" s="1"/>
  <c r="EK20" i="26" s="1"/>
  <c r="DH123" i="21"/>
  <c r="DI120" i="21" s="1"/>
  <c r="DI122" i="21" s="1"/>
  <c r="DI18" i="26" s="1"/>
  <c r="DH18" i="26"/>
  <c r="EA134" i="21"/>
  <c r="EB131" i="21" s="1"/>
  <c r="EB133" i="21" s="1"/>
  <c r="EA19" i="26"/>
  <c r="BZ168" i="21" l="1"/>
  <c r="BZ357" i="21" s="1"/>
  <c r="BW26" i="28"/>
  <c r="BW111" i="21"/>
  <c r="EB134" i="21"/>
  <c r="EC131" i="21" s="1"/>
  <c r="EC133" i="21" s="1"/>
  <c r="EB19" i="26"/>
  <c r="EK145" i="21"/>
  <c r="EL142" i="21" s="1"/>
  <c r="EL144" i="21" s="1"/>
  <c r="EL20" i="26" s="1"/>
  <c r="DI123" i="21"/>
  <c r="DJ120" i="21" s="1"/>
  <c r="CA165" i="21" l="1"/>
  <c r="CA167" i="21" s="1"/>
  <c r="CA22" i="26" s="1"/>
  <c r="BZ21" i="28"/>
  <c r="BW41" i="26"/>
  <c r="BW273" i="21"/>
  <c r="BW112" i="21"/>
  <c r="EL145" i="21"/>
  <c r="EM142" i="21" s="1"/>
  <c r="EM144" i="21" s="1"/>
  <c r="EM20" i="26" s="1"/>
  <c r="EC134" i="21"/>
  <c r="ED131" i="21" s="1"/>
  <c r="ED133" i="21" s="1"/>
  <c r="ED19" i="26" s="1"/>
  <c r="EC19" i="26"/>
  <c r="DJ122" i="21"/>
  <c r="CA168" i="21" l="1"/>
  <c r="CA357" i="21" s="1"/>
  <c r="BX109" i="21"/>
  <c r="BX26" i="28"/>
  <c r="EM145" i="21"/>
  <c r="EN142" i="21" s="1"/>
  <c r="EN144" i="21" s="1"/>
  <c r="EN20" i="26" s="1"/>
  <c r="ED134" i="21"/>
  <c r="EE131" i="21" s="1"/>
  <c r="EE133" i="21" s="1"/>
  <c r="EE19" i="26" s="1"/>
  <c r="DJ123" i="21"/>
  <c r="DK120" i="21" s="1"/>
  <c r="DK122" i="21" s="1"/>
  <c r="DK18" i="26" s="1"/>
  <c r="DJ18" i="26"/>
  <c r="CA21" i="28" l="1"/>
  <c r="CB165" i="21"/>
  <c r="CB167" i="21" s="1"/>
  <c r="CB22" i="26" s="1"/>
  <c r="BX111" i="21"/>
  <c r="EE134" i="21"/>
  <c r="EF131" i="21" s="1"/>
  <c r="EF133" i="21" s="1"/>
  <c r="EF19" i="26" s="1"/>
  <c r="EN145" i="21"/>
  <c r="EO142" i="21" s="1"/>
  <c r="EO144" i="21" s="1"/>
  <c r="EO20" i="26" s="1"/>
  <c r="L20" i="26" s="1"/>
  <c r="DK123" i="21"/>
  <c r="DL120" i="21" s="1"/>
  <c r="CB168" i="21" l="1"/>
  <c r="CB357" i="21" s="1"/>
  <c r="BX41" i="26"/>
  <c r="BX273" i="21"/>
  <c r="BX112" i="21"/>
  <c r="EO145" i="21"/>
  <c r="EF134" i="21"/>
  <c r="EG131" i="21" s="1"/>
  <c r="EG133" i="21" s="1"/>
  <c r="EG19" i="26" s="1"/>
  <c r="DL122" i="21"/>
  <c r="DL18" i="26" s="1"/>
  <c r="CB21" i="28" l="1"/>
  <c r="CC165" i="21"/>
  <c r="CC167" i="21" s="1"/>
  <c r="CC22" i="26" s="1"/>
  <c r="BY109" i="21"/>
  <c r="BY26" i="28"/>
  <c r="EG134" i="21"/>
  <c r="EH131" i="21" s="1"/>
  <c r="EH133" i="21" s="1"/>
  <c r="EH19" i="26" s="1"/>
  <c r="DL123" i="21"/>
  <c r="DM120" i="21" s="1"/>
  <c r="Y20" i="31"/>
  <c r="CC168" i="21" l="1"/>
  <c r="CC357" i="21" s="1"/>
  <c r="BY111" i="21"/>
  <c r="EH134" i="21"/>
  <c r="EI131" i="21" s="1"/>
  <c r="EI133" i="21" s="1"/>
  <c r="EI19" i="26" s="1"/>
  <c r="DM122" i="21"/>
  <c r="CD165" i="21" l="1"/>
  <c r="CD167" i="21" s="1"/>
  <c r="CD22" i="26" s="1"/>
  <c r="CC21" i="28"/>
  <c r="BY41" i="26"/>
  <c r="BY273" i="21"/>
  <c r="BY112" i="21"/>
  <c r="BZ109" i="21" s="1"/>
  <c r="EI134" i="21"/>
  <c r="EJ131" i="21" s="1"/>
  <c r="EJ133" i="21" s="1"/>
  <c r="EJ19" i="26" s="1"/>
  <c r="DM123" i="21"/>
  <c r="DN120" i="21" s="1"/>
  <c r="DN122" i="21" s="1"/>
  <c r="DN18" i="26" s="1"/>
  <c r="DM18" i="26"/>
  <c r="CD168" i="21" l="1"/>
  <c r="CD357" i="21" s="1"/>
  <c r="BZ26" i="28"/>
  <c r="BZ111" i="21"/>
  <c r="EJ134" i="21"/>
  <c r="EK131" i="21" s="1"/>
  <c r="EK133" i="21" s="1"/>
  <c r="EK19" i="26" s="1"/>
  <c r="DN123" i="21"/>
  <c r="DO120" i="21" s="1"/>
  <c r="N17" i="30"/>
  <c r="N43" i="30"/>
  <c r="N35" i="30"/>
  <c r="N19" i="30"/>
  <c r="AH34" i="30"/>
  <c r="N28" i="30"/>
  <c r="N29" i="30"/>
  <c r="N20" i="30"/>
  <c r="S34" i="30"/>
  <c r="AB34" i="30"/>
  <c r="N24" i="30"/>
  <c r="N15" i="30"/>
  <c r="N42" i="30"/>
  <c r="AE34" i="30"/>
  <c r="N14" i="30"/>
  <c r="T34" i="30"/>
  <c r="N33" i="30"/>
  <c r="O34" i="30"/>
  <c r="W34" i="30"/>
  <c r="V34" i="30"/>
  <c r="U34" i="30"/>
  <c r="N21" i="30"/>
  <c r="N32" i="30"/>
  <c r="AF34" i="30"/>
  <c r="Q34" i="30"/>
  <c r="X34" i="30"/>
  <c r="N31" i="30"/>
  <c r="N38" i="30"/>
  <c r="AC34" i="30"/>
  <c r="N30" i="30"/>
  <c r="N22" i="30"/>
  <c r="N18" i="30"/>
  <c r="R34" i="30"/>
  <c r="N41" i="30"/>
  <c r="Y34" i="30"/>
  <c r="AA34" i="30"/>
  <c r="N13" i="30"/>
  <c r="N23" i="30"/>
  <c r="Z34" i="30"/>
  <c r="AG34" i="30"/>
  <c r="N39" i="30"/>
  <c r="N40" i="30"/>
  <c r="AD34" i="30"/>
  <c r="N25" i="30"/>
  <c r="P34" i="30"/>
  <c r="BZ41" i="26" l="1"/>
  <c r="BZ273" i="21"/>
  <c r="N16" i="30"/>
  <c r="N37" i="30"/>
  <c r="N12" i="30"/>
  <c r="M20" i="25"/>
  <c r="M17" i="25"/>
  <c r="M42" i="25"/>
  <c r="M19" i="25"/>
  <c r="M21" i="25"/>
  <c r="M18" i="25"/>
  <c r="M15" i="25"/>
  <c r="CE165" i="21"/>
  <c r="CD21" i="28"/>
  <c r="M309" i="21"/>
  <c r="M303" i="21" s="1"/>
  <c r="BZ112" i="21"/>
  <c r="CA109" i="21" s="1"/>
  <c r="EK134" i="21"/>
  <c r="EL131" i="21" s="1"/>
  <c r="EL133" i="21" s="1"/>
  <c r="EL19" i="26" s="1"/>
  <c r="DO122" i="21"/>
  <c r="DO18" i="26" s="1"/>
  <c r="N26" i="30" l="1"/>
  <c r="CE167" i="21"/>
  <c r="CE22" i="26" s="1"/>
  <c r="CA26" i="28"/>
  <c r="CA111" i="21"/>
  <c r="EL134" i="21"/>
  <c r="EM131" i="21" s="1"/>
  <c r="EM133" i="21" s="1"/>
  <c r="EM19" i="26" s="1"/>
  <c r="DO123" i="21"/>
  <c r="DP120" i="21" s="1"/>
  <c r="CA41" i="26" l="1"/>
  <c r="CA273" i="21"/>
  <c r="CE168" i="21"/>
  <c r="CE357" i="21" s="1"/>
  <c r="CA112" i="21"/>
  <c r="CB26" i="28" s="1"/>
  <c r="EM134" i="21"/>
  <c r="EN131" i="21" s="1"/>
  <c r="EN133" i="21" s="1"/>
  <c r="EN19" i="26" s="1"/>
  <c r="DP122" i="21"/>
  <c r="DP18" i="26" s="1"/>
  <c r="CF165" i="21" l="1"/>
  <c r="CE21" i="28"/>
  <c r="P156" i="21"/>
  <c r="P21" i="26" s="1"/>
  <c r="BR156" i="21"/>
  <c r="BR21" i="26" s="1"/>
  <c r="AS156" i="21"/>
  <c r="AS21" i="26" s="1"/>
  <c r="BC156" i="21"/>
  <c r="BC21" i="26" s="1"/>
  <c r="BQ156" i="21"/>
  <c r="BQ21" i="26" s="1"/>
  <c r="AO156" i="21"/>
  <c r="AO21" i="26" s="1"/>
  <c r="DI156" i="21"/>
  <c r="DI21" i="26" s="1"/>
  <c r="BM156" i="21"/>
  <c r="BM21" i="26" s="1"/>
  <c r="BU156" i="21"/>
  <c r="BU21" i="26" s="1"/>
  <c r="AY156" i="21"/>
  <c r="AY21" i="26" s="1"/>
  <c r="DG156" i="21"/>
  <c r="DG21" i="26" s="1"/>
  <c r="CP156" i="21"/>
  <c r="CP21" i="26" s="1"/>
  <c r="X156" i="21"/>
  <c r="X21" i="26" s="1"/>
  <c r="CF156" i="21"/>
  <c r="CF21" i="26" s="1"/>
  <c r="AC156" i="21"/>
  <c r="AC21" i="26" s="1"/>
  <c r="AJ156" i="21"/>
  <c r="AJ21" i="26" s="1"/>
  <c r="BY156" i="21"/>
  <c r="BY21" i="26" s="1"/>
  <c r="DV156" i="21"/>
  <c r="DV21" i="26" s="1"/>
  <c r="DQ156" i="21"/>
  <c r="DQ21" i="26" s="1"/>
  <c r="BX156" i="21"/>
  <c r="BX21" i="26" s="1"/>
  <c r="Y156" i="21"/>
  <c r="Y21" i="26" s="1"/>
  <c r="AD156" i="21"/>
  <c r="AD21" i="26" s="1"/>
  <c r="DU156" i="21"/>
  <c r="DU21" i="26" s="1"/>
  <c r="BG156" i="21"/>
  <c r="BG21" i="26" s="1"/>
  <c r="BZ156" i="21"/>
  <c r="BZ21" i="26" s="1"/>
  <c r="AW156" i="21"/>
  <c r="AW21" i="26" s="1"/>
  <c r="CM156" i="21"/>
  <c r="CM21" i="26" s="1"/>
  <c r="AI156" i="21"/>
  <c r="AI21" i="26" s="1"/>
  <c r="DB156" i="21"/>
  <c r="DB21" i="26" s="1"/>
  <c r="EN156" i="21"/>
  <c r="EN21" i="26" s="1"/>
  <c r="V156" i="21"/>
  <c r="V21" i="26" s="1"/>
  <c r="AK156" i="21"/>
  <c r="AK21" i="26" s="1"/>
  <c r="CT156" i="21"/>
  <c r="CT21" i="26" s="1"/>
  <c r="DT156" i="21"/>
  <c r="DT21" i="26" s="1"/>
  <c r="DA156" i="21"/>
  <c r="DA21" i="26" s="1"/>
  <c r="EM156" i="21"/>
  <c r="EM21" i="26" s="1"/>
  <c r="AA156" i="21"/>
  <c r="AA21" i="26" s="1"/>
  <c r="CR156" i="21"/>
  <c r="CR21" i="26" s="1"/>
  <c r="EA156" i="21"/>
  <c r="EA21" i="26" s="1"/>
  <c r="AX156" i="21"/>
  <c r="AX21" i="26" s="1"/>
  <c r="W156" i="21"/>
  <c r="W21" i="26" s="1"/>
  <c r="CX156" i="21"/>
  <c r="CX21" i="26" s="1"/>
  <c r="EB156" i="21"/>
  <c r="EB21" i="26" s="1"/>
  <c r="AV156" i="21"/>
  <c r="AV21" i="26" s="1"/>
  <c r="AE156" i="21"/>
  <c r="AE21" i="26" s="1"/>
  <c r="CA156" i="21"/>
  <c r="CA21" i="26" s="1"/>
  <c r="EL156" i="21"/>
  <c r="EL21" i="26" s="1"/>
  <c r="BN156" i="21"/>
  <c r="BN21" i="26" s="1"/>
  <c r="CL156" i="21"/>
  <c r="CL21" i="26" s="1"/>
  <c r="DD156" i="21"/>
  <c r="DD21" i="26" s="1"/>
  <c r="CC156" i="21"/>
  <c r="CC21" i="26" s="1"/>
  <c r="DL156" i="21"/>
  <c r="DL21" i="26" s="1"/>
  <c r="CN156" i="21"/>
  <c r="CN21" i="26" s="1"/>
  <c r="CI156" i="21"/>
  <c r="CI21" i="26" s="1"/>
  <c r="DW156" i="21"/>
  <c r="DW21" i="26" s="1"/>
  <c r="T156" i="21"/>
  <c r="T21" i="26" s="1"/>
  <c r="EH156" i="21"/>
  <c r="EH21" i="26" s="1"/>
  <c r="DE156" i="21"/>
  <c r="DE21" i="26" s="1"/>
  <c r="BT156" i="21"/>
  <c r="BT21" i="26" s="1"/>
  <c r="DK156" i="21"/>
  <c r="DK21" i="26" s="1"/>
  <c r="CW156" i="21"/>
  <c r="CW21" i="26" s="1"/>
  <c r="CS156" i="21"/>
  <c r="CS21" i="26" s="1"/>
  <c r="EI156" i="21"/>
  <c r="EI21" i="26" s="1"/>
  <c r="AP156" i="21"/>
  <c r="AP21" i="26" s="1"/>
  <c r="EE156" i="21"/>
  <c r="EE21" i="26" s="1"/>
  <c r="CV156" i="21"/>
  <c r="CV21" i="26" s="1"/>
  <c r="ED156" i="21"/>
  <c r="ED21" i="26" s="1"/>
  <c r="BS156" i="21"/>
  <c r="BS21" i="26" s="1"/>
  <c r="DS156" i="21"/>
  <c r="DS21" i="26" s="1"/>
  <c r="AT156" i="21"/>
  <c r="AT21" i="26" s="1"/>
  <c r="BH156" i="21"/>
  <c r="BH21" i="26" s="1"/>
  <c r="BW156" i="21"/>
  <c r="BW21" i="26" s="1"/>
  <c r="DH156" i="21"/>
  <c r="DH21" i="26" s="1"/>
  <c r="BJ156" i="21"/>
  <c r="BJ21" i="26" s="1"/>
  <c r="U156" i="21"/>
  <c r="U21" i="26" s="1"/>
  <c r="AF156" i="21"/>
  <c r="AF21" i="26" s="1"/>
  <c r="AZ156" i="21"/>
  <c r="AZ21" i="26" s="1"/>
  <c r="AH156" i="21"/>
  <c r="AH21" i="26" s="1"/>
  <c r="CB156" i="21"/>
  <c r="CB21" i="26" s="1"/>
  <c r="DM156" i="21"/>
  <c r="DM21" i="26" s="1"/>
  <c r="BL156" i="21"/>
  <c r="BL21" i="26" s="1"/>
  <c r="BV156" i="21"/>
  <c r="BV21" i="26" s="1"/>
  <c r="EF156" i="21"/>
  <c r="EF21" i="26" s="1"/>
  <c r="AM156" i="21"/>
  <c r="AM21" i="26" s="1"/>
  <c r="EJ156" i="21"/>
  <c r="EJ21" i="26" s="1"/>
  <c r="CD156" i="21"/>
  <c r="CD21" i="26" s="1"/>
  <c r="BO156" i="21"/>
  <c r="BO21" i="26" s="1"/>
  <c r="AB156" i="21"/>
  <c r="AB21" i="26" s="1"/>
  <c r="DX156" i="21"/>
  <c r="DX21" i="26" s="1"/>
  <c r="BD156" i="21"/>
  <c r="BD21" i="26" s="1"/>
  <c r="Q156" i="21"/>
  <c r="Q21" i="26" s="1"/>
  <c r="AU156" i="21"/>
  <c r="AU21" i="26" s="1"/>
  <c r="BK156" i="21"/>
  <c r="BK21" i="26" s="1"/>
  <c r="BF156" i="21"/>
  <c r="BF21" i="26" s="1"/>
  <c r="DP156" i="21"/>
  <c r="DP21" i="26" s="1"/>
  <c r="R156" i="21"/>
  <c r="R21" i="26" s="1"/>
  <c r="CE156" i="21"/>
  <c r="CE21" i="26" s="1"/>
  <c r="AN156" i="21"/>
  <c r="AN21" i="26" s="1"/>
  <c r="CY156" i="21"/>
  <c r="CY21" i="26" s="1"/>
  <c r="N156" i="21"/>
  <c r="DJ156" i="21"/>
  <c r="DJ21" i="26" s="1"/>
  <c r="CH156" i="21"/>
  <c r="CH21" i="26" s="1"/>
  <c r="BI156" i="21"/>
  <c r="BI21" i="26" s="1"/>
  <c r="BE156" i="21"/>
  <c r="BE21" i="26" s="1"/>
  <c r="AL156" i="21"/>
  <c r="AL21" i="26" s="1"/>
  <c r="DY156" i="21"/>
  <c r="DY21" i="26" s="1"/>
  <c r="CU156" i="21"/>
  <c r="CU21" i="26" s="1"/>
  <c r="CO156" i="21"/>
  <c r="CO21" i="26" s="1"/>
  <c r="DZ156" i="21"/>
  <c r="DZ21" i="26" s="1"/>
  <c r="AQ156" i="21"/>
  <c r="AQ21" i="26" s="1"/>
  <c r="AG156" i="21"/>
  <c r="AG21" i="26" s="1"/>
  <c r="DC156" i="21"/>
  <c r="DC21" i="26" s="1"/>
  <c r="EC156" i="21"/>
  <c r="EC21" i="26" s="1"/>
  <c r="DO156" i="21"/>
  <c r="DO21" i="26" s="1"/>
  <c r="EG156" i="21"/>
  <c r="EG21" i="26" s="1"/>
  <c r="CK156" i="21"/>
  <c r="CK21" i="26" s="1"/>
  <c r="DF156" i="21"/>
  <c r="DF21" i="26" s="1"/>
  <c r="CQ156" i="21"/>
  <c r="CQ21" i="26" s="1"/>
  <c r="EO156" i="21"/>
  <c r="EO21" i="26" s="1"/>
  <c r="BP156" i="21"/>
  <c r="BP21" i="26" s="1"/>
  <c r="Z156" i="21"/>
  <c r="Z21" i="26" s="1"/>
  <c r="AR156" i="21"/>
  <c r="AR21" i="26" s="1"/>
  <c r="O156" i="21"/>
  <c r="O21" i="26" s="1"/>
  <c r="DN156" i="21"/>
  <c r="DN21" i="26" s="1"/>
  <c r="BA156" i="21"/>
  <c r="BA21" i="26" s="1"/>
  <c r="CG156" i="21"/>
  <c r="CG21" i="26" s="1"/>
  <c r="S156" i="21"/>
  <c r="S21" i="26" s="1"/>
  <c r="CJ156" i="21"/>
  <c r="CJ21" i="26" s="1"/>
  <c r="BB156" i="21"/>
  <c r="BB21" i="26" s="1"/>
  <c r="CZ156" i="21"/>
  <c r="CZ21" i="26" s="1"/>
  <c r="EK156" i="21"/>
  <c r="EK21" i="26" s="1"/>
  <c r="DR156" i="21"/>
  <c r="DR21" i="26" s="1"/>
  <c r="CB109" i="21"/>
  <c r="CB111" i="21" s="1"/>
  <c r="EN134" i="21"/>
  <c r="EO131" i="21" s="1"/>
  <c r="EO133" i="21" s="1"/>
  <c r="EO19" i="26" s="1"/>
  <c r="L19" i="26" s="1"/>
  <c r="DP123" i="21"/>
  <c r="DQ120" i="21" s="1"/>
  <c r="CB41" i="26" l="1"/>
  <c r="CB273" i="21"/>
  <c r="N157" i="21"/>
  <c r="L156" i="21"/>
  <c r="N21" i="26"/>
  <c r="L21" i="26" s="1"/>
  <c r="CF167" i="21"/>
  <c r="CF22" i="26" s="1"/>
  <c r="CB112" i="21"/>
  <c r="EO134" i="21"/>
  <c r="DQ122" i="21"/>
  <c r="DQ18" i="26" s="1"/>
  <c r="F48" i="33"/>
  <c r="H406" i="21"/>
  <c r="H12" i="27"/>
  <c r="CF168" i="21" l="1"/>
  <c r="CF357" i="21" s="1"/>
  <c r="O154" i="21"/>
  <c r="O157" i="21" s="1"/>
  <c r="O14" i="28"/>
  <c r="CC109" i="21"/>
  <c r="CC26" i="28"/>
  <c r="DQ123" i="21"/>
  <c r="DR120" i="21" s="1"/>
  <c r="CG165" i="21" l="1"/>
  <c r="CG167" i="21" s="1"/>
  <c r="CG22" i="26" s="1"/>
  <c r="CF21" i="28"/>
  <c r="P154" i="21"/>
  <c r="P157" i="21" s="1"/>
  <c r="P14" i="28"/>
  <c r="CC111" i="21"/>
  <c r="DR122" i="21"/>
  <c r="DR18" i="26" s="1"/>
  <c r="CC41" i="26" l="1"/>
  <c r="CC273" i="21"/>
  <c r="CG168" i="21"/>
  <c r="CG357" i="21" s="1"/>
  <c r="Q154" i="21"/>
  <c r="Q157" i="21" s="1"/>
  <c r="Q14" i="28"/>
  <c r="CC112" i="21"/>
  <c r="DR123" i="21"/>
  <c r="DS120" i="21" s="1"/>
  <c r="CH165" i="21" l="1"/>
  <c r="CH167" i="21" s="1"/>
  <c r="CH22" i="26" s="1"/>
  <c r="CG21" i="28"/>
  <c r="R14" i="28"/>
  <c r="R154" i="21"/>
  <c r="R157" i="21" s="1"/>
  <c r="CD109" i="21"/>
  <c r="CD26" i="28"/>
  <c r="DS122" i="21"/>
  <c r="DS18" i="26" s="1"/>
  <c r="CH168" i="21" l="1"/>
  <c r="CH357" i="21" s="1"/>
  <c r="S154" i="21"/>
  <c r="S157" i="21" s="1"/>
  <c r="S14" i="28"/>
  <c r="CD111" i="21"/>
  <c r="DS123" i="21"/>
  <c r="DT120" i="21" s="1"/>
  <c r="CI165" i="21" l="1"/>
  <c r="CI167" i="21" s="1"/>
  <c r="CI22" i="26" s="1"/>
  <c r="CD41" i="26"/>
  <c r="CD273" i="21"/>
  <c r="CH21" i="28"/>
  <c r="T14" i="28"/>
  <c r="T154" i="21"/>
  <c r="T157" i="21" s="1"/>
  <c r="CD112" i="21"/>
  <c r="CE109" i="21" s="1"/>
  <c r="DT122" i="21"/>
  <c r="DT18" i="26" s="1"/>
  <c r="Z20" i="31"/>
  <c r="CI168" i="21" l="1"/>
  <c r="CI357" i="21" s="1"/>
  <c r="U14" i="28"/>
  <c r="U154" i="21"/>
  <c r="U157" i="21" s="1"/>
  <c r="CE26" i="28"/>
  <c r="CE111" i="21"/>
  <c r="DT123" i="21"/>
  <c r="DU120" i="21" s="1"/>
  <c r="CI21" i="28" l="1"/>
  <c r="CE41" i="26"/>
  <c r="CE273" i="21"/>
  <c r="CJ165" i="21"/>
  <c r="CJ167" i="21" s="1"/>
  <c r="CJ22" i="26" s="1"/>
  <c r="V14" i="28"/>
  <c r="V154" i="21"/>
  <c r="V157" i="21" s="1"/>
  <c r="CE112" i="21"/>
  <c r="CF26" i="28" s="1"/>
  <c r="DU122" i="21"/>
  <c r="DU18" i="26" s="1"/>
  <c r="CJ168" i="21" l="1"/>
  <c r="CJ357" i="21" s="1"/>
  <c r="W154" i="21"/>
  <c r="W157" i="21" s="1"/>
  <c r="W14" i="28"/>
  <c r="CF109" i="21"/>
  <c r="CF111" i="21" s="1"/>
  <c r="DU123" i="21"/>
  <c r="DV120" i="21" s="1"/>
  <c r="CK165" i="21" l="1"/>
  <c r="CK167" i="21" s="1"/>
  <c r="CK22" i="26" s="1"/>
  <c r="CF41" i="26"/>
  <c r="CF273" i="21"/>
  <c r="CJ21" i="28"/>
  <c r="X14" i="28"/>
  <c r="X154" i="21"/>
  <c r="X157" i="21" s="1"/>
  <c r="CF112" i="21"/>
  <c r="CG109" i="21" s="1"/>
  <c r="DV122" i="21"/>
  <c r="DV18" i="26" s="1"/>
  <c r="CK168" i="21" l="1"/>
  <c r="CK357" i="21" s="1"/>
  <c r="Y14" i="28"/>
  <c r="Y154" i="21"/>
  <c r="Y157" i="21" s="1"/>
  <c r="CG26" i="28"/>
  <c r="CG111" i="21"/>
  <c r="DV123" i="21"/>
  <c r="DW120" i="21" s="1"/>
  <c r="CK21" i="28" l="1"/>
  <c r="CG41" i="26"/>
  <c r="CG273" i="21"/>
  <c r="CL165" i="21"/>
  <c r="CL167" i="21" s="1"/>
  <c r="CL22" i="26" s="1"/>
  <c r="Z14" i="28"/>
  <c r="Z154" i="21"/>
  <c r="Z157" i="21" s="1"/>
  <c r="CG112" i="21"/>
  <c r="CH109" i="21" s="1"/>
  <c r="DW122" i="21"/>
  <c r="DW18" i="26" s="1"/>
  <c r="CL168" i="21" l="1"/>
  <c r="CL357" i="21" s="1"/>
  <c r="AA154" i="21"/>
  <c r="AA157" i="21" s="1"/>
  <c r="AA14" i="28"/>
  <c r="CH26" i="28"/>
  <c r="CH111" i="21"/>
  <c r="DW123" i="21"/>
  <c r="DX120" i="21" s="1"/>
  <c r="CM165" i="21" l="1"/>
  <c r="CM167" i="21" s="1"/>
  <c r="CM22" i="26" s="1"/>
  <c r="CH41" i="26"/>
  <c r="CH273" i="21"/>
  <c r="CL21" i="28"/>
  <c r="AB154" i="21"/>
  <c r="AB157" i="21" s="1"/>
  <c r="AB14" i="28"/>
  <c r="CH112" i="21"/>
  <c r="DX122" i="21"/>
  <c r="DX18" i="26" s="1"/>
  <c r="CM168" i="21" l="1"/>
  <c r="CM357" i="21" s="1"/>
  <c r="AC14" i="28"/>
  <c r="AC154" i="21"/>
  <c r="AC157" i="21" s="1"/>
  <c r="CI26" i="28"/>
  <c r="CI109" i="21"/>
  <c r="DX123" i="21"/>
  <c r="DY120" i="21" s="1"/>
  <c r="CN165" i="21" l="1"/>
  <c r="CN167" i="21" s="1"/>
  <c r="CN22" i="26" s="1"/>
  <c r="CM21" i="28"/>
  <c r="AD154" i="21"/>
  <c r="AD157" i="21" s="1"/>
  <c r="AD14" i="28"/>
  <c r="CI111" i="21"/>
  <c r="DY122" i="21"/>
  <c r="DY18" i="26" s="1"/>
  <c r="CI41" i="26" l="1"/>
  <c r="CI273" i="21"/>
  <c r="CN168" i="21"/>
  <c r="CN357" i="21" s="1"/>
  <c r="AE154" i="21"/>
  <c r="AE157" i="21" s="1"/>
  <c r="AE14" i="28"/>
  <c r="CI112" i="21"/>
  <c r="CJ109" i="21" s="1"/>
  <c r="DY123" i="21"/>
  <c r="DZ120" i="21" s="1"/>
  <c r="CO165" i="21" l="1"/>
  <c r="CO167" i="21" s="1"/>
  <c r="CO22" i="26" s="1"/>
  <c r="CN21" i="28"/>
  <c r="AF14" i="28"/>
  <c r="AF154" i="21"/>
  <c r="AF157" i="21" s="1"/>
  <c r="CJ26" i="28"/>
  <c r="CJ111" i="21"/>
  <c r="DZ122" i="21"/>
  <c r="AA20" i="31"/>
  <c r="CJ41" i="26" l="1"/>
  <c r="CJ273" i="21"/>
  <c r="CO168" i="21"/>
  <c r="CO357" i="21" s="1"/>
  <c r="AG154" i="21"/>
  <c r="AG157" i="21" s="1"/>
  <c r="AG14" i="28"/>
  <c r="CJ112" i="21"/>
  <c r="CK109" i="21" s="1"/>
  <c r="DZ123" i="21"/>
  <c r="EA120" i="21" s="1"/>
  <c r="EA122" i="21" s="1"/>
  <c r="EA18" i="26" s="1"/>
  <c r="DZ18" i="26"/>
  <c r="CP165" i="21" l="1"/>
  <c r="CO21" i="28"/>
  <c r="AH154" i="21"/>
  <c r="AH157" i="21" s="1"/>
  <c r="AH14" i="28"/>
  <c r="CP167" i="21"/>
  <c r="CP22" i="26" s="1"/>
  <c r="CK26" i="28"/>
  <c r="CK111" i="21"/>
  <c r="EA123" i="21"/>
  <c r="EB120" i="21" s="1"/>
  <c r="T211" i="21"/>
  <c r="T31" i="26" s="1"/>
  <c r="CK41" i="26" l="1"/>
  <c r="CK273" i="21"/>
  <c r="CP168" i="21"/>
  <c r="CP357" i="21" s="1"/>
  <c r="AI14" i="28"/>
  <c r="AI154" i="21"/>
  <c r="AI157" i="21" s="1"/>
  <c r="CK112" i="21"/>
  <c r="EB122" i="21"/>
  <c r="EB18" i="26" s="1"/>
  <c r="CP21" i="28" l="1"/>
  <c r="CQ165" i="21"/>
  <c r="CQ167" i="21" s="1"/>
  <c r="CQ22" i="26" s="1"/>
  <c r="AJ154" i="21"/>
  <c r="AJ157" i="21" s="1"/>
  <c r="AJ14" i="28"/>
  <c r="CL109" i="21"/>
  <c r="CL26" i="28"/>
  <c r="EB123" i="21"/>
  <c r="EC120" i="21" s="1"/>
  <c r="CQ168" i="21" l="1"/>
  <c r="CQ357" i="21" s="1"/>
  <c r="AK14" i="28"/>
  <c r="AK154" i="21"/>
  <c r="AK157" i="21" s="1"/>
  <c r="CL111" i="21"/>
  <c r="EC122" i="21"/>
  <c r="EC18" i="26" s="1"/>
  <c r="P195" i="21"/>
  <c r="CQ21" i="28" l="1"/>
  <c r="CL41" i="26"/>
  <c r="CL273" i="21"/>
  <c r="CR165" i="21"/>
  <c r="CR167" i="21" s="1"/>
  <c r="CR22" i="26" s="1"/>
  <c r="AL14" i="28"/>
  <c r="AL154" i="21"/>
  <c r="AL157" i="21" s="1"/>
  <c r="CL112" i="21"/>
  <c r="CM26" i="28" s="1"/>
  <c r="P30" i="26"/>
  <c r="EC123" i="21"/>
  <c r="ED120" i="21" s="1"/>
  <c r="AF211" i="21"/>
  <c r="AF31" i="26" s="1"/>
  <c r="CR168" i="21" l="1"/>
  <c r="CR357" i="21" s="1"/>
  <c r="AM14" i="28"/>
  <c r="AM154" i="21"/>
  <c r="AM157" i="21" s="1"/>
  <c r="CM109" i="21"/>
  <c r="CM111" i="21" s="1"/>
  <c r="ED122" i="21"/>
  <c r="ED18" i="26" s="1"/>
  <c r="AL211" i="21"/>
  <c r="AL31" i="26" s="1"/>
  <c r="CR21" i="28" l="1"/>
  <c r="CM41" i="26"/>
  <c r="CM273" i="21"/>
  <c r="CS165" i="21"/>
  <c r="CS167" i="21" s="1"/>
  <c r="CS22" i="26" s="1"/>
  <c r="AN14" i="28"/>
  <c r="AN154" i="21"/>
  <c r="AN157" i="21" s="1"/>
  <c r="CM112" i="21"/>
  <c r="CN109" i="21" s="1"/>
  <c r="ED123" i="21"/>
  <c r="EE120" i="21" s="1"/>
  <c r="EE122" i="21" s="1"/>
  <c r="EE18" i="26" s="1"/>
  <c r="AR211" i="21"/>
  <c r="AR31" i="26" s="1"/>
  <c r="CS168" i="21" l="1"/>
  <c r="CS357" i="21" s="1"/>
  <c r="AO14" i="28"/>
  <c r="AO154" i="21"/>
  <c r="AO157" i="21" s="1"/>
  <c r="CN26" i="28"/>
  <c r="CN111" i="21"/>
  <c r="EE123" i="21"/>
  <c r="EF120" i="21" s="1"/>
  <c r="AX211" i="21"/>
  <c r="AX31" i="26" s="1"/>
  <c r="CS21" i="28" l="1"/>
  <c r="CN41" i="26"/>
  <c r="CN273" i="21"/>
  <c r="CT165" i="21"/>
  <c r="CT167" i="21" s="1"/>
  <c r="CT22" i="26" s="1"/>
  <c r="AP154" i="21"/>
  <c r="AP157" i="21" s="1"/>
  <c r="AP14" i="28"/>
  <c r="CN112" i="21"/>
  <c r="EF122" i="21"/>
  <c r="EF18" i="26" s="1"/>
  <c r="BD211" i="21"/>
  <c r="BD31" i="26" s="1"/>
  <c r="CT168" i="21" l="1"/>
  <c r="CT357" i="21" s="1"/>
  <c r="AQ154" i="21"/>
  <c r="AQ157" i="21" s="1"/>
  <c r="AQ14" i="28"/>
  <c r="CO26" i="28"/>
  <c r="CO109" i="21"/>
  <c r="EF123" i="21"/>
  <c r="EG120" i="21" s="1"/>
  <c r="T195" i="21"/>
  <c r="T30" i="26" s="1"/>
  <c r="BJ211" i="21"/>
  <c r="BJ31" i="26" s="1"/>
  <c r="CU165" i="21" l="1"/>
  <c r="CU167" i="21" s="1"/>
  <c r="CU22" i="26" s="1"/>
  <c r="CT21" i="28"/>
  <c r="AR14" i="28"/>
  <c r="AR154" i="21"/>
  <c r="AR157" i="21" s="1"/>
  <c r="CO111" i="21"/>
  <c r="EG122" i="21"/>
  <c r="EG18" i="26" s="1"/>
  <c r="BP211" i="21"/>
  <c r="BP31" i="26" s="1"/>
  <c r="AB20" i="31"/>
  <c r="CO41" i="26" l="1"/>
  <c r="CO273" i="21"/>
  <c r="CU168" i="21"/>
  <c r="CU357" i="21" s="1"/>
  <c r="AS14" i="28"/>
  <c r="AS154" i="21"/>
  <c r="AS157" i="21" s="1"/>
  <c r="CO112" i="21"/>
  <c r="CP109" i="21" s="1"/>
  <c r="EG123" i="21"/>
  <c r="EH120" i="21" s="1"/>
  <c r="BV211" i="21"/>
  <c r="BV31" i="26" s="1"/>
  <c r="CV165" i="21" l="1"/>
  <c r="CV167" i="21" s="1"/>
  <c r="CV22" i="26" s="1"/>
  <c r="CU21" i="28"/>
  <c r="AT14" i="28"/>
  <c r="AT154" i="21"/>
  <c r="AT157" i="21" s="1"/>
  <c r="CP26" i="28"/>
  <c r="CP111" i="21"/>
  <c r="EH122" i="21"/>
  <c r="EH18" i="26" s="1"/>
  <c r="CB211" i="21"/>
  <c r="CB31" i="26" s="1"/>
  <c r="CP41" i="26" l="1"/>
  <c r="CP273" i="21"/>
  <c r="AU154" i="21"/>
  <c r="AU157" i="21" s="1"/>
  <c r="AU14" i="28"/>
  <c r="CV168" i="21"/>
  <c r="CV357" i="21" s="1"/>
  <c r="CP112" i="21"/>
  <c r="EH123" i="21"/>
  <c r="EI120" i="21" s="1"/>
  <c r="CW165" i="21" l="1"/>
  <c r="CV21" i="28"/>
  <c r="AV14" i="28"/>
  <c r="AV154" i="21"/>
  <c r="AV157" i="21" s="1"/>
  <c r="CQ109" i="21"/>
  <c r="CQ26" i="28"/>
  <c r="EI122" i="21"/>
  <c r="EI18" i="26" s="1"/>
  <c r="AW14" i="28" l="1"/>
  <c r="AW154" i="21"/>
  <c r="AW157" i="21" s="1"/>
  <c r="CW167" i="21"/>
  <c r="CW22" i="26" s="1"/>
  <c r="CQ111" i="21"/>
  <c r="EI123" i="21"/>
  <c r="EJ120" i="21" s="1"/>
  <c r="CQ41" i="26" l="1"/>
  <c r="CQ273" i="21"/>
  <c r="CW168" i="21"/>
  <c r="CW357" i="21" s="1"/>
  <c r="AX154" i="21"/>
  <c r="AX157" i="21" s="1"/>
  <c r="AX14" i="28"/>
  <c r="CQ112" i="21"/>
  <c r="CR109" i="21" s="1"/>
  <c r="EJ122" i="21"/>
  <c r="EJ18" i="26" s="1"/>
  <c r="CX165" i="21" l="1"/>
  <c r="CX167" i="21" s="1"/>
  <c r="CX22" i="26" s="1"/>
  <c r="CW21" i="28"/>
  <c r="AY154" i="21"/>
  <c r="AY157" i="21" s="1"/>
  <c r="AY14" i="28"/>
  <c r="CR26" i="28"/>
  <c r="CR111" i="21"/>
  <c r="EJ123" i="21"/>
  <c r="EK120" i="21" s="1"/>
  <c r="CR41" i="26" l="1"/>
  <c r="CR273" i="21"/>
  <c r="CX168" i="21"/>
  <c r="CX357" i="21" s="1"/>
  <c r="AZ154" i="21"/>
  <c r="AZ157" i="21" s="1"/>
  <c r="AZ14" i="28"/>
  <c r="CR112" i="21"/>
  <c r="CS26" i="28" s="1"/>
  <c r="EK122" i="21"/>
  <c r="EK18" i="26" s="1"/>
  <c r="CY165" i="21" l="1"/>
  <c r="CY167" i="21" s="1"/>
  <c r="CY22" i="26" s="1"/>
  <c r="CX21" i="28"/>
  <c r="BA154" i="21"/>
  <c r="BA157" i="21" s="1"/>
  <c r="BA14" i="28"/>
  <c r="CS109" i="21"/>
  <c r="CS111" i="21" s="1"/>
  <c r="EK123" i="21"/>
  <c r="EL120" i="21" s="1"/>
  <c r="EL122" i="21" s="1"/>
  <c r="EL18" i="26" s="1"/>
  <c r="CS41" i="26" l="1"/>
  <c r="CS273" i="21"/>
  <c r="CY168" i="21"/>
  <c r="CY357" i="21" s="1"/>
  <c r="BB154" i="21"/>
  <c r="BB157" i="21" s="1"/>
  <c r="BB14" i="28"/>
  <c r="CS112" i="21"/>
  <c r="CT109" i="21" s="1"/>
  <c r="EL123" i="21"/>
  <c r="EM120" i="21" s="1"/>
  <c r="CZ165" i="21" l="1"/>
  <c r="CZ167" i="21" s="1"/>
  <c r="CZ22" i="26" s="1"/>
  <c r="CY21" i="28"/>
  <c r="BC14" i="28"/>
  <c r="BC154" i="21"/>
  <c r="BC157" i="21" s="1"/>
  <c r="CT26" i="28"/>
  <c r="CT111" i="21"/>
  <c r="EM122" i="21"/>
  <c r="EM18" i="26" s="1"/>
  <c r="CT41" i="26" l="1"/>
  <c r="CT273" i="21"/>
  <c r="CZ168" i="21"/>
  <c r="CZ357" i="21" s="1"/>
  <c r="BD14" i="28"/>
  <c r="BD154" i="21"/>
  <c r="BD157" i="21" s="1"/>
  <c r="CT112" i="21"/>
  <c r="CU26" i="28" s="1"/>
  <c r="EM123" i="21"/>
  <c r="EN120" i="21" s="1"/>
  <c r="CZ21" i="28" l="1"/>
  <c r="DA165" i="21"/>
  <c r="DA167" i="21" s="1"/>
  <c r="DA22" i="26" s="1"/>
  <c r="BE154" i="21"/>
  <c r="BE157" i="21" s="1"/>
  <c r="BE14" i="28"/>
  <c r="CU109" i="21"/>
  <c r="CU111" i="21" s="1"/>
  <c r="EN122" i="21"/>
  <c r="EN18" i="26" s="1"/>
  <c r="AC20" i="31"/>
  <c r="CU41" i="26" l="1"/>
  <c r="CU273" i="21"/>
  <c r="DA168" i="21"/>
  <c r="DA357" i="21" s="1"/>
  <c r="BF14" i="28"/>
  <c r="BF154" i="21"/>
  <c r="BF157" i="21" s="1"/>
  <c r="CU112" i="21"/>
  <c r="CV26" i="28" s="1"/>
  <c r="EN123" i="21"/>
  <c r="EO120" i="21" s="1"/>
  <c r="DA21" i="28" l="1"/>
  <c r="DB165" i="21"/>
  <c r="DB167" i="21" s="1"/>
  <c r="DB22" i="26" s="1"/>
  <c r="BG14" i="28"/>
  <c r="BG154" i="21"/>
  <c r="BG157" i="21" s="1"/>
  <c r="CV109" i="21"/>
  <c r="CV111" i="21" s="1"/>
  <c r="CV273" i="21" s="1"/>
  <c r="EO122" i="21"/>
  <c r="EO18" i="26" s="1"/>
  <c r="L18" i="26" s="1"/>
  <c r="AF195" i="21"/>
  <c r="AF30" i="26" s="1"/>
  <c r="DB168" i="21" l="1"/>
  <c r="DB357" i="21" s="1"/>
  <c r="BH154" i="21"/>
  <c r="BH157" i="21" s="1"/>
  <c r="BH14" i="28"/>
  <c r="CV41" i="26"/>
  <c r="CV112" i="21"/>
  <c r="CW109" i="21" s="1"/>
  <c r="EO123" i="21"/>
  <c r="DC165" i="21" l="1"/>
  <c r="DC167" i="21" s="1"/>
  <c r="DC22" i="26" s="1"/>
  <c r="DB21" i="28"/>
  <c r="BI14" i="28"/>
  <c r="BI154" i="21"/>
  <c r="BI157" i="21" s="1"/>
  <c r="CW26" i="28"/>
  <c r="CW111" i="21"/>
  <c r="DC168" i="21" l="1"/>
  <c r="DC357" i="21" s="1"/>
  <c r="CW41" i="26"/>
  <c r="CW273" i="21"/>
  <c r="BJ14" i="28"/>
  <c r="BJ154" i="21"/>
  <c r="BJ157" i="21" s="1"/>
  <c r="CW112" i="21"/>
  <c r="CX109" i="21" s="1"/>
  <c r="DC21" i="28" l="1"/>
  <c r="DD165" i="21"/>
  <c r="DD167" i="21" s="1"/>
  <c r="DD22" i="26" s="1"/>
  <c r="BK14" i="28"/>
  <c r="BK154" i="21"/>
  <c r="BK157" i="21" s="1"/>
  <c r="CX26" i="28"/>
  <c r="CX111" i="21"/>
  <c r="DD168" i="21" l="1"/>
  <c r="DD357" i="21" s="1"/>
  <c r="CX41" i="26"/>
  <c r="CX273" i="21"/>
  <c r="BL14" i="28"/>
  <c r="BL154" i="21"/>
  <c r="BL157" i="21" s="1"/>
  <c r="CX112" i="21"/>
  <c r="CY109" i="21" s="1"/>
  <c r="DE165" i="21" l="1"/>
  <c r="DE167" i="21" s="1"/>
  <c r="DE22" i="26" s="1"/>
  <c r="DD21" i="28"/>
  <c r="BM14" i="28"/>
  <c r="BM154" i="21"/>
  <c r="BM157" i="21" s="1"/>
  <c r="CY26" i="28"/>
  <c r="CY111" i="21"/>
  <c r="CY41" i="26" l="1"/>
  <c r="CY273" i="21"/>
  <c r="BN14" i="28"/>
  <c r="BN154" i="21"/>
  <c r="BN157" i="21" s="1"/>
  <c r="DE168" i="21"/>
  <c r="DE357" i="21" s="1"/>
  <c r="CY112" i="21"/>
  <c r="CZ109" i="21" s="1"/>
  <c r="BO154" i="21" l="1"/>
  <c r="BO157" i="21" s="1"/>
  <c r="BO14" i="28"/>
  <c r="DF165" i="21"/>
  <c r="DE21" i="28"/>
  <c r="CZ26" i="28"/>
  <c r="CZ111" i="21"/>
  <c r="AL195" i="21"/>
  <c r="AL30" i="26" s="1"/>
  <c r="CZ41" i="26" l="1"/>
  <c r="CZ273" i="21"/>
  <c r="BP14" i="28"/>
  <c r="BP154" i="21"/>
  <c r="BP157" i="21" s="1"/>
  <c r="DF167" i="21"/>
  <c r="DF22" i="26" s="1"/>
  <c r="CZ112" i="21"/>
  <c r="DA109" i="21" s="1"/>
  <c r="BQ14" i="28" l="1"/>
  <c r="BQ154" i="21"/>
  <c r="BQ157" i="21" s="1"/>
  <c r="DF168" i="21"/>
  <c r="DF357" i="21" s="1"/>
  <c r="DA26" i="28"/>
  <c r="DA111" i="21"/>
  <c r="DA41" i="26" l="1"/>
  <c r="DA273" i="21"/>
  <c r="BR14" i="28"/>
  <c r="BR154" i="21"/>
  <c r="BR157" i="21" s="1"/>
  <c r="DG165" i="21"/>
  <c r="DF21" i="28"/>
  <c r="DA112" i="21"/>
  <c r="DB109" i="21" s="1"/>
  <c r="AD20" i="31"/>
  <c r="BS14" i="28" l="1"/>
  <c r="BS154" i="21"/>
  <c r="BS157" i="21" s="1"/>
  <c r="DG167" i="21"/>
  <c r="DG22" i="26" s="1"/>
  <c r="DB26" i="28"/>
  <c r="DB111" i="21"/>
  <c r="DB41" i="26" l="1"/>
  <c r="DB273" i="21"/>
  <c r="BT14" i="28"/>
  <c r="BT154" i="21"/>
  <c r="BT157" i="21" s="1"/>
  <c r="DG168" i="21"/>
  <c r="DG357" i="21" s="1"/>
  <c r="DB112" i="21"/>
  <c r="DH165" i="21" l="1"/>
  <c r="BU154" i="21"/>
  <c r="BU157" i="21" s="1"/>
  <c r="BU14" i="28"/>
  <c r="DG21" i="28"/>
  <c r="DH167" i="21"/>
  <c r="DH22" i="26" s="1"/>
  <c r="DC109" i="21"/>
  <c r="DC26" i="28"/>
  <c r="BV14" i="28" l="1"/>
  <c r="BV154" i="21"/>
  <c r="BV157" i="21" s="1"/>
  <c r="DH168" i="21"/>
  <c r="DH357" i="21" s="1"/>
  <c r="DC111" i="21"/>
  <c r="DI165" i="21" l="1"/>
  <c r="DI167" i="21" s="1"/>
  <c r="DI22" i="26" s="1"/>
  <c r="DC41" i="26"/>
  <c r="DC273" i="21"/>
  <c r="BW14" i="28"/>
  <c r="BW154" i="21"/>
  <c r="BW157" i="21" s="1"/>
  <c r="DH21" i="28"/>
  <c r="DC112" i="21"/>
  <c r="DD109" i="21" s="1"/>
  <c r="AR195" i="21"/>
  <c r="AR30" i="26" s="1"/>
  <c r="BX14" i="28" l="1"/>
  <c r="BX154" i="21"/>
  <c r="BX157" i="21" s="1"/>
  <c r="DI168" i="21"/>
  <c r="DI357" i="21" s="1"/>
  <c r="DD26" i="28"/>
  <c r="DD111" i="21"/>
  <c r="DD41" i="26" l="1"/>
  <c r="DD273" i="21"/>
  <c r="BY154" i="21"/>
  <c r="BY157" i="21" s="1"/>
  <c r="BY14" i="28"/>
  <c r="DI21" i="28"/>
  <c r="DJ165" i="21"/>
  <c r="DD112" i="21"/>
  <c r="DE26" i="28" s="1"/>
  <c r="BZ14" i="28" l="1"/>
  <c r="BZ154" i="21"/>
  <c r="BZ157" i="21" s="1"/>
  <c r="DJ167" i="21"/>
  <c r="DJ22" i="26" s="1"/>
  <c r="DE109" i="21"/>
  <c r="DE111" i="21" s="1"/>
  <c r="DE41" i="26" l="1"/>
  <c r="DE273" i="21"/>
  <c r="CA14" i="28"/>
  <c r="CA154" i="21"/>
  <c r="CA157" i="21" s="1"/>
  <c r="DJ168" i="21"/>
  <c r="DJ357" i="21" s="1"/>
  <c r="DE112" i="21"/>
  <c r="DF26" i="28" s="1"/>
  <c r="CB154" i="21" l="1"/>
  <c r="CB157" i="21" s="1"/>
  <c r="CB14" i="28"/>
  <c r="DJ21" i="28"/>
  <c r="DK165" i="21"/>
  <c r="DF109" i="21"/>
  <c r="DF111" i="21" s="1"/>
  <c r="AX195" i="21"/>
  <c r="AX30" i="26" s="1"/>
  <c r="DF41" i="26" l="1"/>
  <c r="DF273" i="21"/>
  <c r="CC154" i="21"/>
  <c r="CC157" i="21" s="1"/>
  <c r="CC14" i="28"/>
  <c r="DK167" i="21"/>
  <c r="DK22" i="26" s="1"/>
  <c r="DF112" i="21"/>
  <c r="DG109" i="21" s="1"/>
  <c r="BA195" i="21"/>
  <c r="BA30" i="26" s="1"/>
  <c r="CD154" i="21" l="1"/>
  <c r="CD157" i="21" s="1"/>
  <c r="CD14" i="28"/>
  <c r="DK168" i="21"/>
  <c r="DK357" i="21" s="1"/>
  <c r="DG26" i="28"/>
  <c r="DG111" i="21"/>
  <c r="BD195" i="21"/>
  <c r="BD30" i="26" s="1"/>
  <c r="DG41" i="26" l="1"/>
  <c r="DG273" i="21"/>
  <c r="CE154" i="21"/>
  <c r="CE157" i="21" s="1"/>
  <c r="CE14" i="28"/>
  <c r="DK21" i="28"/>
  <c r="DL165" i="21"/>
  <c r="DG112" i="21"/>
  <c r="DH26" i="28" s="1"/>
  <c r="BJ195" i="21"/>
  <c r="BJ30" i="26" s="1"/>
  <c r="CF154" i="21" l="1"/>
  <c r="CF157" i="21" s="1"/>
  <c r="CF14" i="28"/>
  <c r="DL167" i="21"/>
  <c r="DL22" i="26" s="1"/>
  <c r="DH109" i="21"/>
  <c r="DH111" i="21" s="1"/>
  <c r="BP195" i="21"/>
  <c r="BP30" i="26" s="1"/>
  <c r="DH41" i="26" l="1"/>
  <c r="DH273" i="21"/>
  <c r="CG14" i="28"/>
  <c r="CG154" i="21"/>
  <c r="CG157" i="21" s="1"/>
  <c r="DL168" i="21"/>
  <c r="DL357" i="21" s="1"/>
  <c r="DH112" i="21"/>
  <c r="DI109" i="21" s="1"/>
  <c r="BV195" i="21"/>
  <c r="BV30" i="26" s="1"/>
  <c r="CH14" i="28" l="1"/>
  <c r="CH154" i="21"/>
  <c r="CH157" i="21" s="1"/>
  <c r="DM165" i="21"/>
  <c r="DL21" i="28"/>
  <c r="DI26" i="28"/>
  <c r="DI111" i="21"/>
  <c r="CB195" i="21"/>
  <c r="CB30" i="26" s="1"/>
  <c r="DI41" i="26" l="1"/>
  <c r="DI273" i="21"/>
  <c r="CI14" i="28"/>
  <c r="CI154" i="21"/>
  <c r="CI157" i="21" s="1"/>
  <c r="DM167" i="21"/>
  <c r="DM22" i="26" s="1"/>
  <c r="DI112" i="21"/>
  <c r="N236" i="21"/>
  <c r="CJ154" i="21" l="1"/>
  <c r="CJ157" i="21" s="1"/>
  <c r="CJ14" i="28"/>
  <c r="DM168" i="21"/>
  <c r="DM357" i="21" s="1"/>
  <c r="DJ109" i="21"/>
  <c r="DJ26" i="28"/>
  <c r="P239" i="21"/>
  <c r="DM21" i="28" l="1"/>
  <c r="CK14" i="28"/>
  <c r="CK154" i="21"/>
  <c r="CK157" i="21" s="1"/>
  <c r="DN165" i="21"/>
  <c r="DN167" i="21" s="1"/>
  <c r="DN22" i="26" s="1"/>
  <c r="DJ111" i="21"/>
  <c r="DJ41" i="26" l="1"/>
  <c r="DJ273" i="21"/>
  <c r="CL14" i="28"/>
  <c r="CL154" i="21"/>
  <c r="CL157" i="21" s="1"/>
  <c r="DN168" i="21"/>
  <c r="DN357" i="21" s="1"/>
  <c r="DJ112" i="21"/>
  <c r="DK109" i="21" s="1"/>
  <c r="BA239" i="21"/>
  <c r="DN21" i="28" l="1"/>
  <c r="CM154" i="21"/>
  <c r="CM157" i="21" s="1"/>
  <c r="CM14" i="28"/>
  <c r="DO165" i="21"/>
  <c r="DO167" i="21" s="1"/>
  <c r="DO22" i="26" s="1"/>
  <c r="DK26" i="28"/>
  <c r="DK111" i="21"/>
  <c r="DK41" i="26" l="1"/>
  <c r="DK273" i="21"/>
  <c r="CN14" i="28"/>
  <c r="CN154" i="21"/>
  <c r="CN157" i="21" s="1"/>
  <c r="DO168" i="21"/>
  <c r="DO357" i="21" s="1"/>
  <c r="DK112" i="21"/>
  <c r="DO21" i="28" l="1"/>
  <c r="CO14" i="28"/>
  <c r="CO154" i="21"/>
  <c r="CO157" i="21" s="1"/>
  <c r="DP165" i="21"/>
  <c r="DP167" i="21" s="1"/>
  <c r="DP22" i="26" s="1"/>
  <c r="DL26" i="28"/>
  <c r="DL109" i="21"/>
  <c r="P66" i="26"/>
  <c r="CP14" i="28" l="1"/>
  <c r="CP154" i="21"/>
  <c r="CP157" i="21" s="1"/>
  <c r="DP168" i="21"/>
  <c r="DP357" i="21" s="1"/>
  <c r="DL111" i="21"/>
  <c r="P65" i="26"/>
  <c r="DQ165" i="21" l="1"/>
  <c r="DQ167" i="21" s="1"/>
  <c r="DQ22" i="26" s="1"/>
  <c r="DL41" i="26"/>
  <c r="DL273" i="21"/>
  <c r="CQ14" i="28"/>
  <c r="CQ154" i="21"/>
  <c r="CQ157" i="21" s="1"/>
  <c r="DP21" i="28"/>
  <c r="DL112" i="21"/>
  <c r="CR154" i="21" l="1"/>
  <c r="CR157" i="21" s="1"/>
  <c r="CR14" i="28"/>
  <c r="DQ168" i="21"/>
  <c r="DQ357" i="21" s="1"/>
  <c r="DM26" i="28"/>
  <c r="DM109" i="21"/>
  <c r="DQ21" i="28" l="1"/>
  <c r="CS154" i="21"/>
  <c r="CS157" i="21" s="1"/>
  <c r="CS14" i="28"/>
  <c r="DR165" i="21"/>
  <c r="DR167" i="21" s="1"/>
  <c r="DR22" i="26" s="1"/>
  <c r="DM111" i="21"/>
  <c r="BA211" i="21"/>
  <c r="BA31" i="26" s="1"/>
  <c r="DM41" i="26" l="1"/>
  <c r="DM273" i="21"/>
  <c r="CT14" i="28"/>
  <c r="CT154" i="21"/>
  <c r="CT157" i="21" s="1"/>
  <c r="DR168" i="21"/>
  <c r="DR357" i="21" s="1"/>
  <c r="DM112" i="21"/>
  <c r="DR21" i="28" l="1"/>
  <c r="CU154" i="21"/>
  <c r="CU157" i="21" s="1"/>
  <c r="CU14" i="28"/>
  <c r="DS165" i="21"/>
  <c r="DS167" i="21" s="1"/>
  <c r="DS22" i="26" s="1"/>
  <c r="DN26" i="28"/>
  <c r="DN109" i="21"/>
  <c r="CV154" i="21" l="1"/>
  <c r="CV157" i="21" s="1"/>
  <c r="CV14" i="28"/>
  <c r="DS168" i="21"/>
  <c r="DS357" i="21" s="1"/>
  <c r="DN111" i="21"/>
  <c r="DS21" i="28" l="1"/>
  <c r="DN41" i="26"/>
  <c r="DN273" i="21"/>
  <c r="CW14" i="28"/>
  <c r="CW154" i="21"/>
  <c r="CW157" i="21" s="1"/>
  <c r="DT165" i="21"/>
  <c r="DT167" i="21" s="1"/>
  <c r="DT22" i="26" s="1"/>
  <c r="DN112" i="21"/>
  <c r="CX14" i="28" l="1"/>
  <c r="CX154" i="21"/>
  <c r="CX157" i="21" s="1"/>
  <c r="DT168" i="21"/>
  <c r="DT357" i="21" s="1"/>
  <c r="DO26" i="28"/>
  <c r="DO109" i="21"/>
  <c r="CY14" i="28" l="1"/>
  <c r="CY154" i="21"/>
  <c r="CY157" i="21" s="1"/>
  <c r="DT21" i="28"/>
  <c r="DU165" i="21"/>
  <c r="DO111" i="21"/>
  <c r="DO41" i="26" l="1"/>
  <c r="DO273" i="21"/>
  <c r="CZ154" i="21"/>
  <c r="CZ157" i="21" s="1"/>
  <c r="CZ14" i="28"/>
  <c r="DU167" i="21"/>
  <c r="DU22" i="26" s="1"/>
  <c r="DO112" i="21"/>
  <c r="DP109" i="21" s="1"/>
  <c r="DA154" i="21" l="1"/>
  <c r="DA157" i="21" s="1"/>
  <c r="DA14" i="28"/>
  <c r="DU168" i="21"/>
  <c r="DU357" i="21" s="1"/>
  <c r="DP26" i="28"/>
  <c r="DP111" i="21"/>
  <c r="DP41" i="26" l="1"/>
  <c r="DP273" i="21"/>
  <c r="DB14" i="28"/>
  <c r="DB154" i="21"/>
  <c r="DB157" i="21" s="1"/>
  <c r="DU21" i="28"/>
  <c r="DV165" i="21"/>
  <c r="DP112" i="21"/>
  <c r="DQ109" i="21" s="1"/>
  <c r="DC14" i="28" l="1"/>
  <c r="DC154" i="21"/>
  <c r="DC157" i="21" s="1"/>
  <c r="DV167" i="21"/>
  <c r="DV22" i="26" s="1"/>
  <c r="DQ26" i="28"/>
  <c r="DQ111" i="21"/>
  <c r="DQ41" i="26" l="1"/>
  <c r="DQ273" i="21"/>
  <c r="DD154" i="21"/>
  <c r="DD157" i="21" s="1"/>
  <c r="DD14" i="28"/>
  <c r="DV168" i="21"/>
  <c r="DV357" i="21" s="1"/>
  <c r="DQ112" i="21"/>
  <c r="DR109" i="21" s="1"/>
  <c r="DE14" i="28" l="1"/>
  <c r="DE154" i="21"/>
  <c r="DE157" i="21" s="1"/>
  <c r="DV21" i="28"/>
  <c r="DW165" i="21"/>
  <c r="DR26" i="28"/>
  <c r="DR111" i="21"/>
  <c r="DR41" i="26" l="1"/>
  <c r="DR273" i="21"/>
  <c r="DF154" i="21"/>
  <c r="DF157" i="21" s="1"/>
  <c r="DF14" i="28"/>
  <c r="DW167" i="21"/>
  <c r="DW22" i="26" s="1"/>
  <c r="DR112" i="21"/>
  <c r="DG14" i="28" l="1"/>
  <c r="DG154" i="21"/>
  <c r="DG157" i="21" s="1"/>
  <c r="DW168" i="21"/>
  <c r="DW357" i="21" s="1"/>
  <c r="DS109" i="21"/>
  <c r="DS26" i="28"/>
  <c r="DH154" i="21" l="1"/>
  <c r="DH157" i="21" s="1"/>
  <c r="DH14" i="28"/>
  <c r="DX165" i="21"/>
  <c r="DW21" i="28"/>
  <c r="DS111" i="21"/>
  <c r="DS41" i="26" l="1"/>
  <c r="DS273" i="21"/>
  <c r="DI154" i="21"/>
  <c r="DI157" i="21" s="1"/>
  <c r="DI14" i="28"/>
  <c r="DX167" i="21"/>
  <c r="DX22" i="26" s="1"/>
  <c r="DS112" i="21"/>
  <c r="DJ154" i="21" l="1"/>
  <c r="DJ157" i="21" s="1"/>
  <c r="DJ14" i="28"/>
  <c r="DX168" i="21"/>
  <c r="DX357" i="21" s="1"/>
  <c r="DT109" i="21"/>
  <c r="DT26" i="28"/>
  <c r="DK14" i="28" l="1"/>
  <c r="DK154" i="21"/>
  <c r="DK157" i="21" s="1"/>
  <c r="DY165" i="21"/>
  <c r="DX21" i="28"/>
  <c r="DT111" i="21"/>
  <c r="DT41" i="26" l="1"/>
  <c r="DT273" i="21"/>
  <c r="DL154" i="21"/>
  <c r="DL157" i="21" s="1"/>
  <c r="DL14" i="28"/>
  <c r="DY167" i="21"/>
  <c r="DY22" i="26" s="1"/>
  <c r="DT112" i="21"/>
  <c r="DM14" i="28" l="1"/>
  <c r="DM154" i="21"/>
  <c r="DM157" i="21" s="1"/>
  <c r="DY168" i="21"/>
  <c r="DY357" i="21" s="1"/>
  <c r="DU109" i="21"/>
  <c r="DU26" i="28"/>
  <c r="DN154" i="21" l="1"/>
  <c r="DN157" i="21" s="1"/>
  <c r="DN14" i="28"/>
  <c r="DY21" i="28"/>
  <c r="DZ165" i="21"/>
  <c r="DU111" i="21"/>
  <c r="DU41" i="26" l="1"/>
  <c r="DU273" i="21"/>
  <c r="DO14" i="28"/>
  <c r="DO154" i="21"/>
  <c r="DO157" i="21" s="1"/>
  <c r="DZ167" i="21"/>
  <c r="DZ22" i="26" s="1"/>
  <c r="DU112" i="21"/>
  <c r="DV109" i="21" s="1"/>
  <c r="DP14" i="28" l="1"/>
  <c r="DP154" i="21"/>
  <c r="DP157" i="21" s="1"/>
  <c r="DZ168" i="21"/>
  <c r="DZ357" i="21" s="1"/>
  <c r="DV26" i="28"/>
  <c r="DV111" i="21"/>
  <c r="DV41" i="26" l="1"/>
  <c r="DV273" i="21"/>
  <c r="DQ154" i="21"/>
  <c r="DQ157" i="21" s="1"/>
  <c r="DQ14" i="28"/>
  <c r="DZ21" i="28"/>
  <c r="EA165" i="21"/>
  <c r="DV112" i="21"/>
  <c r="DW26" i="28" s="1"/>
  <c r="DR154" i="21" l="1"/>
  <c r="DR157" i="21" s="1"/>
  <c r="DR14" i="28"/>
  <c r="EA167" i="21"/>
  <c r="EA22" i="26" s="1"/>
  <c r="DW109" i="21"/>
  <c r="DW111" i="21" s="1"/>
  <c r="DW41" i="26" l="1"/>
  <c r="DW273" i="21"/>
  <c r="DS154" i="21"/>
  <c r="DS157" i="21" s="1"/>
  <c r="DS14" i="28"/>
  <c r="EA168" i="21"/>
  <c r="EA357" i="21" s="1"/>
  <c r="DW112" i="21"/>
  <c r="DX109" i="21" s="1"/>
  <c r="DT154" i="21" l="1"/>
  <c r="DT157" i="21" s="1"/>
  <c r="DT14" i="28"/>
  <c r="EB165" i="21"/>
  <c r="EA21" i="28"/>
  <c r="DX26" i="28"/>
  <c r="DX111" i="21"/>
  <c r="DX41" i="26" l="1"/>
  <c r="DX273" i="21"/>
  <c r="DU154" i="21"/>
  <c r="DU157" i="21" s="1"/>
  <c r="DU14" i="28"/>
  <c r="EB167" i="21"/>
  <c r="EB22" i="26" s="1"/>
  <c r="DX112" i="21"/>
  <c r="DY26" i="28" s="1"/>
  <c r="DV14" i="28" l="1"/>
  <c r="DV154" i="21"/>
  <c r="DV157" i="21" s="1"/>
  <c r="EB168" i="21"/>
  <c r="EB357" i="21" s="1"/>
  <c r="DY109" i="21"/>
  <c r="DY111" i="21" s="1"/>
  <c r="EB21" i="28" l="1"/>
  <c r="DY41" i="26"/>
  <c r="DY273" i="21"/>
  <c r="DW14" i="28"/>
  <c r="DW154" i="21"/>
  <c r="DW157" i="21" s="1"/>
  <c r="EC165" i="21"/>
  <c r="EC167" i="21" s="1"/>
  <c r="EC22" i="26" s="1"/>
  <c r="DY112" i="21"/>
  <c r="DX154" i="21" l="1"/>
  <c r="DX157" i="21" s="1"/>
  <c r="DX14" i="28"/>
  <c r="EC168" i="21"/>
  <c r="DZ109" i="21"/>
  <c r="DZ26" i="28"/>
  <c r="EC357" i="21" l="1"/>
  <c r="L357" i="21" s="1"/>
  <c r="L350" i="21"/>
  <c r="EC21" i="28"/>
  <c r="ED165" i="21"/>
  <c r="ED167" i="21" s="1"/>
  <c r="DY154" i="21"/>
  <c r="DY157" i="21" s="1"/>
  <c r="DY14" i="28"/>
  <c r="DZ111" i="21"/>
  <c r="DZ41" i="26" l="1"/>
  <c r="DZ273" i="21"/>
  <c r="ED168" i="21"/>
  <c r="ED357" i="21" s="1"/>
  <c r="ED22" i="26"/>
  <c r="DZ154" i="21"/>
  <c r="DZ157" i="21" s="1"/>
  <c r="DZ14" i="28"/>
  <c r="DZ112" i="21"/>
  <c r="EA109" i="21" s="1"/>
  <c r="EE165" i="21" l="1"/>
  <c r="EE167" i="21" s="1"/>
  <c r="ED21" i="28"/>
  <c r="EA14" i="28"/>
  <c r="EA154" i="21"/>
  <c r="EA157" i="21" s="1"/>
  <c r="EA26" i="28"/>
  <c r="EA111" i="21"/>
  <c r="EA41" i="26" l="1"/>
  <c r="EA273" i="21"/>
  <c r="EE168" i="21"/>
  <c r="EE357" i="21" s="1"/>
  <c r="EE22" i="26"/>
  <c r="EB14" i="28"/>
  <c r="EB154" i="21"/>
  <c r="EB157" i="21" s="1"/>
  <c r="EA112" i="21"/>
  <c r="EB109" i="21" s="1"/>
  <c r="EF165" i="21" l="1"/>
  <c r="EF167" i="21" s="1"/>
  <c r="EC154" i="21"/>
  <c r="EC157" i="21" s="1"/>
  <c r="EC14" i="28"/>
  <c r="EB26" i="28"/>
  <c r="EB111" i="21"/>
  <c r="EB41" i="26" l="1"/>
  <c r="EB273" i="21"/>
  <c r="EF168" i="21"/>
  <c r="EF357" i="21" s="1"/>
  <c r="EF22" i="26"/>
  <c r="ED154" i="21"/>
  <c r="ED157" i="21" s="1"/>
  <c r="ED14" i="28"/>
  <c r="EB112" i="21"/>
  <c r="EG165" i="21" l="1"/>
  <c r="EG167" i="21" s="1"/>
  <c r="EE154" i="21"/>
  <c r="EE157" i="21" s="1"/>
  <c r="EC109" i="21"/>
  <c r="EC26" i="28"/>
  <c r="EG168" i="21" l="1"/>
  <c r="EG357" i="21" s="1"/>
  <c r="EG22" i="26"/>
  <c r="EF154" i="21"/>
  <c r="EF157" i="21" s="1"/>
  <c r="EC111" i="21"/>
  <c r="EC41" i="26" l="1"/>
  <c r="EC273" i="21"/>
  <c r="EG154" i="21"/>
  <c r="EG157" i="21" s="1"/>
  <c r="EH165" i="21"/>
  <c r="EH167" i="21" s="1"/>
  <c r="EC112" i="21"/>
  <c r="ED26" i="28" s="1"/>
  <c r="EH168" i="21" l="1"/>
  <c r="EH357" i="21" s="1"/>
  <c r="EH22" i="26"/>
  <c r="EH154" i="21"/>
  <c r="EH157" i="21" s="1"/>
  <c r="ED109" i="21"/>
  <c r="ED111" i="21" s="1"/>
  <c r="ED273" i="21" s="1"/>
  <c r="EI154" i="21" l="1"/>
  <c r="EI157" i="21" s="1"/>
  <c r="ED112" i="21"/>
  <c r="ED41" i="26"/>
  <c r="EI165" i="21"/>
  <c r="EI167" i="21" s="1"/>
  <c r="EE109" i="21" l="1"/>
  <c r="EE111" i="21" s="1"/>
  <c r="EE273" i="21" s="1"/>
  <c r="EI168" i="21"/>
  <c r="EI357" i="21" s="1"/>
  <c r="EI22" i="26"/>
  <c r="EJ154" i="21"/>
  <c r="EJ157" i="21" s="1"/>
  <c r="EJ165" i="21" l="1"/>
  <c r="EJ167" i="21" s="1"/>
  <c r="EK154" i="21"/>
  <c r="EK157" i="21" s="1"/>
  <c r="EE112" i="21"/>
  <c r="EE41" i="26"/>
  <c r="EJ168" i="21" l="1"/>
  <c r="EJ357" i="21" s="1"/>
  <c r="EJ22" i="26"/>
  <c r="EF109" i="21"/>
  <c r="EF111" i="21" s="1"/>
  <c r="EF273" i="21" s="1"/>
  <c r="EL154" i="21"/>
  <c r="EL157" i="21" s="1"/>
  <c r="EF112" i="21" l="1"/>
  <c r="EF41" i="26"/>
  <c r="EM154" i="21"/>
  <c r="EM157" i="21" s="1"/>
  <c r="EK165" i="21"/>
  <c r="EK167" i="21" s="1"/>
  <c r="EN154" i="21" l="1"/>
  <c r="EN157" i="21" s="1"/>
  <c r="EK168" i="21"/>
  <c r="EK357" i="21" s="1"/>
  <c r="EK22" i="26"/>
  <c r="EG109" i="21"/>
  <c r="EG111" i="21" s="1"/>
  <c r="EG273" i="21" s="1"/>
  <c r="EL165" i="21" l="1"/>
  <c r="EL167" i="21" s="1"/>
  <c r="EG112" i="21"/>
  <c r="EG41" i="26"/>
  <c r="EO154" i="21"/>
  <c r="EO157" i="21" s="1"/>
  <c r="EL168" i="21" l="1"/>
  <c r="EL357" i="21" s="1"/>
  <c r="EL22" i="26"/>
  <c r="EH109" i="21"/>
  <c r="EH111" i="21" s="1"/>
  <c r="EH273" i="21" s="1"/>
  <c r="EH112" i="21" l="1"/>
  <c r="EH41" i="26"/>
  <c r="EM165" i="21"/>
  <c r="EM167" i="21" s="1"/>
  <c r="EM168" i="21" l="1"/>
  <c r="EM357" i="21" s="1"/>
  <c r="EM22" i="26"/>
  <c r="EI109" i="21"/>
  <c r="EI111" i="21" s="1"/>
  <c r="EI273" i="21" s="1"/>
  <c r="EI112" i="21" l="1"/>
  <c r="EI41" i="26"/>
  <c r="EN165" i="21"/>
  <c r="EN167" i="21" s="1"/>
  <c r="EN168" i="21" l="1"/>
  <c r="EN357" i="21" s="1"/>
  <c r="EN22" i="26"/>
  <c r="EJ109" i="21"/>
  <c r="EJ111" i="21" s="1"/>
  <c r="EJ273" i="21" s="1"/>
  <c r="BA311" i="21"/>
  <c r="BA63" i="26"/>
  <c r="EJ112" i="21" l="1"/>
  <c r="EJ41" i="26"/>
  <c r="EO165" i="21"/>
  <c r="EO167" i="21" s="1"/>
  <c r="BA65" i="26"/>
  <c r="EO168" i="21" l="1"/>
  <c r="EO357" i="21" s="1"/>
  <c r="EO22" i="26"/>
  <c r="L22" i="26" s="1"/>
  <c r="EK109" i="21"/>
  <c r="EK111" i="21" s="1"/>
  <c r="EK273" i="21" s="1"/>
  <c r="BA66" i="26"/>
  <c r="Y55" i="29"/>
  <c r="W55" i="32"/>
  <c r="O21" i="29"/>
  <c r="Z19" i="30"/>
  <c r="AE15" i="29"/>
  <c r="M36" i="29"/>
  <c r="W40" i="32"/>
  <c r="M54" i="32"/>
  <c r="AG17" i="30"/>
  <c r="AC20" i="30"/>
  <c r="U53" i="29"/>
  <c r="O19" i="29"/>
  <c r="N20" i="29"/>
  <c r="Z18" i="29"/>
  <c r="AB19" i="30"/>
  <c r="AH17" i="30"/>
  <c r="W13" i="31"/>
  <c r="M38" i="29"/>
  <c r="AD25" i="31"/>
  <c r="W60" i="32"/>
  <c r="T20" i="29"/>
  <c r="R52" i="29"/>
  <c r="AA21" i="29"/>
  <c r="T15" i="29"/>
  <c r="AA19" i="29"/>
  <c r="AG13" i="31"/>
  <c r="N21" i="29"/>
  <c r="Q15" i="32"/>
  <c r="Y52" i="29"/>
  <c r="X60" i="29"/>
  <c r="S17" i="32"/>
  <c r="Y13" i="31"/>
  <c r="W20" i="29"/>
  <c r="AE53" i="29"/>
  <c r="M14" i="32"/>
  <c r="M22" i="32"/>
  <c r="O40" i="32"/>
  <c r="Z17" i="30"/>
  <c r="M23" i="32"/>
  <c r="Z15" i="29"/>
  <c r="M21" i="32"/>
  <c r="M30" i="29"/>
  <c r="M17" i="29"/>
  <c r="P60" i="32"/>
  <c r="AF40" i="29"/>
  <c r="S45" i="29"/>
  <c r="T55" i="32"/>
  <c r="P15" i="30"/>
  <c r="T60" i="29"/>
  <c r="Z18" i="30"/>
  <c r="AH18" i="30"/>
  <c r="U15" i="30"/>
  <c r="O55" i="32"/>
  <c r="AB18" i="29"/>
  <c r="Y54" i="29"/>
  <c r="Z13" i="31"/>
  <c r="O15" i="29"/>
  <c r="S45" i="32"/>
  <c r="P18" i="29"/>
  <c r="V54" i="29"/>
  <c r="Z52" i="29"/>
  <c r="AG45" i="29"/>
  <c r="M18" i="32"/>
  <c r="AG18" i="30"/>
  <c r="Z25" i="31"/>
  <c r="S60" i="29"/>
  <c r="W53" i="32"/>
  <c r="Z48" i="29"/>
  <c r="AG20" i="29"/>
  <c r="V19" i="29"/>
  <c r="AG21" i="30"/>
  <c r="AG60" i="29"/>
  <c r="AE20" i="29"/>
  <c r="S55" i="29"/>
  <c r="AB65" i="29"/>
  <c r="R54" i="32"/>
  <c r="M15" i="29"/>
  <c r="AC19" i="29"/>
  <c r="V42" i="30"/>
  <c r="R15" i="32"/>
  <c r="AC21" i="30"/>
  <c r="X53" i="29"/>
  <c r="W15" i="32"/>
  <c r="AF21" i="29"/>
  <c r="AA21" i="30"/>
  <c r="AF53" i="29"/>
  <c r="W19" i="30"/>
  <c r="M33" i="29"/>
  <c r="U20" i="29"/>
  <c r="Z55" i="29"/>
  <c r="R20" i="29"/>
  <c r="S54" i="32"/>
  <c r="U54" i="29"/>
  <c r="M37" i="29"/>
  <c r="M14" i="29"/>
  <c r="Q19" i="32"/>
  <c r="P40" i="32"/>
  <c r="U42" i="30"/>
  <c r="T53" i="32"/>
  <c r="AG17" i="29"/>
  <c r="X18" i="30"/>
  <c r="T60" i="32"/>
  <c r="T42" i="30"/>
  <c r="AB20" i="29"/>
  <c r="V20" i="30"/>
  <c r="V20" i="32"/>
  <c r="Q60" i="29"/>
  <c r="Z20" i="29"/>
  <c r="R17" i="30"/>
  <c r="O54" i="32"/>
  <c r="Y60" i="29"/>
  <c r="W45" i="29"/>
  <c r="X17" i="29"/>
  <c r="AC18" i="29"/>
  <c r="Q40" i="32"/>
  <c r="AA18" i="30"/>
  <c r="T40" i="32"/>
  <c r="AF60" i="29"/>
  <c r="T18" i="29"/>
  <c r="T15" i="30"/>
  <c r="AC42" i="30"/>
  <c r="Z45" i="29"/>
  <c r="V15" i="30"/>
  <c r="AC48" i="29"/>
  <c r="O52" i="29"/>
  <c r="T21" i="30"/>
  <c r="M13" i="32"/>
  <c r="M19" i="29"/>
  <c r="P20" i="29"/>
  <c r="AB21" i="30"/>
  <c r="AB55" i="29"/>
  <c r="R53" i="29"/>
  <c r="X21" i="29"/>
  <c r="M29" i="29"/>
  <c r="P17" i="32"/>
  <c r="T45" i="32"/>
  <c r="AD55" i="29"/>
  <c r="O40" i="29"/>
  <c r="W17" i="30"/>
  <c r="Y45" i="29"/>
  <c r="M31" i="29"/>
  <c r="T40" i="29"/>
  <c r="AD53" i="29"/>
  <c r="AE15" i="30"/>
  <c r="AE25" i="31"/>
  <c r="U60" i="29"/>
  <c r="P52" i="29"/>
  <c r="AC18" i="30"/>
  <c r="U17" i="30"/>
  <c r="O18" i="29"/>
  <c r="N18" i="29"/>
  <c r="R18" i="30"/>
  <c r="AB15" i="29"/>
  <c r="AF17" i="30"/>
  <c r="S53" i="32"/>
  <c r="U55" i="32"/>
  <c r="S20" i="29"/>
  <c r="U17" i="32"/>
  <c r="U54" i="32"/>
  <c r="AA60" i="29"/>
  <c r="N52" i="32"/>
  <c r="AC20" i="29"/>
  <c r="X20" i="30"/>
  <c r="AB40" i="29"/>
  <c r="M21" i="29"/>
  <c r="AF18" i="30"/>
  <c r="R55" i="29"/>
  <c r="AH25" i="31"/>
  <c r="N55" i="29"/>
  <c r="AG55" i="29"/>
  <c r="M18" i="29"/>
  <c r="M24" i="32"/>
  <c r="AE19" i="30"/>
  <c r="AA13" i="31"/>
  <c r="N20" i="32"/>
  <c r="S18" i="29"/>
  <c r="O45" i="32"/>
  <c r="V48" i="32"/>
  <c r="X42" i="30"/>
  <c r="Q13" i="31"/>
  <c r="AF20" i="30"/>
  <c r="AB21" i="29"/>
  <c r="W54" i="29"/>
  <c r="AG18" i="29"/>
  <c r="AE40" i="29"/>
  <c r="M44" i="32"/>
  <c r="V18" i="32"/>
  <c r="AH42" i="30"/>
  <c r="V13" i="31"/>
  <c r="Z40" i="29"/>
  <c r="AF65" i="29"/>
  <c r="AD20" i="29"/>
  <c r="P60" i="29"/>
  <c r="P54" i="32"/>
  <c r="T19" i="30"/>
  <c r="M40" i="29"/>
  <c r="AD52" i="29"/>
  <c r="Q19" i="29"/>
  <c r="U40" i="32"/>
  <c r="R21" i="29"/>
  <c r="W25" i="31"/>
  <c r="AD54" i="29"/>
  <c r="AE17" i="29"/>
  <c r="W55" i="29"/>
  <c r="W54" i="32"/>
  <c r="Y19" i="29"/>
  <c r="O20" i="32"/>
  <c r="V15" i="29"/>
  <c r="N53" i="29"/>
  <c r="Y20" i="29"/>
  <c r="AC53" i="29"/>
  <c r="S17" i="29"/>
  <c r="Q55" i="29"/>
  <c r="AG25" i="31"/>
  <c r="Z54" i="29"/>
  <c r="AC15" i="30"/>
  <c r="AE21" i="29"/>
  <c r="S15" i="32"/>
  <c r="X15" i="29"/>
  <c r="V17" i="32"/>
  <c r="AE42" i="30"/>
  <c r="N40" i="32"/>
  <c r="Q54" i="32"/>
  <c r="AG15" i="29"/>
  <c r="O17" i="30"/>
  <c r="W53" i="29"/>
  <c r="M41" i="29"/>
  <c r="S18" i="32"/>
  <c r="Z17" i="29"/>
  <c r="Z21" i="29"/>
  <c r="R45" i="32"/>
  <c r="AB52" i="29"/>
  <c r="AC60" i="29"/>
  <c r="Z21" i="30"/>
  <c r="U18" i="30"/>
  <c r="O48" i="32"/>
  <c r="AB19" i="29"/>
  <c r="P19" i="29"/>
  <c r="Q45" i="29"/>
  <c r="AA17" i="29"/>
  <c r="P55" i="29"/>
  <c r="AF17" i="29"/>
  <c r="Z53" i="29"/>
  <c r="Y21" i="29"/>
  <c r="M24" i="29"/>
  <c r="AF19" i="30"/>
  <c r="AG42" i="30"/>
  <c r="V53" i="32"/>
  <c r="AC55" i="29"/>
  <c r="W17" i="32"/>
  <c r="AE17" i="30"/>
  <c r="T15" i="32"/>
  <c r="T17" i="32"/>
  <c r="U52" i="29"/>
  <c r="R15" i="29"/>
  <c r="AD18" i="30"/>
  <c r="R21" i="30"/>
  <c r="S60" i="32"/>
  <c r="AF48" i="29"/>
  <c r="W40" i="29"/>
  <c r="W19" i="29"/>
  <c r="T54" i="32"/>
  <c r="V60" i="29"/>
  <c r="Q21" i="30"/>
  <c r="AG48" i="29"/>
  <c r="O60" i="32"/>
  <c r="Q20" i="32"/>
  <c r="AC17" i="30"/>
  <c r="AD17" i="29"/>
  <c r="AF20" i="29"/>
  <c r="P15" i="32"/>
  <c r="AG53" i="29"/>
  <c r="T18" i="32"/>
  <c r="AD40" i="29"/>
  <c r="T21" i="29"/>
  <c r="AD17" i="30"/>
  <c r="AC54" i="29"/>
  <c r="AB18" i="30"/>
  <c r="W18" i="29"/>
  <c r="AG21" i="29"/>
  <c r="R19" i="32"/>
  <c r="U20" i="32"/>
  <c r="Y18" i="29"/>
  <c r="Q19" i="30"/>
  <c r="U48" i="32"/>
  <c r="M62" i="32"/>
  <c r="Y21" i="30"/>
  <c r="AB64" i="29"/>
  <c r="AD20" i="30"/>
  <c r="P13" i="31"/>
  <c r="S15" i="30"/>
  <c r="R45" i="29"/>
  <c r="U53" i="32"/>
  <c r="AG19" i="29"/>
  <c r="R52" i="32"/>
  <c r="Q17" i="29"/>
  <c r="U18" i="32"/>
  <c r="AE60" i="29"/>
  <c r="AD13" i="31"/>
  <c r="T20" i="30"/>
  <c r="Q20" i="29"/>
  <c r="V17" i="29"/>
  <c r="AG40" i="29"/>
  <c r="Y48" i="29"/>
  <c r="T48" i="29"/>
  <c r="Q42" i="30"/>
  <c r="W52" i="32"/>
  <c r="P21" i="32"/>
  <c r="N52" i="29"/>
  <c r="V20" i="29"/>
  <c r="X17" i="30"/>
  <c r="P18" i="30"/>
  <c r="V18" i="29"/>
  <c r="V21" i="30"/>
  <c r="N55" i="32"/>
  <c r="P21" i="30"/>
  <c r="R19" i="29"/>
  <c r="W45" i="32"/>
  <c r="AB13" i="31"/>
  <c r="M38" i="32"/>
  <c r="V40" i="29"/>
  <c r="AA17" i="30"/>
  <c r="P55" i="32"/>
  <c r="M19" i="32"/>
  <c r="P17" i="30"/>
  <c r="W21" i="29"/>
  <c r="W52" i="29"/>
  <c r="AF54" i="29"/>
  <c r="S52" i="32"/>
  <c r="P48" i="29"/>
  <c r="M64" i="32"/>
  <c r="P19" i="32"/>
  <c r="P20" i="30"/>
  <c r="S20" i="32"/>
  <c r="AE20" i="30"/>
  <c r="S13" i="31"/>
  <c r="U40" i="29"/>
  <c r="S42" i="30"/>
  <c r="M62" i="29"/>
  <c r="Q48" i="29"/>
  <c r="S48" i="29"/>
  <c r="T19" i="32"/>
  <c r="M57" i="32"/>
  <c r="N60" i="32"/>
  <c r="V17" i="30"/>
  <c r="AE54" i="29"/>
  <c r="AD64" i="29"/>
  <c r="X48" i="29"/>
  <c r="AA15" i="30"/>
  <c r="N40" i="29"/>
  <c r="W18" i="30"/>
  <c r="AA54" i="29"/>
  <c r="T45" i="29"/>
  <c r="O45" i="29"/>
  <c r="M39" i="29"/>
  <c r="T17" i="30"/>
  <c r="AD21" i="29"/>
  <c r="P40" i="29"/>
  <c r="AD60" i="29"/>
  <c r="W17" i="29"/>
  <c r="V45" i="32"/>
  <c r="W48" i="29"/>
  <c r="Y53" i="29"/>
  <c r="Q18" i="30"/>
  <c r="T48" i="32"/>
  <c r="R17" i="29"/>
  <c r="AG20" i="30"/>
  <c r="AF19" i="29"/>
  <c r="V45" i="29"/>
  <c r="R40" i="32"/>
  <c r="V18" i="30"/>
  <c r="R54" i="29"/>
  <c r="N17" i="29"/>
  <c r="Q18" i="32"/>
  <c r="AH20" i="30"/>
  <c r="AB54" i="29"/>
  <c r="U13" i="31"/>
  <c r="M57" i="29"/>
  <c r="AC17" i="29"/>
  <c r="X45" i="29"/>
  <c r="Z64" i="29"/>
  <c r="Q15" i="29"/>
  <c r="U15" i="32"/>
  <c r="R60" i="32"/>
  <c r="AD15" i="30"/>
  <c r="O21" i="30"/>
  <c r="Q17" i="32"/>
  <c r="Y42" i="30"/>
  <c r="U21" i="29"/>
  <c r="W19" i="32"/>
  <c r="O21" i="32"/>
  <c r="Z65" i="29"/>
  <c r="X13" i="31"/>
  <c r="X40" i="29"/>
  <c r="S19" i="30"/>
  <c r="W15" i="29"/>
  <c r="T17" i="29"/>
  <c r="Q48" i="32"/>
  <c r="Q53" i="29"/>
  <c r="V21" i="29"/>
  <c r="X19" i="29"/>
  <c r="U19" i="32"/>
  <c r="AF18" i="29"/>
  <c r="R19" i="30"/>
  <c r="R18" i="32"/>
  <c r="AC13" i="31"/>
  <c r="S54" i="29"/>
  <c r="M29" i="32"/>
  <c r="AE18" i="30"/>
  <c r="O48" i="29"/>
  <c r="O53" i="29"/>
  <c r="AB17" i="29"/>
  <c r="P45" i="32"/>
  <c r="AB48" i="29"/>
  <c r="W48" i="32"/>
  <c r="Y18" i="30"/>
  <c r="Q60" i="32"/>
  <c r="AD18" i="29"/>
  <c r="X52" i="29"/>
  <c r="U19" i="30"/>
  <c r="T13" i="31"/>
  <c r="X25" i="31"/>
  <c r="AA20" i="29"/>
  <c r="AD48" i="29"/>
  <c r="AB53" i="29"/>
  <c r="O53" i="32"/>
  <c r="AH20" i="31"/>
  <c r="Y17" i="29"/>
  <c r="Y19" i="30"/>
  <c r="Z60" i="29"/>
  <c r="AD15" i="29"/>
  <c r="AF15" i="30"/>
  <c r="AD42" i="30"/>
  <c r="V52" i="29"/>
  <c r="R13" i="31"/>
  <c r="T54" i="29"/>
  <c r="X20" i="29"/>
  <c r="V15" i="32"/>
  <c r="Q52" i="29"/>
  <c r="R21" i="32"/>
  <c r="AE55" i="29"/>
  <c r="AA52" i="29"/>
  <c r="Q18" i="29"/>
  <c r="M23" i="29"/>
  <c r="O17" i="32"/>
  <c r="AC40" i="29"/>
  <c r="O52" i="32"/>
  <c r="M65" i="32"/>
  <c r="O20" i="30"/>
  <c r="AA40" i="29"/>
  <c r="V53" i="29"/>
  <c r="R20" i="30"/>
  <c r="Q17" i="30"/>
  <c r="AF42" i="30"/>
  <c r="Q15" i="30"/>
  <c r="U45" i="32"/>
  <c r="AF13" i="31"/>
  <c r="O20" i="29"/>
  <c r="S21" i="32"/>
  <c r="P48" i="32"/>
  <c r="AB17" i="30"/>
  <c r="O54" i="29"/>
  <c r="U20" i="30"/>
  <c r="N21" i="32"/>
  <c r="AF64" i="29"/>
  <c r="AE48" i="29"/>
  <c r="N19" i="32"/>
  <c r="Q40" i="29"/>
  <c r="R42" i="30"/>
  <c r="P19" i="30"/>
  <c r="R64" i="29"/>
  <c r="S48" i="32"/>
  <c r="O19" i="30"/>
  <c r="AF45" i="29"/>
  <c r="AD19" i="29"/>
  <c r="M65" i="29"/>
  <c r="Y17" i="30"/>
  <c r="M15" i="32"/>
  <c r="AF21" i="30"/>
  <c r="AF52" i="29"/>
  <c r="M20" i="32"/>
  <c r="V54" i="32"/>
  <c r="X54" i="29"/>
  <c r="U60" i="32"/>
  <c r="X21" i="30"/>
  <c r="W18" i="32"/>
  <c r="AC25" i="31"/>
  <c r="N64" i="29"/>
  <c r="X19" i="30"/>
  <c r="S20" i="30"/>
  <c r="AB45" i="29"/>
  <c r="AA53" i="29"/>
  <c r="AB42" i="30"/>
  <c r="M64" i="29"/>
  <c r="AE20" i="31"/>
  <c r="N65" i="29"/>
  <c r="M30" i="32"/>
  <c r="O18" i="30"/>
  <c r="Y15" i="29"/>
  <c r="P20" i="32"/>
  <c r="W15" i="30"/>
  <c r="Y20" i="30"/>
  <c r="AB25" i="31"/>
  <c r="AA45" i="29"/>
  <c r="M37" i="32"/>
  <c r="S55" i="32"/>
  <c r="S17" i="30"/>
  <c r="R48" i="32"/>
  <c r="P42" i="30"/>
  <c r="AE52" i="29"/>
  <c r="S19" i="32"/>
  <c r="AC52" i="29"/>
  <c r="O15" i="30"/>
  <c r="M20" i="29"/>
  <c r="P53" i="29"/>
  <c r="N15" i="32"/>
  <c r="AA18" i="29"/>
  <c r="T52" i="32"/>
  <c r="V55" i="32"/>
  <c r="Z15" i="30"/>
  <c r="M60" i="29"/>
  <c r="M25" i="29"/>
  <c r="M44" i="29"/>
  <c r="AE18" i="29"/>
  <c r="AC45" i="29"/>
  <c r="AG52" i="29"/>
  <c r="Q45" i="32"/>
  <c r="R60" i="29"/>
  <c r="R48" i="29"/>
  <c r="R20" i="32"/>
  <c r="AH15" i="30"/>
  <c r="Q21" i="29"/>
  <c r="M28" i="32"/>
  <c r="M36" i="32"/>
  <c r="V60" i="32"/>
  <c r="AA25" i="31"/>
  <c r="U55" i="29"/>
  <c r="AF25" i="31"/>
  <c r="R17" i="32"/>
  <c r="O19" i="32"/>
  <c r="S40" i="29"/>
  <c r="X15" i="30"/>
  <c r="AB60" i="29"/>
  <c r="AC19" i="30"/>
  <c r="Q20" i="30"/>
  <c r="P15" i="29"/>
  <c r="Y25" i="31"/>
  <c r="M40" i="32"/>
  <c r="M31" i="32"/>
  <c r="AE13" i="31"/>
  <c r="W20" i="32"/>
  <c r="X55" i="29"/>
  <c r="M25" i="32"/>
  <c r="AE19" i="29"/>
  <c r="V40" i="32"/>
  <c r="AH13" i="31"/>
  <c r="S18" i="30"/>
  <c r="R65" i="29"/>
  <c r="AG19" i="30"/>
  <c r="N19" i="29"/>
  <c r="U21" i="30"/>
  <c r="U19" i="29"/>
  <c r="O18" i="32"/>
  <c r="V19" i="32"/>
  <c r="AD19" i="30"/>
  <c r="W60" i="29"/>
  <c r="AG54" i="29"/>
  <c r="T20" i="32"/>
  <c r="N18" i="32"/>
  <c r="AF15" i="29"/>
  <c r="O17" i="29"/>
  <c r="P54" i="29"/>
  <c r="U18" i="29"/>
  <c r="T21" i="32"/>
  <c r="O60" i="29"/>
  <c r="AE45" i="29"/>
  <c r="S15" i="29"/>
  <c r="AH19" i="30"/>
  <c r="Z42" i="30"/>
  <c r="V21" i="32"/>
  <c r="N14" i="31"/>
  <c r="Y40" i="29"/>
  <c r="N60" i="29"/>
  <c r="X18" i="29"/>
  <c r="M17" i="32"/>
  <c r="R53" i="32"/>
  <c r="Z19" i="29"/>
  <c r="W21" i="32"/>
  <c r="AA55" i="29"/>
  <c r="W21" i="30"/>
  <c r="S21" i="30"/>
  <c r="M60" i="32"/>
  <c r="U17" i="29"/>
  <c r="AF20" i="31"/>
  <c r="AA20" i="30"/>
  <c r="P17" i="29"/>
  <c r="AG15" i="30"/>
  <c r="AD65" i="29"/>
  <c r="AA42" i="30"/>
  <c r="M54" i="29"/>
  <c r="M33" i="32"/>
  <c r="N17" i="32"/>
  <c r="Y15" i="30"/>
  <c r="T19" i="29"/>
  <c r="AC15" i="29"/>
  <c r="V52" i="32"/>
  <c r="AE21" i="30"/>
  <c r="R55" i="32"/>
  <c r="U48" i="29"/>
  <c r="M41" i="32"/>
  <c r="Q21" i="32"/>
  <c r="AB20" i="30"/>
  <c r="S21" i="29"/>
  <c r="U21" i="32"/>
  <c r="R15" i="30"/>
  <c r="O13" i="31"/>
  <c r="AG20" i="31"/>
  <c r="P21" i="29"/>
  <c r="V19" i="30"/>
  <c r="O55" i="29"/>
  <c r="AD21" i="30"/>
  <c r="M22" i="29"/>
  <c r="V55" i="29"/>
  <c r="AF55" i="29"/>
  <c r="S40" i="32"/>
  <c r="U52" i="32"/>
  <c r="AA15" i="29"/>
  <c r="Q54" i="29"/>
  <c r="S19" i="29"/>
  <c r="AA48" i="29"/>
  <c r="V48" i="29"/>
  <c r="AH21" i="30"/>
  <c r="W42" i="30"/>
  <c r="W20" i="30"/>
  <c r="U15" i="29"/>
  <c r="N54" i="32"/>
  <c r="M28" i="29"/>
  <c r="N15" i="29"/>
  <c r="U45" i="29"/>
  <c r="P18" i="32"/>
  <c r="AD45" i="29"/>
  <c r="Z20" i="30"/>
  <c r="N54" i="29"/>
  <c r="R18" i="29"/>
  <c r="M39" i="32"/>
  <c r="P45" i="29"/>
  <c r="O42" i="30"/>
  <c r="AC21" i="29"/>
  <c r="AB15" i="30"/>
  <c r="O15" i="32"/>
  <c r="T18" i="30"/>
  <c r="AA19" i="30"/>
  <c r="M13" i="29"/>
  <c r="N53" i="32"/>
  <c r="N156" i="47" l="1"/>
  <c r="E123" i="47"/>
  <c r="J143" i="47"/>
  <c r="F155" i="47"/>
  <c r="M158" i="47"/>
  <c r="N120" i="47"/>
  <c r="E163" i="47"/>
  <c r="L157" i="47"/>
  <c r="H123" i="47"/>
  <c r="F158" i="47"/>
  <c r="K157" i="47"/>
  <c r="G121" i="47"/>
  <c r="H124" i="47"/>
  <c r="K155" i="47"/>
  <c r="E157" i="47"/>
  <c r="D160" i="47"/>
  <c r="M163" i="47"/>
  <c r="F151" i="47"/>
  <c r="M12" i="29"/>
  <c r="L120" i="47"/>
  <c r="G118" i="47"/>
  <c r="I123" i="47"/>
  <c r="D144" i="47"/>
  <c r="L15" i="29"/>
  <c r="M156" i="47"/>
  <c r="K122" i="47"/>
  <c r="K120" i="47"/>
  <c r="H120" i="47"/>
  <c r="F163" i="47"/>
  <c r="D165" i="47"/>
  <c r="J157" i="47"/>
  <c r="I157" i="47"/>
  <c r="E118" i="47"/>
  <c r="I124" i="47"/>
  <c r="E124" i="47"/>
  <c r="L158" i="47"/>
  <c r="D128" i="47"/>
  <c r="I158" i="47"/>
  <c r="E155" i="47"/>
  <c r="G120" i="47"/>
  <c r="K156" i="47"/>
  <c r="E156" i="47"/>
  <c r="J121" i="47"/>
  <c r="F122" i="47"/>
  <c r="G163" i="47"/>
  <c r="K121" i="47"/>
  <c r="I163" i="47"/>
  <c r="H118" i="47"/>
  <c r="J156" i="47"/>
  <c r="E120" i="47"/>
  <c r="K151" i="47"/>
  <c r="I156" i="47"/>
  <c r="L148" i="47"/>
  <c r="J163" i="47"/>
  <c r="H148" i="47"/>
  <c r="J123" i="47"/>
  <c r="H163" i="47"/>
  <c r="H121" i="47"/>
  <c r="N148" i="47"/>
  <c r="L124" i="47"/>
  <c r="F118" i="47"/>
  <c r="L20" i="29"/>
  <c r="D125" i="47"/>
  <c r="I122" i="47"/>
  <c r="I151" i="47"/>
  <c r="M118" i="47"/>
  <c r="L21" i="29"/>
  <c r="L60" i="29"/>
  <c r="I120" i="47"/>
  <c r="N123" i="47"/>
  <c r="K118" i="47"/>
  <c r="G122" i="47"/>
  <c r="N151" i="47"/>
  <c r="M17" i="30"/>
  <c r="L122" i="47"/>
  <c r="F120" i="47"/>
  <c r="L40" i="29"/>
  <c r="J158" i="47"/>
  <c r="D167" i="47"/>
  <c r="E158" i="47"/>
  <c r="M155" i="47"/>
  <c r="M151" i="47"/>
  <c r="K143" i="47"/>
  <c r="M42" i="30"/>
  <c r="M15" i="30"/>
  <c r="D140" i="47"/>
  <c r="E121" i="47"/>
  <c r="G148" i="47"/>
  <c r="H157" i="47"/>
  <c r="F123" i="47"/>
  <c r="I118" i="47"/>
  <c r="D127" i="47"/>
  <c r="G157" i="47"/>
  <c r="D129" i="47"/>
  <c r="H122" i="47"/>
  <c r="K123" i="47"/>
  <c r="J155" i="47"/>
  <c r="E143" i="47"/>
  <c r="I148" i="47"/>
  <c r="L19" i="29"/>
  <c r="H143" i="47"/>
  <c r="K163" i="47"/>
  <c r="G151" i="47"/>
  <c r="M124" i="47"/>
  <c r="M123" i="47"/>
  <c r="H151" i="47"/>
  <c r="K158" i="47"/>
  <c r="N157" i="47"/>
  <c r="N118" i="47"/>
  <c r="F143" i="47"/>
  <c r="F156" i="47"/>
  <c r="N121" i="47"/>
  <c r="L18" i="29"/>
  <c r="M19" i="30"/>
  <c r="M20" i="30"/>
  <c r="M120" i="47"/>
  <c r="D126" i="47"/>
  <c r="N163" i="47"/>
  <c r="N143" i="47"/>
  <c r="L155" i="47"/>
  <c r="J151" i="47"/>
  <c r="L121" i="47"/>
  <c r="D117" i="47"/>
  <c r="L118" i="47"/>
  <c r="M35" i="29"/>
  <c r="G123" i="47"/>
  <c r="M143" i="47"/>
  <c r="L163" i="47"/>
  <c r="M122" i="47"/>
  <c r="D133" i="47"/>
  <c r="J118" i="47"/>
  <c r="D132" i="47"/>
  <c r="J124" i="47"/>
  <c r="F121" i="47"/>
  <c r="G124" i="47"/>
  <c r="I155" i="47"/>
  <c r="F157" i="47"/>
  <c r="L151" i="47"/>
  <c r="M18" i="30"/>
  <c r="M157" i="47"/>
  <c r="G158" i="47"/>
  <c r="D168" i="47"/>
  <c r="N155" i="47"/>
  <c r="M121" i="47"/>
  <c r="F148" i="47"/>
  <c r="D142" i="47"/>
  <c r="J122" i="47"/>
  <c r="D134" i="47"/>
  <c r="K124" i="47"/>
  <c r="I121" i="47"/>
  <c r="L143" i="47"/>
  <c r="L156" i="47"/>
  <c r="J120" i="47"/>
  <c r="D147" i="47"/>
  <c r="L123" i="47"/>
  <c r="N158" i="47"/>
  <c r="E122" i="47"/>
  <c r="J148" i="47"/>
  <c r="F124" i="47"/>
  <c r="K148" i="47"/>
  <c r="I143" i="47"/>
  <c r="G143" i="47"/>
  <c r="M21" i="30"/>
  <c r="N124" i="47"/>
  <c r="D135" i="47"/>
  <c r="L18" i="32"/>
  <c r="C121" i="47" s="1"/>
  <c r="D121" i="47"/>
  <c r="M35" i="32"/>
  <c r="D138" i="47" s="1"/>
  <c r="D139" i="47"/>
  <c r="M16" i="29"/>
  <c r="L17" i="29"/>
  <c r="M16" i="32"/>
  <c r="D119" i="47" s="1"/>
  <c r="L17" i="32"/>
  <c r="C120" i="47" s="1"/>
  <c r="D120" i="47"/>
  <c r="L54" i="29"/>
  <c r="M71" i="29"/>
  <c r="M76" i="29"/>
  <c r="D118" i="47"/>
  <c r="L15" i="32"/>
  <c r="C118" i="47" s="1"/>
  <c r="L21" i="32"/>
  <c r="C124" i="47" s="1"/>
  <c r="D124" i="47"/>
  <c r="D116" i="47"/>
  <c r="M12" i="32"/>
  <c r="D115" i="47" s="1"/>
  <c r="L54" i="32"/>
  <c r="C157" i="47" s="1"/>
  <c r="D157" i="47"/>
  <c r="D163" i="47"/>
  <c r="L60" i="32"/>
  <c r="C163" i="47" s="1"/>
  <c r="L19" i="32"/>
  <c r="C122" i="47" s="1"/>
  <c r="D122" i="47"/>
  <c r="D123" i="47"/>
  <c r="L20" i="32"/>
  <c r="C123" i="47" s="1"/>
  <c r="D143" i="47"/>
  <c r="L40" i="32"/>
  <c r="C143" i="47" s="1"/>
  <c r="M148" i="47"/>
  <c r="D141" i="47"/>
  <c r="N122" i="47"/>
  <c r="EK112" i="21"/>
  <c r="EK41" i="26"/>
  <c r="M26" i="29" l="1"/>
  <c r="M26" i="32"/>
  <c r="D130" i="47" s="1"/>
  <c r="EL109" i="21"/>
  <c r="EL111" i="21" s="1"/>
  <c r="EL273" i="21" s="1"/>
  <c r="O50" i="21"/>
  <c r="P23" i="25"/>
  <c r="EL112" i="21" l="1"/>
  <c r="EL41" i="26"/>
  <c r="D248" i="21"/>
  <c r="E248" i="21" s="1"/>
  <c r="F248" i="21" s="1"/>
  <c r="O13" i="25"/>
  <c r="N14" i="26"/>
  <c r="O14" i="25"/>
  <c r="N15" i="26"/>
  <c r="EM109" i="21" l="1"/>
  <c r="EM111" i="21" s="1"/>
  <c r="EM273" i="21" s="1"/>
  <c r="P50" i="21"/>
  <c r="Q23" i="25"/>
  <c r="P13" i="25"/>
  <c r="O14" i="26"/>
  <c r="N13" i="26"/>
  <c r="O15" i="26"/>
  <c r="P14" i="25"/>
  <c r="O12" i="25"/>
  <c r="CK248" i="21"/>
  <c r="CO248" i="21"/>
  <c r="CS248" i="21"/>
  <c r="CW248" i="21"/>
  <c r="DA248" i="21"/>
  <c r="DE248" i="21"/>
  <c r="DI248" i="21"/>
  <c r="DM248" i="21"/>
  <c r="DQ248" i="21"/>
  <c r="DU248" i="21"/>
  <c r="CH248" i="21"/>
  <c r="CL248" i="21"/>
  <c r="CP248" i="21"/>
  <c r="CT248" i="21"/>
  <c r="CX248" i="21"/>
  <c r="DB248" i="21"/>
  <c r="DF248" i="21"/>
  <c r="DJ248" i="21"/>
  <c r="DN248" i="21"/>
  <c r="DR248" i="21"/>
  <c r="DV248" i="21"/>
  <c r="DZ248" i="21"/>
  <c r="ED248" i="21"/>
  <c r="EH248" i="21"/>
  <c r="EL248" i="21"/>
  <c r="BD248" i="21"/>
  <c r="BS248" i="21"/>
  <c r="AE248" i="21"/>
  <c r="CI248" i="21"/>
  <c r="CM248" i="21"/>
  <c r="CQ248" i="21"/>
  <c r="CU248" i="21"/>
  <c r="CY248" i="21"/>
  <c r="DC248" i="21"/>
  <c r="DG248" i="21"/>
  <c r="DK248" i="21"/>
  <c r="DO248" i="21"/>
  <c r="DS248" i="21"/>
  <c r="DW248" i="21"/>
  <c r="EA248" i="21"/>
  <c r="EE248" i="21"/>
  <c r="EI248" i="21"/>
  <c r="EM248" i="21"/>
  <c r="P248" i="21"/>
  <c r="AC248" i="21"/>
  <c r="BT248" i="21"/>
  <c r="BW248" i="21"/>
  <c r="CN248" i="21"/>
  <c r="DD248" i="21"/>
  <c r="DT248" i="21"/>
  <c r="EC248" i="21"/>
  <c r="EK248" i="21"/>
  <c r="BH248" i="21"/>
  <c r="CD248" i="21"/>
  <c r="AL248" i="21"/>
  <c r="BB248" i="21"/>
  <c r="U248" i="21"/>
  <c r="AB248" i="21"/>
  <c r="CG248" i="21"/>
  <c r="BG248" i="21"/>
  <c r="BK248" i="21"/>
  <c r="CC248" i="21"/>
  <c r="BN248" i="21"/>
  <c r="BZ248" i="21"/>
  <c r="BM248" i="21"/>
  <c r="AG248" i="21"/>
  <c r="AR248" i="21"/>
  <c r="CB248" i="21"/>
  <c r="EJ248" i="21"/>
  <c r="BP248" i="21"/>
  <c r="AN248" i="21"/>
  <c r="BA248" i="21"/>
  <c r="Q248" i="21"/>
  <c r="AY248" i="21"/>
  <c r="CR248" i="21"/>
  <c r="DH248" i="21"/>
  <c r="DX248" i="21"/>
  <c r="EF248" i="21"/>
  <c r="EN248" i="21"/>
  <c r="AV248" i="21"/>
  <c r="BR248" i="21"/>
  <c r="CE248" i="21"/>
  <c r="AP248" i="21"/>
  <c r="AA248" i="21"/>
  <c r="AK248" i="21"/>
  <c r="AH248" i="21"/>
  <c r="BE248" i="21"/>
  <c r="Y248" i="21"/>
  <c r="AJ248" i="21"/>
  <c r="BQ248" i="21"/>
  <c r="Z248" i="21"/>
  <c r="BC248" i="21"/>
  <c r="W248" i="21"/>
  <c r="BJ248" i="21"/>
  <c r="AD248" i="21"/>
  <c r="DP248" i="21"/>
  <c r="AS248" i="21"/>
  <c r="N248" i="21"/>
  <c r="AM248" i="21"/>
  <c r="AF248" i="21"/>
  <c r="S248" i="21"/>
  <c r="O248" i="21"/>
  <c r="CV248" i="21"/>
  <c r="DL248" i="21"/>
  <c r="DY248" i="21"/>
  <c r="EG248" i="21"/>
  <c r="EO248" i="21"/>
  <c r="AO248" i="21"/>
  <c r="AU248" i="21"/>
  <c r="BO248" i="21"/>
  <c r="CF248" i="21"/>
  <c r="BX248" i="21"/>
  <c r="AQ248" i="21"/>
  <c r="BV248" i="21"/>
  <c r="R248" i="21"/>
  <c r="BU248" i="21"/>
  <c r="CA248" i="21"/>
  <c r="AI248" i="21"/>
  <c r="X248" i="21"/>
  <c r="AW248" i="21"/>
  <c r="AT248" i="21"/>
  <c r="BL248" i="21"/>
  <c r="T248" i="21"/>
  <c r="CJ248" i="21"/>
  <c r="CZ248" i="21"/>
  <c r="EB248" i="21"/>
  <c r="AX248" i="21"/>
  <c r="BI248" i="21"/>
  <c r="AZ248" i="21"/>
  <c r="V248" i="21"/>
  <c r="BY248" i="21"/>
  <c r="BF248" i="21"/>
  <c r="EM112" i="21" l="1"/>
  <c r="EM41" i="26"/>
  <c r="P12" i="25"/>
  <c r="O13" i="26"/>
  <c r="Q13" i="25"/>
  <c r="P14" i="26"/>
  <c r="EN109" i="21" l="1"/>
  <c r="EN111" i="21" s="1"/>
  <c r="EN273" i="21" s="1"/>
  <c r="Q50" i="21"/>
  <c r="R23" i="25"/>
  <c r="R50" i="21"/>
  <c r="S23" i="25"/>
  <c r="N50" i="21"/>
  <c r="O23" i="25"/>
  <c r="R14" i="25"/>
  <c r="Q15" i="26"/>
  <c r="R13" i="25"/>
  <c r="Q14" i="26"/>
  <c r="EN112" i="21" l="1"/>
  <c r="EN41" i="26"/>
  <c r="N55" i="21"/>
  <c r="N51" i="21"/>
  <c r="N24" i="26" s="1"/>
  <c r="S50" i="21"/>
  <c r="T23" i="25"/>
  <c r="P15" i="26"/>
  <c r="Q14" i="25"/>
  <c r="S14" i="25"/>
  <c r="R15" i="26"/>
  <c r="S13" i="25"/>
  <c r="R14" i="26"/>
  <c r="Q13" i="26"/>
  <c r="R12" i="25"/>
  <c r="O23" i="30"/>
  <c r="N52" i="21" l="1"/>
  <c r="O49" i="21" s="1"/>
  <c r="EO109" i="21"/>
  <c r="EO111" i="21" s="1"/>
  <c r="EO273" i="21" s="1"/>
  <c r="T50" i="21"/>
  <c r="U23" i="25"/>
  <c r="R13" i="26"/>
  <c r="S14" i="26"/>
  <c r="T13" i="25"/>
  <c r="S12" i="25"/>
  <c r="Q12" i="25"/>
  <c r="T14" i="25"/>
  <c r="S15" i="26"/>
  <c r="P13" i="26"/>
  <c r="N13" i="29"/>
  <c r="O14" i="30"/>
  <c r="N14" i="29"/>
  <c r="O13" i="30"/>
  <c r="O20" i="28" l="1"/>
  <c r="N83" i="29"/>
  <c r="N85" i="29"/>
  <c r="EO112" i="21"/>
  <c r="EO41" i="26"/>
  <c r="L41" i="26" s="1"/>
  <c r="O51" i="21"/>
  <c r="O24" i="26" s="1"/>
  <c r="U50" i="21"/>
  <c r="V23" i="25"/>
  <c r="O12" i="30"/>
  <c r="N12" i="29"/>
  <c r="S13" i="26"/>
  <c r="T12" i="25"/>
  <c r="T15" i="26"/>
  <c r="U14" i="25"/>
  <c r="U13" i="25"/>
  <c r="T14" i="26"/>
  <c r="O58" i="29"/>
  <c r="AB58" i="29"/>
  <c r="AF58" i="29"/>
  <c r="V58" i="29"/>
  <c r="Y58" i="29"/>
  <c r="N58" i="32"/>
  <c r="V58" i="32"/>
  <c r="O58" i="32"/>
  <c r="W58" i="32"/>
  <c r="W58" i="29"/>
  <c r="P58" i="29"/>
  <c r="R58" i="32"/>
  <c r="Z58" i="29"/>
  <c r="N58" i="29"/>
  <c r="AD58" i="29"/>
  <c r="Q58" i="29"/>
  <c r="AG58" i="29"/>
  <c r="AA58" i="29"/>
  <c r="U58" i="32"/>
  <c r="S58" i="32"/>
  <c r="U58" i="29"/>
  <c r="T58" i="32"/>
  <c r="AE58" i="29"/>
  <c r="AC58" i="29"/>
  <c r="X58" i="29"/>
  <c r="R58" i="29"/>
  <c r="J161" i="47" l="1"/>
  <c r="K161" i="47"/>
  <c r="N161" i="47"/>
  <c r="L161" i="47"/>
  <c r="M161" i="47"/>
  <c r="O52" i="21"/>
  <c r="I161" i="47"/>
  <c r="E161" i="47"/>
  <c r="F161" i="47"/>
  <c r="V50" i="21"/>
  <c r="W23" i="25"/>
  <c r="V14" i="25"/>
  <c r="U15" i="26"/>
  <c r="V13" i="25"/>
  <c r="U14" i="26"/>
  <c r="T13" i="26"/>
  <c r="U12" i="25"/>
  <c r="AD59" i="29"/>
  <c r="W59" i="29"/>
  <c r="AG59" i="29"/>
  <c r="AA59" i="29"/>
  <c r="P59" i="29"/>
  <c r="O59" i="32"/>
  <c r="R59" i="29"/>
  <c r="Q59" i="29"/>
  <c r="Y59" i="29"/>
  <c r="S59" i="32"/>
  <c r="V59" i="29"/>
  <c r="AC59" i="29"/>
  <c r="U59" i="29"/>
  <c r="T59" i="32"/>
  <c r="O59" i="29"/>
  <c r="R59" i="32"/>
  <c r="X59" i="29"/>
  <c r="V59" i="32"/>
  <c r="AF59" i="29"/>
  <c r="U59" i="32"/>
  <c r="W59" i="32"/>
  <c r="AB59" i="29"/>
  <c r="Z59" i="29"/>
  <c r="N59" i="32"/>
  <c r="AE59" i="29"/>
  <c r="N59" i="29"/>
  <c r="F162" i="47" l="1"/>
  <c r="E162" i="47"/>
  <c r="I162" i="47"/>
  <c r="L162" i="47"/>
  <c r="K162" i="47"/>
  <c r="J162" i="47"/>
  <c r="N162" i="47"/>
  <c r="M162" i="47"/>
  <c r="P20" i="28"/>
  <c r="P49" i="21"/>
  <c r="P51" i="21" s="1"/>
  <c r="P24" i="26" s="1"/>
  <c r="W50" i="21"/>
  <c r="X23" i="25"/>
  <c r="U13" i="26"/>
  <c r="V12" i="25"/>
  <c r="W14" i="25"/>
  <c r="V15" i="26"/>
  <c r="W13" i="25"/>
  <c r="V14" i="26"/>
  <c r="P52" i="21" l="1"/>
  <c r="Q20" i="28" s="1"/>
  <c r="X50" i="21"/>
  <c r="Y23" i="25"/>
  <c r="W12" i="25"/>
  <c r="X14" i="25"/>
  <c r="W15" i="26"/>
  <c r="V13" i="26"/>
  <c r="X13" i="25"/>
  <c r="W14" i="26"/>
  <c r="Q49" i="21" l="1"/>
  <c r="Q51" i="21" s="1"/>
  <c r="Q24" i="26" s="1"/>
  <c r="W13" i="26"/>
  <c r="X12" i="25"/>
  <c r="Y13" i="25"/>
  <c r="X14" i="26"/>
  <c r="Q52" i="21" l="1"/>
  <c r="Y50" i="21"/>
  <c r="Z23" i="25"/>
  <c r="Z50" i="21"/>
  <c r="AA23" i="25"/>
  <c r="Z14" i="25"/>
  <c r="Y15" i="26"/>
  <c r="Z13" i="25"/>
  <c r="Y14" i="26"/>
  <c r="O57" i="29"/>
  <c r="P23" i="30"/>
  <c r="N13" i="32"/>
  <c r="P13" i="30"/>
  <c r="O13" i="29"/>
  <c r="O83" i="29" l="1"/>
  <c r="O84" i="29" s="1"/>
  <c r="N76" i="32"/>
  <c r="N78" i="32" s="1"/>
  <c r="E116" i="47"/>
  <c r="R20" i="28"/>
  <c r="R49" i="21"/>
  <c r="AA50" i="21"/>
  <c r="AB23" i="25"/>
  <c r="Y13" i="26"/>
  <c r="Y14" i="25"/>
  <c r="X15" i="26"/>
  <c r="Z12" i="25"/>
  <c r="AA14" i="25"/>
  <c r="Z15" i="26"/>
  <c r="AA13" i="25"/>
  <c r="Z14" i="26"/>
  <c r="P14" i="30"/>
  <c r="N14" i="32"/>
  <c r="O14" i="29"/>
  <c r="O85" i="29" l="1"/>
  <c r="O86" i="29" s="1"/>
  <c r="N79" i="32"/>
  <c r="E117" i="47"/>
  <c r="R51" i="21"/>
  <c r="R24" i="26" s="1"/>
  <c r="AB50" i="21"/>
  <c r="AC23" i="25"/>
  <c r="O12" i="29"/>
  <c r="N12" i="32"/>
  <c r="P12" i="30"/>
  <c r="Z13" i="26"/>
  <c r="X13" i="26"/>
  <c r="AB14" i="25"/>
  <c r="AA15" i="26"/>
  <c r="AB13" i="25"/>
  <c r="AA14" i="26"/>
  <c r="AA12" i="25"/>
  <c r="Y12" i="25"/>
  <c r="E115" i="47" l="1"/>
  <c r="R52" i="21"/>
  <c r="AC50" i="21"/>
  <c r="AD23" i="25"/>
  <c r="AC14" i="25"/>
  <c r="AB15" i="26"/>
  <c r="AB12" i="25"/>
  <c r="AC13" i="25"/>
  <c r="AB14" i="26"/>
  <c r="AA13" i="26"/>
  <c r="S49" i="21" l="1"/>
  <c r="S20" i="28"/>
  <c r="AD50" i="21"/>
  <c r="AE23" i="25"/>
  <c r="AC12" i="25"/>
  <c r="AD14" i="25"/>
  <c r="AC15" i="26"/>
  <c r="AD13" i="25"/>
  <c r="AC14" i="26"/>
  <c r="AB13" i="26"/>
  <c r="S51" i="21" l="1"/>
  <c r="S24" i="26" s="1"/>
  <c r="AE50" i="21"/>
  <c r="AF23" i="25"/>
  <c r="AD12" i="25"/>
  <c r="AE14" i="25"/>
  <c r="AD15" i="26"/>
  <c r="AC13" i="26"/>
  <c r="AE13" i="25"/>
  <c r="AD14" i="26"/>
  <c r="Q23" i="30"/>
  <c r="N23" i="29"/>
  <c r="S52" i="21" l="1"/>
  <c r="AF50" i="21"/>
  <c r="AG23" i="25"/>
  <c r="AE12" i="25"/>
  <c r="AF14" i="25"/>
  <c r="AE15" i="26"/>
  <c r="AF13" i="25"/>
  <c r="AE14" i="26"/>
  <c r="AD13" i="26"/>
  <c r="Q14" i="30"/>
  <c r="P13" i="29"/>
  <c r="P14" i="29"/>
  <c r="Q13" i="30"/>
  <c r="P57" i="29"/>
  <c r="P85" i="29" l="1"/>
  <c r="P86" i="29" s="1"/>
  <c r="P83" i="29"/>
  <c r="P84" i="29" s="1"/>
  <c r="T49" i="21"/>
  <c r="T20" i="28"/>
  <c r="AG50" i="21"/>
  <c r="AH23" i="25"/>
  <c r="P12" i="29"/>
  <c r="Q12" i="30"/>
  <c r="AG14" i="25"/>
  <c r="AF15" i="26"/>
  <c r="AE13" i="26"/>
  <c r="AF12" i="25"/>
  <c r="AG13" i="25"/>
  <c r="AF14" i="26"/>
  <c r="O19" i="31"/>
  <c r="T51" i="21" l="1"/>
  <c r="T24" i="26" s="1"/>
  <c r="AF13" i="26"/>
  <c r="AH13" i="25"/>
  <c r="AG14" i="26"/>
  <c r="AG12" i="25"/>
  <c r="T52" i="21" l="1"/>
  <c r="AH50" i="21"/>
  <c r="AI23" i="25"/>
  <c r="AI50" i="21"/>
  <c r="AJ23" i="25"/>
  <c r="AJ13" i="25"/>
  <c r="AI14" i="26"/>
  <c r="AI14" i="25"/>
  <c r="AH15" i="26"/>
  <c r="AI13" i="25"/>
  <c r="AH14" i="26"/>
  <c r="U49" i="21" l="1"/>
  <c r="U20" i="28"/>
  <c r="AJ50" i="21"/>
  <c r="AK23" i="25"/>
  <c r="AH13" i="26"/>
  <c r="AI12" i="25"/>
  <c r="AH14" i="25"/>
  <c r="AG15" i="26"/>
  <c r="U51" i="21" l="1"/>
  <c r="U24" i="26" s="1"/>
  <c r="AK50" i="21"/>
  <c r="AL23" i="25"/>
  <c r="AH12" i="25"/>
  <c r="AJ14" i="26"/>
  <c r="AK13" i="25"/>
  <c r="AJ14" i="25"/>
  <c r="AI15" i="26"/>
  <c r="AK14" i="25"/>
  <c r="AJ15" i="26"/>
  <c r="AG13" i="26"/>
  <c r="R23" i="30"/>
  <c r="U52" i="21" l="1"/>
  <c r="AJ13" i="26"/>
  <c r="AL13" i="25"/>
  <c r="AK14" i="26"/>
  <c r="AK12" i="25"/>
  <c r="AI13" i="26"/>
  <c r="AJ12" i="25"/>
  <c r="O13" i="32"/>
  <c r="R13" i="30"/>
  <c r="Q13" i="29"/>
  <c r="O76" i="32" l="1"/>
  <c r="O78" i="32" s="1"/>
  <c r="Q83" i="29"/>
  <c r="Q84" i="29" s="1"/>
  <c r="Z211" i="21"/>
  <c r="Z31" i="26" s="1"/>
  <c r="F116" i="47"/>
  <c r="V20" i="28"/>
  <c r="V49" i="21"/>
  <c r="AM50" i="21"/>
  <c r="AN23" i="25"/>
  <c r="AL50" i="21"/>
  <c r="AM23" i="25"/>
  <c r="AM13" i="25"/>
  <c r="AL14" i="26"/>
  <c r="AM14" i="25"/>
  <c r="AL15" i="26"/>
  <c r="Q57" i="29"/>
  <c r="O57" i="32"/>
  <c r="O77" i="32" l="1"/>
  <c r="Z195" i="21"/>
  <c r="Z30" i="26" s="1"/>
  <c r="F160" i="47"/>
  <c r="V51" i="21"/>
  <c r="V24" i="26" s="1"/>
  <c r="AN50" i="21"/>
  <c r="AO23" i="25"/>
  <c r="AM12" i="25"/>
  <c r="AN13" i="25"/>
  <c r="AM14" i="26"/>
  <c r="AN14" i="25"/>
  <c r="AM15" i="26"/>
  <c r="AL14" i="25"/>
  <c r="AK15" i="26"/>
  <c r="AL13" i="26"/>
  <c r="Q14" i="29"/>
  <c r="O14" i="32"/>
  <c r="R14" i="30"/>
  <c r="Q85" i="29" l="1"/>
  <c r="Q86" i="29" s="1"/>
  <c r="O79" i="32"/>
  <c r="O80" i="32" s="1"/>
  <c r="F117" i="47"/>
  <c r="V52" i="21"/>
  <c r="AO50" i="21"/>
  <c r="AP23" i="25"/>
  <c r="O12" i="32"/>
  <c r="Q12" i="29"/>
  <c r="R12" i="30"/>
  <c r="AM13" i="26"/>
  <c r="AK13" i="26"/>
  <c r="AN12" i="25"/>
  <c r="AL12" i="25"/>
  <c r="AO14" i="25"/>
  <c r="AN15" i="26"/>
  <c r="AO13" i="25"/>
  <c r="AN14" i="26"/>
  <c r="F115" i="47" l="1"/>
  <c r="W20" i="28"/>
  <c r="W49" i="21"/>
  <c r="AP50" i="21"/>
  <c r="AQ23" i="25"/>
  <c r="AO12" i="25"/>
  <c r="AP13" i="25"/>
  <c r="AO14" i="26"/>
  <c r="AN13" i="26"/>
  <c r="AP14" i="25"/>
  <c r="AO15" i="26"/>
  <c r="AB211" i="21" l="1"/>
  <c r="AB31" i="26" s="1"/>
  <c r="W51" i="21"/>
  <c r="W24" i="26" s="1"/>
  <c r="AQ50" i="21"/>
  <c r="AR23" i="25"/>
  <c r="AO13" i="26"/>
  <c r="AQ14" i="25"/>
  <c r="AP15" i="26"/>
  <c r="AP12" i="25"/>
  <c r="AP14" i="26"/>
  <c r="AQ13" i="25"/>
  <c r="S23" i="30"/>
  <c r="AB195" i="21" l="1"/>
  <c r="AB30" i="26" s="1"/>
  <c r="W52" i="21"/>
  <c r="AR50" i="21"/>
  <c r="AS23" i="25"/>
  <c r="AR14" i="25"/>
  <c r="AQ15" i="26"/>
  <c r="AR13" i="25"/>
  <c r="AQ14" i="26"/>
  <c r="AP13" i="26"/>
  <c r="AQ12" i="25"/>
  <c r="S13" i="30"/>
  <c r="R13" i="29"/>
  <c r="S14" i="30"/>
  <c r="R57" i="29"/>
  <c r="R14" i="29"/>
  <c r="R85" i="29" l="1"/>
  <c r="R86" i="29" s="1"/>
  <c r="R83" i="29"/>
  <c r="R84" i="29" s="1"/>
  <c r="X49" i="21"/>
  <c r="X20" i="28"/>
  <c r="AS50" i="21"/>
  <c r="AT23" i="25"/>
  <c r="R12" i="29"/>
  <c r="S12" i="30"/>
  <c r="AS13" i="25"/>
  <c r="AR14" i="26"/>
  <c r="AR12" i="25"/>
  <c r="AQ13" i="26"/>
  <c r="AS14" i="25"/>
  <c r="AR15" i="26"/>
  <c r="X51" i="21" l="1"/>
  <c r="X24" i="26" s="1"/>
  <c r="AT50" i="21"/>
  <c r="AU23" i="25"/>
  <c r="AS12" i="25"/>
  <c r="AT14" i="25"/>
  <c r="AS15" i="26"/>
  <c r="AS14" i="26"/>
  <c r="AT13" i="25"/>
  <c r="AR13" i="26"/>
  <c r="X52" i="21" l="1"/>
  <c r="AU50" i="21"/>
  <c r="AV23" i="25"/>
  <c r="AS13" i="26"/>
  <c r="AT12" i="25"/>
  <c r="AU13" i="25"/>
  <c r="AT14" i="26"/>
  <c r="AU14" i="25"/>
  <c r="AT15" i="26"/>
  <c r="Y49" i="21" l="1"/>
  <c r="Y20" i="28"/>
  <c r="AV50" i="21"/>
  <c r="AW23" i="25"/>
  <c r="D249" i="21"/>
  <c r="E249" i="21" s="1"/>
  <c r="F249" i="21" s="1"/>
  <c r="AV14" i="25"/>
  <c r="AU15" i="26"/>
  <c r="AT13" i="26"/>
  <c r="AU12" i="25"/>
  <c r="AV13" i="25"/>
  <c r="AU14" i="26"/>
  <c r="Y51" i="21" l="1"/>
  <c r="Y24" i="26" s="1"/>
  <c r="CH249" i="21"/>
  <c r="CX249" i="21"/>
  <c r="DN249" i="21"/>
  <c r="ED249" i="21"/>
  <c r="BZ249" i="21"/>
  <c r="AK249" i="21"/>
  <c r="AY249" i="21"/>
  <c r="AB249" i="21"/>
  <c r="X249" i="21"/>
  <c r="DI249" i="21"/>
  <c r="BD249" i="21"/>
  <c r="BR249" i="21"/>
  <c r="CQ249" i="21"/>
  <c r="DG249" i="21"/>
  <c r="DW249" i="21"/>
  <c r="EM249" i="21"/>
  <c r="CA249" i="21"/>
  <c r="BN249" i="21"/>
  <c r="AN249" i="21"/>
  <c r="BL249" i="21"/>
  <c r="CS249" i="21"/>
  <c r="EO249" i="21"/>
  <c r="AD249" i="21"/>
  <c r="CR249" i="21"/>
  <c r="DH249" i="21"/>
  <c r="DX249" i="21"/>
  <c r="EN249" i="21"/>
  <c r="BJ249" i="21"/>
  <c r="AV249" i="21"/>
  <c r="AP249" i="21"/>
  <c r="BB249" i="21"/>
  <c r="DY249" i="21"/>
  <c r="AL249" i="21"/>
  <c r="DJ249" i="21"/>
  <c r="AU249" i="21"/>
  <c r="AJ249" i="21"/>
  <c r="CW249" i="21"/>
  <c r="CM249" i="21"/>
  <c r="EI249" i="21"/>
  <c r="T249" i="21"/>
  <c r="EG249" i="21"/>
  <c r="CN249" i="21"/>
  <c r="EJ249" i="21"/>
  <c r="BT249" i="21"/>
  <c r="AM249" i="21"/>
  <c r="CL249" i="21"/>
  <c r="DB249" i="21"/>
  <c r="DR249" i="21"/>
  <c r="EH249" i="21"/>
  <c r="BU249" i="21"/>
  <c r="BP249" i="21"/>
  <c r="AC249" i="21"/>
  <c r="O249" i="21"/>
  <c r="V249" i="21"/>
  <c r="DQ249" i="21"/>
  <c r="AT249" i="21"/>
  <c r="W249" i="21"/>
  <c r="CU249" i="21"/>
  <c r="DK249" i="21"/>
  <c r="EA249" i="21"/>
  <c r="BY249" i="21"/>
  <c r="BE249" i="21"/>
  <c r="BQ249" i="21"/>
  <c r="P249" i="21"/>
  <c r="R249" i="21"/>
  <c r="DE249" i="21"/>
  <c r="BK249" i="21"/>
  <c r="AX249" i="21"/>
  <c r="CV249" i="21"/>
  <c r="DL249" i="21"/>
  <c r="EB249" i="21"/>
  <c r="BO249" i="21"/>
  <c r="AH249" i="21"/>
  <c r="AZ249" i="21"/>
  <c r="AS249" i="21"/>
  <c r="CO249" i="21"/>
  <c r="EK249" i="21"/>
  <c r="U249" i="21"/>
  <c r="BW249" i="21"/>
  <c r="AW249" i="21"/>
  <c r="DC249" i="21"/>
  <c r="CF249" i="21"/>
  <c r="Q249" i="21"/>
  <c r="S249" i="21"/>
  <c r="DT249" i="21"/>
  <c r="BV249" i="21"/>
  <c r="CB249" i="21"/>
  <c r="CC249" i="21"/>
  <c r="CP249" i="21"/>
  <c r="DF249" i="21"/>
  <c r="DV249" i="21"/>
  <c r="EL249" i="21"/>
  <c r="Y249" i="21"/>
  <c r="AR249" i="21"/>
  <c r="AA249" i="21"/>
  <c r="CD249" i="21"/>
  <c r="CK249" i="21"/>
  <c r="EC249" i="21"/>
  <c r="BA249" i="21"/>
  <c r="CI249" i="21"/>
  <c r="CY249" i="21"/>
  <c r="DO249" i="21"/>
  <c r="EE249" i="21"/>
  <c r="BX249" i="21"/>
  <c r="BG249" i="21"/>
  <c r="AG249" i="21"/>
  <c r="BI249" i="21"/>
  <c r="CE249" i="21"/>
  <c r="DU249" i="21"/>
  <c r="AE249" i="21"/>
  <c r="CJ249" i="21"/>
  <c r="CZ249" i="21"/>
  <c r="DP249" i="21"/>
  <c r="EF249" i="21"/>
  <c r="BC249" i="21"/>
  <c r="AO249" i="21"/>
  <c r="AI249" i="21"/>
  <c r="CG249" i="21"/>
  <c r="DA249" i="21"/>
  <c r="BH249" i="21"/>
  <c r="AQ249" i="21"/>
  <c r="CT249" i="21"/>
  <c r="DZ249" i="21"/>
  <c r="BS249" i="21"/>
  <c r="AF249" i="21"/>
  <c r="Z249" i="21"/>
  <c r="DS249" i="21"/>
  <c r="BF249" i="21"/>
  <c r="BM249" i="21"/>
  <c r="DD249" i="21"/>
  <c r="N249" i="21"/>
  <c r="DM249" i="21"/>
  <c r="AW50" i="21"/>
  <c r="AX23" i="25"/>
  <c r="AU13" i="26"/>
  <c r="AV12" i="25"/>
  <c r="AW14" i="25"/>
  <c r="AV15" i="26"/>
  <c r="AW13" i="25"/>
  <c r="AV14" i="26"/>
  <c r="T23" i="30"/>
  <c r="O23" i="29"/>
  <c r="N23" i="32"/>
  <c r="Y52" i="21" l="1"/>
  <c r="Z49" i="21" s="1"/>
  <c r="E127" i="47"/>
  <c r="O48" i="24"/>
  <c r="AX14" i="25"/>
  <c r="AW15" i="26"/>
  <c r="AX13" i="25"/>
  <c r="AW14" i="26"/>
  <c r="AV13" i="26"/>
  <c r="AW12" i="25"/>
  <c r="T14" i="30"/>
  <c r="T13" i="30"/>
  <c r="S14" i="29"/>
  <c r="S13" i="29"/>
  <c r="P14" i="32"/>
  <c r="P13" i="32"/>
  <c r="P76" i="32" l="1"/>
  <c r="P78" i="32" s="1"/>
  <c r="S83" i="29"/>
  <c r="S84" i="29" s="1"/>
  <c r="S85" i="29"/>
  <c r="S86" i="29" s="1"/>
  <c r="P79" i="32"/>
  <c r="P80" i="32" s="1"/>
  <c r="Z20" i="28"/>
  <c r="D62" i="47"/>
  <c r="G116" i="47"/>
  <c r="G117" i="47"/>
  <c r="Z51" i="21"/>
  <c r="Z24" i="26" s="1"/>
  <c r="AY50" i="21"/>
  <c r="AZ23" i="25"/>
  <c r="T12" i="30"/>
  <c r="P12" i="32"/>
  <c r="S12" i="29"/>
  <c r="AX12" i="25"/>
  <c r="AY14" i="25"/>
  <c r="AX15" i="26"/>
  <c r="AY13" i="25"/>
  <c r="AX14" i="26"/>
  <c r="AW13" i="26"/>
  <c r="P19" i="31"/>
  <c r="P77" i="32" l="1"/>
  <c r="G115" i="47"/>
  <c r="Z52" i="21"/>
  <c r="AA49" i="21" s="1"/>
  <c r="AZ50" i="21"/>
  <c r="BA23" i="25"/>
  <c r="AX50" i="21"/>
  <c r="AY23" i="25"/>
  <c r="AX13" i="26"/>
  <c r="AZ14" i="25"/>
  <c r="AY15" i="26"/>
  <c r="AZ13" i="25"/>
  <c r="AY14" i="26"/>
  <c r="AY12" i="25"/>
  <c r="AA20" i="28" l="1"/>
  <c r="AA51" i="21"/>
  <c r="AA24" i="26" s="1"/>
  <c r="BA50" i="21"/>
  <c r="BB23" i="25"/>
  <c r="BA14" i="25"/>
  <c r="AZ15" i="26"/>
  <c r="BA13" i="25"/>
  <c r="AZ14" i="26"/>
  <c r="AY13" i="26"/>
  <c r="AZ12" i="25"/>
  <c r="AA52" i="21" l="1"/>
  <c r="AB49" i="21" s="1"/>
  <c r="BA12" i="25"/>
  <c r="AZ13" i="26"/>
  <c r="BB13" i="25"/>
  <c r="BA14" i="26"/>
  <c r="AB20" i="28" l="1"/>
  <c r="AB51" i="21"/>
  <c r="AB24" i="26" s="1"/>
  <c r="BC50" i="21"/>
  <c r="BD23" i="25"/>
  <c r="BB50" i="21"/>
  <c r="BC23" i="25"/>
  <c r="BB14" i="26"/>
  <c r="BC13" i="25"/>
  <c r="BC14" i="25"/>
  <c r="BB15" i="26"/>
  <c r="U23" i="30"/>
  <c r="AB52" i="21" l="1"/>
  <c r="AC20" i="28" s="1"/>
  <c r="BD50" i="21"/>
  <c r="BE23" i="25"/>
  <c r="BB13" i="26"/>
  <c r="BC12" i="25"/>
  <c r="BD14" i="25"/>
  <c r="BC15" i="26"/>
  <c r="BD13" i="25"/>
  <c r="BC14" i="26"/>
  <c r="BB14" i="25"/>
  <c r="BA15" i="26"/>
  <c r="T13" i="29"/>
  <c r="U14" i="30"/>
  <c r="T14" i="29"/>
  <c r="U13" i="30"/>
  <c r="T83" i="29" l="1"/>
  <c r="T84" i="29" s="1"/>
  <c r="T85" i="29"/>
  <c r="T86" i="29" s="1"/>
  <c r="AC49" i="21"/>
  <c r="AC51" i="21" s="1"/>
  <c r="AC24" i="26" s="1"/>
  <c r="BE50" i="21"/>
  <c r="BF23" i="25"/>
  <c r="T12" i="29"/>
  <c r="U12" i="30"/>
  <c r="BA13" i="26"/>
  <c r="BC13" i="26"/>
  <c r="BE13" i="25"/>
  <c r="BD14" i="26"/>
  <c r="BB12" i="25"/>
  <c r="BD12" i="25"/>
  <c r="BE14" i="25"/>
  <c r="BD15" i="26"/>
  <c r="AC52" i="21" l="1"/>
  <c r="AD49" i="21" s="1"/>
  <c r="BF50" i="21"/>
  <c r="BG23" i="25"/>
  <c r="BF13" i="25"/>
  <c r="BE14" i="26"/>
  <c r="BF14" i="25"/>
  <c r="BE15" i="26"/>
  <c r="BD13" i="26"/>
  <c r="BE12" i="25"/>
  <c r="AD20" i="28" l="1"/>
  <c r="AD51" i="21"/>
  <c r="AD24" i="26" s="1"/>
  <c r="BG50" i="21"/>
  <c r="BH23" i="25"/>
  <c r="BG13" i="25"/>
  <c r="BF14" i="26"/>
  <c r="BE13" i="26"/>
  <c r="BG14" i="25"/>
  <c r="BF15" i="26"/>
  <c r="BF12" i="25"/>
  <c r="AD52" i="21" l="1"/>
  <c r="AE49" i="21" s="1"/>
  <c r="BH50" i="21"/>
  <c r="BI23" i="25"/>
  <c r="BH14" i="25"/>
  <c r="BG15" i="26"/>
  <c r="BH13" i="25"/>
  <c r="BG14" i="26"/>
  <c r="BF13" i="26"/>
  <c r="BG12" i="25"/>
  <c r="AE20" i="28" l="1"/>
  <c r="AE51" i="21"/>
  <c r="AE24" i="26" s="1"/>
  <c r="BI50" i="21"/>
  <c r="BJ23" i="25"/>
  <c r="BG13" i="26"/>
  <c r="BI14" i="25"/>
  <c r="BH15" i="26"/>
  <c r="BH12" i="25"/>
  <c r="BI13" i="25"/>
  <c r="BH14" i="26"/>
  <c r="P23" i="29"/>
  <c r="V23" i="30"/>
  <c r="AE52" i="21" l="1"/>
  <c r="AF49" i="21" s="1"/>
  <c r="BJ50" i="21"/>
  <c r="BK23" i="25"/>
  <c r="BJ14" i="25"/>
  <c r="BI15" i="26"/>
  <c r="BJ13" i="25"/>
  <c r="BI14" i="26"/>
  <c r="BH13" i="26"/>
  <c r="BI12" i="25"/>
  <c r="Q13" i="32"/>
  <c r="U13" i="29"/>
  <c r="V14" i="30"/>
  <c r="U14" i="29"/>
  <c r="V13" i="30"/>
  <c r="Q14" i="32"/>
  <c r="Q76" i="32" l="1"/>
  <c r="Q78" i="32" s="1"/>
  <c r="U85" i="29"/>
  <c r="U86" i="29" s="1"/>
  <c r="U83" i="29"/>
  <c r="U84" i="29" s="1"/>
  <c r="Q79" i="32"/>
  <c r="Q80" i="32" s="1"/>
  <c r="AF20" i="28"/>
  <c r="H116" i="47"/>
  <c r="H117" i="47"/>
  <c r="AF51" i="21"/>
  <c r="AF24" i="26" s="1"/>
  <c r="BK50" i="21"/>
  <c r="BL23" i="25"/>
  <c r="Q12" i="32"/>
  <c r="U12" i="29"/>
  <c r="V12" i="30"/>
  <c r="BI13" i="26"/>
  <c r="D252" i="21"/>
  <c r="E252" i="21" s="1"/>
  <c r="F252" i="21" s="1"/>
  <c r="BK13" i="25"/>
  <c r="BJ14" i="26"/>
  <c r="BK14" i="25"/>
  <c r="BJ15" i="26"/>
  <c r="BJ12" i="25"/>
  <c r="Q19" i="31"/>
  <c r="Q77" i="32" l="1"/>
  <c r="AF52" i="21"/>
  <c r="AG20" i="28" s="1"/>
  <c r="H115" i="47"/>
  <c r="BL50" i="21"/>
  <c r="BM23" i="25"/>
  <c r="CK252" i="21"/>
  <c r="CO252" i="21"/>
  <c r="CS252" i="21"/>
  <c r="CW252" i="21"/>
  <c r="DA252" i="21"/>
  <c r="DE252" i="21"/>
  <c r="DI252" i="21"/>
  <c r="DM252" i="21"/>
  <c r="DQ252" i="21"/>
  <c r="DU252" i="21"/>
  <c r="DY252" i="21"/>
  <c r="EC252" i="21"/>
  <c r="EG252" i="21"/>
  <c r="EK252" i="21"/>
  <c r="EO252" i="21"/>
  <c r="BM252" i="21"/>
  <c r="BP252" i="21"/>
  <c r="AI252" i="21"/>
  <c r="O252" i="21"/>
  <c r="AR252" i="21"/>
  <c r="BG252" i="21"/>
  <c r="BQ252" i="21"/>
  <c r="CB252" i="21"/>
  <c r="AG252" i="21"/>
  <c r="AQ252" i="21"/>
  <c r="BW252" i="21"/>
  <c r="AC252" i="21"/>
  <c r="BL252" i="21"/>
  <c r="AU252" i="21"/>
  <c r="CD252" i="21"/>
  <c r="AW252" i="21"/>
  <c r="AT252" i="21"/>
  <c r="U252" i="21"/>
  <c r="CH252" i="21"/>
  <c r="CL252" i="21"/>
  <c r="CP252" i="21"/>
  <c r="CT252" i="21"/>
  <c r="CX252" i="21"/>
  <c r="DB252" i="21"/>
  <c r="DF252" i="21"/>
  <c r="DJ252" i="21"/>
  <c r="DN252" i="21"/>
  <c r="DR252" i="21"/>
  <c r="DV252" i="21"/>
  <c r="DZ252" i="21"/>
  <c r="ED252" i="21"/>
  <c r="EH252" i="21"/>
  <c r="EL252" i="21"/>
  <c r="BO252" i="21"/>
  <c r="BD252" i="21"/>
  <c r="AN252" i="21"/>
  <c r="BA252" i="21"/>
  <c r="BE252" i="21"/>
  <c r="Y252" i="21"/>
  <c r="CF252" i="21"/>
  <c r="T252" i="21"/>
  <c r="BH252" i="21"/>
  <c r="BJ252" i="21"/>
  <c r="CG252" i="21"/>
  <c r="V252" i="21"/>
  <c r="S252" i="21"/>
  <c r="BS252" i="21"/>
  <c r="AH252" i="21"/>
  <c r="AL252" i="21"/>
  <c r="R252" i="21"/>
  <c r="AV252" i="21"/>
  <c r="CI252" i="21"/>
  <c r="CM252" i="21"/>
  <c r="CQ252" i="21"/>
  <c r="CU252" i="21"/>
  <c r="CY252" i="21"/>
  <c r="DC252" i="21"/>
  <c r="DG252" i="21"/>
  <c r="DK252" i="21"/>
  <c r="DO252" i="21"/>
  <c r="DS252" i="21"/>
  <c r="DW252" i="21"/>
  <c r="EA252" i="21"/>
  <c r="EE252" i="21"/>
  <c r="EI252" i="21"/>
  <c r="EM252" i="21"/>
  <c r="Q252" i="21"/>
  <c r="BX252" i="21"/>
  <c r="P252" i="21"/>
  <c r="AM252" i="21"/>
  <c r="BK252" i="21"/>
  <c r="X252" i="21"/>
  <c r="AF252" i="21"/>
  <c r="AZ252" i="21"/>
  <c r="BB252" i="21"/>
  <c r="AB252" i="21"/>
  <c r="AA252" i="21"/>
  <c r="BR252" i="21"/>
  <c r="Z252" i="21"/>
  <c r="CA252" i="21"/>
  <c r="BV252" i="21"/>
  <c r="AE252" i="21"/>
  <c r="AP252" i="21"/>
  <c r="BF252" i="21"/>
  <c r="CR252" i="21"/>
  <c r="DH252" i="21"/>
  <c r="DX252" i="21"/>
  <c r="EN252" i="21"/>
  <c r="BU252" i="21"/>
  <c r="CC252" i="21"/>
  <c r="BY252" i="21"/>
  <c r="CE252" i="21"/>
  <c r="CV252" i="21"/>
  <c r="DL252" i="21"/>
  <c r="EB252" i="21"/>
  <c r="BI252" i="21"/>
  <c r="AX252" i="21"/>
  <c r="BZ252" i="21"/>
  <c r="AY252" i="21"/>
  <c r="BT252" i="21"/>
  <c r="CJ252" i="21"/>
  <c r="CZ252" i="21"/>
  <c r="DP252" i="21"/>
  <c r="EF252" i="21"/>
  <c r="BN252" i="21"/>
  <c r="AO252" i="21"/>
  <c r="BC252" i="21"/>
  <c r="N252" i="21"/>
  <c r="AK252" i="21"/>
  <c r="CN252" i="21"/>
  <c r="DD252" i="21"/>
  <c r="DT252" i="21"/>
  <c r="EJ252" i="21"/>
  <c r="AD252" i="21"/>
  <c r="AS252" i="21"/>
  <c r="AJ252" i="21"/>
  <c r="W252" i="21"/>
  <c r="BJ13" i="26"/>
  <c r="BL14" i="25"/>
  <c r="BK15" i="26"/>
  <c r="BL13" i="25"/>
  <c r="BK14" i="26"/>
  <c r="BK12" i="25"/>
  <c r="AG49" i="21" l="1"/>
  <c r="AG51" i="21" s="1"/>
  <c r="AG24" i="26" s="1"/>
  <c r="BM50" i="21"/>
  <c r="BN23" i="25"/>
  <c r="BL12" i="25"/>
  <c r="BM13" i="25"/>
  <c r="BL14" i="26"/>
  <c r="BM14" i="25"/>
  <c r="BL15" i="26"/>
  <c r="BK13" i="26"/>
  <c r="AG52" i="21" l="1"/>
  <c r="AH49" i="21" s="1"/>
  <c r="AV195" i="21"/>
  <c r="AV30" i="26" s="1"/>
  <c r="BN50" i="21"/>
  <c r="BO23" i="25"/>
  <c r="BL13" i="26"/>
  <c r="BM12" i="25"/>
  <c r="BN13" i="25"/>
  <c r="BM14" i="26"/>
  <c r="BN14" i="25"/>
  <c r="BM15" i="26"/>
  <c r="T24" i="29"/>
  <c r="O24" i="29"/>
  <c r="U24" i="29"/>
  <c r="P24" i="29"/>
  <c r="Q24" i="29"/>
  <c r="N24" i="32"/>
  <c r="Q24" i="32"/>
  <c r="N24" i="29"/>
  <c r="P24" i="32"/>
  <c r="V24" i="29"/>
  <c r="R24" i="29"/>
  <c r="S24" i="29"/>
  <c r="O24" i="32"/>
  <c r="AH20" i="28" l="1"/>
  <c r="E128" i="47"/>
  <c r="F128" i="47"/>
  <c r="G128" i="47"/>
  <c r="H128" i="47"/>
  <c r="AH51" i="21"/>
  <c r="AH24" i="26" s="1"/>
  <c r="AV211" i="21"/>
  <c r="AV31" i="26" s="1"/>
  <c r="BO50" i="21"/>
  <c r="BP23" i="25"/>
  <c r="O45" i="24"/>
  <c r="BM13" i="26"/>
  <c r="BN12" i="25"/>
  <c r="BO14" i="25"/>
  <c r="BN15" i="26"/>
  <c r="BO13" i="25"/>
  <c r="BN14" i="26"/>
  <c r="W23" i="30"/>
  <c r="D61" i="47" l="1"/>
  <c r="E61" i="47" s="1"/>
  <c r="AH52" i="21"/>
  <c r="AI20" i="28" s="1"/>
  <c r="BP50" i="21"/>
  <c r="BQ23" i="25"/>
  <c r="BN13" i="26"/>
  <c r="BP14" i="25"/>
  <c r="BO15" i="26"/>
  <c r="BP13" i="25"/>
  <c r="BO14" i="26"/>
  <c r="BO12" i="25"/>
  <c r="W13" i="30"/>
  <c r="V13" i="29"/>
  <c r="W14" i="30"/>
  <c r="V14" i="29"/>
  <c r="V85" i="29" l="1"/>
  <c r="V86" i="29" s="1"/>
  <c r="V83" i="29"/>
  <c r="V84" i="29" s="1"/>
  <c r="AI49" i="21"/>
  <c r="AI51" i="21" s="1"/>
  <c r="AI24" i="26" s="1"/>
  <c r="BQ50" i="21"/>
  <c r="BR23" i="25"/>
  <c r="V12" i="29"/>
  <c r="W12" i="30"/>
  <c r="BQ14" i="25"/>
  <c r="BP15" i="26"/>
  <c r="BO13" i="26"/>
  <c r="BP12" i="25"/>
  <c r="BQ13" i="25"/>
  <c r="BP14" i="26"/>
  <c r="AI52" i="21" l="1"/>
  <c r="AJ20" i="28" s="1"/>
  <c r="BR50" i="21"/>
  <c r="BS23" i="25"/>
  <c r="BR14" i="25"/>
  <c r="BQ15" i="26"/>
  <c r="BR13" i="25"/>
  <c r="BQ14" i="26"/>
  <c r="BP13" i="26"/>
  <c r="BQ12" i="25"/>
  <c r="AJ49" i="21" l="1"/>
  <c r="AJ51" i="21" s="1"/>
  <c r="AJ24" i="26" s="1"/>
  <c r="BS50" i="21"/>
  <c r="BT23" i="25"/>
  <c r="BV15" i="26"/>
  <c r="BS13" i="25"/>
  <c r="BR14" i="26"/>
  <c r="BS14" i="25"/>
  <c r="BR15" i="26"/>
  <c r="BQ13" i="26"/>
  <c r="BR12" i="25"/>
  <c r="R24" i="32"/>
  <c r="W24" i="29"/>
  <c r="AJ52" i="21" l="1"/>
  <c r="AK20" i="28" s="1"/>
  <c r="I128" i="47"/>
  <c r="BW13" i="25"/>
  <c r="BV14" i="26"/>
  <c r="BT50" i="21"/>
  <c r="BU23" i="25"/>
  <c r="BW15" i="26"/>
  <c r="BV13" i="25"/>
  <c r="BU14" i="26"/>
  <c r="BT14" i="25"/>
  <c r="BS15" i="26"/>
  <c r="BR13" i="26"/>
  <c r="BT13" i="25"/>
  <c r="BS14" i="26"/>
  <c r="BS12" i="25"/>
  <c r="AK49" i="21" l="1"/>
  <c r="AK51" i="21" s="1"/>
  <c r="AK24" i="26" s="1"/>
  <c r="BV13" i="26"/>
  <c r="BX13" i="25"/>
  <c r="BW14" i="26"/>
  <c r="BV50" i="21"/>
  <c r="BW23" i="25"/>
  <c r="BU50" i="21"/>
  <c r="BV23" i="25"/>
  <c r="BX15" i="26"/>
  <c r="BU14" i="25"/>
  <c r="BT15" i="26"/>
  <c r="BU13" i="25"/>
  <c r="BT14" i="26"/>
  <c r="BT12" i="25"/>
  <c r="BS13" i="26"/>
  <c r="O23" i="32"/>
  <c r="Q23" i="29"/>
  <c r="X23" i="30"/>
  <c r="R13" i="32"/>
  <c r="X13" i="30"/>
  <c r="W13" i="29"/>
  <c r="R76" i="32" l="1"/>
  <c r="R78" i="32" s="1"/>
  <c r="W83" i="29"/>
  <c r="W84" i="29" s="1"/>
  <c r="AK52" i="21"/>
  <c r="AL49" i="21" s="1"/>
  <c r="F127" i="47"/>
  <c r="I116" i="47"/>
  <c r="BY13" i="25"/>
  <c r="BW13" i="26"/>
  <c r="BY15" i="26"/>
  <c r="BT13" i="26"/>
  <c r="BW14" i="25"/>
  <c r="BU12" i="25"/>
  <c r="BV14" i="25"/>
  <c r="BU15" i="26"/>
  <c r="R14" i="32"/>
  <c r="X14" i="30"/>
  <c r="W14" i="29"/>
  <c r="R77" i="32" l="1"/>
  <c r="W85" i="29"/>
  <c r="W86" i="29" s="1"/>
  <c r="R79" i="32"/>
  <c r="R80" i="32" s="1"/>
  <c r="AL20" i="28"/>
  <c r="I117" i="47"/>
  <c r="AL51" i="21"/>
  <c r="AL24" i="26" s="1"/>
  <c r="BX14" i="26"/>
  <c r="BX13" i="26" s="1"/>
  <c r="BW12" i="25"/>
  <c r="BZ13" i="25"/>
  <c r="BY14" i="26"/>
  <c r="BZ15" i="26"/>
  <c r="X12" i="30"/>
  <c r="R12" i="32"/>
  <c r="W12" i="29"/>
  <c r="BV12" i="25"/>
  <c r="BX14" i="25"/>
  <c r="BU13" i="26"/>
  <c r="R19" i="31"/>
  <c r="I115" i="47" l="1"/>
  <c r="AL52" i="21"/>
  <c r="AM20" i="28" s="1"/>
  <c r="BY13" i="26"/>
  <c r="BX12" i="25"/>
  <c r="CA13" i="25"/>
  <c r="BZ14" i="26"/>
  <c r="BW50" i="21"/>
  <c r="BX23" i="25"/>
  <c r="CA15" i="26"/>
  <c r="BY14" i="25"/>
  <c r="X24" i="29"/>
  <c r="X14" i="29"/>
  <c r="X85" i="29" l="1"/>
  <c r="X86" i="29" s="1"/>
  <c r="AM49" i="21"/>
  <c r="AM51" i="21" s="1"/>
  <c r="AM24" i="26" s="1"/>
  <c r="BY12" i="25"/>
  <c r="CB23" i="25"/>
  <c r="BZ13" i="26"/>
  <c r="CB13" i="25"/>
  <c r="CA14" i="26"/>
  <c r="BX50" i="21"/>
  <c r="BY23" i="25"/>
  <c r="CB15" i="26"/>
  <c r="CA14" i="25"/>
  <c r="CA12" i="25" s="1"/>
  <c r="BZ14" i="25"/>
  <c r="Y13" i="30"/>
  <c r="X13" i="29"/>
  <c r="X83" i="29" l="1"/>
  <c r="X84" i="29" s="1"/>
  <c r="AM52" i="21"/>
  <c r="AN20" i="28" s="1"/>
  <c r="CA50" i="21"/>
  <c r="X12" i="29"/>
  <c r="CA13" i="26"/>
  <c r="BZ12" i="25"/>
  <c r="CC13" i="25"/>
  <c r="CB14" i="26"/>
  <c r="BY50" i="21"/>
  <c r="BZ23" i="25"/>
  <c r="CC15" i="26"/>
  <c r="AN49" i="21" l="1"/>
  <c r="AN51" i="21" s="1"/>
  <c r="AN24" i="26" s="1"/>
  <c r="CC14" i="26"/>
  <c r="CB13" i="26"/>
  <c r="BZ50" i="21"/>
  <c r="CA23" i="25"/>
  <c r="CD15" i="26"/>
  <c r="CB14" i="25"/>
  <c r="Y14" i="30"/>
  <c r="Y23" i="30"/>
  <c r="AN52" i="21" l="1"/>
  <c r="AO20" i="28" s="1"/>
  <c r="CD13" i="25"/>
  <c r="Y12" i="30"/>
  <c r="CC13" i="26"/>
  <c r="CB12" i="25"/>
  <c r="CE13" i="25"/>
  <c r="CD14" i="26"/>
  <c r="CE15" i="26"/>
  <c r="CC14" i="25"/>
  <c r="AO49" i="21" l="1"/>
  <c r="AO51" i="21" s="1"/>
  <c r="AO24" i="26" s="1"/>
  <c r="CC12" i="25"/>
  <c r="CD13" i="26"/>
  <c r="CF13" i="25"/>
  <c r="CE14" i="26"/>
  <c r="CB50" i="21"/>
  <c r="CC23" i="25"/>
  <c r="CF15" i="26"/>
  <c r="CD14" i="25"/>
  <c r="AO52" i="21" l="1"/>
  <c r="AP49" i="21" s="1"/>
  <c r="CE13" i="26"/>
  <c r="CD12" i="25"/>
  <c r="CG13" i="25"/>
  <c r="CF14" i="26"/>
  <c r="CC50" i="21"/>
  <c r="CD23" i="25"/>
  <c r="CG15" i="26"/>
  <c r="CE14" i="25"/>
  <c r="S14" i="32"/>
  <c r="S24" i="32"/>
  <c r="Y14" i="29"/>
  <c r="Y24" i="29"/>
  <c r="Y85" i="29" l="1"/>
  <c r="Y86" i="29" s="1"/>
  <c r="S79" i="32"/>
  <c r="S80" i="32" s="1"/>
  <c r="AP20" i="28"/>
  <c r="J128" i="47"/>
  <c r="J117" i="47"/>
  <c r="AP51" i="21"/>
  <c r="AP24" i="26" s="1"/>
  <c r="CE12" i="25"/>
  <c r="CF13" i="26"/>
  <c r="CH13" i="25"/>
  <c r="CG14" i="26"/>
  <c r="CD50" i="21"/>
  <c r="CE23" i="25"/>
  <c r="CF14" i="25"/>
  <c r="D250" i="21"/>
  <c r="E250" i="21" s="1"/>
  <c r="F250" i="21" s="1"/>
  <c r="Z13" i="30"/>
  <c r="Y13" i="29"/>
  <c r="S13" i="32"/>
  <c r="S76" i="32" l="1"/>
  <c r="S78" i="32" s="1"/>
  <c r="Y83" i="29"/>
  <c r="Y84" i="29" s="1"/>
  <c r="J116" i="47"/>
  <c r="AP52" i="21"/>
  <c r="AQ20" i="28" s="1"/>
  <c r="S12" i="32"/>
  <c r="Y12" i="29"/>
  <c r="CR250" i="21"/>
  <c r="DH250" i="21"/>
  <c r="DX250" i="21"/>
  <c r="EN250" i="21"/>
  <c r="AE250" i="21"/>
  <c r="V250" i="21"/>
  <c r="AH250" i="21"/>
  <c r="Q250" i="21"/>
  <c r="BT250" i="21"/>
  <c r="CK250" i="21"/>
  <c r="DA250" i="21"/>
  <c r="DQ250" i="21"/>
  <c r="EG250" i="21"/>
  <c r="BE250" i="21"/>
  <c r="AL250" i="21"/>
  <c r="BL250" i="21"/>
  <c r="Y250" i="21"/>
  <c r="CC250" i="21"/>
  <c r="CU250" i="21"/>
  <c r="DK250" i="21"/>
  <c r="EA250" i="21"/>
  <c r="BX250" i="21"/>
  <c r="AO250" i="21"/>
  <c r="CP250" i="21"/>
  <c r="DF250" i="21"/>
  <c r="DV250" i="21"/>
  <c r="EL250" i="21"/>
  <c r="AA250" i="21"/>
  <c r="BV250" i="21"/>
  <c r="AT250" i="21"/>
  <c r="CG250" i="21"/>
  <c r="AW250" i="21"/>
  <c r="BH250" i="21"/>
  <c r="CN250" i="21"/>
  <c r="DT250" i="21"/>
  <c r="EJ250" i="21"/>
  <c r="AV250" i="21"/>
  <c r="BY250" i="21"/>
  <c r="EC250" i="21"/>
  <c r="CB250" i="21"/>
  <c r="CQ250" i="21"/>
  <c r="BO250" i="21"/>
  <c r="DB250" i="21"/>
  <c r="BF250" i="21"/>
  <c r="AG250" i="21"/>
  <c r="CV250" i="21"/>
  <c r="DL250" i="21"/>
  <c r="EB250" i="21"/>
  <c r="BM250" i="21"/>
  <c r="BS250" i="21"/>
  <c r="CD250" i="21"/>
  <c r="O250" i="21"/>
  <c r="T250" i="21"/>
  <c r="BJ250" i="21"/>
  <c r="CO250" i="21"/>
  <c r="DE250" i="21"/>
  <c r="DU250" i="21"/>
  <c r="EK250" i="21"/>
  <c r="AU250" i="21"/>
  <c r="BQ250" i="21"/>
  <c r="BB250" i="21"/>
  <c r="AX250" i="21"/>
  <c r="CI250" i="21"/>
  <c r="CY250" i="21"/>
  <c r="DO250" i="21"/>
  <c r="EE250" i="21"/>
  <c r="BA250" i="21"/>
  <c r="AQ250" i="21"/>
  <c r="CT250" i="21"/>
  <c r="DJ250" i="21"/>
  <c r="DZ250" i="21"/>
  <c r="BU250" i="21"/>
  <c r="AK250" i="21"/>
  <c r="BI250" i="21"/>
  <c r="AR250" i="21"/>
  <c r="AD250" i="21"/>
  <c r="BC250" i="21"/>
  <c r="AN250" i="21"/>
  <c r="AI250" i="21"/>
  <c r="BP250" i="21"/>
  <c r="DM250" i="21"/>
  <c r="AM250" i="21"/>
  <c r="AC250" i="21"/>
  <c r="DW250" i="21"/>
  <c r="CL250" i="21"/>
  <c r="EH250" i="21"/>
  <c r="W250" i="21"/>
  <c r="BD250" i="21"/>
  <c r="CJ250" i="21"/>
  <c r="CZ250" i="21"/>
  <c r="DP250" i="21"/>
  <c r="EF250" i="21"/>
  <c r="BG250" i="21"/>
  <c r="AS250" i="21"/>
  <c r="BN250" i="21"/>
  <c r="AZ250" i="21"/>
  <c r="CE250" i="21"/>
  <c r="AF250" i="21"/>
  <c r="CS250" i="21"/>
  <c r="DI250" i="21"/>
  <c r="DY250" i="21"/>
  <c r="EO250" i="21"/>
  <c r="CA250" i="21"/>
  <c r="AB250" i="21"/>
  <c r="X250" i="21"/>
  <c r="AJ250" i="21"/>
  <c r="CM250" i="21"/>
  <c r="DC250" i="21"/>
  <c r="DS250" i="21"/>
  <c r="EI250" i="21"/>
  <c r="N250" i="21"/>
  <c r="CH250" i="21"/>
  <c r="CX250" i="21"/>
  <c r="DN250" i="21"/>
  <c r="ED250" i="21"/>
  <c r="BK250" i="21"/>
  <c r="BZ250" i="21"/>
  <c r="BR250" i="21"/>
  <c r="AY250" i="21"/>
  <c r="U250" i="21"/>
  <c r="P250" i="21"/>
  <c r="DD250" i="21"/>
  <c r="R250" i="21"/>
  <c r="AP250" i="21"/>
  <c r="CW250" i="21"/>
  <c r="BW250" i="21"/>
  <c r="S250" i="21"/>
  <c r="DG250" i="21"/>
  <c r="Z250" i="21"/>
  <c r="DR250" i="21"/>
  <c r="CF250" i="21"/>
  <c r="EM250" i="21"/>
  <c r="CF12" i="25"/>
  <c r="CG13" i="26"/>
  <c r="CI13" i="25"/>
  <c r="CH14" i="26"/>
  <c r="CI14" i="25"/>
  <c r="CH15" i="26"/>
  <c r="CE50" i="21"/>
  <c r="CF23" i="25"/>
  <c r="CG14" i="25"/>
  <c r="S77" i="32" l="1"/>
  <c r="AQ49" i="21"/>
  <c r="AQ51" i="21" s="1"/>
  <c r="AQ24" i="26" s="1"/>
  <c r="J115" i="47"/>
  <c r="CG12" i="25"/>
  <c r="CI12" i="25"/>
  <c r="CH13" i="26"/>
  <c r="CJ13" i="25"/>
  <c r="CI14" i="26"/>
  <c r="CJ14" i="25"/>
  <c r="CI15" i="26"/>
  <c r="CF50" i="21"/>
  <c r="CG23" i="25"/>
  <c r="CH14" i="25"/>
  <c r="R23" i="29"/>
  <c r="Z14" i="30"/>
  <c r="AQ52" i="21" l="1"/>
  <c r="AR20" i="28" s="1"/>
  <c r="Z12" i="30"/>
  <c r="CI13" i="26"/>
  <c r="CJ12" i="25"/>
  <c r="CK13" i="25"/>
  <c r="CJ14" i="26"/>
  <c r="CK14" i="25"/>
  <c r="CJ15" i="26"/>
  <c r="CG50" i="21"/>
  <c r="CH23" i="25"/>
  <c r="L45" i="21"/>
  <c r="CH12" i="25"/>
  <c r="S19" i="31"/>
  <c r="Z23" i="30"/>
  <c r="AR49" i="21" l="1"/>
  <c r="AR51" i="21" s="1"/>
  <c r="AR24" i="26" s="1"/>
  <c r="CJ13" i="26"/>
  <c r="CK12" i="25"/>
  <c r="CL13" i="25"/>
  <c r="CK14" i="26"/>
  <c r="CL14" i="25"/>
  <c r="CK15" i="26"/>
  <c r="CH50" i="21"/>
  <c r="CI23" i="25"/>
  <c r="AR52" i="21" l="1"/>
  <c r="CL12" i="25"/>
  <c r="CK13" i="26"/>
  <c r="CM13" i="25"/>
  <c r="CL14" i="26"/>
  <c r="CM14" i="25"/>
  <c r="CL15" i="26"/>
  <c r="CI50" i="21"/>
  <c r="CJ23" i="25"/>
  <c r="Z24" i="29"/>
  <c r="AS49" i="21" l="1"/>
  <c r="AS51" i="21" s="1"/>
  <c r="AS24" i="26" s="1"/>
  <c r="AS20" i="28"/>
  <c r="CL13" i="26"/>
  <c r="CM12" i="25"/>
  <c r="CN13" i="25"/>
  <c r="CM14" i="26"/>
  <c r="CJ50" i="21"/>
  <c r="CK23" i="25"/>
  <c r="CN14" i="25"/>
  <c r="CM15" i="26"/>
  <c r="Z14" i="29"/>
  <c r="AA13" i="30"/>
  <c r="Z13" i="29"/>
  <c r="AA14" i="30"/>
  <c r="Z85" i="29" l="1"/>
  <c r="Z86" i="29" s="1"/>
  <c r="Z83" i="29"/>
  <c r="Z84" i="29" s="1"/>
  <c r="AS52" i="21"/>
  <c r="AT49" i="21" s="1"/>
  <c r="AT51" i="21" s="1"/>
  <c r="AA12" i="30"/>
  <c r="Z12" i="29"/>
  <c r="CN12" i="25"/>
  <c r="CM13" i="26"/>
  <c r="CO13" i="25"/>
  <c r="CN14" i="26"/>
  <c r="CO14" i="25"/>
  <c r="CN15" i="26"/>
  <c r="CK50" i="21"/>
  <c r="CL23" i="25"/>
  <c r="AT20" i="28" l="1"/>
  <c r="AT24" i="26"/>
  <c r="CN13" i="26"/>
  <c r="CO12" i="25"/>
  <c r="CP13" i="25"/>
  <c r="CO14" i="26"/>
  <c r="CP14" i="25"/>
  <c r="CO15" i="26"/>
  <c r="CL50" i="21"/>
  <c r="CM23" i="25"/>
  <c r="AT52" i="21" l="1"/>
  <c r="CP12" i="25"/>
  <c r="CO13" i="26"/>
  <c r="CQ13" i="25"/>
  <c r="CP14" i="26"/>
  <c r="CQ14" i="25"/>
  <c r="CP15" i="26"/>
  <c r="CM50" i="21"/>
  <c r="CN23" i="25"/>
  <c r="AA23" i="30"/>
  <c r="AU20" i="28" l="1"/>
  <c r="AU49" i="21"/>
  <c r="AU51" i="21" s="1"/>
  <c r="CQ12" i="25"/>
  <c r="CP13" i="26"/>
  <c r="CR13" i="25"/>
  <c r="CQ14" i="26"/>
  <c r="CR14" i="25"/>
  <c r="CQ15" i="26"/>
  <c r="CN50" i="21"/>
  <c r="CO23" i="25"/>
  <c r="AU24" i="26" l="1"/>
  <c r="CQ13" i="26"/>
  <c r="CR12" i="25"/>
  <c r="CS13" i="25"/>
  <c r="CR14" i="26"/>
  <c r="CS14" i="25"/>
  <c r="CR15" i="26"/>
  <c r="CO50" i="21"/>
  <c r="CP23" i="25"/>
  <c r="AA24" i="29"/>
  <c r="T24" i="32"/>
  <c r="K128" i="47" l="1"/>
  <c r="AU52" i="21"/>
  <c r="CS12" i="25"/>
  <c r="CR13" i="26"/>
  <c r="CT13" i="25"/>
  <c r="CS14" i="26"/>
  <c r="CT14" i="25"/>
  <c r="CS15" i="26"/>
  <c r="CP50" i="21"/>
  <c r="CQ23" i="25"/>
  <c r="AB14" i="30"/>
  <c r="AB13" i="30"/>
  <c r="AA14" i="29"/>
  <c r="T13" i="32"/>
  <c r="T14" i="32"/>
  <c r="AA13" i="29"/>
  <c r="T76" i="32" l="1"/>
  <c r="T78" i="32" s="1"/>
  <c r="AA83" i="29"/>
  <c r="AA84" i="29" s="1"/>
  <c r="AA85" i="29"/>
  <c r="AA86" i="29" s="1"/>
  <c r="T79" i="32"/>
  <c r="T80" i="32" s="1"/>
  <c r="K116" i="47"/>
  <c r="K117" i="47"/>
  <c r="CT14" i="26"/>
  <c r="AV20" i="28"/>
  <c r="AV49" i="21"/>
  <c r="AV51" i="21" s="1"/>
  <c r="AB12" i="30"/>
  <c r="T12" i="32"/>
  <c r="AA12" i="29"/>
  <c r="CT12" i="25"/>
  <c r="CS13" i="26"/>
  <c r="CU13" i="25"/>
  <c r="CU14" i="25"/>
  <c r="CT15" i="26"/>
  <c r="CQ50" i="21"/>
  <c r="CR23" i="25"/>
  <c r="T77" i="32" l="1"/>
  <c r="K115" i="47"/>
  <c r="CU14" i="26"/>
  <c r="AV24" i="26"/>
  <c r="CT13" i="26"/>
  <c r="CU12" i="25"/>
  <c r="CV14" i="25"/>
  <c r="CU15" i="26"/>
  <c r="CR50" i="21"/>
  <c r="CS23" i="25"/>
  <c r="CV13" i="25" l="1"/>
  <c r="CV12" i="25" s="1"/>
  <c r="CV14" i="26"/>
  <c r="AV52" i="21"/>
  <c r="CU13" i="26"/>
  <c r="CW14" i="25"/>
  <c r="CV15" i="26"/>
  <c r="CS50" i="21"/>
  <c r="CT23" i="25"/>
  <c r="AB23" i="30"/>
  <c r="CW13" i="25" l="1"/>
  <c r="CW12" i="25" s="1"/>
  <c r="CW14" i="26"/>
  <c r="AW20" i="28"/>
  <c r="AW49" i="21"/>
  <c r="AW51" i="21" s="1"/>
  <c r="CV13" i="26"/>
  <c r="CX14" i="25"/>
  <c r="CW15" i="26"/>
  <c r="CT50" i="21"/>
  <c r="CU23" i="25"/>
  <c r="CX13" i="25" l="1"/>
  <c r="CX12" i="25" s="1"/>
  <c r="AW24" i="26"/>
  <c r="CW13" i="26"/>
  <c r="CY13" i="25"/>
  <c r="CX14" i="26"/>
  <c r="CY14" i="25"/>
  <c r="CX15" i="26"/>
  <c r="CU50" i="21"/>
  <c r="CV23" i="25"/>
  <c r="AB24" i="29"/>
  <c r="S23" i="29"/>
  <c r="P23" i="32"/>
  <c r="G127" i="47" l="1"/>
  <c r="CY14" i="26"/>
  <c r="AW52" i="21"/>
  <c r="CY12" i="25"/>
  <c r="CX13" i="26"/>
  <c r="CZ14" i="25"/>
  <c r="CY15" i="26"/>
  <c r="CV50" i="21"/>
  <c r="CW23" i="25"/>
  <c r="AC14" i="30"/>
  <c r="AB14" i="29"/>
  <c r="AB13" i="29"/>
  <c r="AB83" i="29" l="1"/>
  <c r="AB84" i="29" s="1"/>
  <c r="AB85" i="29"/>
  <c r="AB86" i="29" s="1"/>
  <c r="CZ13" i="25"/>
  <c r="CZ12" i="25" s="1"/>
  <c r="AX49" i="21"/>
  <c r="AX51" i="21" s="1"/>
  <c r="AX20" i="28"/>
  <c r="AB12" i="29"/>
  <c r="CY13" i="26"/>
  <c r="DA13" i="25"/>
  <c r="CZ14" i="26"/>
  <c r="DA14" i="25"/>
  <c r="CZ15" i="26"/>
  <c r="CW50" i="21"/>
  <c r="CX23" i="25"/>
  <c r="T19" i="31"/>
  <c r="AC13" i="30"/>
  <c r="AC12" i="30" l="1"/>
  <c r="AX24" i="26"/>
  <c r="CZ13" i="26"/>
  <c r="DA12" i="25"/>
  <c r="DB13" i="25"/>
  <c r="DA14" i="26"/>
  <c r="DB14" i="25"/>
  <c r="DA15" i="26"/>
  <c r="CX50" i="21"/>
  <c r="CY23" i="25"/>
  <c r="AX52" i="21" l="1"/>
  <c r="DB12" i="25"/>
  <c r="DA13" i="26"/>
  <c r="DC13" i="25"/>
  <c r="DB14" i="26"/>
  <c r="DC14" i="25"/>
  <c r="DB15" i="26"/>
  <c r="CY50" i="21"/>
  <c r="CZ23" i="25"/>
  <c r="AC23" i="30"/>
  <c r="DC14" i="26" l="1"/>
  <c r="AY49" i="21"/>
  <c r="AY51" i="21" s="1"/>
  <c r="AY20" i="28"/>
  <c r="DC12" i="25"/>
  <c r="DB13" i="26"/>
  <c r="DD13" i="25"/>
  <c r="DD14" i="25"/>
  <c r="DC15" i="26"/>
  <c r="CZ50" i="21"/>
  <c r="DA23" i="25"/>
  <c r="AY24" i="26" l="1"/>
  <c r="DC13" i="26"/>
  <c r="DD12" i="25"/>
  <c r="DE13" i="25"/>
  <c r="DD14" i="26"/>
  <c r="DE14" i="25"/>
  <c r="DD15" i="26"/>
  <c r="DA50" i="21"/>
  <c r="DB23" i="25"/>
  <c r="U24" i="32"/>
  <c r="AC24" i="29"/>
  <c r="L128" i="47" l="1"/>
  <c r="DE14" i="26"/>
  <c r="AY52" i="21"/>
  <c r="DE12" i="25"/>
  <c r="DD13" i="26"/>
  <c r="DF14" i="25"/>
  <c r="DE15" i="26"/>
  <c r="DB50" i="21"/>
  <c r="DC23" i="25"/>
  <c r="AC13" i="29"/>
  <c r="AC14" i="29"/>
  <c r="U13" i="32"/>
  <c r="AD14" i="30"/>
  <c r="U14" i="32"/>
  <c r="U76" i="32" l="1"/>
  <c r="U78" i="32" s="1"/>
  <c r="AC85" i="29"/>
  <c r="AC86" i="29" s="1"/>
  <c r="AC83" i="29"/>
  <c r="AC84" i="29" s="1"/>
  <c r="U79" i="32"/>
  <c r="U80" i="32" s="1"/>
  <c r="L116" i="47"/>
  <c r="L117" i="47"/>
  <c r="DF13" i="25"/>
  <c r="AZ20" i="28"/>
  <c r="AZ49" i="21"/>
  <c r="AZ51" i="21" s="1"/>
  <c r="U12" i="32"/>
  <c r="AC12" i="29"/>
  <c r="DE13" i="26"/>
  <c r="DG13" i="25"/>
  <c r="DF14" i="26"/>
  <c r="DG14" i="25"/>
  <c r="DF15" i="26"/>
  <c r="DC50" i="21"/>
  <c r="DD23" i="25"/>
  <c r="AD13" i="30"/>
  <c r="U77" i="32" l="1"/>
  <c r="L115" i="47"/>
  <c r="AD12" i="30"/>
  <c r="DF12" i="25"/>
  <c r="AZ24" i="26"/>
  <c r="DG50" i="21"/>
  <c r="DF13" i="26"/>
  <c r="DG12" i="25"/>
  <c r="DH13" i="25"/>
  <c r="DG14" i="26"/>
  <c r="DH14" i="25"/>
  <c r="DG15" i="26"/>
  <c r="DD50" i="21"/>
  <c r="DE23" i="25"/>
  <c r="DH23" i="25" l="1"/>
  <c r="AZ52" i="21"/>
  <c r="DH12" i="25"/>
  <c r="DG13" i="26"/>
  <c r="DI13" i="25"/>
  <c r="DH14" i="26"/>
  <c r="DI14" i="25"/>
  <c r="DH15" i="26"/>
  <c r="DE50" i="21"/>
  <c r="DF23" i="25"/>
  <c r="AD23" i="30"/>
  <c r="BA20" i="28" l="1"/>
  <c r="BA49" i="21"/>
  <c r="BA51" i="21" s="1"/>
  <c r="DI12" i="25"/>
  <c r="DJ23" i="25"/>
  <c r="DH13" i="26"/>
  <c r="DJ14" i="25"/>
  <c r="DI15" i="26"/>
  <c r="DJ13" i="25"/>
  <c r="DI14" i="26"/>
  <c r="DF50" i="21"/>
  <c r="DG23" i="25"/>
  <c r="DI50" i="21" l="1"/>
  <c r="BA24" i="26"/>
  <c r="DJ12" i="25"/>
  <c r="DI13" i="26"/>
  <c r="DK13" i="25"/>
  <c r="DJ14" i="26"/>
  <c r="DK14" i="25"/>
  <c r="DJ15" i="26"/>
  <c r="AD24" i="29"/>
  <c r="BA52" i="21" l="1"/>
  <c r="BB49" i="21" s="1"/>
  <c r="BB51" i="21" s="1"/>
  <c r="DK12" i="25"/>
  <c r="DJ13" i="26"/>
  <c r="DL13" i="25"/>
  <c r="DK14" i="26"/>
  <c r="DL14" i="25"/>
  <c r="DK15" i="26"/>
  <c r="DH50" i="21"/>
  <c r="DI23" i="25"/>
  <c r="AE14" i="30"/>
  <c r="AD14" i="29"/>
  <c r="AE13" i="30"/>
  <c r="AD13" i="29"/>
  <c r="AD85" i="29" l="1"/>
  <c r="AD86" i="29" s="1"/>
  <c r="AD83" i="29"/>
  <c r="AD84" i="29" s="1"/>
  <c r="BB20" i="28"/>
  <c r="BB24" i="26"/>
  <c r="AE12" i="30"/>
  <c r="AD12" i="29"/>
  <c r="DL12" i="25"/>
  <c r="DK13" i="26"/>
  <c r="DM13" i="25"/>
  <c r="DL14" i="26"/>
  <c r="DM14" i="25"/>
  <c r="DL15" i="26"/>
  <c r="BB52" i="21" l="1"/>
  <c r="BC49" i="21" s="1"/>
  <c r="BC51" i="21" s="1"/>
  <c r="DL13" i="26"/>
  <c r="DM12" i="25"/>
  <c r="DN13" i="25"/>
  <c r="DM14" i="26"/>
  <c r="DN14" i="25"/>
  <c r="DM15" i="26"/>
  <c r="DJ50" i="21"/>
  <c r="DK23" i="25"/>
  <c r="BC20" i="28" l="1"/>
  <c r="BC24" i="26"/>
  <c r="DN12" i="25"/>
  <c r="DM13" i="26"/>
  <c r="DO13" i="25"/>
  <c r="DN14" i="26"/>
  <c r="DO14" i="25"/>
  <c r="DN15" i="26"/>
  <c r="DK50" i="21"/>
  <c r="DL23" i="25"/>
  <c r="T23" i="29"/>
  <c r="AE23" i="30"/>
  <c r="BC52" i="21" l="1"/>
  <c r="BD20" i="28" s="1"/>
  <c r="DO12" i="25"/>
  <c r="DN13" i="26"/>
  <c r="DP13" i="25"/>
  <c r="DO14" i="26"/>
  <c r="DP14" i="25"/>
  <c r="DO15" i="26"/>
  <c r="DL50" i="21"/>
  <c r="DM23" i="25"/>
  <c r="U19" i="31"/>
  <c r="DQ13" i="25" l="1"/>
  <c r="BD49" i="21"/>
  <c r="BD51" i="21" s="1"/>
  <c r="BD24" i="26" s="1"/>
  <c r="DO13" i="26"/>
  <c r="DP12" i="25"/>
  <c r="DQ14" i="25"/>
  <c r="DP15" i="26"/>
  <c r="DM50" i="21"/>
  <c r="DN23" i="25"/>
  <c r="V24" i="32"/>
  <c r="AE24" i="29"/>
  <c r="M128" i="47" l="1"/>
  <c r="DP14" i="26"/>
  <c r="DP13" i="26" s="1"/>
  <c r="BD52" i="21"/>
  <c r="BE49" i="21" s="1"/>
  <c r="BE51" i="21" s="1"/>
  <c r="DQ12" i="25"/>
  <c r="DQ50" i="21"/>
  <c r="DR13" i="25"/>
  <c r="DQ14" i="26"/>
  <c r="DR14" i="25"/>
  <c r="DQ15" i="26"/>
  <c r="DN50" i="21"/>
  <c r="DO23" i="25"/>
  <c r="AE14" i="29"/>
  <c r="AE13" i="29"/>
  <c r="AF13" i="30"/>
  <c r="V13" i="32"/>
  <c r="AF14" i="30"/>
  <c r="V14" i="32"/>
  <c r="V76" i="32" l="1"/>
  <c r="V78" i="32" s="1"/>
  <c r="AE85" i="29"/>
  <c r="AE86" i="29" s="1"/>
  <c r="AE83" i="29"/>
  <c r="AE84" i="29" s="1"/>
  <c r="V79" i="32"/>
  <c r="V80" i="32" s="1"/>
  <c r="M116" i="47"/>
  <c r="M117" i="47"/>
  <c r="D251" i="21"/>
  <c r="E251" i="21" s="1"/>
  <c r="F251" i="21" s="1"/>
  <c r="BE20" i="28"/>
  <c r="BE24" i="26"/>
  <c r="DR23" i="25"/>
  <c r="AF12" i="30"/>
  <c r="V12" i="32"/>
  <c r="AE12" i="29"/>
  <c r="DR12" i="25"/>
  <c r="DQ13" i="26"/>
  <c r="DS13" i="25"/>
  <c r="DS14" i="25"/>
  <c r="DR15" i="26"/>
  <c r="DO50" i="21"/>
  <c r="DP23" i="25"/>
  <c r="V77" i="32" l="1"/>
  <c r="DL251" i="21"/>
  <c r="DL247" i="21" s="1"/>
  <c r="M115" i="47"/>
  <c r="DR14" i="26"/>
  <c r="DR13" i="26" s="1"/>
  <c r="AU251" i="21"/>
  <c r="AU247" i="21" s="1"/>
  <c r="BA251" i="21"/>
  <c r="BA247" i="21" s="1"/>
  <c r="AC251" i="21"/>
  <c r="AC247" i="21" s="1"/>
  <c r="EO251" i="21"/>
  <c r="EO247" i="21" s="1"/>
  <c r="AO251" i="21"/>
  <c r="AO247" i="21" s="1"/>
  <c r="V251" i="21"/>
  <c r="V247" i="21" s="1"/>
  <c r="CK251" i="21"/>
  <c r="CK247" i="21" s="1"/>
  <c r="DE251" i="21"/>
  <c r="DE247" i="21" s="1"/>
  <c r="EL251" i="21"/>
  <c r="EL247" i="21" s="1"/>
  <c r="EF251" i="21"/>
  <c r="EF247" i="21" s="1"/>
  <c r="AN251" i="21"/>
  <c r="AN247" i="21" s="1"/>
  <c r="CC251" i="21"/>
  <c r="CC247" i="21" s="1"/>
  <c r="N251" i="21"/>
  <c r="N247" i="21" s="1"/>
  <c r="BC251" i="21"/>
  <c r="BC247" i="21" s="1"/>
  <c r="BV251" i="21"/>
  <c r="BV247" i="21" s="1"/>
  <c r="CF251" i="21"/>
  <c r="CF247" i="21" s="1"/>
  <c r="W251" i="21"/>
  <c r="W247" i="21" s="1"/>
  <c r="AR251" i="21"/>
  <c r="AR247" i="21" s="1"/>
  <c r="BE251" i="21"/>
  <c r="BE247" i="21" s="1"/>
  <c r="CV251" i="21"/>
  <c r="CV247" i="21" s="1"/>
  <c r="BB251" i="21"/>
  <c r="BB247" i="21" s="1"/>
  <c r="BM251" i="21"/>
  <c r="BM247" i="21" s="1"/>
  <c r="AY251" i="21"/>
  <c r="AY247" i="21" s="1"/>
  <c r="BF251" i="21"/>
  <c r="BF247" i="21" s="1"/>
  <c r="AF251" i="21"/>
  <c r="AF247" i="21" s="1"/>
  <c r="CN251" i="21"/>
  <c r="CN247" i="21" s="1"/>
  <c r="BQ251" i="21"/>
  <c r="BQ247" i="21" s="1"/>
  <c r="AZ251" i="21"/>
  <c r="AZ247" i="21" s="1"/>
  <c r="Q251" i="21"/>
  <c r="Q247" i="21" s="1"/>
  <c r="CL251" i="21"/>
  <c r="CL247" i="21" s="1"/>
  <c r="O251" i="21"/>
  <c r="O247" i="21" s="1"/>
  <c r="DU251" i="21"/>
  <c r="DU247" i="21" s="1"/>
  <c r="DC251" i="21"/>
  <c r="DC247" i="21" s="1"/>
  <c r="EA251" i="21"/>
  <c r="EA247" i="21" s="1"/>
  <c r="BL251" i="21"/>
  <c r="BL247" i="21" s="1"/>
  <c r="DZ251" i="21"/>
  <c r="DZ247" i="21" s="1"/>
  <c r="AQ251" i="21"/>
  <c r="AQ247" i="21" s="1"/>
  <c r="EG251" i="21"/>
  <c r="EG247" i="21" s="1"/>
  <c r="AJ251" i="21"/>
  <c r="AJ247" i="21" s="1"/>
  <c r="EJ251" i="21"/>
  <c r="EJ247" i="21" s="1"/>
  <c r="BI251" i="21"/>
  <c r="BI247" i="21" s="1"/>
  <c r="DN251" i="21"/>
  <c r="DN247" i="21" s="1"/>
  <c r="BU251" i="21"/>
  <c r="BU247" i="21" s="1"/>
  <c r="CM251" i="21"/>
  <c r="CM247" i="21" s="1"/>
  <c r="DK251" i="21"/>
  <c r="DK247" i="21" s="1"/>
  <c r="AB251" i="21"/>
  <c r="AB247" i="21" s="1"/>
  <c r="DV251" i="21"/>
  <c r="DV247" i="21" s="1"/>
  <c r="T251" i="21"/>
  <c r="T247" i="21" s="1"/>
  <c r="EC251" i="21"/>
  <c r="EC247" i="21" s="1"/>
  <c r="CG251" i="21"/>
  <c r="CG247" i="21" s="1"/>
  <c r="DP251" i="21"/>
  <c r="DP247" i="21" s="1"/>
  <c r="EM251" i="21"/>
  <c r="EM247" i="21" s="1"/>
  <c r="CO251" i="21"/>
  <c r="CO247" i="21" s="1"/>
  <c r="EI251" i="21"/>
  <c r="EI247" i="21" s="1"/>
  <c r="CU251" i="21"/>
  <c r="CU247" i="21" s="1"/>
  <c r="X251" i="21"/>
  <c r="X247" i="21" s="1"/>
  <c r="AM251" i="21"/>
  <c r="AM247" i="21" s="1"/>
  <c r="DY251" i="21"/>
  <c r="DY247" i="21" s="1"/>
  <c r="AG251" i="21"/>
  <c r="AG247" i="21" s="1"/>
  <c r="Y251" i="21"/>
  <c r="Y247" i="21" s="1"/>
  <c r="BZ251" i="21"/>
  <c r="BZ247" i="21" s="1"/>
  <c r="CB251" i="21"/>
  <c r="CB247" i="21" s="1"/>
  <c r="AT251" i="21"/>
  <c r="AT247" i="21" s="1"/>
  <c r="AD251" i="21"/>
  <c r="AD247" i="21" s="1"/>
  <c r="BS251" i="21"/>
  <c r="BS247" i="21" s="1"/>
  <c r="DJ251" i="21"/>
  <c r="DJ247" i="21" s="1"/>
  <c r="BW251" i="21"/>
  <c r="BW247" i="21" s="1"/>
  <c r="DQ251" i="21"/>
  <c r="DQ247" i="21" s="1"/>
  <c r="BH251" i="21"/>
  <c r="BH247" i="21" s="1"/>
  <c r="DT251" i="21"/>
  <c r="DT247" i="21" s="1"/>
  <c r="BY251" i="21"/>
  <c r="BY247" i="21" s="1"/>
  <c r="BR251" i="21"/>
  <c r="BR247" i="21" s="1"/>
  <c r="P251" i="21"/>
  <c r="P247" i="21" s="1"/>
  <c r="BG251" i="21"/>
  <c r="BG247" i="21" s="1"/>
  <c r="BN251" i="21"/>
  <c r="BN247" i="21" s="1"/>
  <c r="BT251" i="21"/>
  <c r="BT247" i="21" s="1"/>
  <c r="DF251" i="21"/>
  <c r="DF247" i="21" s="1"/>
  <c r="Z251" i="21"/>
  <c r="Z247" i="21" s="1"/>
  <c r="DM251" i="21"/>
  <c r="DM247" i="21" s="1"/>
  <c r="AL251" i="21"/>
  <c r="AL247" i="21" s="1"/>
  <c r="CZ251" i="21"/>
  <c r="CZ247" i="21" s="1"/>
  <c r="ED251" i="21"/>
  <c r="ED247" i="21" s="1"/>
  <c r="S251" i="21"/>
  <c r="S247" i="21" s="1"/>
  <c r="AE251" i="21"/>
  <c r="AE247" i="21" s="1"/>
  <c r="CQ251" i="21"/>
  <c r="CQ247" i="21" s="1"/>
  <c r="EH251" i="21"/>
  <c r="EH247" i="21" s="1"/>
  <c r="CD251" i="21"/>
  <c r="CD247" i="21" s="1"/>
  <c r="CS251" i="21"/>
  <c r="CS247" i="21" s="1"/>
  <c r="BO251" i="21"/>
  <c r="BO247" i="21" s="1"/>
  <c r="EE251" i="21"/>
  <c r="EE247" i="21" s="1"/>
  <c r="CX251" i="21"/>
  <c r="CX247" i="21" s="1"/>
  <c r="EN251" i="21"/>
  <c r="EN247" i="21" s="1"/>
  <c r="DO251" i="21"/>
  <c r="DO247" i="21" s="1"/>
  <c r="DW251" i="21"/>
  <c r="DW247" i="21" s="1"/>
  <c r="AW251" i="21"/>
  <c r="AW247" i="21" s="1"/>
  <c r="CT251" i="21"/>
  <c r="CT247" i="21" s="1"/>
  <c r="AV251" i="21"/>
  <c r="AV247" i="21" s="1"/>
  <c r="DA251" i="21"/>
  <c r="DA247" i="21" s="1"/>
  <c r="AK251" i="21"/>
  <c r="AK247" i="21" s="1"/>
  <c r="DD251" i="21"/>
  <c r="DD247" i="21" s="1"/>
  <c r="AP251" i="21"/>
  <c r="AP247" i="21" s="1"/>
  <c r="BD251" i="21"/>
  <c r="BD247" i="21" s="1"/>
  <c r="DH251" i="21"/>
  <c r="DH247" i="21" s="1"/>
  <c r="CY251" i="21"/>
  <c r="CY247" i="21" s="1"/>
  <c r="DG251" i="21"/>
  <c r="DG247" i="21" s="1"/>
  <c r="AI251" i="21"/>
  <c r="AI247" i="21" s="1"/>
  <c r="CP251" i="21"/>
  <c r="CP247" i="21" s="1"/>
  <c r="CE251" i="21"/>
  <c r="CE247" i="21" s="1"/>
  <c r="CW251" i="21"/>
  <c r="CW247" i="21" s="1"/>
  <c r="AS251" i="21"/>
  <c r="AS247" i="21" s="1"/>
  <c r="DS251" i="21"/>
  <c r="DS247" i="21" s="1"/>
  <c r="CH251" i="21"/>
  <c r="CH247" i="21" s="1"/>
  <c r="DX251" i="21"/>
  <c r="DX247" i="21" s="1"/>
  <c r="CI251" i="21"/>
  <c r="CI247" i="21" s="1"/>
  <c r="R251" i="21"/>
  <c r="R247" i="21" s="1"/>
  <c r="DR251" i="21"/>
  <c r="DR247" i="21" s="1"/>
  <c r="BK251" i="21"/>
  <c r="BK247" i="21" s="1"/>
  <c r="AA251" i="21"/>
  <c r="AA247" i="21" s="1"/>
  <c r="EB251" i="21"/>
  <c r="EB247" i="21" s="1"/>
  <c r="AH251" i="21"/>
  <c r="AH247" i="21" s="1"/>
  <c r="CJ251" i="21"/>
  <c r="CJ247" i="21" s="1"/>
  <c r="AX251" i="21"/>
  <c r="AX247" i="21" s="1"/>
  <c r="EK251" i="21"/>
  <c r="EK247" i="21" s="1"/>
  <c r="CR251" i="21"/>
  <c r="CR247" i="21" s="1"/>
  <c r="BX251" i="21"/>
  <c r="BX247" i="21" s="1"/>
  <c r="CA251" i="21"/>
  <c r="CA247" i="21" s="1"/>
  <c r="BP251" i="21"/>
  <c r="BP247" i="21" s="1"/>
  <c r="DB251" i="21"/>
  <c r="DB247" i="21" s="1"/>
  <c r="U251" i="21"/>
  <c r="U247" i="21" s="1"/>
  <c r="DI251" i="21"/>
  <c r="DI247" i="21" s="1"/>
  <c r="BJ251" i="21"/>
  <c r="BJ247" i="21" s="1"/>
  <c r="BE52" i="21"/>
  <c r="BF49" i="21" s="1"/>
  <c r="BF51" i="21" s="1"/>
  <c r="DS12" i="25"/>
  <c r="DT13" i="25"/>
  <c r="DS14" i="26"/>
  <c r="DT14" i="25"/>
  <c r="DS15" i="26"/>
  <c r="DP50" i="21"/>
  <c r="DQ23" i="25"/>
  <c r="AF23" i="30"/>
  <c r="BF20" i="28" l="1"/>
  <c r="BF24" i="26"/>
  <c r="DT12" i="25"/>
  <c r="DS13" i="26"/>
  <c r="DU13" i="25"/>
  <c r="DT14" i="26"/>
  <c r="DU14" i="25"/>
  <c r="DT15" i="26"/>
  <c r="DR50" i="21"/>
  <c r="DS23" i="25"/>
  <c r="BF52" i="21" l="1"/>
  <c r="BG49" i="21" s="1"/>
  <c r="BG51" i="21" s="1"/>
  <c r="DT13" i="26"/>
  <c r="DU12" i="25"/>
  <c r="DV13" i="25"/>
  <c r="DU14" i="26"/>
  <c r="DV14" i="25"/>
  <c r="DU15" i="26"/>
  <c r="BG20" i="28" l="1"/>
  <c r="BG24" i="26"/>
  <c r="DV50" i="21"/>
  <c r="DU13" i="26"/>
  <c r="DV12" i="25"/>
  <c r="DW13" i="25"/>
  <c r="DV14" i="26"/>
  <c r="DW14" i="25"/>
  <c r="DV15" i="26"/>
  <c r="DS50" i="21"/>
  <c r="DT23" i="25"/>
  <c r="AF24" i="29"/>
  <c r="DW23" i="25" l="1"/>
  <c r="BG52" i="21"/>
  <c r="DW12" i="25"/>
  <c r="DV13" i="26"/>
  <c r="DX14" i="25"/>
  <c r="DW15" i="26"/>
  <c r="DX13" i="25"/>
  <c r="DW14" i="26"/>
  <c r="DT50" i="21"/>
  <c r="DU23" i="25"/>
  <c r="AG13" i="30"/>
  <c r="AF13" i="29"/>
  <c r="AG14" i="30"/>
  <c r="AF14" i="29"/>
  <c r="AF85" i="29" l="1"/>
  <c r="AF86" i="29" s="1"/>
  <c r="AF83" i="29"/>
  <c r="AF84" i="29" s="1"/>
  <c r="BH20" i="28"/>
  <c r="BH49" i="21"/>
  <c r="BH51" i="21" s="1"/>
  <c r="AG12" i="30"/>
  <c r="AF12" i="29"/>
  <c r="DX12" i="25"/>
  <c r="DW13" i="26"/>
  <c r="DY13" i="25"/>
  <c r="DX14" i="26"/>
  <c r="DY14" i="25"/>
  <c r="DX15" i="26"/>
  <c r="DU50" i="21"/>
  <c r="DV23" i="25"/>
  <c r="BH24" i="26" l="1"/>
  <c r="DY50" i="21"/>
  <c r="DX13" i="26"/>
  <c r="DY12" i="25"/>
  <c r="DZ14" i="25"/>
  <c r="DY15" i="26"/>
  <c r="DW50" i="21"/>
  <c r="DX23" i="25"/>
  <c r="AG23" i="30"/>
  <c r="BH52" i="21" l="1"/>
  <c r="DZ23" i="25"/>
  <c r="EA13" i="25"/>
  <c r="DZ14" i="26"/>
  <c r="DZ13" i="25"/>
  <c r="DY14" i="26"/>
  <c r="EA14" i="25"/>
  <c r="DZ15" i="26"/>
  <c r="EB13" i="25" l="1"/>
  <c r="BI49" i="21"/>
  <c r="BI51" i="21" s="1"/>
  <c r="BI20" i="28"/>
  <c r="EB23" i="25"/>
  <c r="DZ12" i="25"/>
  <c r="DZ13" i="26"/>
  <c r="EA12" i="25"/>
  <c r="DY13" i="26"/>
  <c r="EB14" i="25"/>
  <c r="EA15" i="26"/>
  <c r="DX50" i="21"/>
  <c r="DY23" i="25"/>
  <c r="EB14" i="26" l="1"/>
  <c r="EA50" i="21"/>
  <c r="EA14" i="26"/>
  <c r="EA13" i="26" s="1"/>
  <c r="BI24" i="26"/>
  <c r="EB12" i="25"/>
  <c r="EC14" i="25"/>
  <c r="EB15" i="26"/>
  <c r="Q23" i="32"/>
  <c r="U23" i="29"/>
  <c r="H127" i="47" l="1"/>
  <c r="EC13" i="25"/>
  <c r="EC12" i="25" s="1"/>
  <c r="BI52" i="21"/>
  <c r="L238" i="21"/>
  <c r="EB13" i="26"/>
  <c r="ED13" i="25"/>
  <c r="EC14" i="26"/>
  <c r="L14" i="26" s="1"/>
  <c r="ED14" i="25"/>
  <c r="EC15" i="26"/>
  <c r="L15" i="26" s="1"/>
  <c r="DZ50" i="21"/>
  <c r="EA23" i="25"/>
  <c r="AG14" i="29"/>
  <c r="W13" i="32"/>
  <c r="AG24" i="29"/>
  <c r="AH14" i="30"/>
  <c r="AG13" i="29"/>
  <c r="W24" i="32"/>
  <c r="W14" i="32"/>
  <c r="AH13" i="30"/>
  <c r="W76" i="32" l="1"/>
  <c r="W78" i="32" s="1"/>
  <c r="AG85" i="29"/>
  <c r="AG86" i="29" s="1"/>
  <c r="AG83" i="29"/>
  <c r="AG84" i="29" s="1"/>
  <c r="W79" i="32"/>
  <c r="W80" i="32" s="1"/>
  <c r="L24" i="29"/>
  <c r="L13" i="29"/>
  <c r="L14" i="29"/>
  <c r="N128" i="47"/>
  <c r="N116" i="47"/>
  <c r="N117" i="47"/>
  <c r="BJ20" i="28"/>
  <c r="BJ49" i="21"/>
  <c r="BJ51" i="21" s="1"/>
  <c r="L14" i="32"/>
  <c r="L13" i="32"/>
  <c r="L24" i="32"/>
  <c r="AH12" i="30"/>
  <c r="W12" i="32"/>
  <c r="AG12" i="29"/>
  <c r="L12" i="29" s="1"/>
  <c r="ED12" i="25"/>
  <c r="EC13" i="26"/>
  <c r="L13" i="26" s="1"/>
  <c r="EE13" i="25"/>
  <c r="EE14" i="25"/>
  <c r="V19" i="31"/>
  <c r="W77" i="32" l="1"/>
  <c r="C128" i="47"/>
  <c r="C116" i="47"/>
  <c r="C117" i="47"/>
  <c r="L12" i="32"/>
  <c r="N115" i="47"/>
  <c r="BJ24" i="26"/>
  <c r="EE12" i="25"/>
  <c r="EF13" i="25"/>
  <c r="EF14" i="25"/>
  <c r="EB50" i="21"/>
  <c r="EC23" i="25"/>
  <c r="C115" i="47" l="1"/>
  <c r="BJ52" i="21"/>
  <c r="EF12" i="25"/>
  <c r="EG13" i="25"/>
  <c r="EG14" i="25"/>
  <c r="EC50" i="21"/>
  <c r="ED23" i="25"/>
  <c r="AH23" i="30"/>
  <c r="BK20" i="28" l="1"/>
  <c r="BK49" i="21"/>
  <c r="BK51" i="21" s="1"/>
  <c r="EG12" i="25"/>
  <c r="EG50" i="21"/>
  <c r="EH14" i="25"/>
  <c r="ED50" i="21"/>
  <c r="EE23" i="25"/>
  <c r="BK24" i="26" l="1"/>
  <c r="EH23" i="25"/>
  <c r="EI13" i="25"/>
  <c r="EH13" i="25"/>
  <c r="EI14" i="25"/>
  <c r="EE50" i="21"/>
  <c r="EF23" i="25"/>
  <c r="EH12" i="25" l="1"/>
  <c r="BK52" i="21"/>
  <c r="BL20" i="28" s="1"/>
  <c r="EI12" i="25"/>
  <c r="EJ13" i="25"/>
  <c r="EJ14" i="25"/>
  <c r="EF50" i="21"/>
  <c r="EG23" i="25"/>
  <c r="AI14" i="30"/>
  <c r="AI13" i="30"/>
  <c r="AI12" i="30" l="1"/>
  <c r="EJ12" i="25"/>
  <c r="BL49" i="21"/>
  <c r="EK13" i="25"/>
  <c r="EK14" i="25"/>
  <c r="BL51" i="21" l="1"/>
  <c r="BL24" i="26" s="1"/>
  <c r="EK12" i="25"/>
  <c r="EL13" i="25"/>
  <c r="EL14" i="25"/>
  <c r="EH50" i="21"/>
  <c r="EI23" i="25"/>
  <c r="BL52" i="21" l="1"/>
  <c r="BM20" i="28" s="1"/>
  <c r="EL12" i="25"/>
  <c r="EM13" i="25"/>
  <c r="EM14" i="25"/>
  <c r="EI50" i="21"/>
  <c r="EJ23" i="25"/>
  <c r="AI23" i="30"/>
  <c r="BM49" i="21" l="1"/>
  <c r="BM51" i="21" s="1"/>
  <c r="BM24" i="26" s="1"/>
  <c r="EM12" i="25"/>
  <c r="EN13" i="25"/>
  <c r="EN14" i="25"/>
  <c r="EJ50" i="21"/>
  <c r="EK23" i="25"/>
  <c r="BM52" i="21" l="1"/>
  <c r="EN12" i="25"/>
  <c r="EO13" i="25"/>
  <c r="EO14" i="25"/>
  <c r="EK50" i="21"/>
  <c r="EL23" i="25"/>
  <c r="BN49" i="21" l="1"/>
  <c r="BN51" i="21" s="1"/>
  <c r="BN20" i="28"/>
  <c r="EO12" i="25"/>
  <c r="EP13" i="25"/>
  <c r="EP14" i="25"/>
  <c r="EL50" i="21"/>
  <c r="EM23" i="25"/>
  <c r="AJ13" i="30"/>
  <c r="AJ14" i="30"/>
  <c r="M14" i="30" l="1"/>
  <c r="M13" i="30"/>
  <c r="AJ12" i="30"/>
  <c r="M12" i="30" s="1"/>
  <c r="M14" i="25"/>
  <c r="M13" i="25"/>
  <c r="BN24" i="26"/>
  <c r="EP12" i="25"/>
  <c r="M12" i="25" s="1"/>
  <c r="EO50" i="21"/>
  <c r="EM50" i="21"/>
  <c r="EN23" i="25"/>
  <c r="BN52" i="21" l="1"/>
  <c r="EP23" i="25"/>
  <c r="M23" i="25" s="1"/>
  <c r="EN50" i="21"/>
  <c r="EO23" i="25"/>
  <c r="AJ23" i="30"/>
  <c r="M23" i="30" l="1"/>
  <c r="BO49" i="21"/>
  <c r="BO51" i="21" s="1"/>
  <c r="BO20" i="28"/>
  <c r="AF237" i="21"/>
  <c r="DJ24" i="25"/>
  <c r="P24" i="25"/>
  <c r="AG24" i="25" l="1"/>
  <c r="BO24" i="26"/>
  <c r="AW24" i="25"/>
  <c r="CH24" i="25"/>
  <c r="DK24" i="25"/>
  <c r="AU24" i="25"/>
  <c r="CD24" i="25"/>
  <c r="BL24" i="25"/>
  <c r="AT24" i="25"/>
  <c r="EI24" i="25"/>
  <c r="EL24" i="25"/>
  <c r="BN24" i="25"/>
  <c r="DE24" i="25"/>
  <c r="CW24" i="25"/>
  <c r="DO24" i="25"/>
  <c r="AE24" i="25"/>
  <c r="CB24" i="25"/>
  <c r="EC24" i="25"/>
  <c r="CA24" i="25"/>
  <c r="BM24" i="25"/>
  <c r="BO24" i="25"/>
  <c r="AQ24" i="25"/>
  <c r="AX24" i="25"/>
  <c r="CZ24" i="25"/>
  <c r="BV24" i="25"/>
  <c r="AN24" i="25"/>
  <c r="CI24" i="25"/>
  <c r="CT24" i="25"/>
  <c r="DM24" i="25"/>
  <c r="DT24" i="25"/>
  <c r="EO24" i="25"/>
  <c r="BB24" i="25"/>
  <c r="BG24" i="25"/>
  <c r="AP24" i="25"/>
  <c r="DI237" i="21"/>
  <c r="BE237" i="21"/>
  <c r="AA24" i="25"/>
  <c r="CS24" i="25"/>
  <c r="AK237" i="21"/>
  <c r="ED24" i="25"/>
  <c r="CD237" i="21"/>
  <c r="CF24" i="25"/>
  <c r="BJ237" i="21"/>
  <c r="BT24" i="25"/>
  <c r="AG237" i="21"/>
  <c r="DB24" i="25"/>
  <c r="EE24" i="25"/>
  <c r="DV24" i="25"/>
  <c r="CV24" i="25"/>
  <c r="CR24" i="25"/>
  <c r="CP24" i="25"/>
  <c r="BD24" i="25"/>
  <c r="CQ24" i="25"/>
  <c r="AA237" i="21"/>
  <c r="CO24" i="25"/>
  <c r="X237" i="21"/>
  <c r="EP24" i="25"/>
  <c r="AS24" i="25"/>
  <c r="DU24" i="25"/>
  <c r="BC24" i="25"/>
  <c r="EN24" i="25"/>
  <c r="CL24" i="25"/>
  <c r="EM24" i="25"/>
  <c r="BA24" i="25"/>
  <c r="DW24" i="25"/>
  <c r="CJ24" i="25"/>
  <c r="O237" i="21"/>
  <c r="AD24" i="25"/>
  <c r="AM24" i="25"/>
  <c r="DY24" i="25"/>
  <c r="AY24" i="25"/>
  <c r="EB24" i="25"/>
  <c r="AZ24" i="25"/>
  <c r="AO24" i="25"/>
  <c r="CM24" i="25"/>
  <c r="DQ24" i="25"/>
  <c r="DC24" i="25"/>
  <c r="DG24" i="25"/>
  <c r="DA24" i="25"/>
  <c r="BP24" i="25"/>
  <c r="EK24" i="25"/>
  <c r="BH24" i="25"/>
  <c r="BU24" i="25"/>
  <c r="AC24" i="25"/>
  <c r="CX24" i="25"/>
  <c r="Z24" i="25"/>
  <c r="AR24" i="25"/>
  <c r="DF24" i="25"/>
  <c r="CN24" i="25"/>
  <c r="BQ24" i="25"/>
  <c r="CY24" i="25"/>
  <c r="DH24" i="25"/>
  <c r="EG24" i="25"/>
  <c r="DS24" i="25"/>
  <c r="AF24" i="25"/>
  <c r="EH24" i="25"/>
  <c r="EA24" i="25"/>
  <c r="DX24" i="25"/>
  <c r="DI24" i="25"/>
  <c r="BR24" i="25"/>
  <c r="AI24" i="25"/>
  <c r="CU24" i="25"/>
  <c r="DL24" i="25"/>
  <c r="BY24" i="25"/>
  <c r="X24" i="25"/>
  <c r="BJ24" i="25"/>
  <c r="AJ24" i="25"/>
  <c r="DR24" i="25"/>
  <c r="DN24" i="25"/>
  <c r="BX24" i="25"/>
  <c r="DP24" i="25"/>
  <c r="AV24" i="25"/>
  <c r="EJ24" i="25"/>
  <c r="CK24" i="25"/>
  <c r="BW24" i="25"/>
  <c r="EF24" i="25"/>
  <c r="DZ24" i="25"/>
  <c r="BI24" i="25"/>
  <c r="CC24" i="25"/>
  <c r="BZ24" i="25"/>
  <c r="DD24" i="25"/>
  <c r="CG24" i="25"/>
  <c r="BS24" i="25"/>
  <c r="BE24" i="25"/>
  <c r="AK24" i="25"/>
  <c r="R24" i="25"/>
  <c r="Q24" i="25"/>
  <c r="T24" i="25"/>
  <c r="V24" i="25"/>
  <c r="U24" i="25"/>
  <c r="W24" i="25"/>
  <c r="S24" i="25"/>
  <c r="CE24" i="25"/>
  <c r="AH24" i="25"/>
  <c r="X24" i="30"/>
  <c r="AD24" i="30"/>
  <c r="T24" i="30"/>
  <c r="AC24" i="30"/>
  <c r="AI24" i="30"/>
  <c r="AA24" i="30"/>
  <c r="Y24" i="30"/>
  <c r="AG24" i="30"/>
  <c r="AE24" i="30"/>
  <c r="Z24" i="30"/>
  <c r="S24" i="30"/>
  <c r="U24" i="30"/>
  <c r="AF24" i="30"/>
  <c r="V23" i="29"/>
  <c r="AB24" i="30"/>
  <c r="AJ24" i="30"/>
  <c r="AH24" i="30"/>
  <c r="BK24" i="25" l="1"/>
  <c r="BF24" i="25"/>
  <c r="AL24" i="25"/>
  <c r="BO52" i="21"/>
  <c r="N237" i="21"/>
  <c r="N240" i="21" s="1"/>
  <c r="O15" i="28" s="1"/>
  <c r="L233" i="21"/>
  <c r="AB24" i="25"/>
  <c r="EO237" i="21"/>
  <c r="DV237" i="21"/>
  <c r="CO237" i="21"/>
  <c r="DT237" i="21"/>
  <c r="EM237" i="21"/>
  <c r="CP237" i="21"/>
  <c r="Z237" i="21"/>
  <c r="EL237" i="21"/>
  <c r="CN237" i="21"/>
  <c r="ED237" i="21"/>
  <c r="CU237" i="21"/>
  <c r="R237" i="21"/>
  <c r="Q237" i="21"/>
  <c r="BR237" i="21"/>
  <c r="DY237" i="21"/>
  <c r="DO237" i="21"/>
  <c r="W237" i="21"/>
  <c r="DH237" i="21"/>
  <c r="EF237" i="21"/>
  <c r="AQ237" i="21"/>
  <c r="BT237" i="21"/>
  <c r="CZ237" i="21"/>
  <c r="CL237" i="21"/>
  <c r="AX237" i="21"/>
  <c r="AO237" i="21"/>
  <c r="BA237" i="21"/>
  <c r="DS237" i="21"/>
  <c r="CS237" i="21"/>
  <c r="AM237" i="21"/>
  <c r="CY237" i="21"/>
  <c r="AP237" i="21"/>
  <c r="BL237" i="21"/>
  <c r="EB237" i="21"/>
  <c r="AD237" i="21"/>
  <c r="CV237" i="21"/>
  <c r="BM237" i="21"/>
  <c r="EH237" i="21"/>
  <c r="BK237" i="21"/>
  <c r="CG237" i="21"/>
  <c r="Y24" i="25"/>
  <c r="CI237" i="21"/>
  <c r="AZ237" i="21"/>
  <c r="CK237" i="21"/>
  <c r="BB237" i="21"/>
  <c r="AR237" i="21"/>
  <c r="BC237" i="21"/>
  <c r="CQ237" i="21"/>
  <c r="DU237" i="21"/>
  <c r="DA237" i="21"/>
  <c r="BS237" i="21"/>
  <c r="CE237" i="21"/>
  <c r="EC237" i="21"/>
  <c r="CR237" i="21"/>
  <c r="T237" i="21"/>
  <c r="S237" i="21"/>
  <c r="AJ237" i="21"/>
  <c r="DC237" i="21"/>
  <c r="CB237" i="21"/>
  <c r="BV237" i="21"/>
  <c r="EI237" i="21"/>
  <c r="DM237" i="21"/>
  <c r="AI237" i="21"/>
  <c r="DK237" i="21"/>
  <c r="AH237" i="21"/>
  <c r="DZ237" i="21"/>
  <c r="AE237" i="21"/>
  <c r="CX237" i="21"/>
  <c r="CM237" i="21"/>
  <c r="CW237" i="21"/>
  <c r="EJ237" i="21"/>
  <c r="DB237" i="21"/>
  <c r="AY237" i="21"/>
  <c r="AL237" i="21"/>
  <c r="AT237" i="21"/>
  <c r="O24" i="25"/>
  <c r="V237" i="21"/>
  <c r="U237" i="21"/>
  <c r="P237" i="21"/>
  <c r="BD237" i="21"/>
  <c r="CF237" i="21"/>
  <c r="BY237" i="21"/>
  <c r="BH237" i="21"/>
  <c r="EE237" i="21"/>
  <c r="CJ237" i="21"/>
  <c r="AU237" i="21"/>
  <c r="BW237" i="21"/>
  <c r="DQ237" i="21"/>
  <c r="BI237" i="21"/>
  <c r="BX237" i="21"/>
  <c r="CT237" i="21"/>
  <c r="BQ237" i="21"/>
  <c r="DW237" i="21"/>
  <c r="EG237" i="21"/>
  <c r="DR237" i="21"/>
  <c r="DG237" i="21"/>
  <c r="BP237" i="21"/>
  <c r="DE237" i="21"/>
  <c r="Y237" i="21"/>
  <c r="AB237" i="21"/>
  <c r="BG237" i="21"/>
  <c r="BO237" i="21"/>
  <c r="DF237" i="21"/>
  <c r="DP237" i="21"/>
  <c r="AN237" i="21"/>
  <c r="EA237" i="21"/>
  <c r="DX237" i="21"/>
  <c r="AC237" i="21"/>
  <c r="BF237" i="21"/>
  <c r="EN237" i="21"/>
  <c r="DL237" i="21"/>
  <c r="CH237" i="21"/>
  <c r="BU237" i="21"/>
  <c r="AW237" i="21"/>
  <c r="BN237" i="21"/>
  <c r="BZ237" i="21"/>
  <c r="CA237" i="21"/>
  <c r="DN237" i="21"/>
  <c r="DD237" i="21"/>
  <c r="EK237" i="21"/>
  <c r="AS237" i="21"/>
  <c r="CC237" i="21"/>
  <c r="DJ237" i="21"/>
  <c r="AV237" i="21"/>
  <c r="Q24" i="30"/>
  <c r="R24" i="30"/>
  <c r="W24" i="30"/>
  <c r="O24" i="30"/>
  <c r="P24" i="30"/>
  <c r="V24" i="30"/>
  <c r="BP20" i="28" l="1"/>
  <c r="BP49" i="21"/>
  <c r="BP51" i="21" s="1"/>
  <c r="O236" i="21"/>
  <c r="O240" i="21" s="1"/>
  <c r="P15" i="28" s="1"/>
  <c r="L237" i="21"/>
  <c r="M24" i="30"/>
  <c r="M24" i="25"/>
  <c r="W19" i="31"/>
  <c r="P236" i="21" l="1"/>
  <c r="P240" i="21" s="1"/>
  <c r="Q15" i="28" s="1"/>
  <c r="BP24" i="26"/>
  <c r="Q236" i="21" l="1"/>
  <c r="Q240" i="21" s="1"/>
  <c r="R236" i="21" s="1"/>
  <c r="R240" i="21" s="1"/>
  <c r="BP52" i="21"/>
  <c r="R15" i="28" l="1"/>
  <c r="BQ20" i="28"/>
  <c r="BQ49" i="21"/>
  <c r="BQ51" i="21" s="1"/>
  <c r="S236" i="21"/>
  <c r="S240" i="21" s="1"/>
  <c r="S15" i="28"/>
  <c r="BQ24" i="26" l="1"/>
  <c r="T15" i="28"/>
  <c r="T236" i="21"/>
  <c r="T240" i="21" s="1"/>
  <c r="O14" i="31"/>
  <c r="BQ52" i="21" l="1"/>
  <c r="U15" i="28"/>
  <c r="U236" i="21"/>
  <c r="U240" i="21" s="1"/>
  <c r="BR49" i="21" l="1"/>
  <c r="BR51" i="21" s="1"/>
  <c r="BR20" i="28"/>
  <c r="V15" i="28"/>
  <c r="V236" i="21"/>
  <c r="V240" i="21" s="1"/>
  <c r="BR24" i="26" l="1"/>
  <c r="W15" i="28"/>
  <c r="W236" i="21"/>
  <c r="W240" i="21" s="1"/>
  <c r="BR52" i="21" l="1"/>
  <c r="X15" i="28"/>
  <c r="X236" i="21"/>
  <c r="X240" i="21" s="1"/>
  <c r="BS20" i="28" l="1"/>
  <c r="BS49" i="21"/>
  <c r="BS51" i="21" s="1"/>
  <c r="Y15" i="28"/>
  <c r="Y236" i="21"/>
  <c r="Y239" i="21" l="1"/>
  <c r="Y240" i="21" s="1"/>
  <c r="BS24" i="26"/>
  <c r="BS52" i="21" l="1"/>
  <c r="BT20" i="28" s="1"/>
  <c r="Z236" i="21"/>
  <c r="Z15" i="28"/>
  <c r="P14" i="31"/>
  <c r="Z239" i="21" l="1"/>
  <c r="Z240" i="21" s="1"/>
  <c r="BT49" i="21"/>
  <c r="BT51" i="21" s="1"/>
  <c r="BT24" i="26" s="1"/>
  <c r="AA236" i="21" l="1"/>
  <c r="AA240" i="21" s="1"/>
  <c r="AA15" i="28"/>
  <c r="BT52" i="21"/>
  <c r="AB236" i="21" l="1"/>
  <c r="AB15" i="28"/>
  <c r="BU49" i="21"/>
  <c r="BU51" i="21" s="1"/>
  <c r="BU20" i="28"/>
  <c r="AB239" i="21" l="1"/>
  <c r="AB240" i="21" s="1"/>
  <c r="BU24" i="26"/>
  <c r="R23" i="32"/>
  <c r="W23" i="29"/>
  <c r="AC236" i="21" l="1"/>
  <c r="AC240" i="21" s="1"/>
  <c r="AD15" i="28" s="1"/>
  <c r="AC15" i="28"/>
  <c r="I127" i="47"/>
  <c r="BU52" i="21"/>
  <c r="BV20" i="28" s="1"/>
  <c r="X19" i="31"/>
  <c r="AD236" i="21" l="1"/>
  <c r="AD240" i="21" s="1"/>
  <c r="AE15" i="28" s="1"/>
  <c r="BV49" i="21"/>
  <c r="AE236" i="21" l="1"/>
  <c r="AE240" i="21" s="1"/>
  <c r="AF236" i="21" s="1"/>
  <c r="AF240" i="21" s="1"/>
  <c r="BV51" i="21"/>
  <c r="BV24" i="26" s="1"/>
  <c r="AF15" i="28" l="1"/>
  <c r="AG236" i="21"/>
  <c r="AG240" i="21" s="1"/>
  <c r="AG15" i="28"/>
  <c r="BV52" i="21"/>
  <c r="BW20" i="28" s="1"/>
  <c r="Q14" i="31"/>
  <c r="AH236" i="21" l="1"/>
  <c r="AH240" i="21" s="1"/>
  <c r="AH15" i="28"/>
  <c r="BW49" i="21"/>
  <c r="BW51" i="21" s="1"/>
  <c r="BW24" i="26" s="1"/>
  <c r="AI15" i="28" l="1"/>
  <c r="AI236" i="21"/>
  <c r="AI240" i="21" s="1"/>
  <c r="BW52" i="21"/>
  <c r="BX49" i="21" s="1"/>
  <c r="BX51" i="21" s="1"/>
  <c r="AJ236" i="21" l="1"/>
  <c r="AJ240" i="21" s="1"/>
  <c r="AJ15" i="28"/>
  <c r="BX20" i="28"/>
  <c r="AK239" i="21"/>
  <c r="BX24" i="26"/>
  <c r="AK15" i="28" l="1"/>
  <c r="AK236" i="21"/>
  <c r="AK240" i="21" s="1"/>
  <c r="BX52" i="21"/>
  <c r="AL15" i="28" l="1"/>
  <c r="AL236" i="21"/>
  <c r="AL240" i="21" s="1"/>
  <c r="AM15" i="28" s="1"/>
  <c r="BY49" i="21"/>
  <c r="BY51" i="21" s="1"/>
  <c r="BY20" i="28"/>
  <c r="R14" i="31"/>
  <c r="AM236" i="21" l="1"/>
  <c r="AM240" i="21" s="1"/>
  <c r="AN236" i="21" s="1"/>
  <c r="AN240" i="21" s="1"/>
  <c r="AO15" i="28" s="1"/>
  <c r="BY24" i="26"/>
  <c r="AN15" i="28" l="1"/>
  <c r="AO236" i="21"/>
  <c r="AO240" i="21" s="1"/>
  <c r="AP15" i="28" s="1"/>
  <c r="BY52" i="21"/>
  <c r="AP236" i="21" l="1"/>
  <c r="AP240" i="21" s="1"/>
  <c r="AQ15" i="28" s="1"/>
  <c r="BZ49" i="21"/>
  <c r="BZ51" i="21" s="1"/>
  <c r="BZ20" i="28"/>
  <c r="AQ236" i="21" l="1"/>
  <c r="AQ240" i="21" s="1"/>
  <c r="AR236" i="21" s="1"/>
  <c r="AR240" i="21" s="1"/>
  <c r="BZ24" i="26"/>
  <c r="AR15" i="28" l="1"/>
  <c r="BZ52" i="21"/>
  <c r="CA49" i="21" s="1"/>
  <c r="CA51" i="21" s="1"/>
  <c r="AS15" i="28"/>
  <c r="AS236" i="21"/>
  <c r="AS240" i="21" s="1"/>
  <c r="S14" i="31"/>
  <c r="CA20" i="28" l="1"/>
  <c r="CA24" i="26"/>
  <c r="AT236" i="21"/>
  <c r="AT240" i="21" s="1"/>
  <c r="AT15" i="28"/>
  <c r="X23" i="29"/>
  <c r="CA52" i="21" l="1"/>
  <c r="CB49" i="21" s="1"/>
  <c r="CB51" i="21" s="1"/>
  <c r="AU236" i="21"/>
  <c r="AU240" i="21" s="1"/>
  <c r="AU15" i="28"/>
  <c r="CB20" i="28" l="1"/>
  <c r="CB24" i="26"/>
  <c r="AV236" i="21"/>
  <c r="AV15" i="28"/>
  <c r="Y19" i="31"/>
  <c r="AV239" i="21" l="1"/>
  <c r="AV240" i="21" s="1"/>
  <c r="CB52" i="21"/>
  <c r="AW15" i="28" l="1"/>
  <c r="AW236" i="21"/>
  <c r="CC49" i="21"/>
  <c r="CC51" i="21" s="1"/>
  <c r="CC20" i="28"/>
  <c r="AW239" i="21" l="1"/>
  <c r="AW240" i="21" s="1"/>
  <c r="CC24" i="26"/>
  <c r="AX236" i="21" l="1"/>
  <c r="AX240" i="21" s="1"/>
  <c r="AX15" i="28"/>
  <c r="CC52" i="21"/>
  <c r="CD20" i="28" s="1"/>
  <c r="T14" i="31"/>
  <c r="CD49" i="21" l="1"/>
  <c r="AY236" i="21"/>
  <c r="AY240" i="21" s="1"/>
  <c r="AY15" i="28"/>
  <c r="CD51" i="21" l="1"/>
  <c r="CD24" i="26" s="1"/>
  <c r="AZ15" i="28"/>
  <c r="AZ236" i="21"/>
  <c r="AZ240" i="21" s="1"/>
  <c r="CD52" i="21" l="1"/>
  <c r="CE20" i="28" s="1"/>
  <c r="BA236" i="21"/>
  <c r="BA240" i="21" s="1"/>
  <c r="BA15" i="28"/>
  <c r="CE49" i="21" l="1"/>
  <c r="CE51" i="21" s="1"/>
  <c r="CE24" i="26" s="1"/>
  <c r="BB15" i="28"/>
  <c r="BB236" i="21"/>
  <c r="BB240" i="21" s="1"/>
  <c r="CE52" i="21" l="1"/>
  <c r="CF49" i="21" s="1"/>
  <c r="CF51" i="21" s="1"/>
  <c r="BC15" i="28"/>
  <c r="BC236" i="21"/>
  <c r="BC239" i="21" l="1"/>
  <c r="BC240" i="21" s="1"/>
  <c r="CF20" i="28"/>
  <c r="CF24" i="26"/>
  <c r="BD15" i="28" l="1"/>
  <c r="BD236" i="21"/>
  <c r="BD240" i="21" s="1"/>
  <c r="BE15" i="28" s="1"/>
  <c r="CF52" i="21"/>
  <c r="CG20" i="28" s="1"/>
  <c r="U14" i="31"/>
  <c r="BE236" i="21" l="1"/>
  <c r="BE240" i="21" s="1"/>
  <c r="BF15" i="28" s="1"/>
  <c r="CG49" i="21"/>
  <c r="BF236" i="21" l="1"/>
  <c r="BF240" i="21" s="1"/>
  <c r="BG236" i="21" s="1"/>
  <c r="BG240" i="21" s="1"/>
  <c r="CG51" i="21"/>
  <c r="CG24" i="26" s="1"/>
  <c r="Y23" i="29"/>
  <c r="S23" i="32"/>
  <c r="BG15" i="28" l="1"/>
  <c r="CG52" i="21"/>
  <c r="CH20" i="28" s="1"/>
  <c r="J127" i="47"/>
  <c r="BH236" i="21"/>
  <c r="BH240" i="21" s="1"/>
  <c r="BH15" i="28"/>
  <c r="Z19" i="31"/>
  <c r="CH49" i="21" l="1"/>
  <c r="CH51" i="21" s="1"/>
  <c r="CH24" i="26" s="1"/>
  <c r="BI236" i="21"/>
  <c r="BI15" i="28"/>
  <c r="BI239" i="21" l="1"/>
  <c r="BI240" i="21" s="1"/>
  <c r="CH52" i="21"/>
  <c r="CI49" i="21" s="1"/>
  <c r="CI51" i="21" s="1"/>
  <c r="BJ15" i="28" l="1"/>
  <c r="BJ236" i="21"/>
  <c r="BJ240" i="21" s="1"/>
  <c r="BK15" i="28" s="1"/>
  <c r="CI20" i="28"/>
  <c r="CI24" i="26"/>
  <c r="V14" i="31"/>
  <c r="BK236" i="21" l="1"/>
  <c r="BK240" i="21" s="1"/>
  <c r="BL236" i="21" s="1"/>
  <c r="BL240" i="21" s="1"/>
  <c r="CI52" i="21"/>
  <c r="BL15" i="28" l="1"/>
  <c r="BM236" i="21"/>
  <c r="BM240" i="21" s="1"/>
  <c r="BM15" i="28"/>
  <c r="CJ49" i="21"/>
  <c r="CJ51" i="21" s="1"/>
  <c r="CJ20" i="28"/>
  <c r="BN236" i="21" l="1"/>
  <c r="BN240" i="21" s="1"/>
  <c r="BN15" i="28"/>
  <c r="CJ24" i="26"/>
  <c r="CJ52" i="21" l="1"/>
  <c r="CK20" i="28" s="1"/>
  <c r="BO236" i="21"/>
  <c r="BO15" i="28"/>
  <c r="BO239" i="21" l="1"/>
  <c r="BO240" i="21" s="1"/>
  <c r="CK49" i="21"/>
  <c r="BP236" i="21" l="1"/>
  <c r="BP240" i="21" s="1"/>
  <c r="BQ15" i="28" s="1"/>
  <c r="BP15" i="28"/>
  <c r="CK51" i="21"/>
  <c r="CK24" i="26" s="1"/>
  <c r="W14" i="31"/>
  <c r="BQ236" i="21" l="1"/>
  <c r="BQ240" i="21" s="1"/>
  <c r="BR15" i="28" s="1"/>
  <c r="CK52" i="21"/>
  <c r="CL49" i="21" s="1"/>
  <c r="CL51" i="21" s="1"/>
  <c r="CL24" i="26" s="1"/>
  <c r="BR236" i="21" l="1"/>
  <c r="BR240" i="21" s="1"/>
  <c r="BS15" i="28" s="1"/>
  <c r="CL20" i="28"/>
  <c r="CL52" i="21"/>
  <c r="BS236" i="21" l="1"/>
  <c r="BS240" i="21" s="1"/>
  <c r="BT236" i="21" s="1"/>
  <c r="BT240" i="21" s="1"/>
  <c r="CM20" i="28"/>
  <c r="CM49" i="21"/>
  <c r="CM51" i="21" s="1"/>
  <c r="BT15" i="28" l="1"/>
  <c r="BU236" i="21"/>
  <c r="BU15" i="28"/>
  <c r="CM24" i="26"/>
  <c r="Z23" i="29"/>
  <c r="BU239" i="21" l="1"/>
  <c r="BU240" i="21" s="1"/>
  <c r="CM52" i="21"/>
  <c r="BV15" i="28" l="1"/>
  <c r="BV236" i="21"/>
  <c r="BV240" i="21" s="1"/>
  <c r="BW15" i="28" s="1"/>
  <c r="CN49" i="21"/>
  <c r="CN51" i="21" s="1"/>
  <c r="CN20" i="28"/>
  <c r="X14" i="31"/>
  <c r="AA19" i="31"/>
  <c r="BW236" i="21" l="1"/>
  <c r="BW240" i="21" s="1"/>
  <c r="BX236" i="21" s="1"/>
  <c r="BX240" i="21" s="1"/>
  <c r="CN24" i="26"/>
  <c r="BX15" i="28" l="1"/>
  <c r="CN52" i="21"/>
  <c r="BY236" i="21"/>
  <c r="BY240" i="21" s="1"/>
  <c r="BY15" i="28"/>
  <c r="CO49" i="21" l="1"/>
  <c r="CO51" i="21" s="1"/>
  <c r="CO20" i="28"/>
  <c r="BZ236" i="21"/>
  <c r="BZ240" i="21" s="1"/>
  <c r="BZ15" i="28"/>
  <c r="CO24" i="26" l="1"/>
  <c r="CA236" i="21"/>
  <c r="CA15" i="28"/>
  <c r="CA239" i="21" l="1"/>
  <c r="CA240" i="21" s="1"/>
  <c r="CO52" i="21"/>
  <c r="CB15" i="28" l="1"/>
  <c r="CB236" i="21"/>
  <c r="CB240" i="21" s="1"/>
  <c r="CC236" i="21" s="1"/>
  <c r="CC240" i="21" s="1"/>
  <c r="CP49" i="21"/>
  <c r="CP51" i="21" s="1"/>
  <c r="CP20" i="28"/>
  <c r="Y14" i="31"/>
  <c r="CC15" i="28" l="1"/>
  <c r="CP24" i="26"/>
  <c r="CD236" i="21"/>
  <c r="CD240" i="21" s="1"/>
  <c r="CD15" i="28"/>
  <c r="CP52" i="21" l="1"/>
  <c r="CE236" i="21"/>
  <c r="CE240" i="21" s="1"/>
  <c r="CE15" i="28"/>
  <c r="CQ49" i="21" l="1"/>
  <c r="CQ51" i="21" s="1"/>
  <c r="CQ20" i="28"/>
  <c r="CF236" i="21"/>
  <c r="CF240" i="21" s="1"/>
  <c r="CF15" i="28"/>
  <c r="CQ24" i="26" l="1"/>
  <c r="CG236" i="21"/>
  <c r="CG15" i="28"/>
  <c r="CQ52" i="21" l="1"/>
  <c r="CG239" i="21"/>
  <c r="CG240" i="21" s="1"/>
  <c r="CR49" i="21" l="1"/>
  <c r="CR51" i="21" s="1"/>
  <c r="CR20" i="28"/>
  <c r="CH15" i="28"/>
  <c r="CH236" i="21"/>
  <c r="CH240" i="21" s="1"/>
  <c r="CI236" i="21" s="1"/>
  <c r="CI240" i="21" s="1"/>
  <c r="Z14" i="31"/>
  <c r="CR24" i="26" l="1"/>
  <c r="CI15" i="28"/>
  <c r="CJ236" i="21"/>
  <c r="CJ240" i="21" s="1"/>
  <c r="CJ15" i="28"/>
  <c r="CR52" i="21" l="1"/>
  <c r="CS49" i="21" s="1"/>
  <c r="CS51" i="21" s="1"/>
  <c r="CK236" i="21"/>
  <c r="CK240" i="21" s="1"/>
  <c r="CK15" i="28"/>
  <c r="CS20" i="28" l="1"/>
  <c r="CS24" i="26"/>
  <c r="CL236" i="21"/>
  <c r="CL240" i="21" s="1"/>
  <c r="CL15" i="28"/>
  <c r="T23" i="32"/>
  <c r="AA23" i="29"/>
  <c r="K127" i="47" l="1"/>
  <c r="CS52" i="21"/>
  <c r="CT49" i="21" s="1"/>
  <c r="CT51" i="21" s="1"/>
  <c r="CM236" i="21"/>
  <c r="CM240" i="21" s="1"/>
  <c r="CM15" i="28"/>
  <c r="CT20" i="28" l="1"/>
  <c r="CT24" i="26"/>
  <c r="CN236" i="21"/>
  <c r="CN240" i="21" s="1"/>
  <c r="CN15" i="28"/>
  <c r="AB19" i="31"/>
  <c r="AA14" i="31"/>
  <c r="CT52" i="21" l="1"/>
  <c r="CU49" i="21" s="1"/>
  <c r="CU51" i="21" s="1"/>
  <c r="CO236" i="21"/>
  <c r="CO240" i="21" s="1"/>
  <c r="CO15" i="28"/>
  <c r="CU20" i="28" l="1"/>
  <c r="CU24" i="26"/>
  <c r="CP236" i="21"/>
  <c r="CP240" i="21" s="1"/>
  <c r="CP15" i="28"/>
  <c r="CU52" i="21" l="1"/>
  <c r="CV49" i="21" s="1"/>
  <c r="CV51" i="21" s="1"/>
  <c r="CQ236" i="21"/>
  <c r="CQ240" i="21" s="1"/>
  <c r="CQ15" i="28"/>
  <c r="CV20" i="28" l="1"/>
  <c r="CV24" i="26"/>
  <c r="CR236" i="21"/>
  <c r="CR240" i="21" s="1"/>
  <c r="CR15" i="28"/>
  <c r="CV52" i="21" l="1"/>
  <c r="CS236" i="21"/>
  <c r="CS15" i="28"/>
  <c r="CW49" i="21" l="1"/>
  <c r="CW51" i="21" s="1"/>
  <c r="CW20" i="28"/>
  <c r="CS239" i="21"/>
  <c r="CS240" i="21" s="1"/>
  <c r="CW24" i="26" l="1"/>
  <c r="CT236" i="21"/>
  <c r="CT240" i="21" s="1"/>
  <c r="CU236" i="21" s="1"/>
  <c r="CU240" i="21" s="1"/>
  <c r="CT15" i="28"/>
  <c r="AB14" i="31"/>
  <c r="CW52" i="21" l="1"/>
  <c r="CX49" i="21" s="1"/>
  <c r="CX51" i="21" s="1"/>
  <c r="CU15" i="28"/>
  <c r="CV236" i="21"/>
  <c r="CV240" i="21" s="1"/>
  <c r="CV15" i="28"/>
  <c r="CX20" i="28" l="1"/>
  <c r="CX24" i="26"/>
  <c r="CW236" i="21"/>
  <c r="CW240" i="21" s="1"/>
  <c r="CW15" i="28"/>
  <c r="CX52" i="21" l="1"/>
  <c r="CY49" i="21" s="1"/>
  <c r="CY51" i="21" s="1"/>
  <c r="CX236" i="21"/>
  <c r="CX240" i="21" s="1"/>
  <c r="CX15" i="28"/>
  <c r="CY20" i="28" l="1"/>
  <c r="CY24" i="26"/>
  <c r="CY236" i="21"/>
  <c r="CY240" i="21" s="1"/>
  <c r="CY15" i="28"/>
  <c r="AB23" i="29"/>
  <c r="CY52" i="21" l="1"/>
  <c r="CZ49" i="21" s="1"/>
  <c r="CZ51" i="21" s="1"/>
  <c r="CZ236" i="21"/>
  <c r="CZ240" i="21" s="1"/>
  <c r="CZ15" i="28"/>
  <c r="AC14" i="31"/>
  <c r="CZ20" i="28" l="1"/>
  <c r="CZ24" i="26"/>
  <c r="DA236" i="21"/>
  <c r="DA240" i="21" s="1"/>
  <c r="DA15" i="28"/>
  <c r="AC19" i="31"/>
  <c r="CZ52" i="21" l="1"/>
  <c r="DB236" i="21"/>
  <c r="DB240" i="21" s="1"/>
  <c r="DB15" i="28"/>
  <c r="DA49" i="21" l="1"/>
  <c r="DA51" i="21" s="1"/>
  <c r="DA20" i="28"/>
  <c r="DC236" i="21"/>
  <c r="DC240" i="21" s="1"/>
  <c r="DC15" i="28"/>
  <c r="DA24" i="26" l="1"/>
  <c r="DD236" i="21"/>
  <c r="DD240" i="21" s="1"/>
  <c r="DD15" i="28"/>
  <c r="DA52" i="21" l="1"/>
  <c r="DB49" i="21" s="1"/>
  <c r="DB51" i="21" s="1"/>
  <c r="DE236" i="21"/>
  <c r="DE15" i="28"/>
  <c r="DB20" i="28" l="1"/>
  <c r="DB24" i="26"/>
  <c r="DE239" i="21"/>
  <c r="DE240" i="21" s="1"/>
  <c r="DB52" i="21" l="1"/>
  <c r="DC20" i="28" s="1"/>
  <c r="DF236" i="21"/>
  <c r="DF240" i="21" s="1"/>
  <c r="DG236" i="21" s="1"/>
  <c r="DG240" i="21" s="1"/>
  <c r="DF15" i="28"/>
  <c r="AD14" i="31"/>
  <c r="DC49" i="21" l="1"/>
  <c r="DG15" i="28"/>
  <c r="DH236" i="21"/>
  <c r="DH240" i="21" s="1"/>
  <c r="DH15" i="28"/>
  <c r="DC51" i="21" l="1"/>
  <c r="DC24" i="26" s="1"/>
  <c r="DI236" i="21"/>
  <c r="DI240" i="21" s="1"/>
  <c r="DI15" i="28"/>
  <c r="DC52" i="21" l="1"/>
  <c r="DD49" i="21" s="1"/>
  <c r="DD51" i="21" s="1"/>
  <c r="DJ236" i="21"/>
  <c r="DJ240" i="21" s="1"/>
  <c r="DJ15" i="28"/>
  <c r="DD20" i="28" l="1"/>
  <c r="DD24" i="26"/>
  <c r="DK236" i="21"/>
  <c r="DK240" i="21" s="1"/>
  <c r="DK15" i="28"/>
  <c r="DD52" i="21" l="1"/>
  <c r="DE20" i="28" s="1"/>
  <c r="DL236" i="21"/>
  <c r="DL240" i="21" s="1"/>
  <c r="DL15" i="28"/>
  <c r="AE14" i="31"/>
  <c r="DE49" i="21" l="1"/>
  <c r="DM236" i="21"/>
  <c r="DM240" i="21" s="1"/>
  <c r="DM15" i="28"/>
  <c r="DE51" i="21" l="1"/>
  <c r="DE24" i="26" s="1"/>
  <c r="DN236" i="21"/>
  <c r="DN240" i="21" s="1"/>
  <c r="DN15" i="28"/>
  <c r="AC23" i="29"/>
  <c r="U23" i="32"/>
  <c r="L127" i="47" l="1"/>
  <c r="DE52" i="21"/>
  <c r="DF49" i="21" s="1"/>
  <c r="DF51" i="21" s="1"/>
  <c r="DF24" i="26" s="1"/>
  <c r="DO236" i="21"/>
  <c r="DO240" i="21" s="1"/>
  <c r="DO15" i="28"/>
  <c r="DF20" i="28" l="1"/>
  <c r="DF52" i="21"/>
  <c r="DG49" i="21" s="1"/>
  <c r="DG51" i="21" s="1"/>
  <c r="DP236" i="21"/>
  <c r="DP240" i="21" s="1"/>
  <c r="DP15" i="28"/>
  <c r="AD19" i="31"/>
  <c r="DG20" i="28" l="1"/>
  <c r="DG24" i="26"/>
  <c r="DQ236" i="21"/>
  <c r="DQ15" i="28"/>
  <c r="DG52" i="21" l="1"/>
  <c r="DH20" i="28" s="1"/>
  <c r="DQ239" i="21"/>
  <c r="DQ240" i="21" s="1"/>
  <c r="DH49" i="21" l="1"/>
  <c r="DR236" i="21"/>
  <c r="DR240" i="21" s="1"/>
  <c r="DS15" i="28" s="1"/>
  <c r="DR15" i="28"/>
  <c r="AF14" i="31"/>
  <c r="DH51" i="21" l="1"/>
  <c r="DH24" i="26" s="1"/>
  <c r="DS236" i="21"/>
  <c r="DS240" i="21" s="1"/>
  <c r="DT15" i="28" s="1"/>
  <c r="DH52" i="21" l="1"/>
  <c r="DI20" i="28" s="1"/>
  <c r="DT236" i="21"/>
  <c r="DT240" i="21" s="1"/>
  <c r="DU236" i="21" s="1"/>
  <c r="DU240" i="21" s="1"/>
  <c r="DI49" i="21" l="1"/>
  <c r="DI51" i="21" s="1"/>
  <c r="DI24" i="26" s="1"/>
  <c r="DU15" i="28"/>
  <c r="DV236" i="21"/>
  <c r="DV240" i="21" s="1"/>
  <c r="DV15" i="28"/>
  <c r="DI52" i="21" l="1"/>
  <c r="DJ49" i="21" s="1"/>
  <c r="DJ51" i="21" s="1"/>
  <c r="DJ24" i="26" s="1"/>
  <c r="DW236" i="21"/>
  <c r="DW240" i="21" s="1"/>
  <c r="DW15" i="28"/>
  <c r="DJ20" i="28" l="1"/>
  <c r="DJ52" i="21"/>
  <c r="DX236" i="21"/>
  <c r="DX240" i="21" s="1"/>
  <c r="DX15" i="28"/>
  <c r="AG14" i="31"/>
  <c r="DK49" i="21" l="1"/>
  <c r="DK51" i="21" s="1"/>
  <c r="DK20" i="28"/>
  <c r="DY236" i="21"/>
  <c r="DY240" i="21" s="1"/>
  <c r="DY15" i="28"/>
  <c r="DK24" i="26" l="1"/>
  <c r="DZ236" i="21"/>
  <c r="DZ240" i="21" s="1"/>
  <c r="DZ15" i="28"/>
  <c r="AD23" i="29"/>
  <c r="N178" i="21" l="1"/>
  <c r="CH33" i="25"/>
  <c r="Q178" i="21"/>
  <c r="Q263" i="21" s="1"/>
  <c r="BL33" i="25"/>
  <c r="AF178" i="21"/>
  <c r="AF263" i="21" s="1"/>
  <c r="BL178" i="21"/>
  <c r="BL263" i="21" s="1"/>
  <c r="CC33" i="25"/>
  <c r="CS33" i="25"/>
  <c r="V33" i="25"/>
  <c r="EP33" i="25"/>
  <c r="DZ33" i="25"/>
  <c r="DJ33" i="25"/>
  <c r="CQ33" i="25"/>
  <c r="BV33" i="25"/>
  <c r="AY178" i="21"/>
  <c r="AY263" i="21" s="1"/>
  <c r="EC33" i="25"/>
  <c r="DM33" i="25"/>
  <c r="CU33" i="25"/>
  <c r="BD33" i="25"/>
  <c r="AI33" i="25"/>
  <c r="DY33" i="25"/>
  <c r="AY33" i="25"/>
  <c r="EF33" i="25"/>
  <c r="AM33" i="25"/>
  <c r="AR33" i="25"/>
  <c r="BQ33" i="25"/>
  <c r="CW33" i="25"/>
  <c r="EL33" i="25"/>
  <c r="DV33" i="25"/>
  <c r="DF33" i="25"/>
  <c r="CL33" i="25"/>
  <c r="BP33" i="25"/>
  <c r="Y259" i="21"/>
  <c r="EO33" i="25"/>
  <c r="CP33" i="25"/>
  <c r="EM33" i="25"/>
  <c r="EE33" i="25"/>
  <c r="CX33" i="25"/>
  <c r="BR33" i="25"/>
  <c r="BX33" i="25"/>
  <c r="BT178" i="21"/>
  <c r="BT263" i="21" s="1"/>
  <c r="CK33" i="25"/>
  <c r="DA33" i="25"/>
  <c r="AF33" i="25"/>
  <c r="EH33" i="25"/>
  <c r="DR33" i="25"/>
  <c r="DB33" i="25"/>
  <c r="EK33" i="25"/>
  <c r="DU33" i="25"/>
  <c r="DE33" i="25"/>
  <c r="CJ33" i="25"/>
  <c r="AT33" i="25"/>
  <c r="X33" i="25"/>
  <c r="DI33" i="25"/>
  <c r="AD33" i="25"/>
  <c r="W33" i="25"/>
  <c r="CR33" i="25"/>
  <c r="DC33" i="25"/>
  <c r="EJ33" i="25"/>
  <c r="BB33" i="25"/>
  <c r="DP33" i="25"/>
  <c r="CD33" i="25"/>
  <c r="DW33" i="25"/>
  <c r="CM33" i="25"/>
  <c r="BG33" i="25"/>
  <c r="AS33" i="25"/>
  <c r="BI33" i="25"/>
  <c r="CO33" i="25"/>
  <c r="AA33" i="25"/>
  <c r="ED33" i="25"/>
  <c r="DN33" i="25"/>
  <c r="CV33" i="25"/>
  <c r="CA33" i="25"/>
  <c r="EG33" i="25"/>
  <c r="DQ33" i="25"/>
  <c r="CZ33" i="25"/>
  <c r="CE33" i="25"/>
  <c r="BT33" i="25"/>
  <c r="BK259" i="21"/>
  <c r="BL25" i="25" s="1"/>
  <c r="DK52" i="21"/>
  <c r="EE178" i="21"/>
  <c r="EE263" i="21" s="1"/>
  <c r="EA236" i="21"/>
  <c r="EA240" i="21" s="1"/>
  <c r="EA15" i="28"/>
  <c r="AH178" i="21"/>
  <c r="AH263" i="21" s="1"/>
  <c r="DD259" i="21"/>
  <c r="DE25" i="25" s="1"/>
  <c r="U178" i="21"/>
  <c r="U263" i="21" s="1"/>
  <c r="CB178" i="21"/>
  <c r="CB263" i="21" s="1"/>
  <c r="CB259" i="21"/>
  <c r="P259" i="21"/>
  <c r="CK259" i="21"/>
  <c r="CL25" i="25" s="1"/>
  <c r="CN259" i="21"/>
  <c r="CO25" i="25" s="1"/>
  <c r="DL178" i="21"/>
  <c r="DL263" i="21" s="1"/>
  <c r="DL259" i="21"/>
  <c r="DM25" i="25" s="1"/>
  <c r="EB259" i="21"/>
  <c r="EC25" i="25" s="1"/>
  <c r="BU178" i="21"/>
  <c r="BU263" i="21" s="1"/>
  <c r="BU259" i="21"/>
  <c r="EO178" i="21"/>
  <c r="EO263" i="21" s="1"/>
  <c r="EO259" i="21"/>
  <c r="EP25" i="25" s="1"/>
  <c r="X178" i="21"/>
  <c r="X263" i="21" s="1"/>
  <c r="AQ259" i="21" l="1"/>
  <c r="AR25" i="25" s="1"/>
  <c r="AX259" i="21"/>
  <c r="EE259" i="21"/>
  <c r="EF25" i="25" s="1"/>
  <c r="Z259" i="21"/>
  <c r="AA25" i="25" s="1"/>
  <c r="CT178" i="21"/>
  <c r="CT263" i="21" s="1"/>
  <c r="CR259" i="21"/>
  <c r="CS25" i="25" s="1"/>
  <c r="CV178" i="21"/>
  <c r="CV263" i="21" s="1"/>
  <c r="DY178" i="21"/>
  <c r="DY263" i="21" s="1"/>
  <c r="AR259" i="21"/>
  <c r="AS25" i="25" s="1"/>
  <c r="BE178" i="21"/>
  <c r="BE263" i="21" s="1"/>
  <c r="BF33" i="25"/>
  <c r="BN178" i="21"/>
  <c r="BN263" i="21" s="1"/>
  <c r="BO33" i="25"/>
  <c r="CE259" i="21"/>
  <c r="CF33" i="25"/>
  <c r="BD259" i="21"/>
  <c r="BE25" i="25" s="1"/>
  <c r="BE33" i="25"/>
  <c r="CM259" i="21"/>
  <c r="CN25" i="25" s="1"/>
  <c r="CN33" i="25"/>
  <c r="DJ259" i="21"/>
  <c r="DK25" i="25" s="1"/>
  <c r="DK33" i="25"/>
  <c r="AK178" i="21"/>
  <c r="AK263" i="21" s="1"/>
  <c r="AL33" i="25"/>
  <c r="AZ178" i="21"/>
  <c r="AZ263" i="21" s="1"/>
  <c r="BA33" i="25"/>
  <c r="AA178" i="21"/>
  <c r="AA263" i="21" s="1"/>
  <c r="AB33" i="25"/>
  <c r="CX259" i="21"/>
  <c r="CY25" i="25" s="1"/>
  <c r="CY33" i="25"/>
  <c r="BR178" i="21"/>
  <c r="BR263" i="21" s="1"/>
  <c r="BS33" i="25"/>
  <c r="BY178" i="21"/>
  <c r="BY263" i="21" s="1"/>
  <c r="BZ33" i="25"/>
  <c r="AD178" i="21"/>
  <c r="AD263" i="21" s="1"/>
  <c r="AE33" i="25"/>
  <c r="AP178" i="21"/>
  <c r="AP263" i="21" s="1"/>
  <c r="AQ33" i="25"/>
  <c r="AV259" i="21"/>
  <c r="AW33" i="25"/>
  <c r="AU259" i="21"/>
  <c r="AV25" i="25" s="1"/>
  <c r="AV33" i="25"/>
  <c r="DG259" i="21"/>
  <c r="DH25" i="25" s="1"/>
  <c r="DH33" i="25"/>
  <c r="EH259" i="21"/>
  <c r="EI25" i="25" s="1"/>
  <c r="EI33" i="25"/>
  <c r="R178" i="21"/>
  <c r="R263" i="21" s="1"/>
  <c r="S33" i="25"/>
  <c r="AM259" i="21"/>
  <c r="AN25" i="25" s="1"/>
  <c r="AN33" i="25"/>
  <c r="S259" i="21"/>
  <c r="T33" i="25"/>
  <c r="AN178" i="21"/>
  <c r="AN263" i="21" s="1"/>
  <c r="AO33" i="25"/>
  <c r="AG178" i="21"/>
  <c r="AG263" i="21" s="1"/>
  <c r="AH33" i="25"/>
  <c r="DW178" i="21"/>
  <c r="DW263" i="21" s="1"/>
  <c r="DX33" i="25"/>
  <c r="AW178" i="21"/>
  <c r="AW263" i="21" s="1"/>
  <c r="AX33" i="25"/>
  <c r="Y178" i="21"/>
  <c r="Y263" i="21" s="1"/>
  <c r="Y260" i="21" s="1"/>
  <c r="Z33" i="25"/>
  <c r="AJ259" i="21"/>
  <c r="AK33" i="25"/>
  <c r="BG259" i="21"/>
  <c r="BH25" i="25" s="1"/>
  <c r="BH33" i="25"/>
  <c r="EM178" i="21"/>
  <c r="EM263" i="21" s="1"/>
  <c r="EN33" i="25"/>
  <c r="AT178" i="21"/>
  <c r="AT263" i="21" s="1"/>
  <c r="AU33" i="25"/>
  <c r="AY259" i="21"/>
  <c r="AZ33" i="25"/>
  <c r="AF259" i="21"/>
  <c r="AG25" i="25" s="1"/>
  <c r="AG33" i="25"/>
  <c r="CA259" i="21"/>
  <c r="CB25" i="25" s="1"/>
  <c r="CB33" i="25"/>
  <c r="Q259" i="21"/>
  <c r="R25" i="25" s="1"/>
  <c r="R33" i="25"/>
  <c r="DZ259" i="21"/>
  <c r="EA25" i="25" s="1"/>
  <c r="EA33" i="25"/>
  <c r="BI259" i="21"/>
  <c r="BJ25" i="25" s="1"/>
  <c r="BJ33" i="25"/>
  <c r="AB259" i="21"/>
  <c r="AC33" i="25"/>
  <c r="DC178" i="21"/>
  <c r="DC263" i="21" s="1"/>
  <c r="DD33" i="25"/>
  <c r="AO259" i="21"/>
  <c r="AP33" i="25"/>
  <c r="X259" i="21"/>
  <c r="X260" i="21" s="1"/>
  <c r="Y33" i="25"/>
  <c r="BV259" i="21"/>
  <c r="BW25" i="25" s="1"/>
  <c r="BW33" i="25"/>
  <c r="CF178" i="21"/>
  <c r="CF263" i="21" s="1"/>
  <c r="CG33" i="25"/>
  <c r="T259" i="21"/>
  <c r="U33" i="25"/>
  <c r="DF259" i="21"/>
  <c r="DG25" i="25" s="1"/>
  <c r="DG33" i="25"/>
  <c r="CH259" i="21"/>
  <c r="CI25" i="25" s="1"/>
  <c r="CI33" i="25"/>
  <c r="DR259" i="21"/>
  <c r="DS25" i="25" s="1"/>
  <c r="DS33" i="25"/>
  <c r="P178" i="21"/>
  <c r="P263" i="21" s="1"/>
  <c r="Q33" i="25"/>
  <c r="DN259" i="21"/>
  <c r="DO25" i="25" s="1"/>
  <c r="DO33" i="25"/>
  <c r="CS259" i="21"/>
  <c r="CT25" i="25" s="1"/>
  <c r="CT33" i="25"/>
  <c r="AI259" i="21"/>
  <c r="AJ25" i="25" s="1"/>
  <c r="AJ33" i="25"/>
  <c r="BX178" i="21"/>
  <c r="BX263" i="21" s="1"/>
  <c r="BY33" i="25"/>
  <c r="BM178" i="21"/>
  <c r="BM263" i="21" s="1"/>
  <c r="BN33" i="25"/>
  <c r="BJ178" i="21"/>
  <c r="BJ263" i="21" s="1"/>
  <c r="BK33" i="25"/>
  <c r="BT259" i="21"/>
  <c r="BT260" i="21" s="1"/>
  <c r="BU33" i="25"/>
  <c r="DK178" i="21"/>
  <c r="DK263" i="21" s="1"/>
  <c r="DL33" i="25"/>
  <c r="O178" i="21"/>
  <c r="O263" i="21" s="1"/>
  <c r="P33" i="25"/>
  <c r="DS178" i="21"/>
  <c r="DS263" i="21" s="1"/>
  <c r="DT33" i="25"/>
  <c r="BL259" i="21"/>
  <c r="BM25" i="25" s="1"/>
  <c r="BM33" i="25"/>
  <c r="BB178" i="21"/>
  <c r="BB263" i="21" s="1"/>
  <c r="BC33" i="25"/>
  <c r="EA178" i="21"/>
  <c r="EA263" i="21" s="1"/>
  <c r="EB33" i="25"/>
  <c r="N259" i="21"/>
  <c r="O25" i="25" s="1"/>
  <c r="O33" i="25"/>
  <c r="CP259" i="21"/>
  <c r="CQ25" i="25" s="1"/>
  <c r="EB178" i="21"/>
  <c r="EB263" i="21" s="1"/>
  <c r="EB260" i="21" s="1"/>
  <c r="BC259" i="21"/>
  <c r="CK178" i="21"/>
  <c r="CK263" i="21" s="1"/>
  <c r="CK260" i="21" s="1"/>
  <c r="AX178" i="21"/>
  <c r="AX263" i="21" s="1"/>
  <c r="AX260" i="21" s="1"/>
  <c r="AQ178" i="21"/>
  <c r="AQ263" i="21" s="1"/>
  <c r="AQ260" i="21" s="1"/>
  <c r="CP178" i="21"/>
  <c r="CP263" i="21" s="1"/>
  <c r="BC178" i="21"/>
  <c r="BC263" i="21" s="1"/>
  <c r="U259" i="21"/>
  <c r="U260" i="21" s="1"/>
  <c r="DM178" i="21"/>
  <c r="DM263" i="21" s="1"/>
  <c r="BB259" i="21"/>
  <c r="BC25" i="25" s="1"/>
  <c r="BP259" i="21"/>
  <c r="BQ25" i="25" s="1"/>
  <c r="EA259" i="21"/>
  <c r="EB25" i="25" s="1"/>
  <c r="CJ178" i="21"/>
  <c r="CJ263" i="21" s="1"/>
  <c r="EK259" i="21"/>
  <c r="EL25" i="25" s="1"/>
  <c r="BO178" i="21"/>
  <c r="BO263" i="21" s="1"/>
  <c r="CO259" i="21"/>
  <c r="CP25" i="25" s="1"/>
  <c r="EG178" i="21"/>
  <c r="EG263" i="21" s="1"/>
  <c r="AS178" i="21"/>
  <c r="AS263" i="21" s="1"/>
  <c r="BK178" i="21"/>
  <c r="BK263" i="21" s="1"/>
  <c r="BK260" i="21" s="1"/>
  <c r="EK178" i="21"/>
  <c r="EK263" i="21" s="1"/>
  <c r="EK260" i="21" s="1"/>
  <c r="BO259" i="21"/>
  <c r="BP25" i="25" s="1"/>
  <c r="CO178" i="21"/>
  <c r="CO263" i="21" s="1"/>
  <c r="AC178" i="21"/>
  <c r="AC263" i="21" s="1"/>
  <c r="W259" i="21"/>
  <c r="X25" i="25" s="1"/>
  <c r="BW259" i="21"/>
  <c r="BX25" i="25" s="1"/>
  <c r="DS259" i="21"/>
  <c r="DT25" i="25" s="1"/>
  <c r="EI259" i="21"/>
  <c r="EJ25" i="25" s="1"/>
  <c r="AL259" i="21"/>
  <c r="AM25" i="25" s="1"/>
  <c r="DA259" i="21"/>
  <c r="DB25" i="25" s="1"/>
  <c r="CI259" i="21"/>
  <c r="CJ25" i="25" s="1"/>
  <c r="BX259" i="21"/>
  <c r="BY25" i="25" s="1"/>
  <c r="CN178" i="21"/>
  <c r="CN263" i="21" s="1"/>
  <c r="CN260" i="21" s="1"/>
  <c r="AC259" i="21"/>
  <c r="AD25" i="25" s="1"/>
  <c r="BJ259" i="21"/>
  <c r="BJ260" i="21" s="1"/>
  <c r="DT259" i="21"/>
  <c r="DU25" i="25" s="1"/>
  <c r="AS259" i="21"/>
  <c r="AT25" i="25" s="1"/>
  <c r="CD259" i="21"/>
  <c r="BP178" i="21"/>
  <c r="BP263" i="21" s="1"/>
  <c r="O259" i="21"/>
  <c r="P25" i="25" s="1"/>
  <c r="AI178" i="21"/>
  <c r="AI263" i="21" s="1"/>
  <c r="BW178" i="21"/>
  <c r="BW263" i="21" s="1"/>
  <c r="CC178" i="21"/>
  <c r="CC263" i="21" s="1"/>
  <c r="DK259" i="21"/>
  <c r="DL25" i="25" s="1"/>
  <c r="DR178" i="21"/>
  <c r="DR263" i="21" s="1"/>
  <c r="CJ259" i="21"/>
  <c r="CK25" i="25" s="1"/>
  <c r="AB178" i="21"/>
  <c r="AB263" i="21" s="1"/>
  <c r="AB260" i="21" s="1"/>
  <c r="EG259" i="21"/>
  <c r="EH25" i="25" s="1"/>
  <c r="DT178" i="21"/>
  <c r="DT263" i="21" s="1"/>
  <c r="AH259" i="21"/>
  <c r="AI25" i="25" s="1"/>
  <c r="EI178" i="21"/>
  <c r="EI263" i="21" s="1"/>
  <c r="AL178" i="21"/>
  <c r="AL263" i="21" s="1"/>
  <c r="CI178" i="21"/>
  <c r="CI263" i="21" s="1"/>
  <c r="DI259" i="21"/>
  <c r="DJ25" i="25" s="1"/>
  <c r="CU259" i="21"/>
  <c r="CV25" i="25" s="1"/>
  <c r="DE178" i="21"/>
  <c r="DE263" i="21" s="1"/>
  <c r="CD178" i="21"/>
  <c r="CD263" i="21" s="1"/>
  <c r="R259" i="21"/>
  <c r="R260" i="21" s="1"/>
  <c r="AG259" i="21"/>
  <c r="AH25" i="25" s="1"/>
  <c r="DW259" i="21"/>
  <c r="DX25" i="25" s="1"/>
  <c r="AW259" i="21"/>
  <c r="AX25" i="25" s="1"/>
  <c r="DP178" i="21"/>
  <c r="DP263" i="21" s="1"/>
  <c r="EC178" i="21"/>
  <c r="EC263" i="21" s="1"/>
  <c r="BF259" i="21"/>
  <c r="BG25" i="25" s="1"/>
  <c r="AN259" i="21"/>
  <c r="AN260" i="21" s="1"/>
  <c r="DY259" i="21"/>
  <c r="DZ25" i="25" s="1"/>
  <c r="CT259" i="21"/>
  <c r="CU25" i="25" s="1"/>
  <c r="AR178" i="21"/>
  <c r="AR263" i="21" s="1"/>
  <c r="Z178" i="21"/>
  <c r="Z263" i="21" s="1"/>
  <c r="Z260" i="21" s="1"/>
  <c r="DU259" i="21"/>
  <c r="DV25" i="25" s="1"/>
  <c r="AT259" i="21"/>
  <c r="EN259" i="21"/>
  <c r="EO25" i="25" s="1"/>
  <c r="BS259" i="21"/>
  <c r="BT25" i="25" s="1"/>
  <c r="AV178" i="21"/>
  <c r="AV263" i="21" s="1"/>
  <c r="AV260" i="21" s="1"/>
  <c r="CR178" i="21"/>
  <c r="CR263" i="21" s="1"/>
  <c r="CR260" i="21" s="1"/>
  <c r="DA178" i="21"/>
  <c r="DA263" i="21" s="1"/>
  <c r="AM178" i="21"/>
  <c r="AM263" i="21" s="1"/>
  <c r="AM260" i="21" s="1"/>
  <c r="AJ178" i="21"/>
  <c r="AJ263" i="21" s="1"/>
  <c r="AJ260" i="21" s="1"/>
  <c r="DM259" i="21"/>
  <c r="DN25" i="25" s="1"/>
  <c r="BM259" i="21"/>
  <c r="BN25" i="25" s="1"/>
  <c r="CC259" i="21"/>
  <c r="CD25" i="25" s="1"/>
  <c r="CA178" i="21"/>
  <c r="CA263" i="21" s="1"/>
  <c r="CA260" i="21" s="1"/>
  <c r="CM178" i="21"/>
  <c r="CM263" i="21" s="1"/>
  <c r="CM260" i="21" s="1"/>
  <c r="DZ178" i="21"/>
  <c r="DZ263" i="21" s="1"/>
  <c r="DZ260" i="21" s="1"/>
  <c r="BD178" i="21"/>
  <c r="BD263" i="21" s="1"/>
  <c r="BD260" i="21" s="1"/>
  <c r="BE259" i="21"/>
  <c r="BF25" i="25" s="1"/>
  <c r="CZ178" i="21"/>
  <c r="CZ263" i="21" s="1"/>
  <c r="BH259" i="21"/>
  <c r="BI25" i="25" s="1"/>
  <c r="DU178" i="21"/>
  <c r="DU263" i="21" s="1"/>
  <c r="DH259" i="21"/>
  <c r="DI25" i="25" s="1"/>
  <c r="S178" i="21"/>
  <c r="S263" i="21" s="1"/>
  <c r="S260" i="21" s="1"/>
  <c r="EM259" i="21"/>
  <c r="EN25" i="25" s="1"/>
  <c r="BQ178" i="21"/>
  <c r="BQ263" i="21" s="1"/>
  <c r="DQ259" i="21"/>
  <c r="DR25" i="25" s="1"/>
  <c r="T178" i="21"/>
  <c r="T263" i="21" s="1"/>
  <c r="T260" i="21" s="1"/>
  <c r="CF259" i="21"/>
  <c r="CG25" i="25" s="1"/>
  <c r="BZ178" i="21"/>
  <c r="BZ263" i="21" s="1"/>
  <c r="EF259" i="21"/>
  <c r="EG25" i="25" s="1"/>
  <c r="BI178" i="21"/>
  <c r="BI263" i="21" s="1"/>
  <c r="DN178" i="21"/>
  <c r="DN263" i="21" s="1"/>
  <c r="AO178" i="21"/>
  <c r="AO263" i="21" s="1"/>
  <c r="AO260" i="21" s="1"/>
  <c r="W178" i="21"/>
  <c r="W263" i="21" s="1"/>
  <c r="EF178" i="21"/>
  <c r="EF263" i="21" s="1"/>
  <c r="DC259" i="21"/>
  <c r="DD25" i="25" s="1"/>
  <c r="BZ259" i="21"/>
  <c r="CA25" i="25" s="1"/>
  <c r="DF178" i="21"/>
  <c r="DF263" i="21" s="1"/>
  <c r="CS178" i="21"/>
  <c r="CS263" i="21" s="1"/>
  <c r="CS260" i="21" s="1"/>
  <c r="DO259" i="21"/>
  <c r="DP25" i="25" s="1"/>
  <c r="L171" i="21"/>
  <c r="DI178" i="21"/>
  <c r="DI263" i="21" s="1"/>
  <c r="EN178" i="21"/>
  <c r="EN263" i="21" s="1"/>
  <c r="CY259" i="21"/>
  <c r="CZ25" i="25" s="1"/>
  <c r="BY259" i="21"/>
  <c r="BY260" i="21" s="1"/>
  <c r="BF178" i="21"/>
  <c r="BF263" i="21" s="1"/>
  <c r="DO178" i="21"/>
  <c r="DO263" i="21" s="1"/>
  <c r="DJ178" i="21"/>
  <c r="DJ263" i="21" s="1"/>
  <c r="AE178" i="21"/>
  <c r="AE263" i="21" s="1"/>
  <c r="AP259" i="21"/>
  <c r="AQ25" i="25" s="1"/>
  <c r="CY178" i="21"/>
  <c r="CY263" i="21" s="1"/>
  <c r="AU178" i="21"/>
  <c r="AU263" i="21" s="1"/>
  <c r="AA259" i="21"/>
  <c r="AB25" i="25" s="1"/>
  <c r="DG178" i="21"/>
  <c r="DG263" i="21" s="1"/>
  <c r="DG260" i="21" s="1"/>
  <c r="BG178" i="21"/>
  <c r="BG263" i="21" s="1"/>
  <c r="BR259" i="21"/>
  <c r="BS25" i="25" s="1"/>
  <c r="CX178" i="21"/>
  <c r="CX263" i="21" s="1"/>
  <c r="CX260" i="21" s="1"/>
  <c r="BH178" i="21"/>
  <c r="BH263" i="21" s="1"/>
  <c r="DH178" i="21"/>
  <c r="DH263" i="21" s="1"/>
  <c r="BS178" i="21"/>
  <c r="BS263" i="21" s="1"/>
  <c r="AK259" i="21"/>
  <c r="AL25" i="25" s="1"/>
  <c r="AE259" i="21"/>
  <c r="AF25" i="25" s="1"/>
  <c r="AD259" i="21"/>
  <c r="AE25" i="25" s="1"/>
  <c r="DX259" i="21"/>
  <c r="DY25" i="25" s="1"/>
  <c r="CE178" i="21"/>
  <c r="CE263" i="21" s="1"/>
  <c r="CE260" i="21" s="1"/>
  <c r="EJ259" i="21"/>
  <c r="EK25" i="25" s="1"/>
  <c r="BN259" i="21"/>
  <c r="BO25" i="25" s="1"/>
  <c r="AZ259" i="21"/>
  <c r="BA25" i="25" s="1"/>
  <c r="CZ259" i="21"/>
  <c r="DA25" i="25" s="1"/>
  <c r="DE259" i="21"/>
  <c r="DF25" i="25" s="1"/>
  <c r="DX178" i="21"/>
  <c r="DX263" i="21" s="1"/>
  <c r="DQ178" i="21"/>
  <c r="DQ263" i="21" s="1"/>
  <c r="EJ178" i="21"/>
  <c r="EJ263" i="21" s="1"/>
  <c r="DD178" i="21"/>
  <c r="DD263" i="21" s="1"/>
  <c r="DD260" i="21" s="1"/>
  <c r="CV259" i="21"/>
  <c r="CW25" i="25" s="1"/>
  <c r="EC259" i="21"/>
  <c r="ED25" i="25" s="1"/>
  <c r="CU178" i="21"/>
  <c r="CU263" i="21" s="1"/>
  <c r="DP259" i="21"/>
  <c r="DQ25" i="25" s="1"/>
  <c r="BQ259" i="21"/>
  <c r="BR25" i="25" s="1"/>
  <c r="CH178" i="21"/>
  <c r="CH263" i="21" s="1"/>
  <c r="CH260" i="21" s="1"/>
  <c r="EH178" i="21"/>
  <c r="EH263" i="21" s="1"/>
  <c r="EH260" i="21" s="1"/>
  <c r="DB259" i="21"/>
  <c r="DB178" i="21"/>
  <c r="DB263" i="21" s="1"/>
  <c r="CL259" i="21"/>
  <c r="CL178" i="21"/>
  <c r="CL263" i="21" s="1"/>
  <c r="BA259" i="21"/>
  <c r="BA178" i="21"/>
  <c r="BA263" i="21" s="1"/>
  <c r="CQ178" i="21"/>
  <c r="CQ263" i="21" s="1"/>
  <c r="CQ259" i="21"/>
  <c r="DV259" i="21"/>
  <c r="DV178" i="21"/>
  <c r="DV263" i="21" s="1"/>
  <c r="V178" i="21"/>
  <c r="V263" i="21" s="1"/>
  <c r="V259" i="21"/>
  <c r="CW259" i="21"/>
  <c r="CW178" i="21"/>
  <c r="CW263" i="21" s="1"/>
  <c r="BV178" i="21"/>
  <c r="BV263" i="21" s="1"/>
  <c r="BV260" i="21" s="1"/>
  <c r="EL259" i="21"/>
  <c r="EM25" i="25" s="1"/>
  <c r="EL178" i="21"/>
  <c r="EL263" i="21" s="1"/>
  <c r="CG178" i="21"/>
  <c r="CG263" i="21" s="1"/>
  <c r="CG259" i="21"/>
  <c r="ED259" i="21"/>
  <c r="ED178" i="21"/>
  <c r="ED263" i="21" s="1"/>
  <c r="DL49" i="21"/>
  <c r="DL51" i="21" s="1"/>
  <c r="DL20" i="28"/>
  <c r="DS260" i="21"/>
  <c r="BB260" i="21"/>
  <c r="EB236" i="21"/>
  <c r="EB240" i="21" s="1"/>
  <c r="EB15" i="28"/>
  <c r="AW25" i="25"/>
  <c r="AZ25" i="25"/>
  <c r="AY260" i="21"/>
  <c r="AC25" i="25"/>
  <c r="AY25" i="25"/>
  <c r="AK25" i="25"/>
  <c r="EO260" i="21"/>
  <c r="BV25" i="25"/>
  <c r="BU260" i="21"/>
  <c r="DL260" i="21"/>
  <c r="BD25" i="25"/>
  <c r="Z25" i="25"/>
  <c r="Q25" i="25"/>
  <c r="P260" i="21"/>
  <c r="CC25" i="25"/>
  <c r="CB260" i="21"/>
  <c r="CF25" i="25"/>
  <c r="T25" i="25"/>
  <c r="U25" i="25"/>
  <c r="N179" i="21"/>
  <c r="N263" i="21"/>
  <c r="AP25" i="25"/>
  <c r="Z33" i="30"/>
  <c r="AH33" i="30"/>
  <c r="AJ25" i="30"/>
  <c r="AJ33" i="30"/>
  <c r="AF33" i="30"/>
  <c r="Y33" i="30"/>
  <c r="X33" i="30"/>
  <c r="V33" i="30"/>
  <c r="AC33" i="30"/>
  <c r="V25" i="30"/>
  <c r="P33" i="30"/>
  <c r="AH25" i="30"/>
  <c r="AA33" i="30"/>
  <c r="T33" i="30"/>
  <c r="AD33" i="30"/>
  <c r="U33" i="30"/>
  <c r="R25" i="30"/>
  <c r="S33" i="30"/>
  <c r="AE33" i="30"/>
  <c r="R33" i="30"/>
  <c r="Q33" i="30"/>
  <c r="AE25" i="30"/>
  <c r="Q25" i="30"/>
  <c r="W33" i="30"/>
  <c r="AF25" i="30"/>
  <c r="AI33" i="30"/>
  <c r="AE19" i="31"/>
  <c r="AG33" i="30"/>
  <c r="BK25" i="25" l="1"/>
  <c r="Y25" i="25"/>
  <c r="EE260" i="21"/>
  <c r="EA260" i="21"/>
  <c r="BU25" i="25"/>
  <c r="AR260" i="21"/>
  <c r="V25" i="25"/>
  <c r="BL260" i="21"/>
  <c r="AF260" i="21"/>
  <c r="CP260" i="21"/>
  <c r="AU260" i="21"/>
  <c r="DJ260" i="21"/>
  <c r="DN260" i="21"/>
  <c r="CO260" i="21"/>
  <c r="BG260" i="21"/>
  <c r="BI260" i="21"/>
  <c r="AT260" i="21"/>
  <c r="DF260" i="21"/>
  <c r="M33" i="25"/>
  <c r="BP260" i="21"/>
  <c r="W260" i="21"/>
  <c r="EI260" i="21"/>
  <c r="EG260" i="21"/>
  <c r="BO260" i="21"/>
  <c r="DA260" i="21"/>
  <c r="DR260" i="21"/>
  <c r="AI260" i="21"/>
  <c r="Q260" i="21"/>
  <c r="N180" i="21"/>
  <c r="O19" i="28" s="1"/>
  <c r="N34" i="26"/>
  <c r="AC260" i="21"/>
  <c r="BC260" i="21"/>
  <c r="CU260" i="21"/>
  <c r="BW260" i="21"/>
  <c r="AL260" i="21"/>
  <c r="DI260" i="21"/>
  <c r="CI260" i="21"/>
  <c r="AU25" i="25"/>
  <c r="BX260" i="21"/>
  <c r="BH260" i="21"/>
  <c r="AK260" i="21"/>
  <c r="BF260" i="21"/>
  <c r="AW260" i="21"/>
  <c r="DK260" i="21"/>
  <c r="DC260" i="21"/>
  <c r="O260" i="21"/>
  <c r="CJ260" i="21"/>
  <c r="AP260" i="21"/>
  <c r="AH260" i="21"/>
  <c r="CT260" i="21"/>
  <c r="DT260" i="21"/>
  <c r="AA260" i="21"/>
  <c r="CD260" i="21"/>
  <c r="CE25" i="25"/>
  <c r="AO25" i="25"/>
  <c r="EC260" i="21"/>
  <c r="CC260" i="21"/>
  <c r="EM260" i="21"/>
  <c r="DH260" i="21"/>
  <c r="AS260" i="21"/>
  <c r="S25" i="25"/>
  <c r="AG260" i="21"/>
  <c r="BE260" i="21"/>
  <c r="DE260" i="21"/>
  <c r="CY260" i="21"/>
  <c r="DO260" i="21"/>
  <c r="CF260" i="21"/>
  <c r="BS260" i="21"/>
  <c r="EL260" i="21"/>
  <c r="EF260" i="21"/>
  <c r="DW260" i="21"/>
  <c r="BM260" i="21"/>
  <c r="DU260" i="21"/>
  <c r="BZ25" i="25"/>
  <c r="DY260" i="21"/>
  <c r="BZ260" i="21"/>
  <c r="EN260" i="21"/>
  <c r="AE260" i="21"/>
  <c r="EJ260" i="21"/>
  <c r="BR260" i="21"/>
  <c r="DM260" i="21"/>
  <c r="CZ260" i="21"/>
  <c r="DQ260" i="21"/>
  <c r="L259" i="21"/>
  <c r="BQ260" i="21"/>
  <c r="AZ260" i="21"/>
  <c r="AD260" i="21"/>
  <c r="CV260" i="21"/>
  <c r="BN260" i="21"/>
  <c r="DP260" i="21"/>
  <c r="L263" i="21"/>
  <c r="DX260" i="21"/>
  <c r="CH25" i="25"/>
  <c r="CG260" i="21"/>
  <c r="CX25" i="25"/>
  <c r="CW260" i="21"/>
  <c r="EE25" i="25"/>
  <c r="ED260" i="21"/>
  <c r="W25" i="25"/>
  <c r="V260" i="21"/>
  <c r="DW25" i="25"/>
  <c r="DV260" i="21"/>
  <c r="DC25" i="25"/>
  <c r="DB260" i="21"/>
  <c r="CR25" i="25"/>
  <c r="CQ260" i="21"/>
  <c r="BB25" i="25"/>
  <c r="BA260" i="21"/>
  <c r="CM25" i="25"/>
  <c r="CL260" i="21"/>
  <c r="DL24" i="26"/>
  <c r="EC236" i="21"/>
  <c r="EC15" i="28"/>
  <c r="N260" i="21"/>
  <c r="N264" i="21"/>
  <c r="AB25" i="30"/>
  <c r="AC25" i="30"/>
  <c r="AD25" i="30"/>
  <c r="O25" i="30"/>
  <c r="AB33" i="30"/>
  <c r="Z25" i="30"/>
  <c r="P25" i="30"/>
  <c r="U25" i="30"/>
  <c r="Y25" i="30"/>
  <c r="AG25" i="30"/>
  <c r="AI25" i="30"/>
  <c r="AA25" i="30"/>
  <c r="O33" i="30"/>
  <c r="S25" i="30"/>
  <c r="T25" i="30"/>
  <c r="X25" i="30"/>
  <c r="W25" i="30"/>
  <c r="O177" i="21" l="1"/>
  <c r="M33" i="30"/>
  <c r="M25" i="25"/>
  <c r="J260" i="21"/>
  <c r="M25" i="30"/>
  <c r="DL52" i="21"/>
  <c r="DM49" i="21" s="1"/>
  <c r="DM51" i="21" s="1"/>
  <c r="EC239" i="21"/>
  <c r="N26" i="26"/>
  <c r="N265" i="21"/>
  <c r="O179" i="21"/>
  <c r="O34" i="26" s="1"/>
  <c r="DM20" i="28" l="1"/>
  <c r="DM24" i="26"/>
  <c r="EC240" i="21"/>
  <c r="ED236" i="21" s="1"/>
  <c r="ED240" i="21" s="1"/>
  <c r="L239" i="21"/>
  <c r="O264" i="21"/>
  <c r="O180" i="21"/>
  <c r="O28" i="28"/>
  <c r="O262" i="21"/>
  <c r="DM52" i="21" l="1"/>
  <c r="ED15" i="28"/>
  <c r="J239" i="21"/>
  <c r="H400" i="21" s="1"/>
  <c r="O70" i="24" s="1"/>
  <c r="L240" i="21"/>
  <c r="EE236" i="21"/>
  <c r="EE240" i="21" s="1"/>
  <c r="O265" i="21"/>
  <c r="P262" i="21" s="1"/>
  <c r="O26" i="26"/>
  <c r="P19" i="28"/>
  <c r="P177" i="21"/>
  <c r="AH14" i="31"/>
  <c r="E6" i="33" l="1"/>
  <c r="G6" i="33" s="1"/>
  <c r="DN20" i="28"/>
  <c r="DN49" i="21"/>
  <c r="DN51" i="21" s="1"/>
  <c r="P28" i="28"/>
  <c r="EF236" i="21"/>
  <c r="EF240" i="21" s="1"/>
  <c r="P179" i="21"/>
  <c r="P34" i="26" s="1"/>
  <c r="E15" i="33" l="1"/>
  <c r="G15" i="33" s="1"/>
  <c r="DN24" i="26"/>
  <c r="EG236" i="21"/>
  <c r="EG240" i="21" s="1"/>
  <c r="P264" i="21"/>
  <c r="P180" i="21"/>
  <c r="DN52" i="21" l="1"/>
  <c r="EH236" i="21"/>
  <c r="EH240" i="21" s="1"/>
  <c r="Q19" i="28"/>
  <c r="Q177" i="21"/>
  <c r="P26" i="26"/>
  <c r="P265" i="21"/>
  <c r="DO49" i="21" l="1"/>
  <c r="DO51" i="21" s="1"/>
  <c r="DO20" i="28"/>
  <c r="EI236" i="21"/>
  <c r="EI240" i="21" s="1"/>
  <c r="Q179" i="21"/>
  <c r="Q28" i="28"/>
  <c r="Q262" i="21"/>
  <c r="Q180" i="21" l="1"/>
  <c r="R177" i="21" s="1"/>
  <c r="Q34" i="26"/>
  <c r="DO24" i="26"/>
  <c r="EJ236" i="21"/>
  <c r="EJ240" i="21" s="1"/>
  <c r="Q264" i="21"/>
  <c r="Q265" i="21" s="1"/>
  <c r="R19" i="28" l="1"/>
  <c r="DO52" i="21"/>
  <c r="DP49" i="21" s="1"/>
  <c r="DP51" i="21" s="1"/>
  <c r="EK236" i="21"/>
  <c r="EK240" i="21" s="1"/>
  <c r="R28" i="28"/>
  <c r="R262" i="21"/>
  <c r="R179" i="21"/>
  <c r="Q26" i="26"/>
  <c r="R180" i="21" l="1"/>
  <c r="S177" i="21" s="1"/>
  <c r="R34" i="26"/>
  <c r="DP20" i="28"/>
  <c r="DP24" i="26"/>
  <c r="EL236" i="21"/>
  <c r="EL240" i="21" s="1"/>
  <c r="R264" i="21"/>
  <c r="R265" i="21" s="1"/>
  <c r="S19" i="28" l="1"/>
  <c r="DP52" i="21"/>
  <c r="EM236" i="21"/>
  <c r="EM240" i="21" s="1"/>
  <c r="S28" i="28"/>
  <c r="S262" i="21"/>
  <c r="S179" i="21"/>
  <c r="R26" i="26"/>
  <c r="S180" i="21" l="1"/>
  <c r="T19" i="28" s="1"/>
  <c r="S34" i="26"/>
  <c r="DQ49" i="21"/>
  <c r="DQ51" i="21" s="1"/>
  <c r="DQ20" i="28"/>
  <c r="EN236" i="21"/>
  <c r="EN240" i="21" s="1"/>
  <c r="S264" i="21"/>
  <c r="S26" i="26" s="1"/>
  <c r="O18" i="31"/>
  <c r="N25" i="29"/>
  <c r="T177" i="21" l="1"/>
  <c r="DQ24" i="26"/>
  <c r="EO236" i="21"/>
  <c r="S265" i="21"/>
  <c r="T179" i="21"/>
  <c r="V23" i="32"/>
  <c r="N33" i="29"/>
  <c r="AE23" i="29"/>
  <c r="EO239" i="21" l="1"/>
  <c r="EO240" i="21" s="1"/>
  <c r="T180" i="21"/>
  <c r="U177" i="21" s="1"/>
  <c r="T34" i="26"/>
  <c r="M127" i="47"/>
  <c r="DQ52" i="21"/>
  <c r="DR20" i="28" s="1"/>
  <c r="T28" i="28"/>
  <c r="T262" i="21"/>
  <c r="T264" i="21"/>
  <c r="T26" i="26" s="1"/>
  <c r="AF19" i="31"/>
  <c r="O27" i="31"/>
  <c r="U19" i="28" l="1"/>
  <c r="DR49" i="21"/>
  <c r="U179" i="21"/>
  <c r="T265" i="21"/>
  <c r="U180" i="21" l="1"/>
  <c r="V19" i="28" s="1"/>
  <c r="U34" i="26"/>
  <c r="DR51" i="21"/>
  <c r="DR24" i="26" s="1"/>
  <c r="U264" i="21"/>
  <c r="U26" i="26" s="1"/>
  <c r="U28" i="28"/>
  <c r="U262" i="21"/>
  <c r="V177" i="21" l="1"/>
  <c r="V179" i="21" s="1"/>
  <c r="DR52" i="21"/>
  <c r="DS49" i="21" s="1"/>
  <c r="DS51" i="21" s="1"/>
  <c r="U265" i="21"/>
  <c r="V28" i="28" s="1"/>
  <c r="V180" i="21" l="1"/>
  <c r="W19" i="28" s="1"/>
  <c r="V34" i="26"/>
  <c r="DS20" i="28"/>
  <c r="DS24" i="26"/>
  <c r="V262" i="21"/>
  <c r="V264" i="21"/>
  <c r="V26" i="26" s="1"/>
  <c r="W177" i="21" l="1"/>
  <c r="W179" i="21" s="1"/>
  <c r="W34" i="26" s="1"/>
  <c r="DS52" i="21"/>
  <c r="V265" i="21"/>
  <c r="W28" i="28" s="1"/>
  <c r="DT49" i="21" l="1"/>
  <c r="DT51" i="21" s="1"/>
  <c r="DT20" i="28"/>
  <c r="W262" i="21"/>
  <c r="W264" i="21"/>
  <c r="W26" i="26" s="1"/>
  <c r="W180" i="21"/>
  <c r="DT24" i="26" l="1"/>
  <c r="W265" i="21"/>
  <c r="X262" i="21" s="1"/>
  <c r="X19" i="28"/>
  <c r="X177" i="21"/>
  <c r="DT52" i="21" l="1"/>
  <c r="DU20" i="28" s="1"/>
  <c r="X28" i="28"/>
  <c r="X179" i="21"/>
  <c r="X180" i="21" l="1"/>
  <c r="Y19" i="28" s="1"/>
  <c r="X34" i="26"/>
  <c r="DU49" i="21"/>
  <c r="X264" i="21"/>
  <c r="Y177" i="21" l="1"/>
  <c r="DU51" i="21"/>
  <c r="DU24" i="26" s="1"/>
  <c r="X26" i="26"/>
  <c r="X265" i="21"/>
  <c r="Y179" i="21"/>
  <c r="Y180" i="21" l="1"/>
  <c r="Z19" i="28" s="1"/>
  <c r="Y34" i="26"/>
  <c r="DU52" i="21"/>
  <c r="DV49" i="21" s="1"/>
  <c r="DV51" i="21" s="1"/>
  <c r="DV24" i="26" s="1"/>
  <c r="Y28" i="28"/>
  <c r="Y262" i="21"/>
  <c r="Y264" i="21"/>
  <c r="Y26" i="26" s="1"/>
  <c r="O25" i="29"/>
  <c r="N33" i="32"/>
  <c r="P18" i="31"/>
  <c r="N25" i="32"/>
  <c r="O33" i="29"/>
  <c r="Z177" i="21" l="1"/>
  <c r="Z179" i="21" s="1"/>
  <c r="DV20" i="28"/>
  <c r="E125" i="47"/>
  <c r="E129" i="47"/>
  <c r="DV52" i="21"/>
  <c r="DW20" i="28" s="1"/>
  <c r="Y265" i="21"/>
  <c r="Z180" i="21" l="1"/>
  <c r="AA19" i="28" s="1"/>
  <c r="Z34" i="26"/>
  <c r="DW49" i="21"/>
  <c r="Z28" i="28"/>
  <c r="Z262" i="21"/>
  <c r="Z264" i="21"/>
  <c r="Z26" i="26" s="1"/>
  <c r="P27" i="31"/>
  <c r="AA177" i="21" l="1"/>
  <c r="AA179" i="21" s="1"/>
  <c r="DW51" i="21"/>
  <c r="DW24" i="26" s="1"/>
  <c r="Z265" i="21"/>
  <c r="AF23" i="29"/>
  <c r="AA180" i="21" l="1"/>
  <c r="AB19" i="28" s="1"/>
  <c r="AA34" i="26"/>
  <c r="DW52" i="21"/>
  <c r="DX49" i="21" s="1"/>
  <c r="DX51" i="21" s="1"/>
  <c r="AA28" i="28"/>
  <c r="AA262" i="21"/>
  <c r="AA264" i="21"/>
  <c r="AA26" i="26" s="1"/>
  <c r="AB177" i="21" l="1"/>
  <c r="DX20" i="28"/>
  <c r="DX24" i="26"/>
  <c r="AA265" i="21"/>
  <c r="AB28" i="28" s="1"/>
  <c r="AB179" i="21"/>
  <c r="AG19" i="31"/>
  <c r="AB180" i="21" l="1"/>
  <c r="AC177" i="21" s="1"/>
  <c r="AB34" i="26"/>
  <c r="DX52" i="21"/>
  <c r="DY49" i="21" s="1"/>
  <c r="DY51" i="21" s="1"/>
  <c r="AB262" i="21"/>
  <c r="AC19" i="28"/>
  <c r="AB264" i="21"/>
  <c r="AB26" i="26" s="1"/>
  <c r="DY20" i="28" l="1"/>
  <c r="DY24" i="26"/>
  <c r="AC179" i="21"/>
  <c r="AB265" i="21"/>
  <c r="AC180" i="21" l="1"/>
  <c r="AD19" i="28" s="1"/>
  <c r="AC34" i="26"/>
  <c r="DY52" i="21"/>
  <c r="AC28" i="28"/>
  <c r="AC262" i="21"/>
  <c r="AC264" i="21"/>
  <c r="AC26" i="26" s="1"/>
  <c r="AD177" i="21" l="1"/>
  <c r="DZ49" i="21"/>
  <c r="DZ51" i="21" s="1"/>
  <c r="DZ20" i="28"/>
  <c r="AC265" i="21"/>
  <c r="AD179" i="21"/>
  <c r="AD180" i="21" l="1"/>
  <c r="AE177" i="21" s="1"/>
  <c r="AD34" i="26"/>
  <c r="DZ24" i="26"/>
  <c r="AD264" i="21"/>
  <c r="AD26" i="26" s="1"/>
  <c r="AD28" i="28"/>
  <c r="AD262" i="21"/>
  <c r="AE19" i="28" l="1"/>
  <c r="DZ52" i="21"/>
  <c r="AD265" i="21"/>
  <c r="AE179" i="21"/>
  <c r="AE34" i="26" s="1"/>
  <c r="EA49" i="21" l="1"/>
  <c r="EA51" i="21" s="1"/>
  <c r="EA20" i="28"/>
  <c r="AE264" i="21"/>
  <c r="AE26" i="26" s="1"/>
  <c r="AE180" i="21"/>
  <c r="AE28" i="28"/>
  <c r="AE262" i="21"/>
  <c r="P25" i="29"/>
  <c r="EA24" i="26" l="1"/>
  <c r="AE265" i="21"/>
  <c r="AF28" i="28" s="1"/>
  <c r="AF19" i="28"/>
  <c r="AF177" i="21"/>
  <c r="Q27" i="31"/>
  <c r="Q18" i="31"/>
  <c r="P33" i="29"/>
  <c r="EA52" i="21" l="1"/>
  <c r="EB20" i="28" s="1"/>
  <c r="AF262" i="21"/>
  <c r="AF179" i="21"/>
  <c r="AF34" i="26" s="1"/>
  <c r="EB49" i="21" l="1"/>
  <c r="AF264" i="21"/>
  <c r="AF180" i="21"/>
  <c r="EB51" i="21" l="1"/>
  <c r="EB24" i="26" s="1"/>
  <c r="AF26" i="26"/>
  <c r="AF265" i="21"/>
  <c r="AG19" i="28"/>
  <c r="AG177" i="21"/>
  <c r="EB52" i="21" l="1"/>
  <c r="EC20" i="28" s="1"/>
  <c r="AG179" i="21"/>
  <c r="AG28" i="28"/>
  <c r="AG262" i="21"/>
  <c r="AG180" i="21" l="1"/>
  <c r="AH19" i="28" s="1"/>
  <c r="AG34" i="26"/>
  <c r="EC49" i="21"/>
  <c r="EC51" i="21" s="1"/>
  <c r="EC24" i="26" s="1"/>
  <c r="AG264" i="21"/>
  <c r="AG26" i="26" s="1"/>
  <c r="W23" i="32"/>
  <c r="AG23" i="29"/>
  <c r="AH177" i="21" l="1"/>
  <c r="L23" i="29"/>
  <c r="N127" i="47"/>
  <c r="L23" i="32"/>
  <c r="EC52" i="21"/>
  <c r="AG265" i="21"/>
  <c r="AH179" i="21"/>
  <c r="AH180" i="21" l="1"/>
  <c r="AI19" i="28" s="1"/>
  <c r="AH34" i="26"/>
  <c r="C127" i="47"/>
  <c r="ED49" i="21"/>
  <c r="ED51" i="21" s="1"/>
  <c r="ED24" i="26" s="1"/>
  <c r="ED20" i="28"/>
  <c r="AI177" i="21"/>
  <c r="AH264" i="21"/>
  <c r="AH26" i="26" s="1"/>
  <c r="AH28" i="28"/>
  <c r="AH262" i="21"/>
  <c r="AH19" i="31"/>
  <c r="ED52" i="21" l="1"/>
  <c r="AH265" i="21"/>
  <c r="AI179" i="21"/>
  <c r="EE49" i="21" l="1"/>
  <c r="EE51" i="21" s="1"/>
  <c r="EE24" i="26" s="1"/>
  <c r="AI180" i="21"/>
  <c r="AJ19" i="28" s="1"/>
  <c r="AI34" i="26"/>
  <c r="AI28" i="28"/>
  <c r="AI262" i="21"/>
  <c r="AI264" i="21"/>
  <c r="AI26" i="26" s="1"/>
  <c r="AJ177" i="21" l="1"/>
  <c r="AJ179" i="21" s="1"/>
  <c r="EE52" i="21"/>
  <c r="EF49" i="21" s="1"/>
  <c r="AI265" i="21"/>
  <c r="EF51" i="21" l="1"/>
  <c r="EF24" i="26" s="1"/>
  <c r="AJ180" i="21"/>
  <c r="AK19" i="28" s="1"/>
  <c r="AJ34" i="26"/>
  <c r="AJ264" i="21"/>
  <c r="AJ26" i="26" s="1"/>
  <c r="AJ28" i="28"/>
  <c r="AJ262" i="21"/>
  <c r="EF52" i="21" l="1"/>
  <c r="EG49" i="21" s="1"/>
  <c r="AK177" i="21"/>
  <c r="AK179" i="21" s="1"/>
  <c r="AJ265" i="21"/>
  <c r="EG51" i="21" l="1"/>
  <c r="EG24" i="26" s="1"/>
  <c r="AK180" i="21"/>
  <c r="AL19" i="28" s="1"/>
  <c r="AK34" i="26"/>
  <c r="AK28" i="28"/>
  <c r="AK262" i="21"/>
  <c r="AK264" i="21"/>
  <c r="AK26" i="26" s="1"/>
  <c r="R18" i="31"/>
  <c r="O33" i="32"/>
  <c r="Q33" i="29"/>
  <c r="Q25" i="29"/>
  <c r="O25" i="32"/>
  <c r="EG52" i="21" l="1"/>
  <c r="EH49" i="21" s="1"/>
  <c r="AL177" i="21"/>
  <c r="AL179" i="21" s="1"/>
  <c r="F129" i="47"/>
  <c r="F125" i="47"/>
  <c r="AK265" i="21"/>
  <c r="EH51" i="21" l="1"/>
  <c r="EH24" i="26" s="1"/>
  <c r="AL180" i="21"/>
  <c r="AM19" i="28" s="1"/>
  <c r="AL34" i="26"/>
  <c r="AL264" i="21"/>
  <c r="AL26" i="26" s="1"/>
  <c r="AL28" i="28"/>
  <c r="AL262" i="21"/>
  <c r="R27" i="31"/>
  <c r="EH52" i="21" l="1"/>
  <c r="EI49" i="21" s="1"/>
  <c r="AM177" i="21"/>
  <c r="AM179" i="21" s="1"/>
  <c r="AL265" i="21"/>
  <c r="EI51" i="21" l="1"/>
  <c r="EI24" i="26" s="1"/>
  <c r="AM180" i="21"/>
  <c r="AN177" i="21" s="1"/>
  <c r="AM34" i="26"/>
  <c r="AM28" i="28"/>
  <c r="AM262" i="21"/>
  <c r="AM264" i="21"/>
  <c r="AM26" i="26" s="1"/>
  <c r="EI52" i="21" l="1"/>
  <c r="EJ49" i="21" s="1"/>
  <c r="AN19" i="28"/>
  <c r="AN179" i="21"/>
  <c r="AM265" i="21"/>
  <c r="EJ51" i="21" l="1"/>
  <c r="EJ24" i="26" s="1"/>
  <c r="AN180" i="21"/>
  <c r="AO19" i="28" s="1"/>
  <c r="AN34" i="26"/>
  <c r="AN28" i="28"/>
  <c r="AN262" i="21"/>
  <c r="AN264" i="21"/>
  <c r="AN26" i="26" s="1"/>
  <c r="EJ52" i="21" l="1"/>
  <c r="EK49" i="21" s="1"/>
  <c r="AO177" i="21"/>
  <c r="AO179" i="21" s="1"/>
  <c r="AN265" i="21"/>
  <c r="EK51" i="21" l="1"/>
  <c r="EK24" i="26" s="1"/>
  <c r="AO180" i="21"/>
  <c r="AP19" i="28" s="1"/>
  <c r="AO34" i="26"/>
  <c r="AO28" i="28"/>
  <c r="AO262" i="21"/>
  <c r="AO264" i="21"/>
  <c r="AO26" i="26" s="1"/>
  <c r="EK52" i="21" l="1"/>
  <c r="EL49" i="21" s="1"/>
  <c r="AP177" i="21"/>
  <c r="AP179" i="21" s="1"/>
  <c r="AP34" i="26" s="1"/>
  <c r="AO265" i="21"/>
  <c r="EL51" i="21" l="1"/>
  <c r="EL24" i="26" s="1"/>
  <c r="AP264" i="21"/>
  <c r="AP26" i="26" s="1"/>
  <c r="AP28" i="28"/>
  <c r="AP262" i="21"/>
  <c r="AP180" i="21"/>
  <c r="EL52" i="21" l="1"/>
  <c r="EM49" i="21" s="1"/>
  <c r="AQ19" i="28"/>
  <c r="AQ177" i="21"/>
  <c r="AP265" i="21"/>
  <c r="EM51" i="21" l="1"/>
  <c r="EM24" i="26" s="1"/>
  <c r="AQ179" i="21"/>
  <c r="AQ28" i="28"/>
  <c r="AQ262" i="21"/>
  <c r="EM52" i="21" l="1"/>
  <c r="EN49" i="21" s="1"/>
  <c r="AQ180" i="21"/>
  <c r="AR19" i="28" s="1"/>
  <c r="AQ34" i="26"/>
  <c r="AQ264" i="21"/>
  <c r="AQ26" i="26" s="1"/>
  <c r="S18" i="31"/>
  <c r="R25" i="29"/>
  <c r="R33" i="29"/>
  <c r="EN51" i="21" l="1"/>
  <c r="EN24" i="26" s="1"/>
  <c r="AR177" i="21"/>
  <c r="AR179" i="21" s="1"/>
  <c r="AQ265" i="21"/>
  <c r="EN52" i="21" l="1"/>
  <c r="EO49" i="21" s="1"/>
  <c r="AR180" i="21"/>
  <c r="AS19" i="28" s="1"/>
  <c r="AR34" i="26"/>
  <c r="AR28" i="28"/>
  <c r="AR262" i="21"/>
  <c r="AR264" i="21"/>
  <c r="AR26" i="26" s="1"/>
  <c r="S27" i="31"/>
  <c r="EO51" i="21" l="1"/>
  <c r="EO24" i="26" s="1"/>
  <c r="L24" i="26" s="1"/>
  <c r="AS177" i="21"/>
  <c r="AS179" i="21" s="1"/>
  <c r="AR265" i="21"/>
  <c r="EO52" i="21" l="1"/>
  <c r="AS180" i="21"/>
  <c r="AT19" i="28" s="1"/>
  <c r="AS34" i="26"/>
  <c r="AS264" i="21"/>
  <c r="AS26" i="26" s="1"/>
  <c r="AS28" i="28"/>
  <c r="AS262" i="21"/>
  <c r="AT177" i="21" l="1"/>
  <c r="AT179" i="21" s="1"/>
  <c r="AS265" i="21"/>
  <c r="AT28" i="28" s="1"/>
  <c r="AT180" i="21" l="1"/>
  <c r="AU19" i="28" s="1"/>
  <c r="AT34" i="26"/>
  <c r="AT262" i="21"/>
  <c r="AT264" i="21"/>
  <c r="AT26" i="26" s="1"/>
  <c r="AU177" i="21" l="1"/>
  <c r="AU179" i="21" s="1"/>
  <c r="AU34" i="26" s="1"/>
  <c r="AT265" i="21"/>
  <c r="AU264" i="21" l="1"/>
  <c r="AU26" i="26" s="1"/>
  <c r="AU28" i="28"/>
  <c r="AU262" i="21"/>
  <c r="AU180" i="21"/>
  <c r="AU265" i="21" l="1"/>
  <c r="AV28" i="28" s="1"/>
  <c r="AV19" i="28"/>
  <c r="AV177" i="21"/>
  <c r="AV262" i="21" l="1"/>
  <c r="AV179" i="21"/>
  <c r="AV180" i="21" l="1"/>
  <c r="AW19" i="28" s="1"/>
  <c r="AV34" i="26"/>
  <c r="AV264" i="21"/>
  <c r="AW177" i="21" l="1"/>
  <c r="AW179" i="21" s="1"/>
  <c r="AW34" i="26" s="1"/>
  <c r="AV26" i="26"/>
  <c r="AV265" i="21"/>
  <c r="AW264" i="21" l="1"/>
  <c r="AW26" i="26" s="1"/>
  <c r="AW28" i="28"/>
  <c r="AW262" i="21"/>
  <c r="AW180" i="21"/>
  <c r="S25" i="29"/>
  <c r="P25" i="32"/>
  <c r="S33" i="29"/>
  <c r="P33" i="32"/>
  <c r="G129" i="47" l="1"/>
  <c r="G125" i="47"/>
  <c r="AX19" i="28"/>
  <c r="AX177" i="21"/>
  <c r="AW265" i="21"/>
  <c r="T18" i="31"/>
  <c r="AX28" i="28" l="1"/>
  <c r="AX262" i="21"/>
  <c r="AX179" i="21"/>
  <c r="AX34" i="26" s="1"/>
  <c r="T27" i="31"/>
  <c r="AX264" i="21" l="1"/>
  <c r="AX26" i="26" s="1"/>
  <c r="AX180" i="21"/>
  <c r="AX265" i="21" l="1"/>
  <c r="AY19" i="28"/>
  <c r="AY177" i="21"/>
  <c r="AY179" i="21" l="1"/>
  <c r="AY28" i="28"/>
  <c r="AY262" i="21"/>
  <c r="AY180" i="21" l="1"/>
  <c r="AZ19" i="28" s="1"/>
  <c r="AY34" i="26"/>
  <c r="AY264" i="21"/>
  <c r="AY26" i="26" s="1"/>
  <c r="AZ177" i="21" l="1"/>
  <c r="AZ179" i="21" s="1"/>
  <c r="AY265" i="21"/>
  <c r="AZ180" i="21" l="1"/>
  <c r="BA19" i="28" s="1"/>
  <c r="AZ34" i="26"/>
  <c r="AZ264" i="21"/>
  <c r="AZ26" i="26" s="1"/>
  <c r="AZ28" i="28"/>
  <c r="AZ262" i="21"/>
  <c r="BA177" i="21" l="1"/>
  <c r="BA179" i="21" s="1"/>
  <c r="AZ265" i="21"/>
  <c r="BA28" i="28" s="1"/>
  <c r="BA180" i="21" l="1"/>
  <c r="BB19" i="28" s="1"/>
  <c r="BA34" i="26"/>
  <c r="BA262" i="21"/>
  <c r="BA264" i="21"/>
  <c r="BA26" i="26" s="1"/>
  <c r="BB177" i="21" l="1"/>
  <c r="BB179" i="21" s="1"/>
  <c r="BB34" i="26" s="1"/>
  <c r="BA265" i="21"/>
  <c r="BB264" i="21" l="1"/>
  <c r="BB26" i="26" s="1"/>
  <c r="BB180" i="21"/>
  <c r="BB28" i="28"/>
  <c r="BB262" i="21"/>
  <c r="BB265" i="21" l="1"/>
  <c r="BC28" i="28" s="1"/>
  <c r="BC19" i="28"/>
  <c r="BC177" i="21"/>
  <c r="BC262" i="21" l="1"/>
  <c r="BC179" i="21"/>
  <c r="BC34" i="26" s="1"/>
  <c r="BC264" i="21" l="1"/>
  <c r="BC180" i="21"/>
  <c r="T33" i="29"/>
  <c r="BD19" i="28" l="1"/>
  <c r="BD177" i="21"/>
  <c r="BC26" i="26"/>
  <c r="BC265" i="21"/>
  <c r="T25" i="29"/>
  <c r="U18" i="31"/>
  <c r="BD179" i="21" l="1"/>
  <c r="BD28" i="28"/>
  <c r="BD262" i="21"/>
  <c r="U27" i="31"/>
  <c r="BD180" i="21" l="1"/>
  <c r="BE19" i="28" s="1"/>
  <c r="BD34" i="26"/>
  <c r="BD264" i="21"/>
  <c r="BD26" i="26" s="1"/>
  <c r="BE177" i="21" l="1"/>
  <c r="BE179" i="21" s="1"/>
  <c r="BE34" i="26" s="1"/>
  <c r="BD265" i="21"/>
  <c r="BE264" i="21" l="1"/>
  <c r="BE26" i="26" s="1"/>
  <c r="BE28" i="28"/>
  <c r="BE262" i="21"/>
  <c r="BE180" i="21"/>
  <c r="BF19" i="28" l="1"/>
  <c r="BF177" i="21"/>
  <c r="BE265" i="21"/>
  <c r="BF179" i="21" l="1"/>
  <c r="BF28" i="28"/>
  <c r="BF262" i="21"/>
  <c r="BF180" i="21" l="1"/>
  <c r="BG19" i="28" s="1"/>
  <c r="BF34" i="26"/>
  <c r="BF264" i="21"/>
  <c r="BF26" i="26" s="1"/>
  <c r="BG177" i="21" l="1"/>
  <c r="BF265" i="21"/>
  <c r="BG262" i="21" s="1"/>
  <c r="BG179" i="21"/>
  <c r="BG180" i="21" l="1"/>
  <c r="BH19" i="28" s="1"/>
  <c r="BG34" i="26"/>
  <c r="BG28" i="28"/>
  <c r="BG264" i="21"/>
  <c r="BG26" i="26" s="1"/>
  <c r="BH177" i="21" l="1"/>
  <c r="BH179" i="21" s="1"/>
  <c r="BH34" i="26" s="1"/>
  <c r="BG265" i="21"/>
  <c r="BH28" i="28" s="1"/>
  <c r="BH262" i="21" l="1"/>
  <c r="BH264" i="21"/>
  <c r="BH26" i="26" s="1"/>
  <c r="BH180" i="21"/>
  <c r="BI19" i="28" l="1"/>
  <c r="BI177" i="21"/>
  <c r="BH265" i="21"/>
  <c r="BI28" i="28" l="1"/>
  <c r="BI262" i="21"/>
  <c r="BI179" i="21"/>
  <c r="BI180" i="21" l="1"/>
  <c r="BJ19" i="28" s="1"/>
  <c r="BI34" i="26"/>
  <c r="BI264" i="21"/>
  <c r="BI26" i="26" s="1"/>
  <c r="U25" i="29"/>
  <c r="V18" i="31"/>
  <c r="Q25" i="32"/>
  <c r="U33" i="29"/>
  <c r="BJ177" i="21" l="1"/>
  <c r="BJ179" i="21" s="1"/>
  <c r="H129" i="47"/>
  <c r="BI265" i="21"/>
  <c r="BJ262" i="21" s="1"/>
  <c r="Q33" i="32"/>
  <c r="BJ180" i="21" l="1"/>
  <c r="BK177" i="21" s="1"/>
  <c r="BJ34" i="26"/>
  <c r="H125" i="47"/>
  <c r="BJ28" i="28"/>
  <c r="BK19" i="28"/>
  <c r="BJ264" i="21"/>
  <c r="BJ26" i="26" s="1"/>
  <c r="V27" i="31"/>
  <c r="BK179" i="21" l="1"/>
  <c r="BK34" i="26" s="1"/>
  <c r="BJ265" i="21"/>
  <c r="BK264" i="21" l="1"/>
  <c r="BK26" i="26" s="1"/>
  <c r="BK180" i="21"/>
  <c r="BK28" i="28"/>
  <c r="BK262" i="21"/>
  <c r="BK265" i="21" l="1"/>
  <c r="BL19" i="28"/>
  <c r="BL177" i="21"/>
  <c r="BL28" i="28" l="1"/>
  <c r="BL262" i="21"/>
  <c r="BL179" i="21"/>
  <c r="BL180" i="21" l="1"/>
  <c r="BM19" i="28" s="1"/>
  <c r="BL34" i="26"/>
  <c r="BL264" i="21"/>
  <c r="BL26" i="26" s="1"/>
  <c r="BM177" i="21" l="1"/>
  <c r="BM179" i="21" s="1"/>
  <c r="BL265" i="21"/>
  <c r="BM180" i="21" l="1"/>
  <c r="BN177" i="21" s="1"/>
  <c r="BM34" i="26"/>
  <c r="BM28" i="28"/>
  <c r="BM262" i="21"/>
  <c r="BM264" i="21"/>
  <c r="BM26" i="26" s="1"/>
  <c r="BN19" i="28" l="1"/>
  <c r="BN179" i="21"/>
  <c r="BM265" i="21"/>
  <c r="BN180" i="21" l="1"/>
  <c r="BO19" i="28" s="1"/>
  <c r="BN34" i="26"/>
  <c r="BN28" i="28"/>
  <c r="BN262" i="21"/>
  <c r="BN264" i="21"/>
  <c r="BN26" i="26" s="1"/>
  <c r="BO177" i="21" l="1"/>
  <c r="BO179" i="21" s="1"/>
  <c r="BN265" i="21"/>
  <c r="BO180" i="21" l="1"/>
  <c r="BP19" i="28" s="1"/>
  <c r="BO34" i="26"/>
  <c r="BO264" i="21"/>
  <c r="BO26" i="26" s="1"/>
  <c r="BO28" i="28"/>
  <c r="BO262" i="21"/>
  <c r="W18" i="31"/>
  <c r="V33" i="29"/>
  <c r="V25" i="29"/>
  <c r="BP177" i="21" l="1"/>
  <c r="BO265" i="21"/>
  <c r="BP28" i="28" s="1"/>
  <c r="BP179" i="21"/>
  <c r="W27" i="31"/>
  <c r="BP180" i="21" l="1"/>
  <c r="BQ19" i="28" s="1"/>
  <c r="BP34" i="26"/>
  <c r="BP262" i="21"/>
  <c r="BP264" i="21"/>
  <c r="BP26" i="26" s="1"/>
  <c r="BQ177" i="21" l="1"/>
  <c r="BQ179" i="21" s="1"/>
  <c r="BP265" i="21"/>
  <c r="BQ180" i="21" l="1"/>
  <c r="BR19" i="28" s="1"/>
  <c r="BQ34" i="26"/>
  <c r="BQ28" i="28"/>
  <c r="BQ262" i="21"/>
  <c r="BQ264" i="21"/>
  <c r="BQ26" i="26" s="1"/>
  <c r="BR177" i="21" l="1"/>
  <c r="BQ265" i="21"/>
  <c r="BR28" i="28" s="1"/>
  <c r="BR179" i="21"/>
  <c r="BR180" i="21" l="1"/>
  <c r="BS19" i="28" s="1"/>
  <c r="BR34" i="26"/>
  <c r="BR262" i="21"/>
  <c r="BR264" i="21"/>
  <c r="BR26" i="26" s="1"/>
  <c r="BS177" i="21" l="1"/>
  <c r="BS179" i="21" s="1"/>
  <c r="BS34" i="26" s="1"/>
  <c r="BR265" i="21"/>
  <c r="BS264" i="21" l="1"/>
  <c r="BS26" i="26" s="1"/>
  <c r="BS180" i="21"/>
  <c r="BS28" i="28"/>
  <c r="BS262" i="21"/>
  <c r="BS265" i="21" l="1"/>
  <c r="BT28" i="28" s="1"/>
  <c r="BT19" i="28"/>
  <c r="BT177" i="21"/>
  <c r="BT262" i="21" l="1"/>
  <c r="BT179" i="21"/>
  <c r="BT180" i="21" l="1"/>
  <c r="BU19" i="28" s="1"/>
  <c r="BT34" i="26"/>
  <c r="BT264" i="21"/>
  <c r="BU177" i="21" l="1"/>
  <c r="BU179" i="21" s="1"/>
  <c r="BT26" i="26"/>
  <c r="BT265" i="21"/>
  <c r="BU180" i="21" l="1"/>
  <c r="BV177" i="21" s="1"/>
  <c r="BU34" i="26"/>
  <c r="BU28" i="28"/>
  <c r="BU262" i="21"/>
  <c r="BV19" i="28"/>
  <c r="BU264" i="21"/>
  <c r="BU26" i="26" s="1"/>
  <c r="W33" i="29"/>
  <c r="R25" i="32"/>
  <c r="W25" i="29"/>
  <c r="X18" i="31"/>
  <c r="R33" i="32"/>
  <c r="I125" i="47" l="1"/>
  <c r="I129" i="47"/>
  <c r="BU265" i="21"/>
  <c r="BV179" i="21"/>
  <c r="BV34" i="26" s="1"/>
  <c r="BV264" i="21" l="1"/>
  <c r="BV26" i="26" s="1"/>
  <c r="BV180" i="21"/>
  <c r="BV28" i="28"/>
  <c r="BV262" i="21"/>
  <c r="X27" i="31"/>
  <c r="BV265" i="21" l="1"/>
  <c r="BW262" i="21" s="1"/>
  <c r="BW177" i="21"/>
  <c r="BW19" i="28"/>
  <c r="BW28" i="28" l="1"/>
  <c r="BW179" i="21"/>
  <c r="BW34" i="26" s="1"/>
  <c r="BW264" i="21" l="1"/>
  <c r="BW180" i="21"/>
  <c r="BX177" i="21" l="1"/>
  <c r="BX19" i="28"/>
  <c r="BW26" i="26"/>
  <c r="BW265" i="21"/>
  <c r="BX262" i="21" l="1"/>
  <c r="BX28" i="28"/>
  <c r="BX179" i="21"/>
  <c r="BX180" i="21" l="1"/>
  <c r="BY177" i="21" s="1"/>
  <c r="BX34" i="26"/>
  <c r="BX264" i="21"/>
  <c r="BY19" i="28" l="1"/>
  <c r="BX265" i="21"/>
  <c r="BX26" i="26"/>
  <c r="BY179" i="21"/>
  <c r="BY180" i="21" l="1"/>
  <c r="BZ177" i="21" s="1"/>
  <c r="BY34" i="26"/>
  <c r="BY262" i="21"/>
  <c r="BY28" i="28"/>
  <c r="BY264" i="21"/>
  <c r="BZ19" i="28" l="1"/>
  <c r="BY265" i="21"/>
  <c r="BY26" i="26"/>
  <c r="BZ179" i="21"/>
  <c r="BZ180" i="21" l="1"/>
  <c r="CA19" i="28" s="1"/>
  <c r="BZ34" i="26"/>
  <c r="BZ262" i="21"/>
  <c r="BZ28" i="28"/>
  <c r="CA177" i="21"/>
  <c r="BZ264" i="21"/>
  <c r="CA179" i="21" l="1"/>
  <c r="BZ265" i="21"/>
  <c r="BZ26" i="26"/>
  <c r="CA180" i="21" l="1"/>
  <c r="CB177" i="21" s="1"/>
  <c r="CA34" i="26"/>
  <c r="CA264" i="21"/>
  <c r="CA262" i="21"/>
  <c r="CA28" i="28"/>
  <c r="X33" i="29"/>
  <c r="CB19" i="28" l="1"/>
  <c r="CA265" i="21"/>
  <c r="CA26" i="26"/>
  <c r="CB179" i="21"/>
  <c r="Y18" i="31"/>
  <c r="X25" i="29"/>
  <c r="CB180" i="21" l="1"/>
  <c r="CC19" i="28" s="1"/>
  <c r="CB34" i="26"/>
  <c r="CB262" i="21"/>
  <c r="CB28" i="28"/>
  <c r="CB264" i="21"/>
  <c r="Y27" i="31"/>
  <c r="CC177" i="21" l="1"/>
  <c r="CC179" i="21" s="1"/>
  <c r="CB265" i="21"/>
  <c r="CB26" i="26"/>
  <c r="CC180" i="21" l="1"/>
  <c r="CD177" i="21" s="1"/>
  <c r="CC34" i="26"/>
  <c r="CC262" i="21"/>
  <c r="CC28" i="28"/>
  <c r="CC264" i="21"/>
  <c r="CD19" i="28" l="1"/>
  <c r="CC265" i="21"/>
  <c r="CC26" i="26"/>
  <c r="CD179" i="21"/>
  <c r="CD180" i="21" l="1"/>
  <c r="CE19" i="28" s="1"/>
  <c r="CD34" i="26"/>
  <c r="CD262" i="21"/>
  <c r="CD28" i="28"/>
  <c r="CD264" i="21"/>
  <c r="CE177" i="21" l="1"/>
  <c r="CE179" i="21" s="1"/>
  <c r="CD265" i="21"/>
  <c r="CD26" i="26"/>
  <c r="CE180" i="21" l="1"/>
  <c r="CF177" i="21" s="1"/>
  <c r="CE34" i="26"/>
  <c r="CE262" i="21"/>
  <c r="CE28" i="28"/>
  <c r="CE264" i="21"/>
  <c r="CF19" i="28" l="1"/>
  <c r="CE265" i="21"/>
  <c r="CE26" i="26"/>
  <c r="CF179" i="21"/>
  <c r="CF180" i="21" l="1"/>
  <c r="CG177" i="21" s="1"/>
  <c r="CF34" i="26"/>
  <c r="CF262" i="21"/>
  <c r="CF28" i="28"/>
  <c r="CF264" i="21"/>
  <c r="CG19" i="28" l="1"/>
  <c r="CF265" i="21"/>
  <c r="CF26" i="26"/>
  <c r="CG179" i="21"/>
  <c r="CG180" i="21" l="1"/>
  <c r="CH19" i="28" s="1"/>
  <c r="CG34" i="26"/>
  <c r="CG262" i="21"/>
  <c r="CG28" i="28"/>
  <c r="CG264" i="21"/>
  <c r="Y33" i="29"/>
  <c r="Z18" i="31"/>
  <c r="S33" i="32"/>
  <c r="CH177" i="21" l="1"/>
  <c r="J125" i="47"/>
  <c r="CH179" i="21"/>
  <c r="CG26" i="26"/>
  <c r="CG265" i="21"/>
  <c r="S25" i="32"/>
  <c r="Y25" i="29"/>
  <c r="CH180" i="21" l="1"/>
  <c r="CI177" i="21" s="1"/>
  <c r="CH34" i="26"/>
  <c r="J129" i="47"/>
  <c r="CH262" i="21"/>
  <c r="CH28" i="28"/>
  <c r="CH264" i="21"/>
  <c r="CH26" i="26" s="1"/>
  <c r="Z27" i="31"/>
  <c r="CI19" i="28" l="1"/>
  <c r="CH265" i="21"/>
  <c r="CI179" i="21"/>
  <c r="CI34" i="26" s="1"/>
  <c r="CI264" i="21" l="1"/>
  <c r="CI262" i="21"/>
  <c r="CI28" i="28"/>
  <c r="CI180" i="21"/>
  <c r="CJ177" i="21" l="1"/>
  <c r="CJ19" i="28"/>
  <c r="CI265" i="21"/>
  <c r="CI26" i="26"/>
  <c r="CJ262" i="21" l="1"/>
  <c r="CJ28" i="28"/>
  <c r="CJ179" i="21"/>
  <c r="CJ180" i="21" l="1"/>
  <c r="CK177" i="21" s="1"/>
  <c r="CJ34" i="26"/>
  <c r="CJ264" i="21"/>
  <c r="CK19" i="28" l="1"/>
  <c r="CJ265" i="21"/>
  <c r="CJ26" i="26"/>
  <c r="CK179" i="21"/>
  <c r="CK180" i="21" l="1"/>
  <c r="CL177" i="21" s="1"/>
  <c r="CK34" i="26"/>
  <c r="CK262" i="21"/>
  <c r="CK28" i="28"/>
  <c r="CK264" i="21"/>
  <c r="CL19" i="28" l="1"/>
  <c r="CK265" i="21"/>
  <c r="CK26" i="26"/>
  <c r="CL179" i="21"/>
  <c r="CL180" i="21" l="1"/>
  <c r="CM177" i="21" s="1"/>
  <c r="CL34" i="26"/>
  <c r="CL262" i="21"/>
  <c r="CL28" i="28"/>
  <c r="CL264" i="21"/>
  <c r="CM19" i="28" l="1"/>
  <c r="CL265" i="21"/>
  <c r="CL26" i="26"/>
  <c r="CM179" i="21"/>
  <c r="CM180" i="21" l="1"/>
  <c r="CN177" i="21" s="1"/>
  <c r="CM34" i="26"/>
  <c r="CM264" i="21"/>
  <c r="CM262" i="21"/>
  <c r="CM28" i="28"/>
  <c r="CN19" i="28" l="1"/>
  <c r="CM265" i="21"/>
  <c r="CM26" i="26"/>
  <c r="CN179" i="21"/>
  <c r="Z33" i="29"/>
  <c r="AA18" i="31"/>
  <c r="Z25" i="29"/>
  <c r="CN180" i="21" l="1"/>
  <c r="CO19" i="28" s="1"/>
  <c r="CN34" i="26"/>
  <c r="CN262" i="21"/>
  <c r="CN28" i="28"/>
  <c r="CN264" i="21"/>
  <c r="AA27" i="31"/>
  <c r="CO177" i="21" l="1"/>
  <c r="CO179" i="21" s="1"/>
  <c r="CN265" i="21"/>
  <c r="CN26" i="26"/>
  <c r="CO180" i="21" l="1"/>
  <c r="CP177" i="21" s="1"/>
  <c r="CO34" i="26"/>
  <c r="CO262" i="21"/>
  <c r="CO28" i="28"/>
  <c r="CO264" i="21"/>
  <c r="CP19" i="28" l="1"/>
  <c r="CO265" i="21"/>
  <c r="CO26" i="26"/>
  <c r="CP179" i="21"/>
  <c r="CP180" i="21" l="1"/>
  <c r="CQ177" i="21" s="1"/>
  <c r="CP34" i="26"/>
  <c r="CP262" i="21"/>
  <c r="CP28" i="28"/>
  <c r="CP264" i="21"/>
  <c r="CQ19" i="28" l="1"/>
  <c r="CP265" i="21"/>
  <c r="CP26" i="26"/>
  <c r="CQ179" i="21"/>
  <c r="CQ180" i="21" l="1"/>
  <c r="CR19" i="28" s="1"/>
  <c r="CQ34" i="26"/>
  <c r="CQ262" i="21"/>
  <c r="CQ28" i="28"/>
  <c r="CQ264" i="21"/>
  <c r="CR177" i="21" l="1"/>
  <c r="CR179" i="21" s="1"/>
  <c r="CQ265" i="21"/>
  <c r="CQ26" i="26"/>
  <c r="CR180" i="21" l="1"/>
  <c r="CS177" i="21" s="1"/>
  <c r="CR34" i="26"/>
  <c r="CR262" i="21"/>
  <c r="CR28" i="28"/>
  <c r="CR264" i="21"/>
  <c r="CS19" i="28" l="1"/>
  <c r="CR265" i="21"/>
  <c r="CR26" i="26"/>
  <c r="CS179" i="21"/>
  <c r="CS34" i="26" s="1"/>
  <c r="CS262" i="21" l="1"/>
  <c r="CS28" i="28"/>
  <c r="CS264" i="21"/>
  <c r="CS180" i="21"/>
  <c r="AA33" i="29"/>
  <c r="CS265" i="21" l="1"/>
  <c r="CS26" i="26"/>
  <c r="CT177" i="21"/>
  <c r="CT19" i="28"/>
  <c r="T33" i="32"/>
  <c r="AB18" i="31"/>
  <c r="AA25" i="29"/>
  <c r="T25" i="32"/>
  <c r="K125" i="47" l="1"/>
  <c r="K129" i="47"/>
  <c r="CT179" i="21"/>
  <c r="CT34" i="26" s="1"/>
  <c r="CT262" i="21"/>
  <c r="CT28" i="28"/>
  <c r="AB27" i="31"/>
  <c r="CT264" i="21" l="1"/>
  <c r="CT180" i="21"/>
  <c r="CT265" i="21" l="1"/>
  <c r="CT26" i="26"/>
  <c r="CU177" i="21"/>
  <c r="CU19" i="28"/>
  <c r="CU179" i="21" l="1"/>
  <c r="CU262" i="21"/>
  <c r="CU28" i="28"/>
  <c r="CU180" i="21" l="1"/>
  <c r="CU34" i="26"/>
  <c r="CV177" i="21"/>
  <c r="CV19" i="28"/>
  <c r="CU264" i="21"/>
  <c r="CU265" i="21" l="1"/>
  <c r="CU26" i="26"/>
  <c r="CV179" i="21"/>
  <c r="CV180" i="21" l="1"/>
  <c r="CV34" i="26"/>
  <c r="CW177" i="21"/>
  <c r="CW19" i="28"/>
  <c r="CV264" i="21"/>
  <c r="CV262" i="21"/>
  <c r="CV28" i="28"/>
  <c r="CV265" i="21" l="1"/>
  <c r="CV26" i="26"/>
  <c r="CW179" i="21"/>
  <c r="CW180" i="21" l="1"/>
  <c r="CW34" i="26"/>
  <c r="CX177" i="21"/>
  <c r="CX19" i="28"/>
  <c r="CW264" i="21"/>
  <c r="CW262" i="21"/>
  <c r="CW28" i="28"/>
  <c r="CW265" i="21" l="1"/>
  <c r="CW26" i="26"/>
  <c r="CX179" i="21"/>
  <c r="CX34" i="26" s="1"/>
  <c r="CX264" i="21" l="1"/>
  <c r="CX180" i="21"/>
  <c r="CX262" i="21"/>
  <c r="CX28" i="28"/>
  <c r="CY177" i="21" l="1"/>
  <c r="CY19" i="28"/>
  <c r="CX265" i="21"/>
  <c r="CX26" i="26"/>
  <c r="CY262" i="21" l="1"/>
  <c r="CY28" i="28"/>
  <c r="CY179" i="21"/>
  <c r="CY180" i="21" l="1"/>
  <c r="CZ177" i="21" s="1"/>
  <c r="CY34" i="26"/>
  <c r="CY264" i="21"/>
  <c r="CZ19" i="28" l="1"/>
  <c r="CY265" i="21"/>
  <c r="CY26" i="26"/>
  <c r="CZ179" i="21"/>
  <c r="AB33" i="29"/>
  <c r="AC18" i="31"/>
  <c r="AB25" i="29"/>
  <c r="CZ180" i="21" l="1"/>
  <c r="DA177" i="21" s="1"/>
  <c r="CZ34" i="26"/>
  <c r="CZ264" i="21"/>
  <c r="CZ262" i="21"/>
  <c r="CZ28" i="28"/>
  <c r="AC27" i="31"/>
  <c r="DA19" i="28" l="1"/>
  <c r="CZ265" i="21"/>
  <c r="CZ26" i="26"/>
  <c r="DA179" i="21"/>
  <c r="DA34" i="26" s="1"/>
  <c r="DA262" i="21" l="1"/>
  <c r="DA28" i="28"/>
  <c r="DA264" i="21"/>
  <c r="DA180" i="21"/>
  <c r="DA265" i="21" l="1"/>
  <c r="DA26" i="26"/>
  <c r="DB177" i="21"/>
  <c r="DB19" i="28"/>
  <c r="DB179" i="21" l="1"/>
  <c r="DB262" i="21"/>
  <c r="DB28" i="28"/>
  <c r="DB180" i="21" l="1"/>
  <c r="DC177" i="21" s="1"/>
  <c r="DB34" i="26"/>
  <c r="DB264" i="21"/>
  <c r="DC19" i="28" l="1"/>
  <c r="DB265" i="21"/>
  <c r="DB26" i="26"/>
  <c r="DC179" i="21"/>
  <c r="DC180" i="21" l="1"/>
  <c r="DD177" i="21" s="1"/>
  <c r="DC34" i="26"/>
  <c r="DC264" i="21"/>
  <c r="DC262" i="21"/>
  <c r="DC28" i="28"/>
  <c r="DD19" i="28" l="1"/>
  <c r="DC265" i="21"/>
  <c r="DC26" i="26"/>
  <c r="DD179" i="21"/>
  <c r="DD180" i="21" l="1"/>
  <c r="DE177" i="21" s="1"/>
  <c r="DD34" i="26"/>
  <c r="DD264" i="21"/>
  <c r="DD262" i="21"/>
  <c r="DD28" i="28"/>
  <c r="DE19" i="28" l="1"/>
  <c r="DD265" i="21"/>
  <c r="DD26" i="26"/>
  <c r="DE179" i="21"/>
  <c r="DE34" i="26" s="1"/>
  <c r="DE264" i="21" l="1"/>
  <c r="DE180" i="21"/>
  <c r="DE262" i="21"/>
  <c r="DE28" i="28"/>
  <c r="AC33" i="29"/>
  <c r="DF177" i="21" l="1"/>
  <c r="DF19" i="28"/>
  <c r="DE265" i="21"/>
  <c r="DE26" i="26"/>
  <c r="U33" i="32"/>
  <c r="AD18" i="31"/>
  <c r="U25" i="32"/>
  <c r="AC25" i="29"/>
  <c r="L125" i="47" l="1"/>
  <c r="L129" i="47"/>
  <c r="DF262" i="21"/>
  <c r="DF28" i="28"/>
  <c r="DF179" i="21"/>
  <c r="AD27" i="31"/>
  <c r="DF180" i="21" l="1"/>
  <c r="DG177" i="21" s="1"/>
  <c r="DF34" i="26"/>
  <c r="DF264" i="21"/>
  <c r="DG19" i="28" l="1"/>
  <c r="DG179" i="21"/>
  <c r="DF265" i="21"/>
  <c r="DF26" i="26"/>
  <c r="DG180" i="21" l="1"/>
  <c r="DG34" i="26"/>
  <c r="DH177" i="21"/>
  <c r="DH19" i="28"/>
  <c r="DG264" i="21"/>
  <c r="DG262" i="21"/>
  <c r="DG28" i="28"/>
  <c r="DG265" i="21" l="1"/>
  <c r="DG26" i="26"/>
  <c r="DH179" i="21"/>
  <c r="DH180" i="21" l="1"/>
  <c r="DI177" i="21" s="1"/>
  <c r="DH34" i="26"/>
  <c r="DI19" i="28"/>
  <c r="DH262" i="21"/>
  <c r="DH28" i="28"/>
  <c r="DH264" i="21"/>
  <c r="DH265" i="21" l="1"/>
  <c r="DH26" i="26"/>
  <c r="DI179" i="21"/>
  <c r="DI180" i="21" l="1"/>
  <c r="DJ19" i="28" s="1"/>
  <c r="DI34" i="26"/>
  <c r="DI262" i="21"/>
  <c r="DI28" i="28"/>
  <c r="DJ177" i="21"/>
  <c r="DI264" i="21"/>
  <c r="DJ179" i="21" l="1"/>
  <c r="DI265" i="21"/>
  <c r="DI26" i="26"/>
  <c r="DJ180" i="21" l="1"/>
  <c r="DK19" i="28" s="1"/>
  <c r="DJ34" i="26"/>
  <c r="DJ264" i="21"/>
  <c r="DJ262" i="21"/>
  <c r="DJ28" i="28"/>
  <c r="DK177" i="21" l="1"/>
  <c r="DK179" i="21" s="1"/>
  <c r="DJ265" i="21"/>
  <c r="DJ26" i="26"/>
  <c r="DK180" i="21" l="1"/>
  <c r="DL177" i="21" s="1"/>
  <c r="DK34" i="26"/>
  <c r="DK262" i="21"/>
  <c r="DK28" i="28"/>
  <c r="DK264" i="21"/>
  <c r="AD33" i="29"/>
  <c r="DL19" i="28" l="1"/>
  <c r="DK265" i="21"/>
  <c r="DK26" i="26"/>
  <c r="DL179" i="21"/>
  <c r="AD25" i="29"/>
  <c r="AE18" i="31"/>
  <c r="DL180" i="21" l="1"/>
  <c r="DM177" i="21" s="1"/>
  <c r="DL34" i="26"/>
  <c r="DL262" i="21"/>
  <c r="DL28" i="28"/>
  <c r="DL264" i="21"/>
  <c r="AE27" i="31"/>
  <c r="DM19" i="28" l="1"/>
  <c r="DL265" i="21"/>
  <c r="DL26" i="26"/>
  <c r="DM179" i="21"/>
  <c r="DM180" i="21" l="1"/>
  <c r="DN19" i="28" s="1"/>
  <c r="DM34" i="26"/>
  <c r="DM262" i="21"/>
  <c r="DM28" i="28"/>
  <c r="DM264" i="21"/>
  <c r="DN177" i="21" l="1"/>
  <c r="DN179" i="21" s="1"/>
  <c r="DM265" i="21"/>
  <c r="DM26" i="26"/>
  <c r="DN180" i="21" l="1"/>
  <c r="DO177" i="21" s="1"/>
  <c r="DN34" i="26"/>
  <c r="DO19" i="28"/>
  <c r="DN264" i="21"/>
  <c r="DN262" i="21"/>
  <c r="DN28" i="28"/>
  <c r="DN265" i="21" l="1"/>
  <c r="DN26" i="26"/>
  <c r="DO179" i="21"/>
  <c r="DO34" i="26" s="1"/>
  <c r="DO264" i="21" l="1"/>
  <c r="DO180" i="21"/>
  <c r="DO262" i="21"/>
  <c r="DO28" i="28"/>
  <c r="DP177" i="21" l="1"/>
  <c r="DP19" i="28"/>
  <c r="DO265" i="21"/>
  <c r="DO26" i="26"/>
  <c r="DP262" i="21" l="1"/>
  <c r="DP28" i="28"/>
  <c r="DP179" i="21"/>
  <c r="DP180" i="21" l="1"/>
  <c r="DQ177" i="21" s="1"/>
  <c r="DP34" i="26"/>
  <c r="DP264" i="21"/>
  <c r="DQ19" i="28" l="1"/>
  <c r="DP265" i="21"/>
  <c r="DP26" i="26"/>
  <c r="DQ179" i="21"/>
  <c r="DQ180" i="21" l="1"/>
  <c r="DR177" i="21" s="1"/>
  <c r="DQ34" i="26"/>
  <c r="DQ262" i="21"/>
  <c r="DQ28" i="28"/>
  <c r="DQ264" i="21"/>
  <c r="V33" i="32"/>
  <c r="DR19" i="28" l="1"/>
  <c r="M125" i="47"/>
  <c r="DQ265" i="21"/>
  <c r="DQ26" i="26"/>
  <c r="DR179" i="21"/>
  <c r="AE25" i="29"/>
  <c r="AE33" i="29"/>
  <c r="V25" i="32"/>
  <c r="AF18" i="31"/>
  <c r="DR180" i="21" l="1"/>
  <c r="DS177" i="21" s="1"/>
  <c r="DR34" i="26"/>
  <c r="M129" i="47"/>
  <c r="DR262" i="21"/>
  <c r="DR28" i="28"/>
  <c r="DR264" i="21"/>
  <c r="AF27" i="31"/>
  <c r="DS19" i="28" l="1"/>
  <c r="DR265" i="21"/>
  <c r="DR26" i="26"/>
  <c r="DS179" i="21"/>
  <c r="DS34" i="26" s="1"/>
  <c r="DS264" i="21" l="1"/>
  <c r="DS262" i="21"/>
  <c r="DS28" i="28"/>
  <c r="DS180" i="21"/>
  <c r="DT177" i="21" l="1"/>
  <c r="DT19" i="28"/>
  <c r="DS265" i="21"/>
  <c r="DS26" i="26"/>
  <c r="DT179" i="21" l="1"/>
  <c r="DT262" i="21"/>
  <c r="DT28" i="28"/>
  <c r="DT180" i="21" l="1"/>
  <c r="DU177" i="21" s="1"/>
  <c r="DT34" i="26"/>
  <c r="DT264" i="21"/>
  <c r="DU19" i="28" l="1"/>
  <c r="DT265" i="21"/>
  <c r="DT26" i="26"/>
  <c r="DU179" i="21"/>
  <c r="DU180" i="21" l="1"/>
  <c r="DV177" i="21" s="1"/>
  <c r="DU34" i="26"/>
  <c r="DU264" i="21"/>
  <c r="DU262" i="21"/>
  <c r="DU28" i="28"/>
  <c r="DV19" i="28" l="1"/>
  <c r="DU265" i="21"/>
  <c r="DU26" i="26"/>
  <c r="DV179" i="21"/>
  <c r="DV34" i="26" s="1"/>
  <c r="DV264" i="21" l="1"/>
  <c r="DV180" i="21"/>
  <c r="DV262" i="21"/>
  <c r="DV28" i="28"/>
  <c r="DW177" i="21" l="1"/>
  <c r="DW19" i="28"/>
  <c r="DV265" i="21"/>
  <c r="DV26" i="26"/>
  <c r="DW262" i="21" l="1"/>
  <c r="DW28" i="28"/>
  <c r="DW179" i="21"/>
  <c r="DW180" i="21" l="1"/>
  <c r="DX177" i="21" s="1"/>
  <c r="DW34" i="26"/>
  <c r="DW264" i="21"/>
  <c r="AF33" i="29"/>
  <c r="DX19" i="28" l="1"/>
  <c r="DW265" i="21"/>
  <c r="DW26" i="26"/>
  <c r="DX179" i="21"/>
  <c r="AG18" i="31"/>
  <c r="AF25" i="29"/>
  <c r="DX180" i="21" l="1"/>
  <c r="DY19" i="28" s="1"/>
  <c r="DX34" i="26"/>
  <c r="DY177" i="21"/>
  <c r="DX262" i="21"/>
  <c r="DX28" i="28"/>
  <c r="DX264" i="21"/>
  <c r="AG27" i="31"/>
  <c r="DX265" i="21" l="1"/>
  <c r="DX26" i="26"/>
  <c r="DY179" i="21"/>
  <c r="DY34" i="26" s="1"/>
  <c r="DY262" i="21" l="1"/>
  <c r="DY28" i="28"/>
  <c r="DY264" i="21"/>
  <c r="DY180" i="21"/>
  <c r="DY265" i="21" l="1"/>
  <c r="DY26" i="26"/>
  <c r="DZ177" i="21"/>
  <c r="DZ19" i="28"/>
  <c r="DZ179" i="21" l="1"/>
  <c r="DZ262" i="21"/>
  <c r="DZ28" i="28"/>
  <c r="DZ180" i="21" l="1"/>
  <c r="EA177" i="21" s="1"/>
  <c r="DZ34" i="26"/>
  <c r="DZ264" i="21"/>
  <c r="EA19" i="28" l="1"/>
  <c r="DZ265" i="21"/>
  <c r="DZ26" i="26"/>
  <c r="EA179" i="21"/>
  <c r="EA180" i="21" l="1"/>
  <c r="EB177" i="21" s="1"/>
  <c r="EA34" i="26"/>
  <c r="EA262" i="21"/>
  <c r="EA28" i="28"/>
  <c r="EA264" i="21"/>
  <c r="EB19" i="28" l="1"/>
  <c r="EA265" i="21"/>
  <c r="EA26" i="26"/>
  <c r="EB179" i="21"/>
  <c r="EB34" i="26" s="1"/>
  <c r="EB262" i="21" l="1"/>
  <c r="EB28" i="28"/>
  <c r="EB264" i="21"/>
  <c r="EB180" i="21"/>
  <c r="EB265" i="21" l="1"/>
  <c r="EB26" i="26"/>
  <c r="EC177" i="21"/>
  <c r="EC19" i="28"/>
  <c r="EC179" i="21" l="1"/>
  <c r="EC262" i="21"/>
  <c r="EC28" i="28"/>
  <c r="EC180" i="21" l="1"/>
  <c r="ED177" i="21" s="1"/>
  <c r="EC34" i="26"/>
  <c r="EC264" i="21"/>
  <c r="L264" i="21" s="1"/>
  <c r="W33" i="32"/>
  <c r="AG33" i="29"/>
  <c r="ED19" i="28" l="1"/>
  <c r="L33" i="29"/>
  <c r="N125" i="47"/>
  <c r="L33" i="32"/>
  <c r="EC265" i="21"/>
  <c r="EC26" i="26"/>
  <c r="ED179" i="21"/>
  <c r="ED34" i="26" s="1"/>
  <c r="AG25" i="29"/>
  <c r="AH18" i="31"/>
  <c r="W25" i="32"/>
  <c r="L25" i="29" l="1"/>
  <c r="C125" i="47"/>
  <c r="N129" i="47"/>
  <c r="L25" i="32"/>
  <c r="ED264" i="21"/>
  <c r="ED26" i="26" s="1"/>
  <c r="ED262" i="21"/>
  <c r="ED28" i="28"/>
  <c r="ED180" i="21"/>
  <c r="AH27" i="31"/>
  <c r="C129" i="47" l="1"/>
  <c r="EE177" i="21"/>
  <c r="ED265" i="21"/>
  <c r="EE179" i="21" l="1"/>
  <c r="EE262" i="21"/>
  <c r="EE180" i="21" l="1"/>
  <c r="EF177" i="21" s="1"/>
  <c r="EE34" i="26"/>
  <c r="EE264" i="21"/>
  <c r="EE26" i="26" s="1"/>
  <c r="EE265" i="21" l="1"/>
  <c r="EF179" i="21"/>
  <c r="EF34" i="26" s="1"/>
  <c r="EF264" i="21" l="1"/>
  <c r="EF26" i="26" s="1"/>
  <c r="EF262" i="21"/>
  <c r="EF180" i="21"/>
  <c r="EF265" i="21" l="1"/>
  <c r="EG177" i="21"/>
  <c r="EG179" i="21" l="1"/>
  <c r="EG34" i="26" s="1"/>
  <c r="EG262" i="21"/>
  <c r="EG264" i="21" l="1"/>
  <c r="EG26" i="26" s="1"/>
  <c r="EG180" i="21"/>
  <c r="EH177" i="21" l="1"/>
  <c r="EG265" i="21"/>
  <c r="EH262" i="21" l="1"/>
  <c r="EH179" i="21"/>
  <c r="EH34" i="26" s="1"/>
  <c r="EH264" i="21" l="1"/>
  <c r="EH26" i="26" s="1"/>
  <c r="EH180" i="21"/>
  <c r="EI177" i="21" l="1"/>
  <c r="EH265" i="21"/>
  <c r="EI262" i="21" l="1"/>
  <c r="EI179" i="21"/>
  <c r="EI180" i="21" l="1"/>
  <c r="EJ177" i="21" s="1"/>
  <c r="EI34" i="26"/>
  <c r="EI264" i="21"/>
  <c r="EI26" i="26" s="1"/>
  <c r="EI265" i="21" l="1"/>
  <c r="EJ179" i="21"/>
  <c r="EJ34" i="26" s="1"/>
  <c r="EJ264" i="21" l="1"/>
  <c r="EJ26" i="26" s="1"/>
  <c r="EJ262" i="21"/>
  <c r="EJ180" i="21"/>
  <c r="EK177" i="21" l="1"/>
  <c r="EJ265" i="21"/>
  <c r="EK262" i="21" l="1"/>
  <c r="EK179" i="21"/>
  <c r="EK180" i="21" l="1"/>
  <c r="EL177" i="21" s="1"/>
  <c r="EK34" i="26"/>
  <c r="EK264" i="21"/>
  <c r="EK26" i="26" s="1"/>
  <c r="EK265" i="21" l="1"/>
  <c r="EL179" i="21"/>
  <c r="EL180" i="21" l="1"/>
  <c r="EM177" i="21" s="1"/>
  <c r="EL34" i="26"/>
  <c r="EL264" i="21"/>
  <c r="EL26" i="26" s="1"/>
  <c r="EL262" i="21"/>
  <c r="EL265" i="21" l="1"/>
  <c r="EM179" i="21"/>
  <c r="EM180" i="21" l="1"/>
  <c r="EM34" i="26"/>
  <c r="EM264" i="21"/>
  <c r="EM26" i="26" s="1"/>
  <c r="EN177" i="21"/>
  <c r="EM262" i="21"/>
  <c r="EN179" i="21" l="1"/>
  <c r="EM265" i="21"/>
  <c r="EN180" i="21" l="1"/>
  <c r="EN34" i="26"/>
  <c r="EO177" i="21"/>
  <c r="EN264" i="21"/>
  <c r="EN26" i="26" s="1"/>
  <c r="EN262" i="21"/>
  <c r="EN265" i="21" l="1"/>
  <c r="EO179" i="21"/>
  <c r="EO34" i="26" s="1"/>
  <c r="L34" i="26" s="1"/>
  <c r="EO264" i="21" l="1"/>
  <c r="EO26" i="26" s="1"/>
  <c r="L26" i="26" s="1"/>
  <c r="EO180" i="21"/>
  <c r="EO262" i="21"/>
  <c r="EO265" i="21" l="1"/>
  <c r="DQ65" i="26" l="1"/>
  <c r="AE64" i="29"/>
  <c r="V64" i="32"/>
  <c r="M167" i="47" l="1"/>
  <c r="DQ66" i="26"/>
  <c r="AE65" i="29"/>
  <c r="V65" i="32"/>
  <c r="M168" i="47" l="1"/>
  <c r="AV65" i="26" l="1"/>
  <c r="AV66" i="26" l="1"/>
  <c r="AK66" i="26"/>
  <c r="Q65" i="29"/>
  <c r="AK65" i="26" l="1"/>
  <c r="Q64" i="29"/>
  <c r="DE65" i="26" l="1"/>
  <c r="DE66" i="26"/>
  <c r="U64" i="32"/>
  <c r="U65" i="32"/>
  <c r="AC64" i="29"/>
  <c r="AC65" i="29"/>
  <c r="L168" i="47" l="1"/>
  <c r="L167" i="47"/>
  <c r="CS65" i="26"/>
  <c r="T64" i="32"/>
  <c r="AA64" i="29"/>
  <c r="K167" i="47" l="1"/>
  <c r="CS66" i="26"/>
  <c r="AA65" i="29"/>
  <c r="T65" i="32"/>
  <c r="K168" i="47" l="1"/>
  <c r="U78" i="20"/>
  <c r="U74" i="20"/>
  <c r="U73" i="20"/>
  <c r="U75" i="20"/>
  <c r="U79" i="20"/>
  <c r="U82" i="20"/>
  <c r="U81" i="20"/>
  <c r="U80" i="20"/>
  <c r="U76" i="20"/>
  <c r="U77" i="20"/>
  <c r="H69" i="20" s="1"/>
  <c r="N39" i="24" l="1"/>
  <c r="G223" i="20"/>
  <c r="E229" i="20" s="1"/>
  <c r="G50" i="27"/>
  <c r="G51" i="27" s="1"/>
  <c r="E74" i="20"/>
  <c r="E95" i="20" s="1"/>
  <c r="G95" i="20" s="1"/>
  <c r="I223" i="20"/>
  <c r="N36" i="24"/>
  <c r="N37" i="24" l="1"/>
  <c r="N42" i="24"/>
  <c r="F65" i="47"/>
  <c r="N40" i="24"/>
  <c r="K95" i="20"/>
  <c r="H95" i="20"/>
  <c r="I95" i="20"/>
  <c r="F67" i="47"/>
  <c r="F63" i="47"/>
  <c r="G53" i="27"/>
  <c r="F51" i="27"/>
  <c r="T20" i="27" s="1"/>
  <c r="E75" i="20"/>
  <c r="E96" i="20" s="1"/>
  <c r="G96" i="20" s="1"/>
  <c r="F74" i="20"/>
  <c r="G74" i="20" s="1"/>
  <c r="F229" i="20"/>
  <c r="O54" i="20" s="1"/>
  <c r="E230" i="20"/>
  <c r="J95" i="20" l="1"/>
  <c r="L95" i="20" s="1"/>
  <c r="M95" i="20" s="1"/>
  <c r="N95" i="20" s="1"/>
  <c r="X29" i="20" s="1"/>
  <c r="K96" i="20"/>
  <c r="I96" i="20"/>
  <c r="H96" i="20"/>
  <c r="S18" i="20"/>
  <c r="U20" i="27"/>
  <c r="P50" i="27"/>
  <c r="N21" i="27"/>
  <c r="E76" i="20"/>
  <c r="E97" i="20" s="1"/>
  <c r="G97" i="20" s="1"/>
  <c r="F75" i="20"/>
  <c r="G75" i="20" s="1"/>
  <c r="F53" i="27"/>
  <c r="G55" i="27"/>
  <c r="P67" i="27" s="1"/>
  <c r="E231" i="20"/>
  <c r="F230" i="20"/>
  <c r="AA54" i="20" s="1"/>
  <c r="H74" i="20"/>
  <c r="P60" i="27" l="1"/>
  <c r="P61" i="27"/>
  <c r="P59" i="27"/>
  <c r="N32" i="27"/>
  <c r="N30" i="27"/>
  <c r="N31" i="27"/>
  <c r="N39" i="27"/>
  <c r="J96" i="20"/>
  <c r="L96" i="20" s="1"/>
  <c r="M96" i="20" s="1"/>
  <c r="N96" i="20" s="1"/>
  <c r="AJ29" i="20" s="1"/>
  <c r="K97" i="20"/>
  <c r="H97" i="20"/>
  <c r="I97" i="20"/>
  <c r="O40" i="24"/>
  <c r="L40" i="24" s="1"/>
  <c r="P69" i="27"/>
  <c r="N37" i="27"/>
  <c r="N34" i="27"/>
  <c r="N38" i="27"/>
  <c r="F231" i="20"/>
  <c r="AM54" i="20" s="1"/>
  <c r="E232" i="20"/>
  <c r="I74" i="20"/>
  <c r="J74" i="20" s="1"/>
  <c r="N28" i="27"/>
  <c r="N24" i="27"/>
  <c r="N29" i="27"/>
  <c r="N27" i="27"/>
  <c r="N25" i="27"/>
  <c r="N26" i="27"/>
  <c r="F55" i="27"/>
  <c r="P66" i="27"/>
  <c r="P55" i="27"/>
  <c r="P63" i="27"/>
  <c r="P57" i="27"/>
  <c r="P58" i="27"/>
  <c r="P56" i="27"/>
  <c r="P53" i="27"/>
  <c r="P51" i="27"/>
  <c r="P54" i="27"/>
  <c r="Q50" i="27"/>
  <c r="F76" i="20"/>
  <c r="G76" i="20" s="1"/>
  <c r="E77" i="20"/>
  <c r="E98" i="20" s="1"/>
  <c r="G98" i="20" s="1"/>
  <c r="U54" i="20"/>
  <c r="H75" i="20"/>
  <c r="O21" i="27"/>
  <c r="O22" i="27" s="1"/>
  <c r="P22" i="27"/>
  <c r="U24" i="20" l="1"/>
  <c r="O36" i="24" s="1"/>
  <c r="Q60" i="27"/>
  <c r="Q59" i="27"/>
  <c r="Q61" i="27"/>
  <c r="O32" i="27"/>
  <c r="O30" i="27"/>
  <c r="O31" i="27"/>
  <c r="J97" i="20"/>
  <c r="L97" i="20" s="1"/>
  <c r="M97" i="20" s="1"/>
  <c r="N97" i="20" s="1"/>
  <c r="AV29" i="20" s="1"/>
  <c r="U18" i="20"/>
  <c r="K98" i="20"/>
  <c r="H98" i="20"/>
  <c r="I98" i="20"/>
  <c r="O43" i="20"/>
  <c r="T43" i="20"/>
  <c r="R43" i="20"/>
  <c r="AE18" i="20"/>
  <c r="Q69" i="27"/>
  <c r="O39" i="27"/>
  <c r="P21" i="27"/>
  <c r="O38" i="27"/>
  <c r="O37" i="27"/>
  <c r="O34" i="27"/>
  <c r="M21" i="27"/>
  <c r="E78" i="20"/>
  <c r="E99" i="20" s="1"/>
  <c r="G99" i="20" s="1"/>
  <c r="F77" i="20"/>
  <c r="G77" i="20" s="1"/>
  <c r="H76" i="20"/>
  <c r="I75" i="20"/>
  <c r="J75" i="20" s="1"/>
  <c r="AG24" i="20" s="1"/>
  <c r="N53" i="20"/>
  <c r="V53" i="20"/>
  <c r="O53" i="20"/>
  <c r="Q53" i="20"/>
  <c r="U53" i="20"/>
  <c r="R53" i="20"/>
  <c r="P53" i="20"/>
  <c r="T53" i="20"/>
  <c r="X53" i="20"/>
  <c r="W53" i="20"/>
  <c r="S53" i="20"/>
  <c r="M53" i="20"/>
  <c r="O42" i="24"/>
  <c r="D67" i="47" s="1"/>
  <c r="E67" i="47" s="1"/>
  <c r="Q57" i="27"/>
  <c r="Q58" i="27"/>
  <c r="Q63" i="27"/>
  <c r="Q55" i="27"/>
  <c r="Q66" i="27"/>
  <c r="Q56" i="27"/>
  <c r="Q54" i="27"/>
  <c r="Q53" i="27"/>
  <c r="Q51" i="27"/>
  <c r="F232" i="20"/>
  <c r="AY54" i="20" s="1"/>
  <c r="E233" i="20"/>
  <c r="O24" i="27"/>
  <c r="O28" i="27"/>
  <c r="O25" i="27"/>
  <c r="O27" i="27"/>
  <c r="O29" i="27"/>
  <c r="O26" i="27"/>
  <c r="H41" i="27"/>
  <c r="D31" i="47" s="1"/>
  <c r="O67" i="27"/>
  <c r="AG54" i="20"/>
  <c r="P30" i="27" l="1"/>
  <c r="P31" i="27"/>
  <c r="P32" i="27"/>
  <c r="O36" i="27"/>
  <c r="P34" i="27"/>
  <c r="O35" i="27"/>
  <c r="J98" i="20"/>
  <c r="L98" i="20" s="1"/>
  <c r="M98" i="20" s="1"/>
  <c r="N98" i="20" s="1"/>
  <c r="BH29" i="20" s="1"/>
  <c r="K99" i="20"/>
  <c r="I99" i="20"/>
  <c r="H99" i="20"/>
  <c r="X43" i="20"/>
  <c r="S43" i="20"/>
  <c r="P43" i="20"/>
  <c r="W43" i="20"/>
  <c r="V43" i="20"/>
  <c r="U43" i="20"/>
  <c r="Q43" i="20"/>
  <c r="M43" i="20"/>
  <c r="M45" i="20" s="1"/>
  <c r="N42" i="20" s="1"/>
  <c r="N43" i="20"/>
  <c r="AG18" i="20"/>
  <c r="AD43" i="20"/>
  <c r="P26" i="27"/>
  <c r="L42" i="24"/>
  <c r="E68" i="47"/>
  <c r="P27" i="27"/>
  <c r="AI43" i="20"/>
  <c r="AH43" i="20"/>
  <c r="AJ43" i="20"/>
  <c r="AC43" i="20"/>
  <c r="P25" i="27"/>
  <c r="P24" i="27"/>
  <c r="AQ18" i="20"/>
  <c r="P28" i="27"/>
  <c r="P29" i="27"/>
  <c r="P37" i="27"/>
  <c r="P38" i="27"/>
  <c r="P23" i="27"/>
  <c r="O23" i="27"/>
  <c r="P36" i="27"/>
  <c r="P35" i="27"/>
  <c r="P39" i="27"/>
  <c r="I76" i="20"/>
  <c r="J76" i="20" s="1"/>
  <c r="AS24" i="20" s="1"/>
  <c r="H77" i="20"/>
  <c r="AS54" i="20"/>
  <c r="E79" i="20"/>
  <c r="E100" i="20" s="1"/>
  <c r="G100" i="20" s="1"/>
  <c r="F78" i="20"/>
  <c r="G78" i="20" s="1"/>
  <c r="M55" i="20"/>
  <c r="N52" i="20" s="1"/>
  <c r="N55" i="20" s="1"/>
  <c r="O52" i="20" s="1"/>
  <c r="O55" i="20" s="1"/>
  <c r="P52" i="20" s="1"/>
  <c r="P55" i="20" s="1"/>
  <c r="Q52" i="20" s="1"/>
  <c r="Q55" i="20" s="1"/>
  <c r="R52" i="20" s="1"/>
  <c r="R55" i="20" s="1"/>
  <c r="S52" i="20" s="1"/>
  <c r="S55" i="20" s="1"/>
  <c r="T52" i="20" s="1"/>
  <c r="T55" i="20" s="1"/>
  <c r="U52" i="20" s="1"/>
  <c r="U55" i="20" s="1"/>
  <c r="V52" i="20" s="1"/>
  <c r="V55" i="20" s="1"/>
  <c r="W52" i="20" s="1"/>
  <c r="W55" i="20" s="1"/>
  <c r="X52" i="20" s="1"/>
  <c r="X55" i="20" s="1"/>
  <c r="Y52" i="20" s="1"/>
  <c r="F233" i="20"/>
  <c r="BK54" i="20" s="1"/>
  <c r="E234" i="20"/>
  <c r="Y53" i="20"/>
  <c r="AD53" i="20"/>
  <c r="AI53" i="20"/>
  <c r="AH53" i="20"/>
  <c r="AC53" i="20"/>
  <c r="AJ53" i="20"/>
  <c r="AG53" i="20"/>
  <c r="AE53" i="20"/>
  <c r="AB53" i="20"/>
  <c r="AA53" i="20"/>
  <c r="AF53" i="20"/>
  <c r="Z53" i="20"/>
  <c r="O23" i="20"/>
  <c r="S23" i="20"/>
  <c r="W23" i="20"/>
  <c r="X23" i="20"/>
  <c r="T23" i="20"/>
  <c r="V23" i="20"/>
  <c r="R23" i="20"/>
  <c r="M23" i="20"/>
  <c r="Q23" i="20"/>
  <c r="N23" i="20"/>
  <c r="U23" i="20"/>
  <c r="P23" i="20"/>
  <c r="D63" i="47"/>
  <c r="J99" i="20" l="1"/>
  <c r="L99" i="20" s="1"/>
  <c r="M99" i="20" s="1"/>
  <c r="N99" i="20" s="1"/>
  <c r="BT29" i="20" s="1"/>
  <c r="K100" i="20"/>
  <c r="I100" i="20"/>
  <c r="H100" i="20"/>
  <c r="N45" i="20"/>
  <c r="O42" i="20" s="1"/>
  <c r="O45" i="20" s="1"/>
  <c r="P42" i="20" s="1"/>
  <c r="P45" i="20" s="1"/>
  <c r="Q42" i="20" s="1"/>
  <c r="Q45" i="20" s="1"/>
  <c r="R42" i="20" s="1"/>
  <c r="R45" i="20" s="1"/>
  <c r="S42" i="20" s="1"/>
  <c r="S45" i="20" s="1"/>
  <c r="T42" i="20" s="1"/>
  <c r="T45" i="20" s="1"/>
  <c r="U42" i="20" s="1"/>
  <c r="U45" i="20" s="1"/>
  <c r="V42" i="20" s="1"/>
  <c r="V45" i="20" s="1"/>
  <c r="W42" i="20" s="1"/>
  <c r="W45" i="20" s="1"/>
  <c r="X42" i="20" s="1"/>
  <c r="X45" i="20" s="1"/>
  <c r="Y42" i="20" s="1"/>
  <c r="Z43" i="20"/>
  <c r="AE43" i="20"/>
  <c r="AF43" i="20"/>
  <c r="AG43" i="20"/>
  <c r="AA43" i="20"/>
  <c r="Y43" i="20"/>
  <c r="AB43" i="20"/>
  <c r="AS18" i="20"/>
  <c r="L36" i="24"/>
  <c r="M25" i="20"/>
  <c r="N22" i="20" s="1"/>
  <c r="N25" i="20" s="1"/>
  <c r="O22" i="20" s="1"/>
  <c r="O25" i="20" s="1"/>
  <c r="P22" i="20" s="1"/>
  <c r="P25" i="20" s="1"/>
  <c r="Q22" i="20" s="1"/>
  <c r="Q25" i="20" s="1"/>
  <c r="R22" i="20" s="1"/>
  <c r="R25" i="20" s="1"/>
  <c r="S22" i="20" s="1"/>
  <c r="S25" i="20" s="1"/>
  <c r="T22" i="20" s="1"/>
  <c r="T25" i="20" s="1"/>
  <c r="U22" i="20" s="1"/>
  <c r="U25" i="20" s="1"/>
  <c r="V22" i="20" s="1"/>
  <c r="V25" i="20" s="1"/>
  <c r="W22" i="20" s="1"/>
  <c r="W25" i="20" s="1"/>
  <c r="X22" i="20" s="1"/>
  <c r="X25" i="20" s="1"/>
  <c r="Y22" i="20" s="1"/>
  <c r="BE54" i="20"/>
  <c r="F79" i="20"/>
  <c r="G79" i="20" s="1"/>
  <c r="E80" i="20"/>
  <c r="E101" i="20" s="1"/>
  <c r="G101" i="20" s="1"/>
  <c r="I77" i="20"/>
  <c r="J77" i="20" s="1"/>
  <c r="BE24" i="20" s="1"/>
  <c r="Y55" i="20"/>
  <c r="Z52" i="20" s="1"/>
  <c r="Z55" i="20" s="1"/>
  <c r="AA52" i="20" s="1"/>
  <c r="AA55" i="20" s="1"/>
  <c r="AB52" i="20" s="1"/>
  <c r="AB55" i="20" s="1"/>
  <c r="AC52" i="20" s="1"/>
  <c r="AC55" i="20" s="1"/>
  <c r="AD52" i="20" s="1"/>
  <c r="AD55" i="20" s="1"/>
  <c r="AE52" i="20" s="1"/>
  <c r="AE55" i="20" s="1"/>
  <c r="AF52" i="20" s="1"/>
  <c r="AF55" i="20" s="1"/>
  <c r="AG52" i="20" s="1"/>
  <c r="AG55" i="20" s="1"/>
  <c r="AH52" i="20" s="1"/>
  <c r="AH55" i="20" s="1"/>
  <c r="AI52" i="20" s="1"/>
  <c r="AI55" i="20" s="1"/>
  <c r="AJ52" i="20" s="1"/>
  <c r="AJ55" i="20" s="1"/>
  <c r="AK52" i="20" s="1"/>
  <c r="AK53" i="20"/>
  <c r="AL53" i="20"/>
  <c r="AS53" i="20"/>
  <c r="AN53" i="20"/>
  <c r="AT53" i="20"/>
  <c r="AU53" i="20"/>
  <c r="AQ53" i="20"/>
  <c r="AP53" i="20"/>
  <c r="AR53" i="20"/>
  <c r="AO53" i="20"/>
  <c r="AV53" i="20"/>
  <c r="AM53" i="20"/>
  <c r="AF23" i="20"/>
  <c r="AD23" i="20"/>
  <c r="AI23" i="20"/>
  <c r="AA23" i="20"/>
  <c r="AB23" i="20"/>
  <c r="AH23" i="20"/>
  <c r="AC23" i="20"/>
  <c r="AE23" i="20"/>
  <c r="Z23" i="20"/>
  <c r="AJ23" i="20"/>
  <c r="Y23" i="20"/>
  <c r="AG23" i="20"/>
  <c r="E235" i="20"/>
  <c r="F234" i="20"/>
  <c r="BW54" i="20" s="1"/>
  <c r="H78" i="20"/>
  <c r="Y45" i="20" l="1"/>
  <c r="Z42" i="20" s="1"/>
  <c r="Z45" i="20" s="1"/>
  <c r="AA42" i="20" s="1"/>
  <c r="AA45" i="20" s="1"/>
  <c r="AB42" i="20" s="1"/>
  <c r="AB45" i="20" s="1"/>
  <c r="AC42" i="20" s="1"/>
  <c r="AC45" i="20" s="1"/>
  <c r="AD42" i="20" s="1"/>
  <c r="AD45" i="20" s="1"/>
  <c r="AE42" i="20" s="1"/>
  <c r="AE45" i="20" s="1"/>
  <c r="AF42" i="20" s="1"/>
  <c r="AF45" i="20" s="1"/>
  <c r="AG42" i="20" s="1"/>
  <c r="AG45" i="20" s="1"/>
  <c r="AH42" i="20" s="1"/>
  <c r="AH45" i="20" s="1"/>
  <c r="AI42" i="20" s="1"/>
  <c r="AI45" i="20" s="1"/>
  <c r="AJ42" i="20" s="1"/>
  <c r="AJ45" i="20" s="1"/>
  <c r="AK42" i="20" s="1"/>
  <c r="J100" i="20"/>
  <c r="L100" i="20" s="1"/>
  <c r="M100" i="20" s="1"/>
  <c r="N100" i="20" s="1"/>
  <c r="CF29" i="20" s="1"/>
  <c r="K101" i="20"/>
  <c r="H101" i="20"/>
  <c r="I101" i="20"/>
  <c r="BC18" i="20"/>
  <c r="BE18" i="20"/>
  <c r="E63" i="47"/>
  <c r="AM43" i="20"/>
  <c r="AT43" i="20"/>
  <c r="AO43" i="20"/>
  <c r="AN43" i="20"/>
  <c r="AP43" i="20"/>
  <c r="AK43" i="20"/>
  <c r="AR43" i="20"/>
  <c r="AU43" i="20"/>
  <c r="AL43" i="20"/>
  <c r="AV43" i="20"/>
  <c r="AQ43" i="20"/>
  <c r="AS43" i="20"/>
  <c r="BQ54" i="20"/>
  <c r="E236" i="20"/>
  <c r="F235" i="20"/>
  <c r="CI54" i="20" s="1"/>
  <c r="H79" i="20"/>
  <c r="Y25" i="20"/>
  <c r="Z22" i="20" s="1"/>
  <c r="Z25" i="20" s="1"/>
  <c r="AA22" i="20" s="1"/>
  <c r="AA25" i="20" s="1"/>
  <c r="AB22" i="20" s="1"/>
  <c r="AB25" i="20" s="1"/>
  <c r="AC22" i="20" s="1"/>
  <c r="AC25" i="20" s="1"/>
  <c r="AD22" i="20" s="1"/>
  <c r="AD25" i="20" s="1"/>
  <c r="AE22" i="20" s="1"/>
  <c r="AE25" i="20" s="1"/>
  <c r="AF22" i="20" s="1"/>
  <c r="AF25" i="20" s="1"/>
  <c r="AG22" i="20" s="1"/>
  <c r="AG25" i="20" s="1"/>
  <c r="AH22" i="20" s="1"/>
  <c r="AH25" i="20" s="1"/>
  <c r="AI22" i="20" s="1"/>
  <c r="AI25" i="20" s="1"/>
  <c r="AJ22" i="20" s="1"/>
  <c r="AJ25" i="20" s="1"/>
  <c r="AK22" i="20" s="1"/>
  <c r="I78" i="20"/>
  <c r="J78" i="20" s="1"/>
  <c r="BQ24" i="20" s="1"/>
  <c r="AZ53" i="20"/>
  <c r="BF53" i="20"/>
  <c r="AX53" i="20"/>
  <c r="BD53" i="20"/>
  <c r="AY53" i="20"/>
  <c r="AW53" i="20"/>
  <c r="BG53" i="20"/>
  <c r="BB53" i="20"/>
  <c r="BC53" i="20"/>
  <c r="BE53" i="20"/>
  <c r="BH53" i="20"/>
  <c r="BA53" i="20"/>
  <c r="AK23" i="20"/>
  <c r="AL23" i="20"/>
  <c r="AP23" i="20"/>
  <c r="AQ23" i="20"/>
  <c r="AS23" i="20"/>
  <c r="AM23" i="20"/>
  <c r="AR23" i="20"/>
  <c r="AT23" i="20"/>
  <c r="AN23" i="20"/>
  <c r="AO23" i="20"/>
  <c r="AU23" i="20"/>
  <c r="AV23" i="20"/>
  <c r="AK55" i="20"/>
  <c r="AL52" i="20" s="1"/>
  <c r="AL55" i="20" s="1"/>
  <c r="AM52" i="20" s="1"/>
  <c r="AM55" i="20" s="1"/>
  <c r="AN52" i="20" s="1"/>
  <c r="AN55" i="20" s="1"/>
  <c r="AO52" i="20" s="1"/>
  <c r="AO55" i="20" s="1"/>
  <c r="AP52" i="20" s="1"/>
  <c r="AP55" i="20" s="1"/>
  <c r="AQ52" i="20" s="1"/>
  <c r="AQ55" i="20" s="1"/>
  <c r="AR52" i="20" s="1"/>
  <c r="AR55" i="20" s="1"/>
  <c r="AS52" i="20" s="1"/>
  <c r="AS55" i="20" s="1"/>
  <c r="AT52" i="20" s="1"/>
  <c r="AT55" i="20" s="1"/>
  <c r="AU52" i="20" s="1"/>
  <c r="AU55" i="20" s="1"/>
  <c r="AV52" i="20" s="1"/>
  <c r="AV55" i="20" s="1"/>
  <c r="AW52" i="20" s="1"/>
  <c r="E81" i="20"/>
  <c r="E102" i="20" s="1"/>
  <c r="G102" i="20" s="1"/>
  <c r="F80" i="20"/>
  <c r="G80" i="20" s="1"/>
  <c r="J101" i="20" l="1"/>
  <c r="L101" i="20" s="1"/>
  <c r="M101" i="20" s="1"/>
  <c r="N101" i="20" s="1"/>
  <c r="CR29" i="20" s="1"/>
  <c r="K102" i="20"/>
  <c r="I102" i="20"/>
  <c r="H102" i="20"/>
  <c r="AK45" i="20"/>
  <c r="AL42" i="20" s="1"/>
  <c r="AL45" i="20" s="1"/>
  <c r="AM42" i="20" s="1"/>
  <c r="AM45" i="20" s="1"/>
  <c r="AN42" i="20" s="1"/>
  <c r="AN45" i="20" s="1"/>
  <c r="AO42" i="20" s="1"/>
  <c r="AO45" i="20" s="1"/>
  <c r="AP42" i="20" s="1"/>
  <c r="AP45" i="20" s="1"/>
  <c r="AQ42" i="20" s="1"/>
  <c r="AQ45" i="20" s="1"/>
  <c r="AR42" i="20" s="1"/>
  <c r="AR45" i="20" s="1"/>
  <c r="AS42" i="20" s="1"/>
  <c r="AS45" i="20" s="1"/>
  <c r="AT42" i="20" s="1"/>
  <c r="AT45" i="20" s="1"/>
  <c r="AU42" i="20" s="1"/>
  <c r="AU45" i="20" s="1"/>
  <c r="AV42" i="20" s="1"/>
  <c r="AV45" i="20" s="1"/>
  <c r="AW42" i="20" s="1"/>
  <c r="AW55" i="20"/>
  <c r="AX52" i="20" s="1"/>
  <c r="AX55" i="20" s="1"/>
  <c r="AY52" i="20" s="1"/>
  <c r="AY55" i="20" s="1"/>
  <c r="AZ52" i="20" s="1"/>
  <c r="AZ55" i="20" s="1"/>
  <c r="BA52" i="20" s="1"/>
  <c r="BA55" i="20" s="1"/>
  <c r="BB52" i="20" s="1"/>
  <c r="BB55" i="20" s="1"/>
  <c r="BC52" i="20" s="1"/>
  <c r="BC55" i="20" s="1"/>
  <c r="BD52" i="20" s="1"/>
  <c r="BD55" i="20" s="1"/>
  <c r="BE52" i="20" s="1"/>
  <c r="BE55" i="20" s="1"/>
  <c r="BF52" i="20" s="1"/>
  <c r="BF55" i="20" s="1"/>
  <c r="BG52" i="20" s="1"/>
  <c r="BG55" i="20" s="1"/>
  <c r="BH52" i="20" s="1"/>
  <c r="BH55" i="20" s="1"/>
  <c r="BI52" i="20" s="1"/>
  <c r="F81" i="20"/>
  <c r="G81" i="20" s="1"/>
  <c r="E82" i="20"/>
  <c r="E103" i="20" s="1"/>
  <c r="G103" i="20" s="1"/>
  <c r="AK25" i="20"/>
  <c r="AL22" i="20" s="1"/>
  <c r="AL25" i="20" s="1"/>
  <c r="AM22" i="20" s="1"/>
  <c r="AM25" i="20" s="1"/>
  <c r="AN22" i="20" s="1"/>
  <c r="AN25" i="20" s="1"/>
  <c r="AO22" i="20" s="1"/>
  <c r="AO25" i="20" s="1"/>
  <c r="AP22" i="20" s="1"/>
  <c r="AP25" i="20" s="1"/>
  <c r="AQ22" i="20" s="1"/>
  <c r="AQ25" i="20" s="1"/>
  <c r="AR22" i="20" s="1"/>
  <c r="AR25" i="20" s="1"/>
  <c r="AS22" i="20" s="1"/>
  <c r="AS25" i="20" s="1"/>
  <c r="AT22" i="20" s="1"/>
  <c r="AT25" i="20" s="1"/>
  <c r="AU22" i="20" s="1"/>
  <c r="AU25" i="20" s="1"/>
  <c r="AV22" i="20" s="1"/>
  <c r="AV25" i="20" s="1"/>
  <c r="AW22" i="20" s="1"/>
  <c r="I79" i="20"/>
  <c r="J79" i="20" s="1"/>
  <c r="CC24" i="20" s="1"/>
  <c r="H80" i="20"/>
  <c r="AW23" i="20"/>
  <c r="BE23" i="20"/>
  <c r="BG23" i="20"/>
  <c r="BB23" i="20"/>
  <c r="AZ23" i="20"/>
  <c r="BD23" i="20"/>
  <c r="BA23" i="20"/>
  <c r="BH23" i="20"/>
  <c r="BC23" i="20"/>
  <c r="AY23" i="20"/>
  <c r="AX23" i="20"/>
  <c r="BF23" i="20"/>
  <c r="CC54" i="20"/>
  <c r="BI53" i="20"/>
  <c r="BO53" i="20"/>
  <c r="BJ53" i="20"/>
  <c r="BL53" i="20"/>
  <c r="BN53" i="20"/>
  <c r="BR53" i="20"/>
  <c r="BT53" i="20"/>
  <c r="BQ53" i="20"/>
  <c r="BM53" i="20"/>
  <c r="BP53" i="20"/>
  <c r="BK53" i="20"/>
  <c r="BS53" i="20"/>
  <c r="F236" i="20"/>
  <c r="CU54" i="20" s="1"/>
  <c r="E237" i="20"/>
  <c r="J102" i="20" l="1"/>
  <c r="L102" i="20" s="1"/>
  <c r="M102" i="20" s="1"/>
  <c r="N102" i="20" s="1"/>
  <c r="DD29" i="20" s="1"/>
  <c r="K103" i="20"/>
  <c r="H103" i="20"/>
  <c r="I103" i="20"/>
  <c r="BE43" i="20"/>
  <c r="AW43" i="20"/>
  <c r="AW45" i="20" s="1"/>
  <c r="AX42" i="20" s="1"/>
  <c r="BF43" i="20"/>
  <c r="BB43" i="20"/>
  <c r="BG43" i="20"/>
  <c r="AY43" i="20"/>
  <c r="AZ43" i="20"/>
  <c r="AX43" i="20"/>
  <c r="BC43" i="20"/>
  <c r="BH43" i="20"/>
  <c r="BA43" i="20"/>
  <c r="BD43" i="20"/>
  <c r="BI55" i="20"/>
  <c r="BJ52" i="20" s="1"/>
  <c r="BJ55" i="20" s="1"/>
  <c r="BK52" i="20" s="1"/>
  <c r="BK55" i="20" s="1"/>
  <c r="BL52" i="20" s="1"/>
  <c r="BL55" i="20" s="1"/>
  <c r="BM52" i="20" s="1"/>
  <c r="BM55" i="20" s="1"/>
  <c r="BN52" i="20" s="1"/>
  <c r="BN55" i="20" s="1"/>
  <c r="BO52" i="20" s="1"/>
  <c r="BO55" i="20" s="1"/>
  <c r="BP52" i="20" s="1"/>
  <c r="BP55" i="20" s="1"/>
  <c r="BQ52" i="20" s="1"/>
  <c r="BQ55" i="20" s="1"/>
  <c r="BR52" i="20" s="1"/>
  <c r="BR55" i="20" s="1"/>
  <c r="BS52" i="20" s="1"/>
  <c r="BS55" i="20" s="1"/>
  <c r="BT52" i="20" s="1"/>
  <c r="BT55" i="20" s="1"/>
  <c r="BU52" i="20" s="1"/>
  <c r="H81" i="20"/>
  <c r="BS23" i="20"/>
  <c r="BR23" i="20"/>
  <c r="BQ23" i="20"/>
  <c r="BJ23" i="20"/>
  <c r="BL23" i="20"/>
  <c r="BO23" i="20"/>
  <c r="BN23" i="20"/>
  <c r="BT23" i="20"/>
  <c r="BI23" i="20"/>
  <c r="BM23" i="20"/>
  <c r="BP23" i="20"/>
  <c r="BK23" i="20"/>
  <c r="AW25" i="20"/>
  <c r="AX22" i="20" s="1"/>
  <c r="AX25" i="20" s="1"/>
  <c r="AY22" i="20" s="1"/>
  <c r="AY25" i="20" s="1"/>
  <c r="AZ22" i="20" s="1"/>
  <c r="AZ25" i="20" s="1"/>
  <c r="BA22" i="20" s="1"/>
  <c r="BA25" i="20" s="1"/>
  <c r="BB22" i="20" s="1"/>
  <c r="BB25" i="20" s="1"/>
  <c r="BC22" i="20" s="1"/>
  <c r="BC25" i="20" s="1"/>
  <c r="BD22" i="20" s="1"/>
  <c r="BD25" i="20" s="1"/>
  <c r="BE22" i="20" s="1"/>
  <c r="BE25" i="20" s="1"/>
  <c r="BF22" i="20" s="1"/>
  <c r="BF25" i="20" s="1"/>
  <c r="BG22" i="20" s="1"/>
  <c r="BG25" i="20" s="1"/>
  <c r="BH22" i="20" s="1"/>
  <c r="BH25" i="20" s="1"/>
  <c r="BI22" i="20" s="1"/>
  <c r="BZ53" i="20"/>
  <c r="BV53" i="20"/>
  <c r="CC53" i="20"/>
  <c r="BY53" i="20"/>
  <c r="CF53" i="20"/>
  <c r="BU53" i="20"/>
  <c r="CD53" i="20"/>
  <c r="CE53" i="20"/>
  <c r="BX53" i="20"/>
  <c r="CB53" i="20"/>
  <c r="BW53" i="20"/>
  <c r="CA53" i="20"/>
  <c r="CO54" i="20"/>
  <c r="E238" i="20"/>
  <c r="F237" i="20"/>
  <c r="DG54" i="20" s="1"/>
  <c r="I80" i="20"/>
  <c r="J80" i="20" s="1"/>
  <c r="CO24" i="20" s="1"/>
  <c r="E83" i="20"/>
  <c r="E104" i="20" s="1"/>
  <c r="G104" i="20" s="1"/>
  <c r="F82" i="20"/>
  <c r="G82" i="20" s="1"/>
  <c r="J103" i="20" l="1"/>
  <c r="L103" i="20" s="1"/>
  <c r="M103" i="20" s="1"/>
  <c r="N103" i="20" s="1"/>
  <c r="DP29" i="20" s="1"/>
  <c r="K104" i="20"/>
  <c r="H104" i="20"/>
  <c r="I104" i="20"/>
  <c r="AX45" i="20"/>
  <c r="AY42" i="20" s="1"/>
  <c r="AY45" i="20" s="1"/>
  <c r="AZ42" i="20" s="1"/>
  <c r="AZ45" i="20" s="1"/>
  <c r="BA42" i="20" s="1"/>
  <c r="BA45" i="20" s="1"/>
  <c r="BB42" i="20" s="1"/>
  <c r="BB45" i="20" s="1"/>
  <c r="BC42" i="20" s="1"/>
  <c r="BC45" i="20" s="1"/>
  <c r="BD42" i="20" s="1"/>
  <c r="BD45" i="20" s="1"/>
  <c r="BE42" i="20" s="1"/>
  <c r="BE45" i="20" s="1"/>
  <c r="BF42" i="20" s="1"/>
  <c r="BF45" i="20" s="1"/>
  <c r="BG42" i="20" s="1"/>
  <c r="BG45" i="20" s="1"/>
  <c r="BH42" i="20" s="1"/>
  <c r="BH45" i="20" s="1"/>
  <c r="BI42" i="20" s="1"/>
  <c r="BS43" i="20"/>
  <c r="BQ43" i="20"/>
  <c r="BR43" i="20"/>
  <c r="BT43" i="20"/>
  <c r="BN43" i="20"/>
  <c r="BO43" i="20"/>
  <c r="BJ43" i="20"/>
  <c r="BL43" i="20"/>
  <c r="BK43" i="20"/>
  <c r="BI43" i="20"/>
  <c r="BM43" i="20"/>
  <c r="BP43" i="20"/>
  <c r="V61" i="24"/>
  <c r="BU43" i="20"/>
  <c r="BX43" i="20"/>
  <c r="CE43" i="20"/>
  <c r="CF43" i="20"/>
  <c r="BY43" i="20"/>
  <c r="BW43" i="20"/>
  <c r="CC43" i="20"/>
  <c r="CB43" i="20"/>
  <c r="CD43" i="20"/>
  <c r="BI25" i="20"/>
  <c r="BJ22" i="20" s="1"/>
  <c r="BJ25" i="20" s="1"/>
  <c r="BK22" i="20" s="1"/>
  <c r="BK25" i="20" s="1"/>
  <c r="BL22" i="20" s="1"/>
  <c r="BL25" i="20" s="1"/>
  <c r="BM22" i="20" s="1"/>
  <c r="BM25" i="20" s="1"/>
  <c r="BN22" i="20" s="1"/>
  <c r="BN25" i="20" s="1"/>
  <c r="BO22" i="20" s="1"/>
  <c r="BO25" i="20" s="1"/>
  <c r="BP22" i="20" s="1"/>
  <c r="BP25" i="20" s="1"/>
  <c r="BQ22" i="20" s="1"/>
  <c r="BQ25" i="20" s="1"/>
  <c r="BR22" i="20" s="1"/>
  <c r="BR25" i="20" s="1"/>
  <c r="BS22" i="20" s="1"/>
  <c r="BS25" i="20" s="1"/>
  <c r="BT22" i="20" s="1"/>
  <c r="BT25" i="20" s="1"/>
  <c r="BU22" i="20" s="1"/>
  <c r="BU55" i="20"/>
  <c r="BV52" i="20" s="1"/>
  <c r="BV55" i="20" s="1"/>
  <c r="BW52" i="20" s="1"/>
  <c r="BW55" i="20" s="1"/>
  <c r="BX52" i="20" s="1"/>
  <c r="BX55" i="20" s="1"/>
  <c r="BY52" i="20" s="1"/>
  <c r="BY55" i="20" s="1"/>
  <c r="BZ52" i="20" s="1"/>
  <c r="BZ55" i="20" s="1"/>
  <c r="CA52" i="20" s="1"/>
  <c r="CA55" i="20" s="1"/>
  <c r="CB52" i="20" s="1"/>
  <c r="CB55" i="20" s="1"/>
  <c r="CC52" i="20" s="1"/>
  <c r="CC55" i="20" s="1"/>
  <c r="CD52" i="20" s="1"/>
  <c r="CD55" i="20" s="1"/>
  <c r="CE52" i="20" s="1"/>
  <c r="CE55" i="20" s="1"/>
  <c r="CF52" i="20" s="1"/>
  <c r="CF55" i="20" s="1"/>
  <c r="CG52" i="20" s="1"/>
  <c r="E84" i="20"/>
  <c r="E105" i="20" s="1"/>
  <c r="G105" i="20" s="1"/>
  <c r="F83" i="20"/>
  <c r="G83" i="20" s="1"/>
  <c r="E239" i="20"/>
  <c r="F238" i="20"/>
  <c r="DS54" i="20" s="1"/>
  <c r="I81" i="20"/>
  <c r="J81" i="20" s="1"/>
  <c r="DA24" i="20" s="1"/>
  <c r="CK53" i="20"/>
  <c r="CQ53" i="20"/>
  <c r="CJ53" i="20"/>
  <c r="CG53" i="20"/>
  <c r="CN53" i="20"/>
  <c r="CM53" i="20"/>
  <c r="CL53" i="20"/>
  <c r="CI53" i="20"/>
  <c r="CR53" i="20"/>
  <c r="CO53" i="20"/>
  <c r="CH53" i="20"/>
  <c r="CP53" i="20"/>
  <c r="BZ23" i="20"/>
  <c r="BU23" i="20"/>
  <c r="BW23" i="20"/>
  <c r="BX23" i="20"/>
  <c r="CA23" i="20"/>
  <c r="BV23" i="20"/>
  <c r="BY23" i="20"/>
  <c r="CE23" i="20"/>
  <c r="CC23" i="20"/>
  <c r="CF23" i="20"/>
  <c r="CB23" i="20"/>
  <c r="CD23" i="20"/>
  <c r="H82" i="20"/>
  <c r="DA54" i="20"/>
  <c r="J104" i="20" l="1"/>
  <c r="L104" i="20" s="1"/>
  <c r="M104" i="20" s="1"/>
  <c r="N104" i="20" s="1"/>
  <c r="EB29" i="20" s="1"/>
  <c r="K105" i="20"/>
  <c r="H105" i="20"/>
  <c r="I105" i="20"/>
  <c r="BI45" i="20"/>
  <c r="BJ42" i="20" s="1"/>
  <c r="BJ45" i="20" s="1"/>
  <c r="BK42" i="20" s="1"/>
  <c r="BK45" i="20" s="1"/>
  <c r="BL42" i="20" s="1"/>
  <c r="BL45" i="20" s="1"/>
  <c r="BM42" i="20" s="1"/>
  <c r="BM45" i="20" s="1"/>
  <c r="BN42" i="20" s="1"/>
  <c r="BN45" i="20" s="1"/>
  <c r="BO42" i="20" s="1"/>
  <c r="BO45" i="20" s="1"/>
  <c r="BP42" i="20" s="1"/>
  <c r="BP45" i="20" s="1"/>
  <c r="BQ42" i="20" s="1"/>
  <c r="BQ45" i="20" s="1"/>
  <c r="BR42" i="20" s="1"/>
  <c r="BR45" i="20" s="1"/>
  <c r="BS42" i="20" s="1"/>
  <c r="BS45" i="20" s="1"/>
  <c r="BT42" i="20" s="1"/>
  <c r="BT45" i="20" s="1"/>
  <c r="BU42" i="20" s="1"/>
  <c r="BU45" i="20" s="1"/>
  <c r="BV42" i="20" s="1"/>
  <c r="BV43" i="20"/>
  <c r="CA43" i="20"/>
  <c r="BZ43" i="20"/>
  <c r="F84" i="20"/>
  <c r="G84" i="20" s="1"/>
  <c r="E85" i="20"/>
  <c r="CM43" i="20"/>
  <c r="CI43" i="20"/>
  <c r="CP43" i="20"/>
  <c r="CK43" i="20"/>
  <c r="CJ43" i="20"/>
  <c r="CN43" i="20"/>
  <c r="CQ43" i="20"/>
  <c r="CL43" i="20"/>
  <c r="CG43" i="20"/>
  <c r="CH43" i="20"/>
  <c r="CR43" i="20"/>
  <c r="CO43" i="20"/>
  <c r="BU25" i="20"/>
  <c r="BV22" i="20" s="1"/>
  <c r="BV25" i="20" s="1"/>
  <c r="BW22" i="20" s="1"/>
  <c r="BW25" i="20" s="1"/>
  <c r="BX22" i="20" s="1"/>
  <c r="BX25" i="20" s="1"/>
  <c r="BY22" i="20" s="1"/>
  <c r="BY25" i="20" s="1"/>
  <c r="BZ22" i="20" s="1"/>
  <c r="BZ25" i="20" s="1"/>
  <c r="CA22" i="20" s="1"/>
  <c r="CA25" i="20" s="1"/>
  <c r="CB22" i="20" s="1"/>
  <c r="CB25" i="20" s="1"/>
  <c r="CC22" i="20" s="1"/>
  <c r="CC25" i="20" s="1"/>
  <c r="CD22" i="20" s="1"/>
  <c r="CD25" i="20" s="1"/>
  <c r="CE22" i="20" s="1"/>
  <c r="CE25" i="20" s="1"/>
  <c r="CF22" i="20" s="1"/>
  <c r="CF25" i="20" s="1"/>
  <c r="CG22" i="20" s="1"/>
  <c r="CG55" i="20"/>
  <c r="CH52" i="20" s="1"/>
  <c r="CH55" i="20" s="1"/>
  <c r="CI52" i="20" s="1"/>
  <c r="CI55" i="20" s="1"/>
  <c r="CJ52" i="20" s="1"/>
  <c r="CJ55" i="20" s="1"/>
  <c r="CK52" i="20" s="1"/>
  <c r="CK55" i="20" s="1"/>
  <c r="CL52" i="20" s="1"/>
  <c r="CL55" i="20" s="1"/>
  <c r="CM52" i="20" s="1"/>
  <c r="CM55" i="20" s="1"/>
  <c r="CN52" i="20" s="1"/>
  <c r="CN55" i="20" s="1"/>
  <c r="CO52" i="20" s="1"/>
  <c r="CO55" i="20" s="1"/>
  <c r="CP52" i="20" s="1"/>
  <c r="CP55" i="20" s="1"/>
  <c r="CQ52" i="20" s="1"/>
  <c r="CQ55" i="20" s="1"/>
  <c r="CR52" i="20" s="1"/>
  <c r="CR55" i="20" s="1"/>
  <c r="CS52" i="20" s="1"/>
  <c r="I82" i="20"/>
  <c r="J82" i="20" s="1"/>
  <c r="DM24" i="20" s="1"/>
  <c r="F239" i="20"/>
  <c r="EE54" i="20" s="1"/>
  <c r="E240" i="20"/>
  <c r="H83" i="20"/>
  <c r="CQ23" i="20"/>
  <c r="CN23" i="20"/>
  <c r="CO23" i="20"/>
  <c r="CL23" i="20"/>
  <c r="CM23" i="20"/>
  <c r="CH23" i="20"/>
  <c r="CI23" i="20"/>
  <c r="CJ23" i="20"/>
  <c r="CP23" i="20"/>
  <c r="CG23" i="20"/>
  <c r="CR23" i="20"/>
  <c r="CK23" i="20"/>
  <c r="CT53" i="20"/>
  <c r="CX53" i="20"/>
  <c r="CS53" i="20"/>
  <c r="CW53" i="20"/>
  <c r="CU53" i="20"/>
  <c r="DA53" i="20"/>
  <c r="DB53" i="20"/>
  <c r="CV53" i="20"/>
  <c r="DC53" i="20"/>
  <c r="DD53" i="20"/>
  <c r="CZ53" i="20"/>
  <c r="CY53" i="20"/>
  <c r="DM54" i="20"/>
  <c r="F85" i="20" l="1"/>
  <c r="G85" i="20" s="1"/>
  <c r="E86" i="20"/>
  <c r="F86" i="20" s="1"/>
  <c r="E106" i="20"/>
  <c r="G106" i="20" s="1"/>
  <c r="J105" i="20"/>
  <c r="L105" i="20" s="1"/>
  <c r="M105" i="20" s="1"/>
  <c r="N105" i="20" s="1"/>
  <c r="EN29" i="20" s="1"/>
  <c r="Y28" i="20"/>
  <c r="Z28" i="20"/>
  <c r="AB28" i="20"/>
  <c r="AA28" i="20"/>
  <c r="AC28" i="20"/>
  <c r="AD28" i="20"/>
  <c r="AE28" i="20"/>
  <c r="AH28" i="20"/>
  <c r="AF28" i="20"/>
  <c r="AG28" i="20"/>
  <c r="AJ28" i="20"/>
  <c r="AI28" i="20"/>
  <c r="AN28" i="20"/>
  <c r="AM28" i="20"/>
  <c r="AK28" i="20"/>
  <c r="AL28" i="20"/>
  <c r="AP28" i="20"/>
  <c r="AO28" i="20"/>
  <c r="AR28" i="20"/>
  <c r="AQ28" i="20"/>
  <c r="AU28" i="20"/>
  <c r="AS28" i="20"/>
  <c r="AV28" i="20"/>
  <c r="AT28" i="20"/>
  <c r="AW28" i="20"/>
  <c r="AY28" i="20"/>
  <c r="AZ28" i="20"/>
  <c r="AX28" i="20"/>
  <c r="BB28" i="20"/>
  <c r="BA28" i="20"/>
  <c r="BD28" i="20"/>
  <c r="BC28" i="20"/>
  <c r="BF28" i="20"/>
  <c r="BE28" i="20"/>
  <c r="BH28" i="20"/>
  <c r="BG28" i="20"/>
  <c r="BM28" i="20"/>
  <c r="BK28" i="20"/>
  <c r="BJ28" i="20"/>
  <c r="BL28" i="20"/>
  <c r="BI28" i="20"/>
  <c r="BO28" i="20"/>
  <c r="BN28" i="20"/>
  <c r="BR28" i="20"/>
  <c r="BP28" i="20"/>
  <c r="BQ28" i="20"/>
  <c r="BS28" i="20"/>
  <c r="BT28" i="20"/>
  <c r="BX28" i="20"/>
  <c r="BW28" i="20"/>
  <c r="BV28" i="20"/>
  <c r="BU28" i="20"/>
  <c r="BY28" i="20"/>
  <c r="CA28" i="20"/>
  <c r="BZ28" i="20"/>
  <c r="CD28" i="20"/>
  <c r="CB28" i="20"/>
  <c r="CE28" i="20"/>
  <c r="CC28" i="20"/>
  <c r="CF28" i="20"/>
  <c r="CI28" i="20"/>
  <c r="CK28" i="20"/>
  <c r="CG28" i="20"/>
  <c r="CJ28" i="20"/>
  <c r="CH28" i="20"/>
  <c r="CL28" i="20"/>
  <c r="CM28" i="20"/>
  <c r="CN28" i="20"/>
  <c r="CQ28" i="20"/>
  <c r="CO28" i="20"/>
  <c r="CP28" i="20"/>
  <c r="CR28" i="20"/>
  <c r="CT28" i="20"/>
  <c r="CV28" i="20"/>
  <c r="CU28" i="20"/>
  <c r="CS28" i="20"/>
  <c r="CW28" i="20"/>
  <c r="CX28" i="20"/>
  <c r="CY28" i="20"/>
  <c r="DA28" i="20"/>
  <c r="CZ28" i="20"/>
  <c r="DB28" i="20"/>
  <c r="DD28" i="20"/>
  <c r="DC28" i="20"/>
  <c r="DG28" i="20"/>
  <c r="DE28" i="20"/>
  <c r="DH28" i="20"/>
  <c r="DF28" i="20"/>
  <c r="DJ28" i="20"/>
  <c r="DI28" i="20"/>
  <c r="DL28" i="20"/>
  <c r="DK28" i="20"/>
  <c r="DM28" i="20"/>
  <c r="DN28" i="20"/>
  <c r="DP28" i="20"/>
  <c r="DO28" i="20"/>
  <c r="DQ28" i="20"/>
  <c r="DT28" i="20"/>
  <c r="DR28" i="20"/>
  <c r="DU28" i="20"/>
  <c r="DS28" i="20"/>
  <c r="DW28" i="20"/>
  <c r="DV28" i="20"/>
  <c r="DZ28" i="20"/>
  <c r="DX28" i="20"/>
  <c r="DY28" i="20"/>
  <c r="EA28" i="20"/>
  <c r="EB28" i="20"/>
  <c r="H84" i="20"/>
  <c r="BZ18" i="20"/>
  <c r="DT18" i="20"/>
  <c r="BK18" i="20"/>
  <c r="CB18" i="20"/>
  <c r="DN18" i="20"/>
  <c r="EA18" i="20"/>
  <c r="CS18" i="20"/>
  <c r="BP18" i="20"/>
  <c r="CE18" i="20"/>
  <c r="DQ18" i="20"/>
  <c r="DE18" i="20"/>
  <c r="CQ18" i="20"/>
  <c r="CN18" i="20"/>
  <c r="P18" i="20"/>
  <c r="CP18" i="20"/>
  <c r="CT18" i="20"/>
  <c r="EC18" i="20"/>
  <c r="BQ18" i="20"/>
  <c r="BW18" i="20"/>
  <c r="DH18" i="20"/>
  <c r="CZ18" i="20"/>
  <c r="AR18" i="20"/>
  <c r="DC18" i="20"/>
  <c r="EM18" i="20"/>
  <c r="CD18" i="20"/>
  <c r="AI18" i="20"/>
  <c r="DX18" i="20"/>
  <c r="AJ18" i="20"/>
  <c r="BN18" i="20"/>
  <c r="CU18" i="20"/>
  <c r="AK18" i="20"/>
  <c r="BL18" i="20"/>
  <c r="DZ18" i="20"/>
  <c r="BO18" i="20"/>
  <c r="BT18" i="20"/>
  <c r="EL18" i="20"/>
  <c r="DD18" i="20"/>
  <c r="BU18" i="20"/>
  <c r="BH18" i="20"/>
  <c r="BR18" i="20"/>
  <c r="CA18" i="20"/>
  <c r="BA18" i="20"/>
  <c r="CV18" i="20"/>
  <c r="AD18" i="20"/>
  <c r="AH18" i="20"/>
  <c r="DA18" i="20"/>
  <c r="BG18" i="20"/>
  <c r="AM18" i="20"/>
  <c r="DI18" i="20"/>
  <c r="BM18" i="20"/>
  <c r="BB18" i="20"/>
  <c r="V18" i="20"/>
  <c r="DV18" i="20"/>
  <c r="BX18" i="20"/>
  <c r="BJ18" i="20"/>
  <c r="X18" i="20"/>
  <c r="AO18" i="20"/>
  <c r="CI18" i="20"/>
  <c r="BV18" i="20"/>
  <c r="AZ18" i="20"/>
  <c r="AA18" i="20"/>
  <c r="CH18" i="20"/>
  <c r="CM18" i="20"/>
  <c r="CK18" i="20"/>
  <c r="DU18" i="20"/>
  <c r="AB18" i="20"/>
  <c r="AL18" i="20"/>
  <c r="CG18" i="20"/>
  <c r="AT18" i="20"/>
  <c r="AC18" i="20"/>
  <c r="DL18" i="20"/>
  <c r="CF18" i="20"/>
  <c r="BS18" i="20"/>
  <c r="W18" i="20"/>
  <c r="Y18" i="20"/>
  <c r="AV18" i="20"/>
  <c r="AW18" i="20"/>
  <c r="EG18" i="20"/>
  <c r="R18" i="20"/>
  <c r="BD18" i="20"/>
  <c r="CR18" i="20"/>
  <c r="EH18" i="20"/>
  <c r="AN18" i="20"/>
  <c r="CY18" i="20"/>
  <c r="CX18" i="20"/>
  <c r="AP18" i="20"/>
  <c r="EF18" i="20"/>
  <c r="AF18" i="20"/>
  <c r="DG18" i="20"/>
  <c r="BI18" i="20"/>
  <c r="DS18" i="20"/>
  <c r="AY18" i="20"/>
  <c r="EE18" i="20"/>
  <c r="T18" i="20"/>
  <c r="DB18" i="20"/>
  <c r="DJ18" i="20"/>
  <c r="AX18" i="20"/>
  <c r="DO18" i="20"/>
  <c r="BF18" i="20"/>
  <c r="AU18" i="20"/>
  <c r="CW18" i="20"/>
  <c r="BY18" i="20"/>
  <c r="DK18" i="20"/>
  <c r="CO18" i="20"/>
  <c r="CC18" i="20"/>
  <c r="CJ18" i="20"/>
  <c r="Z18" i="20"/>
  <c r="Q18" i="20"/>
  <c r="CL18" i="20"/>
  <c r="EJ18" i="20"/>
  <c r="BV45" i="20"/>
  <c r="BW42" i="20" s="1"/>
  <c r="BW45" i="20" s="1"/>
  <c r="BX42" i="20" s="1"/>
  <c r="BX45" i="20" s="1"/>
  <c r="BY42" i="20" s="1"/>
  <c r="BY45" i="20" s="1"/>
  <c r="BZ42" i="20" s="1"/>
  <c r="BZ45" i="20" s="1"/>
  <c r="CA42" i="20" s="1"/>
  <c r="CA45" i="20" s="1"/>
  <c r="CB42" i="20" s="1"/>
  <c r="CB45" i="20" s="1"/>
  <c r="CC42" i="20" s="1"/>
  <c r="CC45" i="20" s="1"/>
  <c r="CD42" i="20" s="1"/>
  <c r="CD45" i="20" s="1"/>
  <c r="CE42" i="20" s="1"/>
  <c r="CE45" i="20" s="1"/>
  <c r="CF42" i="20" s="1"/>
  <c r="CF45" i="20" s="1"/>
  <c r="CG42" i="20" s="1"/>
  <c r="CG45" i="20" s="1"/>
  <c r="CH42" i="20" s="1"/>
  <c r="CH45" i="20" s="1"/>
  <c r="CI42" i="20" s="1"/>
  <c r="CI45" i="20" s="1"/>
  <c r="CJ42" i="20" s="1"/>
  <c r="CJ45" i="20" s="1"/>
  <c r="CK42" i="20" s="1"/>
  <c r="CK45" i="20" s="1"/>
  <c r="CL42" i="20" s="1"/>
  <c r="CL45" i="20" s="1"/>
  <c r="CM42" i="20" s="1"/>
  <c r="CM45" i="20" s="1"/>
  <c r="CN42" i="20" s="1"/>
  <c r="CN45" i="20" s="1"/>
  <c r="CO42" i="20" s="1"/>
  <c r="CO45" i="20" s="1"/>
  <c r="CP42" i="20" s="1"/>
  <c r="CP45" i="20" s="1"/>
  <c r="CQ42" i="20" s="1"/>
  <c r="CQ45" i="20" s="1"/>
  <c r="CR42" i="20" s="1"/>
  <c r="CR45" i="20" s="1"/>
  <c r="CS42" i="20" s="1"/>
  <c r="DM18" i="20"/>
  <c r="DW18" i="20"/>
  <c r="I85" i="20"/>
  <c r="H85" i="20"/>
  <c r="EG53" i="20"/>
  <c r="EH53" i="20"/>
  <c r="ED53" i="20"/>
  <c r="EE53" i="20"/>
  <c r="EF53" i="20"/>
  <c r="EC53" i="20"/>
  <c r="EI53" i="20"/>
  <c r="EJ53" i="20"/>
  <c r="EK53" i="20"/>
  <c r="EL53" i="20"/>
  <c r="EM53" i="20"/>
  <c r="EN53" i="20"/>
  <c r="CZ43" i="20"/>
  <c r="EI18" i="20"/>
  <c r="CV43" i="20"/>
  <c r="CY43" i="20"/>
  <c r="DG43" i="20"/>
  <c r="DO43" i="20"/>
  <c r="CS55" i="20"/>
  <c r="CT52" i="20" s="1"/>
  <c r="CT55" i="20" s="1"/>
  <c r="CU52" i="20" s="1"/>
  <c r="CU55" i="20" s="1"/>
  <c r="CV52" i="20" s="1"/>
  <c r="CV55" i="20" s="1"/>
  <c r="CW52" i="20" s="1"/>
  <c r="CW55" i="20" s="1"/>
  <c r="CX52" i="20" s="1"/>
  <c r="CX55" i="20" s="1"/>
  <c r="CY52" i="20" s="1"/>
  <c r="CY55" i="20" s="1"/>
  <c r="CZ52" i="20" s="1"/>
  <c r="CZ55" i="20" s="1"/>
  <c r="DA52" i="20" s="1"/>
  <c r="DA55" i="20" s="1"/>
  <c r="DB52" i="20" s="1"/>
  <c r="DB55" i="20" s="1"/>
  <c r="DC52" i="20" s="1"/>
  <c r="DC55" i="20" s="1"/>
  <c r="DD52" i="20" s="1"/>
  <c r="DD55" i="20" s="1"/>
  <c r="DE52" i="20" s="1"/>
  <c r="DN53" i="20"/>
  <c r="DL53" i="20"/>
  <c r="DF53" i="20"/>
  <c r="DO53" i="20"/>
  <c r="DJ53" i="20"/>
  <c r="DP53" i="20"/>
  <c r="DM53" i="20"/>
  <c r="DG53" i="20"/>
  <c r="DK53" i="20"/>
  <c r="DE53" i="20"/>
  <c r="DH53" i="20"/>
  <c r="DI53" i="20"/>
  <c r="DB23" i="20"/>
  <c r="CT23" i="20"/>
  <c r="DC23" i="20"/>
  <c r="CX23" i="20"/>
  <c r="CV23" i="20"/>
  <c r="CZ23" i="20"/>
  <c r="CS23" i="20"/>
  <c r="CW23" i="20"/>
  <c r="CU23" i="20"/>
  <c r="DA23" i="20"/>
  <c r="DD23" i="20"/>
  <c r="CY23" i="20"/>
  <c r="I84" i="20"/>
  <c r="J84" i="20" s="1"/>
  <c r="EK24" i="20" s="1"/>
  <c r="F240" i="20"/>
  <c r="DY54" i="20"/>
  <c r="I83" i="20"/>
  <c r="J83" i="20" s="1"/>
  <c r="DY24" i="20" s="1"/>
  <c r="CG25" i="20"/>
  <c r="CH22" i="20" s="1"/>
  <c r="CH25" i="20" s="1"/>
  <c r="CI22" i="20" s="1"/>
  <c r="CI25" i="20" s="1"/>
  <c r="CJ22" i="20" s="1"/>
  <c r="CJ25" i="20" s="1"/>
  <c r="CK22" i="20" s="1"/>
  <c r="CK25" i="20" s="1"/>
  <c r="CL22" i="20" s="1"/>
  <c r="CL25" i="20" s="1"/>
  <c r="CM22" i="20" s="1"/>
  <c r="CM25" i="20" s="1"/>
  <c r="CN22" i="20" s="1"/>
  <c r="CN25" i="20" s="1"/>
  <c r="CO22" i="20" s="1"/>
  <c r="CO25" i="20" s="1"/>
  <c r="CP22" i="20" s="1"/>
  <c r="CP25" i="20" s="1"/>
  <c r="CQ22" i="20" s="1"/>
  <c r="CQ25" i="20" s="1"/>
  <c r="CR22" i="20" s="1"/>
  <c r="CR25" i="20" s="1"/>
  <c r="CS22" i="20" s="1"/>
  <c r="I106" i="20" l="1"/>
  <c r="H106" i="20"/>
  <c r="J106" i="20" s="1"/>
  <c r="K106" i="20"/>
  <c r="H86" i="20"/>
  <c r="G86" i="20"/>
  <c r="N18" i="20"/>
  <c r="O18" i="20"/>
  <c r="DF18" i="20"/>
  <c r="DP18" i="20"/>
  <c r="DR18" i="20"/>
  <c r="DU38" i="20"/>
  <c r="EN18" i="20"/>
  <c r="DY18" i="20"/>
  <c r="DO38" i="20"/>
  <c r="DH38" i="20"/>
  <c r="DF38" i="20"/>
  <c r="CK38" i="20"/>
  <c r="CK13" i="20" s="1"/>
  <c r="CQ38" i="20"/>
  <c r="CJ38" i="20"/>
  <c r="CL38" i="20"/>
  <c r="CL13" i="20" s="1"/>
  <c r="CL16" i="20" s="1"/>
  <c r="CG38" i="20"/>
  <c r="CG13" i="20" s="1"/>
  <c r="CG16" i="20" s="1"/>
  <c r="CR38" i="20"/>
  <c r="CN38" i="20"/>
  <c r="CN13" i="20" s="1"/>
  <c r="CO38" i="20"/>
  <c r="CO13" i="20" s="1"/>
  <c r="CH38" i="20"/>
  <c r="CM38" i="20"/>
  <c r="CI38" i="20"/>
  <c r="CP38" i="20"/>
  <c r="CP13" i="20" s="1"/>
  <c r="CP16" i="20" s="1"/>
  <c r="BN38" i="20"/>
  <c r="BN13" i="20" s="1"/>
  <c r="BS38" i="20"/>
  <c r="BS13" i="20" s="1"/>
  <c r="BM38" i="20"/>
  <c r="BM13" i="20" s="1"/>
  <c r="BI38" i="20"/>
  <c r="BI13" i="20" s="1"/>
  <c r="BT38" i="20"/>
  <c r="BT13" i="20" s="1"/>
  <c r="BJ38" i="20"/>
  <c r="BJ13" i="20" s="1"/>
  <c r="BR38" i="20"/>
  <c r="BR13" i="20" s="1"/>
  <c r="BQ38" i="20"/>
  <c r="BQ13" i="20" s="1"/>
  <c r="BP38" i="20"/>
  <c r="BP13" i="20" s="1"/>
  <c r="BO38" i="20"/>
  <c r="BO13" i="20" s="1"/>
  <c r="BL38" i="20"/>
  <c r="BL13" i="20" s="1"/>
  <c r="BK38" i="20"/>
  <c r="BK13" i="20" s="1"/>
  <c r="AB38" i="20"/>
  <c r="AB13" i="20" s="1"/>
  <c r="AG38" i="20"/>
  <c r="AG13" i="20" s="1"/>
  <c r="Y38" i="20"/>
  <c r="Y13" i="20" s="1"/>
  <c r="AE38" i="20"/>
  <c r="AE13" i="20" s="1"/>
  <c r="AJ38" i="20"/>
  <c r="AJ13" i="20" s="1"/>
  <c r="AD38" i="20"/>
  <c r="AD13" i="20" s="1"/>
  <c r="AF38" i="20"/>
  <c r="AF13" i="20" s="1"/>
  <c r="Z38" i="20"/>
  <c r="Z13" i="20" s="1"/>
  <c r="AH38" i="20"/>
  <c r="AH13" i="20" s="1"/>
  <c r="AC38" i="20"/>
  <c r="AC13" i="20" s="1"/>
  <c r="AI38" i="20"/>
  <c r="AI13" i="20" s="1"/>
  <c r="AA38" i="20"/>
  <c r="AA13" i="20" s="1"/>
  <c r="U38" i="20"/>
  <c r="Q38" i="20"/>
  <c r="N38" i="20"/>
  <c r="X38" i="20"/>
  <c r="S38" i="20"/>
  <c r="M38" i="20"/>
  <c r="W38" i="20"/>
  <c r="P38" i="20"/>
  <c r="O38" i="20"/>
  <c r="O39" i="24"/>
  <c r="T38" i="20"/>
  <c r="V38" i="20"/>
  <c r="R38" i="20"/>
  <c r="BB38" i="20"/>
  <c r="BB13" i="20" s="1"/>
  <c r="AW38" i="20"/>
  <c r="AW13" i="20" s="1"/>
  <c r="AY38" i="20"/>
  <c r="AY13" i="20" s="1"/>
  <c r="BG38" i="20"/>
  <c r="BG13" i="20" s="1"/>
  <c r="BD38" i="20"/>
  <c r="BD13" i="20" s="1"/>
  <c r="BF38" i="20"/>
  <c r="BF13" i="20" s="1"/>
  <c r="BH38" i="20"/>
  <c r="BH13" i="20" s="1"/>
  <c r="BA38" i="20"/>
  <c r="BA13" i="20" s="1"/>
  <c r="BC38" i="20"/>
  <c r="BC13" i="20" s="1"/>
  <c r="AZ38" i="20"/>
  <c r="AZ13" i="20" s="1"/>
  <c r="BE38" i="20"/>
  <c r="BE13" i="20" s="1"/>
  <c r="AX38" i="20"/>
  <c r="AX13" i="20" s="1"/>
  <c r="CC38" i="20"/>
  <c r="CC13" i="20" s="1"/>
  <c r="BY38" i="20"/>
  <c r="BY13" i="20" s="1"/>
  <c r="CB38" i="20"/>
  <c r="CB13" i="20" s="1"/>
  <c r="BW38" i="20"/>
  <c r="BW13" i="20" s="1"/>
  <c r="CE38" i="20"/>
  <c r="CE13" i="20" s="1"/>
  <c r="CD38" i="20"/>
  <c r="CD13" i="20" s="1"/>
  <c r="BX38" i="20"/>
  <c r="BX13" i="20" s="1"/>
  <c r="BZ38" i="20"/>
  <c r="CA38" i="20"/>
  <c r="CA13" i="20" s="1"/>
  <c r="BV38" i="20"/>
  <c r="BV13" i="20" s="1"/>
  <c r="CF38" i="20"/>
  <c r="CF13" i="20" s="1"/>
  <c r="BU38" i="20"/>
  <c r="BU13" i="20" s="1"/>
  <c r="AL38" i="20"/>
  <c r="AL13" i="20" s="1"/>
  <c r="AN38" i="20"/>
  <c r="AN13" i="20" s="1"/>
  <c r="AR38" i="20"/>
  <c r="AR13" i="20" s="1"/>
  <c r="AQ38" i="20"/>
  <c r="AQ13" i="20" s="1"/>
  <c r="AK38" i="20"/>
  <c r="AK13" i="20" s="1"/>
  <c r="AS38" i="20"/>
  <c r="AS13" i="20" s="1"/>
  <c r="AM38" i="20"/>
  <c r="AM13" i="20" s="1"/>
  <c r="AT38" i="20"/>
  <c r="AT13" i="20" s="1"/>
  <c r="AU38" i="20"/>
  <c r="AU13" i="20" s="1"/>
  <c r="AV38" i="20"/>
  <c r="AV13" i="20" s="1"/>
  <c r="AP38" i="20"/>
  <c r="AP13" i="20" s="1"/>
  <c r="AO38" i="20"/>
  <c r="AO13" i="20" s="1"/>
  <c r="DK43" i="20"/>
  <c r="DA43" i="20"/>
  <c r="DF43" i="20"/>
  <c r="DH43" i="20"/>
  <c r="DE43" i="20"/>
  <c r="DJ43" i="20"/>
  <c r="J85" i="20"/>
  <c r="DI43" i="20"/>
  <c r="DL43" i="20"/>
  <c r="DP43" i="20"/>
  <c r="DN43" i="20"/>
  <c r="DM43" i="20"/>
  <c r="DJ38" i="20"/>
  <c r="DI38" i="20"/>
  <c r="DP38" i="20"/>
  <c r="EC43" i="20"/>
  <c r="ED43" i="20"/>
  <c r="EG43" i="20"/>
  <c r="EF43" i="20"/>
  <c r="EE43" i="20"/>
  <c r="EH43" i="20"/>
  <c r="EI43" i="20"/>
  <c r="EJ43" i="20"/>
  <c r="EL43" i="20"/>
  <c r="EM43" i="20"/>
  <c r="EK43" i="20"/>
  <c r="EN43" i="20"/>
  <c r="DD43" i="20"/>
  <c r="DC43" i="20"/>
  <c r="CW43" i="20"/>
  <c r="DE38" i="20"/>
  <c r="DN38" i="20"/>
  <c r="DL38" i="20"/>
  <c r="CS43" i="20"/>
  <c r="CS45" i="20" s="1"/>
  <c r="CT42" i="20" s="1"/>
  <c r="CT43" i="20"/>
  <c r="DB43" i="20"/>
  <c r="EN23" i="20"/>
  <c r="EK23" i="20"/>
  <c r="EJ23" i="20"/>
  <c r="EM23" i="20"/>
  <c r="ED23" i="20"/>
  <c r="EI23" i="20"/>
  <c r="EG23" i="20"/>
  <c r="EF23" i="20"/>
  <c r="EC23" i="20"/>
  <c r="EH23" i="20"/>
  <c r="EE23" i="20"/>
  <c r="EL23" i="20"/>
  <c r="DM38" i="20"/>
  <c r="DK38" i="20"/>
  <c r="DG38" i="20"/>
  <c r="CX43" i="20"/>
  <c r="CU43" i="20"/>
  <c r="CS38" i="20"/>
  <c r="DC38" i="20"/>
  <c r="CU38" i="20"/>
  <c r="CX38" i="20"/>
  <c r="DB38" i="20"/>
  <c r="CT38" i="20"/>
  <c r="CT13" i="20" s="1"/>
  <c r="DA38" i="20"/>
  <c r="CZ38" i="20"/>
  <c r="CZ13" i="20" s="1"/>
  <c r="CW38" i="20"/>
  <c r="DD38" i="20"/>
  <c r="CY38" i="20"/>
  <c r="CV38" i="20"/>
  <c r="DV43" i="20"/>
  <c r="CS25" i="20"/>
  <c r="CT22" i="20" s="1"/>
  <c r="CT25" i="20" s="1"/>
  <c r="CU22" i="20" s="1"/>
  <c r="CU25" i="20" s="1"/>
  <c r="CV22" i="20" s="1"/>
  <c r="CV25" i="20" s="1"/>
  <c r="CW22" i="20" s="1"/>
  <c r="CW25" i="20" s="1"/>
  <c r="CX22" i="20" s="1"/>
  <c r="CX25" i="20" s="1"/>
  <c r="CY22" i="20" s="1"/>
  <c r="CY25" i="20" s="1"/>
  <c r="CZ22" i="20" s="1"/>
  <c r="CZ25" i="20" s="1"/>
  <c r="DA22" i="20" s="1"/>
  <c r="DA25" i="20" s="1"/>
  <c r="DB22" i="20" s="1"/>
  <c r="DB25" i="20" s="1"/>
  <c r="DC22" i="20" s="1"/>
  <c r="DC25" i="20" s="1"/>
  <c r="DD22" i="20" s="1"/>
  <c r="DD25" i="20" s="1"/>
  <c r="DE22" i="20" s="1"/>
  <c r="DX38" i="20"/>
  <c r="EA38" i="20"/>
  <c r="DE55" i="20"/>
  <c r="DF52" i="20" s="1"/>
  <c r="DF55" i="20" s="1"/>
  <c r="DG52" i="20" s="1"/>
  <c r="DG55" i="20" s="1"/>
  <c r="DH52" i="20" s="1"/>
  <c r="DH55" i="20" s="1"/>
  <c r="DI52" i="20" s="1"/>
  <c r="DI55" i="20" s="1"/>
  <c r="DJ52" i="20" s="1"/>
  <c r="DJ55" i="20" s="1"/>
  <c r="DK52" i="20" s="1"/>
  <c r="DK55" i="20" s="1"/>
  <c r="DL52" i="20" s="1"/>
  <c r="DL55" i="20" s="1"/>
  <c r="DM52" i="20" s="1"/>
  <c r="DM55" i="20" s="1"/>
  <c r="DN52" i="20" s="1"/>
  <c r="DN55" i="20" s="1"/>
  <c r="DO52" i="20" s="1"/>
  <c r="DO55" i="20" s="1"/>
  <c r="DP52" i="20" s="1"/>
  <c r="DP55" i="20" s="1"/>
  <c r="DQ52" i="20" s="1"/>
  <c r="DP23" i="20"/>
  <c r="DO23" i="20"/>
  <c r="DO13" i="20" s="1"/>
  <c r="DN23" i="20"/>
  <c r="DL23" i="20"/>
  <c r="DM23" i="20"/>
  <c r="DE23" i="20"/>
  <c r="DE13" i="20" s="1"/>
  <c r="DK23" i="20"/>
  <c r="DJ23" i="20"/>
  <c r="DH23" i="20"/>
  <c r="DF23" i="20"/>
  <c r="DF13" i="20" s="1"/>
  <c r="DI23" i="20"/>
  <c r="DG23" i="20"/>
  <c r="CI22" i="25"/>
  <c r="DS53" i="20"/>
  <c r="EB53" i="20"/>
  <c r="DY53" i="20"/>
  <c r="DV53" i="20"/>
  <c r="DU53" i="20"/>
  <c r="DZ53" i="20"/>
  <c r="EA53" i="20"/>
  <c r="DW53" i="20"/>
  <c r="DQ53" i="20"/>
  <c r="DR53" i="20"/>
  <c r="DX53" i="20"/>
  <c r="DT53" i="20"/>
  <c r="K54" i="20"/>
  <c r="L106" i="20" l="1"/>
  <c r="M106" i="20" s="1"/>
  <c r="N106" i="20" s="1"/>
  <c r="I86" i="20"/>
  <c r="J86" i="20" s="1"/>
  <c r="DM13" i="20"/>
  <c r="DP13" i="20"/>
  <c r="DP16" i="20" s="1"/>
  <c r="DH13" i="20"/>
  <c r="DJ22" i="25" s="1"/>
  <c r="DJ16" i="25" s="1"/>
  <c r="DJ26" i="25" s="1"/>
  <c r="K29" i="20"/>
  <c r="DL13" i="20"/>
  <c r="DL16" i="20" s="1"/>
  <c r="K39" i="20"/>
  <c r="O37" i="24"/>
  <c r="L37" i="24" s="1"/>
  <c r="P28" i="20"/>
  <c r="P13" i="20" s="1"/>
  <c r="Q28" i="20"/>
  <c r="X28" i="20"/>
  <c r="X13" i="20" s="1"/>
  <c r="R28" i="20"/>
  <c r="R13" i="20" s="1"/>
  <c r="V28" i="20"/>
  <c r="V13" i="20" s="1"/>
  <c r="V16" i="20" s="1"/>
  <c r="T28" i="20"/>
  <c r="S28" i="20"/>
  <c r="S13" i="20" s="1"/>
  <c r="U28" i="20"/>
  <c r="U13" i="20" s="1"/>
  <c r="O28" i="20"/>
  <c r="O13" i="20" s="1"/>
  <c r="M28" i="20"/>
  <c r="N28" i="20"/>
  <c r="N13" i="20" s="1"/>
  <c r="W28" i="20"/>
  <c r="W13" i="20" s="1"/>
  <c r="Y22" i="25" s="1"/>
  <c r="Y16" i="25" s="1"/>
  <c r="Y26" i="25" s="1"/>
  <c r="M18" i="20"/>
  <c r="EH28" i="20"/>
  <c r="EE28" i="20"/>
  <c r="EM28" i="20"/>
  <c r="EF28" i="20"/>
  <c r="EI28" i="20"/>
  <c r="EL28" i="20"/>
  <c r="EC28" i="20"/>
  <c r="EJ28" i="20"/>
  <c r="EN28" i="20"/>
  <c r="ED28" i="20"/>
  <c r="EG28" i="20"/>
  <c r="EK28" i="20"/>
  <c r="T13" i="20"/>
  <c r="T16" i="20" s="1"/>
  <c r="M13" i="20"/>
  <c r="Q13" i="20"/>
  <c r="S22" i="25" s="1"/>
  <c r="S16" i="25" s="1"/>
  <c r="S26" i="25" s="1"/>
  <c r="DB13" i="20"/>
  <c r="DB16" i="20" s="1"/>
  <c r="DN13" i="20"/>
  <c r="DN16" i="20" s="1"/>
  <c r="EB18" i="20"/>
  <c r="DZ38" i="20"/>
  <c r="DW38" i="20"/>
  <c r="DY38" i="20"/>
  <c r="EB38" i="20"/>
  <c r="DQ38" i="20"/>
  <c r="DI13" i="20"/>
  <c r="DK22" i="25" s="1"/>
  <c r="DK16" i="25" s="1"/>
  <c r="DK26" i="25" s="1"/>
  <c r="DR38" i="20"/>
  <c r="DT38" i="20"/>
  <c r="DV38" i="20"/>
  <c r="EK18" i="20"/>
  <c r="DG13" i="20"/>
  <c r="DK13" i="20"/>
  <c r="DK16" i="20" s="1"/>
  <c r="CW13" i="20"/>
  <c r="CY22" i="25" s="1"/>
  <c r="CY16" i="25" s="1"/>
  <c r="CY26" i="25" s="1"/>
  <c r="CS13" i="20"/>
  <c r="CS16" i="20" s="1"/>
  <c r="DJ13" i="20"/>
  <c r="DL22" i="25" s="1"/>
  <c r="DL16" i="25" s="1"/>
  <c r="DL26" i="25" s="1"/>
  <c r="CX13" i="20"/>
  <c r="CZ22" i="25" s="1"/>
  <c r="CZ16" i="25" s="1"/>
  <c r="CZ26" i="25" s="1"/>
  <c r="DA13" i="20"/>
  <c r="DA16" i="20" s="1"/>
  <c r="DD13" i="20"/>
  <c r="DD16" i="20" s="1"/>
  <c r="DC13" i="20"/>
  <c r="DC16" i="20" s="1"/>
  <c r="CU13" i="20"/>
  <c r="CW22" i="25" s="1"/>
  <c r="CW16" i="25" s="1"/>
  <c r="CW26" i="25" s="1"/>
  <c r="CI13" i="20"/>
  <c r="CI16" i="20" s="1"/>
  <c r="CR13" i="20"/>
  <c r="CT22" i="25" s="1"/>
  <c r="CT16" i="25" s="1"/>
  <c r="CT26" i="25" s="1"/>
  <c r="CM13" i="20"/>
  <c r="CO22" i="25" s="1"/>
  <c r="CO16" i="25" s="1"/>
  <c r="CO26" i="25" s="1"/>
  <c r="CH13" i="20"/>
  <c r="CH16" i="20" s="1"/>
  <c r="CQ13" i="20"/>
  <c r="CS22" i="25" s="1"/>
  <c r="CS16" i="25" s="1"/>
  <c r="CS26" i="25" s="1"/>
  <c r="CR22" i="25"/>
  <c r="CR16" i="25" s="1"/>
  <c r="CR26" i="25" s="1"/>
  <c r="CN22" i="25"/>
  <c r="CN16" i="25" s="1"/>
  <c r="CN26" i="25" s="1"/>
  <c r="BZ13" i="20"/>
  <c r="BZ16" i="20" s="1"/>
  <c r="CY13" i="20"/>
  <c r="DA22" i="25" s="1"/>
  <c r="DA16" i="25" s="1"/>
  <c r="DA26" i="25" s="1"/>
  <c r="CV13" i="20"/>
  <c r="CV16" i="20" s="1"/>
  <c r="CJ13" i="20"/>
  <c r="CL22" i="25" s="1"/>
  <c r="CL16" i="25" s="1"/>
  <c r="CL26" i="25" s="1"/>
  <c r="AX22" i="25"/>
  <c r="AX16" i="25" s="1"/>
  <c r="AX26" i="25" s="1"/>
  <c r="AV16" i="20"/>
  <c r="AU22" i="25"/>
  <c r="AU16" i="25" s="1"/>
  <c r="AU26" i="25" s="1"/>
  <c r="AS16" i="20"/>
  <c r="AP22" i="25"/>
  <c r="AP16" i="25" s="1"/>
  <c r="AP26" i="25" s="1"/>
  <c r="AN16" i="20"/>
  <c r="CF16" i="20"/>
  <c r="CH22" i="25"/>
  <c r="CH16" i="25" s="1"/>
  <c r="CH26" i="25" s="1"/>
  <c r="BX16" i="20"/>
  <c r="BZ22" i="25"/>
  <c r="BZ16" i="25" s="1"/>
  <c r="BZ26" i="25" s="1"/>
  <c r="CD22" i="25"/>
  <c r="CD16" i="25" s="1"/>
  <c r="CD26" i="25" s="1"/>
  <c r="CB16" i="20"/>
  <c r="AZ22" i="25"/>
  <c r="AZ16" i="25" s="1"/>
  <c r="AZ26" i="25" s="1"/>
  <c r="AX16" i="20"/>
  <c r="BA16" i="20"/>
  <c r="BC22" i="25"/>
  <c r="BC16" i="25" s="1"/>
  <c r="BC26" i="25" s="1"/>
  <c r="BG16" i="20"/>
  <c r="BI22" i="25"/>
  <c r="BI16" i="25" s="1"/>
  <c r="BI26" i="25" s="1"/>
  <c r="AA16" i="20"/>
  <c r="AC22" i="25"/>
  <c r="AC16" i="25" s="1"/>
  <c r="AC26" i="25" s="1"/>
  <c r="Z16" i="20"/>
  <c r="AB22" i="25"/>
  <c r="AB16" i="25" s="1"/>
  <c r="AB26" i="25" s="1"/>
  <c r="AE16" i="20"/>
  <c r="AG22" i="25"/>
  <c r="BR22" i="25"/>
  <c r="BR16" i="25" s="1"/>
  <c r="BR26" i="25" s="1"/>
  <c r="BP16" i="20"/>
  <c r="BT16" i="20"/>
  <c r="BV22" i="25"/>
  <c r="BV16" i="25" s="1"/>
  <c r="BV26" i="25" s="1"/>
  <c r="BP22" i="25"/>
  <c r="BP16" i="25" s="1"/>
  <c r="BP26" i="25" s="1"/>
  <c r="BN16" i="20"/>
  <c r="CP22" i="25"/>
  <c r="CN16" i="20"/>
  <c r="AW22" i="25"/>
  <c r="AW16" i="25" s="1"/>
  <c r="AW26" i="25" s="1"/>
  <c r="AU16" i="20"/>
  <c r="AM22" i="25"/>
  <c r="AK16" i="20"/>
  <c r="AL16" i="20"/>
  <c r="AN22" i="25"/>
  <c r="AN16" i="25" s="1"/>
  <c r="AN26" i="25" s="1"/>
  <c r="BX22" i="25"/>
  <c r="BX16" i="25" s="1"/>
  <c r="BX26" i="25" s="1"/>
  <c r="BV16" i="20"/>
  <c r="CF22" i="25"/>
  <c r="CF16" i="25" s="1"/>
  <c r="CF26" i="25" s="1"/>
  <c r="CD16" i="20"/>
  <c r="CA22" i="25"/>
  <c r="CA16" i="25" s="1"/>
  <c r="CA26" i="25" s="1"/>
  <c r="BY16" i="20"/>
  <c r="BG22" i="25"/>
  <c r="BG16" i="25" s="1"/>
  <c r="BG26" i="25" s="1"/>
  <c r="BE16" i="20"/>
  <c r="BJ22" i="25"/>
  <c r="BJ16" i="25" s="1"/>
  <c r="BJ26" i="25" s="1"/>
  <c r="BH16" i="20"/>
  <c r="AY16" i="20"/>
  <c r="BA22" i="25"/>
  <c r="BA16" i="25" s="1"/>
  <c r="BA26" i="25" s="1"/>
  <c r="D65" i="47"/>
  <c r="L39" i="24"/>
  <c r="M40" i="20"/>
  <c r="N37" i="20" s="1"/>
  <c r="N40" i="20" s="1"/>
  <c r="O37" i="20" s="1"/>
  <c r="O40" i="20" s="1"/>
  <c r="P37" i="20" s="1"/>
  <c r="P40" i="20" s="1"/>
  <c r="Q37" i="20" s="1"/>
  <c r="Q40" i="20" s="1"/>
  <c r="R37" i="20" s="1"/>
  <c r="R40" i="20" s="1"/>
  <c r="S37" i="20" s="1"/>
  <c r="S40" i="20" s="1"/>
  <c r="T37" i="20" s="1"/>
  <c r="T40" i="20" s="1"/>
  <c r="U37" i="20" s="1"/>
  <c r="U40" i="20" s="1"/>
  <c r="V37" i="20" s="1"/>
  <c r="V40" i="20" s="1"/>
  <c r="W37" i="20" s="1"/>
  <c r="W40" i="20" s="1"/>
  <c r="X37" i="20" s="1"/>
  <c r="X40" i="20" s="1"/>
  <c r="Y37" i="20" s="1"/>
  <c r="Y40" i="20" s="1"/>
  <c r="Z37" i="20" s="1"/>
  <c r="Z40" i="20" s="1"/>
  <c r="AA37" i="20" s="1"/>
  <c r="AA40" i="20" s="1"/>
  <c r="AB37" i="20" s="1"/>
  <c r="AB40" i="20" s="1"/>
  <c r="AC37" i="20" s="1"/>
  <c r="AC40" i="20" s="1"/>
  <c r="AD37" i="20" s="1"/>
  <c r="AD40" i="20" s="1"/>
  <c r="AE37" i="20" s="1"/>
  <c r="AE40" i="20" s="1"/>
  <c r="AF37" i="20" s="1"/>
  <c r="AF40" i="20" s="1"/>
  <c r="AG37" i="20" s="1"/>
  <c r="AG40" i="20" s="1"/>
  <c r="AH37" i="20" s="1"/>
  <c r="AH40" i="20" s="1"/>
  <c r="AI37" i="20" s="1"/>
  <c r="AI40" i="20" s="1"/>
  <c r="AJ37" i="20" s="1"/>
  <c r="AJ40" i="20" s="1"/>
  <c r="AK37" i="20" s="1"/>
  <c r="AK40" i="20" s="1"/>
  <c r="AL37" i="20" s="1"/>
  <c r="AL40" i="20" s="1"/>
  <c r="AM37" i="20" s="1"/>
  <c r="AM40" i="20" s="1"/>
  <c r="AN37" i="20" s="1"/>
  <c r="AN40" i="20" s="1"/>
  <c r="AO37" i="20" s="1"/>
  <c r="AO40" i="20" s="1"/>
  <c r="AP37" i="20" s="1"/>
  <c r="AP40" i="20" s="1"/>
  <c r="AQ37" i="20" s="1"/>
  <c r="AQ40" i="20" s="1"/>
  <c r="AR37" i="20" s="1"/>
  <c r="AR40" i="20" s="1"/>
  <c r="AS37" i="20" s="1"/>
  <c r="AS40" i="20" s="1"/>
  <c r="AT37" i="20" s="1"/>
  <c r="AT40" i="20" s="1"/>
  <c r="AU37" i="20" s="1"/>
  <c r="AU40" i="20" s="1"/>
  <c r="AV37" i="20" s="1"/>
  <c r="AV40" i="20" s="1"/>
  <c r="AW37" i="20" s="1"/>
  <c r="AW40" i="20" s="1"/>
  <c r="AX37" i="20" s="1"/>
  <c r="AX40" i="20" s="1"/>
  <c r="AY37" i="20" s="1"/>
  <c r="AY40" i="20" s="1"/>
  <c r="AZ37" i="20" s="1"/>
  <c r="AZ40" i="20" s="1"/>
  <c r="BA37" i="20" s="1"/>
  <c r="BA40" i="20" s="1"/>
  <c r="BB37" i="20" s="1"/>
  <c r="BB40" i="20" s="1"/>
  <c r="BC37" i="20" s="1"/>
  <c r="BC40" i="20" s="1"/>
  <c r="BD37" i="20" s="1"/>
  <c r="BD40" i="20" s="1"/>
  <c r="BE37" i="20" s="1"/>
  <c r="BE40" i="20" s="1"/>
  <c r="BF37" i="20" s="1"/>
  <c r="BF40" i="20" s="1"/>
  <c r="BG37" i="20" s="1"/>
  <c r="BG40" i="20" s="1"/>
  <c r="BH37" i="20" s="1"/>
  <c r="BH40" i="20" s="1"/>
  <c r="BI37" i="20" s="1"/>
  <c r="BI40" i="20" s="1"/>
  <c r="BJ37" i="20" s="1"/>
  <c r="BJ40" i="20" s="1"/>
  <c r="BK37" i="20" s="1"/>
  <c r="BK40" i="20" s="1"/>
  <c r="BL37" i="20" s="1"/>
  <c r="BL40" i="20" s="1"/>
  <c r="BM37" i="20" s="1"/>
  <c r="BM40" i="20" s="1"/>
  <c r="BN37" i="20" s="1"/>
  <c r="BN40" i="20" s="1"/>
  <c r="BO37" i="20" s="1"/>
  <c r="BO40" i="20" s="1"/>
  <c r="BP37" i="20" s="1"/>
  <c r="BP40" i="20" s="1"/>
  <c r="BQ37" i="20" s="1"/>
  <c r="BQ40" i="20" s="1"/>
  <c r="BR37" i="20" s="1"/>
  <c r="BR40" i="20" s="1"/>
  <c r="BS37" i="20" s="1"/>
  <c r="BS40" i="20" s="1"/>
  <c r="BT37" i="20" s="1"/>
  <c r="BT40" i="20" s="1"/>
  <c r="BU37" i="20" s="1"/>
  <c r="BU40" i="20" s="1"/>
  <c r="BV37" i="20" s="1"/>
  <c r="BV40" i="20" s="1"/>
  <c r="BW37" i="20" s="1"/>
  <c r="BW40" i="20" s="1"/>
  <c r="BX37" i="20" s="1"/>
  <c r="BX40" i="20" s="1"/>
  <c r="BY37" i="20" s="1"/>
  <c r="BY40" i="20" s="1"/>
  <c r="BZ37" i="20" s="1"/>
  <c r="BZ40" i="20" s="1"/>
  <c r="CA37" i="20" s="1"/>
  <c r="CA40" i="20" s="1"/>
  <c r="CB37" i="20" s="1"/>
  <c r="CB40" i="20" s="1"/>
  <c r="CC37" i="20" s="1"/>
  <c r="CC40" i="20" s="1"/>
  <c r="CD37" i="20" s="1"/>
  <c r="CD40" i="20" s="1"/>
  <c r="CE37" i="20" s="1"/>
  <c r="CE40" i="20" s="1"/>
  <c r="CF37" i="20" s="1"/>
  <c r="CF40" i="20" s="1"/>
  <c r="CG37" i="20" s="1"/>
  <c r="CG40" i="20" s="1"/>
  <c r="CH37" i="20" s="1"/>
  <c r="CH40" i="20" s="1"/>
  <c r="CI37" i="20" s="1"/>
  <c r="CI40" i="20" s="1"/>
  <c r="CJ37" i="20" s="1"/>
  <c r="CJ40" i="20" s="1"/>
  <c r="CK37" i="20" s="1"/>
  <c r="CK40" i="20" s="1"/>
  <c r="CL37" i="20" s="1"/>
  <c r="CL40" i="20" s="1"/>
  <c r="CM37" i="20" s="1"/>
  <c r="CM40" i="20" s="1"/>
  <c r="CN37" i="20" s="1"/>
  <c r="CN40" i="20" s="1"/>
  <c r="CO37" i="20" s="1"/>
  <c r="CO40" i="20" s="1"/>
  <c r="CP37" i="20" s="1"/>
  <c r="CP40" i="20" s="1"/>
  <c r="CQ37" i="20" s="1"/>
  <c r="CQ40" i="20" s="1"/>
  <c r="CR37" i="20" s="1"/>
  <c r="CR40" i="20" s="1"/>
  <c r="CS37" i="20" s="1"/>
  <c r="CS40" i="20" s="1"/>
  <c r="CT37" i="20" s="1"/>
  <c r="CT40" i="20" s="1"/>
  <c r="CU37" i="20" s="1"/>
  <c r="CU40" i="20" s="1"/>
  <c r="CV37" i="20" s="1"/>
  <c r="CV40" i="20" s="1"/>
  <c r="CW37" i="20" s="1"/>
  <c r="CW40" i="20" s="1"/>
  <c r="CX37" i="20" s="1"/>
  <c r="CX40" i="20" s="1"/>
  <c r="CY37" i="20" s="1"/>
  <c r="CY40" i="20" s="1"/>
  <c r="CZ37" i="20" s="1"/>
  <c r="CZ40" i="20" s="1"/>
  <c r="DA37" i="20" s="1"/>
  <c r="DA40" i="20" s="1"/>
  <c r="DB37" i="20" s="1"/>
  <c r="DB40" i="20" s="1"/>
  <c r="DC37" i="20" s="1"/>
  <c r="DC40" i="20" s="1"/>
  <c r="DD37" i="20" s="1"/>
  <c r="DD40" i="20" s="1"/>
  <c r="DE37" i="20" s="1"/>
  <c r="DE40" i="20" s="1"/>
  <c r="DF37" i="20" s="1"/>
  <c r="DF40" i="20" s="1"/>
  <c r="DG37" i="20" s="1"/>
  <c r="DG40" i="20" s="1"/>
  <c r="DH37" i="20" s="1"/>
  <c r="DH40" i="20" s="1"/>
  <c r="DI37" i="20" s="1"/>
  <c r="DI40" i="20" s="1"/>
  <c r="DJ37" i="20" s="1"/>
  <c r="DJ40" i="20" s="1"/>
  <c r="DK37" i="20" s="1"/>
  <c r="DK40" i="20" s="1"/>
  <c r="DL37" i="20" s="1"/>
  <c r="DL40" i="20" s="1"/>
  <c r="DM37" i="20" s="1"/>
  <c r="DM40" i="20" s="1"/>
  <c r="DN37" i="20" s="1"/>
  <c r="DN40" i="20" s="1"/>
  <c r="DO37" i="20" s="1"/>
  <c r="DO40" i="20" s="1"/>
  <c r="DP37" i="20" s="1"/>
  <c r="DP40" i="20" s="1"/>
  <c r="DQ37" i="20" s="1"/>
  <c r="AI16" i="20"/>
  <c r="AK22" i="25"/>
  <c r="AK16" i="25" s="1"/>
  <c r="AK26" i="25" s="1"/>
  <c r="AF16" i="20"/>
  <c r="AH22" i="25"/>
  <c r="AH16" i="25" s="1"/>
  <c r="AH26" i="25" s="1"/>
  <c r="BK16" i="20"/>
  <c r="BM22" i="25"/>
  <c r="BM16" i="25" s="1"/>
  <c r="BM26" i="25" s="1"/>
  <c r="BS22" i="25"/>
  <c r="BS16" i="25" s="1"/>
  <c r="BS26" i="25" s="1"/>
  <c r="BQ16" i="20"/>
  <c r="BK22" i="25"/>
  <c r="BI16" i="20"/>
  <c r="AO16" i="20"/>
  <c r="AQ22" i="25"/>
  <c r="AQ16" i="25" s="1"/>
  <c r="AQ26" i="25" s="1"/>
  <c r="AT16" i="20"/>
  <c r="AV22" i="25"/>
  <c r="AV16" i="25" s="1"/>
  <c r="AV26" i="25" s="1"/>
  <c r="AQ16" i="20"/>
  <c r="AS22" i="25"/>
  <c r="CC22" i="25"/>
  <c r="CA16" i="20"/>
  <c r="CG22" i="25"/>
  <c r="CG16" i="25" s="1"/>
  <c r="CG26" i="25" s="1"/>
  <c r="CE16" i="20"/>
  <c r="CE22" i="25"/>
  <c r="CE16" i="25" s="1"/>
  <c r="CE26" i="25" s="1"/>
  <c r="CC16" i="20"/>
  <c r="AZ16" i="20"/>
  <c r="BB22" i="25"/>
  <c r="BB16" i="25" s="1"/>
  <c r="BB26" i="25" s="1"/>
  <c r="BF16" i="20"/>
  <c r="BH22" i="25"/>
  <c r="BH16" i="25" s="1"/>
  <c r="BH26" i="25" s="1"/>
  <c r="AW16" i="20"/>
  <c r="AY22" i="25"/>
  <c r="AE22" i="25"/>
  <c r="AE16" i="25" s="1"/>
  <c r="AE26" i="25" s="1"/>
  <c r="AC16" i="20"/>
  <c r="AD16" i="20"/>
  <c r="AF22" i="25"/>
  <c r="AF16" i="25" s="1"/>
  <c r="AF26" i="25" s="1"/>
  <c r="AI22" i="25"/>
  <c r="AI16" i="25" s="1"/>
  <c r="AI26" i="25" s="1"/>
  <c r="AG16" i="20"/>
  <c r="BL16" i="20"/>
  <c r="BN22" i="25"/>
  <c r="BN16" i="25" s="1"/>
  <c r="BN26" i="25" s="1"/>
  <c r="BR16" i="20"/>
  <c r="BT22" i="25"/>
  <c r="BT16" i="25" s="1"/>
  <c r="BT26" i="25" s="1"/>
  <c r="BO22" i="25"/>
  <c r="BO16" i="25" s="1"/>
  <c r="BO26" i="25" s="1"/>
  <c r="BM16" i="20"/>
  <c r="CK16" i="20"/>
  <c r="CM22" i="25"/>
  <c r="AP16" i="20"/>
  <c r="AR22" i="25"/>
  <c r="AR16" i="25" s="1"/>
  <c r="AR26" i="25" s="1"/>
  <c r="AM16" i="20"/>
  <c r="AO22" i="25"/>
  <c r="AO16" i="25" s="1"/>
  <c r="AO26" i="25" s="1"/>
  <c r="AR16" i="20"/>
  <c r="AT22" i="25"/>
  <c r="AT16" i="25" s="1"/>
  <c r="AT26" i="25" s="1"/>
  <c r="BW16" i="20"/>
  <c r="BY22" i="25"/>
  <c r="BY16" i="25" s="1"/>
  <c r="BY26" i="25" s="1"/>
  <c r="BE22" i="25"/>
  <c r="BC16" i="20"/>
  <c r="BF22" i="25"/>
  <c r="BF16" i="25" s="1"/>
  <c r="BF26" i="25" s="1"/>
  <c r="BD16" i="20"/>
  <c r="BD22" i="25"/>
  <c r="BD16" i="25" s="1"/>
  <c r="BD26" i="25" s="1"/>
  <c r="BB16" i="20"/>
  <c r="AJ22" i="25"/>
  <c r="AJ16" i="25" s="1"/>
  <c r="AJ26" i="25" s="1"/>
  <c r="AH16" i="20"/>
  <c r="AJ16" i="20"/>
  <c r="AL22" i="25"/>
  <c r="AL16" i="25" s="1"/>
  <c r="AL26" i="25" s="1"/>
  <c r="AD22" i="25"/>
  <c r="AD16" i="25" s="1"/>
  <c r="AD26" i="25" s="1"/>
  <c r="AB16" i="20"/>
  <c r="BO16" i="20"/>
  <c r="BQ22" i="25"/>
  <c r="BJ16" i="20"/>
  <c r="BL22" i="25"/>
  <c r="BL16" i="25" s="1"/>
  <c r="BL26" i="25" s="1"/>
  <c r="BS16" i="20"/>
  <c r="BU22" i="25"/>
  <c r="BU16" i="25" s="1"/>
  <c r="BU26" i="25" s="1"/>
  <c r="CO16" i="20"/>
  <c r="CQ22" i="25"/>
  <c r="CQ16" i="25" s="1"/>
  <c r="CQ26" i="25" s="1"/>
  <c r="CV22" i="25"/>
  <c r="CV16" i="25" s="1"/>
  <c r="CV26" i="25" s="1"/>
  <c r="DB22" i="25"/>
  <c r="DB16" i="25" s="1"/>
  <c r="DB26" i="25" s="1"/>
  <c r="CZ16" i="20"/>
  <c r="DS38" i="20"/>
  <c r="DW43" i="20"/>
  <c r="K44" i="20"/>
  <c r="DX43" i="20"/>
  <c r="DY43" i="20"/>
  <c r="DU43" i="20"/>
  <c r="EA43" i="20"/>
  <c r="DE16" i="20"/>
  <c r="DZ43" i="20"/>
  <c r="DT43" i="20"/>
  <c r="DR43" i="20"/>
  <c r="CT45" i="20"/>
  <c r="CU42" i="20" s="1"/>
  <c r="CU45" i="20" s="1"/>
  <c r="CV42" i="20" s="1"/>
  <c r="CV45" i="20" s="1"/>
  <c r="CW42" i="20" s="1"/>
  <c r="CW45" i="20" s="1"/>
  <c r="CX42" i="20" s="1"/>
  <c r="CX45" i="20" s="1"/>
  <c r="CY42" i="20" s="1"/>
  <c r="CY45" i="20" s="1"/>
  <c r="CZ42" i="20" s="1"/>
  <c r="CZ45" i="20" s="1"/>
  <c r="DA42" i="20" s="1"/>
  <c r="DA45" i="20" s="1"/>
  <c r="DB42" i="20" s="1"/>
  <c r="DB45" i="20" s="1"/>
  <c r="DC42" i="20" s="1"/>
  <c r="DC45" i="20" s="1"/>
  <c r="DD42" i="20" s="1"/>
  <c r="DD45" i="20" s="1"/>
  <c r="DE42" i="20" s="1"/>
  <c r="DE45" i="20" s="1"/>
  <c r="DF42" i="20" s="1"/>
  <c r="DF45" i="20" s="1"/>
  <c r="DG42" i="20" s="1"/>
  <c r="DG45" i="20" s="1"/>
  <c r="DH42" i="20" s="1"/>
  <c r="DH45" i="20" s="1"/>
  <c r="DI42" i="20" s="1"/>
  <c r="DI45" i="20" s="1"/>
  <c r="DJ42" i="20" s="1"/>
  <c r="DJ45" i="20" s="1"/>
  <c r="DK42" i="20" s="1"/>
  <c r="DK45" i="20" s="1"/>
  <c r="DL42" i="20" s="1"/>
  <c r="DL45" i="20" s="1"/>
  <c r="DM42" i="20" s="1"/>
  <c r="DM45" i="20" s="1"/>
  <c r="DN42" i="20" s="1"/>
  <c r="DN45" i="20" s="1"/>
  <c r="DO42" i="20" s="1"/>
  <c r="DO45" i="20" s="1"/>
  <c r="DP42" i="20" s="1"/>
  <c r="DP45" i="20" s="1"/>
  <c r="DQ42" i="20" s="1"/>
  <c r="DS43" i="20"/>
  <c r="EB43" i="20"/>
  <c r="DQ43" i="20"/>
  <c r="CT16" i="20"/>
  <c r="DE25" i="20"/>
  <c r="DF22" i="20" s="1"/>
  <c r="DF25" i="20" s="1"/>
  <c r="DG22" i="20" s="1"/>
  <c r="DG25" i="20" s="1"/>
  <c r="DH22" i="20" s="1"/>
  <c r="DH25" i="20" s="1"/>
  <c r="DI22" i="20" s="1"/>
  <c r="DI25" i="20" s="1"/>
  <c r="DJ22" i="20" s="1"/>
  <c r="DJ25" i="20" s="1"/>
  <c r="DK22" i="20" s="1"/>
  <c r="DK25" i="20" s="1"/>
  <c r="DL22" i="20" s="1"/>
  <c r="DL25" i="20" s="1"/>
  <c r="DM22" i="20" s="1"/>
  <c r="DM25" i="20" s="1"/>
  <c r="DN22" i="20" s="1"/>
  <c r="DN25" i="20" s="1"/>
  <c r="DO22" i="20" s="1"/>
  <c r="DO25" i="20" s="1"/>
  <c r="DP22" i="20" s="1"/>
  <c r="DP25" i="20" s="1"/>
  <c r="DQ22" i="20" s="1"/>
  <c r="DQ55" i="20"/>
  <c r="DR52" i="20" s="1"/>
  <c r="DR55" i="20" s="1"/>
  <c r="DS52" i="20" s="1"/>
  <c r="DS55" i="20" s="1"/>
  <c r="DT52" i="20" s="1"/>
  <c r="DT55" i="20" s="1"/>
  <c r="DU52" i="20" s="1"/>
  <c r="DU55" i="20" s="1"/>
  <c r="DV52" i="20" s="1"/>
  <c r="DV55" i="20" s="1"/>
  <c r="DW52" i="20" s="1"/>
  <c r="DW55" i="20" s="1"/>
  <c r="DX52" i="20" s="1"/>
  <c r="DX55" i="20" s="1"/>
  <c r="DY52" i="20" s="1"/>
  <c r="DY55" i="20" s="1"/>
  <c r="DZ52" i="20" s="1"/>
  <c r="DZ55" i="20" s="1"/>
  <c r="EA52" i="20" s="1"/>
  <c r="EA55" i="20" s="1"/>
  <c r="EB52" i="20" s="1"/>
  <c r="EB55" i="20" s="1"/>
  <c r="EC52" i="20" s="1"/>
  <c r="EC55" i="20" s="1"/>
  <c r="ED52" i="20" s="1"/>
  <c r="ED55" i="20" s="1"/>
  <c r="EE52" i="20" s="1"/>
  <c r="EE55" i="20" s="1"/>
  <c r="EF52" i="20" s="1"/>
  <c r="EF55" i="20" s="1"/>
  <c r="EG52" i="20" s="1"/>
  <c r="EG55" i="20" s="1"/>
  <c r="EH52" i="20" s="1"/>
  <c r="EH55" i="20" s="1"/>
  <c r="EI52" i="20" s="1"/>
  <c r="EI55" i="20" s="1"/>
  <c r="EJ52" i="20" s="1"/>
  <c r="EJ55" i="20" s="1"/>
  <c r="EK52" i="20" s="1"/>
  <c r="EK55" i="20" s="1"/>
  <c r="EL52" i="20" s="1"/>
  <c r="EL55" i="20" s="1"/>
  <c r="EM52" i="20" s="1"/>
  <c r="EM55" i="20" s="1"/>
  <c r="EN52" i="20" s="1"/>
  <c r="EN55" i="20" s="1"/>
  <c r="K53" i="20"/>
  <c r="K55" i="20" s="1"/>
  <c r="DF16" i="20"/>
  <c r="DH22" i="25"/>
  <c r="DH16" i="25" s="1"/>
  <c r="DH26" i="25" s="1"/>
  <c r="DQ22" i="25"/>
  <c r="DQ16" i="25" s="1"/>
  <c r="DQ26" i="25" s="1"/>
  <c r="DO16" i="20"/>
  <c r="DQ23" i="20"/>
  <c r="DX23" i="20"/>
  <c r="DY23" i="20"/>
  <c r="DU23" i="20"/>
  <c r="EA23" i="20"/>
  <c r="DS23" i="20"/>
  <c r="DV23" i="20"/>
  <c r="DV13" i="20" s="1"/>
  <c r="DT23" i="20"/>
  <c r="EB23" i="20"/>
  <c r="DW23" i="20"/>
  <c r="DR23" i="20"/>
  <c r="DZ23" i="20"/>
  <c r="K24" i="20"/>
  <c r="CI16" i="25"/>
  <c r="DH16" i="20"/>
  <c r="DO22" i="25"/>
  <c r="DO16" i="25" s="1"/>
  <c r="DO26" i="25" s="1"/>
  <c r="DM16" i="20"/>
  <c r="DG16" i="20"/>
  <c r="DI22" i="25"/>
  <c r="DI16" i="25" s="1"/>
  <c r="DI26" i="25" s="1"/>
  <c r="DJ16" i="20"/>
  <c r="DN22" i="25"/>
  <c r="DN16" i="25" s="1"/>
  <c r="DN26" i="25" s="1"/>
  <c r="AB22" i="30"/>
  <c r="V22" i="30"/>
  <c r="W22" i="30"/>
  <c r="U22" i="30"/>
  <c r="X22" i="30"/>
  <c r="Z22" i="30"/>
  <c r="T22" i="30"/>
  <c r="S22" i="30"/>
  <c r="R22" i="30"/>
  <c r="CB22" i="25" l="1"/>
  <c r="CB16" i="25" s="1"/>
  <c r="CB26" i="25" s="1"/>
  <c r="DE22" i="25"/>
  <c r="DE16" i="25" s="1"/>
  <c r="DE26" i="25" s="1"/>
  <c r="N16" i="20"/>
  <c r="P22" i="25"/>
  <c r="P16" i="25" s="1"/>
  <c r="P26" i="25" s="1"/>
  <c r="DF22" i="25"/>
  <c r="DF16" i="25" s="1"/>
  <c r="DF26" i="25" s="1"/>
  <c r="CU22" i="25"/>
  <c r="CU16" i="25" s="1"/>
  <c r="CU26" i="25" s="1"/>
  <c r="X16" i="20"/>
  <c r="Z22" i="25"/>
  <c r="Z16" i="25" s="1"/>
  <c r="Z26" i="25" s="1"/>
  <c r="DI16" i="20"/>
  <c r="DD22" i="25"/>
  <c r="DD16" i="25" s="1"/>
  <c r="DD26" i="25" s="1"/>
  <c r="P16" i="20"/>
  <c r="R22" i="25"/>
  <c r="R16" i="25" s="1"/>
  <c r="R26" i="25" s="1"/>
  <c r="Q16" i="20"/>
  <c r="V22" i="25"/>
  <c r="V16" i="25" s="1"/>
  <c r="V26" i="25" s="1"/>
  <c r="CW16" i="20"/>
  <c r="W16" i="20"/>
  <c r="DP22" i="25"/>
  <c r="DP16" i="25" s="1"/>
  <c r="DP26" i="25" s="1"/>
  <c r="DC22" i="25"/>
  <c r="CY16" i="20"/>
  <c r="K38" i="20"/>
  <c r="K40" i="20" s="1"/>
  <c r="DW13" i="20"/>
  <c r="DY22" i="25" s="1"/>
  <c r="DM22" i="25"/>
  <c r="DM16" i="25" s="1"/>
  <c r="DM26" i="25" s="1"/>
  <c r="X22" i="25"/>
  <c r="X16" i="25" s="1"/>
  <c r="X26" i="25" s="1"/>
  <c r="U22" i="25"/>
  <c r="U16" i="25" s="1"/>
  <c r="U26" i="25" s="1"/>
  <c r="S16" i="20"/>
  <c r="W22" i="25"/>
  <c r="W16" i="25" s="1"/>
  <c r="W26" i="25" s="1"/>
  <c r="U16" i="20"/>
  <c r="O16" i="20"/>
  <c r="Q22" i="25"/>
  <c r="Q16" i="25" s="1"/>
  <c r="Q26" i="25" s="1"/>
  <c r="R16" i="20"/>
  <c r="T22" i="25"/>
  <c r="T16" i="25" s="1"/>
  <c r="T26" i="25" s="1"/>
  <c r="M30" i="20"/>
  <c r="N27" i="20" s="1"/>
  <c r="N30" i="20" s="1"/>
  <c r="O27" i="20" s="1"/>
  <c r="O30" i="20" s="1"/>
  <c r="P27" i="20" s="1"/>
  <c r="P30" i="20" s="1"/>
  <c r="Q27" i="20" s="1"/>
  <c r="Q30" i="20" s="1"/>
  <c r="R27" i="20" s="1"/>
  <c r="R30" i="20" s="1"/>
  <c r="S27" i="20" s="1"/>
  <c r="S30" i="20" s="1"/>
  <c r="T27" i="20" s="1"/>
  <c r="T30" i="20" s="1"/>
  <c r="U27" i="20" s="1"/>
  <c r="U30" i="20" s="1"/>
  <c r="V27" i="20" s="1"/>
  <c r="V30" i="20" s="1"/>
  <c r="W27" i="20" s="1"/>
  <c r="W30" i="20" s="1"/>
  <c r="X27" i="20" s="1"/>
  <c r="X30" i="20" s="1"/>
  <c r="Y27" i="20" s="1"/>
  <c r="Y30" i="20" s="1"/>
  <c r="Z27" i="20" s="1"/>
  <c r="Z30" i="20" s="1"/>
  <c r="AA27" i="20" s="1"/>
  <c r="AA30" i="20" s="1"/>
  <c r="AB27" i="20" s="1"/>
  <c r="AB30" i="20" s="1"/>
  <c r="AC27" i="20" s="1"/>
  <c r="AC30" i="20" s="1"/>
  <c r="AD27" i="20" s="1"/>
  <c r="AD30" i="20" s="1"/>
  <c r="AE27" i="20" s="1"/>
  <c r="AE30" i="20" s="1"/>
  <c r="AF27" i="20" s="1"/>
  <c r="AF30" i="20" s="1"/>
  <c r="AG27" i="20" s="1"/>
  <c r="AG30" i="20" s="1"/>
  <c r="AH27" i="20" s="1"/>
  <c r="AH30" i="20" s="1"/>
  <c r="AI27" i="20" s="1"/>
  <c r="AI30" i="20" s="1"/>
  <c r="AJ27" i="20" s="1"/>
  <c r="AJ30" i="20" s="1"/>
  <c r="AK27" i="20" s="1"/>
  <c r="AK30" i="20" s="1"/>
  <c r="AL27" i="20" s="1"/>
  <c r="AL30" i="20" s="1"/>
  <c r="AM27" i="20" s="1"/>
  <c r="AM30" i="20" s="1"/>
  <c r="AN27" i="20" s="1"/>
  <c r="AN30" i="20" s="1"/>
  <c r="AO27" i="20" s="1"/>
  <c r="AO30" i="20" s="1"/>
  <c r="AP27" i="20" s="1"/>
  <c r="AP30" i="20" s="1"/>
  <c r="AQ27" i="20" s="1"/>
  <c r="AQ30" i="20" s="1"/>
  <c r="AR27" i="20" s="1"/>
  <c r="AR30" i="20" s="1"/>
  <c r="AS27" i="20" s="1"/>
  <c r="AS30" i="20" s="1"/>
  <c r="AT27" i="20" s="1"/>
  <c r="AT30" i="20" s="1"/>
  <c r="AU27" i="20" s="1"/>
  <c r="AU30" i="20" s="1"/>
  <c r="AV27" i="20" s="1"/>
  <c r="AV30" i="20" s="1"/>
  <c r="AW27" i="20" s="1"/>
  <c r="AW30" i="20" s="1"/>
  <c r="AX27" i="20" s="1"/>
  <c r="AX30" i="20" s="1"/>
  <c r="AY27" i="20" s="1"/>
  <c r="AY30" i="20" s="1"/>
  <c r="AZ27" i="20" s="1"/>
  <c r="AZ30" i="20" s="1"/>
  <c r="BA27" i="20" s="1"/>
  <c r="BA30" i="20" s="1"/>
  <c r="BB27" i="20" s="1"/>
  <c r="BB30" i="20" s="1"/>
  <c r="BC27" i="20" s="1"/>
  <c r="BC30" i="20" s="1"/>
  <c r="BD27" i="20" s="1"/>
  <c r="BD30" i="20" s="1"/>
  <c r="BE27" i="20" s="1"/>
  <c r="BE30" i="20" s="1"/>
  <c r="BF27" i="20" s="1"/>
  <c r="BF30" i="20" s="1"/>
  <c r="BG27" i="20" s="1"/>
  <c r="BG30" i="20" s="1"/>
  <c r="BH27" i="20" s="1"/>
  <c r="BH30" i="20" s="1"/>
  <c r="BI27" i="20" s="1"/>
  <c r="BI30" i="20" s="1"/>
  <c r="BJ27" i="20" s="1"/>
  <c r="BJ30" i="20" s="1"/>
  <c r="BK27" i="20" s="1"/>
  <c r="BK30" i="20" s="1"/>
  <c r="BL27" i="20" s="1"/>
  <c r="BL30" i="20" s="1"/>
  <c r="BM27" i="20" s="1"/>
  <c r="BM30" i="20" s="1"/>
  <c r="BN27" i="20" s="1"/>
  <c r="BN30" i="20" s="1"/>
  <c r="BO27" i="20" s="1"/>
  <c r="BO30" i="20" s="1"/>
  <c r="BP27" i="20" s="1"/>
  <c r="BP30" i="20" s="1"/>
  <c r="BQ27" i="20" s="1"/>
  <c r="BQ30" i="20" s="1"/>
  <c r="BR27" i="20" s="1"/>
  <c r="BR30" i="20" s="1"/>
  <c r="BS27" i="20" s="1"/>
  <c r="BS30" i="20" s="1"/>
  <c r="BT27" i="20" s="1"/>
  <c r="BT30" i="20" s="1"/>
  <c r="BU27" i="20" s="1"/>
  <c r="BU30" i="20" s="1"/>
  <c r="BV27" i="20" s="1"/>
  <c r="BV30" i="20" s="1"/>
  <c r="BW27" i="20" s="1"/>
  <c r="BW30" i="20" s="1"/>
  <c r="BX27" i="20" s="1"/>
  <c r="BX30" i="20" s="1"/>
  <c r="BY27" i="20" s="1"/>
  <c r="BY30" i="20" s="1"/>
  <c r="BZ27" i="20" s="1"/>
  <c r="BZ30" i="20" s="1"/>
  <c r="CA27" i="20" s="1"/>
  <c r="CA30" i="20" s="1"/>
  <c r="CB27" i="20" s="1"/>
  <c r="CB30" i="20" s="1"/>
  <c r="CC27" i="20" s="1"/>
  <c r="CC30" i="20" s="1"/>
  <c r="CD27" i="20" s="1"/>
  <c r="CD30" i="20" s="1"/>
  <c r="CE27" i="20" s="1"/>
  <c r="CE30" i="20" s="1"/>
  <c r="CF27" i="20" s="1"/>
  <c r="CF30" i="20" s="1"/>
  <c r="CG27" i="20" s="1"/>
  <c r="CG30" i="20" s="1"/>
  <c r="CH27" i="20" s="1"/>
  <c r="CH30" i="20" s="1"/>
  <c r="CI27" i="20" s="1"/>
  <c r="CI30" i="20" s="1"/>
  <c r="CJ27" i="20" s="1"/>
  <c r="CJ30" i="20" s="1"/>
  <c r="CK27" i="20" s="1"/>
  <c r="CK30" i="20" s="1"/>
  <c r="CL27" i="20" s="1"/>
  <c r="CL30" i="20" s="1"/>
  <c r="CM27" i="20" s="1"/>
  <c r="CM30" i="20" s="1"/>
  <c r="CN27" i="20" s="1"/>
  <c r="CN30" i="20" s="1"/>
  <c r="CO27" i="20" s="1"/>
  <c r="CO30" i="20" s="1"/>
  <c r="CP27" i="20" s="1"/>
  <c r="CP30" i="20" s="1"/>
  <c r="CQ27" i="20" s="1"/>
  <c r="CQ30" i="20" s="1"/>
  <c r="CR27" i="20" s="1"/>
  <c r="CR30" i="20" s="1"/>
  <c r="CS27" i="20" s="1"/>
  <c r="CS30" i="20" s="1"/>
  <c r="CT27" i="20" s="1"/>
  <c r="CT30" i="20" s="1"/>
  <c r="CU27" i="20" s="1"/>
  <c r="CU30" i="20" s="1"/>
  <c r="CV27" i="20" s="1"/>
  <c r="CV30" i="20" s="1"/>
  <c r="CW27" i="20" s="1"/>
  <c r="CW30" i="20" s="1"/>
  <c r="CX27" i="20" s="1"/>
  <c r="CX30" i="20" s="1"/>
  <c r="CY27" i="20" s="1"/>
  <c r="CY30" i="20" s="1"/>
  <c r="CZ27" i="20" s="1"/>
  <c r="CZ30" i="20" s="1"/>
  <c r="DA27" i="20" s="1"/>
  <c r="DA30" i="20" s="1"/>
  <c r="DB27" i="20" s="1"/>
  <c r="DB30" i="20" s="1"/>
  <c r="DC27" i="20" s="1"/>
  <c r="DC30" i="20" s="1"/>
  <c r="DD27" i="20" s="1"/>
  <c r="DD30" i="20" s="1"/>
  <c r="DE27" i="20" s="1"/>
  <c r="DE30" i="20" s="1"/>
  <c r="DF27" i="20" s="1"/>
  <c r="DF30" i="20" s="1"/>
  <c r="DG27" i="20" s="1"/>
  <c r="DG30" i="20" s="1"/>
  <c r="DH27" i="20" s="1"/>
  <c r="DH30" i="20" s="1"/>
  <c r="DI27" i="20" s="1"/>
  <c r="DI30" i="20" s="1"/>
  <c r="DJ27" i="20" s="1"/>
  <c r="DJ30" i="20" s="1"/>
  <c r="DK27" i="20" s="1"/>
  <c r="DK30" i="20" s="1"/>
  <c r="DL27" i="20" s="1"/>
  <c r="DL30" i="20" s="1"/>
  <c r="DM27" i="20" s="1"/>
  <c r="DM30" i="20" s="1"/>
  <c r="DN27" i="20" s="1"/>
  <c r="DN30" i="20" s="1"/>
  <c r="DO27" i="20" s="1"/>
  <c r="DO30" i="20" s="1"/>
  <c r="DP27" i="20" s="1"/>
  <c r="DP30" i="20" s="1"/>
  <c r="DQ27" i="20" s="1"/>
  <c r="DQ30" i="20" s="1"/>
  <c r="DR27" i="20" s="1"/>
  <c r="DR30" i="20" s="1"/>
  <c r="DS27" i="20" s="1"/>
  <c r="DS30" i="20" s="1"/>
  <c r="DT27" i="20" s="1"/>
  <c r="DT30" i="20" s="1"/>
  <c r="DU27" i="20" s="1"/>
  <c r="DU30" i="20" s="1"/>
  <c r="DV27" i="20" s="1"/>
  <c r="DV30" i="20" s="1"/>
  <c r="DW27" i="20" s="1"/>
  <c r="DW30" i="20" s="1"/>
  <c r="DX27" i="20" s="1"/>
  <c r="DX30" i="20" s="1"/>
  <c r="DY27" i="20" s="1"/>
  <c r="DY30" i="20" s="1"/>
  <c r="DZ27" i="20" s="1"/>
  <c r="DZ30" i="20" s="1"/>
  <c r="EA27" i="20" s="1"/>
  <c r="EA30" i="20" s="1"/>
  <c r="EB27" i="20" s="1"/>
  <c r="EB30" i="20" s="1"/>
  <c r="EC27" i="20" s="1"/>
  <c r="EC30" i="20" s="1"/>
  <c r="ED27" i="20" s="1"/>
  <c r="ED30" i="20" s="1"/>
  <c r="EE27" i="20" s="1"/>
  <c r="EE30" i="20" s="1"/>
  <c r="EF27" i="20" s="1"/>
  <c r="EF30" i="20" s="1"/>
  <c r="EG27" i="20" s="1"/>
  <c r="EG30" i="20" s="1"/>
  <c r="EH27" i="20" s="1"/>
  <c r="EH30" i="20" s="1"/>
  <c r="EI27" i="20" s="1"/>
  <c r="EI30" i="20" s="1"/>
  <c r="EJ27" i="20" s="1"/>
  <c r="EJ30" i="20" s="1"/>
  <c r="EK27" i="20" s="1"/>
  <c r="EK30" i="20" s="1"/>
  <c r="EL27" i="20" s="1"/>
  <c r="EL30" i="20" s="1"/>
  <c r="EM27" i="20" s="1"/>
  <c r="EM30" i="20" s="1"/>
  <c r="EN27" i="20" s="1"/>
  <c r="EN30" i="20" s="1"/>
  <c r="K28" i="20"/>
  <c r="K30" i="20" s="1"/>
  <c r="DQ40" i="20"/>
  <c r="DR37" i="20" s="1"/>
  <c r="DR40" i="20" s="1"/>
  <c r="DS37" i="20" s="1"/>
  <c r="DR13" i="20"/>
  <c r="DR16" i="20" s="1"/>
  <c r="ED18" i="20"/>
  <c r="EF38" i="20"/>
  <c r="EF13" i="20" s="1"/>
  <c r="EJ38" i="20"/>
  <c r="EJ13" i="20" s="1"/>
  <c r="EL22" i="25" s="1"/>
  <c r="EL16" i="25" s="1"/>
  <c r="EL26" i="25" s="1"/>
  <c r="EC38" i="20"/>
  <c r="EC13" i="20" s="1"/>
  <c r="EC16" i="20" s="1"/>
  <c r="EK38" i="20"/>
  <c r="EK13" i="20" s="1"/>
  <c r="EN38" i="20"/>
  <c r="EN13" i="20" s="1"/>
  <c r="EP22" i="25" s="1"/>
  <c r="EP16" i="25" s="1"/>
  <c r="EP26" i="25" s="1"/>
  <c r="EI38" i="20"/>
  <c r="EI13" i="20" s="1"/>
  <c r="EI16" i="20" s="1"/>
  <c r="EH38" i="20"/>
  <c r="EH13" i="20" s="1"/>
  <c r="EH16" i="20" s="1"/>
  <c r="EL38" i="20"/>
  <c r="EL13" i="20" s="1"/>
  <c r="EL16" i="20" s="1"/>
  <c r="EE38" i="20"/>
  <c r="EE13" i="20" s="1"/>
  <c r="EE16" i="20" s="1"/>
  <c r="ED38" i="20"/>
  <c r="ED13" i="20" s="1"/>
  <c r="EM38" i="20"/>
  <c r="EM13" i="20" s="1"/>
  <c r="EM16" i="20" s="1"/>
  <c r="EG38" i="20"/>
  <c r="EG13" i="20" s="1"/>
  <c r="EG16" i="20" s="1"/>
  <c r="EA13" i="20"/>
  <c r="EA16" i="20" s="1"/>
  <c r="DX13" i="20"/>
  <c r="DX16" i="20" s="1"/>
  <c r="DU13" i="20"/>
  <c r="DW22" i="25" s="1"/>
  <c r="DW16" i="25" s="1"/>
  <c r="DW26" i="25" s="1"/>
  <c r="CX16" i="20"/>
  <c r="DS13" i="20"/>
  <c r="DS16" i="20" s="1"/>
  <c r="DY13" i="20"/>
  <c r="DY16" i="20" s="1"/>
  <c r="CX22" i="25"/>
  <c r="CX16" i="25" s="1"/>
  <c r="CX26" i="25" s="1"/>
  <c r="DZ13" i="20"/>
  <c r="DZ16" i="20" s="1"/>
  <c r="DT13" i="20"/>
  <c r="DV22" i="25" s="1"/>
  <c r="DV16" i="25" s="1"/>
  <c r="DV26" i="25" s="1"/>
  <c r="CJ16" i="20"/>
  <c r="CR16" i="20"/>
  <c r="EB13" i="20"/>
  <c r="DQ13" i="20"/>
  <c r="DQ16" i="20" s="1"/>
  <c r="DQ45" i="20"/>
  <c r="DR42" i="20" s="1"/>
  <c r="DR45" i="20" s="1"/>
  <c r="DS42" i="20" s="1"/>
  <c r="DS45" i="20" s="1"/>
  <c r="DT42" i="20" s="1"/>
  <c r="DT45" i="20" s="1"/>
  <c r="DU42" i="20" s="1"/>
  <c r="DU45" i="20" s="1"/>
  <c r="DV42" i="20" s="1"/>
  <c r="DV45" i="20" s="1"/>
  <c r="DW42" i="20" s="1"/>
  <c r="DW45" i="20" s="1"/>
  <c r="DX42" i="20" s="1"/>
  <c r="DX45" i="20" s="1"/>
  <c r="DY42" i="20" s="1"/>
  <c r="DY45" i="20" s="1"/>
  <c r="DZ42" i="20" s="1"/>
  <c r="DZ45" i="20" s="1"/>
  <c r="EA42" i="20" s="1"/>
  <c r="EA45" i="20" s="1"/>
  <c r="EB42" i="20" s="1"/>
  <c r="EB45" i="20" s="1"/>
  <c r="EC42" i="20" s="1"/>
  <c r="EC45" i="20" s="1"/>
  <c r="ED42" i="20" s="1"/>
  <c r="ED45" i="20" s="1"/>
  <c r="EE42" i="20" s="1"/>
  <c r="EE45" i="20" s="1"/>
  <c r="EF42" i="20" s="1"/>
  <c r="EF45" i="20" s="1"/>
  <c r="EG42" i="20" s="1"/>
  <c r="EG45" i="20" s="1"/>
  <c r="EH42" i="20" s="1"/>
  <c r="EH45" i="20" s="1"/>
  <c r="EI42" i="20" s="1"/>
  <c r="EI45" i="20" s="1"/>
  <c r="EJ42" i="20" s="1"/>
  <c r="EJ45" i="20" s="1"/>
  <c r="EK42" i="20" s="1"/>
  <c r="EK45" i="20" s="1"/>
  <c r="EL42" i="20" s="1"/>
  <c r="EL45" i="20" s="1"/>
  <c r="EM42" i="20" s="1"/>
  <c r="EM45" i="20" s="1"/>
  <c r="EN42" i="20" s="1"/>
  <c r="EN45" i="20" s="1"/>
  <c r="CM16" i="20"/>
  <c r="CK22" i="25"/>
  <c r="CK16" i="25" s="1"/>
  <c r="CK26" i="25" s="1"/>
  <c r="CJ22" i="25"/>
  <c r="CQ16" i="20"/>
  <c r="U16" i="30"/>
  <c r="U26" i="30" s="1"/>
  <c r="T16" i="30"/>
  <c r="T26" i="30" s="1"/>
  <c r="X16" i="30"/>
  <c r="X26" i="30" s="1"/>
  <c r="V16" i="30"/>
  <c r="V26" i="30" s="1"/>
  <c r="R16" i="30"/>
  <c r="R26" i="30" s="1"/>
  <c r="Z16" i="30"/>
  <c r="Z26" i="30" s="1"/>
  <c r="W16" i="30"/>
  <c r="W26" i="30" s="1"/>
  <c r="S16" i="30"/>
  <c r="S26" i="30" s="1"/>
  <c r="AB16" i="30"/>
  <c r="AB26" i="30" s="1"/>
  <c r="AY16" i="25"/>
  <c r="AY26" i="25" s="1"/>
  <c r="AS16" i="25"/>
  <c r="AS26" i="25" s="1"/>
  <c r="Y16" i="20"/>
  <c r="AA22" i="25"/>
  <c r="O22" i="25"/>
  <c r="M16" i="20"/>
  <c r="BW22" i="25"/>
  <c r="BU16" i="20"/>
  <c r="BQ16" i="25"/>
  <c r="BQ26" i="25" s="1"/>
  <c r="BE16" i="25"/>
  <c r="BE26" i="25" s="1"/>
  <c r="CM16" i="25"/>
  <c r="CM26" i="25" s="1"/>
  <c r="AG16" i="25"/>
  <c r="AG26" i="25" s="1"/>
  <c r="CC16" i="25"/>
  <c r="CC26" i="25" s="1"/>
  <c r="BK16" i="25"/>
  <c r="BK26" i="25" s="1"/>
  <c r="E65" i="47"/>
  <c r="E69" i="47" s="1"/>
  <c r="D69" i="47"/>
  <c r="AM16" i="25"/>
  <c r="AM26" i="25" s="1"/>
  <c r="CP16" i="25"/>
  <c r="CP26" i="25" s="1"/>
  <c r="DG22" i="25"/>
  <c r="DS40" i="20"/>
  <c r="DT37" i="20" s="1"/>
  <c r="DT40" i="20" s="1"/>
  <c r="DU37" i="20" s="1"/>
  <c r="DU40" i="20" s="1"/>
  <c r="DV37" i="20" s="1"/>
  <c r="DV40" i="20" s="1"/>
  <c r="DW37" i="20" s="1"/>
  <c r="DW40" i="20" s="1"/>
  <c r="DX37" i="20" s="1"/>
  <c r="DX40" i="20" s="1"/>
  <c r="DY37" i="20" s="1"/>
  <c r="DY40" i="20" s="1"/>
  <c r="DZ37" i="20" s="1"/>
  <c r="DZ40" i="20" s="1"/>
  <c r="EA37" i="20" s="1"/>
  <c r="EA40" i="20" s="1"/>
  <c r="EB37" i="20" s="1"/>
  <c r="EB40" i="20" s="1"/>
  <c r="EC37" i="20" s="1"/>
  <c r="EC40" i="20" s="1"/>
  <c r="ED37" i="20" s="1"/>
  <c r="DR22" i="25"/>
  <c r="CU16" i="20"/>
  <c r="K43" i="20"/>
  <c r="K45" i="20" s="1"/>
  <c r="DQ25" i="20"/>
  <c r="DR22" i="20" s="1"/>
  <c r="DR25" i="20" s="1"/>
  <c r="DS22" i="20" s="1"/>
  <c r="DS25" i="20" s="1"/>
  <c r="DT22" i="20" s="1"/>
  <c r="DT25" i="20" s="1"/>
  <c r="DU22" i="20" s="1"/>
  <c r="DU25" i="20" s="1"/>
  <c r="DV22" i="20" s="1"/>
  <c r="DV25" i="20" s="1"/>
  <c r="DW22" i="20" s="1"/>
  <c r="DW25" i="20" s="1"/>
  <c r="DX22" i="20" s="1"/>
  <c r="DX25" i="20" s="1"/>
  <c r="DY22" i="20" s="1"/>
  <c r="DY25" i="20" s="1"/>
  <c r="DZ22" i="20" s="1"/>
  <c r="DZ25" i="20" s="1"/>
  <c r="EA22" i="20" s="1"/>
  <c r="EA25" i="20" s="1"/>
  <c r="EB22" i="20" s="1"/>
  <c r="EB25" i="20" s="1"/>
  <c r="EC22" i="20" s="1"/>
  <c r="EC25" i="20" s="1"/>
  <c r="ED22" i="20" s="1"/>
  <c r="ED25" i="20" s="1"/>
  <c r="EE22" i="20" s="1"/>
  <c r="EE25" i="20" s="1"/>
  <c r="EF22" i="20" s="1"/>
  <c r="EF25" i="20" s="1"/>
  <c r="EG22" i="20" s="1"/>
  <c r="EG25" i="20" s="1"/>
  <c r="EH22" i="20" s="1"/>
  <c r="EH25" i="20" s="1"/>
  <c r="EI22" i="20" s="1"/>
  <c r="EI25" i="20" s="1"/>
  <c r="EJ22" i="20" s="1"/>
  <c r="EJ25" i="20" s="1"/>
  <c r="EK22" i="20" s="1"/>
  <c r="EK25" i="20" s="1"/>
  <c r="EL22" i="20" s="1"/>
  <c r="EL25" i="20" s="1"/>
  <c r="EM22" i="20" s="1"/>
  <c r="EM25" i="20" s="1"/>
  <c r="EN22" i="20" s="1"/>
  <c r="EN25" i="20" s="1"/>
  <c r="CI26" i="25"/>
  <c r="DV16" i="20"/>
  <c r="DX22" i="25"/>
  <c r="DX16" i="25" s="1"/>
  <c r="DX26" i="25" s="1"/>
  <c r="K23" i="20"/>
  <c r="K25" i="20" s="1"/>
  <c r="AA22" i="30"/>
  <c r="AF22" i="30"/>
  <c r="O22" i="30"/>
  <c r="AE22" i="30"/>
  <c r="AC22" i="30"/>
  <c r="P22" i="30"/>
  <c r="Q22" i="30"/>
  <c r="Y22" i="30"/>
  <c r="AD22" i="30"/>
  <c r="ED40" i="20" l="1"/>
  <c r="EE37" i="20" s="1"/>
  <c r="DW16" i="20"/>
  <c r="EN16" i="20"/>
  <c r="EJ16" i="20"/>
  <c r="DT22" i="25"/>
  <c r="DT16" i="25" s="1"/>
  <c r="DT26" i="25" s="1"/>
  <c r="EK22" i="25"/>
  <c r="EK16" i="25" s="1"/>
  <c r="EK26" i="25" s="1"/>
  <c r="EA22" i="25"/>
  <c r="EA16" i="25" s="1"/>
  <c r="EA26" i="25" s="1"/>
  <c r="AD16" i="30"/>
  <c r="AD26" i="30" s="1"/>
  <c r="DC16" i="25"/>
  <c r="DC26" i="25" s="1"/>
  <c r="EE40" i="20"/>
  <c r="EF37" i="20" s="1"/>
  <c r="EF40" i="20" s="1"/>
  <c r="EG37" i="20" s="1"/>
  <c r="EG40" i="20" s="1"/>
  <c r="EH37" i="20" s="1"/>
  <c r="EH40" i="20" s="1"/>
  <c r="EI37" i="20" s="1"/>
  <c r="EI40" i="20" s="1"/>
  <c r="EJ37" i="20" s="1"/>
  <c r="EJ40" i="20" s="1"/>
  <c r="EK37" i="20" s="1"/>
  <c r="EK40" i="20" s="1"/>
  <c r="EL37" i="20" s="1"/>
  <c r="EL40" i="20" s="1"/>
  <c r="EM37" i="20" s="1"/>
  <c r="EM40" i="20" s="1"/>
  <c r="EN37" i="20" s="1"/>
  <c r="EN40" i="20" s="1"/>
  <c r="EC22" i="25"/>
  <c r="EC16" i="25" s="1"/>
  <c r="EC26" i="25" s="1"/>
  <c r="EN22" i="25"/>
  <c r="EN16" i="25" s="1"/>
  <c r="EN26" i="25" s="1"/>
  <c r="P16" i="30"/>
  <c r="P26" i="30" s="1"/>
  <c r="EI22" i="25"/>
  <c r="EI16" i="25" s="1"/>
  <c r="EI26" i="25" s="1"/>
  <c r="EG22" i="25"/>
  <c r="EG16" i="25" s="1"/>
  <c r="EG26" i="25" s="1"/>
  <c r="EO22" i="25"/>
  <c r="EO16" i="25" s="1"/>
  <c r="EO26" i="25" s="1"/>
  <c r="ED16" i="20"/>
  <c r="EF22" i="25"/>
  <c r="EF16" i="25" s="1"/>
  <c r="EF26" i="25" s="1"/>
  <c r="EE22" i="25"/>
  <c r="EE16" i="25" s="1"/>
  <c r="EE26" i="25" s="1"/>
  <c r="EF16" i="20"/>
  <c r="EH22" i="25"/>
  <c r="EH16" i="25" s="1"/>
  <c r="EH26" i="25" s="1"/>
  <c r="EJ22" i="25"/>
  <c r="EJ16" i="25" s="1"/>
  <c r="EJ26" i="25" s="1"/>
  <c r="EK16" i="20"/>
  <c r="EM22" i="25"/>
  <c r="AC16" i="30"/>
  <c r="AC26" i="30" s="1"/>
  <c r="AA16" i="30"/>
  <c r="AA26" i="30" s="1"/>
  <c r="CJ16" i="25"/>
  <c r="CJ26" i="25" s="1"/>
  <c r="L46" i="25" s="1"/>
  <c r="O63" i="24" s="1"/>
  <c r="C96" i="47" s="1"/>
  <c r="DT16" i="20"/>
  <c r="O16" i="30"/>
  <c r="O26" i="30" s="1"/>
  <c r="Q16" i="30"/>
  <c r="Q26" i="30" s="1"/>
  <c r="Y16" i="30"/>
  <c r="Y26" i="30" s="1"/>
  <c r="O16" i="25"/>
  <c r="O26" i="25" s="1"/>
  <c r="AA16" i="25"/>
  <c r="AA26" i="25" s="1"/>
  <c r="BW16" i="25"/>
  <c r="BW26" i="25" s="1"/>
  <c r="M19" i="20"/>
  <c r="M17" i="20" s="1"/>
  <c r="N23" i="26" s="1"/>
  <c r="K13" i="20"/>
  <c r="DS22" i="25"/>
  <c r="DS16" i="25" s="1"/>
  <c r="DS26" i="25" s="1"/>
  <c r="AE16" i="30"/>
  <c r="AE26" i="30" s="1"/>
  <c r="EB22" i="25"/>
  <c r="EB16" i="25" s="1"/>
  <c r="EB26" i="25" s="1"/>
  <c r="DU22" i="25"/>
  <c r="DG16" i="25"/>
  <c r="DG26" i="25" s="1"/>
  <c r="DU16" i="20"/>
  <c r="DZ22" i="25"/>
  <c r="DZ16" i="25" s="1"/>
  <c r="DZ26" i="25" s="1"/>
  <c r="AF16" i="30"/>
  <c r="AF26" i="30" s="1"/>
  <c r="DR16" i="25"/>
  <c r="DR26" i="25" s="1"/>
  <c r="M22" i="25"/>
  <c r="EB16" i="20"/>
  <c r="ED22" i="25"/>
  <c r="DY16" i="25"/>
  <c r="DY26" i="25" s="1"/>
  <c r="AG22" i="30"/>
  <c r="AH22" i="30"/>
  <c r="AJ22" i="30"/>
  <c r="AI22" i="30"/>
  <c r="AJ16" i="30" l="1"/>
  <c r="AJ26" i="30" s="1"/>
  <c r="AI16" i="30"/>
  <c r="AI26" i="30" s="1"/>
  <c r="EM16" i="25"/>
  <c r="EM26" i="25" s="1"/>
  <c r="N17" i="26"/>
  <c r="K16" i="20"/>
  <c r="M20" i="20"/>
  <c r="AG16" i="30"/>
  <c r="AG26" i="30" s="1"/>
  <c r="DU16" i="25"/>
  <c r="DU26" i="25" s="1"/>
  <c r="M22" i="30"/>
  <c r="M26" i="25"/>
  <c r="AH16" i="30"/>
  <c r="AH26" i="30" s="1"/>
  <c r="M26" i="30" s="1"/>
  <c r="ED16" i="25"/>
  <c r="ED26" i="25" s="1"/>
  <c r="N27" i="26" l="1"/>
  <c r="N15" i="20"/>
  <c r="N19" i="20" s="1"/>
  <c r="N17" i="20" s="1"/>
  <c r="O27" i="28"/>
  <c r="M16" i="25"/>
  <c r="M16" i="30"/>
  <c r="N20" i="20" l="1"/>
  <c r="O23" i="26"/>
  <c r="O17" i="26" l="1"/>
  <c r="P27" i="28"/>
  <c r="O15" i="20"/>
  <c r="O27" i="26" l="1"/>
  <c r="O19" i="20"/>
  <c r="O17" i="20" s="1"/>
  <c r="P23" i="26" s="1"/>
  <c r="P17" i="26" l="1"/>
  <c r="O20" i="20"/>
  <c r="P15" i="20" s="1"/>
  <c r="P19" i="20" s="1"/>
  <c r="P17" i="20" s="1"/>
  <c r="P27" i="26" l="1"/>
  <c r="Q27" i="28"/>
  <c r="P20" i="20"/>
  <c r="Q23" i="26"/>
  <c r="Q17" i="26" l="1"/>
  <c r="R27" i="28"/>
  <c r="Q15" i="20"/>
  <c r="Q27" i="26" l="1"/>
  <c r="Q19" i="20"/>
  <c r="Q17" i="20" s="1"/>
  <c r="R23" i="26" s="1"/>
  <c r="Q20" i="20" l="1"/>
  <c r="R15" i="20" s="1"/>
  <c r="R17" i="26"/>
  <c r="R27" i="26" s="1"/>
  <c r="S27" i="28" l="1"/>
  <c r="R19" i="20"/>
  <c r="R17" i="20" s="1"/>
  <c r="S23" i="26" s="1"/>
  <c r="N22" i="29"/>
  <c r="R20" i="20" l="1"/>
  <c r="T27" i="28" s="1"/>
  <c r="N16" i="29"/>
  <c r="S17" i="26"/>
  <c r="S27" i="26" s="1"/>
  <c r="O26" i="31"/>
  <c r="N26" i="29" l="1"/>
  <c r="S15" i="20"/>
  <c r="S19" i="20" s="1"/>
  <c r="S17" i="20" s="1"/>
  <c r="T23" i="26" s="1"/>
  <c r="T17" i="26" s="1"/>
  <c r="T27" i="26" s="1"/>
  <c r="S20" i="20" l="1"/>
  <c r="U27" i="28" s="1"/>
  <c r="T15" i="20" l="1"/>
  <c r="T19" i="20" s="1"/>
  <c r="T17" i="20" s="1"/>
  <c r="U23" i="26" s="1"/>
  <c r="U17" i="26" s="1"/>
  <c r="U27" i="26" s="1"/>
  <c r="T20" i="20" l="1"/>
  <c r="U15" i="20" s="1"/>
  <c r="V27" i="28" l="1"/>
  <c r="U19" i="20"/>
  <c r="U17" i="20" s="1"/>
  <c r="V23" i="26" s="1"/>
  <c r="V17" i="26" s="1"/>
  <c r="V27" i="26" s="1"/>
  <c r="U20" i="20" l="1"/>
  <c r="W27" i="28" s="1"/>
  <c r="V15" i="20" l="1"/>
  <c r="V19" i="20" s="1"/>
  <c r="V17" i="20" s="1"/>
  <c r="W23" i="26" s="1"/>
  <c r="W17" i="26" s="1"/>
  <c r="W27" i="26" s="1"/>
  <c r="V20" i="20" l="1"/>
  <c r="X27" i="28" s="1"/>
  <c r="W15" i="20" l="1"/>
  <c r="W19" i="20" s="1"/>
  <c r="W17" i="20" s="1"/>
  <c r="X23" i="26" s="1"/>
  <c r="X17" i="26" s="1"/>
  <c r="X27" i="26" s="1"/>
  <c r="W20" i="20" l="1"/>
  <c r="X15" i="20" l="1"/>
  <c r="Y27" i="28"/>
  <c r="X19" i="20" l="1"/>
  <c r="X17" i="20" s="1"/>
  <c r="Y23" i="26" s="1"/>
  <c r="O22" i="29"/>
  <c r="N22" i="32"/>
  <c r="O16" i="29" l="1"/>
  <c r="E126" i="47"/>
  <c r="N16" i="32"/>
  <c r="Y17" i="26"/>
  <c r="Y27" i="26" s="1"/>
  <c r="X20" i="20"/>
  <c r="O26" i="29" l="1"/>
  <c r="E119" i="47"/>
  <c r="N26" i="32"/>
  <c r="Z27" i="28"/>
  <c r="Y15" i="20"/>
  <c r="P26" i="31"/>
  <c r="Y19" i="20" l="1"/>
  <c r="Y17" i="20" s="1"/>
  <c r="Z23" i="26" s="1"/>
  <c r="Z17" i="26" s="1"/>
  <c r="Z27" i="26" s="1"/>
  <c r="E130" i="47"/>
  <c r="Y20" i="20" l="1"/>
  <c r="AA27" i="28" l="1"/>
  <c r="Z15" i="20"/>
  <c r="Z19" i="20" l="1"/>
  <c r="Z17" i="20" s="1"/>
  <c r="AA23" i="26" s="1"/>
  <c r="AA17" i="26" s="1"/>
  <c r="AA27" i="26" s="1"/>
  <c r="Z20" i="20" l="1"/>
  <c r="AB27" i="28" l="1"/>
  <c r="AA15" i="20"/>
  <c r="AA19" i="20" l="1"/>
  <c r="AA17" i="20" s="1"/>
  <c r="AB23" i="26" s="1"/>
  <c r="AB17" i="26" s="1"/>
  <c r="AB27" i="26" s="1"/>
  <c r="AA20" i="20" l="1"/>
  <c r="AC27" i="28" l="1"/>
  <c r="AB15" i="20"/>
  <c r="AB19" i="20" l="1"/>
  <c r="AB17" i="20" s="1"/>
  <c r="AC23" i="26" s="1"/>
  <c r="AC17" i="26" s="1"/>
  <c r="AC27" i="26" s="1"/>
  <c r="AB20" i="20" l="1"/>
  <c r="AC15" i="20" l="1"/>
  <c r="AD27" i="28"/>
  <c r="AC19" i="20" l="1"/>
  <c r="AC17" i="20" s="1"/>
  <c r="AD23" i="26" s="1"/>
  <c r="AD17" i="26" l="1"/>
  <c r="AD27" i="26" s="1"/>
  <c r="AC20" i="20"/>
  <c r="AE27" i="28" l="1"/>
  <c r="AD15" i="20"/>
  <c r="AD19" i="20" l="1"/>
  <c r="AD17" i="20" s="1"/>
  <c r="AE23" i="26" s="1"/>
  <c r="P22" i="29"/>
  <c r="P16" i="29" l="1"/>
  <c r="AE17" i="26"/>
  <c r="AE27" i="26" s="1"/>
  <c r="AD20" i="20"/>
  <c r="P26" i="29" l="1"/>
  <c r="AE15" i="20"/>
  <c r="AF27" i="28"/>
  <c r="Q26" i="31"/>
  <c r="AE19" i="20" l="1"/>
  <c r="AE17" i="20" s="1"/>
  <c r="AF23" i="26" s="1"/>
  <c r="AF17" i="26" s="1"/>
  <c r="AF27" i="26" s="1"/>
  <c r="AE20" i="20" l="1"/>
  <c r="AF15" i="20" l="1"/>
  <c r="AG27" i="28"/>
  <c r="AF19" i="20" l="1"/>
  <c r="AF17" i="20" s="1"/>
  <c r="AG23" i="26" s="1"/>
  <c r="AG17" i="26" s="1"/>
  <c r="AG27" i="26" s="1"/>
  <c r="AF20" i="20" l="1"/>
  <c r="AH27" i="28" l="1"/>
  <c r="AG15" i="20"/>
  <c r="AG19" i="20" l="1"/>
  <c r="AG17" i="20" s="1"/>
  <c r="AH23" i="26" s="1"/>
  <c r="AH17" i="26" s="1"/>
  <c r="AH27" i="26" s="1"/>
  <c r="AG20" i="20" l="1"/>
  <c r="AH15" i="20" l="1"/>
  <c r="AI27" i="28"/>
  <c r="AH19" i="20" l="1"/>
  <c r="AH17" i="20" s="1"/>
  <c r="AI23" i="26" s="1"/>
  <c r="AI17" i="26" l="1"/>
  <c r="AI27" i="26" s="1"/>
  <c r="AH20" i="20"/>
  <c r="AI15" i="20" l="1"/>
  <c r="AJ27" i="28"/>
  <c r="AI19" i="20" l="1"/>
  <c r="AI17" i="20" s="1"/>
  <c r="AJ23" i="26" s="1"/>
  <c r="AJ17" i="26" l="1"/>
  <c r="AJ27" i="26" s="1"/>
  <c r="AI20" i="20"/>
  <c r="AJ15" i="20" l="1"/>
  <c r="AK27" i="28"/>
  <c r="AJ19" i="20" l="1"/>
  <c r="AJ17" i="20" s="1"/>
  <c r="AK23" i="26" s="1"/>
  <c r="Q22" i="29"/>
  <c r="O22" i="32"/>
  <c r="O16" i="32" l="1"/>
  <c r="F126" i="47"/>
  <c r="Q16" i="29"/>
  <c r="Q26" i="29" s="1"/>
  <c r="AK17" i="26"/>
  <c r="AK27" i="26" s="1"/>
  <c r="AJ20" i="20"/>
  <c r="F119" i="47" l="1"/>
  <c r="O26" i="32"/>
  <c r="AK15" i="20"/>
  <c r="AL27" i="28"/>
  <c r="R26" i="31"/>
  <c r="AK19" i="20" l="1"/>
  <c r="AK17" i="20" s="1"/>
  <c r="AL23" i="26" s="1"/>
  <c r="AL17" i="26" s="1"/>
  <c r="AL27" i="26" s="1"/>
  <c r="F130" i="47"/>
  <c r="AK20" i="20" l="1"/>
  <c r="AM27" i="28" l="1"/>
  <c r="AL15" i="20"/>
  <c r="AL19" i="20" l="1"/>
  <c r="AL17" i="20" s="1"/>
  <c r="AM23" i="26" s="1"/>
  <c r="AM17" i="26" s="1"/>
  <c r="AM27" i="26" s="1"/>
  <c r="AL20" i="20" l="1"/>
  <c r="AN27" i="28" l="1"/>
  <c r="AM15" i="20"/>
  <c r="AM19" i="20" l="1"/>
  <c r="AM17" i="20" s="1"/>
  <c r="AN23" i="26" s="1"/>
  <c r="AN17" i="26" l="1"/>
  <c r="AN27" i="26" s="1"/>
  <c r="AM20" i="20"/>
  <c r="AN15" i="20" l="1"/>
  <c r="AO27" i="28"/>
  <c r="AN19" i="20" l="1"/>
  <c r="AN17" i="20" s="1"/>
  <c r="AO23" i="26" s="1"/>
  <c r="AN20" i="20" l="1"/>
  <c r="AO17" i="26"/>
  <c r="AO27" i="26" s="1"/>
  <c r="AP27" i="28" l="1"/>
  <c r="AO15" i="20"/>
  <c r="AO19" i="20" l="1"/>
  <c r="AO17" i="20" s="1"/>
  <c r="AP23" i="26" s="1"/>
  <c r="AO20" i="20" l="1"/>
  <c r="AP17" i="26"/>
  <c r="AP27" i="26" s="1"/>
  <c r="AP15" i="20" l="1"/>
  <c r="AQ27" i="28"/>
  <c r="AP19" i="20" l="1"/>
  <c r="AP17" i="20" s="1"/>
  <c r="AQ23" i="26" s="1"/>
  <c r="R22" i="29"/>
  <c r="R16" i="29" l="1"/>
  <c r="R26" i="29" s="1"/>
  <c r="AP20" i="20"/>
  <c r="AQ17" i="26"/>
  <c r="AQ27" i="26" s="1"/>
  <c r="AQ15" i="20" l="1"/>
  <c r="AR27" i="28"/>
  <c r="S26" i="31"/>
  <c r="AQ19" i="20" l="1"/>
  <c r="AQ17" i="20" s="1"/>
  <c r="AR23" i="26" s="1"/>
  <c r="AR17" i="26" s="1"/>
  <c r="AR27" i="26" s="1"/>
  <c r="AQ20" i="20" l="1"/>
  <c r="AS27" i="28" s="1"/>
  <c r="AR15" i="20" l="1"/>
  <c r="AR19" i="20" s="1"/>
  <c r="AR17" i="20" s="1"/>
  <c r="AS23" i="26" s="1"/>
  <c r="AS17" i="26" s="1"/>
  <c r="AS27" i="26" s="1"/>
  <c r="AR20" i="20" l="1"/>
  <c r="AS15" i="20" l="1"/>
  <c r="AT27" i="28"/>
  <c r="AS19" i="20" l="1"/>
  <c r="AS17" i="20" s="1"/>
  <c r="AT23" i="26" s="1"/>
  <c r="AS20" i="20" l="1"/>
  <c r="AT15" i="20" s="1"/>
  <c r="AT17" i="26"/>
  <c r="AT27" i="26" s="1"/>
  <c r="AU27" i="28" l="1"/>
  <c r="AT19" i="20"/>
  <c r="AT17" i="20" s="1"/>
  <c r="AU23" i="26" s="1"/>
  <c r="AT20" i="20" l="1"/>
  <c r="AU17" i="26"/>
  <c r="AU27" i="26" s="1"/>
  <c r="AU15" i="20" l="1"/>
  <c r="AV27" i="28"/>
  <c r="AU19" i="20" l="1"/>
  <c r="AU17" i="20" s="1"/>
  <c r="AV23" i="26" s="1"/>
  <c r="AU20" i="20" l="1"/>
  <c r="AV17" i="26"/>
  <c r="AV27" i="26" s="1"/>
  <c r="AV15" i="20" l="1"/>
  <c r="AW27" i="28"/>
  <c r="AV19" i="20" l="1"/>
  <c r="AV17" i="20" s="1"/>
  <c r="AW23" i="26" s="1"/>
  <c r="P22" i="32"/>
  <c r="S22" i="29"/>
  <c r="AV20" i="20" l="1"/>
  <c r="AW15" i="20" s="1"/>
  <c r="G126" i="47"/>
  <c r="P16" i="32"/>
  <c r="S16" i="29"/>
  <c r="S26" i="29" s="1"/>
  <c r="AW17" i="26"/>
  <c r="AW27" i="26" s="1"/>
  <c r="AX27" i="28" l="1"/>
  <c r="P26" i="32"/>
  <c r="G119" i="47"/>
  <c r="AW19" i="20"/>
  <c r="AW17" i="20" s="1"/>
  <c r="AX23" i="26" s="1"/>
  <c r="AX17" i="26" s="1"/>
  <c r="AX27" i="26" s="1"/>
  <c r="T26" i="31"/>
  <c r="AW20" i="20" l="1"/>
  <c r="G130" i="47"/>
  <c r="AY27" i="28" l="1"/>
  <c r="AX15" i="20"/>
  <c r="AX19" i="20" l="1"/>
  <c r="AX17" i="20" s="1"/>
  <c r="AY23" i="26" s="1"/>
  <c r="AX20" i="20" l="1"/>
  <c r="AZ27" i="28" s="1"/>
  <c r="AY17" i="26"/>
  <c r="AY27" i="26" s="1"/>
  <c r="AY15" i="20" l="1"/>
  <c r="AY19" i="20" s="1"/>
  <c r="AY17" i="20" s="1"/>
  <c r="AZ23" i="26" s="1"/>
  <c r="AY20" i="20" l="1"/>
  <c r="AZ15" i="20" s="1"/>
  <c r="AZ17" i="26"/>
  <c r="AZ27" i="26" s="1"/>
  <c r="BA27" i="28" l="1"/>
  <c r="AZ19" i="20"/>
  <c r="AZ17" i="20" s="1"/>
  <c r="BA23" i="26" s="1"/>
  <c r="AZ20" i="20" l="1"/>
  <c r="BA15" i="20" s="1"/>
  <c r="BA17" i="26"/>
  <c r="BA27" i="26" s="1"/>
  <c r="BB27" i="28" l="1"/>
  <c r="BA19" i="20"/>
  <c r="BA17" i="20" s="1"/>
  <c r="BB23" i="26" s="1"/>
  <c r="BA20" i="20" l="1"/>
  <c r="BB15" i="20" s="1"/>
  <c r="BB17" i="26"/>
  <c r="BB27" i="26" s="1"/>
  <c r="BC27" i="28" l="1"/>
  <c r="BB19" i="20"/>
  <c r="BB17" i="20" s="1"/>
  <c r="BC23" i="26" s="1"/>
  <c r="T22" i="29"/>
  <c r="BB20" i="20" l="1"/>
  <c r="BC15" i="20" s="1"/>
  <c r="T16" i="29"/>
  <c r="T26" i="29" s="1"/>
  <c r="BC17" i="26"/>
  <c r="BC27" i="26" s="1"/>
  <c r="BD27" i="28" l="1"/>
  <c r="BC19" i="20"/>
  <c r="BC17" i="20" s="1"/>
  <c r="BD23" i="26" s="1"/>
  <c r="BD17" i="26" s="1"/>
  <c r="BD27" i="26" s="1"/>
  <c r="U26" i="31"/>
  <c r="BC20" i="20" l="1"/>
  <c r="BE27" i="28" s="1"/>
  <c r="BD15" i="20" l="1"/>
  <c r="BD19" i="20" s="1"/>
  <c r="BD17" i="20" s="1"/>
  <c r="BE23" i="26" s="1"/>
  <c r="BE17" i="26" s="1"/>
  <c r="BE27" i="26" s="1"/>
  <c r="BD20" i="20" l="1"/>
  <c r="BE15" i="20" s="1"/>
  <c r="BF27" i="28" l="1"/>
  <c r="BE19" i="20"/>
  <c r="BE17" i="20" s="1"/>
  <c r="BF23" i="26" s="1"/>
  <c r="BF17" i="26" s="1"/>
  <c r="BF27" i="26" s="1"/>
  <c r="BE20" i="20" l="1"/>
  <c r="BG27" i="28" s="1"/>
  <c r="BF15" i="20" l="1"/>
  <c r="BF19" i="20" s="1"/>
  <c r="BF17" i="20" s="1"/>
  <c r="BG23" i="26" s="1"/>
  <c r="BF20" i="20" l="1"/>
  <c r="BG15" i="20" s="1"/>
  <c r="BG17" i="26"/>
  <c r="BG27" i="26" s="1"/>
  <c r="BH27" i="28" l="1"/>
  <c r="BG19" i="20"/>
  <c r="BG17" i="20" s="1"/>
  <c r="BH23" i="26" s="1"/>
  <c r="BG20" i="20" l="1"/>
  <c r="BH15" i="20" s="1"/>
  <c r="BH17" i="26"/>
  <c r="BH27" i="26" s="1"/>
  <c r="BI27" i="28" l="1"/>
  <c r="BH19" i="20"/>
  <c r="BH17" i="20" s="1"/>
  <c r="BI23" i="26" s="1"/>
  <c r="Q22" i="32"/>
  <c r="U22" i="29"/>
  <c r="BH20" i="20" l="1"/>
  <c r="BJ27" i="28" s="1"/>
  <c r="U16" i="29"/>
  <c r="U26" i="29" s="1"/>
  <c r="Q16" i="32"/>
  <c r="H126" i="47"/>
  <c r="BI17" i="26"/>
  <c r="BI27" i="26" s="1"/>
  <c r="V26" i="31"/>
  <c r="BI15" i="20" l="1"/>
  <c r="BI19" i="20" s="1"/>
  <c r="BI17" i="20" s="1"/>
  <c r="BJ23" i="26" s="1"/>
  <c r="BJ17" i="26" s="1"/>
  <c r="BJ27" i="26" s="1"/>
  <c r="Q26" i="32"/>
  <c r="H119" i="47"/>
  <c r="BI20" i="20" l="1"/>
  <c r="H130" i="47"/>
  <c r="BJ15" i="20" l="1"/>
  <c r="BK27" i="28"/>
  <c r="BJ19" i="20" l="1"/>
  <c r="BJ17" i="20" s="1"/>
  <c r="BK23" i="26" s="1"/>
  <c r="BK17" i="26" s="1"/>
  <c r="BK27" i="26" s="1"/>
  <c r="BJ20" i="20" l="1"/>
  <c r="BK15" i="20" l="1"/>
  <c r="BL27" i="28"/>
  <c r="BK19" i="20" l="1"/>
  <c r="BK17" i="20" s="1"/>
  <c r="BL23" i="26" s="1"/>
  <c r="BK20" i="20" l="1"/>
  <c r="BL15" i="20" s="1"/>
  <c r="BL17" i="26"/>
  <c r="BL27" i="26" s="1"/>
  <c r="BM27" i="28" l="1"/>
  <c r="BL19" i="20"/>
  <c r="BL17" i="20" s="1"/>
  <c r="BM23" i="26" s="1"/>
  <c r="BL20" i="20" l="1"/>
  <c r="BM15" i="20" s="1"/>
  <c r="BM17" i="26"/>
  <c r="BM27" i="26" s="1"/>
  <c r="BN27" i="28" l="1"/>
  <c r="BM19" i="20"/>
  <c r="BM17" i="20" s="1"/>
  <c r="BN23" i="26" s="1"/>
  <c r="BM20" i="20" l="1"/>
  <c r="BN17" i="26"/>
  <c r="BN27" i="26" s="1"/>
  <c r="BN15" i="20" l="1"/>
  <c r="BO27" i="28"/>
  <c r="BN19" i="20" l="1"/>
  <c r="BN17" i="20" s="1"/>
  <c r="BO23" i="26" s="1"/>
  <c r="V22" i="29"/>
  <c r="BN20" i="20" l="1"/>
  <c r="BP27" i="28" s="1"/>
  <c r="V16" i="29"/>
  <c r="V26" i="29" s="1"/>
  <c r="BO17" i="26"/>
  <c r="BO27" i="26" s="1"/>
  <c r="W26" i="31"/>
  <c r="BO15" i="20" l="1"/>
  <c r="BO19" i="20" s="1"/>
  <c r="BO17" i="20" s="1"/>
  <c r="BP23" i="26" s="1"/>
  <c r="BP17" i="26" s="1"/>
  <c r="BP27" i="26" s="1"/>
  <c r="BO20" i="20" l="1"/>
  <c r="BQ27" i="28" s="1"/>
  <c r="BP15" i="20" l="1"/>
  <c r="BP19" i="20" s="1"/>
  <c r="BP17" i="20" s="1"/>
  <c r="BQ23" i="26" s="1"/>
  <c r="BQ17" i="26" s="1"/>
  <c r="BQ27" i="26" s="1"/>
  <c r="BP20" i="20" l="1"/>
  <c r="BR27" i="28" s="1"/>
  <c r="BQ15" i="20" l="1"/>
  <c r="BQ19" i="20" s="1"/>
  <c r="BQ17" i="20" s="1"/>
  <c r="BR23" i="26" s="1"/>
  <c r="BR17" i="26" s="1"/>
  <c r="BR27" i="26" s="1"/>
  <c r="BQ20" i="20" l="1"/>
  <c r="BR15" i="20" s="1"/>
  <c r="BS27" i="28" l="1"/>
  <c r="BR19" i="20"/>
  <c r="BR17" i="20" s="1"/>
  <c r="BS23" i="26" s="1"/>
  <c r="BS17" i="26" s="1"/>
  <c r="BS27" i="26" s="1"/>
  <c r="BR20" i="20" l="1"/>
  <c r="BT27" i="28" s="1"/>
  <c r="BS15" i="20" l="1"/>
  <c r="BS19" i="20" s="1"/>
  <c r="BS17" i="20" s="1"/>
  <c r="BT23" i="26" s="1"/>
  <c r="BS20" i="20" l="1"/>
  <c r="BT15" i="20" s="1"/>
  <c r="BT17" i="26"/>
  <c r="BT27" i="26" s="1"/>
  <c r="BU27" i="28" l="1"/>
  <c r="BT19" i="20"/>
  <c r="BT17" i="20" s="1"/>
  <c r="BU23" i="26" s="1"/>
  <c r="W22" i="29"/>
  <c r="R22" i="32"/>
  <c r="BT20" i="20" l="1"/>
  <c r="BU15" i="20" s="1"/>
  <c r="W16" i="29"/>
  <c r="W26" i="29" s="1"/>
  <c r="I126" i="47"/>
  <c r="R16" i="32"/>
  <c r="BU17" i="26"/>
  <c r="BU27" i="26" s="1"/>
  <c r="BV27" i="28" l="1"/>
  <c r="R26" i="32"/>
  <c r="I119" i="47"/>
  <c r="BU19" i="20"/>
  <c r="BU17" i="20" s="1"/>
  <c r="BV23" i="26" s="1"/>
  <c r="BV17" i="26" s="1"/>
  <c r="BV27" i="26" s="1"/>
  <c r="X26" i="31"/>
  <c r="BU20" i="20" l="1"/>
  <c r="I130" i="47"/>
  <c r="BV15" i="20" l="1"/>
  <c r="BW27" i="28"/>
  <c r="BV19" i="20" l="1"/>
  <c r="BV17" i="20" s="1"/>
  <c r="BW23" i="26" s="1"/>
  <c r="BW17" i="26" s="1"/>
  <c r="BW27" i="26" s="1"/>
  <c r="BV20" i="20" l="1"/>
  <c r="BW15" i="20" s="1"/>
  <c r="BX27" i="28" l="1"/>
  <c r="BW19" i="20"/>
  <c r="BW17" i="20" s="1"/>
  <c r="BX23" i="26" s="1"/>
  <c r="BX17" i="26" s="1"/>
  <c r="BX27" i="26" s="1"/>
  <c r="BW20" i="20" l="1"/>
  <c r="BX15" i="20" s="1"/>
  <c r="BY27" i="28" l="1"/>
  <c r="BX19" i="20"/>
  <c r="BX17" i="20" s="1"/>
  <c r="BY23" i="26" s="1"/>
  <c r="BY17" i="26" s="1"/>
  <c r="BY27" i="26" s="1"/>
  <c r="BX20" i="20" l="1"/>
  <c r="BY15" i="20" s="1"/>
  <c r="BZ27" i="28" l="1"/>
  <c r="BY19" i="20"/>
  <c r="BY17" i="20" s="1"/>
  <c r="BZ23" i="26" s="1"/>
  <c r="BZ17" i="26" s="1"/>
  <c r="BZ27" i="26" s="1"/>
  <c r="BY20" i="20" l="1"/>
  <c r="CA27" i="28" s="1"/>
  <c r="BZ15" i="20" l="1"/>
  <c r="BZ19" i="20" s="1"/>
  <c r="BZ17" i="20" s="1"/>
  <c r="CA23" i="26" s="1"/>
  <c r="X22" i="29"/>
  <c r="X16" i="29" l="1"/>
  <c r="X26" i="29" s="1"/>
  <c r="CA17" i="26"/>
  <c r="CA27" i="26" s="1"/>
  <c r="BZ20" i="20"/>
  <c r="CA15" i="20" s="1"/>
  <c r="CA19" i="20" s="1"/>
  <c r="CA17" i="20" s="1"/>
  <c r="CB23" i="26" s="1"/>
  <c r="CB17" i="26" s="1"/>
  <c r="CB27" i="26" s="1"/>
  <c r="CA20" i="20" l="1"/>
  <c r="CB15" i="20" s="1"/>
  <c r="CB19" i="20" s="1"/>
  <c r="CB27" i="28"/>
  <c r="Y26" i="31"/>
  <c r="CC27" i="28" l="1"/>
  <c r="CB17" i="20"/>
  <c r="CC23" i="26" s="1"/>
  <c r="CC17" i="26" l="1"/>
  <c r="CC27" i="26" s="1"/>
  <c r="CB20" i="20"/>
  <c r="CD27" i="28" l="1"/>
  <c r="CC15" i="20"/>
  <c r="CC19" i="20" s="1"/>
  <c r="CC17" i="20" l="1"/>
  <c r="CD23" i="26" s="1"/>
  <c r="CC20" i="20" l="1"/>
  <c r="CD15" i="20" s="1"/>
  <c r="CD19" i="20" s="1"/>
  <c r="CD17" i="26"/>
  <c r="CD27" i="26" s="1"/>
  <c r="CE27" i="28" l="1"/>
  <c r="CD17" i="20"/>
  <c r="CE23" i="26" s="1"/>
  <c r="CD20" i="20" l="1"/>
  <c r="CE17" i="26"/>
  <c r="CE27" i="26" s="1"/>
  <c r="CE15" i="20" l="1"/>
  <c r="CE19" i="20" s="1"/>
  <c r="CF27" i="28"/>
  <c r="CE17" i="20" l="1"/>
  <c r="CF23" i="26" s="1"/>
  <c r="CE20" i="20" l="1"/>
  <c r="CF15" i="20" s="1"/>
  <c r="CF19" i="20" s="1"/>
  <c r="CF17" i="26"/>
  <c r="CF27" i="26" s="1"/>
  <c r="CG27" i="28" l="1"/>
  <c r="CF17" i="20"/>
  <c r="CG23" i="26" s="1"/>
  <c r="Y22" i="29"/>
  <c r="S22" i="32"/>
  <c r="J126" i="47" l="1"/>
  <c r="CF20" i="20"/>
  <c r="CH27" i="28" s="1"/>
  <c r="S16" i="32"/>
  <c r="Y16" i="29"/>
  <c r="Y26" i="29" s="1"/>
  <c r="CG17" i="26"/>
  <c r="CG27" i="26" s="1"/>
  <c r="Z26" i="31"/>
  <c r="S26" i="32" l="1"/>
  <c r="J119" i="47"/>
  <c r="CG15" i="20"/>
  <c r="CG19" i="20" s="1"/>
  <c r="CG17" i="20" s="1"/>
  <c r="CH23" i="26" s="1"/>
  <c r="J130" i="47" l="1"/>
  <c r="CG20" i="20"/>
  <c r="CI27" i="28" s="1"/>
  <c r="CH17" i="26"/>
  <c r="CH27" i="26" s="1"/>
  <c r="CH15" i="20" l="1"/>
  <c r="CH19" i="20" s="1"/>
  <c r="CH17" i="20" s="1"/>
  <c r="CI23" i="26" s="1"/>
  <c r="CI17" i="26" l="1"/>
  <c r="CI27" i="26" s="1"/>
  <c r="CH20" i="20"/>
  <c r="CJ27" i="28" l="1"/>
  <c r="CI15" i="20"/>
  <c r="CI19" i="20" s="1"/>
  <c r="CI17" i="20" l="1"/>
  <c r="CJ23" i="26" s="1"/>
  <c r="CJ17" i="26" l="1"/>
  <c r="CJ27" i="26" s="1"/>
  <c r="CI20" i="20"/>
  <c r="CJ15" i="20" l="1"/>
  <c r="CJ19" i="20" s="1"/>
  <c r="CK27" i="28"/>
  <c r="CJ17" i="20" l="1"/>
  <c r="CK23" i="26" s="1"/>
  <c r="CJ20" i="20" l="1"/>
  <c r="CK17" i="26"/>
  <c r="CK27" i="26" s="1"/>
  <c r="CK15" i="20" l="1"/>
  <c r="CK19" i="20" s="1"/>
  <c r="CL27" i="28"/>
  <c r="CK17" i="20" l="1"/>
  <c r="CL23" i="26" s="1"/>
  <c r="CK20" i="20" l="1"/>
  <c r="CL15" i="20" s="1"/>
  <c r="CL19" i="20" s="1"/>
  <c r="CL17" i="26"/>
  <c r="CL27" i="26" s="1"/>
  <c r="CM27" i="28" l="1"/>
  <c r="CL17" i="20"/>
  <c r="CM23" i="26" s="1"/>
  <c r="Z22" i="29"/>
  <c r="CL20" i="20" l="1"/>
  <c r="CM15" i="20" s="1"/>
  <c r="CM19" i="20" s="1"/>
  <c r="Z16" i="29"/>
  <c r="Z26" i="29" s="1"/>
  <c r="CM17" i="26"/>
  <c r="CM27" i="26" s="1"/>
  <c r="CN27" i="28" l="1"/>
  <c r="CM17" i="20"/>
  <c r="CN23" i="26" s="1"/>
  <c r="AA26" i="31"/>
  <c r="CM20" i="20" l="1"/>
  <c r="CO27" i="28" s="1"/>
  <c r="CN17" i="26"/>
  <c r="CN27" i="26" s="1"/>
  <c r="CN15" i="20" l="1"/>
  <c r="CN19" i="20" s="1"/>
  <c r="CN17" i="20" s="1"/>
  <c r="CO23" i="26" s="1"/>
  <c r="CN20" i="20" l="1"/>
  <c r="CP27" i="28" s="1"/>
  <c r="CO17" i="26"/>
  <c r="CO27" i="26" s="1"/>
  <c r="CO15" i="20" l="1"/>
  <c r="CO19" i="20" l="1"/>
  <c r="CO17" i="20" s="1"/>
  <c r="CP23" i="26" l="1"/>
  <c r="CP17" i="26" s="1"/>
  <c r="CP27" i="26" s="1"/>
  <c r="CO20" i="20"/>
  <c r="CQ27" i="28" s="1"/>
  <c r="CP15" i="20" l="1"/>
  <c r="CP19" i="20" s="1"/>
  <c r="CP17" i="20" s="1"/>
  <c r="CQ23" i="26" s="1"/>
  <c r="CP20" i="20" l="1"/>
  <c r="CQ15" i="20" s="1"/>
  <c r="CQ19" i="20" s="1"/>
  <c r="CQ17" i="26"/>
  <c r="CQ27" i="26" s="1"/>
  <c r="CR27" i="28" l="1"/>
  <c r="CQ17" i="20"/>
  <c r="CR23" i="26" s="1"/>
  <c r="CR17" i="26" l="1"/>
  <c r="CR27" i="26" s="1"/>
  <c r="CQ20" i="20"/>
  <c r="CR15" i="20" l="1"/>
  <c r="CR19" i="20" s="1"/>
  <c r="CS27" i="28"/>
  <c r="CR17" i="20" l="1"/>
  <c r="CS23" i="26" s="1"/>
  <c r="T22" i="32"/>
  <c r="AA22" i="29"/>
  <c r="K126" i="47" l="1"/>
  <c r="CR20" i="20"/>
  <c r="CT27" i="28" s="1"/>
  <c r="T16" i="32"/>
  <c r="AA16" i="29"/>
  <c r="AA26" i="29" s="1"/>
  <c r="CS17" i="26"/>
  <c r="CS27" i="26" s="1"/>
  <c r="AB26" i="31"/>
  <c r="T26" i="32" l="1"/>
  <c r="K119" i="47"/>
  <c r="CS15" i="20"/>
  <c r="K130" i="47" l="1"/>
  <c r="CS19" i="20"/>
  <c r="CS17" i="20" s="1"/>
  <c r="CT23" i="26" l="1"/>
  <c r="CT17" i="26" s="1"/>
  <c r="CT27" i="26" s="1"/>
  <c r="CS20" i="20"/>
  <c r="CT15" i="20" s="1"/>
  <c r="CT19" i="20" s="1"/>
  <c r="CT17" i="20" s="1"/>
  <c r="CU23" i="26" s="1"/>
  <c r="CU27" i="28" l="1"/>
  <c r="CU17" i="26"/>
  <c r="CU27" i="26" s="1"/>
  <c r="CT20" i="20"/>
  <c r="CV27" i="28" l="1"/>
  <c r="CU15" i="20"/>
  <c r="CU19" i="20" s="1"/>
  <c r="CU17" i="20" l="1"/>
  <c r="CV23" i="26" s="1"/>
  <c r="CU20" i="20" l="1"/>
  <c r="CW27" i="28" s="1"/>
  <c r="CV17" i="26"/>
  <c r="CV27" i="26" s="1"/>
  <c r="CV15" i="20" l="1"/>
  <c r="CV19" i="20" l="1"/>
  <c r="CV17" i="20" s="1"/>
  <c r="CW23" i="26" l="1"/>
  <c r="CW17" i="26" s="1"/>
  <c r="CW27" i="26" s="1"/>
  <c r="CV20" i="20"/>
  <c r="CW15" i="20" l="1"/>
  <c r="CW19" i="20" s="1"/>
  <c r="CW17" i="20" s="1"/>
  <c r="CX23" i="26" s="1"/>
  <c r="CX17" i="26" s="1"/>
  <c r="CX27" i="26" s="1"/>
  <c r="CX27" i="28"/>
  <c r="CW20" i="20" l="1"/>
  <c r="CX15" i="20" s="1"/>
  <c r="CX19" i="20" s="1"/>
  <c r="CX17" i="20" s="1"/>
  <c r="CY23" i="26" s="1"/>
  <c r="AB22" i="29"/>
  <c r="CY27" i="28" l="1"/>
  <c r="CX20" i="20"/>
  <c r="CZ27" i="28" s="1"/>
  <c r="AB16" i="29"/>
  <c r="AB26" i="29" s="1"/>
  <c r="CY17" i="26"/>
  <c r="CY27" i="26" s="1"/>
  <c r="AC26" i="31"/>
  <c r="CY15" i="20" l="1"/>
  <c r="CY19" i="20" s="1"/>
  <c r="CY17" i="20" s="1"/>
  <c r="CZ23" i="26" s="1"/>
  <c r="CY20" i="20" l="1"/>
  <c r="DA27" i="28" s="1"/>
  <c r="CZ17" i="26"/>
  <c r="CZ27" i="26" s="1"/>
  <c r="CZ15" i="20" l="1"/>
  <c r="CZ19" i="20" s="1"/>
  <c r="CZ17" i="20" s="1"/>
  <c r="DA23" i="26" s="1"/>
  <c r="DA17" i="26" l="1"/>
  <c r="DA27" i="26" s="1"/>
  <c r="CZ20" i="20"/>
  <c r="DA15" i="20" l="1"/>
  <c r="DA19" i="20" s="1"/>
  <c r="DB27" i="28"/>
  <c r="DA17" i="20" l="1"/>
  <c r="DB23" i="26" s="1"/>
  <c r="DB17" i="26" l="1"/>
  <c r="DB27" i="26" s="1"/>
  <c r="DA20" i="20"/>
  <c r="DB15" i="20" l="1"/>
  <c r="DB19" i="20" s="1"/>
  <c r="DC27" i="28"/>
  <c r="DB17" i="20" l="1"/>
  <c r="DC23" i="26" s="1"/>
  <c r="DB20" i="20" l="1"/>
  <c r="DC15" i="20" s="1"/>
  <c r="DC19" i="20" s="1"/>
  <c r="DC17" i="26"/>
  <c r="DC27" i="26" s="1"/>
  <c r="DD27" i="28" l="1"/>
  <c r="DC17" i="20"/>
  <c r="DD23" i="26" s="1"/>
  <c r="DC20" i="20" l="1"/>
  <c r="DD15" i="20" s="1"/>
  <c r="DD19" i="20" s="1"/>
  <c r="DD17" i="26"/>
  <c r="DD27" i="26" s="1"/>
  <c r="DE27" i="28" l="1"/>
  <c r="DD17" i="20"/>
  <c r="DE23" i="26" s="1"/>
  <c r="U22" i="32"/>
  <c r="AC22" i="29"/>
  <c r="L126" i="47" l="1"/>
  <c r="DD20" i="20"/>
  <c r="DE15" i="20" s="1"/>
  <c r="DE19" i="20" s="1"/>
  <c r="U16" i="32"/>
  <c r="AC16" i="29"/>
  <c r="AC26" i="29" s="1"/>
  <c r="DE17" i="26"/>
  <c r="DE27" i="26" s="1"/>
  <c r="U26" i="32" l="1"/>
  <c r="L119" i="47"/>
  <c r="DF27" i="28"/>
  <c r="DE17" i="20"/>
  <c r="DF23" i="26" s="1"/>
  <c r="AD26" i="31"/>
  <c r="L130" i="47" l="1"/>
  <c r="DE20" i="20"/>
  <c r="DG27" i="28" s="1"/>
  <c r="DF17" i="26"/>
  <c r="DF27" i="26" s="1"/>
  <c r="DF15" i="20" l="1"/>
  <c r="DF19" i="20" l="1"/>
  <c r="DF17" i="20" s="1"/>
  <c r="DG23" i="26" l="1"/>
  <c r="DG17" i="26" s="1"/>
  <c r="DG27" i="26" s="1"/>
  <c r="DF20" i="20"/>
  <c r="DG15" i="20" s="1"/>
  <c r="DG19" i="20" s="1"/>
  <c r="DH27" i="28" l="1"/>
  <c r="DG17" i="20"/>
  <c r="DH23" i="26" s="1"/>
  <c r="DG20" i="20" l="1"/>
  <c r="DH17" i="26"/>
  <c r="DH27" i="26" s="1"/>
  <c r="DI27" i="28" l="1"/>
  <c r="DH15" i="20"/>
  <c r="DH19" i="20" s="1"/>
  <c r="DH17" i="20" l="1"/>
  <c r="DI23" i="26" s="1"/>
  <c r="DI17" i="26" l="1"/>
  <c r="DI27" i="26" s="1"/>
  <c r="DH20" i="20"/>
  <c r="DI15" i="20" l="1"/>
  <c r="DI19" i="20" s="1"/>
  <c r="DJ27" i="28"/>
  <c r="DI17" i="20" l="1"/>
  <c r="DJ23" i="26" s="1"/>
  <c r="DI20" i="20" l="1"/>
  <c r="DJ15" i="20" s="1"/>
  <c r="DJ19" i="20" s="1"/>
  <c r="DJ17" i="26"/>
  <c r="DJ27" i="26" s="1"/>
  <c r="DK27" i="28" l="1"/>
  <c r="DJ17" i="20"/>
  <c r="DK23" i="26" s="1"/>
  <c r="AD22" i="29"/>
  <c r="DJ20" i="20" l="1"/>
  <c r="DL27" i="28" s="1"/>
  <c r="AD16" i="29"/>
  <c r="AD26" i="29" s="1"/>
  <c r="DK17" i="26"/>
  <c r="DK27" i="26" s="1"/>
  <c r="AE26" i="31"/>
  <c r="DK15" i="20" l="1"/>
  <c r="DK19" i="20" s="1"/>
  <c r="DK17" i="20" s="1"/>
  <c r="DL23" i="26" s="1"/>
  <c r="DK20" i="20" l="1"/>
  <c r="DL17" i="26"/>
  <c r="DL27" i="26" s="1"/>
  <c r="DM27" i="28" l="1"/>
  <c r="DL15" i="20"/>
  <c r="DL19" i="20" s="1"/>
  <c r="DL17" i="20" l="1"/>
  <c r="DM23" i="26" s="1"/>
  <c r="DL20" i="20" l="1"/>
  <c r="DN27" i="28" s="1"/>
  <c r="DM17" i="26"/>
  <c r="DM27" i="26" s="1"/>
  <c r="DM15" i="20" l="1"/>
  <c r="DM19" i="20" l="1"/>
  <c r="DM17" i="20" s="1"/>
  <c r="DN23" i="26" l="1"/>
  <c r="DN17" i="26" s="1"/>
  <c r="DN27" i="26" s="1"/>
  <c r="DM20" i="20"/>
  <c r="DN15" i="20" s="1"/>
  <c r="DN19" i="20" s="1"/>
  <c r="DO27" i="28" l="1"/>
  <c r="DN17" i="20"/>
  <c r="DO23" i="26" s="1"/>
  <c r="DN20" i="20" l="1"/>
  <c r="DO15" i="20" s="1"/>
  <c r="DO19" i="20" s="1"/>
  <c r="DO17" i="26"/>
  <c r="DO27" i="26" s="1"/>
  <c r="DP27" i="28" l="1"/>
  <c r="DO17" i="20"/>
  <c r="DP23" i="26" s="1"/>
  <c r="DP17" i="26" l="1"/>
  <c r="DP27" i="26" s="1"/>
  <c r="DO20" i="20"/>
  <c r="DP15" i="20" l="1"/>
  <c r="DP19" i="20" s="1"/>
  <c r="DQ27" i="28"/>
  <c r="DP17" i="20" l="1"/>
  <c r="DQ23" i="26" s="1"/>
  <c r="V22" i="32"/>
  <c r="AE22" i="29"/>
  <c r="M126" i="47" l="1"/>
  <c r="V16" i="32"/>
  <c r="AE16" i="29"/>
  <c r="AE26" i="29" s="1"/>
  <c r="DP20" i="20"/>
  <c r="DQ17" i="26"/>
  <c r="DQ27" i="26" s="1"/>
  <c r="V26" i="32" l="1"/>
  <c r="M119" i="47"/>
  <c r="DQ15" i="20"/>
  <c r="DQ19" i="20" s="1"/>
  <c r="DR27" i="28"/>
  <c r="AF26" i="31"/>
  <c r="M130" i="47" l="1"/>
  <c r="DQ17" i="20"/>
  <c r="DR23" i="26" s="1"/>
  <c r="DQ20" i="20" l="1"/>
  <c r="DR15" i="20" s="1"/>
  <c r="DR19" i="20" s="1"/>
  <c r="DR17" i="26"/>
  <c r="DR27" i="26" s="1"/>
  <c r="DS27" i="28" l="1"/>
  <c r="DR17" i="20"/>
  <c r="DS23" i="26" s="1"/>
  <c r="DS17" i="26" l="1"/>
  <c r="DS27" i="26" s="1"/>
  <c r="DR20" i="20"/>
  <c r="DS15" i="20" l="1"/>
  <c r="DS19" i="20" s="1"/>
  <c r="DT27" i="28"/>
  <c r="DS17" i="20" l="1"/>
  <c r="DT23" i="26" s="1"/>
  <c r="DT17" i="26" l="1"/>
  <c r="DT27" i="26" s="1"/>
  <c r="DS20" i="20"/>
  <c r="DT15" i="20" l="1"/>
  <c r="DT19" i="20" s="1"/>
  <c r="DU27" i="28"/>
  <c r="P358" i="21" l="1"/>
  <c r="DT17" i="20"/>
  <c r="DU23" i="26" s="1"/>
  <c r="P311" i="21" l="1"/>
  <c r="P63" i="26"/>
  <c r="P359" i="21"/>
  <c r="Q356" i="21" s="1"/>
  <c r="Q359" i="21" s="1"/>
  <c r="R356" i="21" s="1"/>
  <c r="R359" i="21" s="1"/>
  <c r="S356" i="21" s="1"/>
  <c r="DT20" i="20"/>
  <c r="DV27" i="28" s="1"/>
  <c r="DU17" i="26"/>
  <c r="DU27" i="26" s="1"/>
  <c r="DU15" i="20" l="1"/>
  <c r="DU19" i="20" l="1"/>
  <c r="DU17" i="20" s="1"/>
  <c r="DV23" i="26" l="1"/>
  <c r="DV17" i="26" s="1"/>
  <c r="DV27" i="26" s="1"/>
  <c r="DU20" i="20"/>
  <c r="DV15" i="20" s="1"/>
  <c r="DV19" i="20" s="1"/>
  <c r="DW27" i="28" l="1"/>
  <c r="DV17" i="20"/>
  <c r="DW23" i="26" s="1"/>
  <c r="AF22" i="29"/>
  <c r="AF16" i="29" l="1"/>
  <c r="AF26" i="29" s="1"/>
  <c r="DV20" i="20"/>
  <c r="DW17" i="26"/>
  <c r="DW27" i="26" s="1"/>
  <c r="DW15" i="20" l="1"/>
  <c r="DW19" i="20" s="1"/>
  <c r="DX27" i="28"/>
  <c r="AG26" i="31"/>
  <c r="DW17" i="20" l="1"/>
  <c r="DX23" i="26" s="1"/>
  <c r="DW20" i="20" l="1"/>
  <c r="DX17" i="26"/>
  <c r="DX27" i="26" s="1"/>
  <c r="DX15" i="20" l="1"/>
  <c r="DX19" i="20" s="1"/>
  <c r="DY27" i="28"/>
  <c r="DX17" i="20" l="1"/>
  <c r="DY23" i="26" s="1"/>
  <c r="DX20" i="20" l="1"/>
  <c r="DZ27" i="28" s="1"/>
  <c r="DY17" i="26"/>
  <c r="DY27" i="26" s="1"/>
  <c r="DY15" i="20" l="1"/>
  <c r="DY19" i="20" l="1"/>
  <c r="DY17" i="20" s="1"/>
  <c r="DZ23" i="26" l="1"/>
  <c r="DZ17" i="26" s="1"/>
  <c r="DZ27" i="26" s="1"/>
  <c r="DY20" i="20"/>
  <c r="EA27" i="28" s="1"/>
  <c r="DZ15" i="20" l="1"/>
  <c r="DZ19" i="20" s="1"/>
  <c r="DZ17" i="20" s="1"/>
  <c r="EA23" i="26" s="1"/>
  <c r="DZ20" i="20" l="1"/>
  <c r="EB27" i="28" s="1"/>
  <c r="EA17" i="26"/>
  <c r="EA27" i="26" s="1"/>
  <c r="EA15" i="20" l="1"/>
  <c r="EA19" i="20" s="1"/>
  <c r="EA17" i="20" s="1"/>
  <c r="EB23" i="26" s="1"/>
  <c r="EB17" i="26" l="1"/>
  <c r="EB27" i="26" s="1"/>
  <c r="EA20" i="20"/>
  <c r="EC27" i="28" l="1"/>
  <c r="EB15" i="20"/>
  <c r="EB19" i="20" s="1"/>
  <c r="EB17" i="20" l="1"/>
  <c r="EB20" i="20" s="1"/>
  <c r="ED27" i="28" l="1"/>
  <c r="EC15" i="20"/>
  <c r="EC23" i="26"/>
  <c r="K17" i="20"/>
  <c r="K20" i="20" s="1"/>
  <c r="AG22" i="29"/>
  <c r="AH26" i="31"/>
  <c r="W22" i="32"/>
  <c r="L22" i="29" l="1"/>
  <c r="EC19" i="20"/>
  <c r="EC17" i="20" s="1"/>
  <c r="N126" i="47"/>
  <c r="W16" i="32"/>
  <c r="L22" i="32"/>
  <c r="AG16" i="29"/>
  <c r="L16" i="29" s="1"/>
  <c r="EC17" i="26"/>
  <c r="EC20" i="20" l="1"/>
  <c r="ED15" i="20" s="1"/>
  <c r="ED19" i="20" s="1"/>
  <c r="ED17" i="20" s="1"/>
  <c r="ED23" i="26"/>
  <c r="ED17" i="26" s="1"/>
  <c r="ED27" i="26" s="1"/>
  <c r="C126" i="47"/>
  <c r="N119" i="47"/>
  <c r="EC27" i="26"/>
  <c r="W26" i="32"/>
  <c r="L16" i="32"/>
  <c r="AG26" i="29"/>
  <c r="L26" i="29" l="1"/>
  <c r="ED20" i="20"/>
  <c r="EE15" i="20" s="1"/>
  <c r="EE19" i="20" s="1"/>
  <c r="EE17" i="20" s="1"/>
  <c r="EE23" i="26"/>
  <c r="EE17" i="26" s="1"/>
  <c r="EE27" i="26" s="1"/>
  <c r="C119" i="47"/>
  <c r="N130" i="47"/>
  <c r="L26" i="32"/>
  <c r="EE20" i="20" l="1"/>
  <c r="EF15" i="20" s="1"/>
  <c r="EF19" i="20" s="1"/>
  <c r="EF17" i="20" s="1"/>
  <c r="EF23" i="26"/>
  <c r="EF17" i="26" s="1"/>
  <c r="EF27" i="26" s="1"/>
  <c r="C130" i="47"/>
  <c r="EF20" i="20" l="1"/>
  <c r="EG15" i="20" s="1"/>
  <c r="EG19" i="20" s="1"/>
  <c r="EG17" i="20" s="1"/>
  <c r="EG23" i="26"/>
  <c r="EG17" i="26" s="1"/>
  <c r="EG27" i="26" s="1"/>
  <c r="EG20" i="20" l="1"/>
  <c r="EH15" i="20" s="1"/>
  <c r="EH19" i="20" s="1"/>
  <c r="EH17" i="20" s="1"/>
  <c r="EH23" i="26"/>
  <c r="EH17" i="26" s="1"/>
  <c r="EH27" i="26" s="1"/>
  <c r="EH20" i="20" l="1"/>
  <c r="EI15" i="20" s="1"/>
  <c r="EI19" i="20" s="1"/>
  <c r="EI17" i="20" s="1"/>
  <c r="EI23" i="26"/>
  <c r="EI17" i="26" s="1"/>
  <c r="EI27" i="26" s="1"/>
  <c r="EI20" i="20" l="1"/>
  <c r="EJ15" i="20" s="1"/>
  <c r="EJ19" i="20" s="1"/>
  <c r="EJ17" i="20" s="1"/>
  <c r="EJ23" i="26"/>
  <c r="EJ17" i="26" s="1"/>
  <c r="EJ27" i="26" s="1"/>
  <c r="EJ20" i="20" l="1"/>
  <c r="EK15" i="20" s="1"/>
  <c r="EK19" i="20" s="1"/>
  <c r="EK17" i="20" s="1"/>
  <c r="EK23" i="26"/>
  <c r="EK17" i="26" s="1"/>
  <c r="EK27" i="26" s="1"/>
  <c r="EK20" i="20" l="1"/>
  <c r="EL15" i="20" s="1"/>
  <c r="EL19" i="20" s="1"/>
  <c r="EL17" i="20" s="1"/>
  <c r="EL23" i="26"/>
  <c r="EL17" i="26" s="1"/>
  <c r="EL27" i="26" s="1"/>
  <c r="EL20" i="20" l="1"/>
  <c r="EM15" i="20" s="1"/>
  <c r="EM19" i="20" s="1"/>
  <c r="EM17" i="20" s="1"/>
  <c r="EM23" i="26"/>
  <c r="EM17" i="26" s="1"/>
  <c r="EM27" i="26" s="1"/>
  <c r="EM20" i="20" l="1"/>
  <c r="EN15" i="20" s="1"/>
  <c r="EN19" i="20" s="1"/>
  <c r="EN17" i="20" s="1"/>
  <c r="EN23" i="26"/>
  <c r="EN17" i="26" s="1"/>
  <c r="EN27" i="26" s="1"/>
  <c r="EN20" i="20" l="1"/>
  <c r="EO23" i="26"/>
  <c r="EO17" i="26" l="1"/>
  <c r="L23" i="26"/>
  <c r="EO27" i="26" l="1"/>
  <c r="L27" i="26" s="1"/>
  <c r="L17" i="26"/>
  <c r="V358" i="21" l="1"/>
  <c r="V311" i="21" l="1"/>
  <c r="V63" i="26"/>
  <c r="AB358" i="21" l="1"/>
  <c r="AB311" i="21" l="1"/>
  <c r="AB63" i="26"/>
  <c r="AH358" i="21" l="1"/>
  <c r="AH311" i="21" l="1"/>
  <c r="AH63" i="26"/>
  <c r="AN358" i="21" l="1"/>
  <c r="AN311" i="21" l="1"/>
  <c r="AN63" i="26"/>
  <c r="AT358" i="21" l="1"/>
  <c r="AT311" i="21" l="1"/>
  <c r="AT63" i="26"/>
  <c r="BI65" i="26" l="1"/>
  <c r="BI66" i="26"/>
  <c r="U64" i="29"/>
  <c r="U65" i="29"/>
  <c r="AZ358" i="21" l="1"/>
  <c r="AZ311" i="21" l="1"/>
  <c r="AZ63" i="26"/>
  <c r="BF358" i="21" l="1"/>
  <c r="BF311" i="21" l="1"/>
  <c r="BF63" i="26"/>
  <c r="BL358" i="21" l="1"/>
  <c r="BL311" i="21" l="1"/>
  <c r="BL63" i="26"/>
  <c r="BR358" i="21" l="1"/>
  <c r="BR311" i="21" l="1"/>
  <c r="BR63" i="26"/>
  <c r="BX358" i="21" l="1"/>
  <c r="BX311" i="21" l="1"/>
  <c r="BX63" i="26"/>
  <c r="CD358" i="21" l="1"/>
  <c r="CD311" i="21" l="1"/>
  <c r="CD63" i="26"/>
  <c r="CJ358" i="21" l="1"/>
  <c r="CJ311" i="21" l="1"/>
  <c r="CJ63" i="26"/>
  <c r="CP358" i="21" l="1"/>
  <c r="CP63" i="26" l="1"/>
  <c r="CP311" i="21"/>
  <c r="CV358" i="21" l="1"/>
  <c r="CV311" i="21" l="1"/>
  <c r="CV63" i="26"/>
  <c r="DB358" i="21" l="1"/>
  <c r="DB311" i="21" l="1"/>
  <c r="DB63" i="26"/>
  <c r="DH358" i="21" l="1"/>
  <c r="DH63" i="26" l="1"/>
  <c r="DH311" i="21"/>
  <c r="DN358" i="21" l="1"/>
  <c r="DN311" i="21" l="1"/>
  <c r="DN63" i="26"/>
  <c r="DT358" i="21" l="1"/>
  <c r="DT311" i="21" l="1"/>
  <c r="DT63" i="26"/>
  <c r="DZ358" i="21" l="1"/>
  <c r="DZ63" i="26" l="1"/>
  <c r="DZ311" i="21"/>
  <c r="EF358" i="21" l="1"/>
  <c r="EF63" i="26" s="1"/>
  <c r="EF311" i="21" l="1"/>
  <c r="EL358" i="21" l="1"/>
  <c r="EL63" i="26" s="1"/>
  <c r="EL311" i="21" l="1"/>
  <c r="G199" i="47" l="1"/>
  <c r="E62" i="47" l="1"/>
  <c r="E70" i="47" s="1"/>
  <c r="D70" i="47"/>
  <c r="G41" i="24" l="1"/>
  <c r="C39" i="24" l="1"/>
  <c r="O52" i="24"/>
  <c r="O51" i="24"/>
  <c r="G71" i="21" l="1"/>
  <c r="H71" i="21" s="1"/>
  <c r="G82" i="21"/>
  <c r="H82" i="21" s="1"/>
  <c r="C83" i="47"/>
  <c r="C84" i="47"/>
  <c r="N82" i="21" l="1"/>
  <c r="O82" i="21"/>
  <c r="P82" i="21"/>
  <c r="Q82" i="21"/>
  <c r="R82" i="21"/>
  <c r="S82" i="21"/>
  <c r="T82" i="21"/>
  <c r="U82" i="21"/>
  <c r="V82" i="21"/>
  <c r="W82" i="21"/>
  <c r="X82" i="21"/>
  <c r="Y82" i="21"/>
  <c r="Z82" i="21"/>
  <c r="AA82" i="21"/>
  <c r="AB82" i="21"/>
  <c r="AC82" i="21"/>
  <c r="AD82" i="21"/>
  <c r="AE82" i="21"/>
  <c r="AF82" i="21"/>
  <c r="AG82" i="21"/>
  <c r="AH82" i="21"/>
  <c r="AI82" i="21"/>
  <c r="AJ82" i="21"/>
  <c r="AK82" i="21"/>
  <c r="AL82" i="21"/>
  <c r="AM82" i="21"/>
  <c r="AN82" i="21"/>
  <c r="AO82" i="21"/>
  <c r="AP82" i="21"/>
  <c r="AQ82" i="21"/>
  <c r="AR82" i="21"/>
  <c r="AS82" i="21"/>
  <c r="AT82" i="21"/>
  <c r="AU82" i="21"/>
  <c r="AV82" i="21"/>
  <c r="AW82" i="21"/>
  <c r="AX82" i="21"/>
  <c r="AY82" i="21"/>
  <c r="AZ82" i="21"/>
  <c r="BA82" i="21"/>
  <c r="BB82" i="21"/>
  <c r="BC82" i="21"/>
  <c r="BD82" i="21"/>
  <c r="BE82" i="21"/>
  <c r="BF82" i="21"/>
  <c r="BG82" i="21"/>
  <c r="BH82" i="21"/>
  <c r="BI82" i="21"/>
  <c r="BJ82" i="21"/>
  <c r="BK82" i="21"/>
  <c r="BL82" i="21"/>
  <c r="BM82" i="21"/>
  <c r="BN82" i="21"/>
  <c r="BO82" i="21"/>
  <c r="BP82" i="21"/>
  <c r="BQ82" i="21"/>
  <c r="BR82" i="21"/>
  <c r="BS82" i="21"/>
  <c r="BT82" i="21"/>
  <c r="BU82" i="21"/>
  <c r="BV82" i="21"/>
  <c r="BW82" i="21"/>
  <c r="BX82" i="21"/>
  <c r="BY82" i="21"/>
  <c r="BZ82" i="21"/>
  <c r="CA82" i="21"/>
  <c r="CB82" i="21"/>
  <c r="CC82" i="21"/>
  <c r="CD82" i="21"/>
  <c r="CE82" i="21"/>
  <c r="CF82" i="21"/>
  <c r="CG82" i="21"/>
  <c r="CH82" i="21"/>
  <c r="CI82" i="21"/>
  <c r="CJ82" i="21"/>
  <c r="CK82" i="21"/>
  <c r="CL82" i="21"/>
  <c r="CM82" i="21"/>
  <c r="CN82" i="21"/>
  <c r="CO82" i="21"/>
  <c r="CP82" i="21"/>
  <c r="CQ82" i="21"/>
  <c r="CR82" i="21"/>
  <c r="CS82" i="21"/>
  <c r="CT82" i="21"/>
  <c r="CU82" i="21"/>
  <c r="CV82" i="21"/>
  <c r="CW82" i="21"/>
  <c r="CX82" i="21"/>
  <c r="CY82" i="21"/>
  <c r="CZ82" i="21"/>
  <c r="DA82" i="21"/>
  <c r="DB82" i="21"/>
  <c r="DC82" i="21"/>
  <c r="DD82" i="21"/>
  <c r="DE82" i="21"/>
  <c r="DF82" i="21"/>
  <c r="DG82" i="21"/>
  <c r="DH82" i="21"/>
  <c r="DI82" i="21"/>
  <c r="DJ82" i="21"/>
  <c r="DK82" i="21"/>
  <c r="DL82" i="21"/>
  <c r="DM82" i="21"/>
  <c r="DN82" i="21"/>
  <c r="DO82" i="21"/>
  <c r="DP82" i="21"/>
  <c r="DQ82" i="21"/>
  <c r="DR82" i="21"/>
  <c r="DS82" i="21"/>
  <c r="DT82" i="21"/>
  <c r="DU82" i="21"/>
  <c r="DV82" i="21"/>
  <c r="DW82" i="21"/>
  <c r="DX82" i="21"/>
  <c r="DY82" i="21"/>
  <c r="DZ82" i="21"/>
  <c r="EA82" i="21"/>
  <c r="EB82" i="21"/>
  <c r="EC82" i="21"/>
  <c r="ED82" i="21"/>
  <c r="EE82" i="21"/>
  <c r="EF82" i="21"/>
  <c r="EG82" i="21"/>
  <c r="EH82" i="21"/>
  <c r="EI82" i="21"/>
  <c r="EJ82" i="21"/>
  <c r="EK82" i="21"/>
  <c r="EL82" i="21"/>
  <c r="EM82" i="21"/>
  <c r="EN82" i="21"/>
  <c r="EO82" i="21"/>
  <c r="N71" i="21"/>
  <c r="O71" i="21"/>
  <c r="P71" i="21"/>
  <c r="Q71" i="21"/>
  <c r="R71" i="21"/>
  <c r="S71" i="21"/>
  <c r="T71" i="21"/>
  <c r="U71" i="21"/>
  <c r="V71" i="21"/>
  <c r="W71" i="21"/>
  <c r="X71" i="21"/>
  <c r="Y71" i="21"/>
  <c r="Z71" i="21"/>
  <c r="AA71" i="21"/>
  <c r="AB71" i="21"/>
  <c r="AC71" i="21"/>
  <c r="AD71" i="21"/>
  <c r="AE71" i="21"/>
  <c r="AF71" i="21"/>
  <c r="AG71" i="21"/>
  <c r="AH71" i="21"/>
  <c r="AI71" i="21"/>
  <c r="AJ71" i="21"/>
  <c r="AK71" i="21"/>
  <c r="AL71" i="21"/>
  <c r="AM71" i="21"/>
  <c r="AN71" i="21"/>
  <c r="AO71" i="21"/>
  <c r="AP71" i="21"/>
  <c r="AQ71" i="21"/>
  <c r="AR71" i="21"/>
  <c r="AS71" i="21"/>
  <c r="AT71" i="21"/>
  <c r="AU71" i="21"/>
  <c r="AV71" i="21"/>
  <c r="AW71" i="21"/>
  <c r="AX71" i="21"/>
  <c r="AY71" i="21"/>
  <c r="AZ71" i="21"/>
  <c r="BA71" i="21"/>
  <c r="BB71" i="21"/>
  <c r="BC71" i="21"/>
  <c r="BD71" i="21"/>
  <c r="BE71" i="21"/>
  <c r="BF71" i="21"/>
  <c r="BG71" i="21"/>
  <c r="BH71" i="21"/>
  <c r="BI71" i="21"/>
  <c r="BJ71" i="21"/>
  <c r="BK71" i="21"/>
  <c r="BL71" i="21"/>
  <c r="BM71" i="21"/>
  <c r="BN71" i="21"/>
  <c r="BO71" i="21"/>
  <c r="BP71" i="21"/>
  <c r="BQ71" i="21"/>
  <c r="BR71" i="21"/>
  <c r="BS71" i="21"/>
  <c r="BT71" i="21"/>
  <c r="BU71" i="21"/>
  <c r="BV71" i="21"/>
  <c r="BW71" i="21"/>
  <c r="BX71" i="21"/>
  <c r="BY71" i="21"/>
  <c r="BZ71" i="21"/>
  <c r="CA71" i="21"/>
  <c r="CB71" i="21"/>
  <c r="CC71" i="21"/>
  <c r="CD71" i="21"/>
  <c r="CE71" i="21"/>
  <c r="CF71" i="21"/>
  <c r="CG71" i="21"/>
  <c r="CH71" i="21"/>
  <c r="CI71" i="21"/>
  <c r="CJ71" i="21"/>
  <c r="CK71" i="21"/>
  <c r="CL71" i="21"/>
  <c r="CM71" i="21"/>
  <c r="CO71" i="21"/>
  <c r="CN71" i="21"/>
  <c r="CP71" i="21"/>
  <c r="CQ71" i="21"/>
  <c r="CR71" i="21"/>
  <c r="CS71" i="21"/>
  <c r="CT71" i="21"/>
  <c r="CU71" i="21"/>
  <c r="CV71" i="21"/>
  <c r="CW71" i="21"/>
  <c r="CX71" i="21"/>
  <c r="CY71" i="21"/>
  <c r="CZ71" i="21"/>
  <c r="DA71" i="21"/>
  <c r="DB71" i="21"/>
  <c r="DC71" i="21"/>
  <c r="DD71" i="21"/>
  <c r="DE71" i="21"/>
  <c r="DF71" i="21"/>
  <c r="DG71" i="21"/>
  <c r="DH71" i="21"/>
  <c r="DI71" i="21"/>
  <c r="DJ71" i="21"/>
  <c r="DK71" i="21"/>
  <c r="DL71" i="21"/>
  <c r="DM71" i="21"/>
  <c r="DN71" i="21"/>
  <c r="DO71" i="21"/>
  <c r="DP71" i="21"/>
  <c r="DQ71" i="21"/>
  <c r="DR71" i="21"/>
  <c r="DS71" i="21"/>
  <c r="DT71" i="21"/>
  <c r="DU71" i="21"/>
  <c r="DV71" i="21"/>
  <c r="DW71" i="21"/>
  <c r="DX71" i="21"/>
  <c r="DY71" i="21"/>
  <c r="DZ71" i="21"/>
  <c r="EA71" i="21"/>
  <c r="EB71" i="21"/>
  <c r="EC71" i="21"/>
  <c r="ED71" i="21"/>
  <c r="EE71" i="21"/>
  <c r="EF71" i="21"/>
  <c r="EG71" i="21"/>
  <c r="EH71" i="21"/>
  <c r="EI71" i="21"/>
  <c r="EJ71" i="21"/>
  <c r="EK71" i="21"/>
  <c r="EL71" i="21"/>
  <c r="EM71" i="21"/>
  <c r="EN71" i="21"/>
  <c r="EO71" i="21"/>
  <c r="O88" i="21"/>
  <c r="P40" i="25"/>
  <c r="L82" i="21" l="1"/>
  <c r="L71" i="21"/>
  <c r="EB40" i="25"/>
  <c r="EA88" i="21"/>
  <c r="DK40" i="25"/>
  <c r="DJ88" i="21"/>
  <c r="CP40" i="25"/>
  <c r="CO88" i="21"/>
  <c r="EM40" i="25"/>
  <c r="EL88" i="21"/>
  <c r="DW40" i="25"/>
  <c r="DV88" i="21"/>
  <c r="DE40" i="25"/>
  <c r="DD88" i="21"/>
  <c r="CH40" i="25"/>
  <c r="CG88" i="21"/>
  <c r="EL40" i="25"/>
  <c r="EK88" i="21"/>
  <c r="DV40" i="25"/>
  <c r="DU88" i="21"/>
  <c r="DC40" i="25"/>
  <c r="DB88" i="21"/>
  <c r="CE40" i="25"/>
  <c r="CD88" i="21"/>
  <c r="EK40" i="25"/>
  <c r="EJ88" i="21"/>
  <c r="DU40" i="25"/>
  <c r="DT88" i="21"/>
  <c r="DB40" i="25"/>
  <c r="DA88" i="21"/>
  <c r="CA40" i="25"/>
  <c r="BZ88" i="21"/>
  <c r="EN40" i="25"/>
  <c r="EM88" i="21"/>
  <c r="DX40" i="25"/>
  <c r="DW88" i="21"/>
  <c r="DF40" i="25"/>
  <c r="DE88" i="21"/>
  <c r="CI40" i="25"/>
  <c r="CH88" i="21"/>
  <c r="EI40" i="25"/>
  <c r="EH88" i="21"/>
  <c r="DS40" i="25"/>
  <c r="DR88" i="21"/>
  <c r="CY40" i="25"/>
  <c r="CX88" i="21"/>
  <c r="BS40" i="25"/>
  <c r="BR88" i="21"/>
  <c r="EH40" i="25"/>
  <c r="EG88" i="21"/>
  <c r="DR40" i="25"/>
  <c r="DQ88" i="21"/>
  <c r="CX40" i="25"/>
  <c r="CW88" i="21"/>
  <c r="BO40" i="25"/>
  <c r="BN88" i="21"/>
  <c r="EG40" i="25"/>
  <c r="EF88" i="21"/>
  <c r="DQ40" i="25"/>
  <c r="DP88" i="21"/>
  <c r="CW40" i="25"/>
  <c r="CV88" i="21"/>
  <c r="BK40" i="25"/>
  <c r="BJ88" i="21"/>
  <c r="EJ40" i="25"/>
  <c r="EI88" i="21"/>
  <c r="DT40" i="25"/>
  <c r="DS88" i="21"/>
  <c r="DA40" i="25"/>
  <c r="CZ88" i="21"/>
  <c r="BW40" i="25"/>
  <c r="BV88" i="21"/>
  <c r="EE40" i="25"/>
  <c r="ED88" i="21"/>
  <c r="DO40" i="25"/>
  <c r="DN88" i="21"/>
  <c r="CT40" i="25"/>
  <c r="CS88" i="21"/>
  <c r="BC40" i="25"/>
  <c r="BB88" i="21"/>
  <c r="ED40" i="25"/>
  <c r="EC88" i="21"/>
  <c r="DN40" i="25"/>
  <c r="DM88" i="21"/>
  <c r="CS40" i="25"/>
  <c r="CR88" i="21"/>
  <c r="AX40" i="25"/>
  <c r="AW88" i="21"/>
  <c r="EC40" i="25"/>
  <c r="EB88" i="21"/>
  <c r="DM40" i="25"/>
  <c r="DL88" i="21"/>
  <c r="CQ40" i="25"/>
  <c r="CP88" i="21"/>
  <c r="AS40" i="25"/>
  <c r="AR88" i="21"/>
  <c r="EF40" i="25"/>
  <c r="EE88" i="21"/>
  <c r="DP40" i="25"/>
  <c r="DO88" i="21"/>
  <c r="CU40" i="25"/>
  <c r="CT88" i="21"/>
  <c r="BG40" i="25"/>
  <c r="BF88" i="21"/>
  <c r="EA40" i="25"/>
  <c r="DZ88" i="21"/>
  <c r="DJ40" i="25"/>
  <c r="DI88" i="21"/>
  <c r="CO40" i="25"/>
  <c r="CN88" i="21"/>
  <c r="EP40" i="25"/>
  <c r="EO88" i="21"/>
  <c r="DZ40" i="25"/>
  <c r="DY88" i="21"/>
  <c r="DI40" i="25"/>
  <c r="DH88" i="21"/>
  <c r="CM40" i="25"/>
  <c r="CL88" i="21"/>
  <c r="EO40" i="25"/>
  <c r="EN88" i="21"/>
  <c r="DY40" i="25"/>
  <c r="DX88" i="21"/>
  <c r="DG40" i="25"/>
  <c r="DF88" i="21"/>
  <c r="CL40" i="25"/>
  <c r="CK88" i="21"/>
  <c r="AZ40" i="25"/>
  <c r="AY88" i="21"/>
  <c r="BP40" i="25"/>
  <c r="BO88" i="21"/>
  <c r="CF40" i="25"/>
  <c r="CE88" i="21"/>
  <c r="CV40" i="25"/>
  <c r="CU88" i="21"/>
  <c r="DL40" i="25"/>
  <c r="DK88" i="21"/>
  <c r="BE40" i="25"/>
  <c r="BD88" i="21"/>
  <c r="BU40" i="25"/>
  <c r="BT88" i="21"/>
  <c r="CK40" i="25"/>
  <c r="CJ88" i="21"/>
  <c r="BF40" i="25"/>
  <c r="BE88" i="21"/>
  <c r="BV40" i="25"/>
  <c r="BU88" i="21"/>
  <c r="BD40" i="25"/>
  <c r="BC88" i="21"/>
  <c r="BT40" i="25"/>
  <c r="BS88" i="21"/>
  <c r="CJ40" i="25"/>
  <c r="CI88" i="21"/>
  <c r="CZ40" i="25"/>
  <c r="CY88" i="21"/>
  <c r="AI40" i="25"/>
  <c r="AH88" i="21"/>
  <c r="BI40" i="25"/>
  <c r="BH88" i="21"/>
  <c r="BY40" i="25"/>
  <c r="BX88" i="21"/>
  <c r="AM40" i="25"/>
  <c r="AL88" i="21"/>
  <c r="BJ40" i="25"/>
  <c r="BI88" i="21"/>
  <c r="BZ40" i="25"/>
  <c r="BY88" i="21"/>
  <c r="AC40" i="25"/>
  <c r="AB88" i="21"/>
  <c r="BH40" i="25"/>
  <c r="BG88" i="21"/>
  <c r="BX40" i="25"/>
  <c r="BW88" i="21"/>
  <c r="CN40" i="25"/>
  <c r="CM88" i="21"/>
  <c r="DD40" i="25"/>
  <c r="DC88" i="21"/>
  <c r="AV40" i="25"/>
  <c r="AU88" i="21"/>
  <c r="BM40" i="25"/>
  <c r="BL88" i="21"/>
  <c r="CC40" i="25"/>
  <c r="CB88" i="21"/>
  <c r="AW40" i="25"/>
  <c r="AV88" i="21"/>
  <c r="BN40" i="25"/>
  <c r="BM88" i="21"/>
  <c r="CD40" i="25"/>
  <c r="CC88" i="21"/>
  <c r="AT40" i="25"/>
  <c r="AS88" i="21"/>
  <c r="BL40" i="25"/>
  <c r="BK88" i="21"/>
  <c r="CB40" i="25"/>
  <c r="CA88" i="21"/>
  <c r="CR40" i="25"/>
  <c r="CQ88" i="21"/>
  <c r="DH40" i="25"/>
  <c r="DG88" i="21"/>
  <c r="BA40" i="25"/>
  <c r="AZ88" i="21"/>
  <c r="BQ40" i="25"/>
  <c r="BP88" i="21"/>
  <c r="CG40" i="25"/>
  <c r="CF88" i="21"/>
  <c r="BB40" i="25"/>
  <c r="BA88" i="21"/>
  <c r="BR40" i="25"/>
  <c r="BQ88" i="21"/>
  <c r="W40" i="25"/>
  <c r="V88" i="21"/>
  <c r="S40" i="25"/>
  <c r="R88" i="21"/>
  <c r="AH40" i="25"/>
  <c r="AG88" i="21"/>
  <c r="AD40" i="25"/>
  <c r="AC88" i="21"/>
  <c r="AQ40" i="25"/>
  <c r="AP88" i="21"/>
  <c r="AO40" i="25"/>
  <c r="AN88" i="21"/>
  <c r="Y40" i="25"/>
  <c r="X88" i="21"/>
  <c r="AE40" i="25"/>
  <c r="AD88" i="21"/>
  <c r="AY40" i="25"/>
  <c r="AX88" i="21"/>
  <c r="AG40" i="25"/>
  <c r="AF88" i="21"/>
  <c r="O40" i="25"/>
  <c r="N88" i="21"/>
  <c r="AK40" i="25"/>
  <c r="AJ88" i="21"/>
  <c r="Q40" i="25"/>
  <c r="P88" i="21"/>
  <c r="AL40" i="25"/>
  <c r="AK88" i="21"/>
  <c r="U40" i="25"/>
  <c r="T88" i="21"/>
  <c r="AP40" i="25"/>
  <c r="AO88" i="21"/>
  <c r="V40" i="25"/>
  <c r="U88" i="21"/>
  <c r="R40" i="25"/>
  <c r="Q88" i="21"/>
  <c r="Z40" i="25"/>
  <c r="Y88" i="21"/>
  <c r="AU40" i="25"/>
  <c r="AT88" i="21"/>
  <c r="AA40" i="25"/>
  <c r="Z88" i="21"/>
  <c r="EH39" i="25"/>
  <c r="EG77" i="21"/>
  <c r="BV39" i="25"/>
  <c r="BU77" i="21"/>
  <c r="DU39" i="25"/>
  <c r="DT77" i="21"/>
  <c r="DX39" i="25"/>
  <c r="DW77" i="21"/>
  <c r="AF40" i="25"/>
  <c r="AE88" i="21"/>
  <c r="EP39" i="25"/>
  <c r="EO77" i="21"/>
  <c r="DZ39" i="25"/>
  <c r="DY77" i="21"/>
  <c r="DJ39" i="25"/>
  <c r="DI77" i="21"/>
  <c r="CT39" i="25"/>
  <c r="CS77" i="21"/>
  <c r="CD39" i="25"/>
  <c r="CC77" i="21"/>
  <c r="BN39" i="25"/>
  <c r="BM77" i="21"/>
  <c r="AX39" i="25"/>
  <c r="AW77" i="21"/>
  <c r="AH39" i="25"/>
  <c r="AG77" i="21"/>
  <c r="R39" i="25"/>
  <c r="Q77" i="21"/>
  <c r="EC39" i="25"/>
  <c r="EB77" i="21"/>
  <c r="DM39" i="25"/>
  <c r="DL77" i="21"/>
  <c r="CW39" i="25"/>
  <c r="CV77" i="21"/>
  <c r="CG39" i="25"/>
  <c r="CF77" i="21"/>
  <c r="BQ39" i="25"/>
  <c r="BP77" i="21"/>
  <c r="BA39" i="25"/>
  <c r="AZ77" i="21"/>
  <c r="AK39" i="25"/>
  <c r="AJ77" i="21"/>
  <c r="U39" i="25"/>
  <c r="T77" i="21"/>
  <c r="EF39" i="25"/>
  <c r="EE77" i="21"/>
  <c r="DP39" i="25"/>
  <c r="DO77" i="21"/>
  <c r="CZ39" i="25"/>
  <c r="CY77" i="21"/>
  <c r="CJ39" i="25"/>
  <c r="CI77" i="21"/>
  <c r="BT39" i="25"/>
  <c r="BS77" i="21"/>
  <c r="BD39" i="25"/>
  <c r="BC77" i="21"/>
  <c r="AN39" i="25"/>
  <c r="AM77" i="21"/>
  <c r="X39" i="25"/>
  <c r="W77" i="21"/>
  <c r="EI39" i="25"/>
  <c r="EH77" i="21"/>
  <c r="DS39" i="25"/>
  <c r="DR77" i="21"/>
  <c r="DC39" i="25"/>
  <c r="DB77" i="21"/>
  <c r="CM39" i="25"/>
  <c r="CL77" i="21"/>
  <c r="BW39" i="25"/>
  <c r="BV77" i="21"/>
  <c r="BG39" i="25"/>
  <c r="BF77" i="21"/>
  <c r="AQ39" i="25"/>
  <c r="AP77" i="21"/>
  <c r="AA39" i="25"/>
  <c r="Z77" i="21"/>
  <c r="DB39" i="25"/>
  <c r="DA77" i="21"/>
  <c r="DE39" i="25"/>
  <c r="DD77" i="21"/>
  <c r="T40" i="25"/>
  <c r="S88" i="21"/>
  <c r="AJ40" i="25"/>
  <c r="AI88" i="21"/>
  <c r="EL39" i="25"/>
  <c r="EK77" i="21"/>
  <c r="DV39" i="25"/>
  <c r="DU77" i="21"/>
  <c r="DF39" i="25"/>
  <c r="DE77" i="21"/>
  <c r="CP39" i="25"/>
  <c r="CO77" i="21"/>
  <c r="BZ39" i="25"/>
  <c r="BY77" i="21"/>
  <c r="BJ39" i="25"/>
  <c r="BI77" i="21"/>
  <c r="AT39" i="25"/>
  <c r="AS77" i="21"/>
  <c r="AD39" i="25"/>
  <c r="AC77" i="21"/>
  <c r="EO39" i="25"/>
  <c r="EN77" i="21"/>
  <c r="DY39" i="25"/>
  <c r="DX77" i="21"/>
  <c r="DI39" i="25"/>
  <c r="DH77" i="21"/>
  <c r="CS39" i="25"/>
  <c r="CR77" i="21"/>
  <c r="CC39" i="25"/>
  <c r="CB77" i="21"/>
  <c r="BM39" i="25"/>
  <c r="BL77" i="21"/>
  <c r="AW39" i="25"/>
  <c r="AV77" i="21"/>
  <c r="AG39" i="25"/>
  <c r="AF77" i="21"/>
  <c r="Q39" i="25"/>
  <c r="P77" i="21"/>
  <c r="EB39" i="25"/>
  <c r="EA77" i="21"/>
  <c r="DL39" i="25"/>
  <c r="DK77" i="21"/>
  <c r="CV39" i="25"/>
  <c r="CU77" i="21"/>
  <c r="CF39" i="25"/>
  <c r="CE77" i="21"/>
  <c r="BP39" i="25"/>
  <c r="BO77" i="21"/>
  <c r="AZ39" i="25"/>
  <c r="AY77" i="21"/>
  <c r="AJ39" i="25"/>
  <c r="AI77" i="21"/>
  <c r="T39" i="25"/>
  <c r="S77" i="21"/>
  <c r="EE39" i="25"/>
  <c r="ED77" i="21"/>
  <c r="DO39" i="25"/>
  <c r="DN77" i="21"/>
  <c r="CY39" i="25"/>
  <c r="CX77" i="21"/>
  <c r="CI39" i="25"/>
  <c r="CH77" i="21"/>
  <c r="BS39" i="25"/>
  <c r="BR77" i="21"/>
  <c r="BC39" i="25"/>
  <c r="BB77" i="21"/>
  <c r="AM39" i="25"/>
  <c r="AL77" i="21"/>
  <c r="W39" i="25"/>
  <c r="V77" i="21"/>
  <c r="X40" i="25"/>
  <c r="W88" i="21"/>
  <c r="DR39" i="25"/>
  <c r="DQ77" i="21"/>
  <c r="AP39" i="25"/>
  <c r="AO77" i="21"/>
  <c r="EK39" i="25"/>
  <c r="EJ77" i="21"/>
  <c r="BY39" i="25"/>
  <c r="BX77" i="21"/>
  <c r="BI39" i="25"/>
  <c r="BH77" i="21"/>
  <c r="AC39" i="25"/>
  <c r="AB77" i="21"/>
  <c r="EN39" i="25"/>
  <c r="EM77" i="21"/>
  <c r="DH39" i="25"/>
  <c r="DG77" i="21"/>
  <c r="CR39" i="25"/>
  <c r="CQ77" i="21"/>
  <c r="CB39" i="25"/>
  <c r="CA77" i="21"/>
  <c r="BL39" i="25"/>
  <c r="BK77" i="21"/>
  <c r="AV39" i="25"/>
  <c r="AU77" i="21"/>
  <c r="P39" i="25"/>
  <c r="O77" i="21"/>
  <c r="EA39" i="25"/>
  <c r="DZ77" i="21"/>
  <c r="DK39" i="25"/>
  <c r="DJ77" i="21"/>
  <c r="CU39" i="25"/>
  <c r="CT77" i="21"/>
  <c r="CE39" i="25"/>
  <c r="CD77" i="21"/>
  <c r="BO39" i="25"/>
  <c r="BN77" i="21"/>
  <c r="AY39" i="25"/>
  <c r="AX77" i="21"/>
  <c r="AI39" i="25"/>
  <c r="AH77" i="21"/>
  <c r="S39" i="25"/>
  <c r="R77" i="21"/>
  <c r="AN40" i="25"/>
  <c r="AM88" i="21"/>
  <c r="CL39" i="25"/>
  <c r="CK77" i="21"/>
  <c r="BF39" i="25"/>
  <c r="BE77" i="21"/>
  <c r="Z39" i="25"/>
  <c r="Y77" i="21"/>
  <c r="CO39" i="25"/>
  <c r="CN77" i="21"/>
  <c r="AS39" i="25"/>
  <c r="AR77" i="21"/>
  <c r="AF39" i="25"/>
  <c r="AE77" i="21"/>
  <c r="AB40" i="25"/>
  <c r="AA88" i="21"/>
  <c r="AR40" i="25"/>
  <c r="AQ88" i="21"/>
  <c r="ED39" i="25"/>
  <c r="EC77" i="21"/>
  <c r="DN39" i="25"/>
  <c r="DM77" i="21"/>
  <c r="CX39" i="25"/>
  <c r="CW77" i="21"/>
  <c r="CH39" i="25"/>
  <c r="CG77" i="21"/>
  <c r="BR39" i="25"/>
  <c r="BQ77" i="21"/>
  <c r="BB39" i="25"/>
  <c r="BA77" i="21"/>
  <c r="AL39" i="25"/>
  <c r="AK77" i="21"/>
  <c r="V39" i="25"/>
  <c r="U77" i="21"/>
  <c r="EG39" i="25"/>
  <c r="EF77" i="21"/>
  <c r="DQ39" i="25"/>
  <c r="DP77" i="21"/>
  <c r="DA39" i="25"/>
  <c r="CZ77" i="21"/>
  <c r="CK39" i="25"/>
  <c r="CJ77" i="21"/>
  <c r="BU39" i="25"/>
  <c r="BT77" i="21"/>
  <c r="BE39" i="25"/>
  <c r="BD77" i="21"/>
  <c r="AO39" i="25"/>
  <c r="AN77" i="21"/>
  <c r="Y39" i="25"/>
  <c r="X77" i="21"/>
  <c r="EJ39" i="25"/>
  <c r="EI77" i="21"/>
  <c r="DT39" i="25"/>
  <c r="DS77" i="21"/>
  <c r="DD39" i="25"/>
  <c r="DC77" i="21"/>
  <c r="CN39" i="25"/>
  <c r="CM77" i="21"/>
  <c r="BX39" i="25"/>
  <c r="BW77" i="21"/>
  <c r="BH39" i="25"/>
  <c r="BG77" i="21"/>
  <c r="AR39" i="25"/>
  <c r="AQ77" i="21"/>
  <c r="AB39" i="25"/>
  <c r="AA77" i="21"/>
  <c r="EM39" i="25"/>
  <c r="EL77" i="21"/>
  <c r="DW39" i="25"/>
  <c r="DV77" i="21"/>
  <c r="DG39" i="25"/>
  <c r="DF77" i="21"/>
  <c r="CQ39" i="25"/>
  <c r="CP77" i="21"/>
  <c r="CA39" i="25"/>
  <c r="BZ77" i="21"/>
  <c r="BK39" i="25"/>
  <c r="BJ77" i="21"/>
  <c r="AU39" i="25"/>
  <c r="AT77" i="21"/>
  <c r="AE39" i="25"/>
  <c r="AD77" i="21"/>
  <c r="O39" i="25"/>
  <c r="N77" i="21"/>
  <c r="Y39" i="30"/>
  <c r="Q39" i="30"/>
  <c r="O39" i="30"/>
  <c r="AG40" i="30"/>
  <c r="AD40" i="30"/>
  <c r="Y40" i="30"/>
  <c r="AI39" i="30"/>
  <c r="AC39" i="30"/>
  <c r="U39" i="30"/>
  <c r="T40" i="30"/>
  <c r="AH40" i="30"/>
  <c r="X39" i="30"/>
  <c r="AE40" i="30"/>
  <c r="AF39" i="30"/>
  <c r="U40" i="30"/>
  <c r="S39" i="30"/>
  <c r="W40" i="30"/>
  <c r="V39" i="30"/>
  <c r="AJ40" i="30"/>
  <c r="Z39" i="30"/>
  <c r="AF40" i="30"/>
  <c r="AD39" i="30"/>
  <c r="AA39" i="30"/>
  <c r="AI40" i="30"/>
  <c r="AB39" i="30"/>
  <c r="AA40" i="30"/>
  <c r="AB40" i="30"/>
  <c r="Z40" i="30"/>
  <c r="Q40" i="30"/>
  <c r="X40" i="30"/>
  <c r="R39" i="30"/>
  <c r="AE39" i="30"/>
  <c r="T39" i="30"/>
  <c r="AH39" i="30"/>
  <c r="AC40" i="30"/>
  <c r="O40" i="30"/>
  <c r="S40" i="30"/>
  <c r="AJ39" i="30"/>
  <c r="W39" i="30"/>
  <c r="P39" i="30"/>
  <c r="P40" i="30"/>
  <c r="R40" i="30"/>
  <c r="V40" i="30"/>
  <c r="AG39" i="30"/>
  <c r="N89" i="21" l="1"/>
  <c r="N39" i="26" s="1"/>
  <c r="M39" i="30"/>
  <c r="M40" i="30"/>
  <c r="N78" i="21"/>
  <c r="N38" i="26" s="1"/>
  <c r="M39" i="25"/>
  <c r="M40" i="25"/>
  <c r="N90" i="21" l="1"/>
  <c r="O24" i="28" s="1"/>
  <c r="N79" i="21"/>
  <c r="O87" i="21" l="1"/>
  <c r="O89" i="21" s="1"/>
  <c r="O39" i="26" s="1"/>
  <c r="O23" i="28"/>
  <c r="O76" i="21"/>
  <c r="O90" i="21" l="1"/>
  <c r="P87" i="21" s="1"/>
  <c r="O78" i="21"/>
  <c r="O38" i="26" s="1"/>
  <c r="O46" i="32"/>
  <c r="AA46" i="29"/>
  <c r="AF46" i="29"/>
  <c r="AG46" i="29"/>
  <c r="W46" i="29"/>
  <c r="X46" i="29"/>
  <c r="AD46" i="29"/>
  <c r="T46" i="32"/>
  <c r="V46" i="29"/>
  <c r="P46" i="29"/>
  <c r="R46" i="32"/>
  <c r="P46" i="32"/>
  <c r="Q46" i="32"/>
  <c r="W46" i="32"/>
  <c r="U46" i="32"/>
  <c r="Y46" i="29"/>
  <c r="V46" i="32"/>
  <c r="AB46" i="29"/>
  <c r="R46" i="29"/>
  <c r="Q46" i="29"/>
  <c r="AC46" i="29"/>
  <c r="AE46" i="29"/>
  <c r="S46" i="29"/>
  <c r="S46" i="32"/>
  <c r="T46" i="29"/>
  <c r="Z46" i="29"/>
  <c r="U46" i="29"/>
  <c r="O46" i="29"/>
  <c r="Q282" i="21" l="1"/>
  <c r="Q44" i="26" s="1"/>
  <c r="DT282" i="21"/>
  <c r="DT44" i="26" s="1"/>
  <c r="DZ282" i="21"/>
  <c r="DZ44" i="26" s="1"/>
  <c r="EG282" i="21"/>
  <c r="EG44" i="26" s="1"/>
  <c r="DW282" i="21"/>
  <c r="DW44" i="26" s="1"/>
  <c r="BK282" i="21"/>
  <c r="BK44" i="26" s="1"/>
  <c r="BU282" i="21"/>
  <c r="BU44" i="26" s="1"/>
  <c r="BH282" i="21"/>
  <c r="BH44" i="26" s="1"/>
  <c r="BN282" i="21"/>
  <c r="BN44" i="26" s="1"/>
  <c r="AB282" i="21"/>
  <c r="AB44" i="26" s="1"/>
  <c r="AE282" i="21"/>
  <c r="AE44" i="26" s="1"/>
  <c r="AH282" i="21"/>
  <c r="AH44" i="26" s="1"/>
  <c r="AO282" i="21"/>
  <c r="AO44" i="26" s="1"/>
  <c r="CN282" i="21"/>
  <c r="CN44" i="26" s="1"/>
  <c r="CQ282" i="21"/>
  <c r="CQ44" i="26" s="1"/>
  <c r="CT282" i="21"/>
  <c r="CT44" i="26" s="1"/>
  <c r="DA282" i="21"/>
  <c r="DA44" i="26" s="1"/>
  <c r="EJ282" i="21"/>
  <c r="EJ44" i="26" s="1"/>
  <c r="BX282" i="21"/>
  <c r="BX44" i="26" s="1"/>
  <c r="EM282" i="21"/>
  <c r="EM44" i="26" s="1"/>
  <c r="CA282" i="21"/>
  <c r="CA44" i="26" s="1"/>
  <c r="O282" i="21"/>
  <c r="O44" i="26" s="1"/>
  <c r="CD282" i="21"/>
  <c r="CD44" i="26" s="1"/>
  <c r="R282" i="21"/>
  <c r="R44" i="26" s="1"/>
  <c r="CK282" i="21"/>
  <c r="CK44" i="26" s="1"/>
  <c r="Y282" i="21"/>
  <c r="Y44" i="26" s="1"/>
  <c r="DD282" i="21"/>
  <c r="DD44" i="26" s="1"/>
  <c r="AR282" i="21"/>
  <c r="AR44" i="26" s="1"/>
  <c r="DG282" i="21"/>
  <c r="DG44" i="26" s="1"/>
  <c r="AU282" i="21"/>
  <c r="AU44" i="26" s="1"/>
  <c r="DJ282" i="21"/>
  <c r="DJ44" i="26" s="1"/>
  <c r="AX282" i="21"/>
  <c r="AX44" i="26" s="1"/>
  <c r="DQ282" i="21"/>
  <c r="DQ44" i="26" s="1"/>
  <c r="BE282" i="21"/>
  <c r="BE44" i="26" s="1"/>
  <c r="DX282" i="21"/>
  <c r="DX44" i="26" s="1"/>
  <c r="CR282" i="21"/>
  <c r="CR44" i="26" s="1"/>
  <c r="BL282" i="21"/>
  <c r="BL44" i="26" s="1"/>
  <c r="AF282" i="21"/>
  <c r="AF44" i="26" s="1"/>
  <c r="EA282" i="21"/>
  <c r="EA44" i="26" s="1"/>
  <c r="CU282" i="21"/>
  <c r="CU44" i="26" s="1"/>
  <c r="BO282" i="21"/>
  <c r="BO44" i="26" s="1"/>
  <c r="AI282" i="21"/>
  <c r="AI44" i="26" s="1"/>
  <c r="ED282" i="21"/>
  <c r="ED44" i="26" s="1"/>
  <c r="CX282" i="21"/>
  <c r="CX44" i="26" s="1"/>
  <c r="BR282" i="21"/>
  <c r="BR44" i="26" s="1"/>
  <c r="AL282" i="21"/>
  <c r="AL44" i="26" s="1"/>
  <c r="EK282" i="21"/>
  <c r="EK44" i="26" s="1"/>
  <c r="DE282" i="21"/>
  <c r="DE44" i="26" s="1"/>
  <c r="BY282" i="21"/>
  <c r="BY44" i="26" s="1"/>
  <c r="AS282" i="21"/>
  <c r="AS44" i="26" s="1"/>
  <c r="EN282" i="21"/>
  <c r="EN44" i="26" s="1"/>
  <c r="DH282" i="21"/>
  <c r="DH44" i="26" s="1"/>
  <c r="CB282" i="21"/>
  <c r="CB44" i="26" s="1"/>
  <c r="AV282" i="21"/>
  <c r="AV44" i="26" s="1"/>
  <c r="P282" i="21"/>
  <c r="P44" i="26" s="1"/>
  <c r="DK282" i="21"/>
  <c r="DK44" i="26" s="1"/>
  <c r="CE282" i="21"/>
  <c r="CE44" i="26" s="1"/>
  <c r="AY282" i="21"/>
  <c r="AY44" i="26" s="1"/>
  <c r="S282" i="21"/>
  <c r="S44" i="26" s="1"/>
  <c r="DN282" i="21"/>
  <c r="DN44" i="26" s="1"/>
  <c r="CH282" i="21"/>
  <c r="CH44" i="26" s="1"/>
  <c r="BB282" i="21"/>
  <c r="BB44" i="26" s="1"/>
  <c r="V282" i="21"/>
  <c r="V44" i="26" s="1"/>
  <c r="DU282" i="21"/>
  <c r="DU44" i="26" s="1"/>
  <c r="CO282" i="21"/>
  <c r="CO44" i="26" s="1"/>
  <c r="BI282" i="21"/>
  <c r="BI44" i="26" s="1"/>
  <c r="AC282" i="21"/>
  <c r="AC44" i="26" s="1"/>
  <c r="EF282" i="21"/>
  <c r="EF44" i="26" s="1"/>
  <c r="DP282" i="21"/>
  <c r="DP44" i="26" s="1"/>
  <c r="CZ282" i="21"/>
  <c r="CZ44" i="26" s="1"/>
  <c r="CJ282" i="21"/>
  <c r="CJ44" i="26" s="1"/>
  <c r="BT282" i="21"/>
  <c r="BT44" i="26" s="1"/>
  <c r="BD282" i="21"/>
  <c r="BD44" i="26" s="1"/>
  <c r="AN282" i="21"/>
  <c r="AN44" i="26" s="1"/>
  <c r="X282" i="21"/>
  <c r="X44" i="26" s="1"/>
  <c r="EI282" i="21"/>
  <c r="EI44" i="26" s="1"/>
  <c r="DS282" i="21"/>
  <c r="DS44" i="26" s="1"/>
  <c r="DC282" i="21"/>
  <c r="DC44" i="26" s="1"/>
  <c r="CM282" i="21"/>
  <c r="CM44" i="26" s="1"/>
  <c r="BW282" i="21"/>
  <c r="BW44" i="26" s="1"/>
  <c r="BG282" i="21"/>
  <c r="BG44" i="26" s="1"/>
  <c r="AQ282" i="21"/>
  <c r="AQ44" i="26" s="1"/>
  <c r="AA282" i="21"/>
  <c r="AA44" i="26" s="1"/>
  <c r="EL282" i="21"/>
  <c r="EL44" i="26" s="1"/>
  <c r="DV282" i="21"/>
  <c r="DV44" i="26" s="1"/>
  <c r="DF282" i="21"/>
  <c r="DF44" i="26" s="1"/>
  <c r="CP282" i="21"/>
  <c r="CP44" i="26" s="1"/>
  <c r="BZ282" i="21"/>
  <c r="BZ44" i="26" s="1"/>
  <c r="BJ282" i="21"/>
  <c r="BJ44" i="26" s="1"/>
  <c r="AT282" i="21"/>
  <c r="AT44" i="26" s="1"/>
  <c r="AD282" i="21"/>
  <c r="AD44" i="26" s="1"/>
  <c r="N282" i="21"/>
  <c r="N44" i="26" s="1"/>
  <c r="EC282" i="21"/>
  <c r="EC44" i="26" s="1"/>
  <c r="DM282" i="21"/>
  <c r="DM44" i="26" s="1"/>
  <c r="CW282" i="21"/>
  <c r="CW44" i="26" s="1"/>
  <c r="CG282" i="21"/>
  <c r="CG44" i="26" s="1"/>
  <c r="BQ282" i="21"/>
  <c r="BQ44" i="26" s="1"/>
  <c r="BA282" i="21"/>
  <c r="BA44" i="26" s="1"/>
  <c r="AK282" i="21"/>
  <c r="AK44" i="26" s="1"/>
  <c r="U282" i="21"/>
  <c r="U44" i="26" s="1"/>
  <c r="EB282" i="21"/>
  <c r="EB44" i="26" s="1"/>
  <c r="DL282" i="21"/>
  <c r="DL44" i="26" s="1"/>
  <c r="CV282" i="21"/>
  <c r="CV44" i="26" s="1"/>
  <c r="CF282" i="21"/>
  <c r="CF44" i="26" s="1"/>
  <c r="BP282" i="21"/>
  <c r="BP44" i="26" s="1"/>
  <c r="AZ282" i="21"/>
  <c r="AZ44" i="26" s="1"/>
  <c r="AJ282" i="21"/>
  <c r="AJ44" i="26" s="1"/>
  <c r="T282" i="21"/>
  <c r="T44" i="26" s="1"/>
  <c r="EE282" i="21"/>
  <c r="EE44" i="26" s="1"/>
  <c r="DO282" i="21"/>
  <c r="DO44" i="26" s="1"/>
  <c r="CY282" i="21"/>
  <c r="CY44" i="26" s="1"/>
  <c r="CI282" i="21"/>
  <c r="CI44" i="26" s="1"/>
  <c r="BS282" i="21"/>
  <c r="BS44" i="26" s="1"/>
  <c r="AM282" i="21"/>
  <c r="AM44" i="26" s="1"/>
  <c r="W282" i="21"/>
  <c r="W44" i="26" s="1"/>
  <c r="EH282" i="21"/>
  <c r="EH44" i="26" s="1"/>
  <c r="DR282" i="21"/>
  <c r="DR44" i="26" s="1"/>
  <c r="DB282" i="21"/>
  <c r="DB44" i="26" s="1"/>
  <c r="CL282" i="21"/>
  <c r="CL44" i="26" s="1"/>
  <c r="BV282" i="21"/>
  <c r="BV44" i="26" s="1"/>
  <c r="BF282" i="21"/>
  <c r="BF44" i="26" s="1"/>
  <c r="AP282" i="21"/>
  <c r="AP44" i="26" s="1"/>
  <c r="Z282" i="21"/>
  <c r="Z44" i="26" s="1"/>
  <c r="EO282" i="21"/>
  <c r="EO44" i="26" s="1"/>
  <c r="DY282" i="21"/>
  <c r="DY44" i="26" s="1"/>
  <c r="DI282" i="21"/>
  <c r="DI44" i="26" s="1"/>
  <c r="CS282" i="21"/>
  <c r="CS44" i="26" s="1"/>
  <c r="CC282" i="21"/>
  <c r="CC44" i="26" s="1"/>
  <c r="BM282" i="21"/>
  <c r="BM44" i="26" s="1"/>
  <c r="AG282" i="21"/>
  <c r="AG44" i="26" s="1"/>
  <c r="P89" i="21"/>
  <c r="P39" i="26" s="1"/>
  <c r="P24" i="28"/>
  <c r="M149" i="47"/>
  <c r="I149" i="47"/>
  <c r="N149" i="47"/>
  <c r="J149" i="47"/>
  <c r="F149" i="47"/>
  <c r="K149" i="47"/>
  <c r="G149" i="47"/>
  <c r="L149" i="47"/>
  <c r="H149" i="47"/>
  <c r="O79" i="21"/>
  <c r="Y43" i="29"/>
  <c r="O43" i="32"/>
  <c r="S43" i="32"/>
  <c r="Z43" i="29"/>
  <c r="X43" i="29"/>
  <c r="P49" i="32"/>
  <c r="R49" i="29"/>
  <c r="AG49" i="29"/>
  <c r="AE49" i="29"/>
  <c r="AA49" i="29"/>
  <c r="V43" i="29"/>
  <c r="R49" i="32"/>
  <c r="AC43" i="29"/>
  <c r="V43" i="32"/>
  <c r="U43" i="32"/>
  <c r="U49" i="29"/>
  <c r="N43" i="32"/>
  <c r="N43" i="29"/>
  <c r="V49" i="29"/>
  <c r="AE43" i="29"/>
  <c r="W43" i="29"/>
  <c r="S49" i="29"/>
  <c r="AF43" i="29"/>
  <c r="AD43" i="29"/>
  <c r="AG43" i="29"/>
  <c r="X49" i="29"/>
  <c r="U43" i="29"/>
  <c r="P43" i="29"/>
  <c r="S49" i="32"/>
  <c r="AB43" i="29"/>
  <c r="W49" i="29"/>
  <c r="O43" i="29"/>
  <c r="P49" i="29"/>
  <c r="T49" i="29"/>
  <c r="O49" i="29"/>
  <c r="T43" i="32"/>
  <c r="R43" i="32"/>
  <c r="AD49" i="29"/>
  <c r="Y49" i="29"/>
  <c r="T49" i="32"/>
  <c r="AB49" i="29"/>
  <c r="U49" i="32"/>
  <c r="Q43" i="29"/>
  <c r="W49" i="32"/>
  <c r="Q49" i="29"/>
  <c r="AF49" i="29"/>
  <c r="AC49" i="29"/>
  <c r="W43" i="32"/>
  <c r="V49" i="32"/>
  <c r="O49" i="32"/>
  <c r="Z49" i="29"/>
  <c r="Q49" i="32"/>
  <c r="AA43" i="29"/>
  <c r="R43" i="29"/>
  <c r="L146" i="47" l="1"/>
  <c r="N146" i="47"/>
  <c r="M146" i="47"/>
  <c r="J146" i="47"/>
  <c r="I146" i="47"/>
  <c r="F146" i="47"/>
  <c r="K146" i="47"/>
  <c r="E146" i="47"/>
  <c r="P90" i="21"/>
  <c r="K152" i="47"/>
  <c r="F152" i="47"/>
  <c r="I152" i="47"/>
  <c r="G152" i="47"/>
  <c r="L152" i="47"/>
  <c r="N152" i="47"/>
  <c r="H152" i="47"/>
  <c r="J152" i="47"/>
  <c r="M152" i="47"/>
  <c r="P23" i="28"/>
  <c r="P76" i="21"/>
  <c r="Q87" i="21" l="1"/>
  <c r="Q89" i="21" s="1"/>
  <c r="Q39" i="26" s="1"/>
  <c r="Q24" i="28"/>
  <c r="P78" i="21"/>
  <c r="P38" i="26" s="1"/>
  <c r="Q90" i="21" l="1"/>
  <c r="R87" i="21" s="1"/>
  <c r="R89" i="21" s="1"/>
  <c r="R39" i="26" s="1"/>
  <c r="P79" i="21"/>
  <c r="R24" i="28" l="1"/>
  <c r="R90" i="21"/>
  <c r="Q23" i="28"/>
  <c r="Q76" i="21"/>
  <c r="Q78" i="21" l="1"/>
  <c r="Q38" i="26" s="1"/>
  <c r="EC43" i="25"/>
  <c r="EB269" i="21"/>
  <c r="DZ43" i="25"/>
  <c r="DY269" i="21"/>
  <c r="BG43" i="25"/>
  <c r="BF269" i="21"/>
  <c r="DS43" i="25"/>
  <c r="DR269" i="21"/>
  <c r="BD43" i="25"/>
  <c r="BC269" i="21"/>
  <c r="DP43" i="25"/>
  <c r="DO269" i="21"/>
  <c r="BH43" i="25"/>
  <c r="BG269" i="21"/>
  <c r="BE43" i="25"/>
  <c r="BD269" i="21"/>
  <c r="DQ43" i="25"/>
  <c r="DP269" i="21"/>
  <c r="BB43" i="25"/>
  <c r="BA269" i="21"/>
  <c r="DN43" i="25"/>
  <c r="DM269" i="21"/>
  <c r="BK43" i="25"/>
  <c r="BJ269" i="21"/>
  <c r="DW43" i="25"/>
  <c r="DV269" i="21"/>
  <c r="BX43" i="25"/>
  <c r="BW269" i="21"/>
  <c r="BY43" i="25"/>
  <c r="BX269" i="21"/>
  <c r="EK43" i="25"/>
  <c r="EJ269" i="21"/>
  <c r="BV43" i="25"/>
  <c r="BU269" i="21"/>
  <c r="EH43" i="25"/>
  <c r="EG269" i="21"/>
  <c r="BO43" i="25"/>
  <c r="BN269" i="21"/>
  <c r="EA43" i="25"/>
  <c r="DZ269" i="21"/>
  <c r="BL43" i="25"/>
  <c r="BK269" i="21"/>
  <c r="DX43" i="25"/>
  <c r="DW269" i="21"/>
  <c r="BM43" i="25"/>
  <c r="BL269" i="21"/>
  <c r="DY43" i="25"/>
  <c r="DX269" i="21"/>
  <c r="BJ43" i="25"/>
  <c r="BI269" i="21"/>
  <c r="DV43" i="25"/>
  <c r="DU269" i="21"/>
  <c r="BC43" i="25"/>
  <c r="BB269" i="21"/>
  <c r="DO43" i="25"/>
  <c r="DN269" i="21"/>
  <c r="AZ43" i="25"/>
  <c r="AY269" i="21"/>
  <c r="DL43" i="25"/>
  <c r="DK269" i="21"/>
  <c r="BA43" i="25"/>
  <c r="AZ269" i="21"/>
  <c r="DM43" i="25"/>
  <c r="DL269" i="21"/>
  <c r="AX43" i="25"/>
  <c r="AW269" i="21"/>
  <c r="DJ43" i="25"/>
  <c r="DI269" i="21"/>
  <c r="AQ43" i="25"/>
  <c r="AP269" i="21"/>
  <c r="DC43" i="25"/>
  <c r="DB269" i="21"/>
  <c r="AN43" i="25"/>
  <c r="AM269" i="21"/>
  <c r="CZ43" i="25"/>
  <c r="CY269" i="21"/>
  <c r="AO43" i="25"/>
  <c r="AN269" i="21"/>
  <c r="DA43" i="25"/>
  <c r="CZ269" i="21"/>
  <c r="AL43" i="25"/>
  <c r="AK269" i="21"/>
  <c r="CX43" i="25"/>
  <c r="CW269" i="21"/>
  <c r="AU43" i="25"/>
  <c r="AT269" i="21"/>
  <c r="DG43" i="25"/>
  <c r="DF269" i="21"/>
  <c r="AR43" i="25"/>
  <c r="AQ269" i="21"/>
  <c r="EJ43" i="25"/>
  <c r="EI269" i="21"/>
  <c r="BI43" i="25"/>
  <c r="BH269" i="21"/>
  <c r="DU43" i="25"/>
  <c r="DT269" i="21"/>
  <c r="BF43" i="25"/>
  <c r="BE269" i="21"/>
  <c r="DR43" i="25"/>
  <c r="DQ269" i="21"/>
  <c r="AY43" i="25"/>
  <c r="AX269" i="21"/>
  <c r="DK43" i="25"/>
  <c r="DJ269" i="21"/>
  <c r="AV43" i="25"/>
  <c r="AU269" i="21"/>
  <c r="DH43" i="25"/>
  <c r="DG269" i="21"/>
  <c r="AW43" i="25"/>
  <c r="AV269" i="21"/>
  <c r="DI43" i="25"/>
  <c r="DH269" i="21"/>
  <c r="AT43" i="25"/>
  <c r="AS269" i="21"/>
  <c r="DF43" i="25"/>
  <c r="DE269" i="21"/>
  <c r="AM43" i="25"/>
  <c r="AL269" i="21"/>
  <c r="CY43" i="25"/>
  <c r="CX269" i="21"/>
  <c r="AJ43" i="25"/>
  <c r="AI269" i="21"/>
  <c r="CV43" i="25"/>
  <c r="CU269" i="21"/>
  <c r="S24" i="28"/>
  <c r="S87" i="21"/>
  <c r="AK43" i="25"/>
  <c r="AJ269" i="21"/>
  <c r="AH43" i="25"/>
  <c r="AG269" i="21"/>
  <c r="CT43" i="25"/>
  <c r="CS269" i="21"/>
  <c r="AA43" i="25"/>
  <c r="Z269" i="21"/>
  <c r="CM43" i="25"/>
  <c r="CL269" i="21"/>
  <c r="X43" i="25"/>
  <c r="W269" i="21"/>
  <c r="CJ43" i="25"/>
  <c r="CI269" i="21"/>
  <c r="Y43" i="25"/>
  <c r="X269" i="21"/>
  <c r="CK43" i="25"/>
  <c r="CJ269" i="21"/>
  <c r="V43" i="25"/>
  <c r="U269" i="21"/>
  <c r="CH43" i="25"/>
  <c r="CG269" i="21"/>
  <c r="O43" i="25"/>
  <c r="L268" i="21"/>
  <c r="AE43" i="25"/>
  <c r="AD269" i="21"/>
  <c r="CQ43" i="25"/>
  <c r="CP269" i="21"/>
  <c r="AB43" i="25"/>
  <c r="AA269" i="21"/>
  <c r="DD43" i="25"/>
  <c r="DC269" i="21"/>
  <c r="AS43" i="25"/>
  <c r="AR269" i="21"/>
  <c r="DE43" i="25"/>
  <c r="DD269" i="21"/>
  <c r="AP43" i="25"/>
  <c r="AO269" i="21"/>
  <c r="DB43" i="25"/>
  <c r="DA269" i="21"/>
  <c r="AI43" i="25"/>
  <c r="AH269" i="21"/>
  <c r="CU43" i="25"/>
  <c r="CT269" i="21"/>
  <c r="AF43" i="25"/>
  <c r="AE269" i="21"/>
  <c r="CR43" i="25"/>
  <c r="CQ269" i="21"/>
  <c r="AG43" i="25"/>
  <c r="AF269" i="21"/>
  <c r="CS43" i="25"/>
  <c r="CR269" i="21"/>
  <c r="AD43" i="25"/>
  <c r="AC269" i="21"/>
  <c r="CP43" i="25"/>
  <c r="CO269" i="21"/>
  <c r="W43" i="25"/>
  <c r="V269" i="21"/>
  <c r="CI43" i="25"/>
  <c r="CH269" i="21"/>
  <c r="T43" i="25"/>
  <c r="S269" i="21"/>
  <c r="CF43" i="25"/>
  <c r="CE269" i="21"/>
  <c r="BQ43" i="25"/>
  <c r="BP269" i="21"/>
  <c r="BN43" i="25"/>
  <c r="BM269" i="21"/>
  <c r="CW43" i="25"/>
  <c r="CV269" i="21"/>
  <c r="U43" i="25"/>
  <c r="T269" i="21"/>
  <c r="CG43" i="25"/>
  <c r="CF269" i="21"/>
  <c r="R43" i="25"/>
  <c r="Q269" i="21"/>
  <c r="CD43" i="25"/>
  <c r="CC269" i="21"/>
  <c r="EP43" i="25"/>
  <c r="EO269" i="21"/>
  <c r="BW43" i="25"/>
  <c r="BV269" i="21"/>
  <c r="EI43" i="25"/>
  <c r="EH269" i="21"/>
  <c r="BT43" i="25"/>
  <c r="BS269" i="21"/>
  <c r="EF43" i="25"/>
  <c r="EE269" i="21"/>
  <c r="DT43" i="25"/>
  <c r="DS269" i="21"/>
  <c r="BU43" i="25"/>
  <c r="BT269" i="21"/>
  <c r="EG43" i="25"/>
  <c r="EF269" i="21"/>
  <c r="BR43" i="25"/>
  <c r="BQ269" i="21"/>
  <c r="ED43" i="25"/>
  <c r="EC269" i="21"/>
  <c r="N269" i="21"/>
  <c r="CA43" i="25"/>
  <c r="BZ269" i="21"/>
  <c r="EM43" i="25"/>
  <c r="EL269" i="21"/>
  <c r="CN43" i="25"/>
  <c r="CM269" i="21"/>
  <c r="AC43" i="25"/>
  <c r="AB269" i="21"/>
  <c r="CO43" i="25"/>
  <c r="CN269" i="21"/>
  <c r="Z43" i="25"/>
  <c r="Y269" i="21"/>
  <c r="CL43" i="25"/>
  <c r="CK269" i="21"/>
  <c r="S43" i="25"/>
  <c r="R269" i="21"/>
  <c r="CE43" i="25"/>
  <c r="CD269" i="21"/>
  <c r="P43" i="25"/>
  <c r="O269" i="21"/>
  <c r="CB43" i="25"/>
  <c r="CA269" i="21"/>
  <c r="EN43" i="25"/>
  <c r="EM269" i="21"/>
  <c r="Q43" i="25"/>
  <c r="P269" i="21"/>
  <c r="CC43" i="25"/>
  <c r="CB269" i="21"/>
  <c r="EO43" i="25"/>
  <c r="EN269" i="21"/>
  <c r="BZ43" i="25"/>
  <c r="BY269" i="21"/>
  <c r="EL43" i="25"/>
  <c r="EK269" i="21"/>
  <c r="BS43" i="25"/>
  <c r="BR269" i="21"/>
  <c r="EE43" i="25"/>
  <c r="ED269" i="21"/>
  <c r="BP43" i="25"/>
  <c r="BO269" i="21"/>
  <c r="EB43" i="25"/>
  <c r="EA269" i="21"/>
  <c r="AH43" i="30"/>
  <c r="AD43" i="30"/>
  <c r="Z43" i="30"/>
  <c r="O43" i="30"/>
  <c r="S43" i="30"/>
  <c r="AE43" i="30"/>
  <c r="AB43" i="30"/>
  <c r="AC43" i="30"/>
  <c r="AJ43" i="30"/>
  <c r="AG43" i="30"/>
  <c r="AI43" i="30"/>
  <c r="P43" i="30"/>
  <c r="AA43" i="30"/>
  <c r="W43" i="30"/>
  <c r="V43" i="30"/>
  <c r="R43" i="30"/>
  <c r="AF43" i="30"/>
  <c r="Q43" i="30"/>
  <c r="X43" i="30"/>
  <c r="U43" i="30"/>
  <c r="T43" i="30"/>
  <c r="Y43" i="30"/>
  <c r="J269" i="21" l="1"/>
  <c r="M43" i="30"/>
  <c r="M43" i="25"/>
  <c r="L272" i="21"/>
  <c r="S89" i="21"/>
  <c r="S39" i="26" s="1"/>
  <c r="Q79" i="21"/>
  <c r="N38" i="29"/>
  <c r="S90" i="21" l="1"/>
  <c r="T24" i="28" s="1"/>
  <c r="R23" i="28"/>
  <c r="R76" i="21"/>
  <c r="N42" i="26"/>
  <c r="N274" i="21"/>
  <c r="O23" i="31"/>
  <c r="T87" i="21" l="1"/>
  <c r="T89" i="21" s="1"/>
  <c r="T39" i="26" s="1"/>
  <c r="O29" i="28"/>
  <c r="O271" i="21"/>
  <c r="R78" i="21"/>
  <c r="R38" i="26" s="1"/>
  <c r="T90" i="21" l="1"/>
  <c r="U24" i="28" s="1"/>
  <c r="R79" i="21"/>
  <c r="O42" i="26"/>
  <c r="O274" i="21"/>
  <c r="U87" i="21" l="1"/>
  <c r="U89" i="21" s="1"/>
  <c r="U39" i="26" s="1"/>
  <c r="S23" i="28"/>
  <c r="S76" i="21"/>
  <c r="P29" i="28"/>
  <c r="P271" i="21"/>
  <c r="U90" i="21" l="1"/>
  <c r="V24" i="28" s="1"/>
  <c r="P42" i="26"/>
  <c r="P274" i="21"/>
  <c r="S78" i="21"/>
  <c r="S38" i="26" s="1"/>
  <c r="N37" i="29"/>
  <c r="V87" i="21" l="1"/>
  <c r="V89" i="21" s="1"/>
  <c r="V39" i="26" s="1"/>
  <c r="S79" i="21"/>
  <c r="T76" i="21" s="1"/>
  <c r="Q29" i="28"/>
  <c r="Q271" i="21"/>
  <c r="T23" i="28" l="1"/>
  <c r="V90" i="21"/>
  <c r="W24" i="28" s="1"/>
  <c r="Q274" i="21"/>
  <c r="R271" i="21" s="1"/>
  <c r="T78" i="21"/>
  <c r="T38" i="26" s="1"/>
  <c r="Q42" i="26"/>
  <c r="O22" i="31"/>
  <c r="W87" i="21" l="1"/>
  <c r="W89" i="21" s="1"/>
  <c r="W39" i="26" s="1"/>
  <c r="R29" i="28"/>
  <c r="T79" i="21"/>
  <c r="R274" i="21"/>
  <c r="U23" i="28" l="1"/>
  <c r="U76" i="21"/>
  <c r="S29" i="28"/>
  <c r="S271" i="21"/>
  <c r="R42" i="26"/>
  <c r="W90" i="21"/>
  <c r="S42" i="26" l="1"/>
  <c r="X24" i="28"/>
  <c r="X87" i="21"/>
  <c r="U78" i="21"/>
  <c r="U38" i="26" s="1"/>
  <c r="N41" i="29"/>
  <c r="S274" i="21" l="1"/>
  <c r="T29" i="28" s="1"/>
  <c r="X89" i="21"/>
  <c r="X39" i="26" s="1"/>
  <c r="U79" i="21"/>
  <c r="O28" i="31"/>
  <c r="T271" i="21" l="1"/>
  <c r="V23" i="28"/>
  <c r="V76" i="21"/>
  <c r="X90" i="21"/>
  <c r="V78" i="21" l="1"/>
  <c r="V38" i="26" s="1"/>
  <c r="Y24" i="28"/>
  <c r="Y87" i="21"/>
  <c r="V79" i="21" l="1"/>
  <c r="W76" i="21" s="1"/>
  <c r="Y89" i="21"/>
  <c r="Y39" i="26" s="1"/>
  <c r="T42" i="26"/>
  <c r="T274" i="21"/>
  <c r="O38" i="29"/>
  <c r="N38" i="32"/>
  <c r="W23" i="28" l="1"/>
  <c r="Y90" i="21"/>
  <c r="Z87" i="21" s="1"/>
  <c r="E141" i="47"/>
  <c r="W78" i="21"/>
  <c r="W38" i="26" s="1"/>
  <c r="U42" i="26"/>
  <c r="U29" i="28"/>
  <c r="U271" i="21"/>
  <c r="Z24" i="28" l="1"/>
  <c r="U274" i="21"/>
  <c r="V271" i="21" s="1"/>
  <c r="Z89" i="21"/>
  <c r="Z39" i="26" s="1"/>
  <c r="W79" i="21"/>
  <c r="P23" i="31"/>
  <c r="V29" i="28" l="1"/>
  <c r="Z90" i="21"/>
  <c r="AA24" i="28" s="1"/>
  <c r="X23" i="28"/>
  <c r="X76" i="21"/>
  <c r="AA87" i="21" l="1"/>
  <c r="AA89" i="21" s="1"/>
  <c r="AA39" i="26" s="1"/>
  <c r="X78" i="21"/>
  <c r="X38" i="26" s="1"/>
  <c r="AA90" i="21" l="1"/>
  <c r="AB24" i="28" s="1"/>
  <c r="X79" i="21"/>
  <c r="V42" i="26"/>
  <c r="V274" i="21"/>
  <c r="AB87" i="21" l="1"/>
  <c r="AB89" i="21" s="1"/>
  <c r="AB39" i="26" s="1"/>
  <c r="W42" i="26"/>
  <c r="Y23" i="28"/>
  <c r="Y76" i="21"/>
  <c r="W29" i="28"/>
  <c r="W271" i="21"/>
  <c r="AB90" i="21" l="1"/>
  <c r="AC24" i="28" s="1"/>
  <c r="W274" i="21"/>
  <c r="X29" i="28" s="1"/>
  <c r="Y78" i="21"/>
  <c r="Y38" i="26" s="1"/>
  <c r="O37" i="29"/>
  <c r="N37" i="32"/>
  <c r="AC87" i="21" l="1"/>
  <c r="AC89" i="21" s="1"/>
  <c r="AC39" i="26" s="1"/>
  <c r="X271" i="21"/>
  <c r="Y79" i="21"/>
  <c r="Z23" i="28" s="1"/>
  <c r="E140" i="47"/>
  <c r="X42" i="26"/>
  <c r="P22" i="31"/>
  <c r="Z76" i="21" l="1"/>
  <c r="Z78" i="21" s="1"/>
  <c r="Z38" i="26" s="1"/>
  <c r="AC90" i="21"/>
  <c r="AD24" i="28" s="1"/>
  <c r="X274" i="21"/>
  <c r="AD87" i="21" l="1"/>
  <c r="AD89" i="21" s="1"/>
  <c r="AD39" i="26" s="1"/>
  <c r="Z79" i="21"/>
  <c r="AA23" i="28" s="1"/>
  <c r="Y42" i="26"/>
  <c r="Y29" i="28"/>
  <c r="Y271" i="21"/>
  <c r="O41" i="29"/>
  <c r="N41" i="32"/>
  <c r="Y274" i="21" l="1"/>
  <c r="Z29" i="28" s="1"/>
  <c r="AA76" i="21"/>
  <c r="AA78" i="21" s="1"/>
  <c r="AD90" i="21"/>
  <c r="AE24" i="28" s="1"/>
  <c r="E144" i="47"/>
  <c r="P28" i="31"/>
  <c r="Z271" i="21" l="1"/>
  <c r="AA38" i="26"/>
  <c r="AA79" i="21"/>
  <c r="AB76" i="21" s="1"/>
  <c r="AE87" i="21"/>
  <c r="AE89" i="21" s="1"/>
  <c r="AE39" i="26" s="1"/>
  <c r="Z42" i="26"/>
  <c r="P38" i="29"/>
  <c r="AB23" i="28" l="1"/>
  <c r="Z274" i="21"/>
  <c r="AA271" i="21" s="1"/>
  <c r="AB78" i="21"/>
  <c r="AB38" i="26" s="1"/>
  <c r="AE90" i="21"/>
  <c r="AA29" i="28" l="1"/>
  <c r="AF24" i="28"/>
  <c r="AF87" i="21"/>
  <c r="AB79" i="21"/>
  <c r="Q23" i="31"/>
  <c r="AF89" i="21" l="1"/>
  <c r="AF39" i="26" s="1"/>
  <c r="AC23" i="28"/>
  <c r="AC76" i="21"/>
  <c r="AF90" i="21" l="1"/>
  <c r="AG87" i="21" s="1"/>
  <c r="AA42" i="26"/>
  <c r="AA274" i="21"/>
  <c r="AC78" i="21"/>
  <c r="AC38" i="26" s="1"/>
  <c r="AG24" i="28" l="1"/>
  <c r="AC79" i="21"/>
  <c r="AD23" i="28" s="1"/>
  <c r="AB29" i="28"/>
  <c r="AB271" i="21"/>
  <c r="AG89" i="21"/>
  <c r="AG39" i="26" s="1"/>
  <c r="AD76" i="21" l="1"/>
  <c r="AD78" i="21" s="1"/>
  <c r="AD38" i="26" s="1"/>
  <c r="AG90" i="21"/>
  <c r="AH87" i="21" s="1"/>
  <c r="AB42" i="26"/>
  <c r="AH24" i="28" l="1"/>
  <c r="AD79" i="21"/>
  <c r="AE23" i="28" s="1"/>
  <c r="AB274" i="21"/>
  <c r="AH89" i="21"/>
  <c r="AH39" i="26" s="1"/>
  <c r="AE76" i="21" l="1"/>
  <c r="AE78" i="21" s="1"/>
  <c r="AE38" i="26" s="1"/>
  <c r="AH90" i="21"/>
  <c r="AI24" i="28" s="1"/>
  <c r="AC29" i="28"/>
  <c r="AC271" i="21"/>
  <c r="AC42" i="26"/>
  <c r="P37" i="29"/>
  <c r="AI87" i="21" l="1"/>
  <c r="AI89" i="21" s="1"/>
  <c r="AI39" i="26" s="1"/>
  <c r="AC274" i="21"/>
  <c r="AE79" i="21"/>
  <c r="AI90" i="21" l="1"/>
  <c r="AJ24" i="28" s="1"/>
  <c r="AF23" i="28"/>
  <c r="AF76" i="21"/>
  <c r="AD29" i="28"/>
  <c r="AD271" i="21"/>
  <c r="AD42" i="26"/>
  <c r="Q22" i="31"/>
  <c r="AJ87" i="21" l="1"/>
  <c r="AJ89" i="21" s="1"/>
  <c r="AJ39" i="26" s="1"/>
  <c r="AD274" i="21"/>
  <c r="AE271" i="21" s="1"/>
  <c r="AF78" i="21"/>
  <c r="AF38" i="26" s="1"/>
  <c r="AE29" i="28" l="1"/>
  <c r="AE42" i="26"/>
  <c r="AF79" i="21"/>
  <c r="AJ90" i="21"/>
  <c r="P41" i="29"/>
  <c r="AE274" i="21" l="1"/>
  <c r="AF29" i="28" s="1"/>
  <c r="AG23" i="28"/>
  <c r="AG76" i="21"/>
  <c r="AK24" i="28"/>
  <c r="AK87" i="21"/>
  <c r="Q28" i="31"/>
  <c r="AF271" i="21" l="1"/>
  <c r="AK89" i="21"/>
  <c r="AK39" i="26" s="1"/>
  <c r="AG78" i="21"/>
  <c r="AG38" i="26" s="1"/>
  <c r="AF42" i="26"/>
  <c r="Q38" i="29"/>
  <c r="O38" i="32"/>
  <c r="F141" i="47" l="1"/>
  <c r="AG79" i="21"/>
  <c r="AF274" i="21"/>
  <c r="AK90" i="21"/>
  <c r="AL24" i="28" l="1"/>
  <c r="AL87" i="21"/>
  <c r="AG42" i="26"/>
  <c r="AG29" i="28"/>
  <c r="AG271" i="21"/>
  <c r="AH23" i="28"/>
  <c r="AH76" i="21"/>
  <c r="R23" i="31"/>
  <c r="AG274" i="21" l="1"/>
  <c r="AH29" i="28" s="1"/>
  <c r="AH78" i="21"/>
  <c r="AH38" i="26" s="1"/>
  <c r="AL89" i="21"/>
  <c r="AL39" i="26" s="1"/>
  <c r="AH271" i="21" l="1"/>
  <c r="AL90" i="21"/>
  <c r="AM24" i="28" s="1"/>
  <c r="AH42" i="26"/>
  <c r="AH79" i="21"/>
  <c r="AM87" i="21" l="1"/>
  <c r="AM89" i="21" s="1"/>
  <c r="AM39" i="26" s="1"/>
  <c r="AI23" i="28"/>
  <c r="AI76" i="21"/>
  <c r="AH274" i="21"/>
  <c r="AI78" i="21" l="1"/>
  <c r="AI38" i="26" s="1"/>
  <c r="AI29" i="28"/>
  <c r="AI271" i="21"/>
  <c r="AM90" i="21"/>
  <c r="AN24" i="28" l="1"/>
  <c r="AN87" i="21"/>
  <c r="AI79" i="21"/>
  <c r="AI42" i="26"/>
  <c r="AJ23" i="28" l="1"/>
  <c r="AJ76" i="21"/>
  <c r="AN89" i="21"/>
  <c r="AN39" i="26" s="1"/>
  <c r="AI274" i="21"/>
  <c r="AJ78" i="21" l="1"/>
  <c r="AJ29" i="28"/>
  <c r="AJ271" i="21"/>
  <c r="AN90" i="21"/>
  <c r="AJ38" i="26" l="1"/>
  <c r="AJ42" i="26"/>
  <c r="AO24" i="28"/>
  <c r="AO87" i="21"/>
  <c r="AJ79" i="21"/>
  <c r="AK23" i="28" l="1"/>
  <c r="AK76" i="21"/>
  <c r="AJ274" i="21"/>
  <c r="AO89" i="21"/>
  <c r="AO39" i="26" s="1"/>
  <c r="AO90" i="21" l="1"/>
  <c r="AP24" i="28" s="1"/>
  <c r="AK29" i="28"/>
  <c r="AK271" i="21"/>
  <c r="AK78" i="21"/>
  <c r="AK79" i="21" s="1"/>
  <c r="AP87" i="21" l="1"/>
  <c r="AP89" i="21" s="1"/>
  <c r="AP39" i="26" s="1"/>
  <c r="AK38" i="26"/>
  <c r="AK42" i="26"/>
  <c r="AL23" i="28"/>
  <c r="AL76" i="21"/>
  <c r="O41" i="32"/>
  <c r="Q41" i="29"/>
  <c r="R22" i="31"/>
  <c r="Q37" i="29"/>
  <c r="O37" i="32"/>
  <c r="AP90" i="21" l="1"/>
  <c r="AQ24" i="28" s="1"/>
  <c r="AK274" i="21"/>
  <c r="AL271" i="21" s="1"/>
  <c r="F144" i="47"/>
  <c r="F140" i="47"/>
  <c r="AL78" i="21"/>
  <c r="AL29" i="28" l="1"/>
  <c r="AQ87" i="21"/>
  <c r="AQ89" i="21" s="1"/>
  <c r="AQ39" i="26" s="1"/>
  <c r="AL38" i="26"/>
  <c r="AL42" i="26"/>
  <c r="AL79" i="21"/>
  <c r="R28" i="31"/>
  <c r="R38" i="29"/>
  <c r="AQ90" i="21" l="1"/>
  <c r="AR24" i="28" s="1"/>
  <c r="AM23" i="28"/>
  <c r="AM76" i="21"/>
  <c r="AL274" i="21"/>
  <c r="S23" i="31"/>
  <c r="AR87" i="21" l="1"/>
  <c r="AR89" i="21" s="1"/>
  <c r="AR39" i="26" s="1"/>
  <c r="AM78" i="21"/>
  <c r="AM29" i="28"/>
  <c r="AM271" i="21"/>
  <c r="AR90" i="21" l="1"/>
  <c r="AS24" i="28" s="1"/>
  <c r="AM38" i="26"/>
  <c r="AM42" i="26"/>
  <c r="AM79" i="21"/>
  <c r="AM274" i="21" l="1"/>
  <c r="AN271" i="21" s="1"/>
  <c r="AS87" i="21"/>
  <c r="AS89" i="21" s="1"/>
  <c r="AS39" i="26" s="1"/>
  <c r="AN23" i="28"/>
  <c r="AN76" i="21"/>
  <c r="AN29" i="28" l="1"/>
  <c r="AN78" i="21"/>
  <c r="AN79" i="21" s="1"/>
  <c r="AS90" i="21"/>
  <c r="AT24" i="28" l="1"/>
  <c r="AT87" i="21"/>
  <c r="AO23" i="28"/>
  <c r="AO76" i="21"/>
  <c r="AN38" i="26"/>
  <c r="AN42" i="26" l="1"/>
  <c r="AN274" i="21"/>
  <c r="AT89" i="21"/>
  <c r="AT39" i="26" s="1"/>
  <c r="AO78" i="21"/>
  <c r="AO79" i="21" s="1"/>
  <c r="AP23" i="28" l="1"/>
  <c r="AP76" i="21"/>
  <c r="AO38" i="26"/>
  <c r="AO42" i="26"/>
  <c r="AO29" i="28"/>
  <c r="AO271" i="21"/>
  <c r="AT90" i="21"/>
  <c r="AO274" i="21" l="1"/>
  <c r="AP78" i="21"/>
  <c r="AP79" i="21" s="1"/>
  <c r="AU24" i="28"/>
  <c r="AU87" i="21"/>
  <c r="AP29" i="28" l="1"/>
  <c r="AP271" i="21"/>
  <c r="AQ23" i="28"/>
  <c r="AQ76" i="21"/>
  <c r="AP38" i="26"/>
  <c r="AP42" i="26"/>
  <c r="AU89" i="21"/>
  <c r="AU39" i="26" s="1"/>
  <c r="AU90" i="21" l="1"/>
  <c r="AV24" i="28" s="1"/>
  <c r="AQ78" i="21"/>
  <c r="AQ79" i="21" s="1"/>
  <c r="AP274" i="21"/>
  <c r="AV87" i="21" l="1"/>
  <c r="AV89" i="21" s="1"/>
  <c r="AV39" i="26" s="1"/>
  <c r="AR23" i="28"/>
  <c r="AR76" i="21"/>
  <c r="AQ38" i="26"/>
  <c r="AQ42" i="26"/>
  <c r="AQ29" i="28"/>
  <c r="AQ271" i="21"/>
  <c r="S22" i="31"/>
  <c r="R41" i="29"/>
  <c r="R37" i="29"/>
  <c r="AV90" i="21" l="1"/>
  <c r="AW24" i="28" s="1"/>
  <c r="AR78" i="21"/>
  <c r="AR38" i="26" s="1"/>
  <c r="AQ274" i="21"/>
  <c r="AW87" i="21" l="1"/>
  <c r="AW89" i="21" s="1"/>
  <c r="AW39" i="26" s="1"/>
  <c r="AR42" i="26"/>
  <c r="AR79" i="21"/>
  <c r="AS76" i="21" s="1"/>
  <c r="AR29" i="28"/>
  <c r="AR271" i="21"/>
  <c r="P38" i="32"/>
  <c r="S38" i="29"/>
  <c r="S28" i="31"/>
  <c r="AR274" i="21" l="1"/>
  <c r="AS29" i="28" s="1"/>
  <c r="AS23" i="28"/>
  <c r="G141" i="47"/>
  <c r="AW90" i="21"/>
  <c r="AS78" i="21"/>
  <c r="AS38" i="26" s="1"/>
  <c r="AS271" i="21" l="1"/>
  <c r="AS42" i="26"/>
  <c r="AS79" i="21"/>
  <c r="AT76" i="21" s="1"/>
  <c r="AX24" i="28"/>
  <c r="AX87" i="21"/>
  <c r="T23" i="31"/>
  <c r="AS274" i="21" l="1"/>
  <c r="AT29" i="28" s="1"/>
  <c r="AT23" i="28"/>
  <c r="AX89" i="21"/>
  <c r="AX39" i="26" s="1"/>
  <c r="AT78" i="21"/>
  <c r="AT38" i="26" s="1"/>
  <c r="AT271" i="21" l="1"/>
  <c r="AT79" i="21"/>
  <c r="AU76" i="21" s="1"/>
  <c r="AT42" i="26"/>
  <c r="AX90" i="21"/>
  <c r="AU23" i="28" l="1"/>
  <c r="AT274" i="21"/>
  <c r="AY24" i="28"/>
  <c r="AY87" i="21"/>
  <c r="AU78" i="21"/>
  <c r="AU38" i="26" s="1"/>
  <c r="AU42" i="26" l="1"/>
  <c r="AU29" i="28"/>
  <c r="AU271" i="21"/>
  <c r="AY89" i="21"/>
  <c r="AY39" i="26" s="1"/>
  <c r="AU79" i="21"/>
  <c r="AU274" i="21" l="1"/>
  <c r="AV29" i="28" s="1"/>
  <c r="AV23" i="28"/>
  <c r="AV76" i="21"/>
  <c r="AY90" i="21"/>
  <c r="AV271" i="21" l="1"/>
  <c r="AZ24" i="28"/>
  <c r="AZ87" i="21"/>
  <c r="AV78" i="21"/>
  <c r="AV38" i="26" s="1"/>
  <c r="AV79" i="21" l="1"/>
  <c r="AW23" i="28" s="1"/>
  <c r="AV42" i="26"/>
  <c r="AZ89" i="21"/>
  <c r="AZ39" i="26" s="1"/>
  <c r="AV274" i="21" l="1"/>
  <c r="AW271" i="21" s="1"/>
  <c r="AW76" i="21"/>
  <c r="AW78" i="21" s="1"/>
  <c r="AW38" i="26" s="1"/>
  <c r="AZ90" i="21"/>
  <c r="S37" i="29"/>
  <c r="P37" i="32"/>
  <c r="AW29" i="28" l="1"/>
  <c r="G140" i="47"/>
  <c r="BA24" i="28"/>
  <c r="BA87" i="21"/>
  <c r="AW42" i="26"/>
  <c r="AW79" i="21"/>
  <c r="S41" i="29"/>
  <c r="P41" i="32"/>
  <c r="AW274" i="21" l="1"/>
  <c r="AX29" i="28" s="1"/>
  <c r="G144" i="47"/>
  <c r="BA89" i="21"/>
  <c r="BA39" i="26" s="1"/>
  <c r="AX23" i="28"/>
  <c r="AX76" i="21"/>
  <c r="T22" i="31"/>
  <c r="T28" i="31"/>
  <c r="AX271" i="21" l="1"/>
  <c r="BA90" i="21"/>
  <c r="BB24" i="28" s="1"/>
  <c r="AX78" i="21"/>
  <c r="AX38" i="26" s="1"/>
  <c r="BB87" i="21" l="1"/>
  <c r="BB89" i="21" s="1"/>
  <c r="BB39" i="26" s="1"/>
  <c r="AX79" i="21"/>
  <c r="AY23" i="28" s="1"/>
  <c r="AY76" i="21" l="1"/>
  <c r="AY78" i="21" s="1"/>
  <c r="AY38" i="26" s="1"/>
  <c r="AX42" i="26"/>
  <c r="AX274" i="21"/>
  <c r="BB90" i="21"/>
  <c r="BC24" i="28" l="1"/>
  <c r="BC87" i="21"/>
  <c r="AY42" i="26"/>
  <c r="AY29" i="28"/>
  <c r="AY271" i="21"/>
  <c r="AY79" i="21"/>
  <c r="AY274" i="21" l="1"/>
  <c r="AZ29" i="28" s="1"/>
  <c r="AZ23" i="28"/>
  <c r="AZ76" i="21"/>
  <c r="BC89" i="21"/>
  <c r="BC39" i="26" s="1"/>
  <c r="T38" i="29"/>
  <c r="AZ271" i="21" l="1"/>
  <c r="BC90" i="21"/>
  <c r="BD24" i="28" s="1"/>
  <c r="AZ78" i="21"/>
  <c r="AZ38" i="26" s="1"/>
  <c r="U23" i="31"/>
  <c r="AZ79" i="21" l="1"/>
  <c r="BA23" i="28" s="1"/>
  <c r="AZ42" i="26"/>
  <c r="BD87" i="21"/>
  <c r="BD89" i="21" s="1"/>
  <c r="BD39" i="26" s="1"/>
  <c r="BA76" i="21" l="1"/>
  <c r="BA78" i="21" s="1"/>
  <c r="BA38" i="26" s="1"/>
  <c r="AZ274" i="21"/>
  <c r="BA271" i="21" s="1"/>
  <c r="BD90" i="21"/>
  <c r="BE87" i="21" s="1"/>
  <c r="BA29" i="28" l="1"/>
  <c r="BE24" i="28"/>
  <c r="BA79" i="21"/>
  <c r="BB76" i="21" s="1"/>
  <c r="BE89" i="21"/>
  <c r="BE39" i="26" s="1"/>
  <c r="BA42" i="26"/>
  <c r="BB23" i="28" l="1"/>
  <c r="BE90" i="21"/>
  <c r="BF87" i="21" s="1"/>
  <c r="BB78" i="21"/>
  <c r="BB38" i="26" s="1"/>
  <c r="BA274" i="21"/>
  <c r="BF24" i="28" l="1"/>
  <c r="BB29" i="28"/>
  <c r="BB271" i="21"/>
  <c r="BF89" i="21"/>
  <c r="BF39" i="26" s="1"/>
  <c r="BB79" i="21"/>
  <c r="BB42" i="26"/>
  <c r="BF90" i="21" l="1"/>
  <c r="BG87" i="21" s="1"/>
  <c r="BB274" i="21"/>
  <c r="BC23" i="28"/>
  <c r="BC76" i="21"/>
  <c r="BG24" i="28" l="1"/>
  <c r="BC29" i="28"/>
  <c r="BC271" i="21"/>
  <c r="BG89" i="21"/>
  <c r="BG39" i="26" s="1"/>
  <c r="BC78" i="21"/>
  <c r="BC38" i="26" s="1"/>
  <c r="T37" i="29"/>
  <c r="BG90" i="21" l="1"/>
  <c r="BH87" i="21" s="1"/>
  <c r="BC42" i="26"/>
  <c r="BC79" i="21"/>
  <c r="T41" i="29"/>
  <c r="BH24" i="28" l="1"/>
  <c r="BC274" i="21"/>
  <c r="BD29" i="28" s="1"/>
  <c r="BD23" i="28"/>
  <c r="BD76" i="21"/>
  <c r="BH89" i="21"/>
  <c r="BH39" i="26" s="1"/>
  <c r="U28" i="31"/>
  <c r="U22" i="31"/>
  <c r="BD271" i="21" l="1"/>
  <c r="BH90" i="21"/>
  <c r="BD78" i="21"/>
  <c r="BD79" i="21" s="1"/>
  <c r="BI24" i="28" l="1"/>
  <c r="BI87" i="21"/>
  <c r="BE23" i="28"/>
  <c r="BE76" i="21"/>
  <c r="BD38" i="26"/>
  <c r="BD42" i="26" l="1"/>
  <c r="BD274" i="21"/>
  <c r="BI89" i="21"/>
  <c r="BI39" i="26" s="1"/>
  <c r="BE78" i="21"/>
  <c r="BE79" i="21" s="1"/>
  <c r="Q38" i="32"/>
  <c r="U38" i="29"/>
  <c r="BI90" i="21" l="1"/>
  <c r="BJ87" i="21" s="1"/>
  <c r="H141" i="47"/>
  <c r="BF23" i="28"/>
  <c r="BF76" i="21"/>
  <c r="BE38" i="26"/>
  <c r="BE42" i="26"/>
  <c r="BE29" i="28"/>
  <c r="BE271" i="21"/>
  <c r="BJ24" i="28" l="1"/>
  <c r="BF78" i="21"/>
  <c r="BF79" i="21" s="1"/>
  <c r="BE274" i="21"/>
  <c r="BJ89" i="21"/>
  <c r="BJ39" i="26" s="1"/>
  <c r="V23" i="31"/>
  <c r="BJ90" i="21" l="1"/>
  <c r="BK24" i="28" s="1"/>
  <c r="BG23" i="28"/>
  <c r="BG76" i="21"/>
  <c r="BF38" i="26"/>
  <c r="BF42" i="26"/>
  <c r="BF29" i="28"/>
  <c r="BF271" i="21"/>
  <c r="BK87" i="21" l="1"/>
  <c r="BK89" i="21" s="1"/>
  <c r="BK39" i="26" s="1"/>
  <c r="BF274" i="21"/>
  <c r="BG78" i="21"/>
  <c r="BG79" i="21" s="1"/>
  <c r="BH23" i="28" l="1"/>
  <c r="BH76" i="21"/>
  <c r="BG38" i="26"/>
  <c r="BG42" i="26"/>
  <c r="BG29" i="28"/>
  <c r="BG271" i="21"/>
  <c r="BK90" i="21"/>
  <c r="BL24" i="28" l="1"/>
  <c r="BL87" i="21"/>
  <c r="BH78" i="21"/>
  <c r="BH38" i="26" s="1"/>
  <c r="BG274" i="21"/>
  <c r="BH79" i="21" l="1"/>
  <c r="BI23" i="28" s="1"/>
  <c r="BH42" i="26"/>
  <c r="BH29" i="28"/>
  <c r="BH271" i="21"/>
  <c r="BL89" i="21"/>
  <c r="BL39" i="26" s="1"/>
  <c r="BI76" i="21" l="1"/>
  <c r="BI78" i="21" s="1"/>
  <c r="BI38" i="26" s="1"/>
  <c r="BH274" i="21"/>
  <c r="BI29" i="28" s="1"/>
  <c r="BL90" i="21"/>
  <c r="BM24" i="28" s="1"/>
  <c r="Q37" i="32"/>
  <c r="U37" i="29"/>
  <c r="BM87" i="21" l="1"/>
  <c r="BM89" i="21" s="1"/>
  <c r="BM39" i="26" s="1"/>
  <c r="BI271" i="21"/>
  <c r="BI79" i="21"/>
  <c r="BJ23" i="28" s="1"/>
  <c r="H140" i="47"/>
  <c r="BI42" i="26"/>
  <c r="Q41" i="32"/>
  <c r="U41" i="29"/>
  <c r="V22" i="31"/>
  <c r="BJ76" i="21" l="1"/>
  <c r="BJ78" i="21" s="1"/>
  <c r="BJ38" i="26" s="1"/>
  <c r="BI274" i="21"/>
  <c r="BJ29" i="28" s="1"/>
  <c r="H144" i="47"/>
  <c r="BM90" i="21"/>
  <c r="V28" i="31"/>
  <c r="BJ271" i="21" l="1"/>
  <c r="BJ79" i="21"/>
  <c r="BK76" i="21" s="1"/>
  <c r="BJ42" i="26"/>
  <c r="BN24" i="28"/>
  <c r="BN87" i="21"/>
  <c r="BK23" i="28" l="1"/>
  <c r="BJ274" i="21"/>
  <c r="BK78" i="21"/>
  <c r="BK38" i="26" s="1"/>
  <c r="BN89" i="21"/>
  <c r="BN39" i="26" s="1"/>
  <c r="BN90" i="21" l="1"/>
  <c r="BO87" i="21" s="1"/>
  <c r="BK79" i="21"/>
  <c r="BL23" i="28" s="1"/>
  <c r="BK271" i="21"/>
  <c r="BK29" i="28"/>
  <c r="BL76" i="21" l="1"/>
  <c r="BL78" i="21" s="1"/>
  <c r="BL38" i="26" s="1"/>
  <c r="BO24" i="28"/>
  <c r="BK42" i="26"/>
  <c r="BK274" i="21"/>
  <c r="BO89" i="21"/>
  <c r="BO39" i="26" s="1"/>
  <c r="V38" i="29"/>
  <c r="BL29" i="28" l="1"/>
  <c r="BL271" i="21"/>
  <c r="BO90" i="21"/>
  <c r="BL42" i="26"/>
  <c r="BL79" i="21"/>
  <c r="BM23" i="28" l="1"/>
  <c r="BM76" i="21"/>
  <c r="BP24" i="28"/>
  <c r="BP87" i="21"/>
  <c r="BL274" i="21"/>
  <c r="W23" i="31"/>
  <c r="BM29" i="28" l="1"/>
  <c r="BM271" i="21"/>
  <c r="BM78" i="21"/>
  <c r="BM38" i="26" s="1"/>
  <c r="BP89" i="21"/>
  <c r="BP39" i="26" s="1"/>
  <c r="BM42" i="26" l="1"/>
  <c r="BP90" i="21"/>
  <c r="BM79" i="21"/>
  <c r="BM274" i="21" l="1"/>
  <c r="BQ24" i="28"/>
  <c r="BQ87" i="21"/>
  <c r="BN23" i="28"/>
  <c r="BN76" i="21"/>
  <c r="BQ89" i="21" l="1"/>
  <c r="BQ39" i="26" s="1"/>
  <c r="BN78" i="21"/>
  <c r="BN79" i="21" s="1"/>
  <c r="BN29" i="28"/>
  <c r="BN271" i="21"/>
  <c r="BQ90" i="21" l="1"/>
  <c r="BR24" i="28" s="1"/>
  <c r="BO23" i="28"/>
  <c r="BO76" i="21"/>
  <c r="BN38" i="26"/>
  <c r="BN42" i="26"/>
  <c r="BR87" i="21" l="1"/>
  <c r="BR89" i="21" s="1"/>
  <c r="BR39" i="26" s="1"/>
  <c r="BN274" i="21"/>
  <c r="BO29" i="28" s="1"/>
  <c r="BO78" i="21"/>
  <c r="BO79" i="21" s="1"/>
  <c r="BO271" i="21" l="1"/>
  <c r="BR90" i="21"/>
  <c r="BS24" i="28" s="1"/>
  <c r="BO38" i="26"/>
  <c r="BO42" i="26"/>
  <c r="BP23" i="28"/>
  <c r="BP76" i="21"/>
  <c r="V37" i="29"/>
  <c r="W22" i="31"/>
  <c r="V41" i="29"/>
  <c r="BS87" i="21" l="1"/>
  <c r="BS89" i="21" s="1"/>
  <c r="BS39" i="26" s="1"/>
  <c r="BO274" i="21"/>
  <c r="BP78" i="21"/>
  <c r="BP79" i="21" s="1"/>
  <c r="BQ23" i="28" l="1"/>
  <c r="BQ76" i="21"/>
  <c r="BP29" i="28"/>
  <c r="BP271" i="21"/>
  <c r="BP38" i="26"/>
  <c r="BP42" i="26"/>
  <c r="BS90" i="21"/>
  <c r="W28" i="31"/>
  <c r="BP274" i="21" l="1"/>
  <c r="BT24" i="28"/>
  <c r="BT87" i="21"/>
  <c r="BQ78" i="21"/>
  <c r="BQ38" i="26" l="1"/>
  <c r="BQ42" i="26"/>
  <c r="BT89" i="21"/>
  <c r="BT39" i="26" s="1"/>
  <c r="BQ79" i="21"/>
  <c r="BQ29" i="28"/>
  <c r="BQ271" i="21"/>
  <c r="BQ274" i="21" l="1"/>
  <c r="BR271" i="21" s="1"/>
  <c r="BT90" i="21"/>
  <c r="BU87" i="21" s="1"/>
  <c r="BR23" i="28"/>
  <c r="BR76" i="21"/>
  <c r="BR29" i="28" l="1"/>
  <c r="BU24" i="28"/>
  <c r="BU89" i="21"/>
  <c r="BU39" i="26" s="1"/>
  <c r="BR78" i="21"/>
  <c r="R38" i="32"/>
  <c r="W38" i="29"/>
  <c r="I141" i="47" l="1"/>
  <c r="BR38" i="26"/>
  <c r="BR79" i="21"/>
  <c r="BU90" i="21"/>
  <c r="BR42" i="26" l="1"/>
  <c r="BR274" i="21"/>
  <c r="BV24" i="28"/>
  <c r="BV87" i="21"/>
  <c r="BS23" i="28"/>
  <c r="BS76" i="21"/>
  <c r="X23" i="31"/>
  <c r="BS29" i="28" l="1"/>
  <c r="BS271" i="21"/>
  <c r="BS78" i="21"/>
  <c r="BS79" i="21" s="1"/>
  <c r="BV89" i="21"/>
  <c r="BV39" i="26" s="1"/>
  <c r="BV90" i="21" l="1"/>
  <c r="BW24" i="28" s="1"/>
  <c r="BT23" i="28"/>
  <c r="BT76" i="21"/>
  <c r="BS38" i="26"/>
  <c r="BS42" i="26"/>
  <c r="BW87" i="21" l="1"/>
  <c r="BW89" i="21" s="1"/>
  <c r="BW39" i="26" s="1"/>
  <c r="BS274" i="21"/>
  <c r="BT78" i="21"/>
  <c r="BT38" i="26" l="1"/>
  <c r="BT42" i="26"/>
  <c r="BW90" i="21"/>
  <c r="BT79" i="21"/>
  <c r="BT29" i="28"/>
  <c r="BT271" i="21"/>
  <c r="BT274" i="21" l="1"/>
  <c r="BU271" i="21" s="1"/>
  <c r="BU23" i="28"/>
  <c r="BU76" i="21"/>
  <c r="BX24" i="28"/>
  <c r="BX87" i="21"/>
  <c r="BU29" i="28" l="1"/>
  <c r="BU78" i="21"/>
  <c r="BU79" i="21" s="1"/>
  <c r="BX89" i="21"/>
  <c r="BX39" i="26" s="1"/>
  <c r="BX90" i="21" l="1"/>
  <c r="BY24" i="28" s="1"/>
  <c r="BV23" i="28"/>
  <c r="BV76" i="21"/>
  <c r="BU38" i="26"/>
  <c r="W37" i="29"/>
  <c r="X22" i="31"/>
  <c r="R37" i="32"/>
  <c r="BY87" i="21" l="1"/>
  <c r="BY89" i="21" s="1"/>
  <c r="BY39" i="26" s="1"/>
  <c r="I140" i="47"/>
  <c r="BV78" i="21"/>
  <c r="BV79" i="21" s="1"/>
  <c r="BU42" i="26"/>
  <c r="BU274" i="21"/>
  <c r="W41" i="29"/>
  <c r="R41" i="32"/>
  <c r="BY90" i="21" l="1"/>
  <c r="BZ24" i="28" s="1"/>
  <c r="I144" i="47"/>
  <c r="BW23" i="28"/>
  <c r="BW76" i="21"/>
  <c r="BV29" i="28"/>
  <c r="BV271" i="21"/>
  <c r="BV38" i="26"/>
  <c r="BV42" i="26"/>
  <c r="X28" i="31"/>
  <c r="BZ87" i="21" l="1"/>
  <c r="BZ89" i="21" s="1"/>
  <c r="BZ39" i="26" s="1"/>
  <c r="BV274" i="21"/>
  <c r="BW78" i="21"/>
  <c r="BZ90" i="21" l="1"/>
  <c r="CA24" i="28" s="1"/>
  <c r="BW29" i="28"/>
  <c r="BW271" i="21"/>
  <c r="BW38" i="26"/>
  <c r="BW42" i="26"/>
  <c r="BW79" i="21"/>
  <c r="CA87" i="21" l="1"/>
  <c r="CA89" i="21" s="1"/>
  <c r="CA39" i="26" s="1"/>
  <c r="BW274" i="21"/>
  <c r="BX23" i="28"/>
  <c r="BX76" i="21"/>
  <c r="X38" i="29"/>
  <c r="CA90" i="21" l="1"/>
  <c r="CB24" i="28" s="1"/>
  <c r="BX78" i="21"/>
  <c r="BX79" i="21" s="1"/>
  <c r="BX29" i="28"/>
  <c r="BX271" i="21"/>
  <c r="Y23" i="31"/>
  <c r="CB87" i="21" l="1"/>
  <c r="CB89" i="21" s="1"/>
  <c r="CB39" i="26" s="1"/>
  <c r="BY23" i="28"/>
  <c r="BY76" i="21"/>
  <c r="BX38" i="26"/>
  <c r="BX42" i="26"/>
  <c r="CB90" i="21" l="1"/>
  <c r="CC87" i="21" s="1"/>
  <c r="BX274" i="21"/>
  <c r="BY78" i="21"/>
  <c r="CC24" i="28" l="1"/>
  <c r="BY38" i="26"/>
  <c r="BY42" i="26"/>
  <c r="CC89" i="21"/>
  <c r="CC39" i="26" s="1"/>
  <c r="BY79" i="21"/>
  <c r="BY29" i="28"/>
  <c r="BY271" i="21"/>
  <c r="CC90" i="21" l="1"/>
  <c r="CD87" i="21" s="1"/>
  <c r="BZ23" i="28"/>
  <c r="BZ76" i="21"/>
  <c r="BY274" i="21"/>
  <c r="CD24" i="28" l="1"/>
  <c r="CD89" i="21"/>
  <c r="CD39" i="26" s="1"/>
  <c r="BZ29" i="28"/>
  <c r="BZ271" i="21"/>
  <c r="BZ78" i="21"/>
  <c r="BZ79" i="21" s="1"/>
  <c r="CA23" i="28" l="1"/>
  <c r="CA76" i="21"/>
  <c r="BZ38" i="26"/>
  <c r="BZ42" i="26"/>
  <c r="CD90" i="21"/>
  <c r="CA78" i="21" l="1"/>
  <c r="CA79" i="21" s="1"/>
  <c r="CE24" i="28"/>
  <c r="CE87" i="21"/>
  <c r="BZ274" i="21"/>
  <c r="CA29" i="28" l="1"/>
  <c r="CA271" i="21"/>
  <c r="CE89" i="21"/>
  <c r="CE39" i="26" s="1"/>
  <c r="CB23" i="28"/>
  <c r="CB76" i="21"/>
  <c r="CA38" i="26"/>
  <c r="CA42" i="26"/>
  <c r="Y22" i="31"/>
  <c r="X37" i="29"/>
  <c r="X41" i="29"/>
  <c r="CE90" i="21" l="1"/>
  <c r="CF87" i="21" s="1"/>
  <c r="CB78" i="21"/>
  <c r="CB79" i="21" s="1"/>
  <c r="CA274" i="21"/>
  <c r="CF24" i="28" l="1"/>
  <c r="CC23" i="28"/>
  <c r="CC76" i="21"/>
  <c r="CB38" i="26"/>
  <c r="CB42" i="26"/>
  <c r="CB29" i="28"/>
  <c r="CB271" i="21"/>
  <c r="CF89" i="21"/>
  <c r="CF39" i="26" s="1"/>
  <c r="Y28" i="31"/>
  <c r="CC78" i="21" l="1"/>
  <c r="CC79" i="21" s="1"/>
  <c r="CF90" i="21"/>
  <c r="CB274" i="21"/>
  <c r="CC38" i="26" l="1"/>
  <c r="CC42" i="26"/>
  <c r="CD23" i="28"/>
  <c r="CD76" i="21"/>
  <c r="CC29" i="28"/>
  <c r="CC271" i="21"/>
  <c r="CG24" i="28"/>
  <c r="CG87" i="21"/>
  <c r="CC274" i="21" l="1"/>
  <c r="CD29" i="28" s="1"/>
  <c r="CG89" i="21"/>
  <c r="CG39" i="26" s="1"/>
  <c r="CD78" i="21"/>
  <c r="Y38" i="29"/>
  <c r="S38" i="32"/>
  <c r="CD271" i="21" l="1"/>
  <c r="CG90" i="21"/>
  <c r="CH24" i="28" s="1"/>
  <c r="J141" i="47"/>
  <c r="CD38" i="26"/>
  <c r="CD42" i="26"/>
  <c r="CD79" i="21"/>
  <c r="Z23" i="31"/>
  <c r="CH87" i="21" l="1"/>
  <c r="CH89" i="21" s="1"/>
  <c r="CH39" i="26" s="1"/>
  <c r="CD274" i="21"/>
  <c r="CE29" i="28" s="1"/>
  <c r="CE23" i="28"/>
  <c r="CE76" i="21"/>
  <c r="CE271" i="21" l="1"/>
  <c r="CH90" i="21"/>
  <c r="CI24" i="28" s="1"/>
  <c r="CE78" i="21"/>
  <c r="CE79" i="21" s="1"/>
  <c r="CI87" i="21" l="1"/>
  <c r="CI89" i="21" s="1"/>
  <c r="CI39" i="26" s="1"/>
  <c r="CF23" i="28"/>
  <c r="CF76" i="21"/>
  <c r="CE38" i="26"/>
  <c r="CF78" i="21" l="1"/>
  <c r="CF79" i="21" s="1"/>
  <c r="CE42" i="26"/>
  <c r="CE274" i="21"/>
  <c r="CI90" i="21"/>
  <c r="CF29" i="28" l="1"/>
  <c r="CF271" i="21"/>
  <c r="CG23" i="28"/>
  <c r="CG76" i="21"/>
  <c r="CJ24" i="28"/>
  <c r="CJ87" i="21"/>
  <c r="CF38" i="26"/>
  <c r="CF42" i="26"/>
  <c r="CG78" i="21" l="1"/>
  <c r="CG79" i="21" s="1"/>
  <c r="CF274" i="21"/>
  <c r="CJ89" i="21"/>
  <c r="CJ39" i="26" s="1"/>
  <c r="CJ90" i="21" l="1"/>
  <c r="CK24" i="28" s="1"/>
  <c r="CG29" i="28"/>
  <c r="CG271" i="21"/>
  <c r="CH23" i="28"/>
  <c r="CH76" i="21"/>
  <c r="CG38" i="26"/>
  <c r="CG42" i="26"/>
  <c r="Y37" i="29"/>
  <c r="Y41" i="29"/>
  <c r="S37" i="32"/>
  <c r="S41" i="32"/>
  <c r="Z22" i="31"/>
  <c r="CK87" i="21" l="1"/>
  <c r="CK89" i="21" s="1"/>
  <c r="CK39" i="26" s="1"/>
  <c r="J144" i="47"/>
  <c r="J140" i="47"/>
  <c r="CH78" i="21"/>
  <c r="CH79" i="21" s="1"/>
  <c r="CG274" i="21"/>
  <c r="CK90" i="21" l="1"/>
  <c r="CH29" i="28"/>
  <c r="CH271" i="21"/>
  <c r="CH38" i="26"/>
  <c r="CH42" i="26"/>
  <c r="CI23" i="28"/>
  <c r="CI76" i="21"/>
  <c r="Z28" i="31"/>
  <c r="CH274" i="21" l="1"/>
  <c r="CI78" i="21"/>
  <c r="CI79" i="21" s="1"/>
  <c r="CL24" i="28"/>
  <c r="CL87" i="21"/>
  <c r="CJ23" i="28" l="1"/>
  <c r="CJ76" i="21"/>
  <c r="CL89" i="21"/>
  <c r="CL39" i="26" s="1"/>
  <c r="CI38" i="26"/>
  <c r="CI42" i="26"/>
  <c r="CI29" i="28"/>
  <c r="CI271" i="21"/>
  <c r="CI274" i="21" l="1"/>
  <c r="CJ29" i="28" s="1"/>
  <c r="CJ78" i="21"/>
  <c r="CL90" i="21"/>
  <c r="CJ271" i="21" l="1"/>
  <c r="CJ38" i="26"/>
  <c r="CJ42" i="26"/>
  <c r="CM24" i="28"/>
  <c r="CM87" i="21"/>
  <c r="CJ79" i="21"/>
  <c r="CK23" i="28" l="1"/>
  <c r="CK76" i="21"/>
  <c r="CJ274" i="21"/>
  <c r="CM89" i="21"/>
  <c r="CM39" i="26" s="1"/>
  <c r="Z38" i="29"/>
  <c r="CM90" i="21" l="1"/>
  <c r="CN24" i="28" s="1"/>
  <c r="CK29" i="28"/>
  <c r="CK271" i="21"/>
  <c r="CK78" i="21"/>
  <c r="AA23" i="31"/>
  <c r="CN87" i="21" l="1"/>
  <c r="CN89" i="21" s="1"/>
  <c r="CN39" i="26" s="1"/>
  <c r="CK38" i="26"/>
  <c r="CK42" i="26"/>
  <c r="CK79" i="21"/>
  <c r="CN90" i="21" l="1"/>
  <c r="CO24" i="28" s="1"/>
  <c r="CK274" i="21"/>
  <c r="CL29" i="28" s="1"/>
  <c r="CL23" i="28"/>
  <c r="CL76" i="21"/>
  <c r="CO87" i="21" l="1"/>
  <c r="CO89" i="21" s="1"/>
  <c r="CO39" i="26" s="1"/>
  <c r="CL271" i="21"/>
  <c r="CL78" i="21"/>
  <c r="CL79" i="21" s="1"/>
  <c r="CO90" i="21" l="1"/>
  <c r="CP24" i="28" s="1"/>
  <c r="CL38" i="26"/>
  <c r="CM23" i="28"/>
  <c r="CM76" i="21"/>
  <c r="CP87" i="21" l="1"/>
  <c r="CP89" i="21" s="1"/>
  <c r="CP39" i="26" s="1"/>
  <c r="CM78" i="21"/>
  <c r="CL42" i="26"/>
  <c r="CL274" i="21"/>
  <c r="CP90" i="21" l="1"/>
  <c r="CQ24" i="28" s="1"/>
  <c r="CM38" i="26"/>
  <c r="CM42" i="26"/>
  <c r="CM29" i="28"/>
  <c r="CM271" i="21"/>
  <c r="CM79" i="21"/>
  <c r="Z41" i="29"/>
  <c r="Z37" i="29"/>
  <c r="CQ87" i="21" l="1"/>
  <c r="CQ89" i="21" s="1"/>
  <c r="CQ39" i="26" s="1"/>
  <c r="CM274" i="21"/>
  <c r="CN271" i="21" s="1"/>
  <c r="CN23" i="28"/>
  <c r="CN76" i="21"/>
  <c r="AA22" i="31"/>
  <c r="CN29" i="28" l="1"/>
  <c r="CN78" i="21"/>
  <c r="CN79" i="21" s="1"/>
  <c r="CQ90" i="21"/>
  <c r="AA28" i="31"/>
  <c r="CO23" i="28" l="1"/>
  <c r="CO76" i="21"/>
  <c r="CN38" i="26"/>
  <c r="CR24" i="28"/>
  <c r="CR87" i="21"/>
  <c r="CO78" i="21" l="1"/>
  <c r="CO79" i="21" s="1"/>
  <c r="CR89" i="21"/>
  <c r="CR39" i="26" s="1"/>
  <c r="CN42" i="26"/>
  <c r="CN274" i="21"/>
  <c r="CR90" i="21" l="1"/>
  <c r="CS24" i="28" s="1"/>
  <c r="CO29" i="28"/>
  <c r="CO271" i="21"/>
  <c r="CP23" i="28"/>
  <c r="CP76" i="21"/>
  <c r="CO38" i="26"/>
  <c r="CO42" i="26"/>
  <c r="CS87" i="21" l="1"/>
  <c r="CS89" i="21" s="1"/>
  <c r="CS39" i="26" s="1"/>
  <c r="CP78" i="21"/>
  <c r="CP79" i="21" s="1"/>
  <c r="CO274" i="21"/>
  <c r="T38" i="32"/>
  <c r="AA38" i="29"/>
  <c r="CS90" i="21" l="1"/>
  <c r="CT24" i="28" s="1"/>
  <c r="K141" i="47"/>
  <c r="CQ23" i="28"/>
  <c r="CQ76" i="21"/>
  <c r="CP38" i="26"/>
  <c r="CP42" i="26"/>
  <c r="CP29" i="28"/>
  <c r="CP271" i="21"/>
  <c r="AB23" i="31"/>
  <c r="CT87" i="21" l="1"/>
  <c r="CT89" i="21" s="1"/>
  <c r="CT39" i="26" s="1"/>
  <c r="CP274" i="21"/>
  <c r="CQ29" i="28" s="1"/>
  <c r="CQ78" i="21"/>
  <c r="CQ79" i="21" s="1"/>
  <c r="CQ271" i="21" l="1"/>
  <c r="CR23" i="28"/>
  <c r="CR76" i="21"/>
  <c r="CQ38" i="26"/>
  <c r="CQ42" i="26"/>
  <c r="CT90" i="21"/>
  <c r="CR78" i="21" l="1"/>
  <c r="CR79" i="21" s="1"/>
  <c r="CU24" i="28"/>
  <c r="CU87" i="21"/>
  <c r="CQ274" i="21"/>
  <c r="CS23" i="28" l="1"/>
  <c r="CS76" i="21"/>
  <c r="CU89" i="21"/>
  <c r="CU39" i="26" s="1"/>
  <c r="CR38" i="26"/>
  <c r="CR42" i="26"/>
  <c r="CR29" i="28"/>
  <c r="CR271" i="21"/>
  <c r="CU90" i="21" l="1"/>
  <c r="CV24" i="28" s="1"/>
  <c r="CR274" i="21"/>
  <c r="CS78" i="21"/>
  <c r="CS79" i="21" s="1"/>
  <c r="CV87" i="21" l="1"/>
  <c r="CV89" i="21" s="1"/>
  <c r="CV39" i="26" s="1"/>
  <c r="CT23" i="28"/>
  <c r="CT76" i="21"/>
  <c r="CS29" i="28"/>
  <c r="CS271" i="21"/>
  <c r="CS38" i="26"/>
  <c r="CS42" i="26"/>
  <c r="AA41" i="29"/>
  <c r="T41" i="32"/>
  <c r="T37" i="32"/>
  <c r="AA37" i="29"/>
  <c r="AB22" i="31"/>
  <c r="CV90" i="21" l="1"/>
  <c r="CW87" i="21" s="1"/>
  <c r="K144" i="47"/>
  <c r="K140" i="47"/>
  <c r="CT78" i="21"/>
  <c r="CT79" i="21" s="1"/>
  <c r="CS274" i="21"/>
  <c r="CW24" i="28" l="1"/>
  <c r="CU23" i="28"/>
  <c r="CU76" i="21"/>
  <c r="CT29" i="28"/>
  <c r="CT271" i="21"/>
  <c r="CT38" i="26"/>
  <c r="CT42" i="26"/>
  <c r="CW89" i="21"/>
  <c r="CW39" i="26" s="1"/>
  <c r="AB28" i="31"/>
  <c r="CW90" i="21" l="1"/>
  <c r="CX24" i="28" s="1"/>
  <c r="CT274" i="21"/>
  <c r="CU29" i="28" s="1"/>
  <c r="CU78" i="21"/>
  <c r="CX87" i="21" l="1"/>
  <c r="CX89" i="21" s="1"/>
  <c r="CX39" i="26" s="1"/>
  <c r="CU271" i="21"/>
  <c r="CU38" i="26"/>
  <c r="CU42" i="26"/>
  <c r="CU79" i="21"/>
  <c r="CX90" i="21" l="1"/>
  <c r="CY87" i="21" s="1"/>
  <c r="CV23" i="28"/>
  <c r="CV76" i="21"/>
  <c r="CU274" i="21"/>
  <c r="CY24" i="28" l="1"/>
  <c r="CY89" i="21"/>
  <c r="CY39" i="26" s="1"/>
  <c r="CV29" i="28"/>
  <c r="CV271" i="21"/>
  <c r="CV78" i="21"/>
  <c r="CV79" i="21" s="1"/>
  <c r="AB38" i="29"/>
  <c r="AJ358" i="21" l="1"/>
  <c r="CY90" i="21"/>
  <c r="CZ24" i="28" s="1"/>
  <c r="CW23" i="28"/>
  <c r="CW76" i="21"/>
  <c r="CV38" i="26"/>
  <c r="CV42" i="26"/>
  <c r="AC23" i="31"/>
  <c r="AJ311" i="21" l="1"/>
  <c r="AJ63" i="26"/>
  <c r="CZ87" i="21"/>
  <c r="CZ89" i="21" s="1"/>
  <c r="CZ39" i="26" s="1"/>
  <c r="CV274" i="21"/>
  <c r="CW78" i="21"/>
  <c r="CZ90" i="21" l="1"/>
  <c r="DA24" i="28" s="1"/>
  <c r="CW38" i="26"/>
  <c r="CW42" i="26"/>
  <c r="CW29" i="28"/>
  <c r="CW271" i="21"/>
  <c r="CW79" i="21"/>
  <c r="DA87" i="21" l="1"/>
  <c r="DA89" i="21" s="1"/>
  <c r="DA39" i="26" s="1"/>
  <c r="CW274" i="21"/>
  <c r="CX29" i="28" s="1"/>
  <c r="CX23" i="28"/>
  <c r="CX76" i="21"/>
  <c r="CX271" i="21" l="1"/>
  <c r="DA90" i="21"/>
  <c r="CX78" i="21"/>
  <c r="CX79" i="21" s="1"/>
  <c r="CX38" i="26" l="1"/>
  <c r="DB24" i="28"/>
  <c r="DB87" i="21"/>
  <c r="CY23" i="28"/>
  <c r="CY76" i="21"/>
  <c r="DB89" i="21" l="1"/>
  <c r="DB39" i="26" s="1"/>
  <c r="CY78" i="21"/>
  <c r="CY79" i="21" s="1"/>
  <c r="CX42" i="26"/>
  <c r="CX274" i="21"/>
  <c r="DB90" i="21" l="1"/>
  <c r="DC24" i="28" s="1"/>
  <c r="CZ23" i="28"/>
  <c r="CZ76" i="21"/>
  <c r="CY29" i="28"/>
  <c r="CY271" i="21"/>
  <c r="CY38" i="26"/>
  <c r="CY42" i="26"/>
  <c r="AB41" i="29"/>
  <c r="AB37" i="29"/>
  <c r="AC22" i="31"/>
  <c r="DC87" i="21" l="1"/>
  <c r="DC89" i="21" s="1"/>
  <c r="DC39" i="26" s="1"/>
  <c r="CZ78" i="21"/>
  <c r="CY274" i="21"/>
  <c r="DC90" i="21" l="1"/>
  <c r="DD24" i="28" s="1"/>
  <c r="CZ29" i="28"/>
  <c r="CZ271" i="21"/>
  <c r="CZ38" i="26"/>
  <c r="CZ79" i="21"/>
  <c r="AC28" i="31"/>
  <c r="DD87" i="21" l="1"/>
  <c r="DD89" i="21" s="1"/>
  <c r="DD39" i="26" s="1"/>
  <c r="CZ42" i="26"/>
  <c r="DA23" i="28"/>
  <c r="DA76" i="21"/>
  <c r="CZ274" i="21" l="1"/>
  <c r="DA29" i="28" s="1"/>
  <c r="DD90" i="21"/>
  <c r="DE24" i="28" s="1"/>
  <c r="DA78" i="21"/>
  <c r="DA79" i="21" s="1"/>
  <c r="DE87" i="21" l="1"/>
  <c r="DE89" i="21" s="1"/>
  <c r="DE39" i="26" s="1"/>
  <c r="DA271" i="21"/>
  <c r="DB23" i="28"/>
  <c r="DB76" i="21"/>
  <c r="DA38" i="26"/>
  <c r="DA42" i="26"/>
  <c r="U38" i="32"/>
  <c r="AC38" i="29"/>
  <c r="DE90" i="21" l="1"/>
  <c r="DF24" i="28" s="1"/>
  <c r="L141" i="47"/>
  <c r="DA274" i="21"/>
  <c r="DB78" i="21"/>
  <c r="DB79" i="21" s="1"/>
  <c r="AD23" i="31"/>
  <c r="DF87" i="21" l="1"/>
  <c r="DF89" i="21" s="1"/>
  <c r="DF39" i="26" s="1"/>
  <c r="DC23" i="28"/>
  <c r="DC76" i="21"/>
  <c r="DB29" i="28"/>
  <c r="DB271" i="21"/>
  <c r="DB38" i="26"/>
  <c r="DB42" i="26" l="1"/>
  <c r="DF90" i="21"/>
  <c r="DG24" i="28" s="1"/>
  <c r="DC78" i="21"/>
  <c r="DG87" i="21" l="1"/>
  <c r="DG89" i="21" s="1"/>
  <c r="DG39" i="26" s="1"/>
  <c r="DB274" i="21"/>
  <c r="DC29" i="28" s="1"/>
  <c r="DC38" i="26"/>
  <c r="DC79" i="21"/>
  <c r="DC271" i="21" l="1"/>
  <c r="DC42" i="26"/>
  <c r="DG90" i="21"/>
  <c r="DH24" i="28" s="1"/>
  <c r="DD23" i="28"/>
  <c r="DD76" i="21"/>
  <c r="DH87" i="21" l="1"/>
  <c r="DH89" i="21" s="1"/>
  <c r="DH39" i="26" s="1"/>
  <c r="DC274" i="21"/>
  <c r="DD29" i="28" s="1"/>
  <c r="DD78" i="21"/>
  <c r="DD79" i="21" s="1"/>
  <c r="DD271" i="21" l="1"/>
  <c r="DE23" i="28"/>
  <c r="DE76" i="21"/>
  <c r="DD38" i="26"/>
  <c r="DH90" i="21"/>
  <c r="DI24" i="28" l="1"/>
  <c r="DI87" i="21"/>
  <c r="DD42" i="26"/>
  <c r="DD274" i="21"/>
  <c r="DE78" i="21"/>
  <c r="DE79" i="21" s="1"/>
  <c r="DF23" i="28" l="1"/>
  <c r="DF76" i="21"/>
  <c r="DE38" i="26"/>
  <c r="DE42" i="26"/>
  <c r="DE29" i="28"/>
  <c r="DE271" i="21"/>
  <c r="DI89" i="21"/>
  <c r="DI39" i="26" s="1"/>
  <c r="AC41" i="29"/>
  <c r="AC37" i="29"/>
  <c r="AD22" i="31"/>
  <c r="U37" i="32"/>
  <c r="U41" i="32"/>
  <c r="DI90" i="21" l="1"/>
  <c r="DJ87" i="21" s="1"/>
  <c r="DE274" i="21"/>
  <c r="DF29" i="28" s="1"/>
  <c r="L144" i="47"/>
  <c r="L140" i="47"/>
  <c r="DF78" i="21"/>
  <c r="DF79" i="21" s="1"/>
  <c r="AD28" i="31"/>
  <c r="DJ24" i="28" l="1"/>
  <c r="DF271" i="21"/>
  <c r="DG23" i="28"/>
  <c r="DG76" i="21"/>
  <c r="DF38" i="26"/>
  <c r="DF42" i="26"/>
  <c r="DJ89" i="21"/>
  <c r="DJ39" i="26" s="1"/>
  <c r="DF274" i="21" l="1"/>
  <c r="DG271" i="21" s="1"/>
  <c r="DJ90" i="21"/>
  <c r="DG78" i="21"/>
  <c r="DG29" i="28" l="1"/>
  <c r="DK24" i="28"/>
  <c r="DK87" i="21"/>
  <c r="DG38" i="26"/>
  <c r="DG79" i="21"/>
  <c r="DK89" i="21" l="1"/>
  <c r="DK39" i="26" s="1"/>
  <c r="DH23" i="28"/>
  <c r="DH76" i="21"/>
  <c r="AD38" i="29"/>
  <c r="DK90" i="21" l="1"/>
  <c r="DL24" i="28" s="1"/>
  <c r="DG42" i="26"/>
  <c r="DG274" i="21"/>
  <c r="DH78" i="21"/>
  <c r="DH79" i="21" s="1"/>
  <c r="AE23" i="31"/>
  <c r="DL87" i="21" l="1"/>
  <c r="DL89" i="21" s="1"/>
  <c r="DL39" i="26" s="1"/>
  <c r="DH271" i="21"/>
  <c r="DH29" i="28"/>
  <c r="DH38" i="26"/>
  <c r="DI23" i="28"/>
  <c r="DI76" i="21"/>
  <c r="DL90" i="21" l="1"/>
  <c r="DM24" i="28" s="1"/>
  <c r="DH42" i="26"/>
  <c r="DH274" i="21"/>
  <c r="DI78" i="21"/>
  <c r="DI79" i="21" s="1"/>
  <c r="DM87" i="21" l="1"/>
  <c r="DM89" i="21" s="1"/>
  <c r="DM39" i="26" s="1"/>
  <c r="DI29" i="28"/>
  <c r="DI271" i="21"/>
  <c r="DJ23" i="28"/>
  <c r="DJ76" i="21"/>
  <c r="DI38" i="26"/>
  <c r="DI42" i="26"/>
  <c r="DI274" i="21" l="1"/>
  <c r="DJ78" i="21"/>
  <c r="DJ79" i="21" s="1"/>
  <c r="DM90" i="21"/>
  <c r="DN24" i="28" l="1"/>
  <c r="DN87" i="21"/>
  <c r="DJ29" i="28"/>
  <c r="DJ271" i="21"/>
  <c r="DK23" i="28"/>
  <c r="DK76" i="21"/>
  <c r="DJ38" i="26"/>
  <c r="DJ42" i="26"/>
  <c r="DK78" i="21" l="1"/>
  <c r="DN89" i="21"/>
  <c r="DN39" i="26" s="1"/>
  <c r="DJ274" i="21"/>
  <c r="DN90" i="21" l="1"/>
  <c r="DO87" i="21" s="1"/>
  <c r="DK38" i="26"/>
  <c r="DK42" i="26"/>
  <c r="DK29" i="28"/>
  <c r="DK271" i="21"/>
  <c r="DK79" i="21"/>
  <c r="AD37" i="29"/>
  <c r="AD41" i="29"/>
  <c r="DO24" i="28" l="1"/>
  <c r="DK274" i="21"/>
  <c r="DO89" i="21"/>
  <c r="DO39" i="26" s="1"/>
  <c r="DL23" i="28"/>
  <c r="DL76" i="21"/>
  <c r="AE22" i="31"/>
  <c r="DO90" i="21" l="1"/>
  <c r="DP24" i="28" s="1"/>
  <c r="DL29" i="28"/>
  <c r="DL271" i="21"/>
  <c r="DL78" i="21"/>
  <c r="DL79" i="21" s="1"/>
  <c r="AE28" i="31"/>
  <c r="DP87" i="21" l="1"/>
  <c r="DP89" i="21" s="1"/>
  <c r="DP39" i="26" s="1"/>
  <c r="DM23" i="28"/>
  <c r="DM76" i="21"/>
  <c r="DL38" i="26"/>
  <c r="DL42" i="26"/>
  <c r="DP90" i="21" l="1"/>
  <c r="DQ87" i="21" s="1"/>
  <c r="DL274" i="21"/>
  <c r="DM78" i="21"/>
  <c r="DM79" i="21" s="1"/>
  <c r="DQ24" i="28" l="1"/>
  <c r="DQ89" i="21"/>
  <c r="DQ39" i="26" s="1"/>
  <c r="DN23" i="28"/>
  <c r="DN76" i="21"/>
  <c r="DM38" i="26"/>
  <c r="DM42" i="26"/>
  <c r="DM29" i="28"/>
  <c r="DM271" i="21"/>
  <c r="V38" i="32"/>
  <c r="AE38" i="29"/>
  <c r="DQ90" i="21" l="1"/>
  <c r="DR87" i="21" s="1"/>
  <c r="DM274" i="21"/>
  <c r="DN29" i="28" s="1"/>
  <c r="M141" i="47"/>
  <c r="DN78" i="21"/>
  <c r="DN38" i="26" s="1"/>
  <c r="DR24" i="28" l="1"/>
  <c r="DN271" i="21"/>
  <c r="DN79" i="21"/>
  <c r="DO76" i="21" s="1"/>
  <c r="DR89" i="21"/>
  <c r="DR39" i="26" s="1"/>
  <c r="AF23" i="31"/>
  <c r="DO23" i="28" l="1"/>
  <c r="DN42" i="26"/>
  <c r="DO78" i="21"/>
  <c r="DO38" i="26" s="1"/>
  <c r="DR90" i="21"/>
  <c r="DN274" i="21" l="1"/>
  <c r="DO271" i="21" s="1"/>
  <c r="DO79" i="21"/>
  <c r="DP23" i="28" s="1"/>
  <c r="DS24" i="28"/>
  <c r="DS87" i="21"/>
  <c r="DO29" i="28" l="1"/>
  <c r="DP76" i="21"/>
  <c r="DP78" i="21" s="1"/>
  <c r="DP38" i="26" s="1"/>
  <c r="DS89" i="21"/>
  <c r="DS39" i="26" s="1"/>
  <c r="DO42" i="26"/>
  <c r="DS90" i="21" l="1"/>
  <c r="DT24" i="28" s="1"/>
  <c r="DO274" i="21"/>
  <c r="DP79" i="21"/>
  <c r="DT87" i="21" l="1"/>
  <c r="DT89" i="21" s="1"/>
  <c r="DT39" i="26" s="1"/>
  <c r="DQ23" i="28"/>
  <c r="DQ76" i="21"/>
  <c r="DP42" i="26"/>
  <c r="DP29" i="28"/>
  <c r="DP271" i="21"/>
  <c r="DP274" i="21" l="1"/>
  <c r="DQ271" i="21" s="1"/>
  <c r="DQ78" i="21"/>
  <c r="DQ79" i="21" s="1"/>
  <c r="DT90" i="21"/>
  <c r="AP358" i="21" l="1"/>
  <c r="DQ29" i="28"/>
  <c r="DR23" i="28"/>
  <c r="DR76" i="21"/>
  <c r="DU24" i="28"/>
  <c r="DU87" i="21"/>
  <c r="DQ38" i="26"/>
  <c r="AE37" i="29"/>
  <c r="AF22" i="31"/>
  <c r="V37" i="32"/>
  <c r="AP311" i="21" l="1"/>
  <c r="AP63" i="26"/>
  <c r="DQ42" i="26"/>
  <c r="M140" i="47"/>
  <c r="DU89" i="21"/>
  <c r="DU39" i="26" s="1"/>
  <c r="DR78" i="21"/>
  <c r="DR38" i="26" s="1"/>
  <c r="V41" i="32"/>
  <c r="AE41" i="29"/>
  <c r="DQ274" i="21" l="1"/>
  <c r="DR29" i="28" s="1"/>
  <c r="M144" i="47"/>
  <c r="DU90" i="21"/>
  <c r="DV24" i="28" s="1"/>
  <c r="DR79" i="21"/>
  <c r="AF28" i="31"/>
  <c r="DR271" i="21" l="1"/>
  <c r="DV87" i="21"/>
  <c r="DV89" i="21" s="1"/>
  <c r="DV39" i="26" s="1"/>
  <c r="DS23" i="28"/>
  <c r="DS76" i="21"/>
  <c r="DR42" i="26"/>
  <c r="DS78" i="21" l="1"/>
  <c r="DS79" i="21" s="1"/>
  <c r="DR274" i="21"/>
  <c r="DV90" i="21"/>
  <c r="DT23" i="28" l="1"/>
  <c r="DT76" i="21"/>
  <c r="DW24" i="28"/>
  <c r="DW87" i="21"/>
  <c r="DS38" i="26"/>
  <c r="DS29" i="28"/>
  <c r="DS271" i="21"/>
  <c r="DS42" i="26" l="1"/>
  <c r="DW89" i="21"/>
  <c r="DW39" i="26" s="1"/>
  <c r="DT78" i="21"/>
  <c r="DT38" i="26" s="1"/>
  <c r="AF38" i="29"/>
  <c r="DS274" i="21" l="1"/>
  <c r="DT29" i="28" s="1"/>
  <c r="DW90" i="21"/>
  <c r="DX24" i="28" s="1"/>
  <c r="DT79" i="21"/>
  <c r="DU23" i="28" s="1"/>
  <c r="AG23" i="31"/>
  <c r="DT271" i="21" l="1"/>
  <c r="DX87" i="21"/>
  <c r="DX89" i="21" s="1"/>
  <c r="DX39" i="26" s="1"/>
  <c r="DU76" i="21"/>
  <c r="DU78" i="21" s="1"/>
  <c r="DU38" i="26" s="1"/>
  <c r="DX90" i="21" l="1"/>
  <c r="DY24" i="28" s="1"/>
  <c r="DU79" i="21"/>
  <c r="DV23" i="28" s="1"/>
  <c r="DT42" i="26"/>
  <c r="DT274" i="21"/>
  <c r="DV76" i="21" l="1"/>
  <c r="DV78" i="21" s="1"/>
  <c r="DV38" i="26" s="1"/>
  <c r="DY87" i="21"/>
  <c r="DY89" i="21" s="1"/>
  <c r="DY39" i="26" s="1"/>
  <c r="DU42" i="26"/>
  <c r="DU29" i="28"/>
  <c r="DU271" i="21"/>
  <c r="DV79" i="21" l="1"/>
  <c r="DW23" i="28" s="1"/>
  <c r="DU274" i="21"/>
  <c r="DY90" i="21"/>
  <c r="DW76" i="21" l="1"/>
  <c r="DW78" i="21" s="1"/>
  <c r="DW38" i="26" s="1"/>
  <c r="DV29" i="28"/>
  <c r="DV271" i="21"/>
  <c r="DZ24" i="28"/>
  <c r="DZ87" i="21"/>
  <c r="AF37" i="29"/>
  <c r="DW79" i="21" l="1"/>
  <c r="DX76" i="21" s="1"/>
  <c r="DV42" i="26"/>
  <c r="DZ89" i="21"/>
  <c r="DZ39" i="26" s="1"/>
  <c r="DX23" i="28" l="1"/>
  <c r="DV274" i="21"/>
  <c r="DX78" i="21"/>
  <c r="DX38" i="26" s="1"/>
  <c r="DZ90" i="21"/>
  <c r="AG22" i="31"/>
  <c r="DX79" i="21" l="1"/>
  <c r="DY23" i="28" s="1"/>
  <c r="DW29" i="28"/>
  <c r="DW271" i="21"/>
  <c r="DW42" i="26"/>
  <c r="EA24" i="28"/>
  <c r="EA87" i="21"/>
  <c r="AF41" i="29"/>
  <c r="DY76" i="21" l="1"/>
  <c r="DY78" i="21" s="1"/>
  <c r="DY38" i="26" s="1"/>
  <c r="DW274" i="21"/>
  <c r="EA89" i="21"/>
  <c r="EA39" i="26" s="1"/>
  <c r="DY79" i="21" l="1"/>
  <c r="DZ23" i="28" s="1"/>
  <c r="DX42" i="26"/>
  <c r="EA90" i="21"/>
  <c r="DX29" i="28"/>
  <c r="DX271" i="21"/>
  <c r="AG28" i="31"/>
  <c r="DZ76" i="21" l="1"/>
  <c r="DZ78" i="21" s="1"/>
  <c r="DZ38" i="26" s="1"/>
  <c r="DX274" i="21"/>
  <c r="EB24" i="28"/>
  <c r="EB87" i="21"/>
  <c r="DZ79" i="21" l="1"/>
  <c r="EA23" i="28" s="1"/>
  <c r="DY42" i="26"/>
  <c r="EB89" i="21"/>
  <c r="EB39" i="26" s="1"/>
  <c r="DY29" i="28"/>
  <c r="DY271" i="21"/>
  <c r="EA76" i="21" l="1"/>
  <c r="EA78" i="21" s="1"/>
  <c r="EA38" i="26" s="1"/>
  <c r="EB90" i="21"/>
  <c r="EC87" i="21" s="1"/>
  <c r="DY274" i="21"/>
  <c r="EC24" i="28" l="1"/>
  <c r="EA79" i="21"/>
  <c r="EB23" i="28" s="1"/>
  <c r="EC89" i="21"/>
  <c r="EC39" i="26" s="1"/>
  <c r="DZ29" i="28"/>
  <c r="DZ271" i="21"/>
  <c r="W38" i="32"/>
  <c r="AG38" i="29"/>
  <c r="L38" i="29" l="1"/>
  <c r="EB76" i="21"/>
  <c r="EB78" i="21" s="1"/>
  <c r="EB38" i="26" s="1"/>
  <c r="EC90" i="21"/>
  <c r="ED87" i="21" s="1"/>
  <c r="N141" i="47"/>
  <c r="L38" i="32"/>
  <c r="C141" i="47" s="1"/>
  <c r="DZ42" i="26"/>
  <c r="ED24" i="28" l="1"/>
  <c r="DZ274" i="21"/>
  <c r="EA271" i="21" s="1"/>
  <c r="EB79" i="21"/>
  <c r="EC23" i="28" s="1"/>
  <c r="ED89" i="21"/>
  <c r="AH23" i="31"/>
  <c r="ED90" i="21" l="1"/>
  <c r="ED39" i="26"/>
  <c r="EA29" i="28"/>
  <c r="EC76" i="21"/>
  <c r="EC78" i="21" s="1"/>
  <c r="EC38" i="26" s="1"/>
  <c r="EA42" i="26"/>
  <c r="AG37" i="29"/>
  <c r="W37" i="32"/>
  <c r="L37" i="29" l="1"/>
  <c r="EE87" i="21"/>
  <c r="EE89" i="21" s="1"/>
  <c r="EA274" i="21"/>
  <c r="EB271" i="21" s="1"/>
  <c r="EC79" i="21"/>
  <c r="ED23" i="28" s="1"/>
  <c r="N140" i="47"/>
  <c r="L37" i="32"/>
  <c r="C140" i="47" s="1"/>
  <c r="AH22" i="31"/>
  <c r="EE90" i="21" l="1"/>
  <c r="EE39" i="26"/>
  <c r="EB29" i="28"/>
  <c r="ED76" i="21"/>
  <c r="ED78" i="21" s="1"/>
  <c r="ED79" i="21" l="1"/>
  <c r="ED38" i="26"/>
  <c r="EF87" i="21"/>
  <c r="EF89" i="21" s="1"/>
  <c r="EF90" i="21" l="1"/>
  <c r="EF39" i="26"/>
  <c r="EE76" i="21"/>
  <c r="EE78" i="21" s="1"/>
  <c r="EB42" i="26"/>
  <c r="EB274" i="21"/>
  <c r="EG87" i="21" l="1"/>
  <c r="EG89" i="21" s="1"/>
  <c r="EE79" i="21"/>
  <c r="EE38" i="26"/>
  <c r="EC29" i="28"/>
  <c r="EC271" i="21"/>
  <c r="EF76" i="21" l="1"/>
  <c r="EF78" i="21" s="1"/>
  <c r="EG90" i="21"/>
  <c r="EG39" i="26"/>
  <c r="EC274" i="21"/>
  <c r="EH87" i="21" l="1"/>
  <c r="EH89" i="21" s="1"/>
  <c r="EF79" i="21"/>
  <c r="EF38" i="26"/>
  <c r="EC42" i="26"/>
  <c r="L273" i="21"/>
  <c r="ED29" i="28"/>
  <c r="ED271" i="21"/>
  <c r="AG41" i="29"/>
  <c r="W41" i="32"/>
  <c r="AH28" i="31"/>
  <c r="L41" i="29" l="1"/>
  <c r="EG76" i="21"/>
  <c r="EG78" i="21" s="1"/>
  <c r="EH90" i="21"/>
  <c r="EH39" i="26"/>
  <c r="N144" i="47"/>
  <c r="L41" i="32"/>
  <c r="C144" i="47" s="1"/>
  <c r="EI87" i="21" l="1"/>
  <c r="EI89" i="21" s="1"/>
  <c r="EG79" i="21"/>
  <c r="EG38" i="26"/>
  <c r="EI90" i="21" l="1"/>
  <c r="EI39" i="26"/>
  <c r="EH76" i="21"/>
  <c r="EH78" i="21" s="1"/>
  <c r="ED274" i="21"/>
  <c r="ED42" i="26"/>
  <c r="EJ87" i="21" l="1"/>
  <c r="EJ89" i="21" s="1"/>
  <c r="EE42" i="26"/>
  <c r="EE271" i="21"/>
  <c r="EE274" i="21" s="1"/>
  <c r="EH79" i="21"/>
  <c r="EH38" i="26"/>
  <c r="EF271" i="21" l="1"/>
  <c r="EI76" i="21"/>
  <c r="EI78" i="21" s="1"/>
  <c r="EJ90" i="21"/>
  <c r="EJ39" i="26"/>
  <c r="EF274" i="21" l="1"/>
  <c r="EG271" i="21" s="1"/>
  <c r="EF42" i="26"/>
  <c r="EK87" i="21"/>
  <c r="EK89" i="21" s="1"/>
  <c r="EI79" i="21"/>
  <c r="EI38" i="26"/>
  <c r="EG42" i="26"/>
  <c r="EG274" i="21" l="1"/>
  <c r="EJ76" i="21"/>
  <c r="EJ78" i="21" s="1"/>
  <c r="EH42" i="26"/>
  <c r="EK90" i="21"/>
  <c r="EK39" i="26"/>
  <c r="EI42" i="26" l="1"/>
  <c r="EJ79" i="21"/>
  <c r="EJ38" i="26"/>
  <c r="EL87" i="21"/>
  <c r="EL89" i="21" s="1"/>
  <c r="EH271" i="21"/>
  <c r="EH274" i="21" s="1"/>
  <c r="EI271" i="21" l="1"/>
  <c r="EI274" i="21" s="1"/>
  <c r="EK76" i="21"/>
  <c r="EK78" i="21" s="1"/>
  <c r="EL90" i="21"/>
  <c r="EL39" i="26"/>
  <c r="EJ271" i="21" l="1"/>
  <c r="EJ274" i="21" s="1"/>
  <c r="EM87" i="21"/>
  <c r="EM89" i="21" s="1"/>
  <c r="EJ42" i="26"/>
  <c r="EK79" i="21"/>
  <c r="EK38" i="26"/>
  <c r="EK271" i="21" l="1"/>
  <c r="EL76" i="21"/>
  <c r="EL78" i="21" s="1"/>
  <c r="EM90" i="21"/>
  <c r="EM39" i="26"/>
  <c r="EL79" i="21" l="1"/>
  <c r="EL38" i="26"/>
  <c r="EK274" i="21"/>
  <c r="EK42" i="26"/>
  <c r="EN87" i="21"/>
  <c r="EN89" i="21" s="1"/>
  <c r="BD41" i="28"/>
  <c r="U40" i="31"/>
  <c r="EL42" i="26" l="1"/>
  <c r="EN90" i="21"/>
  <c r="EN39" i="26"/>
  <c r="EL271" i="21"/>
  <c r="EL274" i="21" s="1"/>
  <c r="EM76" i="21"/>
  <c r="EM78" i="21" s="1"/>
  <c r="BE41" i="28"/>
  <c r="EM271" i="21" l="1"/>
  <c r="EM79" i="21"/>
  <c r="EM38" i="26"/>
  <c r="EO87" i="21"/>
  <c r="EO89" i="21" s="1"/>
  <c r="BF41" i="28"/>
  <c r="EO90" i="21" l="1"/>
  <c r="EO39" i="26"/>
  <c r="L39" i="26" s="1"/>
  <c r="EN76" i="21"/>
  <c r="EN78" i="21" s="1"/>
  <c r="BG41" i="28"/>
  <c r="EN79" i="21" l="1"/>
  <c r="EN38" i="26"/>
  <c r="EM274" i="21"/>
  <c r="EM42" i="26"/>
  <c r="BH41" i="28"/>
  <c r="EN271" i="21" l="1"/>
  <c r="EO76" i="21"/>
  <c r="EO78" i="21" s="1"/>
  <c r="BI41" i="28"/>
  <c r="EO79" i="21" l="1"/>
  <c r="EO38" i="26"/>
  <c r="L38" i="26" s="1"/>
  <c r="BJ41" i="28"/>
  <c r="AV358" i="21"/>
  <c r="V40" i="31"/>
  <c r="EN274" i="21" l="1"/>
  <c r="EN42" i="26"/>
  <c r="BK41" i="28"/>
  <c r="AV311" i="21"/>
  <c r="AV63" i="26"/>
  <c r="EO42" i="26" l="1"/>
  <c r="L42" i="26" s="1"/>
  <c r="EO271" i="21"/>
  <c r="EO274" i="21" s="1"/>
  <c r="BL41" i="28"/>
  <c r="BM41" i="28" l="1"/>
  <c r="BN41" i="28" l="1"/>
  <c r="BO41" i="28" l="1"/>
  <c r="BP41" i="28" l="1"/>
  <c r="W40" i="31"/>
  <c r="BQ41" i="28" l="1"/>
  <c r="BR41" i="28" l="1"/>
  <c r="BS41" i="28" l="1"/>
  <c r="BT41" i="28" l="1"/>
  <c r="BU41" i="28" l="1"/>
  <c r="BV41" i="28" l="1"/>
  <c r="X40" i="31"/>
  <c r="BW41" i="28" l="1"/>
  <c r="BX41" i="28" l="1"/>
  <c r="BY41" i="28" l="1"/>
  <c r="BZ41" i="28" l="1"/>
  <c r="CA41" i="28" l="1"/>
  <c r="CB41" i="28" l="1"/>
  <c r="Y40" i="31"/>
  <c r="CC41" i="28" l="1"/>
  <c r="CD41" i="28" l="1"/>
  <c r="CE41" i="28" l="1"/>
  <c r="CF41" i="28" l="1"/>
  <c r="CG41" i="28" l="1"/>
  <c r="CH41" i="28" l="1"/>
  <c r="Z40" i="31"/>
  <c r="CI41" i="28" l="1"/>
  <c r="CJ41" i="28" l="1"/>
  <c r="CK41" i="28" l="1"/>
  <c r="CL41" i="28" l="1"/>
  <c r="CM41" i="28" l="1"/>
  <c r="CN41" i="28" l="1"/>
  <c r="BB358" i="21"/>
  <c r="AA40" i="31"/>
  <c r="CO41" i="28" l="1"/>
  <c r="BB311" i="21"/>
  <c r="BB63" i="26"/>
  <c r="CP41" i="28" l="1"/>
  <c r="BH358" i="21"/>
  <c r="CQ41" i="28" l="1"/>
  <c r="BH311" i="21"/>
  <c r="BH63" i="26"/>
  <c r="CR41" i="28" l="1"/>
  <c r="BN358" i="21"/>
  <c r="CS41" i="28" l="1"/>
  <c r="BN311" i="21"/>
  <c r="BN63" i="26"/>
  <c r="CT41" i="28" l="1"/>
  <c r="BT358" i="21"/>
  <c r="AB40" i="31"/>
  <c r="CU41" i="28" l="1"/>
  <c r="BT311" i="21"/>
  <c r="BT63" i="26"/>
  <c r="CV41" i="28" l="1"/>
  <c r="CW41" i="28" l="1"/>
  <c r="CX41" i="28" l="1"/>
  <c r="CY41" i="28" l="1"/>
  <c r="CZ41" i="28" l="1"/>
  <c r="AC40" i="31"/>
  <c r="DA41" i="28" l="1"/>
  <c r="DB41" i="28" l="1"/>
  <c r="DC41" i="28" l="1"/>
  <c r="DD41" i="28" l="1"/>
  <c r="DE41" i="28" l="1"/>
  <c r="DF41" i="28" l="1"/>
  <c r="AD40" i="31"/>
  <c r="DG41" i="28" l="1"/>
  <c r="DH41" i="28" l="1"/>
  <c r="DI41" i="28" l="1"/>
  <c r="DJ41" i="28" l="1"/>
  <c r="DK41" i="28" l="1"/>
  <c r="DL41" i="28" l="1"/>
  <c r="AE40" i="31"/>
  <c r="DM41" i="28" l="1"/>
  <c r="DN41" i="28" l="1"/>
  <c r="DO41" i="28" l="1"/>
  <c r="DP41" i="28" l="1"/>
  <c r="DQ41" i="28" l="1"/>
  <c r="DR41" i="28" l="1"/>
  <c r="AF40" i="31"/>
  <c r="DS41" i="28" l="1"/>
  <c r="DT41" i="28" l="1"/>
  <c r="DU41" i="28" l="1"/>
  <c r="DV41" i="28" l="1"/>
  <c r="DW41" i="28" l="1"/>
  <c r="DX41" i="28" l="1"/>
  <c r="AG40" i="31"/>
  <c r="DY41" i="28" l="1"/>
  <c r="DZ41" i="28" l="1"/>
  <c r="EA41" i="28" l="1"/>
  <c r="EB41" i="28" l="1"/>
  <c r="EC41" i="28" l="1"/>
  <c r="ED41" i="28" l="1"/>
  <c r="AH40" i="31"/>
  <c r="BO65" i="26" l="1"/>
  <c r="BO66" i="26" l="1"/>
  <c r="V65" i="29"/>
  <c r="V64" i="29"/>
  <c r="Z65" i="26" l="1"/>
  <c r="Z66" i="26"/>
  <c r="AB65" i="26"/>
  <c r="AB66" i="26"/>
  <c r="O64" i="32"/>
  <c r="O65" i="32"/>
  <c r="P65" i="29"/>
  <c r="P64" i="29"/>
  <c r="F167" i="47" l="1"/>
  <c r="F168" i="47" l="1"/>
  <c r="Y65" i="26"/>
  <c r="Y66" i="26"/>
  <c r="N64" i="32"/>
  <c r="O65" i="29"/>
  <c r="N65" i="32"/>
  <c r="O64" i="29"/>
  <c r="ED42" i="28" l="1"/>
  <c r="AH41" i="31"/>
  <c r="E168" i="47" l="1"/>
  <c r="E167" i="47"/>
  <c r="EO65" i="26" l="1"/>
  <c r="EI358" i="21" l="1"/>
  <c r="EO358" i="21" l="1"/>
  <c r="EI63" i="26"/>
  <c r="EI311" i="21"/>
  <c r="EO63" i="26" l="1"/>
  <c r="EO311" i="21"/>
  <c r="BD42" i="28" l="1"/>
  <c r="U41" i="31"/>
  <c r="BE42" i="28" l="1"/>
  <c r="BG42" i="28" l="1"/>
  <c r="BI358" i="21" l="1"/>
  <c r="BI311" i="21" s="1"/>
  <c r="BI63" i="26" l="1"/>
  <c r="U62" i="29"/>
  <c r="U71" i="29" l="1"/>
  <c r="U76" i="29"/>
  <c r="BJ42" i="28" l="1"/>
  <c r="V41" i="31"/>
  <c r="BL42" i="28" l="1"/>
  <c r="BM42" i="28" l="1"/>
  <c r="BN42" i="28" l="1"/>
  <c r="BO42" i="28" l="1"/>
  <c r="BO358" i="21" l="1"/>
  <c r="BO63" i="26" s="1"/>
  <c r="V62" i="29"/>
  <c r="BO311" i="21" l="1"/>
  <c r="V71" i="29"/>
  <c r="V76" i="29"/>
  <c r="BP42" i="28" l="1"/>
  <c r="W41" i="31"/>
  <c r="BQ42" i="28" l="1"/>
  <c r="BU42" i="28" l="1"/>
  <c r="BU358" i="21" l="1"/>
  <c r="BU311" i="21" l="1"/>
  <c r="BU63" i="26"/>
  <c r="W62" i="29"/>
  <c r="R62" i="32"/>
  <c r="W76" i="29" l="1"/>
  <c r="I165" i="47"/>
  <c r="BV42" i="28" l="1"/>
  <c r="X41" i="31"/>
  <c r="CH42" i="28" l="1"/>
  <c r="Z41" i="31"/>
  <c r="CI42" i="28" l="1"/>
  <c r="CJ42" i="28" l="1"/>
  <c r="CK42" i="28" l="1"/>
  <c r="CL42" i="28" l="1"/>
  <c r="CM42" i="28" l="1"/>
  <c r="CM358" i="21" l="1"/>
  <c r="CM63" i="26" l="1"/>
  <c r="CM311" i="21"/>
  <c r="Z62" i="29"/>
  <c r="Z71" i="29" l="1"/>
  <c r="Z76" i="29"/>
  <c r="CN42" i="28" l="1"/>
  <c r="AA41" i="31"/>
  <c r="CO42" i="28" l="1"/>
  <c r="CP42" i="28" l="1"/>
  <c r="CQ42" i="28" l="1"/>
  <c r="CR42" i="28" l="1"/>
  <c r="EO66" i="26" l="1"/>
  <c r="CS42" i="28" l="1"/>
  <c r="CS358" i="21" l="1"/>
  <c r="CS311" i="21" l="1"/>
  <c r="CS63" i="26"/>
  <c r="AA62" i="29"/>
  <c r="T62" i="32"/>
  <c r="AA71" i="29" l="1"/>
  <c r="AA76" i="29"/>
  <c r="K165" i="47"/>
  <c r="CT42" i="28" l="1"/>
  <c r="AB41" i="31"/>
  <c r="CU42" i="28" l="1"/>
  <c r="CV42" i="28" l="1"/>
  <c r="CW42" i="28" l="1"/>
  <c r="CX42" i="28" l="1"/>
  <c r="CY42" i="28" l="1"/>
  <c r="CY358" i="21" l="1"/>
  <c r="CY63" i="26" l="1"/>
  <c r="CY311" i="21"/>
  <c r="AB62" i="29"/>
  <c r="AB71" i="29" l="1"/>
  <c r="AB76" i="29"/>
  <c r="CZ42" i="28" l="1"/>
  <c r="AC41" i="31"/>
  <c r="DA42" i="28" l="1"/>
  <c r="DB42" i="28" l="1"/>
  <c r="DC42" i="28" l="1"/>
  <c r="DD42" i="28" l="1"/>
  <c r="DE42" i="28" l="1"/>
  <c r="DE358" i="21" l="1"/>
  <c r="DE63" i="26" l="1"/>
  <c r="DE311" i="21"/>
  <c r="U62" i="32"/>
  <c r="AC62" i="29"/>
  <c r="AC76" i="29" l="1"/>
  <c r="AC71" i="29"/>
  <c r="L165" i="47"/>
  <c r="DF42" i="28" l="1"/>
  <c r="AD41" i="31"/>
  <c r="DG42" i="28" l="1"/>
  <c r="DH42" i="28" l="1"/>
  <c r="DI42" i="28" l="1"/>
  <c r="DJ42" i="28" l="1"/>
  <c r="DK42" i="28" l="1"/>
  <c r="DK358" i="21" l="1"/>
  <c r="DK63" i="26" l="1"/>
  <c r="DK311" i="21"/>
  <c r="AD62" i="29"/>
  <c r="AD76" i="29" l="1"/>
  <c r="AD71" i="29"/>
  <c r="DL42" i="28" l="1"/>
  <c r="AE41" i="31"/>
  <c r="DM42" i="28" l="1"/>
  <c r="DN42" i="28" l="1"/>
  <c r="DO42" i="28" l="1"/>
  <c r="DP42" i="28" l="1"/>
  <c r="DQ42" i="28" l="1"/>
  <c r="DQ358" i="21" l="1"/>
  <c r="DQ311" i="21" l="1"/>
  <c r="DQ63" i="26"/>
  <c r="AE62" i="29"/>
  <c r="V62" i="32"/>
  <c r="AE71" i="29" l="1"/>
  <c r="AE76" i="29"/>
  <c r="M165" i="47"/>
  <c r="DR42" i="28" l="1"/>
  <c r="AF41" i="31"/>
  <c r="DS42" i="28" l="1"/>
  <c r="DT42" i="28" l="1"/>
  <c r="DU42" i="28" l="1"/>
  <c r="DV42" i="28" l="1"/>
  <c r="DW42" i="28" l="1"/>
  <c r="DW358" i="21" l="1"/>
  <c r="DW311" i="21" l="1"/>
  <c r="DW63" i="26"/>
  <c r="AF62" i="29"/>
  <c r="AF71" i="29" l="1"/>
  <c r="AF76" i="29"/>
  <c r="DX42" i="28" l="1"/>
  <c r="AG41" i="31"/>
  <c r="DY42" i="28" l="1"/>
  <c r="DZ42" i="28" l="1"/>
  <c r="EA42" i="28" l="1"/>
  <c r="EB42" i="28" l="1"/>
  <c r="EC42" i="28" l="1"/>
  <c r="EC358" i="21" l="1"/>
  <c r="EC311" i="21" l="1"/>
  <c r="EC63" i="26"/>
  <c r="AG62" i="29"/>
  <c r="W62" i="32"/>
  <c r="AG76" i="29" l="1"/>
  <c r="N165" i="47"/>
  <c r="EC66" i="26" l="1"/>
  <c r="EC65" i="26"/>
  <c r="W65" i="32"/>
  <c r="W64" i="32"/>
  <c r="AG65" i="29"/>
  <c r="AG64" i="29"/>
  <c r="N168" i="47" l="1"/>
  <c r="N167" i="47"/>
  <c r="AG71" i="29"/>
  <c r="CA65" i="26" l="1"/>
  <c r="CA66" i="26"/>
  <c r="X64" i="29"/>
  <c r="X65" i="29"/>
  <c r="W75" i="32" l="1"/>
  <c r="V75" i="32" l="1"/>
  <c r="U75" i="32" l="1"/>
  <c r="T75" i="32" l="1"/>
  <c r="S75" i="32" l="1"/>
  <c r="BU65" i="26" l="1"/>
  <c r="BU66" i="26"/>
  <c r="CA358" i="21"/>
  <c r="CA63" i="26" s="1"/>
  <c r="CG358" i="21"/>
  <c r="CG63" i="26" s="1"/>
  <c r="CG65" i="26"/>
  <c r="CG66" i="26"/>
  <c r="CG311" i="21" l="1"/>
  <c r="CA311" i="21"/>
  <c r="R64" i="32"/>
  <c r="S65" i="32"/>
  <c r="W64" i="29"/>
  <c r="S64" i="32"/>
  <c r="R65" i="32"/>
  <c r="S62" i="32"/>
  <c r="W71" i="29" l="1"/>
  <c r="X62" i="29"/>
  <c r="W65" i="29"/>
  <c r="X71" i="29" l="1"/>
  <c r="Y64" i="29"/>
  <c r="Y62" i="29"/>
  <c r="Y71" i="29" l="1"/>
  <c r="Y65" i="29"/>
  <c r="X76" i="29" l="1"/>
  <c r="Y76" i="29"/>
  <c r="BF42" i="28" l="1"/>
  <c r="BH42" i="28" l="1"/>
  <c r="CG42" i="28" l="1"/>
  <c r="CA42" i="28" l="1"/>
  <c r="J165" i="47"/>
  <c r="J168" i="47"/>
  <c r="J167" i="47"/>
  <c r="CB42" i="28"/>
  <c r="BY42" i="28"/>
  <c r="BZ42" i="28"/>
  <c r="BI42" i="28" l="1"/>
  <c r="BX42" i="28" l="1"/>
  <c r="BW42" i="28"/>
  <c r="Y41" i="31"/>
  <c r="CF42" i="28" l="1"/>
  <c r="CD42" i="28"/>
  <c r="CE42" i="28"/>
  <c r="CC42" i="28"/>
  <c r="I167" i="47"/>
  <c r="I168" i="47"/>
  <c r="Q75" i="32" l="1"/>
  <c r="BK42" i="28" l="1"/>
  <c r="BR42" i="28" l="1"/>
  <c r="BS42" i="28" l="1"/>
  <c r="BT42" i="28" l="1"/>
  <c r="R75" i="32" l="1"/>
  <c r="O64" i="24" l="1"/>
  <c r="O75" i="32" l="1"/>
  <c r="P75" i="32"/>
  <c r="C97" i="47" l="1"/>
  <c r="M42" i="21"/>
  <c r="N34" i="28" s="1"/>
  <c r="N33" i="31"/>
  <c r="N39" i="21" l="1"/>
  <c r="N42" i="21" s="1"/>
  <c r="G36" i="24"/>
  <c r="N57" i="32"/>
  <c r="N57" i="29"/>
  <c r="O34" i="28" l="1"/>
  <c r="O39" i="21"/>
  <c r="O42" i="21" s="1"/>
  <c r="E160" i="47"/>
  <c r="F45" i="33"/>
  <c r="V54" i="24"/>
  <c r="C36" i="24"/>
  <c r="E4" i="47"/>
  <c r="D36" i="24"/>
  <c r="H81" i="32"/>
  <c r="H87" i="29"/>
  <c r="G37" i="24"/>
  <c r="G38" i="24" s="1"/>
  <c r="P34" i="28" l="1"/>
  <c r="P39" i="21"/>
  <c r="P42" i="21" s="1"/>
  <c r="G198" i="21"/>
  <c r="C38" i="24"/>
  <c r="D38" i="24"/>
  <c r="D57" i="24"/>
  <c r="F45" i="27"/>
  <c r="H45" i="27" s="1"/>
  <c r="E6" i="47"/>
  <c r="D45" i="47" s="1"/>
  <c r="AD87" i="29"/>
  <c r="AG87" i="29"/>
  <c r="Z87" i="29"/>
  <c r="S87" i="29"/>
  <c r="N87" i="29"/>
  <c r="AA87" i="29"/>
  <c r="O87" i="29"/>
  <c r="U87" i="29"/>
  <c r="R87" i="29"/>
  <c r="Q87" i="29"/>
  <c r="AC87" i="29"/>
  <c r="V87" i="29"/>
  <c r="AE87" i="29"/>
  <c r="X87" i="29"/>
  <c r="Y87" i="29"/>
  <c r="T87" i="29"/>
  <c r="AF87" i="29"/>
  <c r="AB87" i="29"/>
  <c r="W87" i="29"/>
  <c r="P87" i="29"/>
  <c r="D43" i="47"/>
  <c r="C37" i="24"/>
  <c r="D37" i="24"/>
  <c r="F46" i="33"/>
  <c r="F44" i="27"/>
  <c r="G182" i="21"/>
  <c r="D56" i="24"/>
  <c r="E5" i="47"/>
  <c r="D44" i="47" s="1"/>
  <c r="G40" i="24"/>
  <c r="G369" i="21" s="1"/>
  <c r="Q81" i="32"/>
  <c r="R81" i="32"/>
  <c r="N81" i="32"/>
  <c r="P81" i="32"/>
  <c r="T81" i="32"/>
  <c r="O81" i="32"/>
  <c r="U81" i="32"/>
  <c r="S81" i="32"/>
  <c r="V81" i="32"/>
  <c r="W81" i="32"/>
  <c r="M201" i="21" l="1"/>
  <c r="M200" i="21"/>
  <c r="M185" i="21"/>
  <c r="M184" i="21"/>
  <c r="M371" i="21"/>
  <c r="M372" i="21"/>
  <c r="M62" i="26" s="1"/>
  <c r="G370" i="21"/>
  <c r="Q34" i="28"/>
  <c r="Q39" i="21"/>
  <c r="Q42" i="21" s="1"/>
  <c r="G183" i="21"/>
  <c r="M59" i="26"/>
  <c r="G199" i="21"/>
  <c r="M60" i="26"/>
  <c r="V55" i="24"/>
  <c r="M81" i="32"/>
  <c r="V57" i="24" s="1"/>
  <c r="C40" i="24"/>
  <c r="G434" i="21"/>
  <c r="G432" i="21" s="1"/>
  <c r="D40" i="24"/>
  <c r="H411" i="21"/>
  <c r="O53" i="24"/>
  <c r="E8" i="47"/>
  <c r="D48" i="47" s="1"/>
  <c r="D49" i="47" s="1"/>
  <c r="F50" i="24"/>
  <c r="H44" i="27"/>
  <c r="H43" i="27" s="1"/>
  <c r="H35" i="27" s="1"/>
  <c r="H60" i="27"/>
  <c r="H61" i="27" s="1"/>
  <c r="D46" i="47"/>
  <c r="H87" i="32"/>
  <c r="F57" i="24"/>
  <c r="H93" i="29"/>
  <c r="F76" i="47"/>
  <c r="E76" i="47" s="1"/>
  <c r="M87" i="29"/>
  <c r="H86" i="32"/>
  <c r="H92" i="29"/>
  <c r="H408" i="21"/>
  <c r="F56" i="24"/>
  <c r="F75" i="47"/>
  <c r="E75" i="47" s="1"/>
  <c r="M61" i="32"/>
  <c r="M58" i="32"/>
  <c r="M61" i="29"/>
  <c r="M58" i="29"/>
  <c r="M59" i="29"/>
  <c r="M59" i="32"/>
  <c r="BC184" i="21" l="1"/>
  <c r="BC185" i="21"/>
  <c r="BC201" i="21"/>
  <c r="BC200" i="21"/>
  <c r="BC54" i="26" s="1"/>
  <c r="BC371" i="21"/>
  <c r="BC56" i="26" s="1"/>
  <c r="BC372" i="21"/>
  <c r="BC62" i="26" s="1"/>
  <c r="D164" i="47"/>
  <c r="M373" i="21"/>
  <c r="M56" i="26"/>
  <c r="BC53" i="26"/>
  <c r="BC59" i="26"/>
  <c r="BC60" i="26"/>
  <c r="R34" i="28"/>
  <c r="R39" i="21"/>
  <c r="R42" i="21" s="1"/>
  <c r="E9" i="47"/>
  <c r="D161" i="47"/>
  <c r="D162" i="47"/>
  <c r="D50" i="47"/>
  <c r="F48" i="24"/>
  <c r="G50" i="24"/>
  <c r="E51" i="24" s="1"/>
  <c r="AW60" i="26"/>
  <c r="L60" i="26" s="1"/>
  <c r="AW54" i="26"/>
  <c r="AF93" i="29"/>
  <c r="X92" i="29"/>
  <c r="P92" i="29"/>
  <c r="AB93" i="29"/>
  <c r="T92" i="29"/>
  <c r="AE93" i="29"/>
  <c r="W93" i="29"/>
  <c r="O93" i="29"/>
  <c r="AA92" i="29"/>
  <c r="S92" i="29"/>
  <c r="N92" i="29"/>
  <c r="R93" i="29"/>
  <c r="V93" i="29"/>
  <c r="Y93" i="29"/>
  <c r="AC93" i="29"/>
  <c r="AD93" i="29"/>
  <c r="V92" i="29"/>
  <c r="O92" i="29"/>
  <c r="Z92" i="29"/>
  <c r="R92" i="29"/>
  <c r="AC92" i="29"/>
  <c r="U93" i="29"/>
  <c r="AG92" i="29"/>
  <c r="Y92" i="29"/>
  <c r="Q93" i="29"/>
  <c r="N93" i="29"/>
  <c r="AB92" i="29"/>
  <c r="T93" i="29"/>
  <c r="AF92" i="29"/>
  <c r="X93" i="29"/>
  <c r="P93" i="29"/>
  <c r="AA93" i="29"/>
  <c r="S93" i="29"/>
  <c r="AE92" i="29"/>
  <c r="W92" i="29"/>
  <c r="Z93" i="29"/>
  <c r="AD92" i="29"/>
  <c r="AG93" i="29"/>
  <c r="Q92" i="29"/>
  <c r="U92" i="29"/>
  <c r="AW53" i="26"/>
  <c r="AW59" i="26"/>
  <c r="V87" i="32"/>
  <c r="W87" i="32"/>
  <c r="O87" i="32"/>
  <c r="S86" i="32"/>
  <c r="T87" i="32"/>
  <c r="N86" i="32"/>
  <c r="T86" i="32"/>
  <c r="U86" i="32"/>
  <c r="N87" i="32"/>
  <c r="Q87" i="32"/>
  <c r="R86" i="32"/>
  <c r="Q86" i="32"/>
  <c r="V86" i="32"/>
  <c r="R87" i="32"/>
  <c r="S87" i="32"/>
  <c r="W86" i="32"/>
  <c r="O86" i="32"/>
  <c r="P87" i="32"/>
  <c r="P86" i="32"/>
  <c r="U87" i="32"/>
  <c r="H62" i="27"/>
  <c r="H63" i="27"/>
  <c r="H65" i="27"/>
  <c r="H67" i="27" s="1"/>
  <c r="H64" i="27" s="1"/>
  <c r="D34" i="47" s="1"/>
  <c r="O55" i="24"/>
  <c r="D75" i="47"/>
  <c r="D76" i="47"/>
  <c r="O56" i="24"/>
  <c r="D25" i="47"/>
  <c r="M33" i="27"/>
  <c r="O62" i="27" s="1"/>
  <c r="C85" i="47"/>
  <c r="G93" i="21"/>
  <c r="H93" i="21" s="1"/>
  <c r="M202" i="21"/>
  <c r="M54" i="26"/>
  <c r="M186" i="21"/>
  <c r="M53" i="26"/>
  <c r="T59" i="29"/>
  <c r="Q53" i="32"/>
  <c r="S52" i="29"/>
  <c r="P53" i="32"/>
  <c r="M52" i="29"/>
  <c r="S58" i="29"/>
  <c r="M52" i="32"/>
  <c r="Q52" i="32"/>
  <c r="M53" i="29"/>
  <c r="P52" i="32"/>
  <c r="T58" i="29"/>
  <c r="T55" i="29"/>
  <c r="P59" i="32"/>
  <c r="P58" i="32"/>
  <c r="M55" i="29"/>
  <c r="S53" i="29"/>
  <c r="Q59" i="32"/>
  <c r="M55" i="32"/>
  <c r="M53" i="32"/>
  <c r="T53" i="29"/>
  <c r="Q58" i="32"/>
  <c r="T52" i="29"/>
  <c r="S59" i="29"/>
  <c r="Q55" i="32"/>
  <c r="L56" i="26" l="1"/>
  <c r="F49" i="24"/>
  <c r="G49" i="24" s="1"/>
  <c r="G362" i="21"/>
  <c r="H158" i="47"/>
  <c r="L55" i="29"/>
  <c r="L55" i="32"/>
  <c r="C158" i="47" s="1"/>
  <c r="D158" i="47"/>
  <c r="N370" i="21"/>
  <c r="N373" i="21" s="1"/>
  <c r="O370" i="21" s="1"/>
  <c r="O373" i="21" s="1"/>
  <c r="H156" i="47"/>
  <c r="H162" i="47"/>
  <c r="H161" i="47"/>
  <c r="H155" i="47"/>
  <c r="S39" i="21"/>
  <c r="S42" i="21" s="1"/>
  <c r="S34" i="28"/>
  <c r="L53" i="29"/>
  <c r="D156" i="47"/>
  <c r="L53" i="32"/>
  <c r="C156" i="47" s="1"/>
  <c r="L52" i="29"/>
  <c r="L52" i="32"/>
  <c r="C155" i="47" s="1"/>
  <c r="D155" i="47"/>
  <c r="G161" i="47"/>
  <c r="L58" i="32"/>
  <c r="C161" i="47" s="1"/>
  <c r="L58" i="29"/>
  <c r="G156" i="47"/>
  <c r="G155" i="47"/>
  <c r="G162" i="47"/>
  <c r="L59" i="32"/>
  <c r="C162" i="47" s="1"/>
  <c r="L59" i="29"/>
  <c r="L54" i="26"/>
  <c r="Q6" i="27"/>
  <c r="J300" i="21"/>
  <c r="M300" i="21" s="1"/>
  <c r="L53" i="26"/>
  <c r="CN93" i="21"/>
  <c r="BA93" i="21"/>
  <c r="BJ93" i="21"/>
  <c r="Z93" i="21"/>
  <c r="CH93" i="21"/>
  <c r="BV93" i="21"/>
  <c r="DM93" i="21"/>
  <c r="AN93" i="21"/>
  <c r="BN93" i="21"/>
  <c r="DT93" i="21"/>
  <c r="BO93" i="21"/>
  <c r="DI93" i="21"/>
  <c r="EE93" i="21"/>
  <c r="BF93" i="21"/>
  <c r="AK93" i="21"/>
  <c r="BG93" i="21"/>
  <c r="CK93" i="21"/>
  <c r="DG93" i="21"/>
  <c r="V93" i="21"/>
  <c r="AV93" i="21"/>
  <c r="CG93" i="21"/>
  <c r="EI93" i="21"/>
  <c r="AH93" i="21"/>
  <c r="BH93" i="21"/>
  <c r="AI93" i="21"/>
  <c r="CC93" i="21"/>
  <c r="CY93" i="21"/>
  <c r="DY93" i="21"/>
  <c r="CF93" i="21"/>
  <c r="AA93" i="21"/>
  <c r="BE93" i="21"/>
  <c r="T93" i="21"/>
  <c r="CT93" i="21"/>
  <c r="CB93" i="21"/>
  <c r="DR93" i="21"/>
  <c r="DF93" i="21"/>
  <c r="AX93" i="21"/>
  <c r="DC93" i="21"/>
  <c r="EG93" i="21"/>
  <c r="AB93" i="21"/>
  <c r="CX93" i="21"/>
  <c r="AW93" i="21"/>
  <c r="BS93" i="21"/>
  <c r="CS93" i="21"/>
  <c r="AZ93" i="21"/>
  <c r="DV93" i="21"/>
  <c r="Y93" i="21"/>
  <c r="AU93" i="21"/>
  <c r="CO93" i="21"/>
  <c r="DK93" i="21"/>
  <c r="U93" i="21"/>
  <c r="BW93" i="21"/>
  <c r="DA93" i="21"/>
  <c r="DW93" i="21"/>
  <c r="BR93" i="21"/>
  <c r="DL93" i="21"/>
  <c r="AL93" i="21"/>
  <c r="CZ93" i="21"/>
  <c r="AR93" i="21"/>
  <c r="AF93" i="21"/>
  <c r="N93" i="21"/>
  <c r="AQ93" i="21"/>
  <c r="BU93" i="21"/>
  <c r="CQ93" i="21"/>
  <c r="EK93" i="21"/>
  <c r="CR93" i="21"/>
  <c r="EH93" i="21"/>
  <c r="AG93" i="21"/>
  <c r="CI93" i="21"/>
  <c r="AD93" i="21"/>
  <c r="CJ93" i="21"/>
  <c r="DJ93" i="21"/>
  <c r="AC93" i="21"/>
  <c r="AY93" i="21"/>
  <c r="EL93" i="21"/>
  <c r="AO93" i="21"/>
  <c r="BK93" i="21"/>
  <c r="DE93" i="21"/>
  <c r="BL93" i="21"/>
  <c r="DB93" i="21"/>
  <c r="EB93" i="21"/>
  <c r="BC93" i="21"/>
  <c r="EC93" i="21"/>
  <c r="X93" i="21"/>
  <c r="CD93" i="21"/>
  <c r="DD93" i="21"/>
  <c r="EJ93" i="21"/>
  <c r="BY93" i="21"/>
  <c r="W93" i="21"/>
  <c r="BX93" i="21"/>
  <c r="BT93" i="21"/>
  <c r="AJ93" i="21"/>
  <c r="BQ93" i="21"/>
  <c r="DQ93" i="21"/>
  <c r="BI93" i="21"/>
  <c r="S93" i="21"/>
  <c r="EA93" i="21"/>
  <c r="CP93" i="21"/>
  <c r="EM93" i="21"/>
  <c r="BD93" i="21"/>
  <c r="DX93" i="21"/>
  <c r="AE93" i="21"/>
  <c r="CV93" i="21"/>
  <c r="R93" i="21"/>
  <c r="AT93" i="21"/>
  <c r="CU93" i="21"/>
  <c r="AM93" i="21"/>
  <c r="DO93" i="21"/>
  <c r="DP93" i="21"/>
  <c r="CA93" i="21"/>
  <c r="BB93" i="21"/>
  <c r="DH93" i="21"/>
  <c r="DN93" i="21"/>
  <c r="Q93" i="21"/>
  <c r="ED93" i="21"/>
  <c r="EF93" i="21"/>
  <c r="AP93" i="21"/>
  <c r="DS93" i="21"/>
  <c r="EN93" i="21"/>
  <c r="AS93" i="21"/>
  <c r="EO93" i="21"/>
  <c r="CL93" i="21"/>
  <c r="CM93" i="21"/>
  <c r="DU93" i="21"/>
  <c r="P93" i="21"/>
  <c r="BP93" i="21"/>
  <c r="BZ93" i="21"/>
  <c r="CW93" i="21"/>
  <c r="DZ93" i="21"/>
  <c r="BM93" i="21"/>
  <c r="O93" i="21"/>
  <c r="CE93" i="21"/>
  <c r="E206" i="47"/>
  <c r="G48" i="24"/>
  <c r="Q5" i="27" s="1"/>
  <c r="Q62" i="27"/>
  <c r="P62" i="27"/>
  <c r="M86" i="32"/>
  <c r="V42" i="24" s="1"/>
  <c r="L86" i="32" a="1"/>
  <c r="L86" i="32" s="1"/>
  <c r="U42" i="24" s="1"/>
  <c r="N199" i="21"/>
  <c r="N205" i="21" s="1"/>
  <c r="N36" i="28"/>
  <c r="H59" i="27"/>
  <c r="D33" i="47"/>
  <c r="D35" i="47" s="1"/>
  <c r="M87" i="32"/>
  <c r="V43" i="24" s="1"/>
  <c r="L87" i="32" a="1"/>
  <c r="L87" i="32" s="1"/>
  <c r="U43" i="24" s="1"/>
  <c r="N35" i="28"/>
  <c r="N183" i="21"/>
  <c r="N189" i="21" s="1"/>
  <c r="L92" i="29" a="1"/>
  <c r="L92" i="29" s="1"/>
  <c r="M92" i="29"/>
  <c r="L59" i="26"/>
  <c r="M93" i="29"/>
  <c r="L93" i="29" a="1"/>
  <c r="L93" i="29" s="1"/>
  <c r="H433" i="21"/>
  <c r="H434" i="21" s="1"/>
  <c r="H432" i="21" s="1"/>
  <c r="F51" i="24"/>
  <c r="H47" i="47"/>
  <c r="E47" i="47" s="1"/>
  <c r="R61" i="32"/>
  <c r="O61" i="32"/>
  <c r="AC61" i="29"/>
  <c r="V61" i="29"/>
  <c r="V61" i="32"/>
  <c r="Z61" i="29"/>
  <c r="W61" i="29"/>
  <c r="N35" i="31"/>
  <c r="AF61" i="29"/>
  <c r="W61" i="32"/>
  <c r="S61" i="29"/>
  <c r="AA61" i="29"/>
  <c r="O61" i="29"/>
  <c r="Q61" i="32"/>
  <c r="S61" i="32"/>
  <c r="N61" i="32"/>
  <c r="AB61" i="29"/>
  <c r="Q61" i="29"/>
  <c r="Y61" i="29"/>
  <c r="T61" i="32"/>
  <c r="AE61" i="29"/>
  <c r="X61" i="29"/>
  <c r="P61" i="29"/>
  <c r="AD61" i="29"/>
  <c r="P61" i="32"/>
  <c r="U61" i="32"/>
  <c r="U61" i="29"/>
  <c r="AG61" i="29"/>
  <c r="N61" i="29"/>
  <c r="N34" i="31"/>
  <c r="R61" i="29"/>
  <c r="T61" i="29"/>
  <c r="M364" i="21" l="1"/>
  <c r="M365" i="21"/>
  <c r="G363" i="21"/>
  <c r="P370" i="21"/>
  <c r="P373" i="21" s="1"/>
  <c r="T34" i="28"/>
  <c r="T39" i="21"/>
  <c r="T42" i="21" s="1"/>
  <c r="K164" i="47"/>
  <c r="L61" i="32"/>
  <c r="C164" i="47" s="1"/>
  <c r="E164" i="47"/>
  <c r="L61" i="29"/>
  <c r="H164" i="47"/>
  <c r="N164" i="47"/>
  <c r="G164" i="47"/>
  <c r="M164" i="47"/>
  <c r="F164" i="47"/>
  <c r="L164" i="47"/>
  <c r="J164" i="47"/>
  <c r="I164" i="47"/>
  <c r="N186" i="21"/>
  <c r="N202" i="21"/>
  <c r="E216" i="47"/>
  <c r="E217" i="47" s="1"/>
  <c r="D206" i="47"/>
  <c r="BN41" i="25"/>
  <c r="BM99" i="21"/>
  <c r="BQ41" i="25"/>
  <c r="BP99" i="21"/>
  <c r="CM41" i="25"/>
  <c r="CL99" i="21"/>
  <c r="DS99" i="21"/>
  <c r="DT41" i="25"/>
  <c r="Q99" i="21"/>
  <c r="R41" i="25"/>
  <c r="CA99" i="21"/>
  <c r="CB41" i="25"/>
  <c r="CV41" i="25"/>
  <c r="CU99" i="21"/>
  <c r="AE99" i="21"/>
  <c r="AF41" i="25"/>
  <c r="CQ41" i="25"/>
  <c r="CP99" i="21"/>
  <c r="DR41" i="25"/>
  <c r="DQ99" i="21"/>
  <c r="BY41" i="25"/>
  <c r="BX99" i="21"/>
  <c r="DE41" i="25"/>
  <c r="DD99" i="21"/>
  <c r="BD41" i="25"/>
  <c r="BC99" i="21"/>
  <c r="DF41" i="25"/>
  <c r="DE99" i="21"/>
  <c r="AZ41" i="25"/>
  <c r="AY99" i="21"/>
  <c r="AE41" i="25"/>
  <c r="AD99" i="21"/>
  <c r="CR99" i="21"/>
  <c r="CS41" i="25"/>
  <c r="AQ99" i="21"/>
  <c r="AR41" i="25"/>
  <c r="DA41" i="25"/>
  <c r="CZ99" i="21"/>
  <c r="DX41" i="25"/>
  <c r="DW99" i="21"/>
  <c r="DK99" i="21"/>
  <c r="DL41" i="25"/>
  <c r="DW41" i="25"/>
  <c r="DV99" i="21"/>
  <c r="AW99" i="21"/>
  <c r="AX41" i="25"/>
  <c r="DD41" i="25"/>
  <c r="DC99" i="21"/>
  <c r="CC41" i="25"/>
  <c r="CB99" i="21"/>
  <c r="AA99" i="21"/>
  <c r="AB41" i="25"/>
  <c r="CD41" i="25"/>
  <c r="CC99" i="21"/>
  <c r="EJ41" i="25"/>
  <c r="EI99" i="21"/>
  <c r="DH41" i="25"/>
  <c r="DG99" i="21"/>
  <c r="BF99" i="21"/>
  <c r="BG41" i="25"/>
  <c r="DT99" i="21"/>
  <c r="DU41" i="25"/>
  <c r="BW41" i="25"/>
  <c r="BV99" i="21"/>
  <c r="BA99" i="21"/>
  <c r="BB41" i="25"/>
  <c r="DZ99" i="21"/>
  <c r="EA41" i="25"/>
  <c r="P99" i="21"/>
  <c r="Q41" i="25"/>
  <c r="EP41" i="25"/>
  <c r="EO99" i="21"/>
  <c r="AQ41" i="25"/>
  <c r="AP99" i="21"/>
  <c r="DO41" i="25"/>
  <c r="DN99" i="21"/>
  <c r="DP99" i="21"/>
  <c r="DQ41" i="25"/>
  <c r="AU41" i="25"/>
  <c r="AT99" i="21"/>
  <c r="DY41" i="25"/>
  <c r="DX99" i="21"/>
  <c r="EB41" i="25"/>
  <c r="EA99" i="21"/>
  <c r="BR41" i="25"/>
  <c r="BQ99" i="21"/>
  <c r="W99" i="21"/>
  <c r="X41" i="25"/>
  <c r="CD99" i="21"/>
  <c r="CE41" i="25"/>
  <c r="EC41" i="25"/>
  <c r="EB99" i="21"/>
  <c r="BK99" i="21"/>
  <c r="BL41" i="25"/>
  <c r="AC99" i="21"/>
  <c r="AD41" i="25"/>
  <c r="CI99" i="21"/>
  <c r="CJ41" i="25"/>
  <c r="EL41" i="25"/>
  <c r="EK99" i="21"/>
  <c r="L93" i="21"/>
  <c r="N99" i="21"/>
  <c r="O41" i="25"/>
  <c r="AM41" i="25"/>
  <c r="AL99" i="21"/>
  <c r="DA99" i="21"/>
  <c r="DB41" i="25"/>
  <c r="CP41" i="25"/>
  <c r="CO99" i="21"/>
  <c r="AZ99" i="21"/>
  <c r="BA41" i="25"/>
  <c r="CY41" i="25"/>
  <c r="CX99" i="21"/>
  <c r="AY41" i="25"/>
  <c r="AX99" i="21"/>
  <c r="CU41" i="25"/>
  <c r="CT99" i="21"/>
  <c r="CF99" i="21"/>
  <c r="CG41" i="25"/>
  <c r="AI99" i="21"/>
  <c r="AJ41" i="25"/>
  <c r="CG99" i="21"/>
  <c r="CH41" i="25"/>
  <c r="CK99" i="21"/>
  <c r="CL41" i="25"/>
  <c r="EF41" i="25"/>
  <c r="EE99" i="21"/>
  <c r="BN99" i="21"/>
  <c r="BO41" i="25"/>
  <c r="CI41" i="25"/>
  <c r="CH99" i="21"/>
  <c r="CO41" i="25"/>
  <c r="CN99" i="21"/>
  <c r="L62" i="26"/>
  <c r="O68" i="27"/>
  <c r="H9" i="27"/>
  <c r="G31" i="24" s="1"/>
  <c r="Q7" i="27"/>
  <c r="Q11" i="27" s="1"/>
  <c r="Q12" i="27" s="1"/>
  <c r="Q40" i="27" s="1"/>
  <c r="Q41" i="27" s="1"/>
  <c r="Q42" i="27" s="1"/>
  <c r="Q9" i="27"/>
  <c r="Q8" i="27"/>
  <c r="CF41" i="25"/>
  <c r="CE99" i="21"/>
  <c r="CX41" i="25"/>
  <c r="CW99" i="21"/>
  <c r="DV41" i="25"/>
  <c r="DU99" i="21"/>
  <c r="AT41" i="25"/>
  <c r="AS99" i="21"/>
  <c r="EG41" i="25"/>
  <c r="EF99" i="21"/>
  <c r="DI41" i="25"/>
  <c r="DH99" i="21"/>
  <c r="DP41" i="25"/>
  <c r="DO99" i="21"/>
  <c r="S41" i="25"/>
  <c r="R99" i="21"/>
  <c r="BE41" i="25"/>
  <c r="BD99" i="21"/>
  <c r="S99" i="21"/>
  <c r="T41" i="25"/>
  <c r="AJ99" i="21"/>
  <c r="AK41" i="25"/>
  <c r="BZ41" i="25"/>
  <c r="BY99" i="21"/>
  <c r="Y41" i="25"/>
  <c r="X99" i="21"/>
  <c r="DC41" i="25"/>
  <c r="DB99" i="21"/>
  <c r="AP41" i="25"/>
  <c r="AO99" i="21"/>
  <c r="DJ99" i="21"/>
  <c r="DK41" i="25"/>
  <c r="AG99" i="21"/>
  <c r="AH41" i="25"/>
  <c r="CQ99" i="21"/>
  <c r="CR41" i="25"/>
  <c r="AG41" i="25"/>
  <c r="AF99" i="21"/>
  <c r="DM41" i="25"/>
  <c r="DL99" i="21"/>
  <c r="BX41" i="25"/>
  <c r="BW99" i="21"/>
  <c r="AV41" i="25"/>
  <c r="AU99" i="21"/>
  <c r="CT41" i="25"/>
  <c r="CS99" i="21"/>
  <c r="AC41" i="25"/>
  <c r="AB99" i="21"/>
  <c r="DG41" i="25"/>
  <c r="DF99" i="21"/>
  <c r="U41" i="25"/>
  <c r="T99" i="21"/>
  <c r="DY99" i="21"/>
  <c r="DZ41" i="25"/>
  <c r="BI41" i="25"/>
  <c r="BH99" i="21"/>
  <c r="AV99" i="21"/>
  <c r="AW41" i="25"/>
  <c r="BH41" i="25"/>
  <c r="BG99" i="21"/>
  <c r="DI99" i="21"/>
  <c r="DJ41" i="25"/>
  <c r="AO41" i="25"/>
  <c r="AN99" i="21"/>
  <c r="AA41" i="25"/>
  <c r="Z99" i="21"/>
  <c r="P41" i="25"/>
  <c r="O99" i="21"/>
  <c r="CA41" i="25"/>
  <c r="BZ99" i="21"/>
  <c r="CM99" i="21"/>
  <c r="CN41" i="25"/>
  <c r="EN99" i="21"/>
  <c r="EO41" i="25"/>
  <c r="EE41" i="25"/>
  <c r="ED99" i="21"/>
  <c r="BC41" i="25"/>
  <c r="BB99" i="21"/>
  <c r="AN41" i="25"/>
  <c r="AM99" i="21"/>
  <c r="CW41" i="25"/>
  <c r="CV99" i="21"/>
  <c r="EN41" i="25"/>
  <c r="EM99" i="21"/>
  <c r="BI99" i="21"/>
  <c r="BJ41" i="25"/>
  <c r="BT99" i="21"/>
  <c r="BU41" i="25"/>
  <c r="EK41" i="25"/>
  <c r="EJ99" i="21"/>
  <c r="ED41" i="25"/>
  <c r="EC99" i="21"/>
  <c r="BL99" i="21"/>
  <c r="BM41" i="25"/>
  <c r="EL99" i="21"/>
  <c r="EM41" i="25"/>
  <c r="CK41" i="25"/>
  <c r="CJ99" i="21"/>
  <c r="EH99" i="21"/>
  <c r="EI41" i="25"/>
  <c r="BV41" i="25"/>
  <c r="BU99" i="21"/>
  <c r="AS41" i="25"/>
  <c r="AR99" i="21"/>
  <c r="BS41" i="25"/>
  <c r="BR99" i="21"/>
  <c r="U99" i="21"/>
  <c r="V41" i="25"/>
  <c r="Y99" i="21"/>
  <c r="Z41" i="25"/>
  <c r="BT41" i="25"/>
  <c r="BS99" i="21"/>
  <c r="EG99" i="21"/>
  <c r="EH41" i="25"/>
  <c r="DS41" i="25"/>
  <c r="DR99" i="21"/>
  <c r="BE99" i="21"/>
  <c r="BF41" i="25"/>
  <c r="CZ41" i="25"/>
  <c r="CY99" i="21"/>
  <c r="AH99" i="21"/>
  <c r="AI41" i="25"/>
  <c r="W41" i="25"/>
  <c r="V99" i="21"/>
  <c r="AK99" i="21"/>
  <c r="AL41" i="25"/>
  <c r="BO99" i="21"/>
  <c r="BP41" i="25"/>
  <c r="DM99" i="21"/>
  <c r="DN41" i="25"/>
  <c r="BK41" i="25"/>
  <c r="BJ99" i="21"/>
  <c r="L300" i="21"/>
  <c r="O33" i="31"/>
  <c r="AH41" i="30"/>
  <c r="AA41" i="30"/>
  <c r="AF41" i="30"/>
  <c r="W41" i="30"/>
  <c r="V41" i="30"/>
  <c r="AG41" i="30"/>
  <c r="Q41" i="30"/>
  <c r="AC41" i="30"/>
  <c r="R41" i="30"/>
  <c r="AJ41" i="30"/>
  <c r="AB41" i="30"/>
  <c r="P41" i="30"/>
  <c r="Z41" i="30"/>
  <c r="U41" i="30"/>
  <c r="AD41" i="30"/>
  <c r="Y41" i="30"/>
  <c r="T41" i="30"/>
  <c r="X41" i="30"/>
  <c r="O41" i="30"/>
  <c r="AE41" i="30"/>
  <c r="AI41" i="30"/>
  <c r="S41" i="30"/>
  <c r="BC364" i="21" l="1"/>
  <c r="BC365" i="21"/>
  <c r="M366" i="21"/>
  <c r="N363" i="21" s="1"/>
  <c r="N366" i="21" s="1"/>
  <c r="Q370" i="21"/>
  <c r="Q373" i="21" s="1"/>
  <c r="Q43" i="27"/>
  <c r="Q13" i="27" s="1"/>
  <c r="Q4" i="27" s="1"/>
  <c r="Q15" i="27" s="1"/>
  <c r="U34" i="28"/>
  <c r="U39" i="21"/>
  <c r="U42" i="21" s="1"/>
  <c r="M41" i="30"/>
  <c r="M41" i="25"/>
  <c r="O199" i="21"/>
  <c r="O205" i="21" s="1"/>
  <c r="O36" i="28"/>
  <c r="N100" i="21"/>
  <c r="N40" i="26" s="1"/>
  <c r="O30" i="25"/>
  <c r="N210" i="21"/>
  <c r="P68" i="27"/>
  <c r="Q68" i="27"/>
  <c r="O29" i="25"/>
  <c r="N194" i="21"/>
  <c r="M40" i="27"/>
  <c r="O70" i="27"/>
  <c r="O71" i="27" s="1"/>
  <c r="O183" i="21"/>
  <c r="O189" i="21" s="1"/>
  <c r="O35" i="28"/>
  <c r="N40" i="28" l="1"/>
  <c r="O363" i="21"/>
  <c r="O366" i="21" s="1"/>
  <c r="O40" i="28"/>
  <c r="R370" i="21"/>
  <c r="R373" i="21" s="1"/>
  <c r="Q44" i="27"/>
  <c r="J302" i="21"/>
  <c r="M302" i="21" s="1"/>
  <c r="G13" i="33"/>
  <c r="V34" i="28"/>
  <c r="V39" i="21"/>
  <c r="V42" i="21" s="1"/>
  <c r="O186" i="21"/>
  <c r="P70" i="27"/>
  <c r="P77" i="27" s="1"/>
  <c r="Q70" i="27"/>
  <c r="Q77" i="27" s="1"/>
  <c r="O202" i="21"/>
  <c r="N196" i="21"/>
  <c r="N40" i="27"/>
  <c r="N41" i="27" s="1"/>
  <c r="P40" i="27"/>
  <c r="P41" i="27" s="1"/>
  <c r="P42" i="27" s="1"/>
  <c r="P43" i="27" s="1"/>
  <c r="O76" i="27" s="1"/>
  <c r="O40" i="27"/>
  <c r="O41" i="27" s="1"/>
  <c r="O42" i="27" s="1"/>
  <c r="O44" i="27" s="1"/>
  <c r="H11" i="27"/>
  <c r="G33" i="24" s="1"/>
  <c r="D36" i="47"/>
  <c r="N101" i="21"/>
  <c r="N212" i="21"/>
  <c r="N39" i="31"/>
  <c r="Q71" i="27" l="1"/>
  <c r="P71" i="27"/>
  <c r="P363" i="21"/>
  <c r="P366" i="21" s="1"/>
  <c r="P40" i="28"/>
  <c r="L302" i="21"/>
  <c r="M57" i="26"/>
  <c r="M304" i="21"/>
  <c r="S370" i="21"/>
  <c r="S373" i="21" s="1"/>
  <c r="O77" i="27"/>
  <c r="W34" i="28"/>
  <c r="W39" i="21"/>
  <c r="W42" i="21" s="1"/>
  <c r="P199" i="21"/>
  <c r="P205" i="21" s="1"/>
  <c r="P36" i="28"/>
  <c r="O194" i="21"/>
  <c r="P29" i="25"/>
  <c r="N42" i="27"/>
  <c r="M42" i="27" s="1"/>
  <c r="N43" i="27"/>
  <c r="P30" i="25"/>
  <c r="O210" i="21"/>
  <c r="P35" i="28"/>
  <c r="P183" i="21"/>
  <c r="P189" i="21" s="1"/>
  <c r="Q76" i="27"/>
  <c r="P76" i="27"/>
  <c r="O98" i="21"/>
  <c r="O25" i="28"/>
  <c r="O30" i="28"/>
  <c r="O193" i="21"/>
  <c r="O31" i="28"/>
  <c r="O209" i="21"/>
  <c r="D59" i="24"/>
  <c r="M44" i="27"/>
  <c r="M56" i="29"/>
  <c r="M56" i="32"/>
  <c r="Q363" i="21" l="1"/>
  <c r="Q366" i="21" s="1"/>
  <c r="Q40" i="28"/>
  <c r="D159" i="47"/>
  <c r="O212" i="21"/>
  <c r="P209" i="21" s="1"/>
  <c r="T370" i="21"/>
  <c r="T373" i="21" s="1"/>
  <c r="J385" i="21"/>
  <c r="M385" i="21" s="1"/>
  <c r="J35" i="26"/>
  <c r="M35" i="26" s="1"/>
  <c r="N34" i="25" s="1"/>
  <c r="N300" i="21"/>
  <c r="N41" i="28"/>
  <c r="X34" i="28"/>
  <c r="X39" i="21"/>
  <c r="X42" i="21" s="1"/>
  <c r="O196" i="21"/>
  <c r="P193" i="21" s="1"/>
  <c r="O75" i="27"/>
  <c r="P75" i="27" s="1"/>
  <c r="H40" i="27"/>
  <c r="M43" i="27"/>
  <c r="P186" i="21"/>
  <c r="G215" i="21"/>
  <c r="D51" i="47"/>
  <c r="F59" i="24"/>
  <c r="D77" i="47" s="1"/>
  <c r="O100" i="21"/>
  <c r="O40" i="26" s="1"/>
  <c r="P202" i="21"/>
  <c r="M34" i="32"/>
  <c r="M34" i="29"/>
  <c r="N40" i="31"/>
  <c r="P31" i="28" l="1"/>
  <c r="M218" i="21"/>
  <c r="M50" i="26" s="1"/>
  <c r="M217" i="21"/>
  <c r="R363" i="21"/>
  <c r="R366" i="21" s="1"/>
  <c r="R40" i="28"/>
  <c r="U370" i="21"/>
  <c r="U373" i="21" s="1"/>
  <c r="L34" i="29"/>
  <c r="M27" i="29"/>
  <c r="M11" i="29" s="1"/>
  <c r="L34" i="32"/>
  <c r="C137" i="47" s="1"/>
  <c r="D137" i="47"/>
  <c r="M27" i="32"/>
  <c r="M28" i="26"/>
  <c r="M12" i="26" s="1"/>
  <c r="L35" i="26"/>
  <c r="M387" i="21"/>
  <c r="N384" i="21" s="1"/>
  <c r="N387" i="21" s="1"/>
  <c r="O384" i="21" s="1"/>
  <c r="O387" i="21" s="1"/>
  <c r="P384" i="21" s="1"/>
  <c r="P387" i="21" s="1"/>
  <c r="Q384" i="21" s="1"/>
  <c r="Q387" i="21" s="1"/>
  <c r="R384" i="21" s="1"/>
  <c r="R387" i="21" s="1"/>
  <c r="S384" i="21" s="1"/>
  <c r="S387" i="21" s="1"/>
  <c r="T384" i="21" s="1"/>
  <c r="T387" i="21" s="1"/>
  <c r="U384" i="21" s="1"/>
  <c r="U387" i="21" s="1"/>
  <c r="V384" i="21" s="1"/>
  <c r="V387" i="21" s="1"/>
  <c r="W384" i="21" s="1"/>
  <c r="W387" i="21" s="1"/>
  <c r="X384" i="21" s="1"/>
  <c r="X387" i="21" s="1"/>
  <c r="Y384" i="21" s="1"/>
  <c r="Y387" i="21" s="1"/>
  <c r="Z384" i="21" s="1"/>
  <c r="Z387" i="21" s="1"/>
  <c r="AA384" i="21" s="1"/>
  <c r="AA387" i="21" s="1"/>
  <c r="AB384" i="21" s="1"/>
  <c r="AB387" i="21" s="1"/>
  <c r="AC384" i="21" s="1"/>
  <c r="AC387" i="21" s="1"/>
  <c r="AD384" i="21" s="1"/>
  <c r="AD387" i="21" s="1"/>
  <c r="AE384" i="21" s="1"/>
  <c r="AE387" i="21" s="1"/>
  <c r="AF384" i="21" s="1"/>
  <c r="AF387" i="21" s="1"/>
  <c r="AG384" i="21" s="1"/>
  <c r="AG387" i="21" s="1"/>
  <c r="AH384" i="21" s="1"/>
  <c r="AH387" i="21" s="1"/>
  <c r="AI384" i="21" s="1"/>
  <c r="AI387" i="21" s="1"/>
  <c r="AJ384" i="21" s="1"/>
  <c r="AJ387" i="21" s="1"/>
  <c r="AK384" i="21" s="1"/>
  <c r="AK387" i="21" s="1"/>
  <c r="AL384" i="21" s="1"/>
  <c r="AL387" i="21" s="1"/>
  <c r="AM384" i="21" s="1"/>
  <c r="AM387" i="21" s="1"/>
  <c r="AN384" i="21" s="1"/>
  <c r="AN387" i="21" s="1"/>
  <c r="AO384" i="21" s="1"/>
  <c r="AO387" i="21" s="1"/>
  <c r="AP384" i="21" s="1"/>
  <c r="AP387" i="21" s="1"/>
  <c r="AQ384" i="21" s="1"/>
  <c r="AQ387" i="21" s="1"/>
  <c r="AR384" i="21" s="1"/>
  <c r="AR387" i="21" s="1"/>
  <c r="AS384" i="21" s="1"/>
  <c r="AS387" i="21" s="1"/>
  <c r="AT384" i="21" s="1"/>
  <c r="AT387" i="21" s="1"/>
  <c r="AU384" i="21" s="1"/>
  <c r="AU387" i="21" s="1"/>
  <c r="AV384" i="21" s="1"/>
  <c r="AV387" i="21" s="1"/>
  <c r="AW384" i="21" s="1"/>
  <c r="AW387" i="21" s="1"/>
  <c r="AX384" i="21" s="1"/>
  <c r="AX387" i="21" s="1"/>
  <c r="AY384" i="21" s="1"/>
  <c r="AY387" i="21" s="1"/>
  <c r="AZ384" i="21" s="1"/>
  <c r="AZ387" i="21" s="1"/>
  <c r="BA384" i="21" s="1"/>
  <c r="BA387" i="21" s="1"/>
  <c r="BB384" i="21" s="1"/>
  <c r="BB387" i="21" s="1"/>
  <c r="BC384" i="21" s="1"/>
  <c r="BC387" i="21" s="1"/>
  <c r="BD384" i="21" s="1"/>
  <c r="BD387" i="21" s="1"/>
  <c r="BE384" i="21" s="1"/>
  <c r="BE387" i="21" s="1"/>
  <c r="BF384" i="21" s="1"/>
  <c r="BF387" i="21" s="1"/>
  <c r="BG384" i="21" s="1"/>
  <c r="BG387" i="21" s="1"/>
  <c r="BH384" i="21" s="1"/>
  <c r="BH387" i="21" s="1"/>
  <c r="BI384" i="21" s="1"/>
  <c r="BI387" i="21" s="1"/>
  <c r="BJ384" i="21" s="1"/>
  <c r="BJ387" i="21" s="1"/>
  <c r="BK384" i="21" s="1"/>
  <c r="BK387" i="21" s="1"/>
  <c r="BL384" i="21" s="1"/>
  <c r="BL387" i="21" s="1"/>
  <c r="BM384" i="21" s="1"/>
  <c r="BM387" i="21" s="1"/>
  <c r="BN384" i="21" s="1"/>
  <c r="BN387" i="21" s="1"/>
  <c r="BO384" i="21" s="1"/>
  <c r="BO387" i="21" s="1"/>
  <c r="BP384" i="21" s="1"/>
  <c r="BP387" i="21" s="1"/>
  <c r="BQ384" i="21" s="1"/>
  <c r="BQ387" i="21" s="1"/>
  <c r="BR384" i="21" s="1"/>
  <c r="BR387" i="21" s="1"/>
  <c r="BS384" i="21" s="1"/>
  <c r="BS387" i="21" s="1"/>
  <c r="BT384" i="21" s="1"/>
  <c r="BT387" i="21" s="1"/>
  <c r="BU384" i="21" s="1"/>
  <c r="BU387" i="21" s="1"/>
  <c r="BV384" i="21" s="1"/>
  <c r="BV387" i="21" s="1"/>
  <c r="BW384" i="21" s="1"/>
  <c r="BW387" i="21" s="1"/>
  <c r="BX384" i="21" s="1"/>
  <c r="BX387" i="21" s="1"/>
  <c r="BY384" i="21" s="1"/>
  <c r="BY387" i="21" s="1"/>
  <c r="BZ384" i="21" s="1"/>
  <c r="BZ387" i="21" s="1"/>
  <c r="CA384" i="21" s="1"/>
  <c r="CA387" i="21" s="1"/>
  <c r="CB384" i="21" s="1"/>
  <c r="CB387" i="21" s="1"/>
  <c r="CC384" i="21" s="1"/>
  <c r="CC387" i="21" s="1"/>
  <c r="CD384" i="21" s="1"/>
  <c r="CD387" i="21" s="1"/>
  <c r="CE384" i="21" s="1"/>
  <c r="CE387" i="21" s="1"/>
  <c r="CF384" i="21" s="1"/>
  <c r="CF387" i="21" s="1"/>
  <c r="CG384" i="21" s="1"/>
  <c r="CG387" i="21" s="1"/>
  <c r="CH384" i="21" s="1"/>
  <c r="CH387" i="21" s="1"/>
  <c r="CI384" i="21" s="1"/>
  <c r="CI387" i="21" s="1"/>
  <c r="CJ384" i="21" s="1"/>
  <c r="CJ387" i="21" s="1"/>
  <c r="CK384" i="21" s="1"/>
  <c r="CK387" i="21" s="1"/>
  <c r="CL384" i="21" s="1"/>
  <c r="CL387" i="21" s="1"/>
  <c r="CM384" i="21" s="1"/>
  <c r="CM387" i="21" s="1"/>
  <c r="CN384" i="21" s="1"/>
  <c r="CN387" i="21" s="1"/>
  <c r="CO384" i="21" s="1"/>
  <c r="CO387" i="21" s="1"/>
  <c r="CP384" i="21" s="1"/>
  <c r="CP387" i="21" s="1"/>
  <c r="CQ384" i="21" s="1"/>
  <c r="CQ387" i="21" s="1"/>
  <c r="CR384" i="21" s="1"/>
  <c r="CR387" i="21" s="1"/>
  <c r="CS384" i="21" s="1"/>
  <c r="CS387" i="21" s="1"/>
  <c r="CT384" i="21" s="1"/>
  <c r="CT387" i="21" s="1"/>
  <c r="CU384" i="21" s="1"/>
  <c r="CU387" i="21" s="1"/>
  <c r="CV384" i="21" s="1"/>
  <c r="CV387" i="21" s="1"/>
  <c r="CW384" i="21" s="1"/>
  <c r="CW387" i="21" s="1"/>
  <c r="CX384" i="21" s="1"/>
  <c r="CX387" i="21" s="1"/>
  <c r="CY384" i="21" s="1"/>
  <c r="CY387" i="21" s="1"/>
  <c r="CZ384" i="21" s="1"/>
  <c r="CZ387" i="21" s="1"/>
  <c r="DA384" i="21" s="1"/>
  <c r="DA387" i="21" s="1"/>
  <c r="DB384" i="21" s="1"/>
  <c r="DB387" i="21" s="1"/>
  <c r="DC384" i="21" s="1"/>
  <c r="DC387" i="21" s="1"/>
  <c r="DD384" i="21" s="1"/>
  <c r="DD387" i="21" s="1"/>
  <c r="DE384" i="21" s="1"/>
  <c r="DE387" i="21" s="1"/>
  <c r="DF384" i="21" s="1"/>
  <c r="DF387" i="21" s="1"/>
  <c r="DG384" i="21" s="1"/>
  <c r="DG387" i="21" s="1"/>
  <c r="DH384" i="21" s="1"/>
  <c r="DH387" i="21" s="1"/>
  <c r="DI384" i="21" s="1"/>
  <c r="DI387" i="21" s="1"/>
  <c r="DJ384" i="21" s="1"/>
  <c r="DJ387" i="21" s="1"/>
  <c r="DK384" i="21" s="1"/>
  <c r="DK387" i="21" s="1"/>
  <c r="DL384" i="21" s="1"/>
  <c r="DL387" i="21" s="1"/>
  <c r="DM384" i="21" s="1"/>
  <c r="DM387" i="21" s="1"/>
  <c r="DN384" i="21" s="1"/>
  <c r="DN387" i="21" s="1"/>
  <c r="DO384" i="21" s="1"/>
  <c r="DO387" i="21" s="1"/>
  <c r="DP384" i="21" s="1"/>
  <c r="DP387" i="21" s="1"/>
  <c r="DQ384" i="21" s="1"/>
  <c r="DQ387" i="21" s="1"/>
  <c r="DR384" i="21" s="1"/>
  <c r="DR387" i="21" s="1"/>
  <c r="DS384" i="21" s="1"/>
  <c r="DS387" i="21" s="1"/>
  <c r="DT384" i="21" s="1"/>
  <c r="DT387" i="21" s="1"/>
  <c r="DU384" i="21" s="1"/>
  <c r="DU387" i="21" s="1"/>
  <c r="DV384" i="21" s="1"/>
  <c r="DV387" i="21" s="1"/>
  <c r="DW384" i="21" s="1"/>
  <c r="DW387" i="21" s="1"/>
  <c r="DX384" i="21" s="1"/>
  <c r="DX387" i="21" s="1"/>
  <c r="DY384" i="21" s="1"/>
  <c r="DY387" i="21" s="1"/>
  <c r="DZ384" i="21" s="1"/>
  <c r="DZ387" i="21" s="1"/>
  <c r="EA384" i="21" s="1"/>
  <c r="EA387" i="21" s="1"/>
  <c r="EB384" i="21" s="1"/>
  <c r="EB387" i="21" s="1"/>
  <c r="EC384" i="21" s="1"/>
  <c r="EC387" i="21" s="1"/>
  <c r="ED384" i="21" s="1"/>
  <c r="ED387" i="21" s="1"/>
  <c r="EE384" i="21" s="1"/>
  <c r="EE387" i="21" s="1"/>
  <c r="EF384" i="21" s="1"/>
  <c r="EF387" i="21" s="1"/>
  <c r="EG384" i="21" s="1"/>
  <c r="EG387" i="21" s="1"/>
  <c r="EH384" i="21" s="1"/>
  <c r="EH387" i="21" s="1"/>
  <c r="EI384" i="21" s="1"/>
  <c r="EI387" i="21" s="1"/>
  <c r="EJ384" i="21" s="1"/>
  <c r="EJ387" i="21" s="1"/>
  <c r="EK384" i="21" s="1"/>
  <c r="EK387" i="21" s="1"/>
  <c r="EL384" i="21" s="1"/>
  <c r="EL387" i="21" s="1"/>
  <c r="EM384" i="21" s="1"/>
  <c r="EM387" i="21" s="1"/>
  <c r="EN384" i="21" s="1"/>
  <c r="EN387" i="21" s="1"/>
  <c r="EO384" i="21" s="1"/>
  <c r="EO387" i="21" s="1"/>
  <c r="L385" i="21"/>
  <c r="Y34" i="28"/>
  <c r="Y39" i="21"/>
  <c r="Y42" i="21" s="1"/>
  <c r="P30" i="28"/>
  <c r="G216" i="21"/>
  <c r="P194" i="21"/>
  <c r="P196" i="21" s="1"/>
  <c r="Q29" i="25"/>
  <c r="D30" i="47"/>
  <c r="D32" i="47" s="1"/>
  <c r="H26" i="27"/>
  <c r="H8" i="27" s="1"/>
  <c r="Q183" i="21"/>
  <c r="Q189" i="21" s="1"/>
  <c r="Q35" i="28"/>
  <c r="Q30" i="25"/>
  <c r="P210" i="21"/>
  <c r="Q199" i="21"/>
  <c r="Q205" i="21" s="1"/>
  <c r="Q36" i="28"/>
  <c r="O101" i="21"/>
  <c r="M49" i="32"/>
  <c r="N34" i="30"/>
  <c r="M49" i="29"/>
  <c r="P218" i="21" l="1"/>
  <c r="P50" i="26" s="1"/>
  <c r="L50" i="26" s="1"/>
  <c r="P217" i="21"/>
  <c r="P49" i="26" s="1"/>
  <c r="S363" i="21"/>
  <c r="S366" i="21" s="1"/>
  <c r="S40" i="28"/>
  <c r="V370" i="21"/>
  <c r="V373" i="21" s="1"/>
  <c r="M34" i="30"/>
  <c r="G14" i="33"/>
  <c r="E14" i="33" s="1"/>
  <c r="F50" i="33" s="1"/>
  <c r="M11" i="32"/>
  <c r="D114" i="47" s="1"/>
  <c r="D131" i="47"/>
  <c r="M34" i="25"/>
  <c r="Z34" i="28"/>
  <c r="Z39" i="21"/>
  <c r="Z42" i="21" s="1"/>
  <c r="D152" i="47"/>
  <c r="P25" i="28"/>
  <c r="P98" i="21"/>
  <c r="P212" i="21"/>
  <c r="Q186" i="21"/>
  <c r="M219" i="21"/>
  <c r="N216" i="21" s="1"/>
  <c r="N222" i="21" s="1"/>
  <c r="M49" i="26"/>
  <c r="Q202" i="21"/>
  <c r="Q30" i="28"/>
  <c r="Q193" i="21"/>
  <c r="AW283" i="21"/>
  <c r="AW282" i="21" s="1"/>
  <c r="AW44" i="26" s="1"/>
  <c r="AW285" i="21"/>
  <c r="G30" i="24"/>
  <c r="M47" i="26"/>
  <c r="M46" i="32"/>
  <c r="N49" i="29"/>
  <c r="N49" i="32"/>
  <c r="S43" i="29"/>
  <c r="M46" i="29"/>
  <c r="M48" i="32"/>
  <c r="N48" i="29"/>
  <c r="P43" i="32"/>
  <c r="P33" i="31"/>
  <c r="N48" i="32"/>
  <c r="M48" i="29"/>
  <c r="T363" i="21" l="1"/>
  <c r="T366" i="21" s="1"/>
  <c r="T40" i="28"/>
  <c r="W370" i="21"/>
  <c r="W373" i="21" s="1"/>
  <c r="AA34" i="28"/>
  <c r="AA39" i="21"/>
  <c r="AA42" i="21" s="1"/>
  <c r="D149" i="47"/>
  <c r="E152" i="47"/>
  <c r="L49" i="32"/>
  <c r="C152" i="47" s="1"/>
  <c r="L49" i="29"/>
  <c r="L48" i="29"/>
  <c r="D151" i="47"/>
  <c r="L48" i="32"/>
  <c r="C151" i="47" s="1"/>
  <c r="E151" i="47"/>
  <c r="G146" i="47"/>
  <c r="R183" i="21"/>
  <c r="R189" i="21" s="1"/>
  <c r="R35" i="28"/>
  <c r="Q31" i="28"/>
  <c r="Q209" i="21"/>
  <c r="P47" i="26"/>
  <c r="L47" i="26" s="1"/>
  <c r="R30" i="25"/>
  <c r="Q210" i="21"/>
  <c r="L49" i="26"/>
  <c r="M46" i="26"/>
  <c r="Q194" i="21"/>
  <c r="Q196" i="21" s="1"/>
  <c r="R29" i="25"/>
  <c r="P100" i="21"/>
  <c r="P40" i="26" s="1"/>
  <c r="P46" i="26"/>
  <c r="R199" i="21"/>
  <c r="R205" i="21" s="1"/>
  <c r="R36" i="28"/>
  <c r="N219" i="21"/>
  <c r="O216" i="21" s="1"/>
  <c r="O222" i="21" s="1"/>
  <c r="N45" i="29"/>
  <c r="N46" i="32"/>
  <c r="M45" i="29"/>
  <c r="O39" i="31"/>
  <c r="N46" i="29"/>
  <c r="M45" i="32"/>
  <c r="N45" i="32"/>
  <c r="U363" i="21" l="1"/>
  <c r="U366" i="21" s="1"/>
  <c r="U40" i="28"/>
  <c r="X370" i="21"/>
  <c r="X373" i="21" s="1"/>
  <c r="Q212" i="21"/>
  <c r="R31" i="28" s="1"/>
  <c r="AB34" i="28"/>
  <c r="AB39" i="21"/>
  <c r="AB42" i="21" s="1"/>
  <c r="E148" i="47"/>
  <c r="L45" i="29"/>
  <c r="D148" i="47"/>
  <c r="L45" i="32"/>
  <c r="C148" i="47" s="1"/>
  <c r="E149" i="47"/>
  <c r="L46" i="32"/>
  <c r="C149" i="47" s="1"/>
  <c r="L46" i="29"/>
  <c r="R30" i="28"/>
  <c r="R193" i="21"/>
  <c r="O219" i="21"/>
  <c r="P216" i="21" s="1"/>
  <c r="P222" i="21" s="1"/>
  <c r="R202" i="21"/>
  <c r="O31" i="25"/>
  <c r="N227" i="21"/>
  <c r="P101" i="21"/>
  <c r="L46" i="26"/>
  <c r="R186" i="21"/>
  <c r="R209" i="21" l="1"/>
  <c r="V363" i="21"/>
  <c r="V366" i="21" s="1"/>
  <c r="V40" i="28"/>
  <c r="Y370" i="21"/>
  <c r="Y373" i="21" s="1"/>
  <c r="AC34" i="28"/>
  <c r="AC39" i="21"/>
  <c r="AC42" i="21" s="1"/>
  <c r="S183" i="21"/>
  <c r="S189" i="21" s="1"/>
  <c r="S35" i="28"/>
  <c r="Q98" i="21"/>
  <c r="Q25" i="28"/>
  <c r="S30" i="25"/>
  <c r="R210" i="21"/>
  <c r="R212" i="21" s="1"/>
  <c r="P31" i="25"/>
  <c r="O227" i="21"/>
  <c r="N228" i="21"/>
  <c r="N229" i="21" s="1"/>
  <c r="R194" i="21"/>
  <c r="R196" i="21" s="1"/>
  <c r="S29" i="25"/>
  <c r="P219" i="21"/>
  <c r="Q216" i="21" s="1"/>
  <c r="Q222" i="21" s="1"/>
  <c r="S36" i="28"/>
  <c r="S199" i="21"/>
  <c r="S205" i="21" s="1"/>
  <c r="W363" i="21" l="1"/>
  <c r="W366" i="21" s="1"/>
  <c r="W40" i="28"/>
  <c r="Z370" i="21"/>
  <c r="Z373" i="21" s="1"/>
  <c r="AD34" i="28"/>
  <c r="AD39" i="21"/>
  <c r="AD42" i="21" s="1"/>
  <c r="N32" i="26"/>
  <c r="P227" i="21"/>
  <c r="Q31" i="25"/>
  <c r="S193" i="21"/>
  <c r="S30" i="28"/>
  <c r="S202" i="21"/>
  <c r="Q219" i="21"/>
  <c r="R216" i="21" s="1"/>
  <c r="R222" i="21" s="1"/>
  <c r="O226" i="21"/>
  <c r="O32" i="28"/>
  <c r="S209" i="21"/>
  <c r="S31" i="28"/>
  <c r="Q100" i="21"/>
  <c r="Q40" i="26" s="1"/>
  <c r="S186" i="21"/>
  <c r="X363" i="21" l="1"/>
  <c r="X366" i="21" s="1"/>
  <c r="X40" i="28"/>
  <c r="AA370" i="21"/>
  <c r="AA373" i="21" s="1"/>
  <c r="AE34" i="28"/>
  <c r="AE39" i="21"/>
  <c r="AE42" i="21" s="1"/>
  <c r="T183" i="21"/>
  <c r="T189" i="21" s="1"/>
  <c r="T35" i="28"/>
  <c r="Q101" i="21"/>
  <c r="O228" i="21"/>
  <c r="O229" i="21" s="1"/>
  <c r="T30" i="25"/>
  <c r="S210" i="21"/>
  <c r="S211" i="21" s="1"/>
  <c r="R219" i="21"/>
  <c r="S216" i="21" s="1"/>
  <c r="S222" i="21" s="1"/>
  <c r="T36" i="28"/>
  <c r="T199" i="21"/>
  <c r="T205" i="21" s="1"/>
  <c r="T29" i="25"/>
  <c r="S194" i="21"/>
  <c r="S195" i="21" s="1"/>
  <c r="R31" i="25"/>
  <c r="Q227" i="21"/>
  <c r="O34" i="31"/>
  <c r="O30" i="30"/>
  <c r="O29" i="30"/>
  <c r="O35" i="31"/>
  <c r="Y363" i="21" l="1"/>
  <c r="Y366" i="21" s="1"/>
  <c r="Y40" i="28"/>
  <c r="AB370" i="21"/>
  <c r="AB373" i="21" s="1"/>
  <c r="AF34" i="28"/>
  <c r="AF39" i="21"/>
  <c r="AF42" i="21" s="1"/>
  <c r="S196" i="21"/>
  <c r="T193" i="21" s="1"/>
  <c r="S219" i="21"/>
  <c r="T216" i="21" s="1"/>
  <c r="T222" i="21" s="1"/>
  <c r="T202" i="21"/>
  <c r="O32" i="26"/>
  <c r="T186" i="21"/>
  <c r="P32" i="28"/>
  <c r="P226" i="21"/>
  <c r="S31" i="26"/>
  <c r="R25" i="28"/>
  <c r="R98" i="21"/>
  <c r="S30" i="26"/>
  <c r="S212" i="21"/>
  <c r="R227" i="21"/>
  <c r="S31" i="25"/>
  <c r="Q33" i="31"/>
  <c r="N29" i="29"/>
  <c r="N30" i="29"/>
  <c r="Z363" i="21" l="1"/>
  <c r="Z366" i="21" s="1"/>
  <c r="Z40" i="28"/>
  <c r="AC370" i="21"/>
  <c r="AC373" i="21" s="1"/>
  <c r="T30" i="28"/>
  <c r="AG34" i="28"/>
  <c r="AG39" i="21"/>
  <c r="AG42" i="21" s="1"/>
  <c r="N90" i="29"/>
  <c r="N89" i="29"/>
  <c r="P228" i="21"/>
  <c r="P229" i="21" s="1"/>
  <c r="R100" i="21"/>
  <c r="R40" i="26" s="1"/>
  <c r="U183" i="21"/>
  <c r="U189" i="21" s="1"/>
  <c r="U35" i="28"/>
  <c r="U36" i="28"/>
  <c r="U199" i="21"/>
  <c r="U205" i="21" s="1"/>
  <c r="T219" i="21"/>
  <c r="U216" i="21" s="1"/>
  <c r="U222" i="21" s="1"/>
  <c r="T209" i="21"/>
  <c r="T31" i="28"/>
  <c r="U29" i="25"/>
  <c r="T194" i="21"/>
  <c r="T196" i="21" s="1"/>
  <c r="U30" i="25"/>
  <c r="T210" i="21"/>
  <c r="S227" i="21"/>
  <c r="T31" i="25"/>
  <c r="O31" i="30"/>
  <c r="O29" i="31"/>
  <c r="O30" i="31"/>
  <c r="P39" i="31"/>
  <c r="AA363" i="21" l="1"/>
  <c r="AA366" i="21" s="1"/>
  <c r="AA40" i="28"/>
  <c r="AD370" i="21"/>
  <c r="AD373" i="21" s="1"/>
  <c r="AH34" i="28"/>
  <c r="AH39" i="21"/>
  <c r="AH42" i="21" s="1"/>
  <c r="R101" i="21"/>
  <c r="S25" i="28" s="1"/>
  <c r="U193" i="21"/>
  <c r="U30" i="28"/>
  <c r="Q32" i="28"/>
  <c r="Q226" i="21"/>
  <c r="U219" i="21"/>
  <c r="V216" i="21" s="1"/>
  <c r="V222" i="21" s="1"/>
  <c r="U31" i="25"/>
  <c r="T227" i="21"/>
  <c r="U186" i="21"/>
  <c r="T212" i="21"/>
  <c r="U202" i="21"/>
  <c r="P32" i="26"/>
  <c r="AB363" i="21" l="1"/>
  <c r="AB366" i="21" s="1"/>
  <c r="AB40" i="28"/>
  <c r="S98" i="21"/>
  <c r="S100" i="21" s="1"/>
  <c r="S40" i="26" s="1"/>
  <c r="AE370" i="21"/>
  <c r="AE373" i="21" s="1"/>
  <c r="AI34" i="28"/>
  <c r="AI39" i="21"/>
  <c r="AI42" i="21" s="1"/>
  <c r="U194" i="21"/>
  <c r="U196" i="21" s="1"/>
  <c r="V29" i="25"/>
  <c r="V219" i="21"/>
  <c r="W216" i="21" s="1"/>
  <c r="W222" i="21" s="1"/>
  <c r="U227" i="21"/>
  <c r="V31" i="25"/>
  <c r="Q228" i="21"/>
  <c r="Q229" i="21" s="1"/>
  <c r="U210" i="21"/>
  <c r="V30" i="25"/>
  <c r="V36" i="28"/>
  <c r="V199" i="21"/>
  <c r="V205" i="21" s="1"/>
  <c r="U31" i="28"/>
  <c r="U209" i="21"/>
  <c r="V183" i="21"/>
  <c r="V189" i="21" s="1"/>
  <c r="V35" i="28"/>
  <c r="N39" i="29"/>
  <c r="AC363" i="21" l="1"/>
  <c r="AC366" i="21" s="1"/>
  <c r="AC40" i="28"/>
  <c r="AF370" i="21"/>
  <c r="AF373" i="21" s="1"/>
  <c r="AJ34" i="28"/>
  <c r="AJ39" i="21"/>
  <c r="AJ42" i="21" s="1"/>
  <c r="V186" i="21"/>
  <c r="U212" i="21"/>
  <c r="S101" i="21"/>
  <c r="R226" i="21"/>
  <c r="R32" i="28"/>
  <c r="V193" i="21"/>
  <c r="V30" i="28"/>
  <c r="W31" i="25"/>
  <c r="V227" i="21"/>
  <c r="V202" i="21"/>
  <c r="Q32" i="26"/>
  <c r="W219" i="21"/>
  <c r="X216" i="21" s="1"/>
  <c r="X222" i="21" s="1"/>
  <c r="AD363" i="21" l="1"/>
  <c r="AD366" i="21" s="1"/>
  <c r="AD40" i="28"/>
  <c r="AG370" i="21"/>
  <c r="AG373" i="21" s="1"/>
  <c r="AK34" i="28"/>
  <c r="AK39" i="21"/>
  <c r="AK42" i="21" s="1"/>
  <c r="W183" i="21"/>
  <c r="W189" i="21" s="1"/>
  <c r="W35" i="28"/>
  <c r="V210" i="21"/>
  <c r="W30" i="25"/>
  <c r="T98" i="21"/>
  <c r="T25" i="28"/>
  <c r="X31" i="25"/>
  <c r="W227" i="21"/>
  <c r="X219" i="21"/>
  <c r="Y216" i="21" s="1"/>
  <c r="Y222" i="21" s="1"/>
  <c r="W199" i="21"/>
  <c r="W205" i="21" s="1"/>
  <c r="W36" i="28"/>
  <c r="R228" i="21"/>
  <c r="R229" i="21" s="1"/>
  <c r="V31" i="28"/>
  <c r="V209" i="21"/>
  <c r="W29" i="25"/>
  <c r="V194" i="21"/>
  <c r="V196" i="21" s="1"/>
  <c r="O24" i="31"/>
  <c r="AE363" i="21" l="1"/>
  <c r="AE366" i="21" s="1"/>
  <c r="AE40" i="28"/>
  <c r="AH370" i="21"/>
  <c r="AH373" i="21" s="1"/>
  <c r="V212" i="21"/>
  <c r="W209" i="21" s="1"/>
  <c r="AL34" i="28"/>
  <c r="AL39" i="21"/>
  <c r="AL42" i="21" s="1"/>
  <c r="W193" i="21"/>
  <c r="W30" i="28"/>
  <c r="S32" i="28"/>
  <c r="S226" i="21"/>
  <c r="Y219" i="21"/>
  <c r="Z216" i="21" s="1"/>
  <c r="Z222" i="21" s="1"/>
  <c r="T100" i="21"/>
  <c r="T40" i="26" s="1"/>
  <c r="W186" i="21"/>
  <c r="W202" i="21"/>
  <c r="R32" i="26"/>
  <c r="Y31" i="25"/>
  <c r="X227" i="21"/>
  <c r="R33" i="31"/>
  <c r="W31" i="28" l="1"/>
  <c r="AF363" i="21"/>
  <c r="AF366" i="21" s="1"/>
  <c r="AF40" i="28"/>
  <c r="AI370" i="21"/>
  <c r="AI373" i="21" s="1"/>
  <c r="AM34" i="28"/>
  <c r="AM39" i="21"/>
  <c r="AM42" i="21" s="1"/>
  <c r="T101" i="21"/>
  <c r="U25" i="28" s="1"/>
  <c r="W210" i="21"/>
  <c r="W212" i="21" s="1"/>
  <c r="X30" i="25"/>
  <c r="X29" i="25"/>
  <c r="W194" i="21"/>
  <c r="W196" i="21" s="1"/>
  <c r="Z219" i="21"/>
  <c r="AA216" i="21" s="1"/>
  <c r="AA222" i="21" s="1"/>
  <c r="X36" i="28"/>
  <c r="X199" i="21"/>
  <c r="X205" i="21" s="1"/>
  <c r="X35" i="28"/>
  <c r="X183" i="21"/>
  <c r="X189" i="21" s="1"/>
  <c r="Z31" i="25"/>
  <c r="Y227" i="21"/>
  <c r="S228" i="21"/>
  <c r="S32" i="26" s="1"/>
  <c r="N31" i="29"/>
  <c r="P31" i="30"/>
  <c r="Q39" i="31"/>
  <c r="AG363" i="21" l="1"/>
  <c r="AG366" i="21" s="1"/>
  <c r="AG40" i="28"/>
  <c r="AJ370" i="21"/>
  <c r="AJ373" i="21" s="1"/>
  <c r="U98" i="21"/>
  <c r="AN34" i="28"/>
  <c r="AN39" i="21"/>
  <c r="AN42" i="21" s="1"/>
  <c r="S229" i="21"/>
  <c r="T226" i="21" s="1"/>
  <c r="U100" i="21"/>
  <c r="U40" i="26" s="1"/>
  <c r="X30" i="28"/>
  <c r="X193" i="21"/>
  <c r="X209" i="21"/>
  <c r="X31" i="28"/>
  <c r="X202" i="21"/>
  <c r="AA31" i="25"/>
  <c r="Z227" i="21"/>
  <c r="X186" i="21"/>
  <c r="AA219" i="21"/>
  <c r="AB216" i="21" s="1"/>
  <c r="AB222" i="21" s="1"/>
  <c r="AH363" i="21" l="1"/>
  <c r="AH366" i="21" s="1"/>
  <c r="AH40" i="28"/>
  <c r="AK370" i="21"/>
  <c r="AK373" i="21" s="1"/>
  <c r="T32" i="28"/>
  <c r="AO34" i="28"/>
  <c r="AO39" i="21"/>
  <c r="AO42" i="21" s="1"/>
  <c r="AA227" i="21"/>
  <c r="AB31" i="25"/>
  <c r="T228" i="21"/>
  <c r="T32" i="26" s="1"/>
  <c r="Y199" i="21"/>
  <c r="Y205" i="21" s="1"/>
  <c r="Y36" i="28"/>
  <c r="U101" i="21"/>
  <c r="AB219" i="21"/>
  <c r="AC216" i="21" s="1"/>
  <c r="AC222" i="21" s="1"/>
  <c r="Y30" i="25"/>
  <c r="X210" i="21"/>
  <c r="X212" i="21" s="1"/>
  <c r="Y183" i="21"/>
  <c r="Y189" i="21" s="1"/>
  <c r="Y35" i="28"/>
  <c r="Y29" i="25"/>
  <c r="X194" i="21"/>
  <c r="X196" i="21" s="1"/>
  <c r="O31" i="31"/>
  <c r="AI363" i="21" l="1"/>
  <c r="AI366" i="21" s="1"/>
  <c r="AI40" i="28"/>
  <c r="AL370" i="21"/>
  <c r="AL373" i="21" s="1"/>
  <c r="AP34" i="28"/>
  <c r="AP39" i="21"/>
  <c r="AP42" i="21" s="1"/>
  <c r="T229" i="21"/>
  <c r="U226" i="21" s="1"/>
  <c r="Y193" i="21"/>
  <c r="Y30" i="28"/>
  <c r="AC31" i="25"/>
  <c r="AB227" i="21"/>
  <c r="AC219" i="21"/>
  <c r="AD216" i="21" s="1"/>
  <c r="AD222" i="21" s="1"/>
  <c r="Y202" i="21"/>
  <c r="Y209" i="21"/>
  <c r="Y31" i="28"/>
  <c r="V25" i="28"/>
  <c r="V98" i="21"/>
  <c r="Y186" i="21"/>
  <c r="AJ363" i="21" l="1"/>
  <c r="AJ366" i="21" s="1"/>
  <c r="AJ40" i="28"/>
  <c r="AM370" i="21"/>
  <c r="AM373" i="21" s="1"/>
  <c r="U32" i="28"/>
  <c r="AQ34" i="28"/>
  <c r="AQ39" i="21"/>
  <c r="AQ42" i="21" s="1"/>
  <c r="Z35" i="28"/>
  <c r="Z183" i="21"/>
  <c r="Z189" i="21" s="1"/>
  <c r="AD219" i="21"/>
  <c r="AE216" i="21" s="1"/>
  <c r="AE222" i="21" s="1"/>
  <c r="U228" i="21"/>
  <c r="U32" i="26" s="1"/>
  <c r="Y210" i="21"/>
  <c r="Y211" i="21" s="1"/>
  <c r="Y212" i="21" s="1"/>
  <c r="Z30" i="25"/>
  <c r="V100" i="21"/>
  <c r="V40" i="26" s="1"/>
  <c r="Z199" i="21"/>
  <c r="Z205" i="21" s="1"/>
  <c r="Z36" i="28"/>
  <c r="Z29" i="25"/>
  <c r="Y194" i="21"/>
  <c r="Y195" i="21" s="1"/>
  <c r="Y196" i="21" s="1"/>
  <c r="AD31" i="25"/>
  <c r="AC227" i="21"/>
  <c r="P35" i="31"/>
  <c r="P34" i="31"/>
  <c r="P29" i="30"/>
  <c r="P30" i="30"/>
  <c r="AK363" i="21" l="1"/>
  <c r="AK366" i="21" s="1"/>
  <c r="AK40" i="28"/>
  <c r="AN370" i="21"/>
  <c r="AN373" i="21" s="1"/>
  <c r="AR34" i="28"/>
  <c r="AR39" i="21"/>
  <c r="AR42" i="21" s="1"/>
  <c r="Z30" i="28"/>
  <c r="Z193" i="21"/>
  <c r="Z186" i="21"/>
  <c r="Y31" i="26"/>
  <c r="Z202" i="21"/>
  <c r="U229" i="21"/>
  <c r="Y30" i="26"/>
  <c r="Z209" i="21"/>
  <c r="Z31" i="28"/>
  <c r="AE219" i="21"/>
  <c r="AF216" i="21" s="1"/>
  <c r="AF222" i="21" s="1"/>
  <c r="V101" i="21"/>
  <c r="AD227" i="21"/>
  <c r="AE31" i="25"/>
  <c r="P30" i="31"/>
  <c r="N30" i="32"/>
  <c r="S33" i="31"/>
  <c r="O29" i="29"/>
  <c r="P29" i="31"/>
  <c r="N29" i="32"/>
  <c r="O30" i="29"/>
  <c r="AL363" i="21" l="1"/>
  <c r="AL366" i="21" s="1"/>
  <c r="AL40" i="28"/>
  <c r="AO370" i="21"/>
  <c r="AO373" i="21" s="1"/>
  <c r="AS34" i="28"/>
  <c r="AS39" i="21"/>
  <c r="AS42" i="21" s="1"/>
  <c r="O89" i="29"/>
  <c r="O90" i="29"/>
  <c r="E133" i="47"/>
  <c r="N83" i="32"/>
  <c r="N84" i="32"/>
  <c r="E134" i="47"/>
  <c r="AA199" i="21"/>
  <c r="AA205" i="21" s="1"/>
  <c r="AA36" i="28"/>
  <c r="AA30" i="25"/>
  <c r="Z210" i="21"/>
  <c r="Z212" i="21" s="1"/>
  <c r="AA29" i="25"/>
  <c r="Z194" i="21"/>
  <c r="Z196" i="21" s="1"/>
  <c r="AF219" i="21"/>
  <c r="AG216" i="21" s="1"/>
  <c r="AG222" i="21" s="1"/>
  <c r="AA183" i="21"/>
  <c r="AA189" i="21" s="1"/>
  <c r="AA35" i="28"/>
  <c r="AE227" i="21"/>
  <c r="AF31" i="25"/>
  <c r="W25" i="28"/>
  <c r="W98" i="21"/>
  <c r="V32" i="28"/>
  <c r="V226" i="21"/>
  <c r="R39" i="31"/>
  <c r="Q31" i="30"/>
  <c r="AM363" i="21" l="1"/>
  <c r="AM366" i="21" s="1"/>
  <c r="AM40" i="28"/>
  <c r="AP370" i="21"/>
  <c r="AP373" i="21" s="1"/>
  <c r="AT34" i="28"/>
  <c r="AT39" i="21"/>
  <c r="AT42" i="21" s="1"/>
  <c r="AA193" i="21"/>
  <c r="AA30" i="28"/>
  <c r="W100" i="21"/>
  <c r="W40" i="26" s="1"/>
  <c r="AA186" i="21"/>
  <c r="AA31" i="28"/>
  <c r="AA209" i="21"/>
  <c r="AA202" i="21"/>
  <c r="AG219" i="21"/>
  <c r="AH216" i="21" s="1"/>
  <c r="AH222" i="21" s="1"/>
  <c r="V228" i="21"/>
  <c r="V32" i="26" s="1"/>
  <c r="AG31" i="25"/>
  <c r="AF227" i="21"/>
  <c r="AN363" i="21" l="1"/>
  <c r="AN366" i="21" s="1"/>
  <c r="AN40" i="28"/>
  <c r="AQ370" i="21"/>
  <c r="AQ373" i="21" s="1"/>
  <c r="AU34" i="28"/>
  <c r="AU39" i="21"/>
  <c r="AU42" i="21" s="1"/>
  <c r="V229" i="21"/>
  <c r="W32" i="28" s="1"/>
  <c r="AA210" i="21"/>
  <c r="AA212" i="21" s="1"/>
  <c r="AB30" i="25"/>
  <c r="AB183" i="21"/>
  <c r="AB189" i="21" s="1"/>
  <c r="AB35" i="28"/>
  <c r="AG227" i="21"/>
  <c r="AH31" i="25"/>
  <c r="AH219" i="21"/>
  <c r="AI216" i="21" s="1"/>
  <c r="AI222" i="21" s="1"/>
  <c r="AB36" i="28"/>
  <c r="AB199" i="21"/>
  <c r="AB205" i="21" s="1"/>
  <c r="AA194" i="21"/>
  <c r="AA196" i="21" s="1"/>
  <c r="AB29" i="25"/>
  <c r="W101" i="21"/>
  <c r="AO363" i="21" l="1"/>
  <c r="AO366" i="21" s="1"/>
  <c r="AO40" i="28"/>
  <c r="AR370" i="21"/>
  <c r="AR373" i="21" s="1"/>
  <c r="W226" i="21"/>
  <c r="W228" i="21" s="1"/>
  <c r="W32" i="26" s="1"/>
  <c r="AV34" i="28"/>
  <c r="AV39" i="21"/>
  <c r="AV42" i="21" s="1"/>
  <c r="AB30" i="28"/>
  <c r="AB193" i="21"/>
  <c r="AB186" i="21"/>
  <c r="AB31" i="28"/>
  <c r="AB209" i="21"/>
  <c r="AI219" i="21"/>
  <c r="AJ216" i="21" s="1"/>
  <c r="AJ222" i="21" s="1"/>
  <c r="X98" i="21"/>
  <c r="X25" i="28"/>
  <c r="AB202" i="21"/>
  <c r="AH227" i="21"/>
  <c r="AI31" i="25"/>
  <c r="AP363" i="21" l="1"/>
  <c r="AP366" i="21" s="1"/>
  <c r="AP40" i="28"/>
  <c r="AS370" i="21"/>
  <c r="AS373" i="21" s="1"/>
  <c r="AW34" i="28"/>
  <c r="AW39" i="21"/>
  <c r="AW41" i="21" s="1"/>
  <c r="W229" i="21"/>
  <c r="X226" i="21" s="1"/>
  <c r="AI227" i="21"/>
  <c r="AJ31" i="25"/>
  <c r="AC183" i="21"/>
  <c r="AC189" i="21" s="1"/>
  <c r="AC35" i="28"/>
  <c r="X100" i="21"/>
  <c r="X40" i="26" s="1"/>
  <c r="AC199" i="21"/>
  <c r="AC205" i="21" s="1"/>
  <c r="AC36" i="28"/>
  <c r="AJ219" i="21"/>
  <c r="AK216" i="21" s="1"/>
  <c r="AK222" i="21" s="1"/>
  <c r="AC29" i="25"/>
  <c r="AB194" i="21"/>
  <c r="AB196" i="21" s="1"/>
  <c r="AC30" i="25"/>
  <c r="AB210" i="21"/>
  <c r="AB212" i="21" s="1"/>
  <c r="AQ363" i="21" l="1"/>
  <c r="AQ366" i="21" s="1"/>
  <c r="AQ40" i="28"/>
  <c r="AT370" i="21"/>
  <c r="AT373" i="21" s="1"/>
  <c r="X32" i="28"/>
  <c r="X101" i="21"/>
  <c r="Y25" i="28" s="1"/>
  <c r="AW42" i="21"/>
  <c r="AW58" i="26"/>
  <c r="AC193" i="21"/>
  <c r="AC30" i="28"/>
  <c r="AC209" i="21"/>
  <c r="AC31" i="28"/>
  <c r="X228" i="21"/>
  <c r="X32" i="26" s="1"/>
  <c r="AC202" i="21"/>
  <c r="AK219" i="21"/>
  <c r="AL216" i="21" s="1"/>
  <c r="AL222" i="21" s="1"/>
  <c r="AJ227" i="21"/>
  <c r="AK31" i="25"/>
  <c r="AC186" i="21"/>
  <c r="S57" i="29"/>
  <c r="P57" i="32"/>
  <c r="AR363" i="21" l="1"/>
  <c r="AR366" i="21" s="1"/>
  <c r="AR40" i="28"/>
  <c r="AU370" i="21"/>
  <c r="AU373" i="21" s="1"/>
  <c r="Y98" i="21"/>
  <c r="Y100" i="21" s="1"/>
  <c r="Y40" i="26" s="1"/>
  <c r="G160" i="47"/>
  <c r="AX34" i="28"/>
  <c r="AX39" i="21"/>
  <c r="AX41" i="21" s="1"/>
  <c r="AC194" i="21"/>
  <c r="AC196" i="21" s="1"/>
  <c r="AD29" i="25"/>
  <c r="AK227" i="21"/>
  <c r="AL31" i="25"/>
  <c r="AL219" i="21"/>
  <c r="AM216" i="21" s="1"/>
  <c r="AM222" i="21" s="1"/>
  <c r="AD30" i="25"/>
  <c r="AC210" i="21"/>
  <c r="AC212" i="21" s="1"/>
  <c r="X229" i="21"/>
  <c r="AD199" i="21"/>
  <c r="AD205" i="21" s="1"/>
  <c r="AD36" i="28"/>
  <c r="AD35" i="28"/>
  <c r="AD183" i="21"/>
  <c r="AD189" i="21" s="1"/>
  <c r="T33" i="31"/>
  <c r="O39" i="29"/>
  <c r="R31" i="30"/>
  <c r="S39" i="31"/>
  <c r="N39" i="32"/>
  <c r="AS363" i="21" l="1"/>
  <c r="AS366" i="21" s="1"/>
  <c r="AS40" i="28"/>
  <c r="AV370" i="21"/>
  <c r="AV373" i="21" s="1"/>
  <c r="AX42" i="21"/>
  <c r="AX58" i="26"/>
  <c r="E142" i="47"/>
  <c r="AD202" i="21"/>
  <c r="AM219" i="21"/>
  <c r="AN216" i="21" s="1"/>
  <c r="AN222" i="21" s="1"/>
  <c r="Y101" i="21"/>
  <c r="AD30" i="28"/>
  <c r="AD193" i="21"/>
  <c r="Y226" i="21"/>
  <c r="Y32" i="28"/>
  <c r="AD186" i="21"/>
  <c r="AD31" i="28"/>
  <c r="AD209" i="21"/>
  <c r="AM31" i="25"/>
  <c r="AL227" i="21"/>
  <c r="AT363" i="21" l="1"/>
  <c r="AT366" i="21" s="1"/>
  <c r="AT40" i="28"/>
  <c r="AW370" i="21"/>
  <c r="AW373" i="21" s="1"/>
  <c r="AY39" i="21"/>
  <c r="AY41" i="21" s="1"/>
  <c r="AY34" i="28"/>
  <c r="AE183" i="21"/>
  <c r="AE189" i="21" s="1"/>
  <c r="AE35" i="28"/>
  <c r="Y228" i="21"/>
  <c r="Y32" i="26" s="1"/>
  <c r="AE30" i="25"/>
  <c r="AD210" i="21"/>
  <c r="AD212" i="21" s="1"/>
  <c r="AN219" i="21"/>
  <c r="AO216" i="21" s="1"/>
  <c r="AO222" i="21" s="1"/>
  <c r="AE29" i="25"/>
  <c r="AD194" i="21"/>
  <c r="AD196" i="21" s="1"/>
  <c r="AE199" i="21"/>
  <c r="AE205" i="21" s="1"/>
  <c r="AE36" i="28"/>
  <c r="Z98" i="21"/>
  <c r="Z25" i="28"/>
  <c r="AM227" i="21"/>
  <c r="AN31" i="25"/>
  <c r="P24" i="31"/>
  <c r="O31" i="29"/>
  <c r="N31" i="32"/>
  <c r="AU363" i="21" l="1"/>
  <c r="AU366" i="21" s="1"/>
  <c r="AU40" i="28"/>
  <c r="AX370" i="21"/>
  <c r="AX373" i="21" s="1"/>
  <c r="AY42" i="21"/>
  <c r="AY58" i="26"/>
  <c r="E135" i="47"/>
  <c r="AE186" i="21"/>
  <c r="Z100" i="21"/>
  <c r="Z40" i="26" s="1"/>
  <c r="AE202" i="21"/>
  <c r="AN227" i="21"/>
  <c r="AO31" i="25"/>
  <c r="AE193" i="21"/>
  <c r="AE30" i="28"/>
  <c r="AE31" i="28"/>
  <c r="AE209" i="21"/>
  <c r="AO219" i="21"/>
  <c r="AP216" i="21" s="1"/>
  <c r="AP222" i="21" s="1"/>
  <c r="Y229" i="21"/>
  <c r="AV363" i="21" l="1"/>
  <c r="AV366" i="21" s="1"/>
  <c r="AV40" i="28"/>
  <c r="AY370" i="21"/>
  <c r="AY373" i="21" s="1"/>
  <c r="AZ34" i="28"/>
  <c r="AZ39" i="21"/>
  <c r="AZ41" i="21" s="1"/>
  <c r="Z101" i="21"/>
  <c r="AA98" i="21" s="1"/>
  <c r="Z32" i="28"/>
  <c r="Z226" i="21"/>
  <c r="AF30" i="25"/>
  <c r="AE210" i="21"/>
  <c r="AE211" i="21" s="1"/>
  <c r="AF199" i="21"/>
  <c r="AF205" i="21" s="1"/>
  <c r="AF36" i="28"/>
  <c r="AF183" i="21"/>
  <c r="AF189" i="21" s="1"/>
  <c r="AF35" i="28"/>
  <c r="AP31" i="25"/>
  <c r="AO227" i="21"/>
  <c r="AP219" i="21"/>
  <c r="AQ216" i="21" s="1"/>
  <c r="AQ222" i="21" s="1"/>
  <c r="AE194" i="21"/>
  <c r="AE195" i="21" s="1"/>
  <c r="AF29" i="25"/>
  <c r="Q35" i="31"/>
  <c r="P31" i="31"/>
  <c r="Q29" i="30"/>
  <c r="Q30" i="30"/>
  <c r="Q34" i="31"/>
  <c r="AW363" i="21" l="1"/>
  <c r="AW366" i="21" s="1"/>
  <c r="AW40" i="28"/>
  <c r="AZ370" i="21"/>
  <c r="AZ373" i="21" s="1"/>
  <c r="AA25" i="28"/>
  <c r="AZ42" i="21"/>
  <c r="AZ58" i="26"/>
  <c r="AE30" i="26"/>
  <c r="Z228" i="21"/>
  <c r="Z32" i="26" s="1"/>
  <c r="AE31" i="26"/>
  <c r="AF202" i="21"/>
  <c r="AQ219" i="21"/>
  <c r="AR216" i="21" s="1"/>
  <c r="AR222" i="21" s="1"/>
  <c r="AF186" i="21"/>
  <c r="AE212" i="21"/>
  <c r="AE196" i="21"/>
  <c r="AA100" i="21"/>
  <c r="AA40" i="26" s="1"/>
  <c r="AP227" i="21"/>
  <c r="AQ31" i="25"/>
  <c r="P30" i="29"/>
  <c r="P29" i="29"/>
  <c r="AX363" i="21" l="1"/>
  <c r="AX366" i="21" s="1"/>
  <c r="AX40" i="28"/>
  <c r="BA370" i="21"/>
  <c r="BA373" i="21" s="1"/>
  <c r="BA34" i="28"/>
  <c r="BA39" i="21"/>
  <c r="BA41" i="21" s="1"/>
  <c r="Z229" i="21"/>
  <c r="AA32" i="28" s="1"/>
  <c r="P90" i="29"/>
  <c r="P89" i="29"/>
  <c r="AG29" i="25"/>
  <c r="AF194" i="21"/>
  <c r="AF30" i="28"/>
  <c r="AF193" i="21"/>
  <c r="AG35" i="28"/>
  <c r="AG183" i="21"/>
  <c r="AG189" i="21" s="1"/>
  <c r="AG30" i="25"/>
  <c r="AF210" i="21"/>
  <c r="AQ227" i="21"/>
  <c r="AR31" i="25"/>
  <c r="AG199" i="21"/>
  <c r="AG205" i="21" s="1"/>
  <c r="AG36" i="28"/>
  <c r="AA101" i="21"/>
  <c r="AF209" i="21"/>
  <c r="AF31" i="28"/>
  <c r="AR219" i="21"/>
  <c r="AS216" i="21" s="1"/>
  <c r="AS222" i="21" s="1"/>
  <c r="S31" i="30"/>
  <c r="Q29" i="31"/>
  <c r="Q30" i="31"/>
  <c r="T39" i="31"/>
  <c r="AY363" i="21" l="1"/>
  <c r="AY366" i="21" s="1"/>
  <c r="AY40" i="28"/>
  <c r="BB370" i="21"/>
  <c r="BB373" i="21" s="1"/>
  <c r="AA226" i="21"/>
  <c r="AA228" i="21" s="1"/>
  <c r="AA32" i="26" s="1"/>
  <c r="BA42" i="21"/>
  <c r="BA58" i="26"/>
  <c r="AF196" i="21"/>
  <c r="AG193" i="21" s="1"/>
  <c r="AS31" i="25"/>
  <c r="AR227" i="21"/>
  <c r="AB98" i="21"/>
  <c r="AB25" i="28"/>
  <c r="AG186" i="21"/>
  <c r="AG202" i="21"/>
  <c r="AF212" i="21"/>
  <c r="AS219" i="21"/>
  <c r="AT216" i="21" s="1"/>
  <c r="AT222" i="21" s="1"/>
  <c r="AZ363" i="21" l="1"/>
  <c r="AZ366" i="21" s="1"/>
  <c r="AZ40" i="28"/>
  <c r="BC370" i="21"/>
  <c r="BC373" i="21" s="1"/>
  <c r="BB34" i="28"/>
  <c r="BB39" i="21"/>
  <c r="BB41" i="21" s="1"/>
  <c r="AG30" i="28"/>
  <c r="AS227" i="21"/>
  <c r="AT31" i="25"/>
  <c r="AG31" i="28"/>
  <c r="AG209" i="21"/>
  <c r="AB100" i="21"/>
  <c r="AB40" i="26" s="1"/>
  <c r="AT219" i="21"/>
  <c r="AU216" i="21" s="1"/>
  <c r="AU222" i="21" s="1"/>
  <c r="AG210" i="21"/>
  <c r="AH30" i="25"/>
  <c r="AH183" i="21"/>
  <c r="AH189" i="21" s="1"/>
  <c r="AH35" i="28"/>
  <c r="AA229" i="21"/>
  <c r="AH199" i="21"/>
  <c r="AH205" i="21" s="1"/>
  <c r="AH36" i="28"/>
  <c r="AH29" i="25"/>
  <c r="AG194" i="21"/>
  <c r="AG196" i="21" s="1"/>
  <c r="BA363" i="21" l="1"/>
  <c r="BA366" i="21" s="1"/>
  <c r="BA40" i="28"/>
  <c r="BD370" i="21"/>
  <c r="BD373" i="21" s="1"/>
  <c r="BB42" i="21"/>
  <c r="BB58" i="26"/>
  <c r="AB101" i="21"/>
  <c r="AC98" i="21" s="1"/>
  <c r="AH30" i="28"/>
  <c r="AH193" i="21"/>
  <c r="AB226" i="21"/>
  <c r="AB32" i="28"/>
  <c r="AH202" i="21"/>
  <c r="AH186" i="21"/>
  <c r="AG212" i="21"/>
  <c r="AT227" i="21"/>
  <c r="AU31" i="25"/>
  <c r="AU219" i="21"/>
  <c r="AV216" i="21" s="1"/>
  <c r="AV222" i="21" s="1"/>
  <c r="BB363" i="21" l="1"/>
  <c r="BB366" i="21" s="1"/>
  <c r="BB40" i="28"/>
  <c r="BE370" i="21"/>
  <c r="BE373" i="21" s="1"/>
  <c r="BC34" i="28"/>
  <c r="BC39" i="21"/>
  <c r="BC41" i="21" s="1"/>
  <c r="J41" i="21" s="1"/>
  <c r="O65" i="24" s="1"/>
  <c r="AC25" i="28"/>
  <c r="AU227" i="21"/>
  <c r="AV31" i="25"/>
  <c r="AI29" i="25"/>
  <c r="AH194" i="21"/>
  <c r="AH196" i="21" s="1"/>
  <c r="AI36" i="28"/>
  <c r="AI199" i="21"/>
  <c r="AI205" i="21" s="1"/>
  <c r="AV219" i="21"/>
  <c r="AW216" i="21" s="1"/>
  <c r="AW222" i="21" s="1"/>
  <c r="AC100" i="21"/>
  <c r="AC40" i="26" s="1"/>
  <c r="AI35" i="28"/>
  <c r="AI183" i="21"/>
  <c r="AI189" i="21" s="1"/>
  <c r="AB228" i="21"/>
  <c r="AB32" i="26" s="1"/>
  <c r="AH209" i="21"/>
  <c r="AH31" i="28"/>
  <c r="AH210" i="21"/>
  <c r="AI30" i="25"/>
  <c r="BC363" i="21" l="1"/>
  <c r="BC366" i="21" s="1"/>
  <c r="BC40" i="28"/>
  <c r="BF370" i="21"/>
  <c r="BF373" i="21" s="1"/>
  <c r="H407" i="21"/>
  <c r="V56" i="24"/>
  <c r="C98" i="47"/>
  <c r="O66" i="24"/>
  <c r="AB229" i="21"/>
  <c r="AC226" i="21" s="1"/>
  <c r="AH212" i="21"/>
  <c r="AI209" i="21" s="1"/>
  <c r="BC42" i="21"/>
  <c r="BC58" i="26"/>
  <c r="AC101" i="21"/>
  <c r="AI186" i="21"/>
  <c r="AI30" i="28"/>
  <c r="AI193" i="21"/>
  <c r="AV227" i="21"/>
  <c r="AW31" i="25"/>
  <c r="AW219" i="21"/>
  <c r="AX216" i="21" s="1"/>
  <c r="AX222" i="21" s="1"/>
  <c r="AI202" i="21"/>
  <c r="T57" i="29"/>
  <c r="BD363" i="21" l="1"/>
  <c r="BD366" i="21" s="1"/>
  <c r="BD40" i="28"/>
  <c r="BG370" i="21"/>
  <c r="BG373" i="21" s="1"/>
  <c r="AC32" i="28"/>
  <c r="L57" i="29"/>
  <c r="O67" i="24"/>
  <c r="C100" i="47" s="1"/>
  <c r="N66" i="24"/>
  <c r="E99" i="47" s="1"/>
  <c r="D99" i="47" s="1"/>
  <c r="C99" i="47"/>
  <c r="AI31" i="28"/>
  <c r="BD34" i="28"/>
  <c r="BD39" i="21"/>
  <c r="BD41" i="21" s="1"/>
  <c r="AX219" i="21"/>
  <c r="AY216" i="21" s="1"/>
  <c r="AY222" i="21" s="1"/>
  <c r="AJ36" i="28"/>
  <c r="AJ199" i="21"/>
  <c r="AJ205" i="21" s="1"/>
  <c r="AI210" i="21"/>
  <c r="AI212" i="21" s="1"/>
  <c r="AJ30" i="25"/>
  <c r="AJ29" i="25"/>
  <c r="AI194" i="21"/>
  <c r="AI196" i="21" s="1"/>
  <c r="AD98" i="21"/>
  <c r="AD25" i="28"/>
  <c r="AW227" i="21"/>
  <c r="AX31" i="25"/>
  <c r="AC228" i="21"/>
  <c r="AC32" i="26" s="1"/>
  <c r="AJ183" i="21"/>
  <c r="AJ189" i="21" s="1"/>
  <c r="AJ35" i="28"/>
  <c r="U39" i="31"/>
  <c r="T31" i="30"/>
  <c r="U33" i="31"/>
  <c r="U42" i="31" l="1"/>
  <c r="BD43" i="28"/>
  <c r="BE363" i="21"/>
  <c r="BE366" i="21" s="1"/>
  <c r="BE40" i="28"/>
  <c r="BE43" i="28" s="1"/>
  <c r="BH370" i="21"/>
  <c r="BH373" i="21" s="1"/>
  <c r="O68" i="24"/>
  <c r="C101" i="47" s="1"/>
  <c r="AC229" i="21"/>
  <c r="AD32" i="28" s="1"/>
  <c r="BD42" i="21"/>
  <c r="BD58" i="26"/>
  <c r="AJ30" i="28"/>
  <c r="AJ193" i="21"/>
  <c r="AJ31" i="28"/>
  <c r="AJ209" i="21"/>
  <c r="AJ186" i="21"/>
  <c r="AD100" i="21"/>
  <c r="AD40" i="26" s="1"/>
  <c r="AY31" i="25"/>
  <c r="AX227" i="21"/>
  <c r="AJ202" i="21"/>
  <c r="AY219" i="21"/>
  <c r="AZ216" i="21" s="1"/>
  <c r="AZ222" i="21" s="1"/>
  <c r="BF363" i="21" l="1"/>
  <c r="BF366" i="21" s="1"/>
  <c r="BF40" i="28"/>
  <c r="BF43" i="28" s="1"/>
  <c r="BI370" i="21"/>
  <c r="BI373" i="21" s="1"/>
  <c r="O69" i="24"/>
  <c r="C102" i="47" s="1"/>
  <c r="AD226" i="21"/>
  <c r="AD228" i="21" s="1"/>
  <c r="AD32" i="26" s="1"/>
  <c r="BE34" i="28"/>
  <c r="BE39" i="21"/>
  <c r="BE41" i="21" s="1"/>
  <c r="AK199" i="21"/>
  <c r="AK205" i="21" s="1"/>
  <c r="AK36" i="28"/>
  <c r="AK29" i="25"/>
  <c r="AJ194" i="21"/>
  <c r="AJ196" i="21" s="1"/>
  <c r="AY227" i="21"/>
  <c r="AZ31" i="25"/>
  <c r="AD101" i="21"/>
  <c r="AZ219" i="21"/>
  <c r="BA216" i="21" s="1"/>
  <c r="BA222" i="21" s="1"/>
  <c r="AK30" i="25"/>
  <c r="AJ210" i="21"/>
  <c r="AJ212" i="21" s="1"/>
  <c r="AK35" i="28"/>
  <c r="AK183" i="21"/>
  <c r="AK189" i="21" s="1"/>
  <c r="BG363" i="21" l="1"/>
  <c r="BG366" i="21" s="1"/>
  <c r="BG40" i="28"/>
  <c r="BG43" i="28" s="1"/>
  <c r="K45" i="26"/>
  <c r="AZ45" i="26" s="1"/>
  <c r="AZ43" i="26" s="1"/>
  <c r="H404" i="21"/>
  <c r="H398" i="21"/>
  <c r="BJ370" i="21"/>
  <c r="BJ373" i="21" s="1"/>
  <c r="CH45" i="26"/>
  <c r="EM45" i="26"/>
  <c r="EM43" i="26" s="1"/>
  <c r="DH45" i="26"/>
  <c r="DH43" i="26" s="1"/>
  <c r="CR45" i="26"/>
  <c r="CR43" i="26" s="1"/>
  <c r="AL45" i="26"/>
  <c r="DT45" i="26"/>
  <c r="DT43" i="26" s="1"/>
  <c r="EK45" i="26"/>
  <c r="EK43" i="26" s="1"/>
  <c r="AQ45" i="26"/>
  <c r="AQ43" i="26" s="1"/>
  <c r="P45" i="26"/>
  <c r="P43" i="26" s="1"/>
  <c r="BI45" i="26"/>
  <c r="BI43" i="26" s="1"/>
  <c r="BA45" i="26"/>
  <c r="BA43" i="26" s="1"/>
  <c r="CT45" i="26"/>
  <c r="DQ45" i="26"/>
  <c r="DQ43" i="26" s="1"/>
  <c r="DU45" i="26"/>
  <c r="DU43" i="26" s="1"/>
  <c r="Z45" i="26"/>
  <c r="AB45" i="26"/>
  <c r="AB43" i="26" s="1"/>
  <c r="AJ45" i="26"/>
  <c r="AJ43" i="26" s="1"/>
  <c r="EF45" i="26"/>
  <c r="EF43" i="26" s="1"/>
  <c r="CS45" i="26"/>
  <c r="CS43" i="26" s="1"/>
  <c r="DF45" i="26"/>
  <c r="AF45" i="26"/>
  <c r="CV45" i="26"/>
  <c r="CV43" i="26" s="1"/>
  <c r="DR45" i="26"/>
  <c r="AP45" i="26"/>
  <c r="AP43" i="26" s="1"/>
  <c r="CC45" i="26"/>
  <c r="CC43" i="26" s="1"/>
  <c r="BE42" i="21"/>
  <c r="BE58" i="26"/>
  <c r="AD229" i="21"/>
  <c r="AE32" i="28" s="1"/>
  <c r="AK209" i="21"/>
  <c r="AK31" i="28"/>
  <c r="BA219" i="21"/>
  <c r="BB216" i="21" s="1"/>
  <c r="BB222" i="21" s="1"/>
  <c r="AK186" i="21"/>
  <c r="BA31" i="25"/>
  <c r="AZ227" i="21"/>
  <c r="AK202" i="21"/>
  <c r="AE25" i="28"/>
  <c r="AE98" i="21"/>
  <c r="AK193" i="21"/>
  <c r="AK30" i="28"/>
  <c r="AM45" i="26" l="1"/>
  <c r="AM43" i="26" s="1"/>
  <c r="BR45" i="26"/>
  <c r="BR43" i="26" s="1"/>
  <c r="DM45" i="26"/>
  <c r="DM43" i="26" s="1"/>
  <c r="DA45" i="26"/>
  <c r="DA43" i="26" s="1"/>
  <c r="AA45" i="26"/>
  <c r="AA43" i="26" s="1"/>
  <c r="CO45" i="26"/>
  <c r="CO43" i="26" s="1"/>
  <c r="DN45" i="26"/>
  <c r="DN43" i="26" s="1"/>
  <c r="CM45" i="26"/>
  <c r="CM43" i="26" s="1"/>
  <c r="T45" i="26"/>
  <c r="BQ45" i="26"/>
  <c r="BQ43" i="26" s="1"/>
  <c r="EL45" i="26"/>
  <c r="EL43" i="26" s="1"/>
  <c r="DK45" i="26"/>
  <c r="DK43" i="26" s="1"/>
  <c r="AE45" i="26"/>
  <c r="AE43" i="26" s="1"/>
  <c r="DO45" i="26"/>
  <c r="DO43" i="26" s="1"/>
  <c r="CN45" i="26"/>
  <c r="AG45" i="26"/>
  <c r="AG43" i="26" s="1"/>
  <c r="AY45" i="26"/>
  <c r="AY43" i="26" s="1"/>
  <c r="CF45" i="26"/>
  <c r="CF43" i="26" s="1"/>
  <c r="DX45" i="26"/>
  <c r="W45" i="26"/>
  <c r="W43" i="26" s="1"/>
  <c r="BN45" i="26"/>
  <c r="BN43" i="26" s="1"/>
  <c r="V45" i="26"/>
  <c r="V43" i="26" s="1"/>
  <c r="BZ45" i="26"/>
  <c r="BZ43" i="26" s="1"/>
  <c r="AD45" i="26"/>
  <c r="AD43" i="26" s="1"/>
  <c r="EC45" i="26"/>
  <c r="EC43" i="26" s="1"/>
  <c r="BY45" i="26"/>
  <c r="BY43" i="26" s="1"/>
  <c r="DE45" i="26"/>
  <c r="DE43" i="26" s="1"/>
  <c r="CE45" i="26"/>
  <c r="CE43" i="26" s="1"/>
  <c r="AT45" i="26"/>
  <c r="AT43" i="26" s="1"/>
  <c r="CX45" i="26"/>
  <c r="CX43" i="26" s="1"/>
  <c r="CU45" i="26"/>
  <c r="CU43" i="26" s="1"/>
  <c r="EA45" i="26"/>
  <c r="EA43" i="26" s="1"/>
  <c r="BF45" i="26"/>
  <c r="BF43" i="26" s="1"/>
  <c r="BS45" i="26"/>
  <c r="BS43" i="26" s="1"/>
  <c r="CD45" i="26"/>
  <c r="CD43" i="26" s="1"/>
  <c r="BH45" i="26"/>
  <c r="BH43" i="26" s="1"/>
  <c r="CJ45" i="26"/>
  <c r="CJ43" i="26" s="1"/>
  <c r="CG45" i="26"/>
  <c r="CG43" i="26" s="1"/>
  <c r="AW45" i="26"/>
  <c r="AW43" i="26" s="1"/>
  <c r="EI45" i="26"/>
  <c r="EI43" i="26" s="1"/>
  <c r="Y45" i="26"/>
  <c r="Y43" i="26" s="1"/>
  <c r="CZ45" i="26"/>
  <c r="EG45" i="26"/>
  <c r="EG43" i="26" s="1"/>
  <c r="BM45" i="26"/>
  <c r="BM43" i="26" s="1"/>
  <c r="DY45" i="26"/>
  <c r="DY43" i="26" s="1"/>
  <c r="BB45" i="26"/>
  <c r="BB43" i="26" s="1"/>
  <c r="CK45" i="26"/>
  <c r="CK43" i="26" s="1"/>
  <c r="CL45" i="26"/>
  <c r="CL43" i="26" s="1"/>
  <c r="DZ45" i="26"/>
  <c r="DZ43" i="26" s="1"/>
  <c r="Q45" i="26"/>
  <c r="Q43" i="26" s="1"/>
  <c r="AU45" i="26"/>
  <c r="AU43" i="26" s="1"/>
  <c r="AO45" i="26"/>
  <c r="AO43" i="26" s="1"/>
  <c r="DP45" i="26"/>
  <c r="DP43" i="26" s="1"/>
  <c r="CA45" i="26"/>
  <c r="CA43" i="26" s="1"/>
  <c r="X45" i="26"/>
  <c r="X43" i="26" s="1"/>
  <c r="BT45" i="26"/>
  <c r="BT43" i="26" s="1"/>
  <c r="BV45" i="26"/>
  <c r="BV43" i="26" s="1"/>
  <c r="AR45" i="26"/>
  <c r="AR43" i="26" s="1"/>
  <c r="DV45" i="26"/>
  <c r="DV43" i="26" s="1"/>
  <c r="DB45" i="26"/>
  <c r="DB43" i="26" s="1"/>
  <c r="AK45" i="26"/>
  <c r="AK43" i="26" s="1"/>
  <c r="CB45" i="26"/>
  <c r="CB43" i="26" s="1"/>
  <c r="AC45" i="26"/>
  <c r="BU45" i="26"/>
  <c r="BU43" i="26" s="1"/>
  <c r="AV45" i="26"/>
  <c r="AV43" i="26" s="1"/>
  <c r="BE45" i="26"/>
  <c r="BE43" i="26" s="1"/>
  <c r="R45" i="26"/>
  <c r="R43" i="26" s="1"/>
  <c r="S45" i="26"/>
  <c r="S43" i="26" s="1"/>
  <c r="BX45" i="26"/>
  <c r="BX43" i="26" s="1"/>
  <c r="CQ45" i="26"/>
  <c r="CQ43" i="26" s="1"/>
  <c r="CW45" i="26"/>
  <c r="CW43" i="26" s="1"/>
  <c r="O45" i="26"/>
  <c r="O43" i="26" s="1"/>
  <c r="AS45" i="26"/>
  <c r="EH45" i="26"/>
  <c r="EH43" i="26" s="1"/>
  <c r="AX45" i="26"/>
  <c r="AX43" i="26" s="1"/>
  <c r="BD45" i="26"/>
  <c r="BD43" i="26" s="1"/>
  <c r="CI45" i="26"/>
  <c r="BW45" i="26"/>
  <c r="EE45" i="26"/>
  <c r="EE43" i="26" s="1"/>
  <c r="DG45" i="26"/>
  <c r="DG43" i="26" s="1"/>
  <c r="DD45" i="26"/>
  <c r="DD43" i="26" s="1"/>
  <c r="AN45" i="26"/>
  <c r="AH45" i="26"/>
  <c r="AH43" i="26" s="1"/>
  <c r="U45" i="26"/>
  <c r="BG45" i="26"/>
  <c r="BC45" i="26"/>
  <c r="DL45" i="26"/>
  <c r="DL43" i="26" s="1"/>
  <c r="BK45" i="26"/>
  <c r="BK43" i="26" s="1"/>
  <c r="EO45" i="26"/>
  <c r="EO43" i="26" s="1"/>
  <c r="DI45" i="26"/>
  <c r="DI43" i="26" s="1"/>
  <c r="BL45" i="26"/>
  <c r="BL43" i="26" s="1"/>
  <c r="BJ45" i="26"/>
  <c r="BJ43" i="26" s="1"/>
  <c r="DJ45" i="26"/>
  <c r="DS45" i="26"/>
  <c r="DS43" i="26" s="1"/>
  <c r="DW45" i="26"/>
  <c r="DC45" i="26"/>
  <c r="ED45" i="26"/>
  <c r="ED43" i="26" s="1"/>
  <c r="EJ45" i="26"/>
  <c r="EJ43" i="26" s="1"/>
  <c r="CY45" i="26"/>
  <c r="EB45" i="26"/>
  <c r="N45" i="26"/>
  <c r="N43" i="26" s="1"/>
  <c r="CP45" i="26"/>
  <c r="AI45" i="26"/>
  <c r="BO45" i="26"/>
  <c r="BP45" i="26"/>
  <c r="BP43" i="26" s="1"/>
  <c r="EN45" i="26"/>
  <c r="EN43" i="26" s="1"/>
  <c r="BH363" i="21"/>
  <c r="BH366" i="21" s="1"/>
  <c r="BH40" i="28"/>
  <c r="BH43" i="28" s="1"/>
  <c r="BK370" i="21"/>
  <c r="BK373" i="21" s="1"/>
  <c r="DX43" i="26"/>
  <c r="CH43" i="26"/>
  <c r="CZ43" i="26"/>
  <c r="AF43" i="26"/>
  <c r="Z43" i="26"/>
  <c r="CT43" i="26"/>
  <c r="CN43" i="26"/>
  <c r="DR43" i="26"/>
  <c r="DF43" i="26"/>
  <c r="T43" i="26"/>
  <c r="AL43" i="26"/>
  <c r="BF34" i="28"/>
  <c r="BF39" i="21"/>
  <c r="BF41" i="21" s="1"/>
  <c r="AE226" i="21"/>
  <c r="AE228" i="21" s="1"/>
  <c r="AE32" i="26" s="1"/>
  <c r="AK210" i="21"/>
  <c r="AK211" i="21" s="1"/>
  <c r="AL30" i="25"/>
  <c r="BA227" i="21"/>
  <c r="BB31" i="25"/>
  <c r="AE100" i="21"/>
  <c r="AE40" i="26" s="1"/>
  <c r="AL199" i="21"/>
  <c r="AL205" i="21" s="1"/>
  <c r="AL36" i="28"/>
  <c r="BB219" i="21"/>
  <c r="BC216" i="21" s="1"/>
  <c r="BC222" i="21" s="1"/>
  <c r="AL29" i="25"/>
  <c r="AK194" i="21"/>
  <c r="AK195" i="21" s="1"/>
  <c r="AL183" i="21"/>
  <c r="AL189" i="21" s="1"/>
  <c r="AL35" i="28"/>
  <c r="O44" i="29"/>
  <c r="AE44" i="29"/>
  <c r="P39" i="29"/>
  <c r="R44" i="29"/>
  <c r="R35" i="31"/>
  <c r="V44" i="29"/>
  <c r="Q44" i="29"/>
  <c r="Y44" i="29"/>
  <c r="N44" i="29"/>
  <c r="AA44" i="29"/>
  <c r="P31" i="29"/>
  <c r="W44" i="29"/>
  <c r="R44" i="32"/>
  <c r="V44" i="32"/>
  <c r="R30" i="30"/>
  <c r="R29" i="30"/>
  <c r="S44" i="32"/>
  <c r="P44" i="29"/>
  <c r="S44" i="29"/>
  <c r="X44" i="29"/>
  <c r="W44" i="32"/>
  <c r="AF44" i="29"/>
  <c r="AB44" i="29"/>
  <c r="Q44" i="32"/>
  <c r="O44" i="32"/>
  <c r="N44" i="32"/>
  <c r="Z44" i="29"/>
  <c r="T44" i="32"/>
  <c r="R34" i="31"/>
  <c r="P44" i="32"/>
  <c r="AC44" i="29"/>
  <c r="U44" i="29"/>
  <c r="AG44" i="29"/>
  <c r="T44" i="29"/>
  <c r="U44" i="32"/>
  <c r="AD44" i="29"/>
  <c r="Y42" i="29" l="1"/>
  <c r="P42" i="29"/>
  <c r="AC43" i="26"/>
  <c r="S42" i="29"/>
  <c r="AS43" i="26"/>
  <c r="Z42" i="29"/>
  <c r="CI43" i="26"/>
  <c r="J147" i="47"/>
  <c r="S42" i="32"/>
  <c r="J145" i="47" s="1"/>
  <c r="X42" i="29"/>
  <c r="BW43" i="26"/>
  <c r="G147" i="47"/>
  <c r="P42" i="32"/>
  <c r="G145" i="47" s="1"/>
  <c r="R42" i="29"/>
  <c r="AN43" i="26"/>
  <c r="O42" i="29"/>
  <c r="U43" i="26"/>
  <c r="L45" i="26"/>
  <c r="F44" i="33" s="1"/>
  <c r="F47" i="33" s="1"/>
  <c r="U42" i="29"/>
  <c r="BG43" i="26"/>
  <c r="AE42" i="29"/>
  <c r="H147" i="47"/>
  <c r="AD42" i="29"/>
  <c r="V42" i="32"/>
  <c r="M145" i="47" s="1"/>
  <c r="M147" i="47"/>
  <c r="DJ43" i="26"/>
  <c r="AC42" i="29"/>
  <c r="AF42" i="29"/>
  <c r="DC43" i="26"/>
  <c r="DW43" i="26"/>
  <c r="U42" i="32"/>
  <c r="L145" i="47" s="1"/>
  <c r="L147" i="47"/>
  <c r="AB42" i="29"/>
  <c r="CY43" i="26"/>
  <c r="N147" i="47"/>
  <c r="W42" i="32"/>
  <c r="N145" i="47" s="1"/>
  <c r="AG42" i="29"/>
  <c r="EB43" i="26"/>
  <c r="N42" i="32"/>
  <c r="E145" i="47" s="1"/>
  <c r="E147" i="47"/>
  <c r="N42" i="29"/>
  <c r="AA42" i="29"/>
  <c r="K147" i="47"/>
  <c r="T42" i="32"/>
  <c r="K145" i="47" s="1"/>
  <c r="CP43" i="26"/>
  <c r="W42" i="29"/>
  <c r="R42" i="32"/>
  <c r="I145" i="47" s="1"/>
  <c r="I147" i="47"/>
  <c r="V42" i="29"/>
  <c r="L44" i="29"/>
  <c r="Q42" i="29"/>
  <c r="F147" i="47"/>
  <c r="O42" i="32"/>
  <c r="F145" i="47" s="1"/>
  <c r="L44" i="32"/>
  <c r="C147" i="47" s="1"/>
  <c r="BO43" i="26"/>
  <c r="BI363" i="21"/>
  <c r="BI366" i="21" s="1"/>
  <c r="BI40" i="28"/>
  <c r="BI43" i="28" s="1"/>
  <c r="AI43" i="26"/>
  <c r="BL370" i="21"/>
  <c r="BL373" i="21" s="1"/>
  <c r="BF42" i="21"/>
  <c r="BF58" i="26"/>
  <c r="AK30" i="26"/>
  <c r="AL186" i="21"/>
  <c r="AE229" i="21"/>
  <c r="AL202" i="21"/>
  <c r="AK31" i="26"/>
  <c r="BB227" i="21"/>
  <c r="BC31" i="25"/>
  <c r="AK196" i="21"/>
  <c r="AK212" i="21"/>
  <c r="BC219" i="21"/>
  <c r="BD216" i="21" s="1"/>
  <c r="BD222" i="21" s="1"/>
  <c r="AE101" i="21"/>
  <c r="Q30" i="29"/>
  <c r="O29" i="32"/>
  <c r="Q29" i="29"/>
  <c r="O30" i="32"/>
  <c r="BJ363" i="21" l="1"/>
  <c r="BJ366" i="21" s="1"/>
  <c r="BJ40" i="28"/>
  <c r="BM370" i="21"/>
  <c r="BM373" i="21" s="1"/>
  <c r="BG34" i="28"/>
  <c r="BG39" i="21"/>
  <c r="BG41" i="21" s="1"/>
  <c r="F134" i="47"/>
  <c r="Q89" i="29"/>
  <c r="Q90" i="29"/>
  <c r="O84" i="32"/>
  <c r="O83" i="32"/>
  <c r="F133" i="47"/>
  <c r="BD219" i="21"/>
  <c r="BE216" i="21" s="1"/>
  <c r="BE222" i="21" s="1"/>
  <c r="AM30" i="25"/>
  <c r="AL210" i="21"/>
  <c r="AM183" i="21"/>
  <c r="AM189" i="21" s="1"/>
  <c r="AM35" i="28"/>
  <c r="AL193" i="21"/>
  <c r="AL30" i="28"/>
  <c r="AM29" i="25"/>
  <c r="AL194" i="21"/>
  <c r="AF98" i="21"/>
  <c r="AF25" i="28"/>
  <c r="AL31" i="28"/>
  <c r="AL209" i="21"/>
  <c r="BD31" i="25"/>
  <c r="BC227" i="21"/>
  <c r="AM36" i="28"/>
  <c r="AM199" i="21"/>
  <c r="AM205" i="21" s="1"/>
  <c r="AF226" i="21"/>
  <c r="AF32" i="28"/>
  <c r="Q31" i="31"/>
  <c r="R29" i="31"/>
  <c r="V39" i="31"/>
  <c r="U31" i="30"/>
  <c r="Q24" i="31"/>
  <c r="R30" i="31"/>
  <c r="V42" i="31" l="1"/>
  <c r="BJ43" i="28"/>
  <c r="BK363" i="21"/>
  <c r="BK366" i="21" s="1"/>
  <c r="BK40" i="28"/>
  <c r="BK43" i="28" s="1"/>
  <c r="BN370" i="21"/>
  <c r="BN373" i="21" s="1"/>
  <c r="AL212" i="21"/>
  <c r="AM31" i="28" s="1"/>
  <c r="AL196" i="21"/>
  <c r="AM30" i="28" s="1"/>
  <c r="BG42" i="21"/>
  <c r="BG58" i="26"/>
  <c r="BE219" i="21"/>
  <c r="BF216" i="21" s="1"/>
  <c r="BF222" i="21" s="1"/>
  <c r="AM186" i="21"/>
  <c r="BE31" i="25"/>
  <c r="BD227" i="21"/>
  <c r="AF228" i="21"/>
  <c r="AF32" i="26" s="1"/>
  <c r="AM202" i="21"/>
  <c r="AF100" i="21"/>
  <c r="AF40" i="26" s="1"/>
  <c r="AM209" i="21" l="1"/>
  <c r="BL363" i="21"/>
  <c r="BL366" i="21" s="1"/>
  <c r="BL40" i="28"/>
  <c r="BL43" i="28" s="1"/>
  <c r="BO370" i="21"/>
  <c r="BO373" i="21" s="1"/>
  <c r="AM193" i="21"/>
  <c r="BH34" i="28"/>
  <c r="BH39" i="21"/>
  <c r="BH41" i="21" s="1"/>
  <c r="AF101" i="21"/>
  <c r="AG25" i="28" s="1"/>
  <c r="AN36" i="28"/>
  <c r="AN199" i="21"/>
  <c r="AN205" i="21" s="1"/>
  <c r="BF219" i="21"/>
  <c r="BG216" i="21" s="1"/>
  <c r="BG222" i="21" s="1"/>
  <c r="AM210" i="21"/>
  <c r="AM212" i="21" s="1"/>
  <c r="AN30" i="25"/>
  <c r="AM194" i="21"/>
  <c r="AN29" i="25"/>
  <c r="AN35" i="28"/>
  <c r="AN183" i="21"/>
  <c r="AN189" i="21" s="1"/>
  <c r="AF229" i="21"/>
  <c r="BF31" i="25"/>
  <c r="BE227" i="21"/>
  <c r="AM196" i="21" l="1"/>
  <c r="BM363" i="21"/>
  <c r="BM366" i="21" s="1"/>
  <c r="BM40" i="28"/>
  <c r="BM43" i="28" s="1"/>
  <c r="BP370" i="21"/>
  <c r="BP373" i="21" s="1"/>
  <c r="AG98" i="21"/>
  <c r="AG100" i="21" s="1"/>
  <c r="AG40" i="26" s="1"/>
  <c r="BH42" i="21"/>
  <c r="BH58" i="26"/>
  <c r="AN31" i="28"/>
  <c r="AN209" i="21"/>
  <c r="AN30" i="28"/>
  <c r="AN193" i="21"/>
  <c r="BG219" i="21"/>
  <c r="BH216" i="21" s="1"/>
  <c r="BH222" i="21" s="1"/>
  <c r="AN186" i="21"/>
  <c r="AG226" i="21"/>
  <c r="AG32" i="28"/>
  <c r="BF227" i="21"/>
  <c r="BG31" i="25"/>
  <c r="AN202" i="21"/>
  <c r="BN363" i="21" l="1"/>
  <c r="BN366" i="21" s="1"/>
  <c r="BN40" i="28"/>
  <c r="BN43" i="28" s="1"/>
  <c r="BQ370" i="21"/>
  <c r="BQ373" i="21" s="1"/>
  <c r="BI34" i="28"/>
  <c r="BI39" i="21"/>
  <c r="BI41" i="21" s="1"/>
  <c r="AG101" i="21"/>
  <c r="AH25" i="28" s="1"/>
  <c r="BH219" i="21"/>
  <c r="BI216" i="21" s="1"/>
  <c r="BI222" i="21" s="1"/>
  <c r="AO36" i="28"/>
  <c r="AO199" i="21"/>
  <c r="AO205" i="21" s="1"/>
  <c r="BH31" i="25"/>
  <c r="BG227" i="21"/>
  <c r="AG228" i="21"/>
  <c r="AG32" i="26" s="1"/>
  <c r="AO183" i="21"/>
  <c r="AO189" i="21" s="1"/>
  <c r="AO35" i="28"/>
  <c r="AN210" i="21"/>
  <c r="AN212" i="21" s="1"/>
  <c r="AO30" i="25"/>
  <c r="AN194" i="21"/>
  <c r="AN196" i="21" s="1"/>
  <c r="AO29" i="25"/>
  <c r="BO363" i="21" l="1"/>
  <c r="BO366" i="21" s="1"/>
  <c r="BO40" i="28"/>
  <c r="BO43" i="28" s="1"/>
  <c r="BR370" i="21"/>
  <c r="BR373" i="21" s="1"/>
  <c r="AH98" i="21"/>
  <c r="BI42" i="21"/>
  <c r="BI58" i="26"/>
  <c r="AG229" i="21"/>
  <c r="AH32" i="28" s="1"/>
  <c r="AO193" i="21"/>
  <c r="AO30" i="28"/>
  <c r="AO31" i="28"/>
  <c r="AO209" i="21"/>
  <c r="AH100" i="21"/>
  <c r="AH40" i="26" s="1"/>
  <c r="BI219" i="21"/>
  <c r="BJ216" i="21" s="1"/>
  <c r="BJ222" i="21" s="1"/>
  <c r="AO186" i="21"/>
  <c r="AO202" i="21"/>
  <c r="BH227" i="21"/>
  <c r="BI31" i="25"/>
  <c r="Q57" i="32"/>
  <c r="U57" i="29"/>
  <c r="BP363" i="21" l="1"/>
  <c r="BP366" i="21" s="1"/>
  <c r="BP40" i="28"/>
  <c r="BS370" i="21"/>
  <c r="BS373" i="21" s="1"/>
  <c r="AH226" i="21"/>
  <c r="AH228" i="21" s="1"/>
  <c r="AH32" i="26" s="1"/>
  <c r="H160" i="47"/>
  <c r="BJ34" i="28"/>
  <c r="BJ39" i="21"/>
  <c r="BJ41" i="21" s="1"/>
  <c r="AO210" i="21"/>
  <c r="AO212" i="21" s="1"/>
  <c r="AP30" i="25"/>
  <c r="AP36" i="28"/>
  <c r="AP199" i="21"/>
  <c r="AP205" i="21" s="1"/>
  <c r="AP35" i="28"/>
  <c r="AP183" i="21"/>
  <c r="AP189" i="21" s="1"/>
  <c r="BI227" i="21"/>
  <c r="BJ31" i="25"/>
  <c r="AO194" i="21"/>
  <c r="AO196" i="21" s="1"/>
  <c r="AP29" i="25"/>
  <c r="BJ219" i="21"/>
  <c r="BK216" i="21" s="1"/>
  <c r="BK222" i="21" s="1"/>
  <c r="AH101" i="21"/>
  <c r="W39" i="31"/>
  <c r="V31" i="30"/>
  <c r="V33" i="31"/>
  <c r="W42" i="31" l="1"/>
  <c r="BP43" i="28"/>
  <c r="BQ363" i="21"/>
  <c r="BQ366" i="21" s="1"/>
  <c r="BQ40" i="28"/>
  <c r="BQ43" i="28" s="1"/>
  <c r="BT370" i="21"/>
  <c r="BT373" i="21" s="1"/>
  <c r="BJ42" i="21"/>
  <c r="BJ58" i="26"/>
  <c r="AP202" i="21"/>
  <c r="AP193" i="21"/>
  <c r="AP30" i="28"/>
  <c r="AH229" i="21"/>
  <c r="BK31" i="25"/>
  <c r="BJ227" i="21"/>
  <c r="AP186" i="21"/>
  <c r="AP209" i="21"/>
  <c r="AP31" i="28"/>
  <c r="AI98" i="21"/>
  <c r="AI25" i="28"/>
  <c r="BK219" i="21"/>
  <c r="BL216" i="21" s="1"/>
  <c r="BL222" i="21" s="1"/>
  <c r="BR363" i="21" l="1"/>
  <c r="BR366" i="21" s="1"/>
  <c r="BR40" i="28"/>
  <c r="BR43" i="28" s="1"/>
  <c r="BU370" i="21"/>
  <c r="BU373" i="21" s="1"/>
  <c r="BK34" i="28"/>
  <c r="BK39" i="21"/>
  <c r="BK41" i="21" s="1"/>
  <c r="BL219" i="21"/>
  <c r="BM216" i="21" s="1"/>
  <c r="BM222" i="21" s="1"/>
  <c r="AP194" i="21"/>
  <c r="AP196" i="21" s="1"/>
  <c r="AQ29" i="25"/>
  <c r="AQ35" i="28"/>
  <c r="AQ183" i="21"/>
  <c r="AQ189" i="21" s="1"/>
  <c r="AQ30" i="25"/>
  <c r="AP210" i="21"/>
  <c r="AP212" i="21" s="1"/>
  <c r="AI100" i="21"/>
  <c r="AI40" i="26" s="1"/>
  <c r="BL31" i="25"/>
  <c r="BK227" i="21"/>
  <c r="AI32" i="28"/>
  <c r="AI226" i="21"/>
  <c r="AQ36" i="28"/>
  <c r="AQ199" i="21"/>
  <c r="AQ205" i="21" s="1"/>
  <c r="BS363" i="21" l="1"/>
  <c r="BS366" i="21" s="1"/>
  <c r="BS40" i="28"/>
  <c r="BS43" i="28" s="1"/>
  <c r="BV370" i="21"/>
  <c r="BV373" i="21" s="1"/>
  <c r="BK42" i="21"/>
  <c r="BK58" i="26"/>
  <c r="AI101" i="21"/>
  <c r="AJ98" i="21" s="1"/>
  <c r="AQ31" i="28"/>
  <c r="AQ209" i="21"/>
  <c r="AI228" i="21"/>
  <c r="AI32" i="26" s="1"/>
  <c r="BM219" i="21"/>
  <c r="BN216" i="21" s="1"/>
  <c r="BN222" i="21" s="1"/>
  <c r="AQ193" i="21"/>
  <c r="AQ30" i="28"/>
  <c r="BL227" i="21"/>
  <c r="BM31" i="25"/>
  <c r="AQ202" i="21"/>
  <c r="AQ186" i="21"/>
  <c r="BT363" i="21" l="1"/>
  <c r="BT366" i="21" s="1"/>
  <c r="BT40" i="28"/>
  <c r="BT43" i="28" s="1"/>
  <c r="BW370" i="21"/>
  <c r="BW373" i="21" s="1"/>
  <c r="BL34" i="28"/>
  <c r="BL39" i="21"/>
  <c r="BL41" i="21" s="1"/>
  <c r="AJ25" i="28"/>
  <c r="AR36" i="28"/>
  <c r="AR199" i="21"/>
  <c r="AR205" i="21" s="1"/>
  <c r="BN31" i="25"/>
  <c r="BM227" i="21"/>
  <c r="AJ100" i="21"/>
  <c r="AJ40" i="26" s="1"/>
  <c r="AR29" i="25"/>
  <c r="AQ194" i="21"/>
  <c r="AQ195" i="21" s="1"/>
  <c r="AQ196" i="21" s="1"/>
  <c r="AR183" i="21"/>
  <c r="AR189" i="21" s="1"/>
  <c r="AR35" i="28"/>
  <c r="AR30" i="25"/>
  <c r="AQ210" i="21"/>
  <c r="BN219" i="21"/>
  <c r="BO216" i="21" s="1"/>
  <c r="BO222" i="21" s="1"/>
  <c r="AI229" i="21"/>
  <c r="S34" i="31"/>
  <c r="S35" i="31"/>
  <c r="S29" i="30"/>
  <c r="S30" i="30"/>
  <c r="BU363" i="21" l="1"/>
  <c r="BU366" i="21" s="1"/>
  <c r="BU40" i="28"/>
  <c r="BU43" i="28" s="1"/>
  <c r="BX370" i="21"/>
  <c r="BX373" i="21" s="1"/>
  <c r="BL42" i="21"/>
  <c r="BL58" i="26"/>
  <c r="AR202" i="21"/>
  <c r="AR186" i="21"/>
  <c r="AR193" i="21"/>
  <c r="AR30" i="28"/>
  <c r="AJ101" i="21"/>
  <c r="AJ32" i="28"/>
  <c r="AJ226" i="21"/>
  <c r="AQ211" i="21"/>
  <c r="AQ212" i="21" s="1"/>
  <c r="AQ30" i="26"/>
  <c r="BO31" i="25"/>
  <c r="BN227" i="21"/>
  <c r="BO219" i="21"/>
  <c r="BP216" i="21" s="1"/>
  <c r="BP222" i="21" s="1"/>
  <c r="S29" i="31"/>
  <c r="R29" i="29"/>
  <c r="BV363" i="21" l="1"/>
  <c r="BV366" i="21" s="1"/>
  <c r="BV40" i="28"/>
  <c r="BY370" i="21"/>
  <c r="BY373" i="21" s="1"/>
  <c r="BM34" i="28"/>
  <c r="BM39" i="21"/>
  <c r="BM41" i="21" s="1"/>
  <c r="R89" i="29"/>
  <c r="AR209" i="21"/>
  <c r="AR31" i="28"/>
  <c r="BP31" i="25"/>
  <c r="BO227" i="21"/>
  <c r="AS36" i="28"/>
  <c r="AS199" i="21"/>
  <c r="AS205" i="21" s="1"/>
  <c r="AK25" i="28"/>
  <c r="AK98" i="21"/>
  <c r="AS30" i="25"/>
  <c r="AR210" i="21"/>
  <c r="AQ31" i="26"/>
  <c r="AS35" i="28"/>
  <c r="AS183" i="21"/>
  <c r="AS189" i="21" s="1"/>
  <c r="BP219" i="21"/>
  <c r="BQ216" i="21" s="1"/>
  <c r="BQ222" i="21" s="1"/>
  <c r="AJ228" i="21"/>
  <c r="AJ32" i="26" s="1"/>
  <c r="AS29" i="25"/>
  <c r="AR194" i="21"/>
  <c r="AR196" i="21" s="1"/>
  <c r="R30" i="29"/>
  <c r="X39" i="31"/>
  <c r="W31" i="30"/>
  <c r="S30" i="31"/>
  <c r="X42" i="31" l="1"/>
  <c r="BV43" i="28"/>
  <c r="BW363" i="21"/>
  <c r="BW366" i="21" s="1"/>
  <c r="BW40" i="28"/>
  <c r="BW43" i="28" s="1"/>
  <c r="BZ370" i="21"/>
  <c r="BZ373" i="21" s="1"/>
  <c r="BM42" i="21"/>
  <c r="BM58" i="26"/>
  <c r="AJ229" i="21"/>
  <c r="AK226" i="21" s="1"/>
  <c r="R90" i="29"/>
  <c r="AS30" i="28"/>
  <c r="AS193" i="21"/>
  <c r="BQ219" i="21"/>
  <c r="BR216" i="21" s="1"/>
  <c r="BR222" i="21" s="1"/>
  <c r="AK100" i="21"/>
  <c r="AK40" i="26" s="1"/>
  <c r="AR212" i="21"/>
  <c r="AS186" i="21"/>
  <c r="BQ31" i="25"/>
  <c r="BP227" i="21"/>
  <c r="AS202" i="21"/>
  <c r="O39" i="32"/>
  <c r="Q39" i="29"/>
  <c r="BX363" i="21" l="1"/>
  <c r="BX366" i="21" s="1"/>
  <c r="BX40" i="28"/>
  <c r="BX43" i="28" s="1"/>
  <c r="CA370" i="21"/>
  <c r="CA373" i="21" s="1"/>
  <c r="AK32" i="28"/>
  <c r="BN34" i="28"/>
  <c r="BN39" i="21"/>
  <c r="BN41" i="21" s="1"/>
  <c r="AK101" i="21"/>
  <c r="AL25" i="28" s="1"/>
  <c r="F142" i="47"/>
  <c r="BR31" i="25"/>
  <c r="BQ227" i="21"/>
  <c r="AS210" i="21"/>
  <c r="AT30" i="25"/>
  <c r="AT199" i="21"/>
  <c r="AT205" i="21" s="1"/>
  <c r="AT36" i="28"/>
  <c r="AT35" i="28"/>
  <c r="AT183" i="21"/>
  <c r="AT189" i="21" s="1"/>
  <c r="BR219" i="21"/>
  <c r="BS216" i="21" s="1"/>
  <c r="BS222" i="21" s="1"/>
  <c r="AT29" i="25"/>
  <c r="AS194" i="21"/>
  <c r="AS196" i="21" s="1"/>
  <c r="AS209" i="21"/>
  <c r="AS31" i="28"/>
  <c r="AK228" i="21"/>
  <c r="AK32" i="26" s="1"/>
  <c r="Q31" i="29"/>
  <c r="O31" i="32"/>
  <c r="R24" i="31"/>
  <c r="BY363" i="21" l="1"/>
  <c r="BY366" i="21" s="1"/>
  <c r="BY40" i="28"/>
  <c r="BY43" i="28" s="1"/>
  <c r="CB370" i="21"/>
  <c r="CB373" i="21" s="1"/>
  <c r="AS212" i="21"/>
  <c r="AT31" i="28" s="1"/>
  <c r="AL98" i="21"/>
  <c r="AL100" i="21" s="1"/>
  <c r="AL40" i="26" s="1"/>
  <c r="BN42" i="21"/>
  <c r="BN58" i="26"/>
  <c r="AK229" i="21"/>
  <c r="AL226" i="21" s="1"/>
  <c r="F135" i="47"/>
  <c r="AT193" i="21"/>
  <c r="AT30" i="28"/>
  <c r="BS219" i="21"/>
  <c r="BT216" i="21" s="1"/>
  <c r="BT222" i="21" s="1"/>
  <c r="AT202" i="21"/>
  <c r="BR227" i="21"/>
  <c r="BS31" i="25"/>
  <c r="AT186" i="21"/>
  <c r="AT209" i="21" l="1"/>
  <c r="BZ363" i="21"/>
  <c r="BZ366" i="21" s="1"/>
  <c r="BZ40" i="28"/>
  <c r="BZ43" i="28" s="1"/>
  <c r="CC370" i="21"/>
  <c r="CC373" i="21" s="1"/>
  <c r="AL32" i="28"/>
  <c r="AL101" i="21"/>
  <c r="AM25" i="28" s="1"/>
  <c r="BO34" i="28"/>
  <c r="BO39" i="21"/>
  <c r="BO41" i="21" s="1"/>
  <c r="AU36" i="28"/>
  <c r="AU199" i="21"/>
  <c r="AU205" i="21" s="1"/>
  <c r="AT194" i="21"/>
  <c r="AT196" i="21" s="1"/>
  <c r="AU29" i="25"/>
  <c r="BT31" i="25"/>
  <c r="BS227" i="21"/>
  <c r="BT219" i="21"/>
  <c r="BU216" i="21" s="1"/>
  <c r="BU222" i="21" s="1"/>
  <c r="AL228" i="21"/>
  <c r="AL32" i="26" s="1"/>
  <c r="AT210" i="21"/>
  <c r="AT212" i="21" s="1"/>
  <c r="AU30" i="25"/>
  <c r="AU183" i="21"/>
  <c r="AU189" i="21" s="1"/>
  <c r="AU35" i="28"/>
  <c r="R31" i="31"/>
  <c r="CA363" i="21" l="1"/>
  <c r="CA366" i="21" s="1"/>
  <c r="CA40" i="28"/>
  <c r="CA43" i="28" s="1"/>
  <c r="CD370" i="21"/>
  <c r="CD373" i="21" s="1"/>
  <c r="AM98" i="21"/>
  <c r="AM100" i="21" s="1"/>
  <c r="AM40" i="26" s="1"/>
  <c r="AL229" i="21"/>
  <c r="AM32" i="28" s="1"/>
  <c r="BO42" i="21"/>
  <c r="BO58" i="26"/>
  <c r="AU30" i="28"/>
  <c r="AU193" i="21"/>
  <c r="AU209" i="21"/>
  <c r="AU31" i="28"/>
  <c r="BU31" i="25"/>
  <c r="BT227" i="21"/>
  <c r="AU202" i="21"/>
  <c r="BU219" i="21"/>
  <c r="BV216" i="21" s="1"/>
  <c r="BV222" i="21" s="1"/>
  <c r="AU186" i="21"/>
  <c r="V57" i="29"/>
  <c r="CB363" i="21" l="1"/>
  <c r="CB366" i="21" s="1"/>
  <c r="CB40" i="28"/>
  <c r="AM226" i="21"/>
  <c r="AM228" i="21" s="1"/>
  <c r="AM32" i="26" s="1"/>
  <c r="CE370" i="21"/>
  <c r="CE373" i="21" s="1"/>
  <c r="BP34" i="28"/>
  <c r="BP39" i="21"/>
  <c r="AV199" i="21"/>
  <c r="AV205" i="21" s="1"/>
  <c r="AV36" i="28"/>
  <c r="BV31" i="25"/>
  <c r="BU227" i="21"/>
  <c r="AU194" i="21"/>
  <c r="AU196" i="21" s="1"/>
  <c r="AV29" i="25"/>
  <c r="AV183" i="21"/>
  <c r="AV189" i="21" s="1"/>
  <c r="AV35" i="28"/>
  <c r="BV219" i="21"/>
  <c r="BW216" i="21" s="1"/>
  <c r="BW222" i="21" s="1"/>
  <c r="AM101" i="21"/>
  <c r="AV30" i="25"/>
  <c r="AU210" i="21"/>
  <c r="AU212" i="21" s="1"/>
  <c r="X31" i="30"/>
  <c r="W33" i="31"/>
  <c r="Y39" i="31"/>
  <c r="Y42" i="31" l="1"/>
  <c r="CB43" i="28"/>
  <c r="CC363" i="21"/>
  <c r="CC366" i="21" s="1"/>
  <c r="CC40" i="28"/>
  <c r="CC43" i="28" s="1"/>
  <c r="CF370" i="21"/>
  <c r="CF373" i="21" s="1"/>
  <c r="BP41" i="21"/>
  <c r="BP58" i="26" s="1"/>
  <c r="AM229" i="21"/>
  <c r="AN226" i="21" s="1"/>
  <c r="AV31" i="28"/>
  <c r="AV209" i="21"/>
  <c r="AN25" i="28"/>
  <c r="AN98" i="21"/>
  <c r="AV30" i="28"/>
  <c r="AV193" i="21"/>
  <c r="AV186" i="21"/>
  <c r="AV202" i="21"/>
  <c r="BW219" i="21"/>
  <c r="BX216" i="21" s="1"/>
  <c r="BX222" i="21" s="1"/>
  <c r="BW31" i="25"/>
  <c r="BV227" i="21"/>
  <c r="CD363" i="21" l="1"/>
  <c r="CD366" i="21" s="1"/>
  <c r="CD40" i="28"/>
  <c r="CD43" i="28" s="1"/>
  <c r="CG370" i="21"/>
  <c r="CG373" i="21" s="1"/>
  <c r="AN32" i="28"/>
  <c r="BP42" i="21"/>
  <c r="AV194" i="21"/>
  <c r="AV196" i="21" s="1"/>
  <c r="AW29" i="25"/>
  <c r="AN100" i="21"/>
  <c r="AN40" i="26" s="1"/>
  <c r="AW30" i="25"/>
  <c r="AV210" i="21"/>
  <c r="AV212" i="21" s="1"/>
  <c r="AN228" i="21"/>
  <c r="AN32" i="26" s="1"/>
  <c r="AW183" i="21"/>
  <c r="AW189" i="21" s="1"/>
  <c r="AW35" i="28"/>
  <c r="BW227" i="21"/>
  <c r="BX31" i="25"/>
  <c r="BX219" i="21"/>
  <c r="BY216" i="21" s="1"/>
  <c r="BY222" i="21" s="1"/>
  <c r="AW199" i="21"/>
  <c r="AW205" i="21" s="1"/>
  <c r="AW36" i="28"/>
  <c r="CE363" i="21" l="1"/>
  <c r="CE366" i="21" s="1"/>
  <c r="CE40" i="28"/>
  <c r="CE43" i="28" s="1"/>
  <c r="CH370" i="21"/>
  <c r="CH373" i="21" s="1"/>
  <c r="BQ34" i="28"/>
  <c r="BQ39" i="21"/>
  <c r="BQ41" i="21" s="1"/>
  <c r="AN229" i="21"/>
  <c r="AO32" i="28" s="1"/>
  <c r="AN101" i="21"/>
  <c r="AO98" i="21" s="1"/>
  <c r="AW209" i="21"/>
  <c r="AW31" i="28"/>
  <c r="BX227" i="21"/>
  <c r="BY31" i="25"/>
  <c r="AW202" i="21"/>
  <c r="AW186" i="21"/>
  <c r="BY219" i="21"/>
  <c r="BZ216" i="21" s="1"/>
  <c r="BZ222" i="21" s="1"/>
  <c r="AW193" i="21"/>
  <c r="AW30" i="28"/>
  <c r="CF363" i="21" l="1"/>
  <c r="CF366" i="21" s="1"/>
  <c r="CF40" i="28"/>
  <c r="CF43" i="28" s="1"/>
  <c r="CI370" i="21"/>
  <c r="CI373" i="21" s="1"/>
  <c r="AO25" i="28"/>
  <c r="AO226" i="21"/>
  <c r="AO228" i="21" s="1"/>
  <c r="AO32" i="26" s="1"/>
  <c r="BQ42" i="21"/>
  <c r="BQ58" i="26"/>
  <c r="BZ219" i="21"/>
  <c r="CA216" i="21" s="1"/>
  <c r="CA222" i="21" s="1"/>
  <c r="AW210" i="21"/>
  <c r="AW211" i="21" s="1"/>
  <c r="AW31" i="26" s="1"/>
  <c r="AX30" i="25"/>
  <c r="AO100" i="21"/>
  <c r="AO40" i="26" s="1"/>
  <c r="BZ31" i="25"/>
  <c r="BY227" i="21"/>
  <c r="AX199" i="21"/>
  <c r="AX205" i="21" s="1"/>
  <c r="AX36" i="28"/>
  <c r="AX183" i="21"/>
  <c r="AX189" i="21" s="1"/>
  <c r="AX35" i="28"/>
  <c r="AX29" i="25"/>
  <c r="AW194" i="21"/>
  <c r="P30" i="32"/>
  <c r="T29" i="30"/>
  <c r="T34" i="31"/>
  <c r="T30" i="30"/>
  <c r="S30" i="29"/>
  <c r="T35" i="31"/>
  <c r="CG363" i="21" l="1"/>
  <c r="CG366" i="21" s="1"/>
  <c r="CG40" i="28"/>
  <c r="CG43" i="28" s="1"/>
  <c r="CJ370" i="21"/>
  <c r="CJ373" i="21" s="1"/>
  <c r="BR34" i="28"/>
  <c r="BR39" i="21"/>
  <c r="BR41" i="21" s="1"/>
  <c r="AO101" i="21"/>
  <c r="AP25" i="28" s="1"/>
  <c r="G134" i="47"/>
  <c r="AO229" i="21"/>
  <c r="AW195" i="21"/>
  <c r="AW30" i="26" s="1"/>
  <c r="AX202" i="21"/>
  <c r="CA219" i="21"/>
  <c r="CB216" i="21" s="1"/>
  <c r="CB222" i="21" s="1"/>
  <c r="AW212" i="21"/>
  <c r="AX186" i="21"/>
  <c r="BZ227" i="21"/>
  <c r="CA31" i="25"/>
  <c r="S29" i="29"/>
  <c r="P29" i="32"/>
  <c r="CH363" i="21" l="1"/>
  <c r="CH366" i="21" s="1"/>
  <c r="CH40" i="28"/>
  <c r="CK370" i="21"/>
  <c r="CK373" i="21" s="1"/>
  <c r="AP98" i="21"/>
  <c r="AP100" i="21" s="1"/>
  <c r="AP40" i="26" s="1"/>
  <c r="BR42" i="21"/>
  <c r="BR58" i="26"/>
  <c r="S90" i="29"/>
  <c r="S89" i="29"/>
  <c r="P83" i="32"/>
  <c r="P84" i="32"/>
  <c r="G133" i="47"/>
  <c r="AY30" i="25"/>
  <c r="AX210" i="21"/>
  <c r="AP226" i="21"/>
  <c r="AP32" i="28"/>
  <c r="AY199" i="21"/>
  <c r="AY205" i="21" s="1"/>
  <c r="AY36" i="28"/>
  <c r="AW196" i="21"/>
  <c r="CB31" i="25"/>
  <c r="CA227" i="21"/>
  <c r="AY35" i="28"/>
  <c r="AY183" i="21"/>
  <c r="AY189" i="21" s="1"/>
  <c r="AY29" i="25"/>
  <c r="AX194" i="21"/>
  <c r="AX209" i="21"/>
  <c r="AX31" i="28"/>
  <c r="CB219" i="21"/>
  <c r="CC216" i="21" s="1"/>
  <c r="CC222" i="21" s="1"/>
  <c r="Y31" i="30"/>
  <c r="Z39" i="31"/>
  <c r="T30" i="31"/>
  <c r="Z42" i="31" l="1"/>
  <c r="CH43" i="28"/>
  <c r="CI363" i="21"/>
  <c r="CI366" i="21" s="1"/>
  <c r="CI40" i="28"/>
  <c r="CI43" i="28" s="1"/>
  <c r="CL370" i="21"/>
  <c r="CL373" i="21" s="1"/>
  <c r="BS34" i="28"/>
  <c r="BS39" i="21"/>
  <c r="BS41" i="21" s="1"/>
  <c r="AX212" i="21"/>
  <c r="AY209" i="21" s="1"/>
  <c r="AY186" i="21"/>
  <c r="CC219" i="21"/>
  <c r="CD216" i="21" s="1"/>
  <c r="CD222" i="21" s="1"/>
  <c r="AX193" i="21"/>
  <c r="AX196" i="21" s="1"/>
  <c r="AX30" i="28"/>
  <c r="CC31" i="25"/>
  <c r="CB227" i="21"/>
  <c r="AP101" i="21"/>
  <c r="AY202" i="21"/>
  <c r="AP228" i="21"/>
  <c r="AP32" i="26" s="1"/>
  <c r="T29" i="31"/>
  <c r="CJ363" i="21" l="1"/>
  <c r="CJ366" i="21" s="1"/>
  <c r="CJ40" i="28"/>
  <c r="CJ43" i="28" s="1"/>
  <c r="CM370" i="21"/>
  <c r="CM373" i="21" s="1"/>
  <c r="AY31" i="28"/>
  <c r="BS42" i="21"/>
  <c r="BS58" i="26"/>
  <c r="AZ30" i="25"/>
  <c r="AY210" i="21"/>
  <c r="AY212" i="21" s="1"/>
  <c r="AY30" i="28"/>
  <c r="AY193" i="21"/>
  <c r="AQ98" i="21"/>
  <c r="AQ25" i="28"/>
  <c r="AP229" i="21"/>
  <c r="CC227" i="21"/>
  <c r="CD31" i="25"/>
  <c r="AZ29" i="25"/>
  <c r="AY194" i="21"/>
  <c r="AZ36" i="28"/>
  <c r="AZ199" i="21"/>
  <c r="AZ205" i="21" s="1"/>
  <c r="CD219" i="21"/>
  <c r="CE216" i="21" s="1"/>
  <c r="CE222" i="21" s="1"/>
  <c r="AZ35" i="28"/>
  <c r="AZ183" i="21"/>
  <c r="AZ189" i="21" s="1"/>
  <c r="CK363" i="21" l="1"/>
  <c r="CK366" i="21" s="1"/>
  <c r="CK40" i="28"/>
  <c r="CK43" i="28" s="1"/>
  <c r="CN370" i="21"/>
  <c r="CN373" i="21" s="1"/>
  <c r="BT34" i="28"/>
  <c r="BT39" i="21"/>
  <c r="BT41" i="21" s="1"/>
  <c r="AZ209" i="21"/>
  <c r="AZ31" i="28"/>
  <c r="AZ186" i="21"/>
  <c r="AQ32" i="28"/>
  <c r="AQ226" i="21"/>
  <c r="AQ100" i="21"/>
  <c r="AQ40" i="26" s="1"/>
  <c r="CE31" i="25"/>
  <c r="CD227" i="21"/>
  <c r="CE219" i="21"/>
  <c r="CF216" i="21" s="1"/>
  <c r="CF222" i="21" s="1"/>
  <c r="AZ202" i="21"/>
  <c r="AY196" i="21"/>
  <c r="R39" i="29"/>
  <c r="CL363" i="21" l="1"/>
  <c r="CL366" i="21" s="1"/>
  <c r="CL40" i="28"/>
  <c r="CL43" i="28" s="1"/>
  <c r="CO370" i="21"/>
  <c r="CO373" i="21" s="1"/>
  <c r="BT42" i="21"/>
  <c r="BT58" i="26"/>
  <c r="BA30" i="25"/>
  <c r="AZ210" i="21"/>
  <c r="AZ212" i="21" s="1"/>
  <c r="AQ228" i="21"/>
  <c r="AQ32" i="26" s="1"/>
  <c r="BA29" i="25"/>
  <c r="AZ194" i="21"/>
  <c r="BA36" i="28"/>
  <c r="BA199" i="21"/>
  <c r="BA205" i="21" s="1"/>
  <c r="CF31" i="25"/>
  <c r="CE227" i="21"/>
  <c r="AZ30" i="28"/>
  <c r="AZ193" i="21"/>
  <c r="CF219" i="21"/>
  <c r="CG216" i="21" s="1"/>
  <c r="CG222" i="21" s="1"/>
  <c r="AQ101" i="21"/>
  <c r="BA35" i="28"/>
  <c r="BA183" i="21"/>
  <c r="BA189" i="21" s="1"/>
  <c r="R31" i="29"/>
  <c r="CM363" i="21" l="1"/>
  <c r="CM366" i="21" s="1"/>
  <c r="CM40" i="28"/>
  <c r="CM43" i="28" s="1"/>
  <c r="CP370" i="21"/>
  <c r="CP373" i="21" s="1"/>
  <c r="AZ196" i="21"/>
  <c r="BA193" i="21" s="1"/>
  <c r="BU34" i="28"/>
  <c r="BU39" i="21"/>
  <c r="BU41" i="21" s="1"/>
  <c r="BA31" i="28"/>
  <c r="BA209" i="21"/>
  <c r="AR98" i="21"/>
  <c r="AR25" i="28"/>
  <c r="CG219" i="21"/>
  <c r="CH216" i="21" s="1"/>
  <c r="CH222" i="21" s="1"/>
  <c r="BA202" i="21"/>
  <c r="BA186" i="21"/>
  <c r="CG31" i="25"/>
  <c r="CF227" i="21"/>
  <c r="AQ229" i="21"/>
  <c r="S24" i="31"/>
  <c r="CN363" i="21" l="1"/>
  <c r="CN366" i="21" s="1"/>
  <c r="CN40" i="28"/>
  <c r="BA30" i="28"/>
  <c r="CQ370" i="21"/>
  <c r="CQ373" i="21" s="1"/>
  <c r="BU42" i="21"/>
  <c r="BU58" i="26"/>
  <c r="AR226" i="21"/>
  <c r="AR32" i="28"/>
  <c r="BB199" i="21"/>
  <c r="BB205" i="21" s="1"/>
  <c r="BB36" i="28"/>
  <c r="AR100" i="21"/>
  <c r="AR40" i="26" s="1"/>
  <c r="BB29" i="25"/>
  <c r="BA194" i="21"/>
  <c r="BA196" i="21" s="1"/>
  <c r="CG227" i="21"/>
  <c r="CH31" i="25"/>
  <c r="BB35" i="28"/>
  <c r="BB183" i="21"/>
  <c r="BB189" i="21" s="1"/>
  <c r="BA210" i="21"/>
  <c r="BA212" i="21" s="1"/>
  <c r="BB30" i="25"/>
  <c r="CH219" i="21"/>
  <c r="CI216" i="21" s="1"/>
  <c r="CI222" i="21" s="1"/>
  <c r="W57" i="29"/>
  <c r="Z31" i="30"/>
  <c r="S31" i="31"/>
  <c r="AA39" i="31"/>
  <c r="R57" i="32"/>
  <c r="AA42" i="31" l="1"/>
  <c r="CN43" i="28"/>
  <c r="CO363" i="21"/>
  <c r="CO366" i="21" s="1"/>
  <c r="CO40" i="28"/>
  <c r="CO43" i="28" s="1"/>
  <c r="CR370" i="21"/>
  <c r="CR373" i="21" s="1"/>
  <c r="I160" i="47"/>
  <c r="BV34" i="28"/>
  <c r="BV39" i="21"/>
  <c r="BV41" i="21" s="1"/>
  <c r="BB209" i="21"/>
  <c r="BB31" i="28"/>
  <c r="BB30" i="28"/>
  <c r="BB193" i="21"/>
  <c r="CI219" i="21"/>
  <c r="CJ216" i="21" s="1"/>
  <c r="CJ222" i="21" s="1"/>
  <c r="BB186" i="21"/>
  <c r="BB202" i="21"/>
  <c r="AR228" i="21"/>
  <c r="AR32" i="26" s="1"/>
  <c r="CI31" i="25"/>
  <c r="CH227" i="21"/>
  <c r="AR101" i="21"/>
  <c r="X33" i="31"/>
  <c r="CP363" i="21" l="1"/>
  <c r="CP366" i="21" s="1"/>
  <c r="CP40" i="28"/>
  <c r="CP43" i="28" s="1"/>
  <c r="CS370" i="21"/>
  <c r="CS373" i="21" s="1"/>
  <c r="AR229" i="21"/>
  <c r="AS226" i="21" s="1"/>
  <c r="BV42" i="21"/>
  <c r="BV58" i="26"/>
  <c r="BB194" i="21"/>
  <c r="BB196" i="21" s="1"/>
  <c r="BC29" i="25"/>
  <c r="BC35" i="28"/>
  <c r="BC183" i="21"/>
  <c r="BC189" i="21" s="1"/>
  <c r="BC199" i="21"/>
  <c r="BC205" i="21" s="1"/>
  <c r="BC36" i="28"/>
  <c r="CJ31" i="25"/>
  <c r="CI227" i="21"/>
  <c r="AS98" i="21"/>
  <c r="AS25" i="28"/>
  <c r="BB210" i="21"/>
  <c r="BB212" i="21" s="1"/>
  <c r="BC30" i="25"/>
  <c r="CJ219" i="21"/>
  <c r="CK216" i="21" s="1"/>
  <c r="CK222" i="21" s="1"/>
  <c r="CQ363" i="21" l="1"/>
  <c r="CQ366" i="21" s="1"/>
  <c r="CQ40" i="28"/>
  <c r="CQ43" i="28" s="1"/>
  <c r="CT370" i="21"/>
  <c r="CT373" i="21" s="1"/>
  <c r="AS32" i="28"/>
  <c r="BW34" i="28"/>
  <c r="BW39" i="21"/>
  <c r="BW41" i="21" s="1"/>
  <c r="BC193" i="21"/>
  <c r="BC30" i="28"/>
  <c r="BC31" i="28"/>
  <c r="BC209" i="21"/>
  <c r="CK219" i="21"/>
  <c r="CL216" i="21" s="1"/>
  <c r="CL222" i="21" s="1"/>
  <c r="AS100" i="21"/>
  <c r="AS40" i="26" s="1"/>
  <c r="BC186" i="21"/>
  <c r="BC202" i="21"/>
  <c r="CJ227" i="21"/>
  <c r="CK31" i="25"/>
  <c r="AS228" i="21"/>
  <c r="AS32" i="26" s="1"/>
  <c r="CR363" i="21" l="1"/>
  <c r="CR366" i="21" s="1"/>
  <c r="CR40" i="28"/>
  <c r="CR43" i="28" s="1"/>
  <c r="CU370" i="21"/>
  <c r="CU373" i="21" s="1"/>
  <c r="BW42" i="21"/>
  <c r="BW58" i="26"/>
  <c r="AS101" i="21"/>
  <c r="AT25" i="28" s="1"/>
  <c r="BD36" i="28"/>
  <c r="BD199" i="21"/>
  <c r="BD205" i="21" s="1"/>
  <c r="BD29" i="25"/>
  <c r="BC194" i="21"/>
  <c r="BC195" i="21" s="1"/>
  <c r="BC30" i="26" s="1"/>
  <c r="AS229" i="21"/>
  <c r="BD183" i="21"/>
  <c r="BD189" i="21" s="1"/>
  <c r="BD35" i="28"/>
  <c r="CL219" i="21"/>
  <c r="CM216" i="21" s="1"/>
  <c r="CM222" i="21" s="1"/>
  <c r="BD30" i="25"/>
  <c r="BC210" i="21"/>
  <c r="CL31" i="25"/>
  <c r="CK227" i="21"/>
  <c r="U35" i="31"/>
  <c r="U30" i="30"/>
  <c r="T29" i="29"/>
  <c r="U34" i="31"/>
  <c r="U29" i="30"/>
  <c r="CS363" i="21" l="1"/>
  <c r="CS366" i="21" s="1"/>
  <c r="CS40" i="28"/>
  <c r="CS43" i="28" s="1"/>
  <c r="CV370" i="21"/>
  <c r="CV373" i="21" s="1"/>
  <c r="AT98" i="21"/>
  <c r="AT100" i="21" s="1"/>
  <c r="AT40" i="26" s="1"/>
  <c r="BX34" i="28"/>
  <c r="BX39" i="21"/>
  <c r="BX41" i="21" s="1"/>
  <c r="BC196" i="21"/>
  <c r="BD193" i="21" s="1"/>
  <c r="T89" i="29"/>
  <c r="BD186" i="21"/>
  <c r="CM219" i="21"/>
  <c r="CN216" i="21" s="1"/>
  <c r="CN222" i="21" s="1"/>
  <c r="AT226" i="21"/>
  <c r="AT32" i="28"/>
  <c r="BC211" i="21"/>
  <c r="BC31" i="26" s="1"/>
  <c r="BD202" i="21"/>
  <c r="CM31" i="25"/>
  <c r="CL227" i="21"/>
  <c r="T30" i="29"/>
  <c r="CT363" i="21" l="1"/>
  <c r="CT366" i="21" s="1"/>
  <c r="CT40" i="28"/>
  <c r="CW370" i="21"/>
  <c r="CW373" i="21" s="1"/>
  <c r="BX42" i="21"/>
  <c r="BX58" i="26"/>
  <c r="AT101" i="21"/>
  <c r="AU98" i="21" s="1"/>
  <c r="BD30" i="28"/>
  <c r="T90" i="29"/>
  <c r="BE36" i="28"/>
  <c r="BE199" i="21"/>
  <c r="BE205" i="21" s="1"/>
  <c r="AT228" i="21"/>
  <c r="AT32" i="26" s="1"/>
  <c r="BE29" i="25"/>
  <c r="BD194" i="21"/>
  <c r="BD196" i="21" s="1"/>
  <c r="BE30" i="25"/>
  <c r="BD210" i="21"/>
  <c r="CN31" i="25"/>
  <c r="CM227" i="21"/>
  <c r="BC212" i="21"/>
  <c r="CN219" i="21"/>
  <c r="CO216" i="21" s="1"/>
  <c r="CO222" i="21" s="1"/>
  <c r="BE183" i="21"/>
  <c r="BE189" i="21" s="1"/>
  <c r="BE35" i="28"/>
  <c r="AB39" i="31"/>
  <c r="U29" i="31"/>
  <c r="AA31" i="30"/>
  <c r="AB42" i="31" l="1"/>
  <c r="CT43" i="28"/>
  <c r="CU363" i="21"/>
  <c r="CU366" i="21" s="1"/>
  <c r="CU40" i="28"/>
  <c r="CU43" i="28" s="1"/>
  <c r="CX370" i="21"/>
  <c r="CX373" i="21" s="1"/>
  <c r="AU25" i="28"/>
  <c r="BY34" i="28"/>
  <c r="BY39" i="21"/>
  <c r="BY41" i="21" s="1"/>
  <c r="AT229" i="21"/>
  <c r="AU226" i="21" s="1"/>
  <c r="BE193" i="21"/>
  <c r="BE30" i="28"/>
  <c r="CO31" i="25"/>
  <c r="CN227" i="21"/>
  <c r="BE186" i="21"/>
  <c r="CO219" i="21"/>
  <c r="CP216" i="21" s="1"/>
  <c r="CP222" i="21" s="1"/>
  <c r="AU100" i="21"/>
  <c r="AU40" i="26" s="1"/>
  <c r="BD209" i="21"/>
  <c r="BD212" i="21" s="1"/>
  <c r="BD31" i="28"/>
  <c r="BE202" i="21"/>
  <c r="U30" i="31"/>
  <c r="CV363" i="21" l="1"/>
  <c r="CV366" i="21" s="1"/>
  <c r="CV40" i="28"/>
  <c r="CV43" i="28" s="1"/>
  <c r="CY370" i="21"/>
  <c r="CY373" i="21" s="1"/>
  <c r="AU32" i="28"/>
  <c r="BY42" i="21"/>
  <c r="BY58" i="26"/>
  <c r="AU101" i="21"/>
  <c r="AV25" i="28" s="1"/>
  <c r="BE194" i="21"/>
  <c r="BE196" i="21" s="1"/>
  <c r="BF29" i="25"/>
  <c r="BF35" i="28"/>
  <c r="BF183" i="21"/>
  <c r="BF189" i="21" s="1"/>
  <c r="BE31" i="28"/>
  <c r="BE209" i="21"/>
  <c r="BF36" i="28"/>
  <c r="BF199" i="21"/>
  <c r="BF205" i="21" s="1"/>
  <c r="CP31" i="25"/>
  <c r="CO227" i="21"/>
  <c r="AU228" i="21"/>
  <c r="AU32" i="26" s="1"/>
  <c r="BF30" i="25"/>
  <c r="BE210" i="21"/>
  <c r="CP219" i="21"/>
  <c r="CQ216" i="21" s="1"/>
  <c r="CQ222" i="21" s="1"/>
  <c r="CW363" i="21" l="1"/>
  <c r="CW366" i="21" s="1"/>
  <c r="CW40" i="28"/>
  <c r="CW43" i="28" s="1"/>
  <c r="CZ370" i="21"/>
  <c r="CZ373" i="21" s="1"/>
  <c r="AV98" i="21"/>
  <c r="AV100" i="21" s="1"/>
  <c r="AV40" i="26" s="1"/>
  <c r="BZ34" i="28"/>
  <c r="BZ39" i="21"/>
  <c r="BZ41" i="21" s="1"/>
  <c r="AU229" i="21"/>
  <c r="AV226" i="21" s="1"/>
  <c r="BE212" i="21"/>
  <c r="BF31" i="28" s="1"/>
  <c r="CP227" i="21"/>
  <c r="CQ31" i="25"/>
  <c r="BF186" i="21"/>
  <c r="CQ219" i="21"/>
  <c r="CR216" i="21" s="1"/>
  <c r="CR222" i="21" s="1"/>
  <c r="BF30" i="28"/>
  <c r="BF193" i="21"/>
  <c r="BF202" i="21"/>
  <c r="CX363" i="21" l="1"/>
  <c r="CX366" i="21" s="1"/>
  <c r="CX40" i="28"/>
  <c r="CX43" i="28" s="1"/>
  <c r="DA370" i="21"/>
  <c r="DA373" i="21" s="1"/>
  <c r="BF209" i="21"/>
  <c r="AV32" i="28"/>
  <c r="BZ42" i="21"/>
  <c r="BZ58" i="26"/>
  <c r="CR219" i="21"/>
  <c r="CS216" i="21" s="1"/>
  <c r="CS222" i="21" s="1"/>
  <c r="BF194" i="21"/>
  <c r="BF196" i="21" s="1"/>
  <c r="BG29" i="25"/>
  <c r="AV228" i="21"/>
  <c r="AV32" i="26" s="1"/>
  <c r="BG36" i="28"/>
  <c r="BG199" i="21"/>
  <c r="BG205" i="21" s="1"/>
  <c r="AV101" i="21"/>
  <c r="BF210" i="21"/>
  <c r="BF212" i="21" s="1"/>
  <c r="BG30" i="25"/>
  <c r="CQ227" i="21"/>
  <c r="CR31" i="25"/>
  <c r="BG183" i="21"/>
  <c r="BG189" i="21" s="1"/>
  <c r="BG35" i="28"/>
  <c r="CY363" i="21" l="1"/>
  <c r="CY366" i="21" s="1"/>
  <c r="CY40" i="28"/>
  <c r="CY43" i="28" s="1"/>
  <c r="DB370" i="21"/>
  <c r="DB373" i="21" s="1"/>
  <c r="CA34" i="28"/>
  <c r="CA39" i="21"/>
  <c r="CA41" i="21" s="1"/>
  <c r="AV229" i="21"/>
  <c r="AW226" i="21" s="1"/>
  <c r="BG30" i="28"/>
  <c r="BG193" i="21"/>
  <c r="BG202" i="21"/>
  <c r="BG186" i="21"/>
  <c r="AW98" i="21"/>
  <c r="AW25" i="28"/>
  <c r="CS219" i="21"/>
  <c r="CT216" i="21" s="1"/>
  <c r="CT222" i="21" s="1"/>
  <c r="CS31" i="25"/>
  <c r="CR227" i="21"/>
  <c r="BG209" i="21"/>
  <c r="BG31" i="28"/>
  <c r="CZ363" i="21" l="1"/>
  <c r="CZ366" i="21" s="1"/>
  <c r="CZ40" i="28"/>
  <c r="DC370" i="21"/>
  <c r="DC373" i="21" s="1"/>
  <c r="CA42" i="21"/>
  <c r="CA58" i="26"/>
  <c r="AW32" i="28"/>
  <c r="BH35" i="28"/>
  <c r="BH183" i="21"/>
  <c r="BH189" i="21" s="1"/>
  <c r="BH199" i="21"/>
  <c r="BH205" i="21" s="1"/>
  <c r="BH36" i="28"/>
  <c r="CS227" i="21"/>
  <c r="CT31" i="25"/>
  <c r="CT219" i="21"/>
  <c r="CU216" i="21" s="1"/>
  <c r="CU222" i="21" s="1"/>
  <c r="AW100" i="21"/>
  <c r="AW40" i="26" s="1"/>
  <c r="AW228" i="21"/>
  <c r="AW32" i="26" s="1"/>
  <c r="BG194" i="21"/>
  <c r="BG196" i="21" s="1"/>
  <c r="BH29" i="25"/>
  <c r="BG210" i="21"/>
  <c r="BG212" i="21" s="1"/>
  <c r="BH30" i="25"/>
  <c r="X57" i="29"/>
  <c r="S31" i="29"/>
  <c r="P31" i="32"/>
  <c r="P39" i="32"/>
  <c r="S39" i="29"/>
  <c r="AB31" i="30"/>
  <c r="AC39" i="31"/>
  <c r="AC42" i="31" l="1"/>
  <c r="CZ43" i="28"/>
  <c r="DA363" i="21"/>
  <c r="DA366" i="21" s="1"/>
  <c r="DA40" i="28"/>
  <c r="DA43" i="28" s="1"/>
  <c r="DD370" i="21"/>
  <c r="DD373" i="21" s="1"/>
  <c r="CB34" i="28"/>
  <c r="CB39" i="21"/>
  <c r="CB41" i="21" s="1"/>
  <c r="AW229" i="21"/>
  <c r="AX32" i="28" s="1"/>
  <c r="G142" i="47"/>
  <c r="G135" i="47"/>
  <c r="BH31" i="28"/>
  <c r="BH209" i="21"/>
  <c r="BH30" i="28"/>
  <c r="BH193" i="21"/>
  <c r="CU219" i="21"/>
  <c r="CV216" i="21" s="1"/>
  <c r="CV222" i="21" s="1"/>
  <c r="BH202" i="21"/>
  <c r="AW101" i="21"/>
  <c r="BH186" i="21"/>
  <c r="CU31" i="25"/>
  <c r="CT227" i="21"/>
  <c r="T31" i="31"/>
  <c r="Y33" i="31"/>
  <c r="DB363" i="21" l="1"/>
  <c r="DB366" i="21" s="1"/>
  <c r="DB40" i="28"/>
  <c r="DB43" i="28" s="1"/>
  <c r="DE370" i="21"/>
  <c r="DE373" i="21" s="1"/>
  <c r="AX226" i="21"/>
  <c r="AX228" i="21" s="1"/>
  <c r="AX32" i="26" s="1"/>
  <c r="CB42" i="21"/>
  <c r="CB58" i="26"/>
  <c r="BH194" i="21"/>
  <c r="BH196" i="21" s="1"/>
  <c r="BI29" i="25"/>
  <c r="BI199" i="21"/>
  <c r="BI205" i="21" s="1"/>
  <c r="BI36" i="28"/>
  <c r="BI35" i="28"/>
  <c r="BI183" i="21"/>
  <c r="BI189" i="21" s="1"/>
  <c r="AX98" i="21"/>
  <c r="AX25" i="28"/>
  <c r="CV31" i="25"/>
  <c r="CU227" i="21"/>
  <c r="BH210" i="21"/>
  <c r="BH212" i="21" s="1"/>
  <c r="BI30" i="25"/>
  <c r="CV219" i="21"/>
  <c r="CW216" i="21" s="1"/>
  <c r="CW222" i="21" s="1"/>
  <c r="T24" i="31"/>
  <c r="DC363" i="21" l="1"/>
  <c r="DC366" i="21" s="1"/>
  <c r="DC40" i="28"/>
  <c r="DC43" i="28" s="1"/>
  <c r="DF370" i="21"/>
  <c r="DF373" i="21" s="1"/>
  <c r="CC34" i="28"/>
  <c r="CC39" i="21"/>
  <c r="AX229" i="21"/>
  <c r="AY226" i="21" s="1"/>
  <c r="BI209" i="21"/>
  <c r="BI31" i="28"/>
  <c r="AX100" i="21"/>
  <c r="AX40" i="26" s="1"/>
  <c r="CV227" i="21"/>
  <c r="CW31" i="25"/>
  <c r="BI186" i="21"/>
  <c r="BI202" i="21"/>
  <c r="CW219" i="21"/>
  <c r="CX216" i="21" s="1"/>
  <c r="CX222" i="21" s="1"/>
  <c r="BI193" i="21"/>
  <c r="BI30" i="28"/>
  <c r="DD363" i="21" l="1"/>
  <c r="DD366" i="21" s="1"/>
  <c r="DD40" i="28"/>
  <c r="DD43" i="28" s="1"/>
  <c r="DG370" i="21"/>
  <c r="DG373" i="21" s="1"/>
  <c r="CC41" i="21"/>
  <c r="CC58" i="26" s="1"/>
  <c r="AX101" i="21"/>
  <c r="AY25" i="28" s="1"/>
  <c r="AY32" i="28"/>
  <c r="AY228" i="21"/>
  <c r="AY32" i="26" s="1"/>
  <c r="CW227" i="21"/>
  <c r="CX31" i="25"/>
  <c r="BI210" i="21"/>
  <c r="BI211" i="21" s="1"/>
  <c r="BI31" i="26" s="1"/>
  <c r="BJ30" i="25"/>
  <c r="BJ29" i="25"/>
  <c r="BI194" i="21"/>
  <c r="BI195" i="21" s="1"/>
  <c r="BI30" i="26" s="1"/>
  <c r="CX219" i="21"/>
  <c r="CY216" i="21" s="1"/>
  <c r="CY222" i="21" s="1"/>
  <c r="BJ199" i="21"/>
  <c r="BJ205" i="21" s="1"/>
  <c r="BJ36" i="28"/>
  <c r="BJ183" i="21"/>
  <c r="BJ189" i="21" s="1"/>
  <c r="BJ35" i="28"/>
  <c r="V29" i="30"/>
  <c r="V30" i="30"/>
  <c r="Q30" i="32"/>
  <c r="U30" i="29"/>
  <c r="U29" i="29"/>
  <c r="V35" i="31"/>
  <c r="V34" i="31"/>
  <c r="Q29" i="32"/>
  <c r="AY98" i="21" l="1"/>
  <c r="DE363" i="21"/>
  <c r="DE366" i="21" s="1"/>
  <c r="DE40" i="28"/>
  <c r="DE43" i="28" s="1"/>
  <c r="DH370" i="21"/>
  <c r="DH373" i="21" s="1"/>
  <c r="CC42" i="21"/>
  <c r="U90" i="29"/>
  <c r="U89" i="29"/>
  <c r="Q84" i="32"/>
  <c r="Q83" i="32"/>
  <c r="H133" i="47"/>
  <c r="H134" i="47"/>
  <c r="CY219" i="21"/>
  <c r="CZ216" i="21" s="1"/>
  <c r="CZ222" i="21" s="1"/>
  <c r="BJ186" i="21"/>
  <c r="CX227" i="21"/>
  <c r="CY31" i="25"/>
  <c r="BI196" i="21"/>
  <c r="BI212" i="21"/>
  <c r="BJ202" i="21"/>
  <c r="AY100" i="21"/>
  <c r="AY40" i="26" s="1"/>
  <c r="AY229" i="21"/>
  <c r="DF363" i="21" l="1"/>
  <c r="DF366" i="21" s="1"/>
  <c r="DF40" i="28"/>
  <c r="DI370" i="21"/>
  <c r="DI373" i="21" s="1"/>
  <c r="CD34" i="28"/>
  <c r="CD39" i="21"/>
  <c r="CD41" i="21" s="1"/>
  <c r="BJ209" i="21"/>
  <c r="BJ31" i="28"/>
  <c r="BJ193" i="21"/>
  <c r="BJ30" i="28"/>
  <c r="BK183" i="21"/>
  <c r="BK189" i="21" s="1"/>
  <c r="BK35" i="28"/>
  <c r="AY101" i="21"/>
  <c r="BK36" i="28"/>
  <c r="BK199" i="21"/>
  <c r="BK205" i="21" s="1"/>
  <c r="BK29" i="25"/>
  <c r="BJ194" i="21"/>
  <c r="CZ31" i="25"/>
  <c r="CY227" i="21"/>
  <c r="AZ32" i="28"/>
  <c r="AZ226" i="21"/>
  <c r="BK30" i="25"/>
  <c r="BJ210" i="21"/>
  <c r="CZ219" i="21"/>
  <c r="DA216" i="21" s="1"/>
  <c r="DA222" i="21" s="1"/>
  <c r="V29" i="31"/>
  <c r="AD39" i="31"/>
  <c r="AC31" i="30"/>
  <c r="V30" i="31"/>
  <c r="AD42" i="31" l="1"/>
  <c r="DF43" i="28"/>
  <c r="DG363" i="21"/>
  <c r="DG366" i="21" s="1"/>
  <c r="DG40" i="28"/>
  <c r="DG43" i="28" s="1"/>
  <c r="DJ370" i="21"/>
  <c r="DJ373" i="21" s="1"/>
  <c r="CD42" i="21"/>
  <c r="CD58" i="26"/>
  <c r="BJ196" i="21"/>
  <c r="BK30" i="28" s="1"/>
  <c r="DA31" i="25"/>
  <c r="CZ227" i="21"/>
  <c r="DA219" i="21"/>
  <c r="DB216" i="21" s="1"/>
  <c r="DB222" i="21" s="1"/>
  <c r="AZ228" i="21"/>
  <c r="AZ32" i="26" s="1"/>
  <c r="BK202" i="21"/>
  <c r="BK186" i="21"/>
  <c r="BJ212" i="21"/>
  <c r="AZ98" i="21"/>
  <c r="AZ25" i="28"/>
  <c r="DH363" i="21" l="1"/>
  <c r="DH366" i="21" s="1"/>
  <c r="DH40" i="28"/>
  <c r="DH43" i="28" s="1"/>
  <c r="DK370" i="21"/>
  <c r="DK373" i="21" s="1"/>
  <c r="BK193" i="21"/>
  <c r="AZ229" i="21"/>
  <c r="BA32" i="28" s="1"/>
  <c r="CE34" i="28"/>
  <c r="CE39" i="21"/>
  <c r="CE41" i="21" s="1"/>
  <c r="BL36" i="28"/>
  <c r="BL199" i="21"/>
  <c r="BL205" i="21" s="1"/>
  <c r="DB219" i="21"/>
  <c r="DC216" i="21" s="1"/>
  <c r="DC222" i="21" s="1"/>
  <c r="BK194" i="21"/>
  <c r="BK196" i="21" s="1"/>
  <c r="BL29" i="25"/>
  <c r="BL35" i="28"/>
  <c r="BL183" i="21"/>
  <c r="BL189" i="21" s="1"/>
  <c r="AZ100" i="21"/>
  <c r="AZ40" i="26" s="1"/>
  <c r="BK31" i="28"/>
  <c r="BK209" i="21"/>
  <c r="BL30" i="25"/>
  <c r="BK210" i="21"/>
  <c r="DA227" i="21"/>
  <c r="DB31" i="25"/>
  <c r="DI363" i="21" l="1"/>
  <c r="DI366" i="21" s="1"/>
  <c r="DI40" i="28"/>
  <c r="DI43" i="28" s="1"/>
  <c r="BA226" i="21"/>
  <c r="BA228" i="21" s="1"/>
  <c r="BA32" i="26" s="1"/>
  <c r="DL370" i="21"/>
  <c r="DL373" i="21" s="1"/>
  <c r="CE42" i="21"/>
  <c r="CE58" i="26"/>
  <c r="AZ101" i="21"/>
  <c r="BA98" i="21" s="1"/>
  <c r="DC219" i="21"/>
  <c r="DD216" i="21" s="1"/>
  <c r="DD222" i="21" s="1"/>
  <c r="BL186" i="21"/>
  <c r="DC31" i="25"/>
  <c r="DB227" i="21"/>
  <c r="BL202" i="21"/>
  <c r="BL30" i="28"/>
  <c r="BL193" i="21"/>
  <c r="BK212" i="21"/>
  <c r="DJ363" i="21" l="1"/>
  <c r="DJ366" i="21" s="1"/>
  <c r="DJ40" i="28"/>
  <c r="DJ43" i="28" s="1"/>
  <c r="DM370" i="21"/>
  <c r="DM373" i="21" s="1"/>
  <c r="BA25" i="28"/>
  <c r="CF34" i="28"/>
  <c r="CF39" i="21"/>
  <c r="CF41" i="21" s="1"/>
  <c r="BL210" i="21"/>
  <c r="BM30" i="25"/>
  <c r="BM29" i="25"/>
  <c r="BL194" i="21"/>
  <c r="BL196" i="21" s="1"/>
  <c r="DD219" i="21"/>
  <c r="DE216" i="21" s="1"/>
  <c r="DE222" i="21" s="1"/>
  <c r="BM35" i="28"/>
  <c r="BM183" i="21"/>
  <c r="BM189" i="21" s="1"/>
  <c r="DC227" i="21"/>
  <c r="DD31" i="25"/>
  <c r="BL209" i="21"/>
  <c r="BL31" i="28"/>
  <c r="BM36" i="28"/>
  <c r="BM199" i="21"/>
  <c r="BM205" i="21" s="1"/>
  <c r="BA229" i="21"/>
  <c r="BA100" i="21"/>
  <c r="BA40" i="26" s="1"/>
  <c r="DK363" i="21" l="1"/>
  <c r="DK366" i="21" s="1"/>
  <c r="DK40" i="28"/>
  <c r="DK43" i="28" s="1"/>
  <c r="DN370" i="21"/>
  <c r="DN373" i="21" s="1"/>
  <c r="BL212" i="21"/>
  <c r="BM209" i="21" s="1"/>
  <c r="CF42" i="21"/>
  <c r="CF58" i="26"/>
  <c r="BA101" i="21"/>
  <c r="BB25" i="28" s="1"/>
  <c r="BB226" i="21"/>
  <c r="BB32" i="28"/>
  <c r="BM193" i="21"/>
  <c r="BM30" i="28"/>
  <c r="BM186" i="21"/>
  <c r="BM202" i="21"/>
  <c r="DD227" i="21"/>
  <c r="DE31" i="25"/>
  <c r="DE219" i="21"/>
  <c r="DF216" i="21" s="1"/>
  <c r="DF222" i="21" s="1"/>
  <c r="BM31" i="28" l="1"/>
  <c r="DL363" i="21"/>
  <c r="DL366" i="21" s="1"/>
  <c r="DL40" i="28"/>
  <c r="DO370" i="21"/>
  <c r="DO373" i="21" s="1"/>
  <c r="BB98" i="21"/>
  <c r="BB100" i="21" s="1"/>
  <c r="BB40" i="26" s="1"/>
  <c r="CG34" i="28"/>
  <c r="CG39" i="21"/>
  <c r="CG41" i="21" s="1"/>
  <c r="DF31" i="25"/>
  <c r="DE227" i="21"/>
  <c r="BN35" i="28"/>
  <c r="BN183" i="21"/>
  <c r="BN189" i="21" s="1"/>
  <c r="DF219" i="21"/>
  <c r="DG216" i="21" s="1"/>
  <c r="DG222" i="21" s="1"/>
  <c r="BN29" i="25"/>
  <c r="BM194" i="21"/>
  <c r="BM196" i="21" s="1"/>
  <c r="BB228" i="21"/>
  <c r="BB32" i="26" s="1"/>
  <c r="BN36" i="28"/>
  <c r="BN199" i="21"/>
  <c r="BN205" i="21" s="1"/>
  <c r="BN30" i="25"/>
  <c r="BM210" i="21"/>
  <c r="BM212" i="21" s="1"/>
  <c r="AD31" i="30"/>
  <c r="AE39" i="31"/>
  <c r="AE42" i="31" l="1"/>
  <c r="DL43" i="28"/>
  <c r="DM363" i="21"/>
  <c r="DM366" i="21" s="1"/>
  <c r="DM40" i="28"/>
  <c r="DM43" i="28" s="1"/>
  <c r="DP370" i="21"/>
  <c r="DP373" i="21" s="1"/>
  <c r="CG42" i="21"/>
  <c r="CG58" i="26"/>
  <c r="BB101" i="21"/>
  <c r="BC98" i="21" s="1"/>
  <c r="BN209" i="21"/>
  <c r="BN31" i="28"/>
  <c r="DG219" i="21"/>
  <c r="DH216" i="21" s="1"/>
  <c r="DH222" i="21" s="1"/>
  <c r="BN30" i="28"/>
  <c r="BN193" i="21"/>
  <c r="BN202" i="21"/>
  <c r="BB229" i="21"/>
  <c r="DG31" i="25"/>
  <c r="DF227" i="21"/>
  <c r="BN186" i="21"/>
  <c r="S57" i="32"/>
  <c r="Y57" i="29"/>
  <c r="BC25" i="28" l="1"/>
  <c r="DN363" i="21"/>
  <c r="DN366" i="21" s="1"/>
  <c r="DN40" i="28"/>
  <c r="DN43" i="28" s="1"/>
  <c r="DQ370" i="21"/>
  <c r="DQ373" i="21" s="1"/>
  <c r="J160" i="47"/>
  <c r="CH34" i="28"/>
  <c r="CH39" i="21"/>
  <c r="CH41" i="21" s="1"/>
  <c r="BO183" i="21"/>
  <c r="BO189" i="21" s="1"/>
  <c r="BO35" i="28"/>
  <c r="BC226" i="21"/>
  <c r="BC32" i="28"/>
  <c r="BO36" i="28"/>
  <c r="BO199" i="21"/>
  <c r="BO205" i="21" s="1"/>
  <c r="BO30" i="25"/>
  <c r="BN210" i="21"/>
  <c r="BN212" i="21" s="1"/>
  <c r="DH31" i="25"/>
  <c r="DG227" i="21"/>
  <c r="BN194" i="21"/>
  <c r="BN196" i="21" s="1"/>
  <c r="BO29" i="25"/>
  <c r="BC100" i="21"/>
  <c r="BC40" i="26" s="1"/>
  <c r="DH219" i="21"/>
  <c r="DI216" i="21" s="1"/>
  <c r="DI222" i="21" s="1"/>
  <c r="Z33" i="31"/>
  <c r="T39" i="29"/>
  <c r="DO363" i="21" l="1"/>
  <c r="DO366" i="21" s="1"/>
  <c r="DO40" i="28"/>
  <c r="DO43" i="28" s="1"/>
  <c r="DR370" i="21"/>
  <c r="DR373" i="21" s="1"/>
  <c r="CH42" i="21"/>
  <c r="CH58" i="26"/>
  <c r="BC101" i="21"/>
  <c r="BD98" i="21" s="1"/>
  <c r="BO31" i="28"/>
  <c r="BO209" i="21"/>
  <c r="BO186" i="21"/>
  <c r="BO202" i="21"/>
  <c r="DH227" i="21"/>
  <c r="DI31" i="25"/>
  <c r="DI219" i="21"/>
  <c r="DJ216" i="21" s="1"/>
  <c r="DJ222" i="21" s="1"/>
  <c r="BO193" i="21"/>
  <c r="BO30" i="28"/>
  <c r="BC228" i="21"/>
  <c r="BC32" i="26" s="1"/>
  <c r="T31" i="29"/>
  <c r="DP363" i="21" l="1"/>
  <c r="DP366" i="21" s="1"/>
  <c r="DP40" i="28"/>
  <c r="DP43" i="28" s="1"/>
  <c r="DS370" i="21"/>
  <c r="DS373" i="21" s="1"/>
  <c r="BD25" i="28"/>
  <c r="CI34" i="28"/>
  <c r="CI39" i="21"/>
  <c r="CI41" i="21" s="1"/>
  <c r="BC229" i="21"/>
  <c r="BD226" i="21" s="1"/>
  <c r="DJ219" i="21"/>
  <c r="DK216" i="21" s="1"/>
  <c r="DK222" i="21" s="1"/>
  <c r="DJ31" i="25"/>
  <c r="DI227" i="21"/>
  <c r="BD100" i="21"/>
  <c r="BD40" i="26" s="1"/>
  <c r="BO210" i="21"/>
  <c r="BP30" i="25"/>
  <c r="BO194" i="21"/>
  <c r="BO195" i="21" s="1"/>
  <c r="BO30" i="26" s="1"/>
  <c r="BP29" i="25"/>
  <c r="BP199" i="21"/>
  <c r="BP205" i="21" s="1"/>
  <c r="BP36" i="28"/>
  <c r="BP183" i="21"/>
  <c r="BP189" i="21" s="1"/>
  <c r="BP35" i="28"/>
  <c r="U24" i="31"/>
  <c r="W30" i="30"/>
  <c r="W29" i="30"/>
  <c r="W35" i="31"/>
  <c r="W34" i="31"/>
  <c r="V29" i="29"/>
  <c r="DQ363" i="21" l="1"/>
  <c r="DQ366" i="21" s="1"/>
  <c r="DQ40" i="28"/>
  <c r="DQ43" i="28" s="1"/>
  <c r="DT370" i="21"/>
  <c r="DT373" i="21" s="1"/>
  <c r="BD32" i="28"/>
  <c r="CI42" i="21"/>
  <c r="CI58" i="26"/>
  <c r="V89" i="29"/>
  <c r="BP202" i="21"/>
  <c r="BD101" i="21"/>
  <c r="DJ227" i="21"/>
  <c r="DK31" i="25"/>
  <c r="BD228" i="21"/>
  <c r="BD32" i="26" s="1"/>
  <c r="DK219" i="21"/>
  <c r="DL216" i="21" s="1"/>
  <c r="DL222" i="21" s="1"/>
  <c r="BP186" i="21"/>
  <c r="BO211" i="21"/>
  <c r="BO31" i="26" s="1"/>
  <c r="BO196" i="21"/>
  <c r="U31" i="31"/>
  <c r="V30" i="29"/>
  <c r="DR363" i="21" l="1"/>
  <c r="DR366" i="21" s="1"/>
  <c r="DR40" i="28"/>
  <c r="DU370" i="21"/>
  <c r="DU373" i="21" s="1"/>
  <c r="CJ34" i="28"/>
  <c r="CJ39" i="21"/>
  <c r="CJ41" i="21" s="1"/>
  <c r="V90" i="29"/>
  <c r="BP30" i="28"/>
  <c r="BP193" i="21"/>
  <c r="BQ35" i="28"/>
  <c r="BQ183" i="21"/>
  <c r="BQ189" i="21" s="1"/>
  <c r="BD229" i="21"/>
  <c r="BQ199" i="21"/>
  <c r="BQ205" i="21" s="1"/>
  <c r="BQ36" i="28"/>
  <c r="BQ29" i="25"/>
  <c r="BP194" i="21"/>
  <c r="BO212" i="21"/>
  <c r="BE98" i="21"/>
  <c r="BE25" i="28"/>
  <c r="DK227" i="21"/>
  <c r="DL31" i="25"/>
  <c r="DL219" i="21"/>
  <c r="DM216" i="21" s="1"/>
  <c r="DM222" i="21" s="1"/>
  <c r="BQ30" i="25"/>
  <c r="BP210" i="21"/>
  <c r="AF39" i="31"/>
  <c r="AE31" i="30"/>
  <c r="W29" i="31"/>
  <c r="AF42" i="31" l="1"/>
  <c r="DR43" i="28"/>
  <c r="DS363" i="21"/>
  <c r="DS366" i="21" s="1"/>
  <c r="DS40" i="28"/>
  <c r="DS43" i="28" s="1"/>
  <c r="DV370" i="21"/>
  <c r="DV373" i="21" s="1"/>
  <c r="CJ42" i="21"/>
  <c r="CJ58" i="26"/>
  <c r="BP196" i="21"/>
  <c r="BQ193" i="21" s="1"/>
  <c r="BE100" i="21"/>
  <c r="BE40" i="26" s="1"/>
  <c r="BP209" i="21"/>
  <c r="BP212" i="21" s="1"/>
  <c r="BP31" i="28"/>
  <c r="BQ202" i="21"/>
  <c r="DM31" i="25"/>
  <c r="DL227" i="21"/>
  <c r="DM219" i="21"/>
  <c r="DN216" i="21" s="1"/>
  <c r="DN222" i="21" s="1"/>
  <c r="BE32" i="28"/>
  <c r="BE226" i="21"/>
  <c r="BQ186" i="21"/>
  <c r="W30" i="31"/>
  <c r="DT363" i="21" l="1"/>
  <c r="DT366" i="21" s="1"/>
  <c r="DT40" i="28"/>
  <c r="DT43" i="28" s="1"/>
  <c r="DW370" i="21"/>
  <c r="DW373" i="21" s="1"/>
  <c r="CK34" i="28"/>
  <c r="CK39" i="21"/>
  <c r="CK41" i="21" s="1"/>
  <c r="BQ30" i="28"/>
  <c r="BE101" i="21"/>
  <c r="BF98" i="21" s="1"/>
  <c r="DM227" i="21"/>
  <c r="DN31" i="25"/>
  <c r="BQ209" i="21"/>
  <c r="BQ31" i="28"/>
  <c r="BR183" i="21"/>
  <c r="BR189" i="21" s="1"/>
  <c r="BR35" i="28"/>
  <c r="BR36" i="28"/>
  <c r="BR199" i="21"/>
  <c r="BR205" i="21" s="1"/>
  <c r="BQ194" i="21"/>
  <c r="BQ196" i="21" s="1"/>
  <c r="BR29" i="25"/>
  <c r="DN219" i="21"/>
  <c r="DO216" i="21" s="1"/>
  <c r="DO222" i="21" s="1"/>
  <c r="BE228" i="21"/>
  <c r="BE32" i="26" s="1"/>
  <c r="BQ210" i="21"/>
  <c r="BR30" i="25"/>
  <c r="DU363" i="21" l="1"/>
  <c r="DU366" i="21" s="1"/>
  <c r="DU40" i="28"/>
  <c r="DU43" i="28" s="1"/>
  <c r="DX370" i="21"/>
  <c r="DX373" i="21" s="1"/>
  <c r="BF25" i="28"/>
  <c r="CK42" i="21"/>
  <c r="CK58" i="26"/>
  <c r="BR30" i="28"/>
  <c r="BR193" i="21"/>
  <c r="BR186" i="21"/>
  <c r="DO219" i="21"/>
  <c r="DP216" i="21" s="1"/>
  <c r="DP222" i="21" s="1"/>
  <c r="BR202" i="21"/>
  <c r="BQ212" i="21"/>
  <c r="DO31" i="25"/>
  <c r="DN227" i="21"/>
  <c r="BF100" i="21"/>
  <c r="BF40" i="26" s="1"/>
  <c r="BE229" i="21"/>
  <c r="DV363" i="21" l="1"/>
  <c r="DV366" i="21" s="1"/>
  <c r="DV40" i="28"/>
  <c r="DV43" i="28" s="1"/>
  <c r="DY370" i="21"/>
  <c r="DY373" i="21" s="1"/>
  <c r="CL34" i="28"/>
  <c r="CL39" i="21"/>
  <c r="CL41" i="21" s="1"/>
  <c r="BS36" i="28"/>
  <c r="BS199" i="21"/>
  <c r="BS205" i="21" s="1"/>
  <c r="BS35" i="28"/>
  <c r="BS183" i="21"/>
  <c r="BS189" i="21" s="1"/>
  <c r="DP219" i="21"/>
  <c r="DQ216" i="21" s="1"/>
  <c r="DQ222" i="21" s="1"/>
  <c r="BR194" i="21"/>
  <c r="BR196" i="21" s="1"/>
  <c r="BS29" i="25"/>
  <c r="BF32" i="28"/>
  <c r="BF226" i="21"/>
  <c r="BF101" i="21"/>
  <c r="DO227" i="21"/>
  <c r="DP31" i="25"/>
  <c r="BR31" i="28"/>
  <c r="BR209" i="21"/>
  <c r="BS30" i="25"/>
  <c r="BR210" i="21"/>
  <c r="DW363" i="21" l="1"/>
  <c r="DW366" i="21" s="1"/>
  <c r="DW40" i="28"/>
  <c r="DW43" i="28" s="1"/>
  <c r="DZ370" i="21"/>
  <c r="DZ373" i="21" s="1"/>
  <c r="CL42" i="21"/>
  <c r="CL58" i="26"/>
  <c r="BR212" i="21"/>
  <c r="BS31" i="28" s="1"/>
  <c r="BS30" i="28"/>
  <c r="BS193" i="21"/>
  <c r="BF228" i="21"/>
  <c r="BF32" i="26" s="1"/>
  <c r="BS186" i="21"/>
  <c r="DQ31" i="25"/>
  <c r="DP227" i="21"/>
  <c r="BS202" i="21"/>
  <c r="BG25" i="28"/>
  <c r="BG98" i="21"/>
  <c r="DQ219" i="21"/>
  <c r="DR216" i="21" s="1"/>
  <c r="DR222" i="21" s="1"/>
  <c r="DX363" i="21" l="1"/>
  <c r="DX366" i="21" s="1"/>
  <c r="DX40" i="28"/>
  <c r="EA370" i="21"/>
  <c r="EA373" i="21" s="1"/>
  <c r="BS209" i="21"/>
  <c r="CM34" i="28"/>
  <c r="CM39" i="21"/>
  <c r="CM41" i="21" s="1"/>
  <c r="BS210" i="21"/>
  <c r="BT30" i="25"/>
  <c r="BT36" i="28"/>
  <c r="BT199" i="21"/>
  <c r="BT205" i="21" s="1"/>
  <c r="BF229" i="21"/>
  <c r="BS194" i="21"/>
  <c r="BS196" i="21" s="1"/>
  <c r="BT29" i="25"/>
  <c r="DR31" i="25"/>
  <c r="DQ227" i="21"/>
  <c r="BG100" i="21"/>
  <c r="BG40" i="26" s="1"/>
  <c r="DR219" i="21"/>
  <c r="DS216" i="21" s="1"/>
  <c r="DS222" i="21" s="1"/>
  <c r="BT35" i="28"/>
  <c r="BT183" i="21"/>
  <c r="BT189" i="21" s="1"/>
  <c r="AF31" i="30"/>
  <c r="AG39" i="31"/>
  <c r="AG42" i="31" l="1"/>
  <c r="DX43" i="28"/>
  <c r="DY363" i="21"/>
  <c r="DY366" i="21" s="1"/>
  <c r="DY40" i="28"/>
  <c r="DY43" i="28" s="1"/>
  <c r="BS212" i="21"/>
  <c r="EB370" i="21"/>
  <c r="EB373" i="21" s="1"/>
  <c r="CM42" i="21"/>
  <c r="CM58" i="26"/>
  <c r="BG101" i="21"/>
  <c r="BT30" i="28"/>
  <c r="BT193" i="21"/>
  <c r="BG32" i="28"/>
  <c r="BG226" i="21"/>
  <c r="BT202" i="21"/>
  <c r="BT31" i="28"/>
  <c r="BT209" i="21"/>
  <c r="DS31" i="25"/>
  <c r="DR227" i="21"/>
  <c r="BT186" i="21"/>
  <c r="DS219" i="21"/>
  <c r="DT216" i="21" s="1"/>
  <c r="DT222" i="21" s="1"/>
  <c r="Z57" i="29"/>
  <c r="DZ363" i="21" l="1"/>
  <c r="DZ366" i="21" s="1"/>
  <c r="DZ40" i="28"/>
  <c r="DZ43" i="28" s="1"/>
  <c r="EC370" i="21"/>
  <c r="EC373" i="21" s="1"/>
  <c r="CN34" i="28"/>
  <c r="CN39" i="21"/>
  <c r="CN41" i="21" s="1"/>
  <c r="BU35" i="28"/>
  <c r="BU183" i="21"/>
  <c r="BU189" i="21" s="1"/>
  <c r="BU199" i="21"/>
  <c r="BU205" i="21" s="1"/>
  <c r="BU36" i="28"/>
  <c r="DT31" i="25"/>
  <c r="DS227" i="21"/>
  <c r="BT210" i="21"/>
  <c r="BT212" i="21" s="1"/>
  <c r="BU30" i="25"/>
  <c r="DT219" i="21"/>
  <c r="DU216" i="21" s="1"/>
  <c r="DU222" i="21" s="1"/>
  <c r="BG228" i="21"/>
  <c r="BG32" i="26" s="1"/>
  <c r="BH25" i="28"/>
  <c r="BH98" i="21"/>
  <c r="BU29" i="25"/>
  <c r="BT194" i="21"/>
  <c r="BT196" i="21" s="1"/>
  <c r="AA33" i="31"/>
  <c r="EA363" i="21" l="1"/>
  <c r="EA366" i="21" s="1"/>
  <c r="EA40" i="28"/>
  <c r="EA43" i="28" s="1"/>
  <c r="ED370" i="21"/>
  <c r="ED373" i="21" s="1"/>
  <c r="EE370" i="21" s="1"/>
  <c r="EE373" i="21" s="1"/>
  <c r="EF370" i="21" s="1"/>
  <c r="EF373" i="21" s="1"/>
  <c r="EG370" i="21" s="1"/>
  <c r="EG373" i="21" s="1"/>
  <c r="EH370" i="21" s="1"/>
  <c r="EH373" i="21" s="1"/>
  <c r="EI370" i="21" s="1"/>
  <c r="EI373" i="21" s="1"/>
  <c r="EJ370" i="21" s="1"/>
  <c r="EJ373" i="21" s="1"/>
  <c r="EK370" i="21" s="1"/>
  <c r="EK373" i="21" s="1"/>
  <c r="EL370" i="21" s="1"/>
  <c r="EL373" i="21" s="1"/>
  <c r="EM370" i="21" s="1"/>
  <c r="EM373" i="21" s="1"/>
  <c r="EN370" i="21" s="1"/>
  <c r="EN373" i="21" s="1"/>
  <c r="EO370" i="21" s="1"/>
  <c r="EO373" i="21" s="1"/>
  <c r="CN42" i="21"/>
  <c r="CN58" i="26"/>
  <c r="BG229" i="21"/>
  <c r="BH32" i="28" s="1"/>
  <c r="BU193" i="21"/>
  <c r="BU30" i="28"/>
  <c r="BU31" i="28"/>
  <c r="BU209" i="21"/>
  <c r="DT227" i="21"/>
  <c r="DU31" i="25"/>
  <c r="BU186" i="21"/>
  <c r="DU219" i="21"/>
  <c r="DV216" i="21" s="1"/>
  <c r="DV222" i="21" s="1"/>
  <c r="BH100" i="21"/>
  <c r="BH40" i="26" s="1"/>
  <c r="BU202" i="21"/>
  <c r="EB363" i="21" l="1"/>
  <c r="EB366" i="21" s="1"/>
  <c r="EB40" i="28"/>
  <c r="EB43" i="28" s="1"/>
  <c r="CO34" i="28"/>
  <c r="CO39" i="21"/>
  <c r="CO41" i="21" s="1"/>
  <c r="BH226" i="21"/>
  <c r="BH228" i="21" s="1"/>
  <c r="BH32" i="26" s="1"/>
  <c r="BH101" i="21"/>
  <c r="BI25" i="28" s="1"/>
  <c r="DV219" i="21"/>
  <c r="DW216" i="21" s="1"/>
  <c r="DW222" i="21" s="1"/>
  <c r="BV29" i="25"/>
  <c r="BU194" i="21"/>
  <c r="BU195" i="21" s="1"/>
  <c r="BU30" i="26" s="1"/>
  <c r="BU210" i="21"/>
  <c r="BV30" i="25"/>
  <c r="BV199" i="21"/>
  <c r="BV205" i="21" s="1"/>
  <c r="BV36" i="28"/>
  <c r="BV35" i="28"/>
  <c r="BV183" i="21"/>
  <c r="BV189" i="21" s="1"/>
  <c r="DU227" i="21"/>
  <c r="DV31" i="25"/>
  <c r="BU211" i="21"/>
  <c r="BU31" i="26" s="1"/>
  <c r="R29" i="32"/>
  <c r="R30" i="32"/>
  <c r="X34" i="31"/>
  <c r="X35" i="31"/>
  <c r="X30" i="30"/>
  <c r="W29" i="29"/>
  <c r="W30" i="29"/>
  <c r="X29" i="30"/>
  <c r="EC363" i="21" l="1"/>
  <c r="EC366" i="21" s="1"/>
  <c r="EC40" i="28"/>
  <c r="EC43" i="28" s="1"/>
  <c r="BI98" i="21"/>
  <c r="BI100" i="21" s="1"/>
  <c r="BI40" i="26" s="1"/>
  <c r="CO42" i="21"/>
  <c r="CO58" i="26"/>
  <c r="BU212" i="21"/>
  <c r="I134" i="47"/>
  <c r="W90" i="29"/>
  <c r="W89" i="29"/>
  <c r="R83" i="32"/>
  <c r="R84" i="32"/>
  <c r="I133" i="47"/>
  <c r="DW219" i="21"/>
  <c r="DX216" i="21" s="1"/>
  <c r="DX222" i="21" s="1"/>
  <c r="BV209" i="21"/>
  <c r="BV31" i="28"/>
  <c r="BV202" i="21"/>
  <c r="BH229" i="21"/>
  <c r="BU196" i="21"/>
  <c r="BV186" i="21"/>
  <c r="DW31" i="25"/>
  <c r="DV227" i="21"/>
  <c r="X30" i="31"/>
  <c r="U39" i="29"/>
  <c r="Q39" i="32"/>
  <c r="ED363" i="21" l="1"/>
  <c r="ED366" i="21" s="1"/>
  <c r="EE363" i="21" s="1"/>
  <c r="EE366" i="21" s="1"/>
  <c r="EF363" i="21" s="1"/>
  <c r="EF366" i="21" s="1"/>
  <c r="EG363" i="21" s="1"/>
  <c r="EG366" i="21" s="1"/>
  <c r="EH363" i="21" s="1"/>
  <c r="EH366" i="21" s="1"/>
  <c r="EI363" i="21" s="1"/>
  <c r="EI366" i="21" s="1"/>
  <c r="EJ363" i="21" s="1"/>
  <c r="EJ366" i="21" s="1"/>
  <c r="EK363" i="21" s="1"/>
  <c r="EK366" i="21" s="1"/>
  <c r="EL363" i="21" s="1"/>
  <c r="EL366" i="21" s="1"/>
  <c r="EM363" i="21" s="1"/>
  <c r="EM366" i="21" s="1"/>
  <c r="EN363" i="21" s="1"/>
  <c r="EN366" i="21" s="1"/>
  <c r="EO363" i="21" s="1"/>
  <c r="EO366" i="21" s="1"/>
  <c r="ED40" i="28"/>
  <c r="CP34" i="28"/>
  <c r="CP39" i="21"/>
  <c r="H142" i="47"/>
  <c r="BW29" i="25"/>
  <c r="BV194" i="21"/>
  <c r="BW199" i="21"/>
  <c r="BW205" i="21" s="1"/>
  <c r="BW36" i="28"/>
  <c r="BV193" i="21"/>
  <c r="BV30" i="28"/>
  <c r="BW30" i="25"/>
  <c r="BV210" i="21"/>
  <c r="BV212" i="21" s="1"/>
  <c r="DW227" i="21"/>
  <c r="DX31" i="25"/>
  <c r="BI32" i="28"/>
  <c r="BI226" i="21"/>
  <c r="DX219" i="21"/>
  <c r="DY216" i="21" s="1"/>
  <c r="DY222" i="21" s="1"/>
  <c r="BI101" i="21"/>
  <c r="BW35" i="28"/>
  <c r="BW183" i="21"/>
  <c r="BW189" i="21" s="1"/>
  <c r="AG31" i="30"/>
  <c r="X29" i="31"/>
  <c r="AH39" i="31"/>
  <c r="AH42" i="31" l="1"/>
  <c r="BV196" i="21"/>
  <c r="BW30" i="28" s="1"/>
  <c r="ED43" i="28"/>
  <c r="CP41" i="21"/>
  <c r="CP58" i="26" s="1"/>
  <c r="BI228" i="21"/>
  <c r="BI32" i="26" s="1"/>
  <c r="DY219" i="21"/>
  <c r="DZ216" i="21" s="1"/>
  <c r="DZ222" i="21" s="1"/>
  <c r="BW202" i="21"/>
  <c r="DY31" i="25"/>
  <c r="DX227" i="21"/>
  <c r="BW209" i="21"/>
  <c r="BW31" i="28"/>
  <c r="BW186" i="21"/>
  <c r="BJ98" i="21"/>
  <c r="BJ25" i="28"/>
  <c r="V24" i="31"/>
  <c r="U31" i="29"/>
  <c r="Q31" i="32"/>
  <c r="BW193" i="21" l="1"/>
  <c r="CP42" i="21"/>
  <c r="BI229" i="21"/>
  <c r="BJ226" i="21" s="1"/>
  <c r="H135" i="47"/>
  <c r="BW194" i="21"/>
  <c r="BX29" i="25"/>
  <c r="BJ100" i="21"/>
  <c r="BJ40" i="26" s="1"/>
  <c r="BX35" i="28"/>
  <c r="BX183" i="21"/>
  <c r="BX189" i="21" s="1"/>
  <c r="BX199" i="21"/>
  <c r="BX205" i="21" s="1"/>
  <c r="BX36" i="28"/>
  <c r="DY227" i="21"/>
  <c r="DZ31" i="25"/>
  <c r="BW210" i="21"/>
  <c r="BW212" i="21" s="1"/>
  <c r="BX30" i="25"/>
  <c r="DZ219" i="21"/>
  <c r="EA216" i="21" s="1"/>
  <c r="EA222" i="21" s="1"/>
  <c r="BW196" i="21" l="1"/>
  <c r="BJ32" i="28"/>
  <c r="CQ34" i="28"/>
  <c r="CQ39" i="21"/>
  <c r="BX31" i="28"/>
  <c r="BX209" i="21"/>
  <c r="BJ228" i="21"/>
  <c r="BJ32" i="26" s="1"/>
  <c r="BX202" i="21"/>
  <c r="BJ101" i="21"/>
  <c r="EA31" i="25"/>
  <c r="DZ227" i="21"/>
  <c r="BX193" i="21"/>
  <c r="BX30" i="28"/>
  <c r="EA219" i="21"/>
  <c r="EB216" i="21" s="1"/>
  <c r="EB222" i="21" s="1"/>
  <c r="BX186" i="21"/>
  <c r="V31" i="31"/>
  <c r="CQ41" i="21" l="1"/>
  <c r="CQ58" i="26" s="1"/>
  <c r="EB31" i="25"/>
  <c r="EA227" i="21"/>
  <c r="BK25" i="28"/>
  <c r="BK98" i="21"/>
  <c r="BX194" i="21"/>
  <c r="BX196" i="21" s="1"/>
  <c r="BY29" i="25"/>
  <c r="BX210" i="21"/>
  <c r="BX212" i="21" s="1"/>
  <c r="BY30" i="25"/>
  <c r="BY183" i="21"/>
  <c r="BY189" i="21" s="1"/>
  <c r="BY35" i="28"/>
  <c r="BY36" i="28"/>
  <c r="BY199" i="21"/>
  <c r="BY205" i="21" s="1"/>
  <c r="EB219" i="21"/>
  <c r="EC216" i="21" s="1"/>
  <c r="EC222" i="21" s="1"/>
  <c r="BJ229" i="21"/>
  <c r="CQ42" i="21" l="1"/>
  <c r="BY30" i="28"/>
  <c r="BY193" i="21"/>
  <c r="BK100" i="21"/>
  <c r="BK40" i="26" s="1"/>
  <c r="EC219" i="21"/>
  <c r="ED216" i="21" s="1"/>
  <c r="ED222" i="21" s="1"/>
  <c r="EC31" i="25"/>
  <c r="EB227" i="21"/>
  <c r="BY31" i="28"/>
  <c r="BY209" i="21"/>
  <c r="BY202" i="21"/>
  <c r="BY186" i="21"/>
  <c r="BK226" i="21"/>
  <c r="BK32" i="28"/>
  <c r="CR34" i="28" l="1"/>
  <c r="CR39" i="21"/>
  <c r="CR41" i="21" s="1"/>
  <c r="BK101" i="21"/>
  <c r="BL98" i="21" s="1"/>
  <c r="BZ29" i="25"/>
  <c r="BY194" i="21"/>
  <c r="BY196" i="21" s="1"/>
  <c r="BZ35" i="28"/>
  <c r="BZ183" i="21"/>
  <c r="BZ189" i="21" s="1"/>
  <c r="BY210" i="21"/>
  <c r="BY212" i="21" s="1"/>
  <c r="BZ30" i="25"/>
  <c r="ED31" i="25"/>
  <c r="EC227" i="21"/>
  <c r="L227" i="21" s="1"/>
  <c r="L222" i="21"/>
  <c r="BZ199" i="21"/>
  <c r="BZ205" i="21" s="1"/>
  <c r="BZ36" i="28"/>
  <c r="ED219" i="21"/>
  <c r="EE216" i="21" s="1"/>
  <c r="EE222" i="21" s="1"/>
  <c r="BK228" i="21"/>
  <c r="BK32" i="26" s="1"/>
  <c r="AH31" i="30"/>
  <c r="BL25" i="28" l="1"/>
  <c r="CR42" i="21"/>
  <c r="CR58" i="26"/>
  <c r="BK229" i="21"/>
  <c r="BL32" i="28" s="1"/>
  <c r="EE219" i="21"/>
  <c r="EF216" i="21" s="1"/>
  <c r="EF222" i="21" s="1"/>
  <c r="EE31" i="25"/>
  <c r="ED227" i="21"/>
  <c r="BZ202" i="21"/>
  <c r="BZ186" i="21"/>
  <c r="BZ30" i="28"/>
  <c r="BZ193" i="21"/>
  <c r="BZ209" i="21"/>
  <c r="BZ31" i="28"/>
  <c r="BL100" i="21"/>
  <c r="BL40" i="26" s="1"/>
  <c r="BL226" i="21" l="1"/>
  <c r="BL228" i="21" s="1"/>
  <c r="BL32" i="26" s="1"/>
  <c r="CS34" i="28"/>
  <c r="CS39" i="21"/>
  <c r="CS41" i="21" s="1"/>
  <c r="CA183" i="21"/>
  <c r="CA189" i="21" s="1"/>
  <c r="CA35" i="28"/>
  <c r="BZ210" i="21"/>
  <c r="BZ212" i="21" s="1"/>
  <c r="CA30" i="25"/>
  <c r="CA199" i="21"/>
  <c r="CA205" i="21" s="1"/>
  <c r="CA36" i="28"/>
  <c r="EE227" i="21"/>
  <c r="EF31" i="25"/>
  <c r="BL101" i="21"/>
  <c r="CA29" i="25"/>
  <c r="BZ194" i="21"/>
  <c r="BZ196" i="21" s="1"/>
  <c r="EF219" i="21"/>
  <c r="EG216" i="21" s="1"/>
  <c r="EG222" i="21" s="1"/>
  <c r="CS42" i="21" l="1"/>
  <c r="CS58" i="26"/>
  <c r="BL229" i="21"/>
  <c r="BM226" i="21" s="1"/>
  <c r="CA209" i="21"/>
  <c r="CA31" i="28"/>
  <c r="CA193" i="21"/>
  <c r="CA30" i="28"/>
  <c r="CA202" i="21"/>
  <c r="BM25" i="28"/>
  <c r="BM98" i="21"/>
  <c r="EG219" i="21"/>
  <c r="EH216" i="21" s="1"/>
  <c r="EH222" i="21" s="1"/>
  <c r="EG31" i="25"/>
  <c r="EF227" i="21"/>
  <c r="CA186" i="21"/>
  <c r="T57" i="32"/>
  <c r="AA57" i="29"/>
  <c r="BM32" i="28" l="1"/>
  <c r="K160" i="47"/>
  <c r="CT34" i="28"/>
  <c r="CT39" i="21"/>
  <c r="CT41" i="21" s="1"/>
  <c r="CB183" i="21"/>
  <c r="CB189" i="21" s="1"/>
  <c r="CB35" i="28"/>
  <c r="BM228" i="21"/>
  <c r="BM32" i="26" s="1"/>
  <c r="BM100" i="21"/>
  <c r="BM40" i="26" s="1"/>
  <c r="EG227" i="21"/>
  <c r="EH31" i="25"/>
  <c r="CB30" i="25"/>
  <c r="CA210" i="21"/>
  <c r="CA211" i="21" s="1"/>
  <c r="CA31" i="26" s="1"/>
  <c r="CA194" i="21"/>
  <c r="CB29" i="25"/>
  <c r="EH219" i="21"/>
  <c r="EI216" i="21" s="1"/>
  <c r="EI222" i="21" s="1"/>
  <c r="CB199" i="21"/>
  <c r="CB205" i="21" s="1"/>
  <c r="CB36" i="28"/>
  <c r="Y35" i="31"/>
  <c r="Y30" i="30"/>
  <c r="X30" i="29"/>
  <c r="Y29" i="30"/>
  <c r="AB33" i="31"/>
  <c r="Y34" i="31"/>
  <c r="CT42" i="21" l="1"/>
  <c r="CT58" i="26"/>
  <c r="BM101" i="21"/>
  <c r="BN25" i="28" s="1"/>
  <c r="CA195" i="21"/>
  <c r="CA30" i="26" s="1"/>
  <c r="CA212" i="21"/>
  <c r="CB31" i="28" s="1"/>
  <c r="CB186" i="21"/>
  <c r="EI219" i="21"/>
  <c r="EJ216" i="21" s="1"/>
  <c r="EJ222" i="21" s="1"/>
  <c r="CB202" i="21"/>
  <c r="EH227" i="21"/>
  <c r="EI31" i="25"/>
  <c r="BM229" i="21"/>
  <c r="Y30" i="31"/>
  <c r="X29" i="29"/>
  <c r="BN98" i="21" l="1"/>
  <c r="BN100" i="21" s="1"/>
  <c r="BN40" i="26" s="1"/>
  <c r="CB209" i="21"/>
  <c r="CU34" i="28"/>
  <c r="CU39" i="21"/>
  <c r="CU41" i="21" s="1"/>
  <c r="X90" i="29"/>
  <c r="X89" i="29"/>
  <c r="CA196" i="21"/>
  <c r="BN226" i="21"/>
  <c r="BN32" i="28"/>
  <c r="CC30" i="25"/>
  <c r="CB210" i="21"/>
  <c r="EI227" i="21"/>
  <c r="EJ31" i="25"/>
  <c r="CC183" i="21"/>
  <c r="CC189" i="21" s="1"/>
  <c r="CC35" i="28"/>
  <c r="CC36" i="28"/>
  <c r="CC199" i="21"/>
  <c r="CC205" i="21" s="1"/>
  <c r="EJ219" i="21"/>
  <c r="EK216" i="21" s="1"/>
  <c r="EK222" i="21" s="1"/>
  <c r="CC29" i="25"/>
  <c r="CB194" i="21"/>
  <c r="AI31" i="30"/>
  <c r="CB212" i="21" l="1"/>
  <c r="CC31" i="28" s="1"/>
  <c r="CU42" i="21"/>
  <c r="CU58" i="26"/>
  <c r="CB193" i="21"/>
  <c r="CB196" i="21" s="1"/>
  <c r="CC193" i="21" s="1"/>
  <c r="CB30" i="28"/>
  <c r="CC186" i="21"/>
  <c r="EK31" i="25"/>
  <c r="EJ227" i="21"/>
  <c r="CC202" i="21"/>
  <c r="EK219" i="21"/>
  <c r="EL216" i="21" s="1"/>
  <c r="EL222" i="21" s="1"/>
  <c r="BN101" i="21"/>
  <c r="BN228" i="21"/>
  <c r="BN32" i="26" s="1"/>
  <c r="Y29" i="31"/>
  <c r="CC209" i="21" l="1"/>
  <c r="CV34" i="28"/>
  <c r="CV39" i="21"/>
  <c r="CV41" i="21" s="1"/>
  <c r="CC30" i="28"/>
  <c r="BN229" i="21"/>
  <c r="BO32" i="28" s="1"/>
  <c r="CD30" i="25"/>
  <c r="CC210" i="21"/>
  <c r="CC212" i="21" s="1"/>
  <c r="CD35" i="28"/>
  <c r="CD183" i="21"/>
  <c r="CD189" i="21" s="1"/>
  <c r="BO25" i="28"/>
  <c r="BO98" i="21"/>
  <c r="CD199" i="21"/>
  <c r="CD205" i="21" s="1"/>
  <c r="CD36" i="28"/>
  <c r="EL31" i="25"/>
  <c r="EK227" i="21"/>
  <c r="EL219" i="21"/>
  <c r="EM216" i="21" s="1"/>
  <c r="EM222" i="21" s="1"/>
  <c r="CD29" i="25"/>
  <c r="CC194" i="21"/>
  <c r="CC196" i="21" s="1"/>
  <c r="CV42" i="21" l="1"/>
  <c r="CV58" i="26"/>
  <c r="BO226" i="21"/>
  <c r="BO228" i="21" s="1"/>
  <c r="BO32" i="26" s="1"/>
  <c r="CD30" i="28"/>
  <c r="CD193" i="21"/>
  <c r="CD202" i="21"/>
  <c r="EL227" i="21"/>
  <c r="EM31" i="25"/>
  <c r="CD209" i="21"/>
  <c r="CD31" i="28"/>
  <c r="BO100" i="21"/>
  <c r="BO40" i="26" s="1"/>
  <c r="EM219" i="21"/>
  <c r="EN216" i="21" s="1"/>
  <c r="EN222" i="21" s="1"/>
  <c r="CD186" i="21"/>
  <c r="V39" i="29"/>
  <c r="V31" i="29"/>
  <c r="CW34" i="28" l="1"/>
  <c r="CW39" i="21"/>
  <c r="CE36" i="28"/>
  <c r="CE199" i="21"/>
  <c r="CE205" i="21" s="1"/>
  <c r="CD194" i="21"/>
  <c r="CD196" i="21" s="1"/>
  <c r="CE29" i="25"/>
  <c r="BO229" i="21"/>
  <c r="BO101" i="21"/>
  <c r="CD210" i="21"/>
  <c r="CD212" i="21" s="1"/>
  <c r="CE30" i="25"/>
  <c r="CE35" i="28"/>
  <c r="CE183" i="21"/>
  <c r="CE189" i="21" s="1"/>
  <c r="EN219" i="21"/>
  <c r="EO216" i="21" s="1"/>
  <c r="EO222" i="21" s="1"/>
  <c r="EN31" i="25"/>
  <c r="EM227" i="21"/>
  <c r="CW41" i="21" l="1"/>
  <c r="CW58" i="26" s="1"/>
  <c r="CE209" i="21"/>
  <c r="CE31" i="28"/>
  <c r="CE193" i="21"/>
  <c r="CE30" i="28"/>
  <c r="CE202" i="21"/>
  <c r="EO219" i="21"/>
  <c r="CE186" i="21"/>
  <c r="EN227" i="21"/>
  <c r="EO31" i="25"/>
  <c r="BP98" i="21"/>
  <c r="BP25" i="28"/>
  <c r="BP226" i="21"/>
  <c r="BP32" i="28"/>
  <c r="W31" i="31"/>
  <c r="W24" i="31"/>
  <c r="CW42" i="21" l="1"/>
  <c r="CF199" i="21"/>
  <c r="CF205" i="21" s="1"/>
  <c r="CF36" i="28"/>
  <c r="BP100" i="21"/>
  <c r="BP40" i="26" s="1"/>
  <c r="EO227" i="21"/>
  <c r="EP31" i="25"/>
  <c r="BP228" i="21"/>
  <c r="BP32" i="26" s="1"/>
  <c r="CF35" i="28"/>
  <c r="CF183" i="21"/>
  <c r="CF189" i="21" s="1"/>
  <c r="CE194" i="21"/>
  <c r="CE196" i="21" s="1"/>
  <c r="CF29" i="25"/>
  <c r="CE210" i="21"/>
  <c r="CE212" i="21" s="1"/>
  <c r="CF30" i="25"/>
  <c r="AJ31" i="30"/>
  <c r="CX34" i="28" l="1"/>
  <c r="CX39" i="21"/>
  <c r="CX41" i="21" s="1"/>
  <c r="BP101" i="21"/>
  <c r="BQ98" i="21" s="1"/>
  <c r="BP229" i="21"/>
  <c r="BQ32" i="28" s="1"/>
  <c r="M31" i="30"/>
  <c r="CF30" i="28"/>
  <c r="CF193" i="21"/>
  <c r="CF31" i="28"/>
  <c r="CF209" i="21"/>
  <c r="CF186" i="21"/>
  <c r="M31" i="25"/>
  <c r="CF202" i="21"/>
  <c r="BQ226" i="21" l="1"/>
  <c r="BQ228" i="21" s="1"/>
  <c r="BQ32" i="26" s="1"/>
  <c r="BQ25" i="28"/>
  <c r="CX42" i="21"/>
  <c r="CX58" i="26"/>
  <c r="CG199" i="21"/>
  <c r="CG205" i="21" s="1"/>
  <c r="CG36" i="28"/>
  <c r="CF194" i="21"/>
  <c r="CF196" i="21" s="1"/>
  <c r="CG29" i="25"/>
  <c r="BQ100" i="21"/>
  <c r="BQ40" i="26" s="1"/>
  <c r="CG30" i="25"/>
  <c r="CF210" i="21"/>
  <c r="CF212" i="21" s="1"/>
  <c r="CG183" i="21"/>
  <c r="CG189" i="21" s="1"/>
  <c r="CG35" i="28"/>
  <c r="CY34" i="28" l="1"/>
  <c r="CY39" i="21"/>
  <c r="CY41" i="21" s="1"/>
  <c r="CG209" i="21"/>
  <c r="CG31" i="28"/>
  <c r="CG186" i="21"/>
  <c r="BQ229" i="21"/>
  <c r="CG193" i="21"/>
  <c r="CG30" i="28"/>
  <c r="CG202" i="21"/>
  <c r="BQ101" i="21"/>
  <c r="CY42" i="21" l="1"/>
  <c r="CY58" i="26"/>
  <c r="BR25" i="28"/>
  <c r="BR98" i="21"/>
  <c r="CH183" i="21"/>
  <c r="CH189" i="21" s="1"/>
  <c r="CH35" i="28"/>
  <c r="CH30" i="25"/>
  <c r="CG210" i="21"/>
  <c r="BR32" i="28"/>
  <c r="BR226" i="21"/>
  <c r="CH199" i="21"/>
  <c r="CH205" i="21" s="1"/>
  <c r="CH36" i="28"/>
  <c r="CG194" i="21"/>
  <c r="CH29" i="25"/>
  <c r="AB57" i="29"/>
  <c r="Z29" i="30"/>
  <c r="Z35" i="31"/>
  <c r="Z34" i="31"/>
  <c r="Z30" i="30"/>
  <c r="CZ34" i="28" l="1"/>
  <c r="CZ39" i="21"/>
  <c r="CZ41" i="21" s="1"/>
  <c r="CG195" i="21"/>
  <c r="CG30" i="26" s="1"/>
  <c r="BR228" i="21"/>
  <c r="BR32" i="26" s="1"/>
  <c r="CG211" i="21"/>
  <c r="CG31" i="26" s="1"/>
  <c r="CH186" i="21"/>
  <c r="BR100" i="21"/>
  <c r="BR40" i="26" s="1"/>
  <c r="CH202" i="21"/>
  <c r="S30" i="32"/>
  <c r="AC33" i="31"/>
  <c r="Y30" i="29"/>
  <c r="S29" i="32"/>
  <c r="Y29" i="29"/>
  <c r="CZ42" i="21" l="1"/>
  <c r="CZ58" i="26"/>
  <c r="BR101" i="21"/>
  <c r="BS98" i="21" s="1"/>
  <c r="S83" i="32"/>
  <c r="J133" i="47"/>
  <c r="Y89" i="29"/>
  <c r="CG196" i="21"/>
  <c r="CG212" i="21"/>
  <c r="CH209" i="21" s="1"/>
  <c r="Y90" i="29"/>
  <c r="J134" i="47"/>
  <c r="S84" i="32"/>
  <c r="CI36" i="28"/>
  <c r="CI199" i="21"/>
  <c r="CI205" i="21" s="1"/>
  <c r="BS25" i="28"/>
  <c r="CI183" i="21"/>
  <c r="CI189" i="21" s="1"/>
  <c r="CI35" i="28"/>
  <c r="CI30" i="25"/>
  <c r="CH210" i="21"/>
  <c r="CI29" i="25"/>
  <c r="CH194" i="21"/>
  <c r="BR229" i="21"/>
  <c r="CH31" i="28" l="1"/>
  <c r="DA34" i="28"/>
  <c r="DA39" i="21"/>
  <c r="DA41" i="21" s="1"/>
  <c r="CH30" i="28"/>
  <c r="CH193" i="21"/>
  <c r="CH196" i="21" s="1"/>
  <c r="CI186" i="21"/>
  <c r="BS100" i="21"/>
  <c r="BS40" i="26" s="1"/>
  <c r="CH212" i="21"/>
  <c r="BS32" i="28"/>
  <c r="BS226" i="21"/>
  <c r="CI202" i="21"/>
  <c r="Z29" i="31"/>
  <c r="Z30" i="31"/>
  <c r="DA42" i="21" l="1"/>
  <c r="DA58" i="26"/>
  <c r="CI193" i="21"/>
  <c r="CI30" i="28"/>
  <c r="BS101" i="21"/>
  <c r="BT98" i="21" s="1"/>
  <c r="CI210" i="21"/>
  <c r="CJ30" i="25"/>
  <c r="CI209" i="21"/>
  <c r="CI31" i="28"/>
  <c r="CJ199" i="21"/>
  <c r="CJ205" i="21" s="1"/>
  <c r="CJ36" i="28"/>
  <c r="BS228" i="21"/>
  <c r="BS32" i="26" s="1"/>
  <c r="CJ29" i="25"/>
  <c r="CI194" i="21"/>
  <c r="CJ35" i="28"/>
  <c r="CJ183" i="21"/>
  <c r="CJ189" i="21" s="1"/>
  <c r="CI196" i="21" l="1"/>
  <c r="CJ193" i="21" s="1"/>
  <c r="DB34" i="28"/>
  <c r="DB39" i="21"/>
  <c r="DB41" i="21" s="1"/>
  <c r="BT25" i="28"/>
  <c r="BS229" i="21"/>
  <c r="BT32" i="28" s="1"/>
  <c r="CI212" i="21"/>
  <c r="CJ31" i="28" s="1"/>
  <c r="CJ30" i="28"/>
  <c r="BT100" i="21"/>
  <c r="BT40" i="26" s="1"/>
  <c r="CJ202" i="21"/>
  <c r="CJ186" i="21"/>
  <c r="BT226" i="21" l="1"/>
  <c r="BT228" i="21" s="1"/>
  <c r="BT32" i="26" s="1"/>
  <c r="CJ209" i="21"/>
  <c r="DB42" i="21"/>
  <c r="DB58" i="26"/>
  <c r="CK30" i="25"/>
  <c r="CJ210" i="21"/>
  <c r="CJ212" i="21" s="1"/>
  <c r="CK36" i="28"/>
  <c r="CK199" i="21"/>
  <c r="CK205" i="21" s="1"/>
  <c r="CK35" i="28"/>
  <c r="CK183" i="21"/>
  <c r="CK189" i="21" s="1"/>
  <c r="CK29" i="25"/>
  <c r="CJ194" i="21"/>
  <c r="CJ196" i="21" s="1"/>
  <c r="BT101" i="21"/>
  <c r="DC34" i="28" l="1"/>
  <c r="DC39" i="21"/>
  <c r="DC41" i="21" s="1"/>
  <c r="BT229" i="21"/>
  <c r="BU226" i="21" s="1"/>
  <c r="CK193" i="21"/>
  <c r="CK30" i="28"/>
  <c r="CK209" i="21"/>
  <c r="CK31" i="28"/>
  <c r="BU98" i="21"/>
  <c r="BU25" i="28"/>
  <c r="CK186" i="21"/>
  <c r="CK202" i="21"/>
  <c r="DC42" i="21" l="1"/>
  <c r="DC58" i="26"/>
  <c r="BU32" i="28"/>
  <c r="BU100" i="21"/>
  <c r="BU40" i="26" s="1"/>
  <c r="BU228" i="21"/>
  <c r="BU32" i="26" s="1"/>
  <c r="CL30" i="25"/>
  <c r="CK210" i="21"/>
  <c r="CK212" i="21" s="1"/>
  <c r="CL35" i="28"/>
  <c r="CL183" i="21"/>
  <c r="CL189" i="21" s="1"/>
  <c r="CL36" i="28"/>
  <c r="CL199" i="21"/>
  <c r="CL205" i="21" s="1"/>
  <c r="CK194" i="21"/>
  <c r="CK196" i="21" s="1"/>
  <c r="CL29" i="25"/>
  <c r="W39" i="29"/>
  <c r="R31" i="32"/>
  <c r="R39" i="32"/>
  <c r="W31" i="29"/>
  <c r="DD34" i="28" l="1"/>
  <c r="DD39" i="21"/>
  <c r="DD41" i="21" s="1"/>
  <c r="BU101" i="21"/>
  <c r="BV25" i="28" s="1"/>
  <c r="I135" i="47"/>
  <c r="I142" i="47"/>
  <c r="CL30" i="28"/>
  <c r="CL193" i="21"/>
  <c r="CL31" i="28"/>
  <c r="CL209" i="21"/>
  <c r="CL202" i="21"/>
  <c r="BU229" i="21"/>
  <c r="CL186" i="21"/>
  <c r="X24" i="31"/>
  <c r="BV98" i="21" l="1"/>
  <c r="DD42" i="21"/>
  <c r="DD58" i="26"/>
  <c r="CM35" i="28"/>
  <c r="CM183" i="21"/>
  <c r="CM189" i="21" s="1"/>
  <c r="CL210" i="21"/>
  <c r="CL212" i="21" s="1"/>
  <c r="CM30" i="25"/>
  <c r="CM199" i="21"/>
  <c r="CM205" i="21" s="1"/>
  <c r="CM36" i="28"/>
  <c r="CL194" i="21"/>
  <c r="CL196" i="21" s="1"/>
  <c r="CM29" i="25"/>
  <c r="BV226" i="21"/>
  <c r="BV32" i="28"/>
  <c r="BV100" i="21"/>
  <c r="BV40" i="26" s="1"/>
  <c r="X31" i="31"/>
  <c r="DE34" i="28" l="1"/>
  <c r="DE39" i="21"/>
  <c r="DE41" i="21" s="1"/>
  <c r="CM209" i="21"/>
  <c r="CM31" i="28"/>
  <c r="CM193" i="21"/>
  <c r="CM30" i="28"/>
  <c r="BV228" i="21"/>
  <c r="BV32" i="26" s="1"/>
  <c r="BV101" i="21"/>
  <c r="CM202" i="21"/>
  <c r="CM186" i="21"/>
  <c r="DE42" i="21" l="1"/>
  <c r="DE58" i="26"/>
  <c r="CN30" i="25"/>
  <c r="CM210" i="21"/>
  <c r="BW98" i="21"/>
  <c r="BW25" i="28"/>
  <c r="CM194" i="21"/>
  <c r="CM195" i="21" s="1"/>
  <c r="CM30" i="26" s="1"/>
  <c r="CN29" i="25"/>
  <c r="CN183" i="21"/>
  <c r="CN189" i="21" s="1"/>
  <c r="CN35" i="28"/>
  <c r="CN199" i="21"/>
  <c r="CN205" i="21" s="1"/>
  <c r="CN36" i="28"/>
  <c r="BV229" i="21"/>
  <c r="AC57" i="29"/>
  <c r="AA29" i="30"/>
  <c r="Z29" i="29"/>
  <c r="AA30" i="30"/>
  <c r="U57" i="32"/>
  <c r="AA35" i="31"/>
  <c r="AA34" i="31"/>
  <c r="L160" i="47" l="1"/>
  <c r="DF34" i="28"/>
  <c r="DF39" i="21"/>
  <c r="CM196" i="21"/>
  <c r="CN193" i="21" s="1"/>
  <c r="Z89" i="29"/>
  <c r="CN186" i="21"/>
  <c r="CM211" i="21"/>
  <c r="CM31" i="26" s="1"/>
  <c r="CN202" i="21"/>
  <c r="BW226" i="21"/>
  <c r="BW32" i="28"/>
  <c r="BW100" i="21"/>
  <c r="BW40" i="26" s="1"/>
  <c r="AD33" i="31"/>
  <c r="Z30" i="29"/>
  <c r="CN30" i="28" l="1"/>
  <c r="DF41" i="21"/>
  <c r="DF58" i="26" s="1"/>
  <c r="BW101" i="21"/>
  <c r="BX25" i="28" s="1"/>
  <c r="Z90" i="29"/>
  <c r="CO183" i="21"/>
  <c r="CO189" i="21" s="1"/>
  <c r="CO35" i="28"/>
  <c r="CM212" i="21"/>
  <c r="CN210" i="21"/>
  <c r="CO30" i="25"/>
  <c r="BW228" i="21"/>
  <c r="BW32" i="26" s="1"/>
  <c r="CO199" i="21"/>
  <c r="CO205" i="21" s="1"/>
  <c r="CO36" i="28"/>
  <c r="CO29" i="25"/>
  <c r="CN194" i="21"/>
  <c r="CN196" i="21" s="1"/>
  <c r="AA29" i="31"/>
  <c r="BX98" i="21" l="1"/>
  <c r="BX100" i="21" s="1"/>
  <c r="BX40" i="26" s="1"/>
  <c r="DF42" i="21"/>
  <c r="CO30" i="28"/>
  <c r="CO193" i="21"/>
  <c r="CN209" i="21"/>
  <c r="CN212" i="21" s="1"/>
  <c r="CN31" i="28"/>
  <c r="CO202" i="21"/>
  <c r="CO186" i="21"/>
  <c r="BW229" i="21"/>
  <c r="AA30" i="31"/>
  <c r="DG34" i="28" l="1"/>
  <c r="DG39" i="21"/>
  <c r="DG41" i="21" s="1"/>
  <c r="CP183" i="21"/>
  <c r="CP189" i="21" s="1"/>
  <c r="CP35" i="28"/>
  <c r="CO209" i="21"/>
  <c r="CO31" i="28"/>
  <c r="CP30" i="25"/>
  <c r="CO210" i="21"/>
  <c r="BX101" i="21"/>
  <c r="CP36" i="28"/>
  <c r="CP199" i="21"/>
  <c r="CP205" i="21" s="1"/>
  <c r="BX226" i="21"/>
  <c r="BX32" i="28"/>
  <c r="CO194" i="21"/>
  <c r="CO196" i="21" s="1"/>
  <c r="CP29" i="25"/>
  <c r="DG42" i="21" l="1"/>
  <c r="DG58" i="26"/>
  <c r="CP30" i="28"/>
  <c r="CP193" i="21"/>
  <c r="CP202" i="21"/>
  <c r="BY98" i="21"/>
  <c r="BY25" i="28"/>
  <c r="BX228" i="21"/>
  <c r="BX32" i="26" s="1"/>
  <c r="CO212" i="21"/>
  <c r="CP186" i="21"/>
  <c r="DH34" i="28" l="1"/>
  <c r="DH39" i="21"/>
  <c r="DH41" i="21" s="1"/>
  <c r="CQ29" i="25"/>
  <c r="CP194" i="21"/>
  <c r="CP196" i="21" s="1"/>
  <c r="CQ199" i="21"/>
  <c r="CQ205" i="21" s="1"/>
  <c r="CQ36" i="28"/>
  <c r="CP31" i="28"/>
  <c r="CP209" i="21"/>
  <c r="BX229" i="21"/>
  <c r="CQ35" i="28"/>
  <c r="CQ183" i="21"/>
  <c r="CQ189" i="21" s="1"/>
  <c r="BY100" i="21"/>
  <c r="BY40" i="26" s="1"/>
  <c r="CQ30" i="25"/>
  <c r="CP210" i="21"/>
  <c r="DH42" i="21" l="1"/>
  <c r="DH58" i="26"/>
  <c r="BY101" i="21"/>
  <c r="BZ98" i="21" s="1"/>
  <c r="CP212" i="21"/>
  <c r="CQ209" i="21" s="1"/>
  <c r="CQ193" i="21"/>
  <c r="CQ30" i="28"/>
  <c r="BY226" i="21"/>
  <c r="BY32" i="28"/>
  <c r="CQ202" i="21"/>
  <c r="CQ186" i="21"/>
  <c r="DI34" i="28" l="1"/>
  <c r="DI39" i="21"/>
  <c r="DI41" i="21" s="1"/>
  <c r="CQ31" i="28"/>
  <c r="BZ25" i="28"/>
  <c r="CQ210" i="21"/>
  <c r="CQ212" i="21" s="1"/>
  <c r="CR30" i="25"/>
  <c r="CR183" i="21"/>
  <c r="CR189" i="21" s="1"/>
  <c r="CR35" i="28"/>
  <c r="CR199" i="21"/>
  <c r="CR205" i="21" s="1"/>
  <c r="CR36" i="28"/>
  <c r="BY228" i="21"/>
  <c r="BY32" i="26" s="1"/>
  <c r="BZ100" i="21"/>
  <c r="BZ40" i="26" s="1"/>
  <c r="CQ194" i="21"/>
  <c r="CQ196" i="21" s="1"/>
  <c r="CR29" i="25"/>
  <c r="DI42" i="21" l="1"/>
  <c r="DI58" i="26"/>
  <c r="BZ101" i="21"/>
  <c r="CA98" i="21" s="1"/>
  <c r="BY229" i="21"/>
  <c r="BZ226" i="21" s="1"/>
  <c r="CR31" i="28"/>
  <c r="CR209" i="21"/>
  <c r="CR186" i="21"/>
  <c r="CR30" i="28"/>
  <c r="CR193" i="21"/>
  <c r="CR202" i="21"/>
  <c r="BZ32" i="28" l="1"/>
  <c r="DJ34" i="28"/>
  <c r="DJ39" i="21"/>
  <c r="DJ41" i="21" s="1"/>
  <c r="CA25" i="28"/>
  <c r="CR210" i="21"/>
  <c r="CR212" i="21" s="1"/>
  <c r="CS30" i="25"/>
  <c r="CS36" i="28"/>
  <c r="CS199" i="21"/>
  <c r="CS205" i="21" s="1"/>
  <c r="CS29" i="25"/>
  <c r="CR194" i="21"/>
  <c r="CR196" i="21" s="1"/>
  <c r="BZ228" i="21"/>
  <c r="BZ32" i="26" s="1"/>
  <c r="CS35" i="28"/>
  <c r="CS183" i="21"/>
  <c r="CS189" i="21" s="1"/>
  <c r="CA100" i="21"/>
  <c r="CA40" i="26" s="1"/>
  <c r="X39" i="29"/>
  <c r="DJ42" i="21" l="1"/>
  <c r="DJ58" i="26"/>
  <c r="CS193" i="21"/>
  <c r="CS30" i="28"/>
  <c r="CS202" i="21"/>
  <c r="CS209" i="21"/>
  <c r="CS31" i="28"/>
  <c r="CS186" i="21"/>
  <c r="BZ229" i="21"/>
  <c r="CA101" i="21"/>
  <c r="DK34" i="28" l="1"/>
  <c r="DK39" i="21"/>
  <c r="DK41" i="21" s="1"/>
  <c r="CB98" i="21"/>
  <c r="CB25" i="28"/>
  <c r="CT183" i="21"/>
  <c r="CT189" i="21" s="1"/>
  <c r="CT35" i="28"/>
  <c r="CA32" i="28"/>
  <c r="CA226" i="21"/>
  <c r="CT30" i="25"/>
  <c r="CS210" i="21"/>
  <c r="CS211" i="21" s="1"/>
  <c r="CS31" i="26" s="1"/>
  <c r="CT29" i="25"/>
  <c r="CS194" i="21"/>
  <c r="CS195" i="21" s="1"/>
  <c r="CS30" i="26" s="1"/>
  <c r="CT199" i="21"/>
  <c r="CT205" i="21" s="1"/>
  <c r="CT36" i="28"/>
  <c r="T30" i="32"/>
  <c r="T29" i="32"/>
  <c r="AA30" i="29"/>
  <c r="AB35" i="31"/>
  <c r="AB30" i="30"/>
  <c r="Y24" i="31"/>
  <c r="AA29" i="29"/>
  <c r="AB29" i="30"/>
  <c r="AB34" i="31"/>
  <c r="DK42" i="21" l="1"/>
  <c r="DK58" i="26"/>
  <c r="CS212" i="21"/>
  <c r="AA90" i="29"/>
  <c r="AA89" i="29"/>
  <c r="T84" i="32"/>
  <c r="T83" i="32"/>
  <c r="K133" i="47"/>
  <c r="K134" i="47"/>
  <c r="CT209" i="21"/>
  <c r="CT31" i="28"/>
  <c r="CT202" i="21"/>
  <c r="CB100" i="21"/>
  <c r="CB40" i="26" s="1"/>
  <c r="CA228" i="21"/>
  <c r="CA32" i="26" s="1"/>
  <c r="CS196" i="21"/>
  <c r="CT186" i="21"/>
  <c r="AB30" i="31"/>
  <c r="AD57" i="29"/>
  <c r="X31" i="29"/>
  <c r="DL34" i="28" l="1"/>
  <c r="DL39" i="21"/>
  <c r="DL41" i="21" s="1"/>
  <c r="CB101" i="21"/>
  <c r="CC25" i="28" s="1"/>
  <c r="CU29" i="25"/>
  <c r="CT194" i="21"/>
  <c r="CU35" i="28"/>
  <c r="CU183" i="21"/>
  <c r="CU189" i="21" s="1"/>
  <c r="CU36" i="28"/>
  <c r="CU199" i="21"/>
  <c r="CU205" i="21" s="1"/>
  <c r="CT193" i="21"/>
  <c r="CT30" i="28"/>
  <c r="CA229" i="21"/>
  <c r="CT210" i="21"/>
  <c r="CT212" i="21" s="1"/>
  <c r="CU30" i="25"/>
  <c r="AE33" i="31"/>
  <c r="AB29" i="31"/>
  <c r="CC98" i="21" l="1"/>
  <c r="CC100" i="21" s="1"/>
  <c r="CC40" i="26" s="1"/>
  <c r="DL42" i="21"/>
  <c r="DL58" i="26"/>
  <c r="CT196" i="21"/>
  <c r="CU193" i="21" s="1"/>
  <c r="CU31" i="28"/>
  <c r="CU209" i="21"/>
  <c r="CB226" i="21"/>
  <c r="CB32" i="28"/>
  <c r="CU202" i="21"/>
  <c r="CU186" i="21"/>
  <c r="Y31" i="31"/>
  <c r="CU30" i="28" l="1"/>
  <c r="DM34" i="28"/>
  <c r="DM39" i="21"/>
  <c r="DM41" i="21" s="1"/>
  <c r="CV36" i="28"/>
  <c r="CV199" i="21"/>
  <c r="CV205" i="21" s="1"/>
  <c r="CC101" i="21"/>
  <c r="CV183" i="21"/>
  <c r="CV189" i="21" s="1"/>
  <c r="CV35" i="28"/>
  <c r="CB228" i="21"/>
  <c r="CB32" i="26" s="1"/>
  <c r="CU194" i="21"/>
  <c r="CU196" i="21" s="1"/>
  <c r="CV29" i="25"/>
  <c r="CU210" i="21"/>
  <c r="CU212" i="21" s="1"/>
  <c r="CV30" i="25"/>
  <c r="DM42" i="21" l="1"/>
  <c r="DM58" i="26"/>
  <c r="CB229" i="21"/>
  <c r="CC226" i="21" s="1"/>
  <c r="CV193" i="21"/>
  <c r="CV30" i="28"/>
  <c r="CV31" i="28"/>
  <c r="CV209" i="21"/>
  <c r="CD25" i="28"/>
  <c r="CD98" i="21"/>
  <c r="CV202" i="21"/>
  <c r="CV186" i="21"/>
  <c r="CC32" i="28" l="1"/>
  <c r="DN34" i="28"/>
  <c r="DN39" i="21"/>
  <c r="DN41" i="21" s="1"/>
  <c r="CW36" i="28"/>
  <c r="CW199" i="21"/>
  <c r="CW205" i="21" s="1"/>
  <c r="CW30" i="25"/>
  <c r="CV210" i="21"/>
  <c r="CV212" i="21" s="1"/>
  <c r="CW29" i="25"/>
  <c r="CV194" i="21"/>
  <c r="CV196" i="21" s="1"/>
  <c r="CD100" i="21"/>
  <c r="CD40" i="26" s="1"/>
  <c r="CC228" i="21"/>
  <c r="CC32" i="26" s="1"/>
  <c r="CW183" i="21"/>
  <c r="CW189" i="21" s="1"/>
  <c r="CW35" i="28"/>
  <c r="DN42" i="21" l="1"/>
  <c r="DN58" i="26"/>
  <c r="CC229" i="21"/>
  <c r="CD226" i="21" s="1"/>
  <c r="CD101" i="21"/>
  <c r="CE25" i="28" s="1"/>
  <c r="CW31" i="28"/>
  <c r="CW209" i="21"/>
  <c r="CW186" i="21"/>
  <c r="CW202" i="21"/>
  <c r="CW193" i="21"/>
  <c r="CW30" i="28"/>
  <c r="DO34" i="28" l="1"/>
  <c r="DO39" i="21"/>
  <c r="DO41" i="21" s="1"/>
  <c r="CD32" i="28"/>
  <c r="CE98" i="21"/>
  <c r="CE100" i="21" s="1"/>
  <c r="CE40" i="26" s="1"/>
  <c r="CW194" i="21"/>
  <c r="CW196" i="21" s="1"/>
  <c r="CX29" i="25"/>
  <c r="CD228" i="21"/>
  <c r="CD32" i="26" s="1"/>
  <c r="CX36" i="28"/>
  <c r="CX199" i="21"/>
  <c r="CX205" i="21" s="1"/>
  <c r="CX30" i="25"/>
  <c r="CW210" i="21"/>
  <c r="CW212" i="21" s="1"/>
  <c r="CX35" i="28"/>
  <c r="CX183" i="21"/>
  <c r="CX189" i="21" s="1"/>
  <c r="DO42" i="21" l="1"/>
  <c r="DO58" i="26"/>
  <c r="CD229" i="21"/>
  <c r="CE226" i="21" s="1"/>
  <c r="CX31" i="28"/>
  <c r="CX209" i="21"/>
  <c r="CX193" i="21"/>
  <c r="CX30" i="28"/>
  <c r="CX202" i="21"/>
  <c r="CE101" i="21"/>
  <c r="CX186" i="21"/>
  <c r="DP34" i="28" l="1"/>
  <c r="DP39" i="21"/>
  <c r="DP41" i="21" s="1"/>
  <c r="CE32" i="28"/>
  <c r="CY183" i="21"/>
  <c r="CY189" i="21" s="1"/>
  <c r="CY35" i="28"/>
  <c r="CY30" i="25"/>
  <c r="CX210" i="21"/>
  <c r="CX212" i="21" s="1"/>
  <c r="CY29" i="25"/>
  <c r="CX194" i="21"/>
  <c r="CX196" i="21" s="1"/>
  <c r="CF98" i="21"/>
  <c r="CF25" i="28"/>
  <c r="CE228" i="21"/>
  <c r="CE32" i="26" s="1"/>
  <c r="CY36" i="28"/>
  <c r="CY199" i="21"/>
  <c r="CY205" i="21" s="1"/>
  <c r="DP42" i="21" l="1"/>
  <c r="DP58" i="26"/>
  <c r="CY193" i="21"/>
  <c r="CY30" i="28"/>
  <c r="CY31" i="28"/>
  <c r="CY209" i="21"/>
  <c r="CY186" i="21"/>
  <c r="CE229" i="21"/>
  <c r="CF100" i="21"/>
  <c r="CF40" i="26" s="1"/>
  <c r="CY202" i="21"/>
  <c r="DQ34" i="28" l="1"/>
  <c r="DQ39" i="21"/>
  <c r="CZ199" i="21"/>
  <c r="CZ205" i="21" s="1"/>
  <c r="CZ36" i="28"/>
  <c r="CY194" i="21"/>
  <c r="CY195" i="21" s="1"/>
  <c r="CY30" i="26" s="1"/>
  <c r="CZ29" i="25"/>
  <c r="CF226" i="21"/>
  <c r="CF32" i="28"/>
  <c r="CZ30" i="25"/>
  <c r="CY210" i="21"/>
  <c r="CZ183" i="21"/>
  <c r="CZ189" i="21" s="1"/>
  <c r="CZ35" i="28"/>
  <c r="CF101" i="21"/>
  <c r="AB29" i="29"/>
  <c r="AC30" i="30"/>
  <c r="AC29" i="30"/>
  <c r="AC35" i="31"/>
  <c r="AC34" i="31"/>
  <c r="DQ41" i="21" l="1"/>
  <c r="DQ58" i="26" s="1"/>
  <c r="CY211" i="21"/>
  <c r="CY31" i="26" s="1"/>
  <c r="AB89" i="29"/>
  <c r="CZ186" i="21"/>
  <c r="CY196" i="21"/>
  <c r="CG25" i="28"/>
  <c r="CG98" i="21"/>
  <c r="CF228" i="21"/>
  <c r="CF32" i="26" s="1"/>
  <c r="CZ202" i="21"/>
  <c r="V57" i="32"/>
  <c r="AE57" i="29"/>
  <c r="AB30" i="29"/>
  <c r="M160" i="47" l="1"/>
  <c r="DQ42" i="21"/>
  <c r="AB90" i="29"/>
  <c r="CF229" i="21"/>
  <c r="CG226" i="21" s="1"/>
  <c r="CY212" i="21"/>
  <c r="DA29" i="25"/>
  <c r="CZ194" i="21"/>
  <c r="DA30" i="25"/>
  <c r="CZ210" i="21"/>
  <c r="CG100" i="21"/>
  <c r="CG40" i="26" s="1"/>
  <c r="DA199" i="21"/>
  <c r="DA205" i="21" s="1"/>
  <c r="DA36" i="28"/>
  <c r="CZ193" i="21"/>
  <c r="CZ30" i="28"/>
  <c r="DA35" i="28"/>
  <c r="DA183" i="21"/>
  <c r="DA189" i="21" s="1"/>
  <c r="S39" i="32"/>
  <c r="AC29" i="31"/>
  <c r="Y39" i="29"/>
  <c r="CZ196" i="21" l="1"/>
  <c r="DA193" i="21" s="1"/>
  <c r="CG32" i="28"/>
  <c r="DR34" i="28"/>
  <c r="DR39" i="21"/>
  <c r="DR41" i="21" s="1"/>
  <c r="CG101" i="21"/>
  <c r="CH98" i="21" s="1"/>
  <c r="CZ31" i="28"/>
  <c r="CZ209" i="21"/>
  <c r="CZ212" i="21" s="1"/>
  <c r="DA31" i="28" s="1"/>
  <c r="J142" i="47"/>
  <c r="DA30" i="28"/>
  <c r="CG228" i="21"/>
  <c r="CG32" i="26" s="1"/>
  <c r="DA186" i="21"/>
  <c r="DA202" i="21"/>
  <c r="S31" i="32"/>
  <c r="AC30" i="31"/>
  <c r="Y31" i="29"/>
  <c r="AF33" i="31"/>
  <c r="DA209" i="21" l="1"/>
  <c r="DR42" i="21"/>
  <c r="DR58" i="26"/>
  <c r="CH25" i="28"/>
  <c r="CG229" i="21"/>
  <c r="CH226" i="21" s="1"/>
  <c r="J135" i="47"/>
  <c r="CH100" i="21"/>
  <c r="CH40" i="26" s="1"/>
  <c r="DB36" i="28"/>
  <c r="DB199" i="21"/>
  <c r="DB205" i="21" s="1"/>
  <c r="DB29" i="25"/>
  <c r="DA194" i="21"/>
  <c r="DA196" i="21" s="1"/>
  <c r="DB30" i="25"/>
  <c r="DA210" i="21"/>
  <c r="DA212" i="21" s="1"/>
  <c r="DB183" i="21"/>
  <c r="DB189" i="21" s="1"/>
  <c r="DB35" i="28"/>
  <c r="Z24" i="31"/>
  <c r="CH32" i="28" l="1"/>
  <c r="CH101" i="21"/>
  <c r="CI98" i="21" s="1"/>
  <c r="DS34" i="28"/>
  <c r="DS39" i="21"/>
  <c r="DS41" i="21" s="1"/>
  <c r="DB31" i="28"/>
  <c r="DB209" i="21"/>
  <c r="DB202" i="21"/>
  <c r="DB186" i="21"/>
  <c r="CH228" i="21"/>
  <c r="CH32" i="26" s="1"/>
  <c r="DB30" i="28"/>
  <c r="DB193" i="21"/>
  <c r="Z31" i="31"/>
  <c r="CI25" i="28" l="1"/>
  <c r="DS42" i="21"/>
  <c r="DS58" i="26"/>
  <c r="CI100" i="21"/>
  <c r="CI40" i="26" s="1"/>
  <c r="DC199" i="21"/>
  <c r="DC205" i="21" s="1"/>
  <c r="DC36" i="28"/>
  <c r="DC35" i="28"/>
  <c r="DC183" i="21"/>
  <c r="DC189" i="21" s="1"/>
  <c r="DB210" i="21"/>
  <c r="DB212" i="21" s="1"/>
  <c r="DC30" i="25"/>
  <c r="DC29" i="25"/>
  <c r="DB194" i="21"/>
  <c r="DB196" i="21" s="1"/>
  <c r="CH229" i="21"/>
  <c r="DT34" i="28" l="1"/>
  <c r="DT39" i="21"/>
  <c r="CI101" i="21"/>
  <c r="CJ98" i="21" s="1"/>
  <c r="DC193" i="21"/>
  <c r="DC30" i="28"/>
  <c r="DC186" i="21"/>
  <c r="CI226" i="21"/>
  <c r="CI32" i="28"/>
  <c r="DC202" i="21"/>
  <c r="DC209" i="21"/>
  <c r="DC31" i="28"/>
  <c r="DT41" i="21" l="1"/>
  <c r="DT58" i="26" s="1"/>
  <c r="CJ25" i="28"/>
  <c r="DC210" i="21"/>
  <c r="DC212" i="21" s="1"/>
  <c r="DD30" i="25"/>
  <c r="CI228" i="21"/>
  <c r="CI32" i="26" s="1"/>
  <c r="DD29" i="25"/>
  <c r="DC194" i="21"/>
  <c r="DC196" i="21" s="1"/>
  <c r="DD36" i="28"/>
  <c r="DD199" i="21"/>
  <c r="DD205" i="21" s="1"/>
  <c r="CJ100" i="21"/>
  <c r="CJ40" i="26" s="1"/>
  <c r="DD35" i="28"/>
  <c r="DD183" i="21"/>
  <c r="DD189" i="21" s="1"/>
  <c r="DT42" i="21" l="1"/>
  <c r="CI229" i="21"/>
  <c r="CJ32" i="28" s="1"/>
  <c r="CJ101" i="21"/>
  <c r="CK25" i="28" s="1"/>
  <c r="DD30" i="28"/>
  <c r="DD193" i="21"/>
  <c r="DD186" i="21"/>
  <c r="DD31" i="28"/>
  <c r="DD209" i="21"/>
  <c r="DD202" i="21"/>
  <c r="CK98" i="21" l="1"/>
  <c r="CK100" i="21" s="1"/>
  <c r="CK40" i="26" s="1"/>
  <c r="DU34" i="28"/>
  <c r="DU39" i="21"/>
  <c r="DU41" i="21" s="1"/>
  <c r="CJ226" i="21"/>
  <c r="CJ228" i="21" s="1"/>
  <c r="CJ32" i="26" s="1"/>
  <c r="DE199" i="21"/>
  <c r="DE205" i="21" s="1"/>
  <c r="DE36" i="28"/>
  <c r="DE183" i="21"/>
  <c r="DE189" i="21" s="1"/>
  <c r="DE35" i="28"/>
  <c r="DD210" i="21"/>
  <c r="DD212" i="21" s="1"/>
  <c r="DE30" i="25"/>
  <c r="DD194" i="21"/>
  <c r="DD196" i="21" s="1"/>
  <c r="DE29" i="25"/>
  <c r="DU42" i="21" l="1"/>
  <c r="DU58" i="26"/>
  <c r="DE193" i="21"/>
  <c r="DE30" i="28"/>
  <c r="DE209" i="21"/>
  <c r="DE31" i="28"/>
  <c r="CJ229" i="21"/>
  <c r="DE186" i="21"/>
  <c r="DE202" i="21"/>
  <c r="CK101" i="21"/>
  <c r="DV34" i="28" l="1"/>
  <c r="DV39" i="21"/>
  <c r="DV41" i="21" s="1"/>
  <c r="DF30" i="25"/>
  <c r="DE210" i="21"/>
  <c r="DE211" i="21" s="1"/>
  <c r="DF183" i="21"/>
  <c r="DF189" i="21" s="1"/>
  <c r="DF35" i="28"/>
  <c r="DF199" i="21"/>
  <c r="DF205" i="21" s="1"/>
  <c r="DF36" i="28"/>
  <c r="CK32" i="28"/>
  <c r="CK226" i="21"/>
  <c r="CL98" i="21"/>
  <c r="CL25" i="28"/>
  <c r="DF29" i="25"/>
  <c r="DE194" i="21"/>
  <c r="DE195" i="21" s="1"/>
  <c r="DE30" i="26" s="1"/>
  <c r="AD34" i="31"/>
  <c r="AC29" i="29"/>
  <c r="AD30" i="30"/>
  <c r="AD35" i="31"/>
  <c r="AD29" i="30"/>
  <c r="U29" i="32"/>
  <c r="DV42" i="21" l="1"/>
  <c r="DV58" i="26"/>
  <c r="DE31" i="26"/>
  <c r="DE212" i="21"/>
  <c r="DF209" i="21" s="1"/>
  <c r="AC89" i="29"/>
  <c r="U83" i="32"/>
  <c r="L133" i="47"/>
  <c r="CK228" i="21"/>
  <c r="CK32" i="26" s="1"/>
  <c r="DF202" i="21"/>
  <c r="CL100" i="21"/>
  <c r="CL40" i="26" s="1"/>
  <c r="DE196" i="21"/>
  <c r="DF186" i="21"/>
  <c r="U30" i="32"/>
  <c r="AC30" i="29"/>
  <c r="DF31" i="28" l="1"/>
  <c r="DW34" i="28"/>
  <c r="DW39" i="21"/>
  <c r="DW41" i="21" s="1"/>
  <c r="L134" i="47"/>
  <c r="U84" i="32"/>
  <c r="AC90" i="29"/>
  <c r="DF193" i="21"/>
  <c r="DF30" i="28"/>
  <c r="DG183" i="21"/>
  <c r="DG189" i="21" s="1"/>
  <c r="DG35" i="28"/>
  <c r="CL101" i="21"/>
  <c r="CK229" i="21"/>
  <c r="DG29" i="25"/>
  <c r="DF194" i="21"/>
  <c r="DG30" i="25"/>
  <c r="DF210" i="21"/>
  <c r="DF212" i="21" s="1"/>
  <c r="DG199" i="21"/>
  <c r="DG205" i="21" s="1"/>
  <c r="DG36" i="28"/>
  <c r="AD29" i="31"/>
  <c r="AD30" i="31"/>
  <c r="DW42" i="21" l="1"/>
  <c r="DW58" i="26"/>
  <c r="DG31" i="28"/>
  <c r="DG209" i="21"/>
  <c r="CM25" i="28"/>
  <c r="CM98" i="21"/>
  <c r="CL226" i="21"/>
  <c r="CL32" i="28"/>
  <c r="DG202" i="21"/>
  <c r="DG186" i="21"/>
  <c r="DF196" i="21"/>
  <c r="AF57" i="29"/>
  <c r="DX34" i="28" l="1"/>
  <c r="DX39" i="21"/>
  <c r="DX41" i="21" s="1"/>
  <c r="DH35" i="28"/>
  <c r="DH183" i="21"/>
  <c r="DH189" i="21" s="1"/>
  <c r="DG193" i="21"/>
  <c r="DG30" i="28"/>
  <c r="CL228" i="21"/>
  <c r="CL32" i="26" s="1"/>
  <c r="DG194" i="21"/>
  <c r="DH29" i="25"/>
  <c r="DH36" i="28"/>
  <c r="DH199" i="21"/>
  <c r="DH205" i="21" s="1"/>
  <c r="CM100" i="21"/>
  <c r="CM40" i="26" s="1"/>
  <c r="DH30" i="25"/>
  <c r="DG210" i="21"/>
  <c r="DG212" i="21" s="1"/>
  <c r="AG33" i="31"/>
  <c r="Z39" i="29"/>
  <c r="DX42" i="21" l="1"/>
  <c r="DX58" i="26"/>
  <c r="CL229" i="21"/>
  <c r="CM32" i="28" s="1"/>
  <c r="DG196" i="21"/>
  <c r="DH193" i="21" s="1"/>
  <c r="DH186" i="21"/>
  <c r="CM101" i="21"/>
  <c r="DH202" i="21"/>
  <c r="DH209" i="21"/>
  <c r="DH31" i="28"/>
  <c r="CM226" i="21" l="1"/>
  <c r="CM228" i="21" s="1"/>
  <c r="CM32" i="26" s="1"/>
  <c r="DY34" i="28"/>
  <c r="DY39" i="21"/>
  <c r="DY41" i="21" s="1"/>
  <c r="DH30" i="28"/>
  <c r="DH210" i="21"/>
  <c r="DH212" i="21" s="1"/>
  <c r="DI30" i="25"/>
  <c r="CN98" i="21"/>
  <c r="CN25" i="28"/>
  <c r="DI199" i="21"/>
  <c r="DI205" i="21" s="1"/>
  <c r="DI36" i="28"/>
  <c r="DI183" i="21"/>
  <c r="DI189" i="21" s="1"/>
  <c r="DI35" i="28"/>
  <c r="DH194" i="21"/>
  <c r="DH196" i="21" s="1"/>
  <c r="DI29" i="25"/>
  <c r="AA24" i="31"/>
  <c r="Z31" i="29"/>
  <c r="DY42" i="21" l="1"/>
  <c r="DY58" i="26"/>
  <c r="CM229" i="21"/>
  <c r="CN226" i="21" s="1"/>
  <c r="DI30" i="28"/>
  <c r="DI193" i="21"/>
  <c r="DI202" i="21"/>
  <c r="DI209" i="21"/>
  <c r="DI31" i="28"/>
  <c r="DI186" i="21"/>
  <c r="CN100" i="21"/>
  <c r="CN40" i="26" s="1"/>
  <c r="DZ34" i="28" l="1"/>
  <c r="DZ39" i="21"/>
  <c r="CN32" i="28"/>
  <c r="DJ29" i="25"/>
  <c r="DI194" i="21"/>
  <c r="DI196" i="21" s="1"/>
  <c r="CN228" i="21"/>
  <c r="CN32" i="26" s="1"/>
  <c r="DJ183" i="21"/>
  <c r="DJ189" i="21" s="1"/>
  <c r="DJ35" i="28"/>
  <c r="DJ36" i="28"/>
  <c r="DJ199" i="21"/>
  <c r="DJ205" i="21" s="1"/>
  <c r="CN101" i="21"/>
  <c r="DI210" i="21"/>
  <c r="DI212" i="21" s="1"/>
  <c r="DJ30" i="25"/>
  <c r="AA31" i="31"/>
  <c r="DZ41" i="21" l="1"/>
  <c r="DZ58" i="26" s="1"/>
  <c r="CN229" i="21"/>
  <c r="CO226" i="21" s="1"/>
  <c r="DJ209" i="21"/>
  <c r="DJ31" i="28"/>
  <c r="DJ186" i="21"/>
  <c r="DJ30" i="28"/>
  <c r="DJ193" i="21"/>
  <c r="CO25" i="28"/>
  <c r="CO98" i="21"/>
  <c r="DJ202" i="21"/>
  <c r="CO32" i="28" l="1"/>
  <c r="DZ42" i="21"/>
  <c r="DK30" i="25"/>
  <c r="DJ210" i="21"/>
  <c r="DJ212" i="21" s="1"/>
  <c r="DJ194" i="21"/>
  <c r="DJ196" i="21" s="1"/>
  <c r="DK29" i="25"/>
  <c r="DK199" i="21"/>
  <c r="DK205" i="21" s="1"/>
  <c r="DK36" i="28"/>
  <c r="CO100" i="21"/>
  <c r="CO40" i="26" s="1"/>
  <c r="CO228" i="21"/>
  <c r="CO32" i="26" s="1"/>
  <c r="DK183" i="21"/>
  <c r="DK189" i="21" s="1"/>
  <c r="DK35" i="28"/>
  <c r="EA34" i="28" l="1"/>
  <c r="EA39" i="21"/>
  <c r="CO101" i="21"/>
  <c r="CP98" i="21" s="1"/>
  <c r="DK193" i="21"/>
  <c r="DK30" i="28"/>
  <c r="DK209" i="21"/>
  <c r="DK31" i="28"/>
  <c r="DK186" i="21"/>
  <c r="CO229" i="21"/>
  <c r="DK202" i="21"/>
  <c r="EA41" i="21" l="1"/>
  <c r="EA58" i="26" s="1"/>
  <c r="CP25" i="28"/>
  <c r="CP100" i="21"/>
  <c r="CP40" i="26" s="1"/>
  <c r="DK194" i="21"/>
  <c r="DK195" i="21" s="1"/>
  <c r="DL29" i="25"/>
  <c r="DK210" i="21"/>
  <c r="DK211" i="21" s="1"/>
  <c r="DK31" i="26" s="1"/>
  <c r="DL30" i="25"/>
  <c r="DL199" i="21"/>
  <c r="DL205" i="21" s="1"/>
  <c r="DL36" i="28"/>
  <c r="CP226" i="21"/>
  <c r="CP32" i="28"/>
  <c r="DL183" i="21"/>
  <c r="DL189" i="21" s="1"/>
  <c r="DL35" i="28"/>
  <c r="AE29" i="30"/>
  <c r="AE30" i="30"/>
  <c r="AD30" i="29"/>
  <c r="AE34" i="31"/>
  <c r="AE35" i="31"/>
  <c r="EA42" i="21" l="1"/>
  <c r="DK30" i="26"/>
  <c r="DK196" i="21"/>
  <c r="DK212" i="21"/>
  <c r="CP228" i="21"/>
  <c r="CP32" i="26" s="1"/>
  <c r="DL186" i="21"/>
  <c r="CP101" i="21"/>
  <c r="DL202" i="21"/>
  <c r="AD29" i="29"/>
  <c r="EB34" i="28" l="1"/>
  <c r="EB39" i="21"/>
  <c r="AD90" i="29"/>
  <c r="AD89" i="29"/>
  <c r="DM30" i="25"/>
  <c r="DL210" i="21"/>
  <c r="DL209" i="21"/>
  <c r="DL31" i="28"/>
  <c r="CP229" i="21"/>
  <c r="DM29" i="25"/>
  <c r="DL194" i="21"/>
  <c r="DL193" i="21"/>
  <c r="DL30" i="28"/>
  <c r="DM199" i="21"/>
  <c r="DM205" i="21" s="1"/>
  <c r="DM36" i="28"/>
  <c r="CQ25" i="28"/>
  <c r="CQ98" i="21"/>
  <c r="DM183" i="21"/>
  <c r="DM189" i="21" s="1"/>
  <c r="DM35" i="28"/>
  <c r="AE29" i="31"/>
  <c r="AE30" i="31"/>
  <c r="DL212" i="21" l="1"/>
  <c r="DM209" i="21" s="1"/>
  <c r="EB41" i="21"/>
  <c r="EB58" i="26" s="1"/>
  <c r="DL196" i="21"/>
  <c r="DM186" i="21"/>
  <c r="CQ100" i="21"/>
  <c r="CQ40" i="26" s="1"/>
  <c r="CQ226" i="21"/>
  <c r="CQ32" i="28"/>
  <c r="DM202" i="21"/>
  <c r="DM31" i="28"/>
  <c r="CQ101" i="21" l="1"/>
  <c r="CR25" i="28" s="1"/>
  <c r="EB42" i="21"/>
  <c r="DN183" i="21"/>
  <c r="DN189" i="21" s="1"/>
  <c r="DN35" i="28"/>
  <c r="DN30" i="25"/>
  <c r="DM210" i="21"/>
  <c r="DM212" i="21" s="1"/>
  <c r="CQ228" i="21"/>
  <c r="CQ32" i="26" s="1"/>
  <c r="DM30" i="28"/>
  <c r="DM193" i="21"/>
  <c r="DN199" i="21"/>
  <c r="DN205" i="21" s="1"/>
  <c r="DN36" i="28"/>
  <c r="DM194" i="21"/>
  <c r="DN29" i="25"/>
  <c r="CR98" i="21" l="1"/>
  <c r="CR100" i="21" s="1"/>
  <c r="CR40" i="26" s="1"/>
  <c r="EC34" i="28"/>
  <c r="EC39" i="21"/>
  <c r="CQ229" i="21"/>
  <c r="CR32" i="28" s="1"/>
  <c r="DN209" i="21"/>
  <c r="DN31" i="28"/>
  <c r="DN202" i="21"/>
  <c r="DN186" i="21"/>
  <c r="DM196" i="21"/>
  <c r="CR226" i="21" l="1"/>
  <c r="CR228" i="21" s="1"/>
  <c r="CR32" i="26" s="1"/>
  <c r="EC41" i="21"/>
  <c r="DO35" i="28"/>
  <c r="DO183" i="21"/>
  <c r="DO189" i="21" s="1"/>
  <c r="DO30" i="25"/>
  <c r="DN210" i="21"/>
  <c r="DN212" i="21" s="1"/>
  <c r="DN30" i="28"/>
  <c r="DN193" i="21"/>
  <c r="CR101" i="21"/>
  <c r="DN194" i="21"/>
  <c r="DO29" i="25"/>
  <c r="DO199" i="21"/>
  <c r="DO205" i="21" s="1"/>
  <c r="DO36" i="28"/>
  <c r="L41" i="21" l="1"/>
  <c r="EC58" i="26"/>
  <c r="DN196" i="21"/>
  <c r="DO30" i="28" s="1"/>
  <c r="EC42" i="21"/>
  <c r="CR229" i="21"/>
  <c r="CS226" i="21" s="1"/>
  <c r="DO202" i="21"/>
  <c r="DO186" i="21"/>
  <c r="DO31" i="28"/>
  <c r="DO209" i="21"/>
  <c r="CS98" i="21"/>
  <c r="CS25" i="28"/>
  <c r="AG57" i="29"/>
  <c r="W57" i="32"/>
  <c r="DO193" i="21" l="1"/>
  <c r="N160" i="47"/>
  <c r="L57" i="32"/>
  <c r="C160" i="47" s="1"/>
  <c r="ED34" i="28"/>
  <c r="ED39" i="21"/>
  <c r="ED41" i="21" s="1"/>
  <c r="CS32" i="28"/>
  <c r="CS228" i="21"/>
  <c r="CS32" i="26" s="1"/>
  <c r="DO194" i="21"/>
  <c r="DO196" i="21" s="1"/>
  <c r="DP29" i="25"/>
  <c r="DP30" i="25"/>
  <c r="DO210" i="21"/>
  <c r="DO212" i="21" s="1"/>
  <c r="CS100" i="21"/>
  <c r="CS40" i="26" s="1"/>
  <c r="DP183" i="21"/>
  <c r="DP189" i="21" s="1"/>
  <c r="DP35" i="28"/>
  <c r="DP36" i="28"/>
  <c r="DP199" i="21"/>
  <c r="DP205" i="21" s="1"/>
  <c r="AH33" i="31"/>
  <c r="T31" i="32"/>
  <c r="AA31" i="29"/>
  <c r="T39" i="32"/>
  <c r="AA39" i="29"/>
  <c r="ED42" i="21" l="1"/>
  <c r="EE39" i="21" s="1"/>
  <c r="ED58" i="26"/>
  <c r="K135" i="47"/>
  <c r="K142" i="47"/>
  <c r="DP193" i="21"/>
  <c r="DP30" i="28"/>
  <c r="DP31" i="28"/>
  <c r="DP209" i="21"/>
  <c r="DP202" i="21"/>
  <c r="CS229" i="21"/>
  <c r="CS101" i="21"/>
  <c r="DP186" i="21"/>
  <c r="EE41" i="21" l="1"/>
  <c r="EE58" i="26" s="1"/>
  <c r="DQ183" i="21"/>
  <c r="DQ189" i="21" s="1"/>
  <c r="DQ35" i="28"/>
  <c r="DP210" i="21"/>
  <c r="DP212" i="21" s="1"/>
  <c r="DQ30" i="25"/>
  <c r="DQ29" i="25"/>
  <c r="DP194" i="21"/>
  <c r="DP196" i="21" s="1"/>
  <c r="CT98" i="21"/>
  <c r="CT25" i="28"/>
  <c r="CT226" i="21"/>
  <c r="CT32" i="28"/>
  <c r="DQ199" i="21"/>
  <c r="DQ205" i="21" s="1"/>
  <c r="DQ36" i="28"/>
  <c r="AB24" i="31"/>
  <c r="AB31" i="31"/>
  <c r="EE42" i="21" l="1"/>
  <c r="EF39" i="21" s="1"/>
  <c r="EF41" i="21" s="1"/>
  <c r="EF58" i="26" s="1"/>
  <c r="DQ193" i="21"/>
  <c r="DQ30" i="28"/>
  <c r="DQ202" i="21"/>
  <c r="DQ209" i="21"/>
  <c r="DQ31" i="28"/>
  <c r="DQ186" i="21"/>
  <c r="CT100" i="21"/>
  <c r="CT40" i="26" s="1"/>
  <c r="CT228" i="21"/>
  <c r="CT32" i="26" s="1"/>
  <c r="EF42" i="21" l="1"/>
  <c r="EG39" i="21" s="1"/>
  <c r="EG41" i="21" s="1"/>
  <c r="CT101" i="21"/>
  <c r="CU98" i="21" s="1"/>
  <c r="DQ194" i="21"/>
  <c r="DQ195" i="21" s="1"/>
  <c r="DR29" i="25"/>
  <c r="DR183" i="21"/>
  <c r="DR189" i="21" s="1"/>
  <c r="DR35" i="28"/>
  <c r="DR199" i="21"/>
  <c r="DR205" i="21" s="1"/>
  <c r="DR36" i="28"/>
  <c r="CT229" i="21"/>
  <c r="DR30" i="25"/>
  <c r="DQ210" i="21"/>
  <c r="AF35" i="31"/>
  <c r="AF29" i="30"/>
  <c r="AF30" i="30"/>
  <c r="AF34" i="31"/>
  <c r="EG58" i="26" l="1"/>
  <c r="EG42" i="21"/>
  <c r="EH39" i="21" s="1"/>
  <c r="EH41" i="21" s="1"/>
  <c r="EH58" i="26" s="1"/>
  <c r="CU25" i="28"/>
  <c r="DQ30" i="26"/>
  <c r="DQ196" i="21"/>
  <c r="DR186" i="21"/>
  <c r="CU100" i="21"/>
  <c r="CU40" i="26" s="1"/>
  <c r="DQ211" i="21"/>
  <c r="DQ31" i="26" s="1"/>
  <c r="CU226" i="21"/>
  <c r="CU32" i="28"/>
  <c r="DR202" i="21"/>
  <c r="AE30" i="29"/>
  <c r="V29" i="32"/>
  <c r="V30" i="32"/>
  <c r="AE29" i="29"/>
  <c r="EH42" i="21" l="1"/>
  <c r="EI39" i="21" s="1"/>
  <c r="EI41" i="21" s="1"/>
  <c r="EI58" i="26" s="1"/>
  <c r="CU101" i="21"/>
  <c r="CV25" i="28" s="1"/>
  <c r="M134" i="47"/>
  <c r="AE90" i="29"/>
  <c r="AE89" i="29"/>
  <c r="V84" i="32"/>
  <c r="V83" i="32"/>
  <c r="M133" i="47"/>
  <c r="DS29" i="25"/>
  <c r="DR194" i="21"/>
  <c r="DR193" i="21"/>
  <c r="DR30" i="28"/>
  <c r="DS30" i="25"/>
  <c r="DR210" i="21"/>
  <c r="CU228" i="21"/>
  <c r="CU32" i="26" s="1"/>
  <c r="DS36" i="28"/>
  <c r="DS199" i="21"/>
  <c r="DS205" i="21" s="1"/>
  <c r="DS183" i="21"/>
  <c r="DS189" i="21" s="1"/>
  <c r="DS35" i="28"/>
  <c r="DQ212" i="21"/>
  <c r="AF29" i="31"/>
  <c r="EI42" i="21" l="1"/>
  <c r="EJ39" i="21" s="1"/>
  <c r="EJ41" i="21" s="1"/>
  <c r="EJ42" i="21" s="1"/>
  <c r="EK39" i="21" s="1"/>
  <c r="EK41" i="21" s="1"/>
  <c r="CV98" i="21"/>
  <c r="CU229" i="21"/>
  <c r="CV32" i="28" s="1"/>
  <c r="DR31" i="28"/>
  <c r="DR209" i="21"/>
  <c r="DR212" i="21" s="1"/>
  <c r="CV100" i="21"/>
  <c r="CV40" i="26" s="1"/>
  <c r="DS186" i="21"/>
  <c r="DR196" i="21"/>
  <c r="DS202" i="21"/>
  <c r="AF30" i="31"/>
  <c r="EJ58" i="26" l="1"/>
  <c r="CV226" i="21"/>
  <c r="CV228" i="21" s="1"/>
  <c r="CV32" i="26" s="1"/>
  <c r="EK42" i="21"/>
  <c r="EL39" i="21" s="1"/>
  <c r="EK58" i="26"/>
  <c r="DS193" i="21"/>
  <c r="DS30" i="28"/>
  <c r="DT199" i="21"/>
  <c r="DT205" i="21" s="1"/>
  <c r="DT36" i="28"/>
  <c r="CV101" i="21"/>
  <c r="DT30" i="25"/>
  <c r="DS210" i="21"/>
  <c r="DT183" i="21"/>
  <c r="DT189" i="21" s="1"/>
  <c r="DT35" i="28"/>
  <c r="DT29" i="25"/>
  <c r="DS194" i="21"/>
  <c r="DS209" i="21"/>
  <c r="DS31" i="28"/>
  <c r="EL41" i="21" l="1"/>
  <c r="EL58" i="26" s="1"/>
  <c r="DS212" i="21"/>
  <c r="DT209" i="21" s="1"/>
  <c r="CV229" i="21"/>
  <c r="CW32" i="28" s="1"/>
  <c r="DS196" i="21"/>
  <c r="DT186" i="21"/>
  <c r="DT202" i="21"/>
  <c r="CW98" i="21"/>
  <c r="CW25" i="28"/>
  <c r="DT31" i="28" l="1"/>
  <c r="EL42" i="21"/>
  <c r="EM39" i="21" s="1"/>
  <c r="EM41" i="21" s="1"/>
  <c r="EM58" i="26" s="1"/>
  <c r="CW226" i="21"/>
  <c r="CW228" i="21" s="1"/>
  <c r="CW32" i="26" s="1"/>
  <c r="DT210" i="21"/>
  <c r="DT212" i="21" s="1"/>
  <c r="DU30" i="25"/>
  <c r="DU36" i="28"/>
  <c r="DU199" i="21"/>
  <c r="DU205" i="21" s="1"/>
  <c r="DU29" i="25"/>
  <c r="DT194" i="21"/>
  <c r="DT30" i="28"/>
  <c r="DT193" i="21"/>
  <c r="CW100" i="21"/>
  <c r="CW40" i="26" s="1"/>
  <c r="DU35" i="28"/>
  <c r="DU183" i="21"/>
  <c r="DU189" i="21" s="1"/>
  <c r="EM42" i="21" l="1"/>
  <c r="EN39" i="21" s="1"/>
  <c r="EN41" i="21" s="1"/>
  <c r="EN42" i="21" s="1"/>
  <c r="EO39" i="21" s="1"/>
  <c r="EO41" i="21" s="1"/>
  <c r="DT196" i="21"/>
  <c r="DU30" i="28" s="1"/>
  <c r="CW229" i="21"/>
  <c r="CX32" i="28" s="1"/>
  <c r="DU31" i="28"/>
  <c r="DU209" i="21"/>
  <c r="DU186" i="21"/>
  <c r="CW101" i="21"/>
  <c r="DU202" i="21"/>
  <c r="CX226" i="21" l="1"/>
  <c r="CX228" i="21" s="1"/>
  <c r="CX32" i="26" s="1"/>
  <c r="EN58" i="26"/>
  <c r="DU193" i="21"/>
  <c r="EO42" i="21"/>
  <c r="EO58" i="26"/>
  <c r="L58" i="26" s="1"/>
  <c r="H405" i="21" s="1"/>
  <c r="H409" i="21" s="1"/>
  <c r="H412" i="21" s="1"/>
  <c r="DV29" i="25"/>
  <c r="DU194" i="21"/>
  <c r="DU196" i="21" s="1"/>
  <c r="DV183" i="21"/>
  <c r="DV189" i="21" s="1"/>
  <c r="DV35" i="28"/>
  <c r="DV30" i="25"/>
  <c r="DU210" i="21"/>
  <c r="DU212" i="21" s="1"/>
  <c r="DV36" i="28"/>
  <c r="DV199" i="21"/>
  <c r="DV205" i="21" s="1"/>
  <c r="CX98" i="21"/>
  <c r="CX25" i="28"/>
  <c r="CX229" i="21" l="1"/>
  <c r="CY226" i="21" s="1"/>
  <c r="DV209" i="21"/>
  <c r="DV31" i="28"/>
  <c r="DV186" i="21"/>
  <c r="CX100" i="21"/>
  <c r="CX40" i="26" s="1"/>
  <c r="DV202" i="21"/>
  <c r="DV193" i="21"/>
  <c r="DV30" i="28"/>
  <c r="CY32" i="28" l="1"/>
  <c r="DV194" i="21"/>
  <c r="DV196" i="21" s="1"/>
  <c r="DW29" i="25"/>
  <c r="CY228" i="21"/>
  <c r="CY32" i="26" s="1"/>
  <c r="DW30" i="25"/>
  <c r="DV210" i="21"/>
  <c r="DV212" i="21" s="1"/>
  <c r="CX101" i="21"/>
  <c r="DW199" i="21"/>
  <c r="DW205" i="21" s="1"/>
  <c r="DW36" i="28"/>
  <c r="DW183" i="21"/>
  <c r="DW189" i="21" s="1"/>
  <c r="DW35" i="28"/>
  <c r="AB31" i="29"/>
  <c r="DW31" i="28" l="1"/>
  <c r="DW209" i="21"/>
  <c r="DW193" i="21"/>
  <c r="DW30" i="28"/>
  <c r="CY25" i="28"/>
  <c r="CY98" i="21"/>
  <c r="DW186" i="21"/>
  <c r="DW202" i="21"/>
  <c r="CY229" i="21"/>
  <c r="DX36" i="28" l="1"/>
  <c r="DX199" i="21"/>
  <c r="DX205" i="21" s="1"/>
  <c r="DX183" i="21"/>
  <c r="DX189" i="21" s="1"/>
  <c r="DX35" i="28"/>
  <c r="CY100" i="21"/>
  <c r="CY40" i="26" s="1"/>
  <c r="CZ226" i="21"/>
  <c r="CZ32" i="28"/>
  <c r="DX30" i="25"/>
  <c r="DW210" i="21"/>
  <c r="DW194" i="21"/>
  <c r="DW195" i="21" s="1"/>
  <c r="DW30" i="26" s="1"/>
  <c r="DX29" i="25"/>
  <c r="AG30" i="30"/>
  <c r="AB39" i="29"/>
  <c r="AG29" i="30"/>
  <c r="AG35" i="31"/>
  <c r="AC31" i="31"/>
  <c r="AF29" i="29"/>
  <c r="AG34" i="31"/>
  <c r="CY101" i="21" l="1"/>
  <c r="CZ98" i="21" s="1"/>
  <c r="AF89" i="29"/>
  <c r="CZ228" i="21"/>
  <c r="CZ32" i="26" s="1"/>
  <c r="DW196" i="21"/>
  <c r="DW211" i="21"/>
  <c r="DW31" i="26" s="1"/>
  <c r="DX186" i="21"/>
  <c r="DX202" i="21"/>
  <c r="AF30" i="29"/>
  <c r="CZ25" i="28" l="1"/>
  <c r="AF90" i="29"/>
  <c r="DX193" i="21"/>
  <c r="DX30" i="28"/>
  <c r="DW212" i="21"/>
  <c r="DY36" i="28"/>
  <c r="DY199" i="21"/>
  <c r="DY205" i="21" s="1"/>
  <c r="DY35" i="28"/>
  <c r="DY183" i="21"/>
  <c r="DY189" i="21" s="1"/>
  <c r="CZ100" i="21"/>
  <c r="CZ40" i="26" s="1"/>
  <c r="DY29" i="25"/>
  <c r="DX194" i="21"/>
  <c r="DY30" i="25"/>
  <c r="DX210" i="21"/>
  <c r="CZ229" i="21"/>
  <c r="AC24" i="31"/>
  <c r="AG29" i="31"/>
  <c r="CZ101" i="21" l="1"/>
  <c r="DA25" i="28" s="1"/>
  <c r="DY186" i="21"/>
  <c r="DX31" i="28"/>
  <c r="DX209" i="21"/>
  <c r="DX212" i="21" s="1"/>
  <c r="DA226" i="21"/>
  <c r="DA32" i="28"/>
  <c r="DY202" i="21"/>
  <c r="DX196" i="21"/>
  <c r="AG30" i="31"/>
  <c r="DA98" i="21" l="1"/>
  <c r="DA100" i="21" s="1"/>
  <c r="DA40" i="26" s="1"/>
  <c r="DZ36" i="28"/>
  <c r="DZ199" i="21"/>
  <c r="DZ205" i="21" s="1"/>
  <c r="DZ35" i="28"/>
  <c r="DZ183" i="21"/>
  <c r="DZ189" i="21" s="1"/>
  <c r="DA228" i="21"/>
  <c r="DA32" i="26" s="1"/>
  <c r="DY194" i="21"/>
  <c r="DZ29" i="25"/>
  <c r="DY30" i="28"/>
  <c r="DY193" i="21"/>
  <c r="DY210" i="21"/>
  <c r="DZ30" i="25"/>
  <c r="DY31" i="28"/>
  <c r="DY209" i="21"/>
  <c r="DY212" i="21" l="1"/>
  <c r="DZ31" i="28" s="1"/>
  <c r="DY196" i="21"/>
  <c r="DZ30" i="28" s="1"/>
  <c r="DA229" i="21"/>
  <c r="DB32" i="28" s="1"/>
  <c r="DZ202" i="21"/>
  <c r="DA101" i="21"/>
  <c r="DZ186" i="21"/>
  <c r="DZ209" i="21" l="1"/>
  <c r="DZ193" i="21"/>
  <c r="DB226" i="21"/>
  <c r="DB228" i="21" s="1"/>
  <c r="DB32" i="26" s="1"/>
  <c r="DB98" i="21"/>
  <c r="DB25" i="28"/>
  <c r="EA199" i="21"/>
  <c r="EA205" i="21" s="1"/>
  <c r="EA36" i="28"/>
  <c r="EA29" i="25"/>
  <c r="DZ194" i="21"/>
  <c r="EA30" i="25"/>
  <c r="DZ210" i="21"/>
  <c r="DZ212" i="21" s="1"/>
  <c r="EA183" i="21"/>
  <c r="EA189" i="21" s="1"/>
  <c r="EA35" i="28"/>
  <c r="DZ196" i="21" l="1"/>
  <c r="EA31" i="28"/>
  <c r="EA209" i="21"/>
  <c r="DB100" i="21"/>
  <c r="DB40" i="26" s="1"/>
  <c r="EA193" i="21"/>
  <c r="EA30" i="28"/>
  <c r="EA186" i="21"/>
  <c r="EA202" i="21"/>
  <c r="DB229" i="21"/>
  <c r="DB101" i="21" l="1"/>
  <c r="DC98" i="21" s="1"/>
  <c r="EB30" i="25"/>
  <c r="EA210" i="21"/>
  <c r="EA212" i="21" s="1"/>
  <c r="EA194" i="21"/>
  <c r="EA196" i="21" s="1"/>
  <c r="EB29" i="25"/>
  <c r="DC226" i="21"/>
  <c r="DC32" i="28"/>
  <c r="EB183" i="21"/>
  <c r="EB189" i="21" s="1"/>
  <c r="EB35" i="28"/>
  <c r="EB36" i="28"/>
  <c r="EB199" i="21"/>
  <c r="EB205" i="21" s="1"/>
  <c r="DC25" i="28" l="1"/>
  <c r="EB30" i="28"/>
  <c r="EB193" i="21"/>
  <c r="EB202" i="21"/>
  <c r="EB186" i="21"/>
  <c r="EB209" i="21"/>
  <c r="EB31" i="28"/>
  <c r="DC228" i="21"/>
  <c r="DC32" i="26" s="1"/>
  <c r="DC100" i="21"/>
  <c r="DC40" i="26" s="1"/>
  <c r="EB210" i="21" l="1"/>
  <c r="EC30" i="25"/>
  <c r="DC229" i="21"/>
  <c r="EB212" i="21"/>
  <c r="EC199" i="21"/>
  <c r="EC205" i="21" s="1"/>
  <c r="EC36" i="28"/>
  <c r="EC35" i="28"/>
  <c r="EC183" i="21"/>
  <c r="EC189" i="21" s="1"/>
  <c r="DC101" i="21"/>
  <c r="EB194" i="21"/>
  <c r="EB196" i="21" s="1"/>
  <c r="EC29" i="25"/>
  <c r="EC193" i="21" l="1"/>
  <c r="EC30" i="28"/>
  <c r="EC186" i="21"/>
  <c r="DD25" i="28"/>
  <c r="DD98" i="21"/>
  <c r="EC209" i="21"/>
  <c r="EC31" i="28"/>
  <c r="EC202" i="21"/>
  <c r="DD32" i="28"/>
  <c r="DD226" i="21"/>
  <c r="DD228" i="21" l="1"/>
  <c r="DD32" i="26" s="1"/>
  <c r="ED30" i="25"/>
  <c r="EC210" i="21"/>
  <c r="L210" i="21" s="1"/>
  <c r="L205" i="21"/>
  <c r="DD100" i="21"/>
  <c r="DD40" i="26" s="1"/>
  <c r="ED199" i="21"/>
  <c r="ED205" i="21" s="1"/>
  <c r="ED36" i="28"/>
  <c r="EC194" i="21"/>
  <c r="L194" i="21" s="1"/>
  <c r="ED29" i="25"/>
  <c r="L189" i="21"/>
  <c r="EC211" i="21"/>
  <c r="EC212" i="21" s="1"/>
  <c r="ED183" i="21"/>
  <c r="ED189" i="21" s="1"/>
  <c r="ED35" i="28"/>
  <c r="AH29" i="30"/>
  <c r="AH30" i="30"/>
  <c r="AH34" i="31"/>
  <c r="AH35" i="31"/>
  <c r="EC195" i="21" l="1"/>
  <c r="EC196" i="21" s="1"/>
  <c r="ED193" i="21" s="1"/>
  <c r="ED186" i="21"/>
  <c r="EE183" i="21" s="1"/>
  <c r="EE189" i="21" s="1"/>
  <c r="EC31" i="26"/>
  <c r="L211" i="21"/>
  <c r="ED202" i="21"/>
  <c r="EE199" i="21" s="1"/>
  <c r="EE205" i="21" s="1"/>
  <c r="DD101" i="21"/>
  <c r="EC30" i="26"/>
  <c r="L195" i="21"/>
  <c r="ED209" i="21"/>
  <c r="ED31" i="28"/>
  <c r="DD229" i="21"/>
  <c r="AG29" i="29"/>
  <c r="AG30" i="29"/>
  <c r="W30" i="32"/>
  <c r="W29" i="32"/>
  <c r="AH30" i="31"/>
  <c r="ED30" i="28" l="1"/>
  <c r="AG90" i="29"/>
  <c r="AG89" i="29"/>
  <c r="L29" i="29"/>
  <c r="W84" i="32"/>
  <c r="W83" i="32"/>
  <c r="N133" i="47"/>
  <c r="L29" i="32"/>
  <c r="C133" i="47" s="1"/>
  <c r="L30" i="29"/>
  <c r="N134" i="47"/>
  <c r="L30" i="32"/>
  <c r="C134" i="47" s="1"/>
  <c r="DE226" i="21"/>
  <c r="DE32" i="28"/>
  <c r="EE30" i="25"/>
  <c r="ED210" i="21"/>
  <c r="ED212" i="21" s="1"/>
  <c r="EE209" i="21" s="1"/>
  <c r="EE186" i="21"/>
  <c r="EF183" i="21" s="1"/>
  <c r="EF189" i="21" s="1"/>
  <c r="EE29" i="25"/>
  <c r="ED194" i="21"/>
  <c r="ED196" i="21" s="1"/>
  <c r="EE193" i="21" s="1"/>
  <c r="DE25" i="28"/>
  <c r="DE98" i="21"/>
  <c r="EE202" i="21"/>
  <c r="EF199" i="21" s="1"/>
  <c r="EF205" i="21" s="1"/>
  <c r="AH29" i="31"/>
  <c r="EE194" i="21" l="1"/>
  <c r="EE196" i="21" s="1"/>
  <c r="EF193" i="21" s="1"/>
  <c r="EF29" i="25"/>
  <c r="M84" i="32"/>
  <c r="T43" i="24" s="1"/>
  <c r="L84" i="32"/>
  <c r="S43" i="24" s="1"/>
  <c r="EF186" i="21"/>
  <c r="EG183" i="21" s="1"/>
  <c r="EG189" i="21" s="1"/>
  <c r="DE228" i="21"/>
  <c r="DE32" i="26" s="1"/>
  <c r="EF202" i="21"/>
  <c r="EG199" i="21" s="1"/>
  <c r="EG205" i="21" s="1"/>
  <c r="M89" i="29"/>
  <c r="L89" i="29"/>
  <c r="EE210" i="21"/>
  <c r="EE212" i="21" s="1"/>
  <c r="EF209" i="21" s="1"/>
  <c r="EF30" i="25"/>
  <c r="DE100" i="21"/>
  <c r="DE40" i="26" s="1"/>
  <c r="L83" i="32"/>
  <c r="S42" i="24" s="1"/>
  <c r="M83" i="32"/>
  <c r="T42" i="24" s="1"/>
  <c r="L90" i="29"/>
  <c r="M90" i="29"/>
  <c r="U31" i="32"/>
  <c r="AC39" i="29"/>
  <c r="AC31" i="29"/>
  <c r="U39" i="32"/>
  <c r="DE101" i="21" l="1"/>
  <c r="DF98" i="21" s="1"/>
  <c r="L135" i="47"/>
  <c r="L142" i="47"/>
  <c r="EG29" i="25"/>
  <c r="EF194" i="21"/>
  <c r="EF196" i="21" s="1"/>
  <c r="EG193" i="21" s="1"/>
  <c r="EG202" i="21"/>
  <c r="EH199" i="21" s="1"/>
  <c r="EH205" i="21" s="1"/>
  <c r="DE229" i="21"/>
  <c r="EG30" i="25"/>
  <c r="EF210" i="21"/>
  <c r="EF212" i="21" s="1"/>
  <c r="EG209" i="21" s="1"/>
  <c r="EG186" i="21"/>
  <c r="EH183" i="21" s="1"/>
  <c r="EH189" i="21" s="1"/>
  <c r="DF25" i="28" l="1"/>
  <c r="EH30" i="25"/>
  <c r="EG210" i="21"/>
  <c r="EG212" i="21" s="1"/>
  <c r="EH209" i="21" s="1"/>
  <c r="DF100" i="21"/>
  <c r="DF40" i="26" s="1"/>
  <c r="DF226" i="21"/>
  <c r="DF32" i="28"/>
  <c r="EH29" i="25"/>
  <c r="EG194" i="21"/>
  <c r="EG196" i="21" s="1"/>
  <c r="EH193" i="21" s="1"/>
  <c r="EH186" i="21"/>
  <c r="EI183" i="21" s="1"/>
  <c r="EI189" i="21" s="1"/>
  <c r="EH202" i="21"/>
  <c r="EI199" i="21" s="1"/>
  <c r="EI205" i="21" s="1"/>
  <c r="AD24" i="31"/>
  <c r="AD31" i="31"/>
  <c r="DF228" i="21" l="1"/>
  <c r="DF32" i="26" s="1"/>
  <c r="EH194" i="21"/>
  <c r="EH196" i="21" s="1"/>
  <c r="EI193" i="21" s="1"/>
  <c r="EI29" i="25"/>
  <c r="EI202" i="21"/>
  <c r="EJ199" i="21" s="1"/>
  <c r="EJ205" i="21" s="1"/>
  <c r="EH210" i="21"/>
  <c r="EH212" i="21" s="1"/>
  <c r="EI209" i="21" s="1"/>
  <c r="EI30" i="25"/>
  <c r="EI186" i="21"/>
  <c r="EJ183" i="21" s="1"/>
  <c r="EJ189" i="21" s="1"/>
  <c r="DF101" i="21"/>
  <c r="DF229" i="21" l="1"/>
  <c r="DG32" i="28" s="1"/>
  <c r="EJ186" i="21"/>
  <c r="EK183" i="21" s="1"/>
  <c r="EK189" i="21" s="1"/>
  <c r="EI210" i="21"/>
  <c r="EJ30" i="25"/>
  <c r="EJ29" i="25"/>
  <c r="EI194" i="21"/>
  <c r="EI195" i="21" s="1"/>
  <c r="EI30" i="26" s="1"/>
  <c r="EJ202" i="21"/>
  <c r="EK199" i="21" s="1"/>
  <c r="EK205" i="21" s="1"/>
  <c r="DG25" i="28"/>
  <c r="DG98" i="21"/>
  <c r="AI29" i="30"/>
  <c r="AI30" i="30"/>
  <c r="DG226" i="21" l="1"/>
  <c r="DG228" i="21" s="1"/>
  <c r="DG32" i="26" s="1"/>
  <c r="EI196" i="21"/>
  <c r="EJ193" i="21" s="1"/>
  <c r="EK30" i="25"/>
  <c r="EJ210" i="21"/>
  <c r="EK186" i="21"/>
  <c r="EL183" i="21" s="1"/>
  <c r="EL189" i="21" s="1"/>
  <c r="EI211" i="21"/>
  <c r="EI31" i="26" s="1"/>
  <c r="DG100" i="21"/>
  <c r="DG40" i="26" s="1"/>
  <c r="EK202" i="21"/>
  <c r="EL199" i="21" s="1"/>
  <c r="EL205" i="21" s="1"/>
  <c r="EK29" i="25"/>
  <c r="EJ194" i="21"/>
  <c r="EJ196" i="21" l="1"/>
  <c r="EK193" i="21" s="1"/>
  <c r="DG229" i="21"/>
  <c r="DH226" i="21" s="1"/>
  <c r="DG101" i="21"/>
  <c r="DH98" i="21" s="1"/>
  <c r="EL30" i="25"/>
  <c r="EK210" i="21"/>
  <c r="EI212" i="21"/>
  <c r="EJ209" i="21" s="1"/>
  <c r="EJ212" i="21" s="1"/>
  <c r="EK209" i="21" s="1"/>
  <c r="EL202" i="21"/>
  <c r="EM199" i="21" s="1"/>
  <c r="EM205" i="21" s="1"/>
  <c r="EL186" i="21"/>
  <c r="EM183" i="21" s="1"/>
  <c r="EM189" i="21" s="1"/>
  <c r="EL29" i="25"/>
  <c r="EK194" i="21"/>
  <c r="EK196" i="21" s="1"/>
  <c r="EL193" i="21" s="1"/>
  <c r="DH25" i="28" l="1"/>
  <c r="DH32" i="28"/>
  <c r="EK212" i="21"/>
  <c r="EL209" i="21" s="1"/>
  <c r="EM186" i="21"/>
  <c r="EN183" i="21" s="1"/>
  <c r="EN189" i="21" s="1"/>
  <c r="EM29" i="25"/>
  <c r="EL194" i="21"/>
  <c r="EL196" i="21" s="1"/>
  <c r="EM193" i="21" s="1"/>
  <c r="EM30" i="25"/>
  <c r="EL210" i="21"/>
  <c r="EM202" i="21"/>
  <c r="EN199" i="21" s="1"/>
  <c r="EN205" i="21" s="1"/>
  <c r="DH100" i="21"/>
  <c r="DH40" i="26" s="1"/>
  <c r="DH228" i="21"/>
  <c r="DH32" i="26" s="1"/>
  <c r="EL212" i="21" l="1"/>
  <c r="EM209" i="21" s="1"/>
  <c r="EN202" i="21"/>
  <c r="EO199" i="21" s="1"/>
  <c r="EO205" i="21" s="1"/>
  <c r="EN186" i="21"/>
  <c r="EO183" i="21" s="1"/>
  <c r="EO189" i="21" s="1"/>
  <c r="DH229" i="21"/>
  <c r="EM210" i="21"/>
  <c r="EN30" i="25"/>
  <c r="EN29" i="25"/>
  <c r="EM194" i="21"/>
  <c r="EM196" i="21" s="1"/>
  <c r="EN193" i="21" s="1"/>
  <c r="DH101" i="21"/>
  <c r="EM212" i="21" l="1"/>
  <c r="EN209" i="21" s="1"/>
  <c r="DI25" i="28"/>
  <c r="DI98" i="21"/>
  <c r="EN210" i="21"/>
  <c r="EN212" i="21" s="1"/>
  <c r="EO209" i="21" s="1"/>
  <c r="EO30" i="25"/>
  <c r="DI226" i="21"/>
  <c r="DI32" i="28"/>
  <c r="EO202" i="21"/>
  <c r="EN194" i="21"/>
  <c r="EN196" i="21" s="1"/>
  <c r="EO193" i="21" s="1"/>
  <c r="EO29" i="25"/>
  <c r="EO186" i="21"/>
  <c r="EO210" i="21" l="1"/>
  <c r="EP30" i="25"/>
  <c r="DI100" i="21"/>
  <c r="DI40" i="26" s="1"/>
  <c r="DI228" i="21"/>
  <c r="DI32" i="26" s="1"/>
  <c r="EP29" i="25"/>
  <c r="EO194" i="21"/>
  <c r="AJ30" i="30"/>
  <c r="AJ29" i="30"/>
  <c r="DI101" i="21" l="1"/>
  <c r="DJ98" i="21" s="1"/>
  <c r="M29" i="30"/>
  <c r="M30" i="30"/>
  <c r="EO195" i="21"/>
  <c r="EO30" i="26" s="1"/>
  <c r="L30" i="26" s="1"/>
  <c r="DI229" i="21"/>
  <c r="EO211" i="21"/>
  <c r="EO31" i="26" s="1"/>
  <c r="L31" i="26" s="1"/>
  <c r="M29" i="25"/>
  <c r="M30" i="25"/>
  <c r="DJ25" i="28" l="1"/>
  <c r="EO212" i="21"/>
  <c r="DJ100" i="21"/>
  <c r="DJ40" i="26" s="1"/>
  <c r="DJ32" i="28"/>
  <c r="DJ226" i="21"/>
  <c r="EO196" i="21"/>
  <c r="DJ101" i="21" l="1"/>
  <c r="DJ228" i="21"/>
  <c r="DJ32" i="26" s="1"/>
  <c r="DJ229" i="21" l="1"/>
  <c r="DK25" i="28"/>
  <c r="DK98" i="21"/>
  <c r="DK32" i="28" l="1"/>
  <c r="DK226" i="21"/>
  <c r="DK100" i="21"/>
  <c r="DK40" i="26" s="1"/>
  <c r="AD39" i="29"/>
  <c r="DK101" i="21" l="1"/>
  <c r="DK228" i="21"/>
  <c r="DK32" i="26" s="1"/>
  <c r="AD31" i="29"/>
  <c r="DK229" i="21" l="1"/>
  <c r="DL98" i="21"/>
  <c r="DL25" i="28"/>
  <c r="AE24" i="31"/>
  <c r="DL100" i="21" l="1"/>
  <c r="DL40" i="26" s="1"/>
  <c r="DL226" i="21"/>
  <c r="DL32" i="28"/>
  <c r="AE31" i="31"/>
  <c r="DL228" i="21" l="1"/>
  <c r="DL32" i="26" s="1"/>
  <c r="DL101" i="21"/>
  <c r="DM25" i="28" l="1"/>
  <c r="DM98" i="21"/>
  <c r="DL229" i="21"/>
  <c r="DM32" i="28" l="1"/>
  <c r="DM226" i="21"/>
  <c r="DM100" i="21"/>
  <c r="DM40" i="26" s="1"/>
  <c r="DM101" i="21" l="1"/>
  <c r="DN98" i="21" s="1"/>
  <c r="DM228" i="21"/>
  <c r="DM32" i="26" s="1"/>
  <c r="DM229" i="21" l="1"/>
  <c r="DN32" i="28" s="1"/>
  <c r="DN25" i="28"/>
  <c r="DN100" i="21"/>
  <c r="DN40" i="26" s="1"/>
  <c r="DN226" i="21" l="1"/>
  <c r="DN228" i="21" s="1"/>
  <c r="DN32" i="26" s="1"/>
  <c r="DN101" i="21"/>
  <c r="DN229" i="21" l="1"/>
  <c r="DO32" i="28" s="1"/>
  <c r="DO98" i="21"/>
  <c r="DO25" i="28"/>
  <c r="DO226" i="21" l="1"/>
  <c r="DO228" i="21" s="1"/>
  <c r="DO32" i="26" s="1"/>
  <c r="DO100" i="21"/>
  <c r="DO40" i="26" s="1"/>
  <c r="DO229" i="21" l="1"/>
  <c r="DO101" i="21"/>
  <c r="DP32" i="28" l="1"/>
  <c r="DP226" i="21"/>
  <c r="DP25" i="28"/>
  <c r="DP98" i="21"/>
  <c r="DP228" i="21" l="1"/>
  <c r="DP32" i="26" s="1"/>
  <c r="DP100" i="21"/>
  <c r="DP40" i="26" s="1"/>
  <c r="DP101" i="21" l="1"/>
  <c r="DQ25" i="28" s="1"/>
  <c r="DP229" i="21"/>
  <c r="DQ32" i="28" s="1"/>
  <c r="DQ98" i="21" l="1"/>
  <c r="DQ100" i="21" s="1"/>
  <c r="DQ40" i="26" s="1"/>
  <c r="DQ226" i="21"/>
  <c r="DQ228" i="21" s="1"/>
  <c r="DQ32" i="26" s="1"/>
  <c r="V31" i="32"/>
  <c r="AE39" i="29"/>
  <c r="AE31" i="29"/>
  <c r="V39" i="32"/>
  <c r="M135" i="47" l="1"/>
  <c r="M142" i="47"/>
  <c r="DQ101" i="21"/>
  <c r="DQ229" i="21"/>
  <c r="DR98" i="21" l="1"/>
  <c r="DR25" i="28"/>
  <c r="DR226" i="21"/>
  <c r="DR32" i="28"/>
  <c r="AF31" i="31"/>
  <c r="AF24" i="31"/>
  <c r="DR228" i="21" l="1"/>
  <c r="DR32" i="26" s="1"/>
  <c r="DR100" i="21"/>
  <c r="DR40" i="26" s="1"/>
  <c r="DR101" i="21" l="1"/>
  <c r="DS25" i="28" s="1"/>
  <c r="DR229" i="21"/>
  <c r="DS226" i="21" s="1"/>
  <c r="DS98" i="21"/>
  <c r="DS32" i="28" l="1"/>
  <c r="DS100" i="21"/>
  <c r="DS40" i="26" s="1"/>
  <c r="DS228" i="21"/>
  <c r="DS32" i="26" s="1"/>
  <c r="DS101" i="21" l="1"/>
  <c r="DS229" i="21"/>
  <c r="DT25" i="28" l="1"/>
  <c r="DT98" i="21"/>
  <c r="DT226" i="21"/>
  <c r="DT32" i="28"/>
  <c r="DT228" i="21" l="1"/>
  <c r="DT32" i="26" s="1"/>
  <c r="DT100" i="21"/>
  <c r="DT40" i="26" s="1"/>
  <c r="DT229" i="21" l="1"/>
  <c r="DU226" i="21" s="1"/>
  <c r="DT101" i="21"/>
  <c r="DU32" i="28" l="1"/>
  <c r="DU98" i="21"/>
  <c r="DU25" i="28"/>
  <c r="DU228" i="21"/>
  <c r="DU32" i="26" s="1"/>
  <c r="DU229" i="21" l="1"/>
  <c r="DU100" i="21"/>
  <c r="DU40" i="26" s="1"/>
  <c r="DU101" i="21" l="1"/>
  <c r="DV25" i="28" s="1"/>
  <c r="DV32" i="28"/>
  <c r="DV226" i="21"/>
  <c r="DV98" i="21" l="1"/>
  <c r="DV100" i="21" s="1"/>
  <c r="DV40" i="26" s="1"/>
  <c r="DV228" i="21"/>
  <c r="DV32" i="26" s="1"/>
  <c r="DV101" i="21" l="1"/>
  <c r="DW98" i="21" s="1"/>
  <c r="DV229" i="21"/>
  <c r="DW32" i="28" s="1"/>
  <c r="DW25" i="28" l="1"/>
  <c r="DW226" i="21"/>
  <c r="DW228" i="21" s="1"/>
  <c r="DW32" i="26" s="1"/>
  <c r="DW100" i="21"/>
  <c r="DW40" i="26" s="1"/>
  <c r="AF39" i="29"/>
  <c r="AF31" i="29"/>
  <c r="DW229" i="21" l="1"/>
  <c r="DX226" i="21" s="1"/>
  <c r="DW101" i="21"/>
  <c r="DX32" i="28" l="1"/>
  <c r="DX98" i="21"/>
  <c r="DX25" i="28"/>
  <c r="DX228" i="21"/>
  <c r="DX32" i="26" s="1"/>
  <c r="AG24" i="31"/>
  <c r="AG31" i="31"/>
  <c r="DX229" i="21" l="1"/>
  <c r="DY226" i="21" s="1"/>
  <c r="DX100" i="21"/>
  <c r="DX40" i="26" s="1"/>
  <c r="DY32" i="28" l="1"/>
  <c r="DY228" i="21"/>
  <c r="DY32" i="26" s="1"/>
  <c r="DX101" i="21"/>
  <c r="DY229" i="21" l="1"/>
  <c r="DZ226" i="21" s="1"/>
  <c r="DY98" i="21"/>
  <c r="DY25" i="28"/>
  <c r="DZ32" i="28" l="1"/>
  <c r="DY100" i="21"/>
  <c r="DY40" i="26" s="1"/>
  <c r="DZ228" i="21"/>
  <c r="DZ32" i="26" s="1"/>
  <c r="DY101" i="21" l="1"/>
  <c r="DZ229" i="21"/>
  <c r="EA32" i="28" l="1"/>
  <c r="EA226" i="21"/>
  <c r="DZ25" i="28"/>
  <c r="DZ98" i="21"/>
  <c r="DZ100" i="21" l="1"/>
  <c r="DZ40" i="26" s="1"/>
  <c r="EA228" i="21"/>
  <c r="EA32" i="26" s="1"/>
  <c r="EA229" i="21" l="1"/>
  <c r="DZ101" i="21"/>
  <c r="EA25" i="28" l="1"/>
  <c r="EA98" i="21"/>
  <c r="EB226" i="21"/>
  <c r="EB32" i="28"/>
  <c r="EA100" i="21" l="1"/>
  <c r="EA40" i="26" s="1"/>
  <c r="EB228" i="21"/>
  <c r="EB32" i="26" s="1"/>
  <c r="EA101" i="21" l="1"/>
  <c r="EB25" i="28" s="1"/>
  <c r="EB229" i="21"/>
  <c r="EB98" i="21" l="1"/>
  <c r="EB100" i="21" s="1"/>
  <c r="EB40" i="26" s="1"/>
  <c r="EC226" i="21"/>
  <c r="EC32" i="28"/>
  <c r="EC228" i="21" l="1"/>
  <c r="EB101" i="21"/>
  <c r="EC25" i="28" l="1"/>
  <c r="EC98" i="21"/>
  <c r="EC32" i="26"/>
  <c r="L228" i="21"/>
  <c r="EC229" i="21"/>
  <c r="AG31" i="29"/>
  <c r="W31" i="32"/>
  <c r="N135" i="47" l="1"/>
  <c r="L31" i="32"/>
  <c r="C135" i="47" s="1"/>
  <c r="L31" i="29"/>
  <c r="EC100" i="21"/>
  <c r="EC40" i="26" s="1"/>
  <c r="ED226" i="21"/>
  <c r="ED32" i="28"/>
  <c r="AH31" i="31"/>
  <c r="AG39" i="29"/>
  <c r="W39" i="32"/>
  <c r="N142" i="47" l="1"/>
  <c r="L39" i="32"/>
  <c r="C142" i="47" s="1"/>
  <c r="L39" i="29"/>
  <c r="EC101" i="21"/>
  <c r="ED228" i="21"/>
  <c r="ED32" i="26" s="1"/>
  <c r="ED229" i="21" l="1"/>
  <c r="EE226" i="21" s="1"/>
  <c r="EE228" i="21" s="1"/>
  <c r="EE32" i="26" s="1"/>
  <c r="ED98" i="21"/>
  <c r="ED25" i="28"/>
  <c r="AH24" i="31"/>
  <c r="EE229" i="21" l="1"/>
  <c r="EF226" i="21" s="1"/>
  <c r="EF228" i="21" s="1"/>
  <c r="ED100" i="21"/>
  <c r="ED40" i="26" s="1"/>
  <c r="ED101" i="21" l="1"/>
  <c r="EE98" i="21" s="1"/>
  <c r="EE100" i="21" s="1"/>
  <c r="EE40" i="26" s="1"/>
  <c r="EF32" i="26"/>
  <c r="EF229" i="21"/>
  <c r="EG226" i="21" s="1"/>
  <c r="EG228" i="21" s="1"/>
  <c r="EG32" i="26" s="1"/>
  <c r="EG229" i="21" l="1"/>
  <c r="EH226" i="21" s="1"/>
  <c r="EE101" i="21"/>
  <c r="EF98" i="21" s="1"/>
  <c r="EF100" i="21" l="1"/>
  <c r="EF40" i="26" s="1"/>
  <c r="EH228" i="21"/>
  <c r="EH32" i="26" s="1"/>
  <c r="EF101" i="21" l="1"/>
  <c r="EG98" i="21" s="1"/>
  <c r="EG100" i="21" s="1"/>
  <c r="EG40" i="26" s="1"/>
  <c r="EH229" i="21"/>
  <c r="EI226" i="21" s="1"/>
  <c r="EI228" i="21" l="1"/>
  <c r="EI32" i="26" s="1"/>
  <c r="EG101" i="21"/>
  <c r="EH98" i="21" s="1"/>
  <c r="EI229" i="21" l="1"/>
  <c r="EJ226" i="21" s="1"/>
  <c r="EH100" i="21"/>
  <c r="EH40" i="26" s="1"/>
  <c r="EH101" i="21" l="1"/>
  <c r="EI98" i="21" s="1"/>
  <c r="EI100" i="21" s="1"/>
  <c r="EI40" i="26" s="1"/>
  <c r="EJ228" i="21"/>
  <c r="EJ32" i="26" s="1"/>
  <c r="EI101" i="21" l="1"/>
  <c r="EJ98" i="21" s="1"/>
  <c r="EJ229" i="21"/>
  <c r="EK226" i="21" s="1"/>
  <c r="EK228" i="21" l="1"/>
  <c r="EK32" i="26" s="1"/>
  <c r="EJ100" i="21"/>
  <c r="EJ40" i="26" s="1"/>
  <c r="EK229" i="21" l="1"/>
  <c r="EL226" i="21" s="1"/>
  <c r="EL228" i="21" s="1"/>
  <c r="EL32" i="26" s="1"/>
  <c r="EJ101" i="21"/>
  <c r="EK98" i="21" s="1"/>
  <c r="EK100" i="21" s="1"/>
  <c r="EK40" i="26" s="1"/>
  <c r="EK101" i="21" l="1"/>
  <c r="EL98" i="21" s="1"/>
  <c r="EL100" i="21" s="1"/>
  <c r="EL40" i="26" s="1"/>
  <c r="EL229" i="21"/>
  <c r="EM226" i="21" s="1"/>
  <c r="EM228" i="21" s="1"/>
  <c r="EM32" i="26" s="1"/>
  <c r="EL101" i="21" l="1"/>
  <c r="EM98" i="21" s="1"/>
  <c r="EM100" i="21" s="1"/>
  <c r="EM40" i="26" s="1"/>
  <c r="EM229" i="21"/>
  <c r="EN226" i="21" s="1"/>
  <c r="EN228" i="21" l="1"/>
  <c r="EN32" i="26" s="1"/>
  <c r="EM101" i="21"/>
  <c r="EN98" i="21" s="1"/>
  <c r="EN229" i="21" l="1"/>
  <c r="EO226" i="21" s="1"/>
  <c r="EN100" i="21"/>
  <c r="EN40" i="26" s="1"/>
  <c r="EO228" i="21" l="1"/>
  <c r="EO32" i="26" s="1"/>
  <c r="L32" i="26" s="1"/>
  <c r="EN101" i="21"/>
  <c r="EO98" i="21" s="1"/>
  <c r="EO100" i="21" l="1"/>
  <c r="EO40" i="26" s="1"/>
  <c r="L40" i="26" s="1"/>
  <c r="EO229" i="21"/>
  <c r="EO101" i="21" l="1"/>
  <c r="AW65" i="26" l="1"/>
  <c r="P64" i="32"/>
  <c r="S64" i="29"/>
  <c r="G167" i="47" l="1"/>
  <c r="AW66" i="26" l="1"/>
  <c r="S65" i="29"/>
  <c r="Q73" i="27" l="1"/>
  <c r="Q78" i="27" s="1"/>
  <c r="O58" i="24" s="1"/>
  <c r="P65" i="32"/>
  <c r="G168" i="47" l="1"/>
  <c r="P73" i="27"/>
  <c r="O73" i="27" l="1"/>
  <c r="D37" i="47" s="1"/>
  <c r="D38" i="47" s="1"/>
  <c r="P78" i="27"/>
  <c r="H10" i="27" l="1"/>
  <c r="H6" i="27" s="1"/>
  <c r="H4" i="27" s="1"/>
  <c r="G32" i="24" l="1"/>
  <c r="G28" i="24" s="1"/>
  <c r="G35" i="24" s="1"/>
  <c r="B2" i="48" s="1"/>
  <c r="D2" i="48" s="1"/>
  <c r="F1" i="48" s="1"/>
  <c r="I1" i="24" s="1"/>
  <c r="O50" i="24" l="1"/>
  <c r="C82" i="47" s="1"/>
  <c r="C87" i="47" s="1"/>
  <c r="C5" i="47"/>
  <c r="C9" i="47" s="1"/>
  <c r="F9" i="47" s="1"/>
  <c r="D39" i="47"/>
  <c r="G60" i="21" l="1"/>
  <c r="H60" i="21" s="1"/>
  <c r="DZ60" i="21"/>
  <c r="AD60" i="21"/>
  <c r="CY60" i="21"/>
  <c r="BR60" i="21"/>
  <c r="EH60" i="21"/>
  <c r="EN60" i="21"/>
  <c r="BC60" i="21"/>
  <c r="AY60" i="21"/>
  <c r="BX60" i="21"/>
  <c r="CE60" i="21"/>
  <c r="BZ60" i="21"/>
  <c r="S60" i="21"/>
  <c r="DO60" i="21"/>
  <c r="AA60" i="21"/>
  <c r="CJ60" i="21"/>
  <c r="DK60" i="21"/>
  <c r="O60" i="21"/>
  <c r="DU60" i="21"/>
  <c r="CV60" i="21"/>
  <c r="BO60" i="21"/>
  <c r="AZ60" i="21"/>
  <c r="BM60" i="21"/>
  <c r="DA60" i="21"/>
  <c r="DJ60" i="21"/>
  <c r="CK60" i="21"/>
  <c r="BK60" i="21"/>
  <c r="BA60" i="21"/>
  <c r="AE60" i="21"/>
  <c r="CO60" i="21"/>
  <c r="BG60" i="21"/>
  <c r="CR60" i="21"/>
  <c r="BH60" i="21"/>
  <c r="DQ60" i="21"/>
  <c r="EM60" i="21"/>
  <c r="DE60" i="21"/>
  <c r="EI60" i="21"/>
  <c r="CS60" i="21"/>
  <c r="DG60" i="21"/>
  <c r="AM60" i="21"/>
  <c r="AC60" i="21"/>
  <c r="EF60" i="21"/>
  <c r="AW60" i="21"/>
  <c r="EL60" i="21"/>
  <c r="CC60" i="21"/>
  <c r="CI60" i="21"/>
  <c r="DN60" i="21"/>
  <c r="AS60" i="21"/>
  <c r="EO60" i="21"/>
  <c r="BS60" i="21"/>
  <c r="CG60" i="21"/>
  <c r="CF60" i="21"/>
  <c r="AI60" i="21"/>
  <c r="BY60" i="21"/>
  <c r="EB60" i="21"/>
  <c r="BQ60" i="21"/>
  <c r="BF60" i="21"/>
  <c r="AO60" i="21"/>
  <c r="Q60" i="21"/>
  <c r="AJ60" i="21"/>
  <c r="CD60" i="21"/>
  <c r="DI60" i="21"/>
  <c r="BW60" i="21"/>
  <c r="AN60" i="21"/>
  <c r="U60" i="21"/>
  <c r="AK60" i="21"/>
  <c r="EK60" i="21"/>
  <c r="AQ60" i="21"/>
  <c r="CA60" i="21"/>
  <c r="CX60" i="21"/>
  <c r="BN60" i="21"/>
  <c r="DS60" i="21"/>
  <c r="DW60" i="21"/>
  <c r="AF60" i="21"/>
  <c r="X60" i="21"/>
  <c r="AG60" i="21"/>
  <c r="BU60" i="21"/>
  <c r="R60" i="21"/>
  <c r="V60" i="21"/>
  <c r="DT60" i="21"/>
  <c r="DC60" i="21"/>
  <c r="BT60" i="21"/>
  <c r="W60" i="21"/>
  <c r="DV60" i="21"/>
  <c r="DP60" i="21"/>
  <c r="AU60" i="21"/>
  <c r="AH60" i="21"/>
  <c r="DY60" i="21"/>
  <c r="DM60" i="21"/>
  <c r="P60" i="21"/>
  <c r="EA60" i="21"/>
  <c r="AT60" i="21"/>
  <c r="BL60" i="21"/>
  <c r="AV60" i="21"/>
  <c r="CW60" i="21"/>
  <c r="BE60" i="21"/>
  <c r="BI60" i="21"/>
  <c r="Y60" i="21"/>
  <c r="CM60" i="21"/>
  <c r="EE60" i="21"/>
  <c r="BB60" i="21"/>
  <c r="AB60" i="21"/>
  <c r="DH60" i="21"/>
  <c r="EC60" i="21"/>
  <c r="CQ60" i="21"/>
  <c r="DB60" i="21"/>
  <c r="CL60" i="21"/>
  <c r="AP60" i="21"/>
  <c r="EG60" i="21"/>
  <c r="CP60" i="21"/>
  <c r="CU60" i="21"/>
  <c r="DD60" i="21"/>
  <c r="DR60" i="21"/>
  <c r="CN60" i="21"/>
  <c r="BV60" i="21"/>
  <c r="CZ60" i="21"/>
  <c r="BP60" i="21"/>
  <c r="DF60" i="21"/>
  <c r="AR60" i="21"/>
  <c r="EJ60" i="21"/>
  <c r="T60" i="21"/>
  <c r="CH60" i="21"/>
  <c r="CT60" i="21"/>
  <c r="AL60" i="21"/>
  <c r="DL60" i="21"/>
  <c r="DX60" i="21"/>
  <c r="BD60" i="21"/>
  <c r="BJ60" i="21"/>
  <c r="CB60" i="21"/>
  <c r="ED60" i="21"/>
  <c r="Z60" i="21"/>
  <c r="AX60" i="21"/>
  <c r="N60" i="21"/>
  <c r="L60" i="21" l="1"/>
  <c r="O38" i="25"/>
  <c r="N66" i="21"/>
  <c r="CB66" i="21"/>
  <c r="CC38" i="25"/>
  <c r="DL66" i="21"/>
  <c r="DM38" i="25"/>
  <c r="T66" i="21"/>
  <c r="U38" i="25"/>
  <c r="BP66" i="21"/>
  <c r="BQ38" i="25"/>
  <c r="DR66" i="21"/>
  <c r="DS38" i="25"/>
  <c r="EG66" i="21"/>
  <c r="EH38" i="25"/>
  <c r="EH37" i="25" s="1"/>
  <c r="CQ66" i="21"/>
  <c r="CR38" i="25"/>
  <c r="CR37" i="25" s="1"/>
  <c r="BB66" i="21"/>
  <c r="BC38" i="25"/>
  <c r="BC37" i="25" s="1"/>
  <c r="BI66" i="21"/>
  <c r="BJ38" i="25"/>
  <c r="BJ37" i="25" s="1"/>
  <c r="BL66" i="21"/>
  <c r="BM38" i="25"/>
  <c r="BM37" i="25" s="1"/>
  <c r="DN38" i="25"/>
  <c r="DN37" i="25" s="1"/>
  <c r="DM66" i="21"/>
  <c r="DP66" i="21"/>
  <c r="DQ38" i="25"/>
  <c r="DQ37" i="25" s="1"/>
  <c r="DC66" i="21"/>
  <c r="DD38" i="25"/>
  <c r="DD37" i="25" s="1"/>
  <c r="BV38" i="25"/>
  <c r="BV37" i="25" s="1"/>
  <c r="BU66" i="21"/>
  <c r="DW66" i="21"/>
  <c r="DX38" i="25"/>
  <c r="DX37" i="25" s="1"/>
  <c r="CA66" i="21"/>
  <c r="CB38" i="25"/>
  <c r="CB37" i="25" s="1"/>
  <c r="U66" i="21"/>
  <c r="V38" i="25"/>
  <c r="V37" i="25" s="1"/>
  <c r="CD66" i="21"/>
  <c r="CE38" i="25"/>
  <c r="CE37" i="25" s="1"/>
  <c r="BF66" i="21"/>
  <c r="BG38" i="25"/>
  <c r="BG37" i="25" s="1"/>
  <c r="AI66" i="21"/>
  <c r="AJ38" i="25"/>
  <c r="AJ37" i="25" s="1"/>
  <c r="EO66" i="21"/>
  <c r="EP38" i="25"/>
  <c r="EP37" i="25" s="1"/>
  <c r="CD38" i="25"/>
  <c r="CD37" i="25" s="1"/>
  <c r="CC66" i="21"/>
  <c r="AC66" i="21"/>
  <c r="AD38" i="25"/>
  <c r="AD37" i="25" s="1"/>
  <c r="EJ38" i="25"/>
  <c r="EJ37" i="25" s="1"/>
  <c r="EI66" i="21"/>
  <c r="BH66" i="21"/>
  <c r="BI38" i="25"/>
  <c r="BI37" i="25" s="1"/>
  <c r="AF38" i="25"/>
  <c r="AF37" i="25" s="1"/>
  <c r="AE66" i="21"/>
  <c r="DK38" i="25"/>
  <c r="DK37" i="25" s="1"/>
  <c r="DJ66" i="21"/>
  <c r="BP38" i="25"/>
  <c r="BP37" i="25" s="1"/>
  <c r="BO66" i="21"/>
  <c r="DK66" i="21"/>
  <c r="DL38" i="25"/>
  <c r="DL37" i="25" s="1"/>
  <c r="S66" i="21"/>
  <c r="T38" i="25"/>
  <c r="T37" i="25" s="1"/>
  <c r="AY66" i="21"/>
  <c r="AZ38" i="25"/>
  <c r="AZ37" i="25" s="1"/>
  <c r="BR66" i="21"/>
  <c r="BS38" i="25"/>
  <c r="BS37" i="25" s="1"/>
  <c r="AX66" i="21"/>
  <c r="AY38" i="25"/>
  <c r="BJ66" i="21"/>
  <c r="BK38" i="25"/>
  <c r="AL66" i="21"/>
  <c r="AM38" i="25"/>
  <c r="EJ66" i="21"/>
  <c r="EK38" i="25"/>
  <c r="CZ66" i="21"/>
  <c r="DA38" i="25"/>
  <c r="DD66" i="21"/>
  <c r="DE38" i="25"/>
  <c r="DE37" i="25" s="1"/>
  <c r="AP66" i="21"/>
  <c r="AQ38" i="25"/>
  <c r="AQ37" i="25" s="1"/>
  <c r="EC66" i="21"/>
  <c r="ED38" i="25"/>
  <c r="ED37" i="25" s="1"/>
  <c r="EE66" i="21"/>
  <c r="EF38" i="25"/>
  <c r="EF37" i="25" s="1"/>
  <c r="BE66" i="21"/>
  <c r="BF38" i="25"/>
  <c r="BF37" i="25" s="1"/>
  <c r="AT66" i="21"/>
  <c r="AU38" i="25"/>
  <c r="AU37" i="25" s="1"/>
  <c r="DZ38" i="25"/>
  <c r="DZ37" i="25" s="1"/>
  <c r="DY66" i="21"/>
  <c r="DV66" i="21"/>
  <c r="DW38" i="25"/>
  <c r="DW37" i="25" s="1"/>
  <c r="DT66" i="21"/>
  <c r="DU38" i="25"/>
  <c r="DU37" i="25" s="1"/>
  <c r="AH38" i="25"/>
  <c r="AH37" i="25" s="1"/>
  <c r="AG66" i="21"/>
  <c r="DT38" i="25"/>
  <c r="DT37" i="25" s="1"/>
  <c r="DS66" i="21"/>
  <c r="AQ66" i="21"/>
  <c r="AR38" i="25"/>
  <c r="AR37" i="25" s="1"/>
  <c r="AN66" i="21"/>
  <c r="AO38" i="25"/>
  <c r="AO37" i="25" s="1"/>
  <c r="AK38" i="25"/>
  <c r="AK37" i="25" s="1"/>
  <c r="AJ66" i="21"/>
  <c r="BR38" i="25"/>
  <c r="BR37" i="25" s="1"/>
  <c r="BQ66" i="21"/>
  <c r="CG38" i="25"/>
  <c r="CG37" i="25" s="1"/>
  <c r="CF66" i="21"/>
  <c r="AS66" i="21"/>
  <c r="AT38" i="25"/>
  <c r="AT37" i="25" s="1"/>
  <c r="EL66" i="21"/>
  <c r="EM38" i="25"/>
  <c r="EM37" i="25" s="1"/>
  <c r="AM66" i="21"/>
  <c r="AN38" i="25"/>
  <c r="AN37" i="25" s="1"/>
  <c r="DF38" i="25"/>
  <c r="DF37" i="25" s="1"/>
  <c r="DE66" i="21"/>
  <c r="CS38" i="25"/>
  <c r="CS37" i="25" s="1"/>
  <c r="CR66" i="21"/>
  <c r="BA66" i="21"/>
  <c r="BB38" i="25"/>
  <c r="BB37" i="25" s="1"/>
  <c r="DB38" i="25"/>
  <c r="DB37" i="25" s="1"/>
  <c r="DA66" i="21"/>
  <c r="CW38" i="25"/>
  <c r="CW37" i="25" s="1"/>
  <c r="CV66" i="21"/>
  <c r="CJ66" i="21"/>
  <c r="CK38" i="25"/>
  <c r="CK37" i="25" s="1"/>
  <c r="BZ66" i="21"/>
  <c r="CA38" i="25"/>
  <c r="CA37" i="25" s="1"/>
  <c r="BD38" i="25"/>
  <c r="BD37" i="25" s="1"/>
  <c r="BC66" i="21"/>
  <c r="CY66" i="21"/>
  <c r="CZ38" i="25"/>
  <c r="CZ37" i="25" s="1"/>
  <c r="Z66" i="21"/>
  <c r="AA38" i="25"/>
  <c r="BD66" i="21"/>
  <c r="BE38" i="25"/>
  <c r="CT66" i="21"/>
  <c r="CU38" i="25"/>
  <c r="AR66" i="21"/>
  <c r="AS38" i="25"/>
  <c r="BV66" i="21"/>
  <c r="BW38" i="25"/>
  <c r="CV38" i="25"/>
  <c r="CV37" i="25" s="1"/>
  <c r="CU66" i="21"/>
  <c r="CL66" i="21"/>
  <c r="CM38" i="25"/>
  <c r="CM37" i="25" s="1"/>
  <c r="DH66" i="21"/>
  <c r="DI38" i="25"/>
  <c r="DI37" i="25" s="1"/>
  <c r="CM66" i="21"/>
  <c r="CN38" i="25"/>
  <c r="CN37" i="25" s="1"/>
  <c r="CW66" i="21"/>
  <c r="CX38" i="25"/>
  <c r="CX37" i="25" s="1"/>
  <c r="EB38" i="25"/>
  <c r="EB37" i="25" s="1"/>
  <c r="EA66" i="21"/>
  <c r="AH66" i="21"/>
  <c r="AI38" i="25"/>
  <c r="AI37" i="25" s="1"/>
  <c r="W66" i="21"/>
  <c r="X38" i="25"/>
  <c r="X37" i="25" s="1"/>
  <c r="V66" i="21"/>
  <c r="W38" i="25"/>
  <c r="W37" i="25" s="1"/>
  <c r="X66" i="21"/>
  <c r="Y38" i="25"/>
  <c r="Y37" i="25" s="1"/>
  <c r="BO38" i="25"/>
  <c r="BO37" i="25" s="1"/>
  <c r="BN66" i="21"/>
  <c r="EL38" i="25"/>
  <c r="EL37" i="25" s="1"/>
  <c r="EK66" i="21"/>
  <c r="BX38" i="25"/>
  <c r="BX37" i="25" s="1"/>
  <c r="BW66" i="21"/>
  <c r="R38" i="25"/>
  <c r="R37" i="25" s="1"/>
  <c r="Q66" i="21"/>
  <c r="EC38" i="25"/>
  <c r="EC37" i="25" s="1"/>
  <c r="EB66" i="21"/>
  <c r="CH38" i="25"/>
  <c r="CH37" i="25" s="1"/>
  <c r="CG66" i="21"/>
  <c r="DN66" i="21"/>
  <c r="DO38" i="25"/>
  <c r="DO37" i="25" s="1"/>
  <c r="AW66" i="21"/>
  <c r="AX38" i="25"/>
  <c r="AX37" i="25" s="1"/>
  <c r="DG66" i="21"/>
  <c r="DH38" i="25"/>
  <c r="DH37" i="25" s="1"/>
  <c r="EM66" i="21"/>
  <c r="EN38" i="25"/>
  <c r="EN37" i="25" s="1"/>
  <c r="BH38" i="25"/>
  <c r="BH37" i="25" s="1"/>
  <c r="BG66" i="21"/>
  <c r="BK66" i="21"/>
  <c r="BL38" i="25"/>
  <c r="BL37" i="25" s="1"/>
  <c r="BM66" i="21"/>
  <c r="BN38" i="25"/>
  <c r="BN37" i="25" s="1"/>
  <c r="DV38" i="25"/>
  <c r="DV37" i="25" s="1"/>
  <c r="DU66" i="21"/>
  <c r="AB38" i="25"/>
  <c r="AB37" i="25" s="1"/>
  <c r="AA66" i="21"/>
  <c r="CE66" i="21"/>
  <c r="CF38" i="25"/>
  <c r="CF37" i="25" s="1"/>
  <c r="EN66" i="21"/>
  <c r="EO38" i="25"/>
  <c r="EO37" i="25" s="1"/>
  <c r="AD66" i="21"/>
  <c r="AE38" i="25"/>
  <c r="AE37" i="25" s="1"/>
  <c r="ED66" i="21"/>
  <c r="EE38" i="25"/>
  <c r="DX66" i="21"/>
  <c r="DY38" i="25"/>
  <c r="CH66" i="21"/>
  <c r="CI38" i="25"/>
  <c r="DF66" i="21"/>
  <c r="DG38" i="25"/>
  <c r="CN66" i="21"/>
  <c r="CO38" i="25"/>
  <c r="CP66" i="21"/>
  <c r="CQ38" i="25"/>
  <c r="CQ37" i="25" s="1"/>
  <c r="DB66" i="21"/>
  <c r="DC38" i="25"/>
  <c r="DC37" i="25" s="1"/>
  <c r="AB66" i="21"/>
  <c r="AC38" i="25"/>
  <c r="AC37" i="25" s="1"/>
  <c r="Z38" i="25"/>
  <c r="Z37" i="25" s="1"/>
  <c r="Y66" i="21"/>
  <c r="AW38" i="25"/>
  <c r="AW37" i="25" s="1"/>
  <c r="AV66" i="21"/>
  <c r="Q38" i="25"/>
  <c r="Q37" i="25" s="1"/>
  <c r="P66" i="21"/>
  <c r="AU66" i="21"/>
  <c r="AV38" i="25"/>
  <c r="AV37" i="25" s="1"/>
  <c r="BT66" i="21"/>
  <c r="BU38" i="25"/>
  <c r="BU37" i="25" s="1"/>
  <c r="S38" i="25"/>
  <c r="S37" i="25" s="1"/>
  <c r="R66" i="21"/>
  <c r="AG38" i="25"/>
  <c r="AF66" i="21"/>
  <c r="CX66" i="21"/>
  <c r="CY38" i="25"/>
  <c r="CY37" i="25" s="1"/>
  <c r="AK66" i="21"/>
  <c r="AL38" i="25"/>
  <c r="AL37" i="25" s="1"/>
  <c r="DJ38" i="25"/>
  <c r="DJ37" i="25" s="1"/>
  <c r="DI66" i="21"/>
  <c r="AP38" i="25"/>
  <c r="AP37" i="25" s="1"/>
  <c r="AO66" i="21"/>
  <c r="BY66" i="21"/>
  <c r="BZ38" i="25"/>
  <c r="BZ37" i="25" s="1"/>
  <c r="BS66" i="21"/>
  <c r="BT38" i="25"/>
  <c r="BT37" i="25" s="1"/>
  <c r="CI66" i="21"/>
  <c r="CJ38" i="25"/>
  <c r="CJ37" i="25" s="1"/>
  <c r="EG38" i="25"/>
  <c r="EG37" i="25" s="1"/>
  <c r="EF66" i="21"/>
  <c r="CS66" i="21"/>
  <c r="CT38" i="25"/>
  <c r="CT37" i="25" s="1"/>
  <c r="DQ66" i="21"/>
  <c r="DR38" i="25"/>
  <c r="DR37" i="25" s="1"/>
  <c r="CO66" i="21"/>
  <c r="CP38" i="25"/>
  <c r="CP37" i="25" s="1"/>
  <c r="CK66" i="21"/>
  <c r="CL38" i="25"/>
  <c r="CL37" i="25" s="1"/>
  <c r="BA38" i="25"/>
  <c r="BA37" i="25" s="1"/>
  <c r="AZ66" i="21"/>
  <c r="P38" i="25"/>
  <c r="P37" i="25" s="1"/>
  <c r="O66" i="21"/>
  <c r="DP38" i="25"/>
  <c r="DP37" i="25" s="1"/>
  <c r="DO66" i="21"/>
  <c r="BX66" i="21"/>
  <c r="BY38" i="25"/>
  <c r="BY37" i="25" s="1"/>
  <c r="EH66" i="21"/>
  <c r="EI38" i="25"/>
  <c r="EI37" i="25" s="1"/>
  <c r="DZ66" i="21"/>
  <c r="EA38" i="25"/>
  <c r="EA37" i="25" s="1"/>
  <c r="AB38" i="30"/>
  <c r="U38" i="30"/>
  <c r="T38" i="30"/>
  <c r="AJ38" i="30"/>
  <c r="AH38" i="30"/>
  <c r="AA38" i="30"/>
  <c r="AE38" i="30"/>
  <c r="O38" i="30"/>
  <c r="X38" i="30"/>
  <c r="S38" i="30"/>
  <c r="W38" i="30"/>
  <c r="AD38" i="30"/>
  <c r="AF38" i="30"/>
  <c r="AG38" i="30"/>
  <c r="Y38" i="30"/>
  <c r="AI38" i="30"/>
  <c r="AC38" i="30"/>
  <c r="Z38" i="30"/>
  <c r="Q38" i="30"/>
  <c r="V38" i="30"/>
  <c r="R38" i="30"/>
  <c r="P38" i="30"/>
  <c r="R37" i="30" l="1"/>
  <c r="AE37" i="30"/>
  <c r="AH37" i="30"/>
  <c r="Y37" i="30"/>
  <c r="AC37" i="30"/>
  <c r="Q37" i="30"/>
  <c r="AJ37" i="30"/>
  <c r="W37" i="30"/>
  <c r="X37" i="30"/>
  <c r="AF37" i="30"/>
  <c r="M38" i="30"/>
  <c r="O37" i="30"/>
  <c r="AB37" i="30"/>
  <c r="AA37" i="30"/>
  <c r="AI37" i="30"/>
  <c r="T37" i="30"/>
  <c r="V37" i="30"/>
  <c r="AD37" i="30"/>
  <c r="S37" i="30"/>
  <c r="U37" i="30"/>
  <c r="AG37" i="30"/>
  <c r="P37" i="30"/>
  <c r="Z37" i="30"/>
  <c r="AG37" i="25"/>
  <c r="DG37" i="25"/>
  <c r="DY37" i="25"/>
  <c r="BW37" i="25"/>
  <c r="CU37" i="25"/>
  <c r="AA37" i="25"/>
  <c r="EK37" i="25"/>
  <c r="BK37" i="25"/>
  <c r="BQ37" i="25"/>
  <c r="DM37" i="25"/>
  <c r="N67" i="21"/>
  <c r="N37" i="26" s="1"/>
  <c r="M38" i="25"/>
  <c r="O37" i="25"/>
  <c r="CO37" i="25"/>
  <c r="CI37" i="25"/>
  <c r="EE37" i="25"/>
  <c r="AS37" i="25"/>
  <c r="BE37" i="25"/>
  <c r="DA37" i="25"/>
  <c r="AM37" i="25"/>
  <c r="AY37" i="25"/>
  <c r="DS37" i="25"/>
  <c r="U37" i="25"/>
  <c r="CC37" i="25"/>
  <c r="N68" i="21" l="1"/>
  <c r="O22" i="28" s="1"/>
  <c r="M37" i="30"/>
  <c r="N36" i="26"/>
  <c r="M37" i="25"/>
  <c r="O65" i="21" l="1"/>
  <c r="O67" i="21" s="1"/>
  <c r="O37" i="26" s="1"/>
  <c r="O68" i="21" l="1"/>
  <c r="O36" i="26"/>
  <c r="O78" i="27"/>
  <c r="G280" i="21" s="1"/>
  <c r="M283" i="21" s="1"/>
  <c r="M285" i="21" l="1"/>
  <c r="G281" i="21"/>
  <c r="M282" i="21"/>
  <c r="P22" i="28"/>
  <c r="P65" i="21"/>
  <c r="M286" i="21" l="1"/>
  <c r="M44" i="26"/>
  <c r="P67" i="21"/>
  <c r="P37" i="26" s="1"/>
  <c r="BC285" i="21"/>
  <c r="L285" i="21" s="1"/>
  <c r="BC283" i="21"/>
  <c r="M43" i="29"/>
  <c r="M43" i="32"/>
  <c r="M42" i="29" l="1"/>
  <c r="D146" i="47"/>
  <c r="M42" i="32"/>
  <c r="M43" i="26"/>
  <c r="P36" i="26"/>
  <c r="BC282" i="21"/>
  <c r="L283" i="21"/>
  <c r="P68" i="21"/>
  <c r="N16" i="28"/>
  <c r="N281" i="21"/>
  <c r="N15" i="31"/>
  <c r="N286" i="21" l="1"/>
  <c r="O16" i="28" s="1"/>
  <c r="N289" i="21"/>
  <c r="M73" i="26"/>
  <c r="M319" i="21" s="1"/>
  <c r="Q22" i="28"/>
  <c r="Q65" i="21"/>
  <c r="BC44" i="26"/>
  <c r="L282" i="21"/>
  <c r="D145" i="47"/>
  <c r="T43" i="29"/>
  <c r="Q43" i="32"/>
  <c r="O281" i="21" l="1"/>
  <c r="O35" i="25"/>
  <c r="N293" i="21"/>
  <c r="O286" i="21"/>
  <c r="O289" i="21"/>
  <c r="Q42" i="32"/>
  <c r="H146" i="47"/>
  <c r="L43" i="32"/>
  <c r="C146" i="47" s="1"/>
  <c r="T42" i="29"/>
  <c r="L42" i="29" s="1"/>
  <c r="G8" i="33" s="1"/>
  <c r="L43" i="29"/>
  <c r="BC43" i="26"/>
  <c r="L43" i="26" s="1"/>
  <c r="L44" i="26"/>
  <c r="M323" i="21"/>
  <c r="M322" i="21"/>
  <c r="P16" i="28"/>
  <c r="P281" i="21"/>
  <c r="L286" i="21"/>
  <c r="H393" i="21"/>
  <c r="Q67" i="21"/>
  <c r="Q37" i="26" s="1"/>
  <c r="M354" i="21" l="1"/>
  <c r="P286" i="21"/>
  <c r="P289" i="21"/>
  <c r="N294" i="21"/>
  <c r="N295" i="21" s="1"/>
  <c r="P35" i="25"/>
  <c r="O293" i="21"/>
  <c r="Q36" i="26"/>
  <c r="M51" i="26"/>
  <c r="M324" i="21"/>
  <c r="Q68" i="21"/>
  <c r="Q16" i="28"/>
  <c r="Q281" i="21"/>
  <c r="M52" i="26"/>
  <c r="H145" i="47"/>
  <c r="L42" i="32"/>
  <c r="C145" i="47" s="1"/>
  <c r="M50" i="29"/>
  <c r="M51" i="29"/>
  <c r="M51" i="32"/>
  <c r="M50" i="32"/>
  <c r="Q35" i="25" l="1"/>
  <c r="P293" i="21"/>
  <c r="Q286" i="21"/>
  <c r="R16" i="28" s="1"/>
  <c r="Q289" i="21"/>
  <c r="O292" i="21"/>
  <c r="O294" i="21" s="1"/>
  <c r="O295" i="21" s="1"/>
  <c r="O17" i="28"/>
  <c r="D154" i="47"/>
  <c r="D153" i="47"/>
  <c r="R22" i="28"/>
  <c r="R65" i="21"/>
  <c r="N37" i="28"/>
  <c r="N321" i="21"/>
  <c r="N36" i="31"/>
  <c r="R281" i="21" l="1"/>
  <c r="R289" i="21" s="1"/>
  <c r="R286" i="21"/>
  <c r="S16" i="28" s="1"/>
  <c r="P292" i="21"/>
  <c r="P17" i="28"/>
  <c r="R35" i="25"/>
  <c r="Q293" i="21"/>
  <c r="N37" i="31"/>
  <c r="N327" i="21"/>
  <c r="R67" i="21"/>
  <c r="R37" i="26" s="1"/>
  <c r="N38" i="28"/>
  <c r="S281" i="21" l="1"/>
  <c r="P294" i="21"/>
  <c r="P295" i="21" s="1"/>
  <c r="S35" i="25"/>
  <c r="R293" i="21"/>
  <c r="S286" i="21"/>
  <c r="T16" i="28" s="1"/>
  <c r="S289" i="21"/>
  <c r="R36" i="26"/>
  <c r="O32" i="25"/>
  <c r="N331" i="21"/>
  <c r="R68" i="21"/>
  <c r="O15" i="31"/>
  <c r="T281" i="21" l="1"/>
  <c r="T286" i="21" s="1"/>
  <c r="T35" i="25"/>
  <c r="S293" i="21"/>
  <c r="S309" i="21"/>
  <c r="S303" i="21" s="1"/>
  <c r="Q292" i="21"/>
  <c r="Q17" i="28"/>
  <c r="S22" i="28"/>
  <c r="S65" i="21"/>
  <c r="N332" i="21"/>
  <c r="N333" i="21" s="1"/>
  <c r="O35" i="30"/>
  <c r="U16" i="28" l="1"/>
  <c r="U281" i="21"/>
  <c r="U289" i="21" s="1"/>
  <c r="T289" i="21"/>
  <c r="U35" i="25" s="1"/>
  <c r="U286" i="21"/>
  <c r="V16" i="28" s="1"/>
  <c r="Q294" i="21"/>
  <c r="Q295" i="21" s="1"/>
  <c r="N33" i="26"/>
  <c r="O33" i="28"/>
  <c r="O330" i="21"/>
  <c r="S67" i="21"/>
  <c r="S37" i="26" s="1"/>
  <c r="N36" i="29"/>
  <c r="T293" i="21" l="1"/>
  <c r="V281" i="21"/>
  <c r="V286" i="21" s="1"/>
  <c r="W281" i="21" s="1"/>
  <c r="V35" i="25"/>
  <c r="U293" i="21"/>
  <c r="R292" i="21"/>
  <c r="R17" i="28"/>
  <c r="N35" i="29"/>
  <c r="S36" i="26"/>
  <c r="S68" i="21"/>
  <c r="V289" i="21" l="1"/>
  <c r="V293" i="21" s="1"/>
  <c r="W16" i="28"/>
  <c r="W286" i="21"/>
  <c r="X281" i="21" s="1"/>
  <c r="W289" i="21"/>
  <c r="W35" i="25"/>
  <c r="R294" i="21"/>
  <c r="R295" i="21" s="1"/>
  <c r="T22" i="28"/>
  <c r="T65" i="21"/>
  <c r="O21" i="31"/>
  <c r="X16" i="28" l="1"/>
  <c r="X286" i="21"/>
  <c r="Y281" i="21" s="1"/>
  <c r="X289" i="21"/>
  <c r="S292" i="21"/>
  <c r="S294" i="21" s="1"/>
  <c r="S295" i="21" s="1"/>
  <c r="S17" i="28"/>
  <c r="X35" i="25"/>
  <c r="W293" i="21"/>
  <c r="T67" i="21"/>
  <c r="T37" i="26" s="1"/>
  <c r="Y16" i="28" l="1"/>
  <c r="T292" i="21"/>
  <c r="T294" i="21" s="1"/>
  <c r="T295" i="21" s="1"/>
  <c r="T17" i="28"/>
  <c r="Y35" i="25"/>
  <c r="X293" i="21"/>
  <c r="Y286" i="21"/>
  <c r="Z16" i="28" s="1"/>
  <c r="Y289" i="21"/>
  <c r="Y309" i="21" s="1"/>
  <c r="Y303" i="21" s="1"/>
  <c r="T68" i="21"/>
  <c r="U22" i="28" s="1"/>
  <c r="T36" i="26"/>
  <c r="O16" i="31"/>
  <c r="P15" i="31"/>
  <c r="Z281" i="21" l="1"/>
  <c r="Z286" i="21" s="1"/>
  <c r="AA281" i="21" s="1"/>
  <c r="U65" i="21"/>
  <c r="U67" i="21" s="1"/>
  <c r="U37" i="26" s="1"/>
  <c r="Z289" i="21"/>
  <c r="Z35" i="25"/>
  <c r="Y293" i="21"/>
  <c r="U292" i="21"/>
  <c r="U294" i="21" s="1"/>
  <c r="U295" i="21" s="1"/>
  <c r="U17" i="28"/>
  <c r="P35" i="30"/>
  <c r="AA16" i="28" l="1"/>
  <c r="V292" i="21"/>
  <c r="V294" i="21" s="1"/>
  <c r="V295" i="21" s="1"/>
  <c r="V17" i="28"/>
  <c r="AA35" i="25"/>
  <c r="Z293" i="21"/>
  <c r="AA286" i="21"/>
  <c r="AB281" i="21" s="1"/>
  <c r="AA289" i="21"/>
  <c r="U68" i="21"/>
  <c r="U36" i="26"/>
  <c r="AB16" i="28" l="1"/>
  <c r="AB286" i="21"/>
  <c r="AC281" i="21" s="1"/>
  <c r="AB289" i="21"/>
  <c r="AB35" i="25"/>
  <c r="AA293" i="21"/>
  <c r="W292" i="21"/>
  <c r="W294" i="21" s="1"/>
  <c r="W295" i="21" s="1"/>
  <c r="W17" i="28"/>
  <c r="V22" i="28"/>
  <c r="V65" i="21"/>
  <c r="AC16" i="28" l="1"/>
  <c r="AC35" i="25"/>
  <c r="AB293" i="21"/>
  <c r="AC286" i="21"/>
  <c r="AD281" i="21" s="1"/>
  <c r="AC289" i="21"/>
  <c r="X292" i="21"/>
  <c r="X294" i="21" s="1"/>
  <c r="X295" i="21" s="1"/>
  <c r="X17" i="28"/>
  <c r="V67" i="21"/>
  <c r="V37" i="26" s="1"/>
  <c r="AD16" i="28" l="1"/>
  <c r="AD286" i="21"/>
  <c r="AE281" i="21" s="1"/>
  <c r="AD289" i="21"/>
  <c r="AD35" i="25"/>
  <c r="AC293" i="21"/>
  <c r="Y292" i="21"/>
  <c r="Y294" i="21" s="1"/>
  <c r="Y295" i="21" s="1"/>
  <c r="Y17" i="28"/>
  <c r="V36" i="26"/>
  <c r="V68" i="21"/>
  <c r="AE16" i="28" l="1"/>
  <c r="AE286" i="21"/>
  <c r="AF281" i="21" s="1"/>
  <c r="AE289" i="21"/>
  <c r="AE35" i="25"/>
  <c r="AD293" i="21"/>
  <c r="Z292" i="21"/>
  <c r="Z294" i="21" s="1"/>
  <c r="Z295" i="21" s="1"/>
  <c r="Z17" i="28"/>
  <c r="W22" i="28"/>
  <c r="W65" i="21"/>
  <c r="P16" i="31"/>
  <c r="AF16" i="28" l="1"/>
  <c r="AF286" i="21"/>
  <c r="AG16" i="28" s="1"/>
  <c r="AF289" i="21"/>
  <c r="AF35" i="25"/>
  <c r="AE293" i="21"/>
  <c r="AE309" i="21"/>
  <c r="AE303" i="21" s="1"/>
  <c r="AA292" i="21"/>
  <c r="AA294" i="21" s="1"/>
  <c r="AA295" i="21" s="1"/>
  <c r="AA17" i="28"/>
  <c r="W67" i="21"/>
  <c r="W37" i="26" s="1"/>
  <c r="Q35" i="30"/>
  <c r="Q15" i="31"/>
  <c r="AG281" i="21" l="1"/>
  <c r="AB292" i="21"/>
  <c r="AB294" i="21" s="1"/>
  <c r="AB295" i="21" s="1"/>
  <c r="AB17" i="28"/>
  <c r="AG35" i="25"/>
  <c r="AF293" i="21"/>
  <c r="AG286" i="21"/>
  <c r="AH16" i="28" s="1"/>
  <c r="AG289" i="21"/>
  <c r="W36" i="26"/>
  <c r="W68" i="21"/>
  <c r="AH281" i="21" l="1"/>
  <c r="AH35" i="25"/>
  <c r="AG293" i="21"/>
  <c r="AH286" i="21"/>
  <c r="AI16" i="28" s="1"/>
  <c r="AH289" i="21"/>
  <c r="AC292" i="21"/>
  <c r="AC294" i="21" s="1"/>
  <c r="AC295" i="21" s="1"/>
  <c r="AC17" i="28"/>
  <c r="X22" i="28"/>
  <c r="X65" i="21"/>
  <c r="AI281" i="21" l="1"/>
  <c r="AD292" i="21"/>
  <c r="AD294" i="21" s="1"/>
  <c r="AD295" i="21" s="1"/>
  <c r="AD17" i="28"/>
  <c r="AI35" i="25"/>
  <c r="AH293" i="21"/>
  <c r="X67" i="21"/>
  <c r="X37" i="26" s="1"/>
  <c r="AE17" i="28" l="1"/>
  <c r="AE292" i="21"/>
  <c r="AE294" i="21" s="1"/>
  <c r="AE295" i="21" s="1"/>
  <c r="AI286" i="21"/>
  <c r="AI289" i="21"/>
  <c r="X68" i="21"/>
  <c r="Y65" i="21" s="1"/>
  <c r="X36" i="26"/>
  <c r="Y22" i="28" l="1"/>
  <c r="AJ281" i="21"/>
  <c r="AJ16" i="28"/>
  <c r="AF292" i="21"/>
  <c r="AF294" i="21" s="1"/>
  <c r="AF295" i="21" s="1"/>
  <c r="AF17" i="28"/>
  <c r="AJ35" i="25"/>
  <c r="AI293" i="21"/>
  <c r="Y67" i="21"/>
  <c r="Y37" i="26" s="1"/>
  <c r="N36" i="32"/>
  <c r="O36" i="29"/>
  <c r="Q16" i="31"/>
  <c r="AG17" i="28" l="1"/>
  <c r="AG292" i="21"/>
  <c r="AG294" i="21" s="1"/>
  <c r="AG295" i="21" s="1"/>
  <c r="AJ286" i="21"/>
  <c r="AJ289" i="21"/>
  <c r="Y68" i="21"/>
  <c r="Z22" i="28" s="1"/>
  <c r="E139" i="47"/>
  <c r="N35" i="32"/>
  <c r="O35" i="29"/>
  <c r="Y36" i="26"/>
  <c r="P21" i="31"/>
  <c r="Z65" i="21" l="1"/>
  <c r="AK16" i="28"/>
  <c r="AK281" i="21"/>
  <c r="AH292" i="21"/>
  <c r="AH294" i="21" s="1"/>
  <c r="AH295" i="21" s="1"/>
  <c r="AH17" i="28"/>
  <c r="AK35" i="25"/>
  <c r="AJ293" i="21"/>
  <c r="E138" i="47"/>
  <c r="Z67" i="21"/>
  <c r="Z37" i="26" s="1"/>
  <c r="AI292" i="21" l="1"/>
  <c r="AI294" i="21" s="1"/>
  <c r="AI295" i="21" s="1"/>
  <c r="AI17" i="28"/>
  <c r="AK286" i="21"/>
  <c r="AK289" i="21"/>
  <c r="Z68" i="21"/>
  <c r="Z36" i="26"/>
  <c r="AL35" i="25" l="1"/>
  <c r="AK293" i="21"/>
  <c r="AK309" i="21"/>
  <c r="AK303" i="21" s="1"/>
  <c r="AL281" i="21"/>
  <c r="AL16" i="28"/>
  <c r="AJ292" i="21"/>
  <c r="AJ294" i="21" s="1"/>
  <c r="AJ295" i="21" s="1"/>
  <c r="AJ17" i="28"/>
  <c r="AA22" i="28"/>
  <c r="AA65" i="21"/>
  <c r="R35" i="30"/>
  <c r="R15" i="31"/>
  <c r="AL286" i="21" l="1"/>
  <c r="AL289" i="21"/>
  <c r="AK17" i="28"/>
  <c r="AK292" i="21"/>
  <c r="AK294" i="21" s="1"/>
  <c r="AK295" i="21" s="1"/>
  <c r="AA67" i="21"/>
  <c r="AA37" i="26" s="1"/>
  <c r="AL292" i="21" l="1"/>
  <c r="AL17" i="28"/>
  <c r="AM35" i="25"/>
  <c r="AL293" i="21"/>
  <c r="AM281" i="21"/>
  <c r="AM16" i="28"/>
  <c r="AA36" i="26"/>
  <c r="AA68" i="21"/>
  <c r="R16" i="31"/>
  <c r="AM286" i="21" l="1"/>
  <c r="AM289" i="21"/>
  <c r="AL294" i="21"/>
  <c r="AL295" i="21" s="1"/>
  <c r="AB22" i="28"/>
  <c r="AB65" i="21"/>
  <c r="AM292" i="21" l="1"/>
  <c r="AM17" i="28"/>
  <c r="AN35" i="25"/>
  <c r="AM293" i="21"/>
  <c r="AN16" i="28"/>
  <c r="AN281" i="21"/>
  <c r="AB67" i="21"/>
  <c r="AB37" i="26" s="1"/>
  <c r="AN286" i="21" l="1"/>
  <c r="AN289" i="21"/>
  <c r="AM294" i="21"/>
  <c r="AM295" i="21" s="1"/>
  <c r="AB68" i="21"/>
  <c r="AC22" i="28" s="1"/>
  <c r="AB36" i="26"/>
  <c r="AC65" i="21" l="1"/>
  <c r="AC67" i="21" s="1"/>
  <c r="AC37" i="26" s="1"/>
  <c r="AN17" i="28"/>
  <c r="AN292" i="21"/>
  <c r="AO35" i="25"/>
  <c r="AN293" i="21"/>
  <c r="AO16" i="28"/>
  <c r="AO281" i="21"/>
  <c r="AO286" i="21" l="1"/>
  <c r="AO289" i="21"/>
  <c r="AN294" i="21"/>
  <c r="AN295" i="21" s="1"/>
  <c r="AC68" i="21"/>
  <c r="AC36" i="26"/>
  <c r="AO292" i="21" l="1"/>
  <c r="AO17" i="28"/>
  <c r="AP35" i="25"/>
  <c r="AO293" i="21"/>
  <c r="AP16" i="28"/>
  <c r="AP281" i="21"/>
  <c r="AD22" i="28"/>
  <c r="AD65" i="21"/>
  <c r="AP286" i="21" l="1"/>
  <c r="AP289" i="21"/>
  <c r="AO294" i="21"/>
  <c r="AO295" i="21" s="1"/>
  <c r="AD67" i="21"/>
  <c r="AD37" i="26" s="1"/>
  <c r="AP292" i="21" l="1"/>
  <c r="AP17" i="28"/>
  <c r="AQ35" i="25"/>
  <c r="AP293" i="21"/>
  <c r="AQ281" i="21"/>
  <c r="AQ16" i="28"/>
  <c r="AD68" i="21"/>
  <c r="AD36" i="26"/>
  <c r="AQ286" i="21" l="1"/>
  <c r="AQ289" i="21"/>
  <c r="AP294" i="21"/>
  <c r="AP295" i="21" s="1"/>
  <c r="AE22" i="28"/>
  <c r="AE65" i="21"/>
  <c r="AQ292" i="21" l="1"/>
  <c r="AQ17" i="28"/>
  <c r="AR35" i="25"/>
  <c r="AQ293" i="21"/>
  <c r="AR16" i="28"/>
  <c r="AR281" i="21"/>
  <c r="AE67" i="21"/>
  <c r="AE37" i="26" s="1"/>
  <c r="S35" i="30"/>
  <c r="S15" i="31"/>
  <c r="P36" i="29"/>
  <c r="AR286" i="21" l="1"/>
  <c r="AR289" i="21"/>
  <c r="AQ294" i="21"/>
  <c r="AQ295" i="21" s="1"/>
  <c r="AE68" i="21"/>
  <c r="AF22" i="28" s="1"/>
  <c r="P35" i="29"/>
  <c r="AE36" i="26"/>
  <c r="Q21" i="31"/>
  <c r="AF65" i="21" l="1"/>
  <c r="AR292" i="21"/>
  <c r="AR17" i="28"/>
  <c r="AS35" i="25"/>
  <c r="AR293" i="21"/>
  <c r="AS281" i="21"/>
  <c r="AS16" i="28"/>
  <c r="AF67" i="21"/>
  <c r="AF37" i="26" s="1"/>
  <c r="S16" i="31"/>
  <c r="AS286" i="21" l="1"/>
  <c r="AS289" i="21"/>
  <c r="AF68" i="21"/>
  <c r="AG22" i="28" s="1"/>
  <c r="AR294" i="21"/>
  <c r="AR295" i="21" s="1"/>
  <c r="AF36" i="26"/>
  <c r="AS292" i="21" l="1"/>
  <c r="AS17" i="28"/>
  <c r="AT35" i="25"/>
  <c r="AS293" i="21"/>
  <c r="AG65" i="21"/>
  <c r="AG67" i="21" s="1"/>
  <c r="AG37" i="26" s="1"/>
  <c r="AT281" i="21"/>
  <c r="AT16" i="28"/>
  <c r="AT286" i="21" l="1"/>
  <c r="AT289" i="21"/>
  <c r="AS294" i="21"/>
  <c r="AS295" i="21" s="1"/>
  <c r="AG68" i="21"/>
  <c r="AH22" i="28" s="1"/>
  <c r="AG36" i="26"/>
  <c r="AT292" i="21" l="1"/>
  <c r="AT17" i="28"/>
  <c r="AH65" i="21"/>
  <c r="AH67" i="21" s="1"/>
  <c r="AH37" i="26" s="1"/>
  <c r="AU35" i="25"/>
  <c r="AT293" i="21"/>
  <c r="AU16" i="28"/>
  <c r="AU281" i="21"/>
  <c r="AU286" i="21" l="1"/>
  <c r="AU289" i="21"/>
  <c r="AT294" i="21"/>
  <c r="AT295" i="21" s="1"/>
  <c r="AH68" i="21"/>
  <c r="AI22" i="28" s="1"/>
  <c r="AH36" i="26"/>
  <c r="AI65" i="21" l="1"/>
  <c r="AU292" i="21"/>
  <c r="AU17" i="28"/>
  <c r="AV35" i="25"/>
  <c r="AU293" i="21"/>
  <c r="AV281" i="21"/>
  <c r="AV16" i="28"/>
  <c r="AI67" i="21"/>
  <c r="AI37" i="26" s="1"/>
  <c r="AV286" i="21" l="1"/>
  <c r="AV289" i="21"/>
  <c r="AU294" i="21"/>
  <c r="AU295" i="21" s="1"/>
  <c r="AI36" i="26"/>
  <c r="AI68" i="21"/>
  <c r="AV292" i="21" l="1"/>
  <c r="AV17" i="28"/>
  <c r="AW35" i="25"/>
  <c r="AV293" i="21"/>
  <c r="AW16" i="28"/>
  <c r="AW281" i="21"/>
  <c r="AJ22" i="28"/>
  <c r="AJ65" i="21"/>
  <c r="AW286" i="21" l="1"/>
  <c r="AW289" i="21"/>
  <c r="AV294" i="21"/>
  <c r="AV295" i="21" s="1"/>
  <c r="AJ67" i="21"/>
  <c r="AJ37" i="26" s="1"/>
  <c r="AW292" i="21" l="1"/>
  <c r="AW17" i="28"/>
  <c r="AX35" i="25"/>
  <c r="AW293" i="21"/>
  <c r="AX16" i="28"/>
  <c r="AX281" i="21"/>
  <c r="AJ68" i="21"/>
  <c r="AK22" i="28" s="1"/>
  <c r="AJ36" i="26"/>
  <c r="T15" i="31"/>
  <c r="T35" i="30"/>
  <c r="AK65" i="21" l="1"/>
  <c r="AX286" i="21"/>
  <c r="AX289" i="21"/>
  <c r="AW294" i="21"/>
  <c r="AW295" i="21" s="1"/>
  <c r="AK67" i="21"/>
  <c r="AK37" i="26" s="1"/>
  <c r="O36" i="32"/>
  <c r="Q36" i="29"/>
  <c r="AX292" i="21" l="1"/>
  <c r="AX17" i="28"/>
  <c r="AY35" i="25"/>
  <c r="AX293" i="21"/>
  <c r="AY16" i="28"/>
  <c r="AY281" i="21"/>
  <c r="AK68" i="21"/>
  <c r="AL22" i="28" s="1"/>
  <c r="F139" i="47"/>
  <c r="O35" i="32"/>
  <c r="Q35" i="29"/>
  <c r="AK36" i="26"/>
  <c r="R21" i="31"/>
  <c r="T16" i="31"/>
  <c r="AL65" i="21" l="1"/>
  <c r="AY286" i="21"/>
  <c r="AY289" i="21"/>
  <c r="AX294" i="21"/>
  <c r="AX295" i="21" s="1"/>
  <c r="AL67" i="21"/>
  <c r="AL37" i="26" s="1"/>
  <c r="F138" i="47"/>
  <c r="AY292" i="21" l="1"/>
  <c r="AY17" i="28"/>
  <c r="AZ35" i="25"/>
  <c r="AY293" i="21"/>
  <c r="AZ281" i="21"/>
  <c r="AZ16" i="28"/>
  <c r="AL36" i="26"/>
  <c r="AL68" i="21"/>
  <c r="AZ286" i="21" l="1"/>
  <c r="AZ289" i="21"/>
  <c r="AY294" i="21"/>
  <c r="AY295" i="21" s="1"/>
  <c r="AM22" i="28"/>
  <c r="AM65" i="21"/>
  <c r="AZ292" i="21" l="1"/>
  <c r="AZ17" i="28"/>
  <c r="BA35" i="25"/>
  <c r="AZ293" i="21"/>
  <c r="BA281" i="21"/>
  <c r="BA16" i="28"/>
  <c r="AM67" i="21"/>
  <c r="AM37" i="26" s="1"/>
  <c r="BA286" i="21" l="1"/>
  <c r="BA289" i="21"/>
  <c r="AZ294" i="21"/>
  <c r="AZ295" i="21" s="1"/>
  <c r="AM36" i="26"/>
  <c r="AM68" i="21"/>
  <c r="BA292" i="21" l="1"/>
  <c r="BA17" i="28"/>
  <c r="BB35" i="25"/>
  <c r="BA293" i="21"/>
  <c r="BB16" i="28"/>
  <c r="BB281" i="21"/>
  <c r="AN22" i="28"/>
  <c r="AN65" i="21"/>
  <c r="BB286" i="21" l="1"/>
  <c r="BB289" i="21"/>
  <c r="BA294" i="21"/>
  <c r="BA295" i="21" s="1"/>
  <c r="AN67" i="21"/>
  <c r="AN37" i="26" s="1"/>
  <c r="BB292" i="21" l="1"/>
  <c r="BB17" i="28"/>
  <c r="BC35" i="25"/>
  <c r="BB293" i="21"/>
  <c r="BC16" i="28"/>
  <c r="BC281" i="21"/>
  <c r="AN68" i="21"/>
  <c r="AO22" i="28" s="1"/>
  <c r="AN36" i="26"/>
  <c r="AO65" i="21" l="1"/>
  <c r="BC286" i="21"/>
  <c r="BC289" i="21"/>
  <c r="BB294" i="21"/>
  <c r="BB295" i="21" s="1"/>
  <c r="AO67" i="21"/>
  <c r="AO37" i="26" s="1"/>
  <c r="BC292" i="21" l="1"/>
  <c r="BC17" i="28"/>
  <c r="BD35" i="25"/>
  <c r="BC293" i="21"/>
  <c r="BC309" i="21"/>
  <c r="BC303" i="21" s="1"/>
  <c r="BD16" i="28"/>
  <c r="BD281" i="21"/>
  <c r="AO36" i="26"/>
  <c r="AO68" i="21"/>
  <c r="U15" i="31"/>
  <c r="U35" i="30"/>
  <c r="BD286" i="21" l="1"/>
  <c r="BD289" i="21"/>
  <c r="BC294" i="21"/>
  <c r="BC295" i="21" s="1"/>
  <c r="AP22" i="28"/>
  <c r="AP65" i="21"/>
  <c r="BD292" i="21" l="1"/>
  <c r="BD17" i="28"/>
  <c r="BE35" i="25"/>
  <c r="BD293" i="21"/>
  <c r="BE16" i="28"/>
  <c r="BE281" i="21"/>
  <c r="AP67" i="21"/>
  <c r="AP37" i="26" s="1"/>
  <c r="U16" i="31"/>
  <c r="BE286" i="21" l="1"/>
  <c r="BE289" i="21"/>
  <c r="AP68" i="21"/>
  <c r="AQ65" i="21" s="1"/>
  <c r="BD294" i="21"/>
  <c r="BD295" i="21" s="1"/>
  <c r="AP36" i="26"/>
  <c r="AQ22" i="28" l="1"/>
  <c r="BE17" i="28"/>
  <c r="BE292" i="21"/>
  <c r="BF35" i="25"/>
  <c r="BE293" i="21"/>
  <c r="BF281" i="21"/>
  <c r="BF16" i="28"/>
  <c r="AQ67" i="21"/>
  <c r="AQ37" i="26" s="1"/>
  <c r="R36" i="29"/>
  <c r="BF286" i="21" l="1"/>
  <c r="BF289" i="21"/>
  <c r="BE294" i="21"/>
  <c r="BE295" i="21" s="1"/>
  <c r="R35" i="29"/>
  <c r="AQ68" i="21"/>
  <c r="AQ36" i="26"/>
  <c r="BF17" i="28" l="1"/>
  <c r="BF292" i="21"/>
  <c r="BG35" i="25"/>
  <c r="BF293" i="21"/>
  <c r="BG281" i="21"/>
  <c r="BG16" i="28"/>
  <c r="AR22" i="28"/>
  <c r="AR65" i="21"/>
  <c r="S21" i="31"/>
  <c r="BG286" i="21" l="1"/>
  <c r="BG289" i="21"/>
  <c r="BF294" i="21"/>
  <c r="BF295" i="21" s="1"/>
  <c r="AR67" i="21"/>
  <c r="AR37" i="26" s="1"/>
  <c r="BG17" i="28" l="1"/>
  <c r="BG292" i="21"/>
  <c r="BH35" i="25"/>
  <c r="BG293" i="21"/>
  <c r="BH16" i="28"/>
  <c r="BH281" i="21"/>
  <c r="AR68" i="21"/>
  <c r="AR36" i="26"/>
  <c r="BH286" i="21" l="1"/>
  <c r="BH289" i="21"/>
  <c r="BG294" i="21"/>
  <c r="BG295" i="21" s="1"/>
  <c r="AS22" i="28"/>
  <c r="AS65" i="21"/>
  <c r="BH17" i="28" l="1"/>
  <c r="BH292" i="21"/>
  <c r="BI35" i="25"/>
  <c r="BH293" i="21"/>
  <c r="BI16" i="28"/>
  <c r="BI281" i="21"/>
  <c r="AS67" i="21"/>
  <c r="AS37" i="26" s="1"/>
  <c r="BI286" i="21" l="1"/>
  <c r="BI289" i="21"/>
  <c r="BH294" i="21"/>
  <c r="BH295" i="21" s="1"/>
  <c r="AS68" i="21"/>
  <c r="AT65" i="21" s="1"/>
  <c r="AS36" i="26"/>
  <c r="BI292" i="21" l="1"/>
  <c r="BI17" i="28"/>
  <c r="BJ35" i="25"/>
  <c r="BI293" i="21"/>
  <c r="AT22" i="28"/>
  <c r="BJ16" i="28"/>
  <c r="BJ281" i="21"/>
  <c r="AT67" i="21"/>
  <c r="AT37" i="26" s="1"/>
  <c r="V15" i="31"/>
  <c r="V35" i="30"/>
  <c r="BJ286" i="21" l="1"/>
  <c r="BJ289" i="21"/>
  <c r="BI294" i="21"/>
  <c r="BI295" i="21" s="1"/>
  <c r="AT68" i="21"/>
  <c r="AU65" i="21" s="1"/>
  <c r="AT36" i="26"/>
  <c r="AU22" i="28" l="1"/>
  <c r="BJ292" i="21"/>
  <c r="BJ17" i="28"/>
  <c r="BK35" i="25"/>
  <c r="BJ293" i="21"/>
  <c r="BK16" i="28"/>
  <c r="BK281" i="21"/>
  <c r="AU67" i="21"/>
  <c r="AU37" i="26" s="1"/>
  <c r="V16" i="31"/>
  <c r="BK286" i="21" l="1"/>
  <c r="BK289" i="21"/>
  <c r="BJ294" i="21"/>
  <c r="BJ295" i="21" s="1"/>
  <c r="AU68" i="21"/>
  <c r="AV65" i="21" s="1"/>
  <c r="AU36" i="26"/>
  <c r="AV22" i="28" l="1"/>
  <c r="BK292" i="21"/>
  <c r="BK17" i="28"/>
  <c r="BL35" i="25"/>
  <c r="BK293" i="21"/>
  <c r="BL16" i="28"/>
  <c r="BL281" i="21"/>
  <c r="AV67" i="21"/>
  <c r="AV37" i="26" s="1"/>
  <c r="BL286" i="21" l="1"/>
  <c r="BL289" i="21"/>
  <c r="BK294" i="21"/>
  <c r="BK295" i="21" s="1"/>
  <c r="AV68" i="21"/>
  <c r="AV36" i="26"/>
  <c r="BL17" i="28" l="1"/>
  <c r="BL292" i="21"/>
  <c r="BM35" i="25"/>
  <c r="BL293" i="21"/>
  <c r="BM281" i="21"/>
  <c r="BM16" i="28"/>
  <c r="AW22" i="28"/>
  <c r="AW65" i="21"/>
  <c r="BL294" i="21" l="1"/>
  <c r="BL295" i="21" s="1"/>
  <c r="BM292" i="21" s="1"/>
  <c r="BM286" i="21"/>
  <c r="BM289" i="21"/>
  <c r="AW67" i="21"/>
  <c r="AW37" i="26" s="1"/>
  <c r="P36" i="32"/>
  <c r="S36" i="29"/>
  <c r="BM17" i="28" l="1"/>
  <c r="BN35" i="25"/>
  <c r="BM293" i="21"/>
  <c r="BM294" i="21" s="1"/>
  <c r="BM295" i="21" s="1"/>
  <c r="BN16" i="28"/>
  <c r="BN281" i="21"/>
  <c r="G139" i="47"/>
  <c r="P35" i="32"/>
  <c r="S35" i="29"/>
  <c r="AW68" i="21"/>
  <c r="AW36" i="26"/>
  <c r="BN292" i="21" l="1"/>
  <c r="BN17" i="28"/>
  <c r="BN286" i="21"/>
  <c r="BN289" i="21"/>
  <c r="G138" i="47"/>
  <c r="AX22" i="28"/>
  <c r="AX65" i="21"/>
  <c r="T21" i="31"/>
  <c r="BO35" i="25" l="1"/>
  <c r="BN293" i="21"/>
  <c r="BN294" i="21" s="1"/>
  <c r="BN295" i="21" s="1"/>
  <c r="BO16" i="28"/>
  <c r="BO281" i="21"/>
  <c r="AX67" i="21"/>
  <c r="AX37" i="26" s="1"/>
  <c r="BO17" i="28" l="1"/>
  <c r="BO292" i="21"/>
  <c r="BO286" i="21"/>
  <c r="BO289" i="21"/>
  <c r="AX68" i="21"/>
  <c r="AX36" i="26"/>
  <c r="BP35" i="25" l="1"/>
  <c r="BO293" i="21"/>
  <c r="BO294" i="21" s="1"/>
  <c r="BO295" i="21" s="1"/>
  <c r="BO309" i="21"/>
  <c r="BO303" i="21" s="1"/>
  <c r="BP16" i="28"/>
  <c r="BP281" i="21"/>
  <c r="AY22" i="28"/>
  <c r="AY65" i="21"/>
  <c r="W35" i="30"/>
  <c r="W15" i="31"/>
  <c r="BP17" i="28" l="1"/>
  <c r="BP292" i="21"/>
  <c r="BP286" i="21"/>
  <c r="BP289" i="21"/>
  <c r="AY67" i="21"/>
  <c r="AY37" i="26" s="1"/>
  <c r="W16" i="31"/>
  <c r="BQ35" i="25" l="1"/>
  <c r="BP293" i="21"/>
  <c r="BP294" i="21" s="1"/>
  <c r="BP295" i="21" s="1"/>
  <c r="BQ281" i="21"/>
  <c r="BQ16" i="28"/>
  <c r="AY68" i="21"/>
  <c r="AZ22" i="28" s="1"/>
  <c r="AY36" i="26"/>
  <c r="BQ292" i="21" l="1"/>
  <c r="BQ17" i="28"/>
  <c r="BQ286" i="21"/>
  <c r="BQ289" i="21"/>
  <c r="AZ65" i="21"/>
  <c r="AZ67" i="21" s="1"/>
  <c r="AZ37" i="26" s="1"/>
  <c r="BR35" i="25" l="1"/>
  <c r="BQ293" i="21"/>
  <c r="BQ294" i="21" s="1"/>
  <c r="BQ295" i="21" s="1"/>
  <c r="BR281" i="21"/>
  <c r="BR16" i="28"/>
  <c r="AZ68" i="21"/>
  <c r="BA22" i="28" s="1"/>
  <c r="AZ36" i="26"/>
  <c r="BR286" i="21" l="1"/>
  <c r="BR289" i="21"/>
  <c r="BA65" i="21"/>
  <c r="BA67" i="21" s="1"/>
  <c r="BA37" i="26" s="1"/>
  <c r="BR17" i="28"/>
  <c r="BR292" i="21"/>
  <c r="BS35" i="25" l="1"/>
  <c r="BR293" i="21"/>
  <c r="BR294" i="21" s="1"/>
  <c r="BR295" i="21" s="1"/>
  <c r="BS281" i="21"/>
  <c r="BS16" i="28"/>
  <c r="BA68" i="21"/>
  <c r="BA36" i="26"/>
  <c r="BS17" i="28" l="1"/>
  <c r="BS292" i="21"/>
  <c r="BS286" i="21"/>
  <c r="BS289" i="21"/>
  <c r="BB22" i="28"/>
  <c r="BB65" i="21"/>
  <c r="BT35" i="25" l="1"/>
  <c r="BS293" i="21"/>
  <c r="BS294" i="21" s="1"/>
  <c r="BS295" i="21" s="1"/>
  <c r="BT16" i="28"/>
  <c r="BT281" i="21"/>
  <c r="BB67" i="21"/>
  <c r="BB37" i="26" s="1"/>
  <c r="BT17" i="28" l="1"/>
  <c r="BT292" i="21"/>
  <c r="BT286" i="21"/>
  <c r="BT289" i="21"/>
  <c r="BB36" i="26"/>
  <c r="BB68" i="21"/>
  <c r="BU35" i="25" l="1"/>
  <c r="BT293" i="21"/>
  <c r="BT294" i="21" s="1"/>
  <c r="BT295" i="21" s="1"/>
  <c r="BU16" i="28"/>
  <c r="BU281" i="21"/>
  <c r="BC22" i="28"/>
  <c r="BC65" i="21"/>
  <c r="BU292" i="21" l="1"/>
  <c r="BU17" i="28"/>
  <c r="BU286" i="21"/>
  <c r="BU289" i="21"/>
  <c r="BC67" i="21"/>
  <c r="BC37" i="26" s="1"/>
  <c r="T36" i="29"/>
  <c r="BC68" i="21" l="1"/>
  <c r="BD22" i="28" s="1"/>
  <c r="BV35" i="25"/>
  <c r="BU293" i="21"/>
  <c r="BU294" i="21" s="1"/>
  <c r="BU295" i="21" s="1"/>
  <c r="BV16" i="28"/>
  <c r="BV281" i="21"/>
  <c r="T35" i="29"/>
  <c r="BC36" i="26"/>
  <c r="U21" i="31"/>
  <c r="X15" i="31"/>
  <c r="X35" i="30"/>
  <c r="BD65" i="21" l="1"/>
  <c r="BV17" i="28"/>
  <c r="BV292" i="21"/>
  <c r="BV286" i="21"/>
  <c r="BV289" i="21"/>
  <c r="BD67" i="21"/>
  <c r="BD37" i="26" s="1"/>
  <c r="X16" i="31"/>
  <c r="BW35" i="25" l="1"/>
  <c r="BV293" i="21"/>
  <c r="BV294" i="21" s="1"/>
  <c r="BV295" i="21" s="1"/>
  <c r="BW281" i="21"/>
  <c r="BW16" i="28"/>
  <c r="BD68" i="21"/>
  <c r="BD36" i="26"/>
  <c r="BW292" i="21" l="1"/>
  <c r="BW17" i="28"/>
  <c r="BW286" i="21"/>
  <c r="BW289" i="21"/>
  <c r="BE22" i="28"/>
  <c r="BE65" i="21"/>
  <c r="BX281" i="21" l="1"/>
  <c r="BX16" i="28"/>
  <c r="BX35" i="25"/>
  <c r="BW293" i="21"/>
  <c r="BW294" i="21" s="1"/>
  <c r="BW295" i="21" s="1"/>
  <c r="BE67" i="21"/>
  <c r="BE37" i="26" s="1"/>
  <c r="BX17" i="28" l="1"/>
  <c r="BX292" i="21"/>
  <c r="BX286" i="21"/>
  <c r="BX289" i="21"/>
  <c r="BE68" i="21"/>
  <c r="BF22" i="28" s="1"/>
  <c r="BE36" i="26"/>
  <c r="BF65" i="21" l="1"/>
  <c r="BF67" i="21" s="1"/>
  <c r="BF37" i="26" s="1"/>
  <c r="BY35" i="25"/>
  <c r="BX293" i="21"/>
  <c r="BX294" i="21" s="1"/>
  <c r="BX295" i="21" s="1"/>
  <c r="BY16" i="28"/>
  <c r="BY281" i="21"/>
  <c r="BY286" i="21" l="1"/>
  <c r="BY289" i="21"/>
  <c r="BY17" i="28"/>
  <c r="BY292" i="21"/>
  <c r="BF68" i="21"/>
  <c r="BF36" i="26"/>
  <c r="BZ35" i="25" l="1"/>
  <c r="BY293" i="21"/>
  <c r="BY294" i="21" s="1"/>
  <c r="BY295" i="21" s="1"/>
  <c r="BZ16" i="28"/>
  <c r="BZ281" i="21"/>
  <c r="BG22" i="28"/>
  <c r="BG65" i="21"/>
  <c r="BZ292" i="21" l="1"/>
  <c r="BZ17" i="28"/>
  <c r="BZ286" i="21"/>
  <c r="BZ289" i="21"/>
  <c r="BG67" i="21"/>
  <c r="BG37" i="26" s="1"/>
  <c r="CA35" i="25" l="1"/>
  <c r="BZ293" i="21"/>
  <c r="BZ294" i="21" s="1"/>
  <c r="BZ295" i="21" s="1"/>
  <c r="CA16" i="28"/>
  <c r="CA281" i="21"/>
  <c r="BG68" i="21"/>
  <c r="BH22" i="28" s="1"/>
  <c r="BG36" i="26"/>
  <c r="BH65" i="21" l="1"/>
  <c r="BH67" i="21" s="1"/>
  <c r="BH37" i="26" s="1"/>
  <c r="CA17" i="28"/>
  <c r="CA292" i="21"/>
  <c r="CA286" i="21"/>
  <c r="CA289" i="21"/>
  <c r="CB35" i="25" l="1"/>
  <c r="CA293" i="21"/>
  <c r="CA294" i="21" s="1"/>
  <c r="CA295" i="21" s="1"/>
  <c r="CA309" i="21"/>
  <c r="CA303" i="21" s="1"/>
  <c r="CB281" i="21"/>
  <c r="CB16" i="28"/>
  <c r="BH68" i="21"/>
  <c r="BI22" i="28" s="1"/>
  <c r="BH36" i="26"/>
  <c r="Y15" i="31"/>
  <c r="Y35" i="30"/>
  <c r="CB286" i="21" l="1"/>
  <c r="CB289" i="21"/>
  <c r="BI65" i="21"/>
  <c r="BI67" i="21" s="1"/>
  <c r="BI37" i="26" s="1"/>
  <c r="CB292" i="21"/>
  <c r="CB17" i="28"/>
  <c r="Y16" i="31"/>
  <c r="U36" i="29"/>
  <c r="Q36" i="32"/>
  <c r="CC35" i="25" l="1"/>
  <c r="CB293" i="21"/>
  <c r="CB294" i="21" s="1"/>
  <c r="CB295" i="21" s="1"/>
  <c r="CC16" i="28"/>
  <c r="CC281" i="21"/>
  <c r="H139" i="47"/>
  <c r="Q35" i="32"/>
  <c r="U35" i="29"/>
  <c r="BI68" i="21"/>
  <c r="BI36" i="26"/>
  <c r="CC17" i="28" l="1"/>
  <c r="CC292" i="21"/>
  <c r="CC286" i="21"/>
  <c r="CC289" i="21"/>
  <c r="BJ22" i="28"/>
  <c r="BJ65" i="21"/>
  <c r="H138" i="47"/>
  <c r="V21" i="31"/>
  <c r="CD35" i="25" l="1"/>
  <c r="CC293" i="21"/>
  <c r="CC294" i="21" s="1"/>
  <c r="CC295" i="21" s="1"/>
  <c r="CD16" i="28"/>
  <c r="CD281" i="21"/>
  <c r="BJ67" i="21"/>
  <c r="BJ37" i="26" s="1"/>
  <c r="CD292" i="21" l="1"/>
  <c r="CD17" i="28"/>
  <c r="CD286" i="21"/>
  <c r="CD289" i="21"/>
  <c r="BJ68" i="21"/>
  <c r="BJ36" i="26"/>
  <c r="CE35" i="25" l="1"/>
  <c r="CD293" i="21"/>
  <c r="CD294" i="21" s="1"/>
  <c r="CD295" i="21" s="1"/>
  <c r="CE16" i="28"/>
  <c r="CE281" i="21"/>
  <c r="BK22" i="28"/>
  <c r="BK65" i="21"/>
  <c r="CE17" i="28" l="1"/>
  <c r="CE292" i="21"/>
  <c r="CE286" i="21"/>
  <c r="CE289" i="21"/>
  <c r="BK67" i="21"/>
  <c r="BK37" i="26" s="1"/>
  <c r="CF35" i="25" l="1"/>
  <c r="CE293" i="21"/>
  <c r="CE294" i="21" s="1"/>
  <c r="CE295" i="21" s="1"/>
  <c r="CF281" i="21"/>
  <c r="CF16" i="28"/>
  <c r="BK36" i="26"/>
  <c r="BK68" i="21"/>
  <c r="CF286" i="21" l="1"/>
  <c r="CF289" i="21"/>
  <c r="CF17" i="28"/>
  <c r="CF292" i="21"/>
  <c r="BL22" i="28"/>
  <c r="BL65" i="21"/>
  <c r="CG35" i="25" l="1"/>
  <c r="CF293" i="21"/>
  <c r="CF294" i="21" s="1"/>
  <c r="CF295" i="21" s="1"/>
  <c r="CG16" i="28"/>
  <c r="CG281" i="21"/>
  <c r="BL67" i="21"/>
  <c r="BL37" i="26" s="1"/>
  <c r="CG17" i="28" l="1"/>
  <c r="CG292" i="21"/>
  <c r="CG286" i="21"/>
  <c r="CG289" i="21"/>
  <c r="BL36" i="26"/>
  <c r="BL68" i="21"/>
  <c r="CH35" i="25" l="1"/>
  <c r="CG293" i="21"/>
  <c r="CG294" i="21" s="1"/>
  <c r="CG295" i="21" s="1"/>
  <c r="CH281" i="21"/>
  <c r="CH16" i="28"/>
  <c r="BM22" i="28"/>
  <c r="BM65" i="21"/>
  <c r="Z35" i="30"/>
  <c r="Z15" i="31"/>
  <c r="CH17" i="28" l="1"/>
  <c r="CH292" i="21"/>
  <c r="CH286" i="21"/>
  <c r="CH289" i="21"/>
  <c r="BM67" i="21"/>
  <c r="BM37" i="26" s="1"/>
  <c r="Z16" i="31"/>
  <c r="CI35" i="25" l="1"/>
  <c r="CH293" i="21"/>
  <c r="CH294" i="21" s="1"/>
  <c r="CH295" i="21" s="1"/>
  <c r="CI16" i="28"/>
  <c r="CI281" i="21"/>
  <c r="BM36" i="26"/>
  <c r="BM68" i="21"/>
  <c r="CI292" i="21" l="1"/>
  <c r="CI17" i="28"/>
  <c r="CI286" i="21"/>
  <c r="CI289" i="21"/>
  <c r="BN22" i="28"/>
  <c r="BN65" i="21"/>
  <c r="CJ35" i="25" l="1"/>
  <c r="CI293" i="21"/>
  <c r="CI294" i="21" s="1"/>
  <c r="CI295" i="21" s="1"/>
  <c r="CJ16" i="28"/>
  <c r="CJ281" i="21"/>
  <c r="BN67" i="21"/>
  <c r="BN37" i="26" s="1"/>
  <c r="CJ17" i="28" l="1"/>
  <c r="CJ292" i="21"/>
  <c r="CJ286" i="21"/>
  <c r="CJ289" i="21"/>
  <c r="BN68" i="21"/>
  <c r="BN36" i="26"/>
  <c r="CK35" i="25" l="1"/>
  <c r="CJ293" i="21"/>
  <c r="CJ294" i="21" s="1"/>
  <c r="CJ295" i="21" s="1"/>
  <c r="CK16" i="28"/>
  <c r="CK281" i="21"/>
  <c r="BO22" i="28"/>
  <c r="BO65" i="21"/>
  <c r="CK292" i="21" l="1"/>
  <c r="CK17" i="28"/>
  <c r="CK286" i="21"/>
  <c r="CK289" i="21"/>
  <c r="BO67" i="21"/>
  <c r="BO37" i="26" s="1"/>
  <c r="V36" i="29"/>
  <c r="CL16" i="28" l="1"/>
  <c r="CL281" i="21"/>
  <c r="CL35" i="25"/>
  <c r="CK293" i="21"/>
  <c r="CK294" i="21" s="1"/>
  <c r="CK295" i="21" s="1"/>
  <c r="V35" i="29"/>
  <c r="BO36" i="26"/>
  <c r="BO68" i="21"/>
  <c r="CL17" i="28" l="1"/>
  <c r="CL292" i="21"/>
  <c r="CL286" i="21"/>
  <c r="CL289" i="21"/>
  <c r="BP22" i="28"/>
  <c r="BP65" i="21"/>
  <c r="W21" i="31"/>
  <c r="CM16" i="28" l="1"/>
  <c r="CM281" i="21"/>
  <c r="CM35" i="25"/>
  <c r="CL293" i="21"/>
  <c r="CL294" i="21" s="1"/>
  <c r="CL295" i="21" s="1"/>
  <c r="BP67" i="21"/>
  <c r="BP37" i="26" s="1"/>
  <c r="CM17" i="28" l="1"/>
  <c r="CM292" i="21"/>
  <c r="CM286" i="21"/>
  <c r="CM289" i="21"/>
  <c r="BP68" i="21"/>
  <c r="BQ65" i="21" s="1"/>
  <c r="BP36" i="26"/>
  <c r="CN35" i="25" l="1"/>
  <c r="CM293" i="21"/>
  <c r="CM294" i="21" s="1"/>
  <c r="CM295" i="21" s="1"/>
  <c r="CM309" i="21"/>
  <c r="CM303" i="21" s="1"/>
  <c r="CN16" i="28"/>
  <c r="CN281" i="21"/>
  <c r="BQ22" i="28"/>
  <c r="BQ67" i="21"/>
  <c r="BQ37" i="26" s="1"/>
  <c r="AA15" i="31"/>
  <c r="AA35" i="30"/>
  <c r="CN17" i="28" l="1"/>
  <c r="CN292" i="21"/>
  <c r="CN286" i="21"/>
  <c r="CN289" i="21"/>
  <c r="BQ68" i="21"/>
  <c r="BR22" i="28" s="1"/>
  <c r="BQ36" i="26"/>
  <c r="AA16" i="31"/>
  <c r="CO35" i="25" l="1"/>
  <c r="CN293" i="21"/>
  <c r="CN294" i="21" s="1"/>
  <c r="CN295" i="21" s="1"/>
  <c r="CO16" i="28"/>
  <c r="CO281" i="21"/>
  <c r="BR65" i="21"/>
  <c r="BR67" i="21" s="1"/>
  <c r="BR37" i="26" s="1"/>
  <c r="CO286" i="21" l="1"/>
  <c r="CO289" i="21"/>
  <c r="CO17" i="28"/>
  <c r="CO292" i="21"/>
  <c r="BR68" i="21"/>
  <c r="BR36" i="26"/>
  <c r="CP35" i="25" l="1"/>
  <c r="CO293" i="21"/>
  <c r="CO294" i="21" s="1"/>
  <c r="CO295" i="21" s="1"/>
  <c r="CP16" i="28"/>
  <c r="CP281" i="21"/>
  <c r="BS22" i="28"/>
  <c r="BS65" i="21"/>
  <c r="CP17" i="28" l="1"/>
  <c r="CP292" i="21"/>
  <c r="CP286" i="21"/>
  <c r="CP289" i="21"/>
  <c r="BS67" i="21"/>
  <c r="BS37" i="26" s="1"/>
  <c r="CQ281" i="21" l="1"/>
  <c r="CQ16" i="28"/>
  <c r="CQ35" i="25"/>
  <c r="CP293" i="21"/>
  <c r="CP294" i="21" s="1"/>
  <c r="CP295" i="21" s="1"/>
  <c r="BS36" i="26"/>
  <c r="BS68" i="21"/>
  <c r="CQ292" i="21" l="1"/>
  <c r="CQ17" i="28"/>
  <c r="CQ286" i="21"/>
  <c r="CQ289" i="21"/>
  <c r="BT22" i="28"/>
  <c r="BT65" i="21"/>
  <c r="CR35" i="25" l="1"/>
  <c r="CQ293" i="21"/>
  <c r="CQ294" i="21" s="1"/>
  <c r="CQ295" i="21" s="1"/>
  <c r="CR16" i="28"/>
  <c r="CR281" i="21"/>
  <c r="BT67" i="21"/>
  <c r="BT37" i="26" s="1"/>
  <c r="CR17" i="28" l="1"/>
  <c r="CR292" i="21"/>
  <c r="CR286" i="21"/>
  <c r="CR289" i="21"/>
  <c r="BT68" i="21"/>
  <c r="BT36" i="26"/>
  <c r="CS35" i="25" l="1"/>
  <c r="CR293" i="21"/>
  <c r="CR294" i="21" s="1"/>
  <c r="CR295" i="21" s="1"/>
  <c r="CS16" i="28"/>
  <c r="CS281" i="21"/>
  <c r="BU22" i="28"/>
  <c r="BU65" i="21"/>
  <c r="CS292" i="21" l="1"/>
  <c r="CS17" i="28"/>
  <c r="CS286" i="21"/>
  <c r="CS289" i="21"/>
  <c r="BU67" i="21"/>
  <c r="BU37" i="26" s="1"/>
  <c r="R36" i="32"/>
  <c r="W36" i="29"/>
  <c r="CT35" i="25" l="1"/>
  <c r="CS293" i="21"/>
  <c r="CS294" i="21" s="1"/>
  <c r="CS295" i="21" s="1"/>
  <c r="CS309" i="21"/>
  <c r="CS303" i="21" s="1"/>
  <c r="CT281" i="21"/>
  <c r="CT16" i="28"/>
  <c r="I139" i="47"/>
  <c r="R35" i="32"/>
  <c r="W35" i="29"/>
  <c r="BU36" i="26"/>
  <c r="BU68" i="21"/>
  <c r="AB35" i="30"/>
  <c r="AB15" i="31"/>
  <c r="CT286" i="21" l="1"/>
  <c r="CT289" i="21"/>
  <c r="CT292" i="21"/>
  <c r="CT17" i="28"/>
  <c r="I138" i="47"/>
  <c r="BV22" i="28"/>
  <c r="BV65" i="21"/>
  <c r="AB16" i="31"/>
  <c r="X21" i="31"/>
  <c r="CU35" i="25" l="1"/>
  <c r="CT293" i="21"/>
  <c r="CT294" i="21" s="1"/>
  <c r="CT295" i="21" s="1"/>
  <c r="CU16" i="28"/>
  <c r="CU281" i="21"/>
  <c r="BV67" i="21"/>
  <c r="BV37" i="26" s="1"/>
  <c r="CU292" i="21" l="1"/>
  <c r="CU17" i="28"/>
  <c r="CU286" i="21"/>
  <c r="CU289" i="21"/>
  <c r="BV68" i="21"/>
  <c r="BW22" i="28" s="1"/>
  <c r="BV36" i="26"/>
  <c r="CV35" i="25" l="1"/>
  <c r="CU293" i="21"/>
  <c r="CU294" i="21" s="1"/>
  <c r="CU295" i="21" s="1"/>
  <c r="CV281" i="21"/>
  <c r="CV16" i="28"/>
  <c r="BW65" i="21"/>
  <c r="BW67" i="21" s="1"/>
  <c r="BW37" i="26" s="1"/>
  <c r="CV17" i="28" l="1"/>
  <c r="CV292" i="21"/>
  <c r="CV286" i="21"/>
  <c r="CV289" i="21"/>
  <c r="BW36" i="26"/>
  <c r="BW68" i="21"/>
  <c r="CW35" i="25" l="1"/>
  <c r="CV293" i="21"/>
  <c r="CV294" i="21" s="1"/>
  <c r="CV295" i="21" s="1"/>
  <c r="CW16" i="28"/>
  <c r="CW281" i="21"/>
  <c r="BX22" i="28"/>
  <c r="BX65" i="21"/>
  <c r="CW17" i="28" l="1"/>
  <c r="CW292" i="21"/>
  <c r="CW286" i="21"/>
  <c r="CW289" i="21"/>
  <c r="BX67" i="21"/>
  <c r="BX37" i="26" s="1"/>
  <c r="CX35" i="25" l="1"/>
  <c r="CW293" i="21"/>
  <c r="CW294" i="21" s="1"/>
  <c r="CW295" i="21" s="1"/>
  <c r="CX281" i="21"/>
  <c r="CX16" i="28"/>
  <c r="BX68" i="21"/>
  <c r="BX36" i="26"/>
  <c r="CX286" i="21" l="1"/>
  <c r="CX289" i="21"/>
  <c r="CX17" i="28"/>
  <c r="CX292" i="21"/>
  <c r="BY22" i="28"/>
  <c r="BY65" i="21"/>
  <c r="CY35" i="25" l="1"/>
  <c r="CX293" i="21"/>
  <c r="CX294" i="21" s="1"/>
  <c r="CX295" i="21" s="1"/>
  <c r="CY281" i="21"/>
  <c r="CY16" i="28"/>
  <c r="BY67" i="21"/>
  <c r="BY37" i="26" s="1"/>
  <c r="CY292" i="21" l="1"/>
  <c r="CY17" i="28"/>
  <c r="CY286" i="21"/>
  <c r="CY289" i="21"/>
  <c r="BY68" i="21"/>
  <c r="BZ22" i="28" s="1"/>
  <c r="BY36" i="26"/>
  <c r="BZ65" i="21" l="1"/>
  <c r="CZ35" i="25"/>
  <c r="CY293" i="21"/>
  <c r="CY294" i="21" s="1"/>
  <c r="CY295" i="21" s="1"/>
  <c r="CY309" i="21"/>
  <c r="CY303" i="21" s="1"/>
  <c r="CZ16" i="28"/>
  <c r="CZ281" i="21"/>
  <c r="BZ67" i="21"/>
  <c r="BZ37" i="26" s="1"/>
  <c r="AC15" i="31"/>
  <c r="AC35" i="30"/>
  <c r="CZ17" i="28" l="1"/>
  <c r="CZ292" i="21"/>
  <c r="CZ286" i="21"/>
  <c r="CZ289" i="21"/>
  <c r="BZ68" i="21"/>
  <c r="CA22" i="28" s="1"/>
  <c r="BZ36" i="26"/>
  <c r="AC16" i="31"/>
  <c r="CA65" i="21" l="1"/>
  <c r="CA67" i="21" s="1"/>
  <c r="CA37" i="26" s="1"/>
  <c r="DA35" i="25"/>
  <c r="CZ293" i="21"/>
  <c r="CZ294" i="21" s="1"/>
  <c r="CZ295" i="21" s="1"/>
  <c r="DA16" i="28"/>
  <c r="DA281" i="21"/>
  <c r="X36" i="29"/>
  <c r="DA17" i="28" l="1"/>
  <c r="DA292" i="21"/>
  <c r="DA286" i="21"/>
  <c r="DA289" i="21"/>
  <c r="X35" i="29"/>
  <c r="CA36" i="26"/>
  <c r="CA68" i="21"/>
  <c r="DB35" i="25" l="1"/>
  <c r="DA293" i="21"/>
  <c r="DA294" i="21" s="1"/>
  <c r="DA295" i="21" s="1"/>
  <c r="DB16" i="28"/>
  <c r="DB281" i="21"/>
  <c r="CB22" i="28"/>
  <c r="CB65" i="21"/>
  <c r="Y21" i="31"/>
  <c r="DB17" i="28" l="1"/>
  <c r="DB292" i="21"/>
  <c r="DB286" i="21"/>
  <c r="DB289" i="21"/>
  <c r="CB67" i="21"/>
  <c r="CB37" i="26" s="1"/>
  <c r="DC16" i="28" l="1"/>
  <c r="DC281" i="21"/>
  <c r="DC35" i="25"/>
  <c r="DB293" i="21"/>
  <c r="DB294" i="21" s="1"/>
  <c r="DB295" i="21" s="1"/>
  <c r="CB36" i="26"/>
  <c r="CB68" i="21"/>
  <c r="DC17" i="28" l="1"/>
  <c r="DC292" i="21"/>
  <c r="DC286" i="21"/>
  <c r="DC289" i="21"/>
  <c r="CC22" i="28"/>
  <c r="CC65" i="21"/>
  <c r="DD16" i="28" l="1"/>
  <c r="DD281" i="21"/>
  <c r="DD35" i="25"/>
  <c r="DC293" i="21"/>
  <c r="DC294" i="21" s="1"/>
  <c r="DC295" i="21" s="1"/>
  <c r="CC67" i="21"/>
  <c r="CC37" i="26" s="1"/>
  <c r="DD17" i="28" l="1"/>
  <c r="DD292" i="21"/>
  <c r="DD286" i="21"/>
  <c r="DD289" i="21"/>
  <c r="CC68" i="21"/>
  <c r="CD22" i="28" s="1"/>
  <c r="CC36" i="26"/>
  <c r="CD65" i="21" l="1"/>
  <c r="DE35" i="25"/>
  <c r="DD293" i="21"/>
  <c r="DD294" i="21" s="1"/>
  <c r="DD295" i="21" s="1"/>
  <c r="DE16" i="28"/>
  <c r="DE281" i="21"/>
  <c r="CD67" i="21"/>
  <c r="CD37" i="26" s="1"/>
  <c r="DE292" i="21" l="1"/>
  <c r="DE17" i="28"/>
  <c r="DE286" i="21"/>
  <c r="DE289" i="21"/>
  <c r="CD68" i="21"/>
  <c r="CD36" i="26"/>
  <c r="DF35" i="25" l="1"/>
  <c r="DE293" i="21"/>
  <c r="DE294" i="21" s="1"/>
  <c r="DE295" i="21" s="1"/>
  <c r="DF16" i="28"/>
  <c r="DF281" i="21"/>
  <c r="CE22" i="28"/>
  <c r="CE65" i="21"/>
  <c r="AD15" i="31"/>
  <c r="AD35" i="30"/>
  <c r="DF292" i="21" l="1"/>
  <c r="DF17" i="28"/>
  <c r="DF286" i="21"/>
  <c r="DF289" i="21"/>
  <c r="CE67" i="21"/>
  <c r="CE37" i="26" s="1"/>
  <c r="AD16" i="31"/>
  <c r="DG16" i="28" l="1"/>
  <c r="DG281" i="21"/>
  <c r="DG35" i="25"/>
  <c r="DF293" i="21"/>
  <c r="DF294" i="21" s="1"/>
  <c r="DF295" i="21" s="1"/>
  <c r="CE68" i="21"/>
  <c r="CE36" i="26"/>
  <c r="DG292" i="21" l="1"/>
  <c r="DG17" i="28"/>
  <c r="DG286" i="21"/>
  <c r="DG289" i="21"/>
  <c r="CF22" i="28"/>
  <c r="CF65" i="21"/>
  <c r="DH16" i="28" l="1"/>
  <c r="DH281" i="21"/>
  <c r="DH35" i="25"/>
  <c r="DG293" i="21"/>
  <c r="DG294" i="21" s="1"/>
  <c r="DG295" i="21" s="1"/>
  <c r="CF67" i="21"/>
  <c r="CF37" i="26" s="1"/>
  <c r="DH292" i="21" l="1"/>
  <c r="DH17" i="28"/>
  <c r="DH286" i="21"/>
  <c r="DH289" i="21"/>
  <c r="CF68" i="21"/>
  <c r="CG22" i="28" s="1"/>
  <c r="CF36" i="26"/>
  <c r="CG65" i="21" l="1"/>
  <c r="CG67" i="21" s="1"/>
  <c r="CG37" i="26" s="1"/>
  <c r="DI35" i="25"/>
  <c r="DH293" i="21"/>
  <c r="DH294" i="21" s="1"/>
  <c r="DH295" i="21" s="1"/>
  <c r="DI16" i="28"/>
  <c r="DI281" i="21"/>
  <c r="S36" i="32"/>
  <c r="Y36" i="29"/>
  <c r="DI286" i="21" l="1"/>
  <c r="DI289" i="21"/>
  <c r="DI292" i="21"/>
  <c r="DI17" i="28"/>
  <c r="S35" i="32"/>
  <c r="J138" i="47" s="1"/>
  <c r="J139" i="47"/>
  <c r="Y35" i="29"/>
  <c r="CG68" i="21"/>
  <c r="CG36" i="26"/>
  <c r="DJ35" i="25" l="1"/>
  <c r="DI293" i="21"/>
  <c r="DI294" i="21" s="1"/>
  <c r="DI295" i="21" s="1"/>
  <c r="DJ281" i="21"/>
  <c r="DJ16" i="28"/>
  <c r="CH22" i="28"/>
  <c r="CH65" i="21"/>
  <c r="Z21" i="31"/>
  <c r="DJ17" i="28" l="1"/>
  <c r="DJ292" i="21"/>
  <c r="DJ286" i="21"/>
  <c r="DJ289" i="21"/>
  <c r="CH67" i="21"/>
  <c r="CH37" i="26" s="1"/>
  <c r="DK35" i="25" l="1"/>
  <c r="DJ293" i="21"/>
  <c r="DJ294" i="21" s="1"/>
  <c r="DJ295" i="21" s="1"/>
  <c r="DK281" i="21"/>
  <c r="DK16" i="28"/>
  <c r="CH68" i="21"/>
  <c r="CI22" i="28" s="1"/>
  <c r="CH36" i="26"/>
  <c r="DK286" i="21" l="1"/>
  <c r="DK289" i="21"/>
  <c r="DK292" i="21"/>
  <c r="DK17" i="28"/>
  <c r="CI65" i="21"/>
  <c r="CI67" i="21" s="1"/>
  <c r="CI37" i="26" s="1"/>
  <c r="DL35" i="25" l="1"/>
  <c r="DK293" i="21"/>
  <c r="DK294" i="21" s="1"/>
  <c r="DK295" i="21" s="1"/>
  <c r="DK309" i="21"/>
  <c r="DK303" i="21" s="1"/>
  <c r="DL16" i="28"/>
  <c r="DL281" i="21"/>
  <c r="CI68" i="21"/>
  <c r="CI36" i="26"/>
  <c r="AE15" i="31"/>
  <c r="AE35" i="30"/>
  <c r="DL17" i="28" l="1"/>
  <c r="DL292" i="21"/>
  <c r="DL286" i="21"/>
  <c r="DL289" i="21"/>
  <c r="CJ22" i="28"/>
  <c r="CJ65" i="21"/>
  <c r="AE16" i="31"/>
  <c r="DM35" i="25" l="1"/>
  <c r="DL293" i="21"/>
  <c r="DL294" i="21" s="1"/>
  <c r="DL295" i="21" s="1"/>
  <c r="DM16" i="28"/>
  <c r="DM281" i="21"/>
  <c r="CJ67" i="21"/>
  <c r="CJ37" i="26" s="1"/>
  <c r="DM17" i="28" l="1"/>
  <c r="DM292" i="21"/>
  <c r="DM286" i="21"/>
  <c r="DM289" i="21"/>
  <c r="CJ68" i="21"/>
  <c r="CK22" i="28" s="1"/>
  <c r="CJ36" i="26"/>
  <c r="CK65" i="21" l="1"/>
  <c r="CK67" i="21" s="1"/>
  <c r="CK37" i="26" s="1"/>
  <c r="DN35" i="25"/>
  <c r="DM293" i="21"/>
  <c r="DM294" i="21" s="1"/>
  <c r="DM295" i="21" s="1"/>
  <c r="DN16" i="28"/>
  <c r="DN281" i="21"/>
  <c r="DN292" i="21" l="1"/>
  <c r="DN17" i="28"/>
  <c r="DN286" i="21"/>
  <c r="DN289" i="21"/>
  <c r="CK68" i="21"/>
  <c r="CK36" i="26"/>
  <c r="DO16" i="28" l="1"/>
  <c r="DO281" i="21"/>
  <c r="DO35" i="25"/>
  <c r="DN293" i="21"/>
  <c r="DN294" i="21" s="1"/>
  <c r="DN295" i="21" s="1"/>
  <c r="CL22" i="28"/>
  <c r="CL65" i="21"/>
  <c r="DO292" i="21" l="1"/>
  <c r="DO17" i="28"/>
  <c r="DO286" i="21"/>
  <c r="DO289" i="21"/>
  <c r="CL67" i="21"/>
  <c r="CL37" i="26" s="1"/>
  <c r="DP35" i="25" l="1"/>
  <c r="DO293" i="21"/>
  <c r="DO294" i="21" s="1"/>
  <c r="DO295" i="21" s="1"/>
  <c r="DP281" i="21"/>
  <c r="DP16" i="28"/>
  <c r="CL36" i="26"/>
  <c r="CL68" i="21"/>
  <c r="DP286" i="21" l="1"/>
  <c r="DP289" i="21"/>
  <c r="DP17" i="28"/>
  <c r="DP292" i="21"/>
  <c r="CM22" i="28"/>
  <c r="CM65" i="21"/>
  <c r="DQ35" i="25" l="1"/>
  <c r="DP293" i="21"/>
  <c r="DP294" i="21" s="1"/>
  <c r="DP295" i="21" s="1"/>
  <c r="DQ16" i="28"/>
  <c r="DQ281" i="21"/>
  <c r="CM67" i="21"/>
  <c r="CM37" i="26" s="1"/>
  <c r="Z36" i="29"/>
  <c r="DQ292" i="21" l="1"/>
  <c r="DQ17" i="28"/>
  <c r="DQ286" i="21"/>
  <c r="DQ289" i="21"/>
  <c r="Z35" i="29"/>
  <c r="CM36" i="26"/>
  <c r="CM68" i="21"/>
  <c r="DR35" i="25" l="1"/>
  <c r="DQ293" i="21"/>
  <c r="DQ294" i="21" s="1"/>
  <c r="DQ295" i="21" s="1"/>
  <c r="DR16" i="28"/>
  <c r="DR281" i="21"/>
  <c r="CN22" i="28"/>
  <c r="CN65" i="21"/>
  <c r="AA21" i="31"/>
  <c r="AF15" i="31"/>
  <c r="AF35" i="30"/>
  <c r="DR292" i="21" l="1"/>
  <c r="DR17" i="28"/>
  <c r="DR286" i="21"/>
  <c r="DR289" i="21"/>
  <c r="CN67" i="21"/>
  <c r="CN37" i="26" s="1"/>
  <c r="AF16" i="31"/>
  <c r="DS16" i="28" l="1"/>
  <c r="DS281" i="21"/>
  <c r="DS35" i="25"/>
  <c r="DR293" i="21"/>
  <c r="DR294" i="21" s="1"/>
  <c r="DR295" i="21" s="1"/>
  <c r="CN68" i="21"/>
  <c r="CN36" i="26"/>
  <c r="DS286" i="21" l="1"/>
  <c r="DS289" i="21"/>
  <c r="DS292" i="21"/>
  <c r="DS17" i="28"/>
  <c r="CO22" i="28"/>
  <c r="CO65" i="21"/>
  <c r="DT35" i="25" l="1"/>
  <c r="DS293" i="21"/>
  <c r="DS294" i="21" s="1"/>
  <c r="DS295" i="21" s="1"/>
  <c r="DT16" i="28"/>
  <c r="DT281" i="21"/>
  <c r="CO67" i="21"/>
  <c r="CO37" i="26" s="1"/>
  <c r="DT292" i="21" l="1"/>
  <c r="DT17" i="28"/>
  <c r="DT286" i="21"/>
  <c r="DT289" i="21"/>
  <c r="CO68" i="21"/>
  <c r="CP22" i="28" s="1"/>
  <c r="CO36" i="26"/>
  <c r="CP65" i="21" l="1"/>
  <c r="CP67" i="21" s="1"/>
  <c r="CP37" i="26" s="1"/>
  <c r="DU35" i="25"/>
  <c r="DT293" i="21"/>
  <c r="DT294" i="21" s="1"/>
  <c r="DT295" i="21" s="1"/>
  <c r="DU16" i="28"/>
  <c r="DU281" i="21"/>
  <c r="DU17" i="28" l="1"/>
  <c r="DU292" i="21"/>
  <c r="DU286" i="21"/>
  <c r="DU289" i="21"/>
  <c r="CP36" i="26"/>
  <c r="CP68" i="21"/>
  <c r="DV35" i="25" l="1"/>
  <c r="DU293" i="21"/>
  <c r="DU294" i="21" s="1"/>
  <c r="DU295" i="21" s="1"/>
  <c r="DV281" i="21"/>
  <c r="DV16" i="28"/>
  <c r="CQ22" i="28"/>
  <c r="CQ65" i="21"/>
  <c r="DV286" i="21" l="1"/>
  <c r="DV289" i="21"/>
  <c r="DV17" i="28"/>
  <c r="DV292" i="21"/>
  <c r="CQ67" i="21"/>
  <c r="CQ37" i="26" s="1"/>
  <c r="DW35" i="25" l="1"/>
  <c r="DV293" i="21"/>
  <c r="DV294" i="21" s="1"/>
  <c r="DV295" i="21" s="1"/>
  <c r="DW281" i="21"/>
  <c r="DW16" i="28"/>
  <c r="CQ68" i="21"/>
  <c r="CR22" i="28" s="1"/>
  <c r="CQ36" i="26"/>
  <c r="DW292" i="21" l="1"/>
  <c r="DW17" i="28"/>
  <c r="DW286" i="21"/>
  <c r="DW289" i="21"/>
  <c r="CR65" i="21"/>
  <c r="CR67" i="21" s="1"/>
  <c r="CR37" i="26" s="1"/>
  <c r="DX35" i="25" l="1"/>
  <c r="DW293" i="21"/>
  <c r="DW294" i="21" s="1"/>
  <c r="DW295" i="21" s="1"/>
  <c r="DX281" i="21"/>
  <c r="DX16" i="28"/>
  <c r="CR68" i="21"/>
  <c r="CR36" i="26"/>
  <c r="AG15" i="31"/>
  <c r="AG35" i="30"/>
  <c r="DX292" i="21" l="1"/>
  <c r="DX17" i="28"/>
  <c r="DX286" i="21"/>
  <c r="DX289" i="21"/>
  <c r="CS22" i="28"/>
  <c r="CS65" i="21"/>
  <c r="AG16" i="31"/>
  <c r="DY35" i="25" l="1"/>
  <c r="DX293" i="21"/>
  <c r="DX294" i="21" s="1"/>
  <c r="DX295" i="21" s="1"/>
  <c r="DY16" i="28"/>
  <c r="DY281" i="21"/>
  <c r="CS67" i="21"/>
  <c r="CS37" i="26" s="1"/>
  <c r="T36" i="32"/>
  <c r="AA36" i="29"/>
  <c r="DY292" i="21" l="1"/>
  <c r="DY17" i="28"/>
  <c r="DY286" i="21"/>
  <c r="DY289" i="21"/>
  <c r="T35" i="32"/>
  <c r="K138" i="47" s="1"/>
  <c r="K139" i="47"/>
  <c r="AA35" i="29"/>
  <c r="CS68" i="21"/>
  <c r="CS36" i="26"/>
  <c r="DZ35" i="25" l="1"/>
  <c r="DY293" i="21"/>
  <c r="DY294" i="21" s="1"/>
  <c r="DY295" i="21" s="1"/>
  <c r="DZ16" i="28"/>
  <c r="DZ281" i="21"/>
  <c r="CT22" i="28"/>
  <c r="CT65" i="21"/>
  <c r="AB21" i="31"/>
  <c r="DZ292" i="21" l="1"/>
  <c r="DZ17" i="28"/>
  <c r="DZ286" i="21"/>
  <c r="DZ289" i="21"/>
  <c r="CT67" i="21"/>
  <c r="CT37" i="26" s="1"/>
  <c r="EA35" i="25" l="1"/>
  <c r="DZ293" i="21"/>
  <c r="DZ294" i="21" s="1"/>
  <c r="DZ295" i="21" s="1"/>
  <c r="EA16" i="28"/>
  <c r="EA281" i="21"/>
  <c r="CT36" i="26"/>
  <c r="CT68" i="21"/>
  <c r="EA292" i="21" l="1"/>
  <c r="EA17" i="28"/>
  <c r="EA286" i="21"/>
  <c r="EA289" i="21"/>
  <c r="CU22" i="28"/>
  <c r="CU65" i="21"/>
  <c r="EB35" i="25" l="1"/>
  <c r="EA293" i="21"/>
  <c r="EA294" i="21" s="1"/>
  <c r="EA295" i="21" s="1"/>
  <c r="EB16" i="28"/>
  <c r="EB281" i="21"/>
  <c r="CU67" i="21"/>
  <c r="CU37" i="26" s="1"/>
  <c r="EB17" i="28" l="1"/>
  <c r="EB292" i="21"/>
  <c r="EB286" i="21"/>
  <c r="EB289" i="21"/>
  <c r="CU68" i="21"/>
  <c r="CV22" i="28" s="1"/>
  <c r="CU36" i="26"/>
  <c r="EC35" i="25" l="1"/>
  <c r="EB293" i="21"/>
  <c r="EB294" i="21" s="1"/>
  <c r="EB295" i="21" s="1"/>
  <c r="EC16" i="28"/>
  <c r="EC281" i="21"/>
  <c r="CV65" i="21"/>
  <c r="CV67" i="21" s="1"/>
  <c r="CV37" i="26" s="1"/>
  <c r="EC17" i="28" l="1"/>
  <c r="EC292" i="21"/>
  <c r="EC286" i="21"/>
  <c r="EC289" i="21"/>
  <c r="CV36" i="26"/>
  <c r="CV68" i="21"/>
  <c r="ED35" i="25" l="1"/>
  <c r="EC293" i="21"/>
  <c r="L293" i="21" s="1"/>
  <c r="L289" i="21"/>
  <c r="EC294" i="21"/>
  <c r="L294" i="21" s="1"/>
  <c r="H394" i="21" s="1"/>
  <c r="H395" i="21" s="1"/>
  <c r="H399" i="21" s="1"/>
  <c r="H401" i="21" s="1"/>
  <c r="ED16" i="28"/>
  <c r="ED281" i="21"/>
  <c r="CW22" i="28"/>
  <c r="CW65" i="21"/>
  <c r="AH35" i="30"/>
  <c r="AH15" i="31"/>
  <c r="N382" i="21" l="1"/>
  <c r="S382" i="21"/>
  <c r="T382" i="21"/>
  <c r="AB382" i="21"/>
  <c r="AE382" i="21"/>
  <c r="AG382" i="21"/>
  <c r="AO382" i="21"/>
  <c r="AQ382" i="21"/>
  <c r="AR382" i="21"/>
  <c r="BA382" i="21"/>
  <c r="BC382" i="21"/>
  <c r="BE382" i="21"/>
  <c r="BJ382" i="21"/>
  <c r="BO382" i="21"/>
  <c r="BR382" i="21"/>
  <c r="BV382" i="21"/>
  <c r="CA382" i="21"/>
  <c r="CD382" i="21"/>
  <c r="CH382" i="21"/>
  <c r="CM382" i="21"/>
  <c r="CQ382" i="21"/>
  <c r="CU382" i="21"/>
  <c r="CY382" i="21"/>
  <c r="DB382" i="21"/>
  <c r="DF382" i="21"/>
  <c r="DK382" i="21"/>
  <c r="DO382" i="21"/>
  <c r="DT382" i="21"/>
  <c r="DW382" i="21"/>
  <c r="DZ382" i="21"/>
  <c r="EH382" i="21"/>
  <c r="EI382" i="21"/>
  <c r="EO382" i="21"/>
  <c r="EM382" i="21"/>
  <c r="P382" i="21"/>
  <c r="U382" i="21"/>
  <c r="X382" i="21"/>
  <c r="AA382" i="21"/>
  <c r="AJ382" i="21"/>
  <c r="AF382" i="21"/>
  <c r="AN382" i="21"/>
  <c r="AV382" i="21"/>
  <c r="AS382" i="21"/>
  <c r="AY382" i="21"/>
  <c r="BD382" i="21"/>
  <c r="BH382" i="21"/>
  <c r="BN382" i="21"/>
  <c r="BQ382" i="21"/>
  <c r="BP382" i="21"/>
  <c r="BZ382" i="21"/>
  <c r="CB382" i="21"/>
  <c r="CC382" i="21"/>
  <c r="CI382" i="21"/>
  <c r="CR382" i="21"/>
  <c r="CO382" i="21"/>
  <c r="CW382" i="21"/>
  <c r="DC382" i="21"/>
  <c r="DD382" i="21"/>
  <c r="DI382" i="21"/>
  <c r="DN382" i="21"/>
  <c r="DP382" i="21"/>
  <c r="DR382" i="21"/>
  <c r="EA382" i="21"/>
  <c r="EB382" i="21"/>
  <c r="EF382" i="21"/>
  <c r="EJ382" i="21"/>
  <c r="L36" i="25"/>
  <c r="Q382" i="21"/>
  <c r="V382" i="21"/>
  <c r="Y382" i="21"/>
  <c r="AD382" i="21"/>
  <c r="AH382" i="21"/>
  <c r="AK382" i="21"/>
  <c r="AP382" i="21"/>
  <c r="AT382" i="21"/>
  <c r="AW382" i="21"/>
  <c r="BB382" i="21"/>
  <c r="BG382" i="21"/>
  <c r="BI382" i="21"/>
  <c r="BL382" i="21"/>
  <c r="BS382" i="21"/>
  <c r="BU382" i="21"/>
  <c r="BY382" i="21"/>
  <c r="CF382" i="21"/>
  <c r="CG382" i="21"/>
  <c r="CJ382" i="21"/>
  <c r="CP382" i="21"/>
  <c r="CS382" i="21"/>
  <c r="CV382" i="21"/>
  <c r="DA382" i="21"/>
  <c r="DE382" i="21"/>
  <c r="DG382" i="21"/>
  <c r="DL382" i="21"/>
  <c r="DQ382" i="21"/>
  <c r="DS382" i="21"/>
  <c r="DX382" i="21"/>
  <c r="EC382" i="21"/>
  <c r="EE382" i="21"/>
  <c r="EK382" i="21"/>
  <c r="O382" i="21"/>
  <c r="R382" i="21"/>
  <c r="W382" i="21"/>
  <c r="Z382" i="21"/>
  <c r="AC382" i="21"/>
  <c r="AI382" i="21"/>
  <c r="AM382" i="21"/>
  <c r="AL382" i="21"/>
  <c r="AU382" i="21"/>
  <c r="AZ382" i="21"/>
  <c r="AX382" i="21"/>
  <c r="BF382" i="21"/>
  <c r="BM382" i="21"/>
  <c r="BK382" i="21"/>
  <c r="BT382" i="21"/>
  <c r="BW382" i="21"/>
  <c r="BX382" i="21"/>
  <c r="CE382" i="21"/>
  <c r="CL382" i="21"/>
  <c r="CK382" i="21"/>
  <c r="CN382" i="21"/>
  <c r="CT382" i="21"/>
  <c r="CX382" i="21"/>
  <c r="CZ382" i="21"/>
  <c r="DJ382" i="21"/>
  <c r="DH382" i="21"/>
  <c r="DM382" i="21"/>
  <c r="DV382" i="21"/>
  <c r="DU382" i="21"/>
  <c r="DY382" i="21"/>
  <c r="EG382" i="21"/>
  <c r="ED382" i="21"/>
  <c r="EL382" i="21"/>
  <c r="EN382" i="21"/>
  <c r="P309" i="21"/>
  <c r="P303" i="21" s="1"/>
  <c r="V309" i="21"/>
  <c r="V303" i="21" s="1"/>
  <c r="AT309" i="21"/>
  <c r="AT303" i="21" s="1"/>
  <c r="BJ309" i="21"/>
  <c r="BJ303" i="21" s="1"/>
  <c r="BZ309" i="21"/>
  <c r="BZ303" i="21" s="1"/>
  <c r="CP309" i="21"/>
  <c r="CP303" i="21" s="1"/>
  <c r="DF309" i="21"/>
  <c r="DF303" i="21" s="1"/>
  <c r="DV309" i="21"/>
  <c r="DV303" i="21" s="1"/>
  <c r="AU309" i="21"/>
  <c r="AU303" i="21" s="1"/>
  <c r="DO309" i="21"/>
  <c r="DO303" i="21" s="1"/>
  <c r="AM309" i="21"/>
  <c r="AM303" i="21" s="1"/>
  <c r="CQ309" i="21"/>
  <c r="CQ303" i="21" s="1"/>
  <c r="AD309" i="21"/>
  <c r="AD303" i="21" s="1"/>
  <c r="AX309" i="21"/>
  <c r="AX303" i="21" s="1"/>
  <c r="BN309" i="21"/>
  <c r="BN303" i="21" s="1"/>
  <c r="CD309" i="21"/>
  <c r="CD303" i="21" s="1"/>
  <c r="CT309" i="21"/>
  <c r="CT303" i="21" s="1"/>
  <c r="DJ309" i="21"/>
  <c r="DJ303" i="21" s="1"/>
  <c r="DZ309" i="21"/>
  <c r="DZ303" i="21" s="1"/>
  <c r="AY309" i="21"/>
  <c r="AY303" i="21" s="1"/>
  <c r="DS309" i="21"/>
  <c r="DS303" i="21" s="1"/>
  <c r="BG309" i="21"/>
  <c r="BG303" i="21" s="1"/>
  <c r="AL309" i="21"/>
  <c r="AL303" i="21" s="1"/>
  <c r="BB309" i="21"/>
  <c r="BB303" i="21" s="1"/>
  <c r="BR309" i="21"/>
  <c r="BR303" i="21" s="1"/>
  <c r="CH309" i="21"/>
  <c r="CH303" i="21" s="1"/>
  <c r="CX309" i="21"/>
  <c r="CX303" i="21" s="1"/>
  <c r="DN309" i="21"/>
  <c r="DN303" i="21" s="1"/>
  <c r="W309" i="21"/>
  <c r="W303" i="21" s="1"/>
  <c r="BS309" i="21"/>
  <c r="BS303" i="21" s="1"/>
  <c r="O309" i="21"/>
  <c r="O303" i="21" s="1"/>
  <c r="BK309" i="21"/>
  <c r="BK303" i="21" s="1"/>
  <c r="X309" i="21"/>
  <c r="X303" i="21" s="1"/>
  <c r="AP309" i="21"/>
  <c r="AP303" i="21" s="1"/>
  <c r="BF309" i="21"/>
  <c r="BF303" i="21" s="1"/>
  <c r="BV309" i="21"/>
  <c r="BV303" i="21" s="1"/>
  <c r="CL309" i="21"/>
  <c r="CL303" i="21" s="1"/>
  <c r="DB309" i="21"/>
  <c r="DB303" i="21" s="1"/>
  <c r="DR309" i="21"/>
  <c r="DR303" i="21" s="1"/>
  <c r="AA309" i="21"/>
  <c r="AA303" i="21" s="1"/>
  <c r="BW309" i="21"/>
  <c r="BW303" i="21" s="1"/>
  <c r="AI309" i="21"/>
  <c r="AI303" i="21" s="1"/>
  <c r="CE309" i="21"/>
  <c r="CE303" i="21" s="1"/>
  <c r="N309" i="21"/>
  <c r="N303" i="21" s="1"/>
  <c r="N304" i="21" s="1"/>
  <c r="DY309" i="21"/>
  <c r="DY303" i="21" s="1"/>
  <c r="CC309" i="21"/>
  <c r="CC303" i="21" s="1"/>
  <c r="BA309" i="21"/>
  <c r="BA303" i="21" s="1"/>
  <c r="U309" i="21"/>
  <c r="U303" i="21" s="1"/>
  <c r="BQ309" i="21"/>
  <c r="BQ303" i="21" s="1"/>
  <c r="DT309" i="21"/>
  <c r="DT303" i="21" s="1"/>
  <c r="DC309" i="21"/>
  <c r="DC303" i="21" s="1"/>
  <c r="CN309" i="21"/>
  <c r="CN303" i="21" s="1"/>
  <c r="DX309" i="21"/>
  <c r="DX303" i="21" s="1"/>
  <c r="BH309" i="21"/>
  <c r="BH303" i="21" s="1"/>
  <c r="CR309" i="21"/>
  <c r="CR303" i="21" s="1"/>
  <c r="AN309" i="21"/>
  <c r="AN303" i="21" s="1"/>
  <c r="BL309" i="21"/>
  <c r="BL303" i="21" s="1"/>
  <c r="T309" i="21"/>
  <c r="T303" i="21" s="1"/>
  <c r="EM309" i="21"/>
  <c r="EM303" i="21" s="1"/>
  <c r="EG309" i="21"/>
  <c r="EG303" i="21" s="1"/>
  <c r="EK309" i="21"/>
  <c r="EK303" i="21" s="1"/>
  <c r="DH309" i="21"/>
  <c r="DH303" i="21" s="1"/>
  <c r="CB309" i="21"/>
  <c r="CB303" i="21" s="1"/>
  <c r="AV309" i="21"/>
  <c r="AV303" i="21" s="1"/>
  <c r="EN309" i="21"/>
  <c r="EN303" i="21" s="1"/>
  <c r="ED309" i="21"/>
  <c r="ED303" i="21" s="1"/>
  <c r="EA309" i="21"/>
  <c r="EA303" i="21" s="1"/>
  <c r="BM309" i="21"/>
  <c r="BM303" i="21" s="1"/>
  <c r="CU309" i="21"/>
  <c r="CU303" i="21" s="1"/>
  <c r="CZ309" i="21"/>
  <c r="CZ303" i="21" s="1"/>
  <c r="DP309" i="21"/>
  <c r="DP303" i="21" s="1"/>
  <c r="CJ309" i="21"/>
  <c r="CJ303" i="21" s="1"/>
  <c r="BD309" i="21"/>
  <c r="BD303" i="21" s="1"/>
  <c r="EE309" i="21"/>
  <c r="EE303" i="21" s="1"/>
  <c r="EH309" i="21"/>
  <c r="EH303" i="21" s="1"/>
  <c r="DA309" i="21"/>
  <c r="DA303" i="21" s="1"/>
  <c r="BE309" i="21"/>
  <c r="BE303" i="21" s="1"/>
  <c r="CK309" i="21"/>
  <c r="CK303" i="21" s="1"/>
  <c r="EB309" i="21"/>
  <c r="EB303" i="21" s="1"/>
  <c r="CV309" i="21"/>
  <c r="CV303" i="21" s="1"/>
  <c r="BP309" i="21"/>
  <c r="BP303" i="21" s="1"/>
  <c r="AH309" i="21"/>
  <c r="AH303" i="21" s="1"/>
  <c r="R309" i="21"/>
  <c r="R303" i="21" s="1"/>
  <c r="BY309" i="21"/>
  <c r="BY303" i="21" s="1"/>
  <c r="AO309" i="21"/>
  <c r="AO303" i="21" s="1"/>
  <c r="DG309" i="21"/>
  <c r="DG303" i="21" s="1"/>
  <c r="AS309" i="21"/>
  <c r="AS303" i="21" s="1"/>
  <c r="CI309" i="21"/>
  <c r="CI303" i="21" s="1"/>
  <c r="DI309" i="21"/>
  <c r="DI303" i="21" s="1"/>
  <c r="CO309" i="21"/>
  <c r="CO303" i="21" s="1"/>
  <c r="DD309" i="21"/>
  <c r="DD303" i="21" s="1"/>
  <c r="BX309" i="21"/>
  <c r="BX303" i="21" s="1"/>
  <c r="AF309" i="21"/>
  <c r="AF303" i="21" s="1"/>
  <c r="EF309" i="21"/>
  <c r="EF303" i="21" s="1"/>
  <c r="DU309" i="21"/>
  <c r="DU303" i="21" s="1"/>
  <c r="AG309" i="21"/>
  <c r="AG303" i="21" s="1"/>
  <c r="Q309" i="21"/>
  <c r="Q303" i="21" s="1"/>
  <c r="DL309" i="21"/>
  <c r="DL303" i="21" s="1"/>
  <c r="BT309" i="21"/>
  <c r="BT303" i="21" s="1"/>
  <c r="AR309" i="21"/>
  <c r="AR303" i="21" s="1"/>
  <c r="AB309" i="21"/>
  <c r="AB303" i="21" s="1"/>
  <c r="Z309" i="21"/>
  <c r="Z303" i="21" s="1"/>
  <c r="CW309" i="21"/>
  <c r="CW303" i="21" s="1"/>
  <c r="DM309" i="21"/>
  <c r="DM303" i="21" s="1"/>
  <c r="AC309" i="21"/>
  <c r="AC303" i="21" s="1"/>
  <c r="CF309" i="21"/>
  <c r="CF303" i="21" s="1"/>
  <c r="AZ309" i="21"/>
  <c r="AZ303" i="21" s="1"/>
  <c r="AJ309" i="21"/>
  <c r="AJ303" i="21" s="1"/>
  <c r="EJ309" i="21"/>
  <c r="EJ303" i="21" s="1"/>
  <c r="EL309" i="21"/>
  <c r="EL303" i="21" s="1"/>
  <c r="L295" i="21"/>
  <c r="ED286" i="21"/>
  <c r="EE281" i="21" s="1"/>
  <c r="ED289" i="21"/>
  <c r="EC295" i="21"/>
  <c r="CW67" i="21"/>
  <c r="CW37" i="26" s="1"/>
  <c r="V56" i="29"/>
  <c r="Q56" i="29"/>
  <c r="AA56" i="29"/>
  <c r="P56" i="29"/>
  <c r="O56" i="29"/>
  <c r="AD56" i="29"/>
  <c r="X56" i="29"/>
  <c r="O56" i="32"/>
  <c r="Z56" i="29"/>
  <c r="AB56" i="29"/>
  <c r="T56" i="32"/>
  <c r="T56" i="29"/>
  <c r="F159" i="47" l="1"/>
  <c r="K159" i="47"/>
  <c r="Y36" i="25"/>
  <c r="EI36" i="25"/>
  <c r="BB36" i="25"/>
  <c r="DL36" i="25"/>
  <c r="AP36" i="25"/>
  <c r="DT36" i="25"/>
  <c r="BS36" i="25"/>
  <c r="CT36" i="25"/>
  <c r="EL36" i="25"/>
  <c r="T36" i="25"/>
  <c r="BN36" i="25"/>
  <c r="CX36" i="25"/>
  <c r="DE36" i="25"/>
  <c r="AI36" i="25"/>
  <c r="CA36" i="25"/>
  <c r="DW36" i="25"/>
  <c r="AB36" i="25"/>
  <c r="DK36" i="25"/>
  <c r="BX36" i="25"/>
  <c r="CV36" i="25"/>
  <c r="EA36" i="25"/>
  <c r="CS36" i="25"/>
  <c r="Q36" i="25"/>
  <c r="BZ36" i="25"/>
  <c r="DI36" i="25"/>
  <c r="CP36" i="25"/>
  <c r="BL36" i="25"/>
  <c r="CE36" i="25"/>
  <c r="BQ36" i="25"/>
  <c r="CU36" i="25"/>
  <c r="U36" i="25"/>
  <c r="AM36" i="25"/>
  <c r="DG36" i="25"/>
  <c r="EF36" i="25"/>
  <c r="BO36" i="25"/>
  <c r="CD36" i="25"/>
  <c r="EK36" i="25"/>
  <c r="DH36" i="25"/>
  <c r="CI36" i="25"/>
  <c r="CR36" i="25"/>
  <c r="AK36" i="25"/>
  <c r="DQ36" i="25"/>
  <c r="AO36" i="25"/>
  <c r="AJ36" i="25"/>
  <c r="DN36" i="25"/>
  <c r="EB36" i="25"/>
  <c r="AW36" i="25"/>
  <c r="S36" i="25"/>
  <c r="BY36" i="25"/>
  <c r="CJ36" i="25"/>
  <c r="AN36" i="25"/>
  <c r="CG36" i="25"/>
  <c r="BH36" i="25"/>
  <c r="ED36" i="25"/>
  <c r="CH36" i="25"/>
  <c r="EC36" i="25"/>
  <c r="BI36" i="25"/>
  <c r="CK36" i="25"/>
  <c r="BD36" i="25"/>
  <c r="DA36" i="25"/>
  <c r="CB36" i="25"/>
  <c r="AD36" i="25"/>
  <c r="AC36" i="25"/>
  <c r="AT36" i="25"/>
  <c r="EO36" i="25"/>
  <c r="DB36" i="25"/>
  <c r="AU36" i="25"/>
  <c r="AA36" i="25"/>
  <c r="AY36" i="25"/>
  <c r="CO36" i="25"/>
  <c r="EE36" i="25"/>
  <c r="O36" i="25"/>
  <c r="CY36" i="25"/>
  <c r="EJ36" i="25"/>
  <c r="DS36" i="25"/>
  <c r="BE36" i="25"/>
  <c r="AS36" i="25"/>
  <c r="BW36" i="25"/>
  <c r="AG36" i="25"/>
  <c r="CZ36" i="25"/>
  <c r="BJ36" i="25"/>
  <c r="EG36" i="25"/>
  <c r="AR36" i="25"/>
  <c r="DR36" i="25"/>
  <c r="BV36" i="25"/>
  <c r="AQ36" i="25"/>
  <c r="CN36" i="25"/>
  <c r="AZ36" i="25"/>
  <c r="BU36" i="25"/>
  <c r="BA36" i="25"/>
  <c r="DZ36" i="25"/>
  <c r="DJ36" i="25"/>
  <c r="AF36" i="25"/>
  <c r="BC36" i="25"/>
  <c r="CF36" i="25"/>
  <c r="DV36" i="25"/>
  <c r="DF36" i="25"/>
  <c r="AL36" i="25"/>
  <c r="AX36" i="25"/>
  <c r="EP36" i="25"/>
  <c r="EH36" i="25"/>
  <c r="BK36" i="25"/>
  <c r="CC36" i="25"/>
  <c r="DM36" i="25"/>
  <c r="DC36" i="25"/>
  <c r="DU36" i="25"/>
  <c r="BG36" i="25"/>
  <c r="AH36" i="25"/>
  <c r="V36" i="25"/>
  <c r="X36" i="25"/>
  <c r="BR36" i="25"/>
  <c r="DO36" i="25"/>
  <c r="DD36" i="25"/>
  <c r="CM36" i="25"/>
  <c r="CL36" i="25"/>
  <c r="Z36" i="25"/>
  <c r="AE36" i="25"/>
  <c r="CQ36" i="25"/>
  <c r="BM36" i="25"/>
  <c r="DX36" i="25"/>
  <c r="BP36" i="25"/>
  <c r="EM36" i="25"/>
  <c r="BF36" i="25"/>
  <c r="EN36" i="25"/>
  <c r="DP36" i="25"/>
  <c r="AV36" i="25"/>
  <c r="P36" i="25"/>
  <c r="BT36" i="25"/>
  <c r="CW36" i="25"/>
  <c r="W36" i="25"/>
  <c r="R36" i="25"/>
  <c r="DY36" i="25"/>
  <c r="N36" i="25"/>
  <c r="ED17" i="28"/>
  <c r="ED292" i="21"/>
  <c r="EE35" i="25"/>
  <c r="ED293" i="21"/>
  <c r="EE286" i="21"/>
  <c r="EF281" i="21" s="1"/>
  <c r="EE289" i="21"/>
  <c r="CW68" i="21"/>
  <c r="CW36" i="26"/>
  <c r="AI36" i="30"/>
  <c r="S36" i="30"/>
  <c r="N56" i="32"/>
  <c r="AF36" i="30"/>
  <c r="O36" i="30"/>
  <c r="N36" i="30"/>
  <c r="AC36" i="30"/>
  <c r="AD36" i="30"/>
  <c r="AJ36" i="30"/>
  <c r="AE36" i="30"/>
  <c r="P36" i="30"/>
  <c r="AH16" i="31"/>
  <c r="AH36" i="30"/>
  <c r="AB36" i="30"/>
  <c r="Z36" i="30"/>
  <c r="Q36" i="30"/>
  <c r="X36" i="30"/>
  <c r="AG36" i="30"/>
  <c r="AA36" i="30"/>
  <c r="W36" i="30"/>
  <c r="U36" i="30"/>
  <c r="R36" i="30"/>
  <c r="N56" i="29"/>
  <c r="Y36" i="30"/>
  <c r="V36" i="30"/>
  <c r="T36" i="30"/>
  <c r="E159" i="47" l="1"/>
  <c r="ED294" i="21"/>
  <c r="ED295" i="21" s="1"/>
  <c r="EE292" i="21" s="1"/>
  <c r="N27" i="30"/>
  <c r="N44" i="30" s="1"/>
  <c r="M36" i="30"/>
  <c r="E5" i="33" s="1"/>
  <c r="G3" i="33" s="1"/>
  <c r="EF286" i="21"/>
  <c r="EG281" i="21" s="1"/>
  <c r="EF289" i="21"/>
  <c r="EF35" i="25"/>
  <c r="EE293" i="21"/>
  <c r="M36" i="25"/>
  <c r="N27" i="25"/>
  <c r="N44" i="25" s="1"/>
  <c r="M310" i="21" s="1"/>
  <c r="CX22" i="28"/>
  <c r="CX65" i="21"/>
  <c r="EE294" i="21" l="1"/>
  <c r="EE295" i="21" s="1"/>
  <c r="EF292" i="21" s="1"/>
  <c r="M312" i="21"/>
  <c r="M64" i="26" s="1"/>
  <c r="O300" i="21"/>
  <c r="O304" i="21" s="1"/>
  <c r="O41" i="28"/>
  <c r="EG35" i="25"/>
  <c r="EF293" i="21"/>
  <c r="EF294" i="21" s="1"/>
  <c r="EF295" i="21" s="1"/>
  <c r="EG292" i="21" s="1"/>
  <c r="EG286" i="21"/>
  <c r="EH281" i="21" s="1"/>
  <c r="EG289" i="21"/>
  <c r="CX67" i="21"/>
  <c r="CX37" i="26" s="1"/>
  <c r="M63" i="32"/>
  <c r="M63" i="29"/>
  <c r="D166" i="47" l="1"/>
  <c r="M47" i="32"/>
  <c r="M72" i="29"/>
  <c r="M73" i="29" s="1"/>
  <c r="M77" i="29"/>
  <c r="M78" i="29" s="1"/>
  <c r="M47" i="29"/>
  <c r="M66" i="29" s="1"/>
  <c r="M68" i="29" s="1"/>
  <c r="N67" i="29" s="1"/>
  <c r="M314" i="21"/>
  <c r="M48" i="26"/>
  <c r="M67" i="26" s="1"/>
  <c r="M69" i="26" s="1"/>
  <c r="P41" i="28"/>
  <c r="P300" i="21"/>
  <c r="P304" i="21" s="1"/>
  <c r="EH35" i="25"/>
  <c r="EG293" i="21"/>
  <c r="EG294" i="21" s="1"/>
  <c r="EG295" i="21" s="1"/>
  <c r="EH292" i="21" s="1"/>
  <c r="EH286" i="21"/>
  <c r="EI281" i="21" s="1"/>
  <c r="EH289" i="21"/>
  <c r="CX68" i="21"/>
  <c r="CX36" i="26"/>
  <c r="N13" i="28" l="1"/>
  <c r="N68" i="26"/>
  <c r="N29" i="26" s="1"/>
  <c r="N308" i="21"/>
  <c r="N42" i="28"/>
  <c r="D150" i="47"/>
  <c r="M66" i="32"/>
  <c r="EI286" i="21"/>
  <c r="EJ281" i="21" s="1"/>
  <c r="EI289" i="21"/>
  <c r="Q41" i="28"/>
  <c r="Q300" i="21"/>
  <c r="Q304" i="21" s="1"/>
  <c r="EH293" i="21"/>
  <c r="EH294" i="21" s="1"/>
  <c r="EH295" i="21" s="1"/>
  <c r="EI292" i="21" s="1"/>
  <c r="EI35" i="25"/>
  <c r="EI309" i="21"/>
  <c r="EI303" i="21" s="1"/>
  <c r="CY22" i="28"/>
  <c r="CY65" i="21"/>
  <c r="N41" i="31"/>
  <c r="N12" i="31"/>
  <c r="N42" i="31" l="1"/>
  <c r="N43" i="31" s="1"/>
  <c r="N17" i="31"/>
  <c r="N43" i="28"/>
  <c r="N44" i="28" s="1"/>
  <c r="D169" i="47"/>
  <c r="M68" i="32"/>
  <c r="O28" i="25"/>
  <c r="O27" i="25" s="1"/>
  <c r="O44" i="25" s="1"/>
  <c r="N310" i="21" s="1"/>
  <c r="N379" i="21" s="1"/>
  <c r="N28" i="26"/>
  <c r="N12" i="26" s="1"/>
  <c r="N73" i="26" s="1"/>
  <c r="N319" i="21" s="1"/>
  <c r="N18" i="28"/>
  <c r="EJ35" i="25"/>
  <c r="EI293" i="21"/>
  <c r="EI294" i="21" s="1"/>
  <c r="EI295" i="21" s="1"/>
  <c r="EJ292" i="21" s="1"/>
  <c r="EJ286" i="21"/>
  <c r="EK281" i="21" s="1"/>
  <c r="EJ289" i="21"/>
  <c r="R41" i="28"/>
  <c r="R300" i="21"/>
  <c r="R304" i="21" s="1"/>
  <c r="CY67" i="21"/>
  <c r="CY37" i="26" s="1"/>
  <c r="AB36" i="29"/>
  <c r="AI35" i="30"/>
  <c r="N45" i="28" l="1"/>
  <c r="N326" i="21"/>
  <c r="N323" i="21"/>
  <c r="N52" i="26" s="1"/>
  <c r="N322" i="21"/>
  <c r="D171" i="47"/>
  <c r="N67" i="32"/>
  <c r="E170" i="47" s="1"/>
  <c r="N44" i="31"/>
  <c r="S300" i="21"/>
  <c r="S304" i="21" s="1"/>
  <c r="S41" i="28"/>
  <c r="EK286" i="21"/>
  <c r="EL281" i="21" s="1"/>
  <c r="EK289" i="21"/>
  <c r="EJ293" i="21"/>
  <c r="EJ294" i="21" s="1"/>
  <c r="EJ295" i="21" s="1"/>
  <c r="EK292" i="21" s="1"/>
  <c r="EK35" i="25"/>
  <c r="CY68" i="21"/>
  <c r="CZ22" i="28" s="1"/>
  <c r="AB35" i="29"/>
  <c r="CY36" i="26"/>
  <c r="AC21" i="31"/>
  <c r="N51" i="26" l="1"/>
  <c r="N324" i="21"/>
  <c r="N354" i="21"/>
  <c r="N378" i="21" s="1"/>
  <c r="N380" i="21" s="1"/>
  <c r="N376" i="21" s="1"/>
  <c r="N312" i="21" s="1"/>
  <c r="CZ65" i="21"/>
  <c r="CZ67" i="21" s="1"/>
  <c r="CZ37" i="26" s="1"/>
  <c r="EL286" i="21"/>
  <c r="EM281" i="21" s="1"/>
  <c r="EL289" i="21"/>
  <c r="T300" i="21"/>
  <c r="T304" i="21" s="1"/>
  <c r="T41" i="28"/>
  <c r="EK293" i="21"/>
  <c r="EK294" i="21" s="1"/>
  <c r="EK295" i="21" s="1"/>
  <c r="EL292" i="21" s="1"/>
  <c r="EL35" i="25"/>
  <c r="O40" i="31"/>
  <c r="O37" i="28" l="1"/>
  <c r="O38" i="28" s="1"/>
  <c r="O321" i="21"/>
  <c r="O327" i="21" s="1"/>
  <c r="N64" i="26"/>
  <c r="N48" i="26" s="1"/>
  <c r="N67" i="26" s="1"/>
  <c r="N69" i="26" s="1"/>
  <c r="N314" i="21"/>
  <c r="EM35" i="25"/>
  <c r="EL293" i="21"/>
  <c r="EL294" i="21" s="1"/>
  <c r="EL295" i="21" s="1"/>
  <c r="EM292" i="21" s="1"/>
  <c r="EM286" i="21"/>
  <c r="EN281" i="21" s="1"/>
  <c r="EM289" i="21"/>
  <c r="U41" i="28"/>
  <c r="U300" i="21"/>
  <c r="U304" i="21" s="1"/>
  <c r="CZ68" i="21"/>
  <c r="CZ36" i="26"/>
  <c r="O13" i="28" l="1"/>
  <c r="O18" i="28" s="1"/>
  <c r="O68" i="26"/>
  <c r="O29" i="26" s="1"/>
  <c r="O308" i="21"/>
  <c r="O42" i="28"/>
  <c r="O43" i="28" s="1"/>
  <c r="O44" i="28" s="1"/>
  <c r="P32" i="25"/>
  <c r="O331" i="21"/>
  <c r="V300" i="21"/>
  <c r="V304" i="21" s="1"/>
  <c r="V41" i="28"/>
  <c r="EM293" i="21"/>
  <c r="EM294" i="21" s="1"/>
  <c r="EM295" i="21" s="1"/>
  <c r="EN292" i="21" s="1"/>
  <c r="EN35" i="25"/>
  <c r="EN286" i="21"/>
  <c r="EO281" i="21" s="1"/>
  <c r="EN289" i="21"/>
  <c r="DA22" i="28"/>
  <c r="DA65" i="21"/>
  <c r="P28" i="25" l="1"/>
  <c r="P27" i="25" s="1"/>
  <c r="P44" i="25" s="1"/>
  <c r="O310" i="21" s="1"/>
  <c r="O379" i="21" s="1"/>
  <c r="O332" i="21"/>
  <c r="O33" i="26" s="1"/>
  <c r="O28" i="26" s="1"/>
  <c r="O12" i="26" s="1"/>
  <c r="O73" i="26" s="1"/>
  <c r="O319" i="21" s="1"/>
  <c r="O45" i="28"/>
  <c r="EN293" i="21"/>
  <c r="EN294" i="21" s="1"/>
  <c r="EN295" i="21" s="1"/>
  <c r="EO292" i="21" s="1"/>
  <c r="EO35" i="25"/>
  <c r="EO309" i="21"/>
  <c r="EO303" i="21" s="1"/>
  <c r="W300" i="21"/>
  <c r="W304" i="21" s="1"/>
  <c r="W41" i="28"/>
  <c r="EO286" i="21"/>
  <c r="EO289" i="21"/>
  <c r="DA67" i="21"/>
  <c r="DA37" i="26" s="1"/>
  <c r="O322" i="21" l="1"/>
  <c r="O323" i="21"/>
  <c r="O52" i="26" s="1"/>
  <c r="O333" i="21"/>
  <c r="X41" i="28"/>
  <c r="X300" i="21"/>
  <c r="X304" i="21" s="1"/>
  <c r="EO293" i="21"/>
  <c r="EO294" i="21" s="1"/>
  <c r="EO295" i="21" s="1"/>
  <c r="EP35" i="25"/>
  <c r="AQ309" i="21"/>
  <c r="AQ303" i="21" s="1"/>
  <c r="AW309" i="21"/>
  <c r="AW303" i="21" s="1"/>
  <c r="BI309" i="21"/>
  <c r="BI303" i="21" s="1"/>
  <c r="BU309" i="21"/>
  <c r="BU303" i="21" s="1"/>
  <c r="CG309" i="21"/>
  <c r="CG303" i="21" s="1"/>
  <c r="DE309" i="21"/>
  <c r="DE303" i="21" s="1"/>
  <c r="DQ309" i="21"/>
  <c r="DQ303" i="21" s="1"/>
  <c r="DW309" i="21"/>
  <c r="DW303" i="21" s="1"/>
  <c r="EC309" i="21"/>
  <c r="EC303" i="21" s="1"/>
  <c r="DA68" i="21"/>
  <c r="DB65" i="21" s="1"/>
  <c r="DA36" i="26"/>
  <c r="W56" i="32"/>
  <c r="U56" i="29"/>
  <c r="U56" i="32"/>
  <c r="AE56" i="29"/>
  <c r="S56" i="29"/>
  <c r="V56" i="32"/>
  <c r="Q56" i="32"/>
  <c r="AF56" i="29"/>
  <c r="R56" i="32"/>
  <c r="Y56" i="29"/>
  <c r="S56" i="32"/>
  <c r="AC56" i="29"/>
  <c r="W56" i="29"/>
  <c r="AJ35" i="30"/>
  <c r="AG56" i="29"/>
  <c r="L303" i="21" l="1"/>
  <c r="J159" i="47"/>
  <c r="N159" i="47"/>
  <c r="I159" i="47"/>
  <c r="M159" i="47"/>
  <c r="H159" i="47"/>
  <c r="L159" i="47"/>
  <c r="P330" i="21"/>
  <c r="P33" i="28"/>
  <c r="O354" i="21"/>
  <c r="O378" i="21" s="1"/>
  <c r="O380" i="21" s="1"/>
  <c r="O376" i="21" s="1"/>
  <c r="O312" i="21" s="1"/>
  <c r="O324" i="21"/>
  <c r="O51" i="26"/>
  <c r="DB22" i="28"/>
  <c r="M35" i="30"/>
  <c r="E4" i="33" s="1"/>
  <c r="L309" i="21"/>
  <c r="M35" i="25"/>
  <c r="Y41" i="28"/>
  <c r="Y300" i="21"/>
  <c r="Y304" i="21" s="1"/>
  <c r="DB67" i="21"/>
  <c r="DB37" i="26" s="1"/>
  <c r="L304" i="21" l="1"/>
  <c r="J303" i="21"/>
  <c r="H417" i="21" s="1"/>
  <c r="F33" i="33" s="1"/>
  <c r="P321" i="21"/>
  <c r="P327" i="21" s="1"/>
  <c r="P37" i="28"/>
  <c r="P38" i="28" s="1"/>
  <c r="O314" i="21"/>
  <c r="O64" i="26"/>
  <c r="O48" i="26" s="1"/>
  <c r="O67" i="26" s="1"/>
  <c r="O69" i="26" s="1"/>
  <c r="Z300" i="21"/>
  <c r="Z304" i="21" s="1"/>
  <c r="Z41" i="28"/>
  <c r="F31" i="33"/>
  <c r="G4" i="33"/>
  <c r="G7" i="33" s="1"/>
  <c r="G9" i="33" s="1"/>
  <c r="V65" i="24" s="1"/>
  <c r="DB68" i="21"/>
  <c r="DC22" i="28" s="1"/>
  <c r="DB36" i="26"/>
  <c r="R56" i="29"/>
  <c r="P40" i="31"/>
  <c r="P56" i="32"/>
  <c r="G159" i="47" l="1"/>
  <c r="L56" i="32"/>
  <c r="C159" i="47" s="1"/>
  <c r="L56" i="29"/>
  <c r="L57" i="26"/>
  <c r="P13" i="28"/>
  <c r="P18" i="28" s="1"/>
  <c r="P68" i="26"/>
  <c r="P29" i="26" s="1"/>
  <c r="Q28" i="25" s="1"/>
  <c r="P42" i="28"/>
  <c r="P43" i="28" s="1"/>
  <c r="P44" i="28" s="1"/>
  <c r="P308" i="21"/>
  <c r="Q32" i="25"/>
  <c r="P331" i="21"/>
  <c r="P332" i="21" s="1"/>
  <c r="P33" i="26" s="1"/>
  <c r="DC65" i="21"/>
  <c r="DC67" i="21" s="1"/>
  <c r="DC37" i="26" s="1"/>
  <c r="F34" i="33"/>
  <c r="AA41" i="28"/>
  <c r="AA300" i="21"/>
  <c r="AA304" i="21" s="1"/>
  <c r="P28" i="26" l="1"/>
  <c r="P12" i="26" s="1"/>
  <c r="P73" i="26" s="1"/>
  <c r="P319" i="21" s="1"/>
  <c r="Q27" i="25"/>
  <c r="Q44" i="25" s="1"/>
  <c r="P310" i="21" s="1"/>
  <c r="P379" i="21" s="1"/>
  <c r="P333" i="21"/>
  <c r="Q33" i="28" s="1"/>
  <c r="P45" i="28"/>
  <c r="AB41" i="28"/>
  <c r="AB300" i="21"/>
  <c r="AB304" i="21" s="1"/>
  <c r="DC36" i="26"/>
  <c r="DC68" i="21"/>
  <c r="Q330" i="21" l="1"/>
  <c r="AC300" i="21"/>
  <c r="AC304" i="21" s="1"/>
  <c r="AC41" i="28"/>
  <c r="P323" i="21"/>
  <c r="P52" i="26" s="1"/>
  <c r="P322" i="21"/>
  <c r="DD22" i="28"/>
  <c r="DD65" i="21"/>
  <c r="P354" i="21" l="1"/>
  <c r="P378" i="21" s="1"/>
  <c r="P380" i="21" s="1"/>
  <c r="P376" i="21" s="1"/>
  <c r="P312" i="21" s="1"/>
  <c r="P314" i="21" s="1"/>
  <c r="P51" i="26"/>
  <c r="P324" i="21"/>
  <c r="AD41" i="28"/>
  <c r="AD300" i="21"/>
  <c r="AD304" i="21" s="1"/>
  <c r="DD67" i="21"/>
  <c r="DD37" i="26" s="1"/>
  <c r="Q321" i="21" l="1"/>
  <c r="Q37" i="28"/>
  <c r="Q38" i="28" s="1"/>
  <c r="AE41" i="28"/>
  <c r="AE300" i="21"/>
  <c r="AE304" i="21" s="1"/>
  <c r="P64" i="26"/>
  <c r="P48" i="26" s="1"/>
  <c r="P67" i="26" s="1"/>
  <c r="P69" i="26" s="1"/>
  <c r="DD68" i="21"/>
  <c r="DD36" i="26"/>
  <c r="Q13" i="28" l="1"/>
  <c r="Q18" i="28" s="1"/>
  <c r="Q68" i="26"/>
  <c r="Q29" i="26" s="1"/>
  <c r="Q308" i="21"/>
  <c r="Q42" i="28"/>
  <c r="Q43" i="28" s="1"/>
  <c r="Q44" i="28" s="1"/>
  <c r="AF300" i="21"/>
  <c r="AF304" i="21" s="1"/>
  <c r="AF41" i="28"/>
  <c r="Q327" i="21"/>
  <c r="DE22" i="28"/>
  <c r="DE65" i="21"/>
  <c r="Q40" i="31"/>
  <c r="Q331" i="21" l="1"/>
  <c r="R32" i="25"/>
  <c r="R28" i="25"/>
  <c r="AG41" i="28"/>
  <c r="AG300" i="21"/>
  <c r="AG304" i="21" s="1"/>
  <c r="Q45" i="28"/>
  <c r="DE67" i="21"/>
  <c r="DE37" i="26" s="1"/>
  <c r="AC36" i="29"/>
  <c r="U36" i="32"/>
  <c r="R27" i="25" l="1"/>
  <c r="R44" i="25" s="1"/>
  <c r="Q310" i="21" s="1"/>
  <c r="AH300" i="21"/>
  <c r="AH304" i="21" s="1"/>
  <c r="AH41" i="28"/>
  <c r="Q332" i="21"/>
  <c r="Q33" i="26" s="1"/>
  <c r="U35" i="32"/>
  <c r="L138" i="47" s="1"/>
  <c r="L139" i="47"/>
  <c r="AC35" i="29"/>
  <c r="DE36" i="26"/>
  <c r="DE68" i="21"/>
  <c r="Q28" i="26" l="1"/>
  <c r="Q12" i="26" s="1"/>
  <c r="AI300" i="21"/>
  <c r="AI304" i="21" s="1"/>
  <c r="AI41" i="28"/>
  <c r="Q333" i="21"/>
  <c r="Q379" i="21"/>
  <c r="DF22" i="28"/>
  <c r="DF65" i="21"/>
  <c r="AD21" i="31"/>
  <c r="R33" i="28" l="1"/>
  <c r="R330" i="21"/>
  <c r="AJ300" i="21"/>
  <c r="AJ304" i="21" s="1"/>
  <c r="AJ41" i="28"/>
  <c r="Q73" i="26"/>
  <c r="Q319" i="21" s="1"/>
  <c r="DF67" i="21"/>
  <c r="DF37" i="26" s="1"/>
  <c r="AK300" i="21" l="1"/>
  <c r="AK304" i="21" s="1"/>
  <c r="AK41" i="28"/>
  <c r="Q322" i="21"/>
  <c r="Q323" i="21"/>
  <c r="Q52" i="26" s="1"/>
  <c r="DF68" i="21"/>
  <c r="DF36" i="26"/>
  <c r="Q51" i="26" l="1"/>
  <c r="Q324" i="21"/>
  <c r="Q354" i="21"/>
  <c r="Q378" i="21" s="1"/>
  <c r="Q380" i="21" s="1"/>
  <c r="Q376" i="21" s="1"/>
  <c r="Q312" i="21" s="1"/>
  <c r="Q314" i="21" s="1"/>
  <c r="AL41" i="28"/>
  <c r="AL300" i="21"/>
  <c r="AL304" i="21" s="1"/>
  <c r="DG22" i="28"/>
  <c r="DG65" i="21"/>
  <c r="R40" i="31"/>
  <c r="Q64" i="26" l="1"/>
  <c r="Q48" i="26" s="1"/>
  <c r="Q67" i="26" s="1"/>
  <c r="Q69" i="26" s="1"/>
  <c r="R37" i="28"/>
  <c r="R38" i="28" s="1"/>
  <c r="R321" i="21"/>
  <c r="AM41" i="28"/>
  <c r="AM300" i="21"/>
  <c r="AM304" i="21" s="1"/>
  <c r="DG67" i="21"/>
  <c r="DG37" i="26" s="1"/>
  <c r="AN41" i="28" l="1"/>
  <c r="AN300" i="21"/>
  <c r="AN304" i="21" s="1"/>
  <c r="R42" i="28"/>
  <c r="R43" i="28" s="1"/>
  <c r="R44" i="28" s="1"/>
  <c r="R308" i="21"/>
  <c r="R327" i="21"/>
  <c r="R68" i="26"/>
  <c r="R29" i="26" s="1"/>
  <c r="R13" i="28"/>
  <c r="R18" i="28" s="1"/>
  <c r="DG68" i="21"/>
  <c r="DH22" i="28" s="1"/>
  <c r="DG36" i="26"/>
  <c r="R45" i="28" l="1"/>
  <c r="DH65" i="21"/>
  <c r="DH67" i="21" s="1"/>
  <c r="DH37" i="26" s="1"/>
  <c r="S28" i="25"/>
  <c r="AO300" i="21"/>
  <c r="AO304" i="21" s="1"/>
  <c r="AO41" i="28"/>
  <c r="S32" i="25"/>
  <c r="R331" i="21"/>
  <c r="R332" i="21" s="1"/>
  <c r="R333" i="21" l="1"/>
  <c r="R33" i="26"/>
  <c r="S27" i="25"/>
  <c r="S44" i="25" s="1"/>
  <c r="R310" i="21" s="1"/>
  <c r="AP300" i="21"/>
  <c r="AP304" i="21" s="1"/>
  <c r="AP41" i="28"/>
  <c r="DH68" i="21"/>
  <c r="DI22" i="28" s="1"/>
  <c r="DH36" i="26"/>
  <c r="DI65" i="21" l="1"/>
  <c r="DI67" i="21" s="1"/>
  <c r="DI37" i="26" s="1"/>
  <c r="AQ41" i="28"/>
  <c r="AQ300" i="21"/>
  <c r="AQ304" i="21" s="1"/>
  <c r="R379" i="21"/>
  <c r="R28" i="26"/>
  <c r="R12" i="26" s="1"/>
  <c r="R73" i="26" s="1"/>
  <c r="R319" i="21" s="1"/>
  <c r="S330" i="21"/>
  <c r="S33" i="28"/>
  <c r="AR300" i="21" l="1"/>
  <c r="AR304" i="21" s="1"/>
  <c r="AR41" i="28"/>
  <c r="R322" i="21"/>
  <c r="R323" i="21"/>
  <c r="R52" i="26" s="1"/>
  <c r="DI68" i="21"/>
  <c r="DJ65" i="21" s="1"/>
  <c r="DI36" i="26"/>
  <c r="S40" i="31"/>
  <c r="DJ22" i="28" l="1"/>
  <c r="R354" i="21"/>
  <c r="R378" i="21" s="1"/>
  <c r="R380" i="21" s="1"/>
  <c r="R376" i="21" s="1"/>
  <c r="R312" i="21" s="1"/>
  <c r="AS300" i="21"/>
  <c r="AS304" i="21" s="1"/>
  <c r="AS41" i="28"/>
  <c r="R51" i="26"/>
  <c r="R324" i="21"/>
  <c r="DJ67" i="21"/>
  <c r="DJ37" i="26" s="1"/>
  <c r="R64" i="26" l="1"/>
  <c r="R48" i="26" s="1"/>
  <c r="R67" i="26" s="1"/>
  <c r="R69" i="26" s="1"/>
  <c r="R314" i="21"/>
  <c r="S42" i="28" s="1"/>
  <c r="S43" i="28" s="1"/>
  <c r="AT41" i="28"/>
  <c r="AT300" i="21"/>
  <c r="AT304" i="21" s="1"/>
  <c r="S321" i="21"/>
  <c r="S37" i="28"/>
  <c r="S38" i="28" s="1"/>
  <c r="DJ36" i="26"/>
  <c r="DJ68" i="21"/>
  <c r="S308" i="21" l="1"/>
  <c r="S13" i="28"/>
  <c r="S18" i="28" s="1"/>
  <c r="S68" i="26"/>
  <c r="S29" i="26" s="1"/>
  <c r="S327" i="21"/>
  <c r="AU41" i="28"/>
  <c r="AU300" i="21"/>
  <c r="AU304" i="21" s="1"/>
  <c r="S44" i="28"/>
  <c r="DK22" i="28"/>
  <c r="DK65" i="21"/>
  <c r="N28" i="29"/>
  <c r="AV300" i="21" l="1"/>
  <c r="AV304" i="21" s="1"/>
  <c r="AV41" i="28"/>
  <c r="T32" i="25"/>
  <c r="S331" i="21"/>
  <c r="T28" i="25"/>
  <c r="S45" i="28"/>
  <c r="DK67" i="21"/>
  <c r="DK37" i="26" s="1"/>
  <c r="AD36" i="29"/>
  <c r="O32" i="30"/>
  <c r="O28" i="30"/>
  <c r="O27" i="30" l="1"/>
  <c r="O44" i="30" s="1"/>
  <c r="T27" i="25"/>
  <c r="T44" i="25" s="1"/>
  <c r="S310" i="21" s="1"/>
  <c r="AW41" i="28"/>
  <c r="AW300" i="21"/>
  <c r="AW304" i="21" s="1"/>
  <c r="S332" i="21"/>
  <c r="S33" i="26" s="1"/>
  <c r="AD35" i="29"/>
  <c r="DK36" i="26"/>
  <c r="DK68" i="21"/>
  <c r="N32" i="29"/>
  <c r="S333" i="21" l="1"/>
  <c r="T33" i="28" s="1"/>
  <c r="N27" i="29"/>
  <c r="N11" i="29" s="1"/>
  <c r="AX300" i="21"/>
  <c r="AX304" i="21" s="1"/>
  <c r="AX41" i="28"/>
  <c r="S28" i="26"/>
  <c r="S12" i="26" s="1"/>
  <c r="S73" i="26" s="1"/>
  <c r="S319" i="21" s="1"/>
  <c r="DL22" i="28"/>
  <c r="DL65" i="21"/>
  <c r="O32" i="31"/>
  <c r="T40" i="31"/>
  <c r="AE21" i="31"/>
  <c r="T330" i="21" l="1"/>
  <c r="S323" i="21"/>
  <c r="S52" i="26" s="1"/>
  <c r="S322" i="21"/>
  <c r="AY300" i="21"/>
  <c r="AY304" i="21" s="1"/>
  <c r="AY41" i="28"/>
  <c r="DL67" i="21"/>
  <c r="DL37" i="26" s="1"/>
  <c r="N51" i="29"/>
  <c r="S354" i="21" l="1"/>
  <c r="S358" i="21" s="1"/>
  <c r="S51" i="26"/>
  <c r="S324" i="21"/>
  <c r="AZ300" i="21"/>
  <c r="AZ304" i="21" s="1"/>
  <c r="AZ41" i="28"/>
  <c r="DL36" i="26"/>
  <c r="DL68" i="21"/>
  <c r="N50" i="29"/>
  <c r="BA300" i="21" l="1"/>
  <c r="BA304" i="21" s="1"/>
  <c r="BA41" i="28"/>
  <c r="T37" i="28"/>
  <c r="T321" i="21"/>
  <c r="S378" i="21"/>
  <c r="S359" i="21"/>
  <c r="T356" i="21" s="1"/>
  <c r="T359" i="21" s="1"/>
  <c r="U356" i="21" s="1"/>
  <c r="U359" i="21" s="1"/>
  <c r="V356" i="21" s="1"/>
  <c r="V359" i="21" s="1"/>
  <c r="W356" i="21" s="1"/>
  <c r="W359" i="21" s="1"/>
  <c r="X356" i="21" s="1"/>
  <c r="X359" i="21" s="1"/>
  <c r="Y356" i="21" s="1"/>
  <c r="S63" i="26"/>
  <c r="S311" i="21"/>
  <c r="DM22" i="28"/>
  <c r="DM65" i="21"/>
  <c r="O36" i="31"/>
  <c r="N62" i="29"/>
  <c r="O37" i="31" l="1"/>
  <c r="N76" i="29"/>
  <c r="N71" i="29"/>
  <c r="T38" i="28"/>
  <c r="S379" i="21"/>
  <c r="S380" i="21" s="1"/>
  <c r="S376" i="21" s="1"/>
  <c r="S312" i="21" s="1"/>
  <c r="S64" i="26" s="1"/>
  <c r="BB300" i="21"/>
  <c r="BB304" i="21" s="1"/>
  <c r="BB41" i="28"/>
  <c r="T327" i="21"/>
  <c r="DM67" i="21"/>
  <c r="DM37" i="26" s="1"/>
  <c r="N63" i="29"/>
  <c r="S314" i="21" l="1"/>
  <c r="N72" i="29"/>
  <c r="N73" i="29" s="1"/>
  <c r="N77" i="29"/>
  <c r="N78" i="29" s="1"/>
  <c r="N47" i="29"/>
  <c r="N66" i="29" s="1"/>
  <c r="N68" i="29" s="1"/>
  <c r="O67" i="29" s="1"/>
  <c r="BC41" i="28"/>
  <c r="BC300" i="21"/>
  <c r="T331" i="21"/>
  <c r="U32" i="25"/>
  <c r="S48" i="26"/>
  <c r="S67" i="26" s="1"/>
  <c r="S69" i="26" s="1"/>
  <c r="DM68" i="21"/>
  <c r="DN22" i="28" s="1"/>
  <c r="DM36" i="26"/>
  <c r="BC304" i="21" l="1"/>
  <c r="BD300" i="21" s="1"/>
  <c r="DN65" i="21"/>
  <c r="DN67" i="21" s="1"/>
  <c r="DN37" i="26" s="1"/>
  <c r="T13" i="28"/>
  <c r="T68" i="26"/>
  <c r="T29" i="26" s="1"/>
  <c r="T42" i="28"/>
  <c r="T308" i="21"/>
  <c r="T332" i="21"/>
  <c r="T33" i="26" s="1"/>
  <c r="O12" i="31"/>
  <c r="O41" i="31"/>
  <c r="BD304" i="21" l="1"/>
  <c r="BE300" i="21" s="1"/>
  <c r="O42" i="31"/>
  <c r="O43" i="31" s="1"/>
  <c r="O17" i="31"/>
  <c r="T43" i="28"/>
  <c r="T44" i="28" s="1"/>
  <c r="T28" i="26"/>
  <c r="T12" i="26" s="1"/>
  <c r="T73" i="26" s="1"/>
  <c r="T319" i="21" s="1"/>
  <c r="U28" i="25"/>
  <c r="T333" i="21"/>
  <c r="T18" i="28"/>
  <c r="DN36" i="26"/>
  <c r="DN68" i="21"/>
  <c r="BE304" i="21" l="1"/>
  <c r="BF300" i="21" s="1"/>
  <c r="T45" i="28"/>
  <c r="O44" i="31"/>
  <c r="U330" i="21"/>
  <c r="U33" i="28"/>
  <c r="U27" i="25"/>
  <c r="U44" i="25" s="1"/>
  <c r="T310" i="21" s="1"/>
  <c r="T323" i="21"/>
  <c r="T52" i="26" s="1"/>
  <c r="T322" i="21"/>
  <c r="DO22" i="28"/>
  <c r="DO65" i="21"/>
  <c r="BF304" i="21" l="1"/>
  <c r="BG300" i="21" s="1"/>
  <c r="T379" i="21"/>
  <c r="T354" i="21"/>
  <c r="T378" i="21" s="1"/>
  <c r="T51" i="26"/>
  <c r="T324" i="21"/>
  <c r="DO67" i="21"/>
  <c r="DO37" i="26" s="1"/>
  <c r="BG304" i="21" l="1"/>
  <c r="BH300" i="21" s="1"/>
  <c r="T380" i="21"/>
  <c r="T376" i="21" s="1"/>
  <c r="T312" i="21" s="1"/>
  <c r="T314" i="21" s="1"/>
  <c r="U37" i="28"/>
  <c r="U38" i="28" s="1"/>
  <c r="U321" i="21"/>
  <c r="DO68" i="21"/>
  <c r="DO36" i="26"/>
  <c r="BH304" i="21" l="1"/>
  <c r="BI300" i="21" s="1"/>
  <c r="U327" i="21"/>
  <c r="T64" i="26"/>
  <c r="DP22" i="28"/>
  <c r="DP65" i="21"/>
  <c r="BI304" i="21" l="1"/>
  <c r="BJ300" i="21" s="1"/>
  <c r="T48" i="26"/>
  <c r="T67" i="26" s="1"/>
  <c r="T69" i="26" s="1"/>
  <c r="U42" i="28"/>
  <c r="U43" i="28" s="1"/>
  <c r="U44" i="28" s="1"/>
  <c r="U308" i="21"/>
  <c r="V32" i="25"/>
  <c r="U331" i="21"/>
  <c r="DP67" i="21"/>
  <c r="DP37" i="26" s="1"/>
  <c r="BJ304" i="21" l="1"/>
  <c r="BK300" i="21" s="1"/>
  <c r="U332" i="21"/>
  <c r="U33" i="26" s="1"/>
  <c r="U13" i="28"/>
  <c r="U18" i="28" s="1"/>
  <c r="U45" i="28" s="1"/>
  <c r="U68" i="26"/>
  <c r="U29" i="26" s="1"/>
  <c r="DP36" i="26"/>
  <c r="DP68" i="21"/>
  <c r="BK304" i="21" l="1"/>
  <c r="BL300" i="21" s="1"/>
  <c r="U333" i="21"/>
  <c r="V33" i="28" s="1"/>
  <c r="V28" i="25"/>
  <c r="U28" i="26"/>
  <c r="U12" i="26" s="1"/>
  <c r="U73" i="26" s="1"/>
  <c r="U319" i="21" s="1"/>
  <c r="DQ22" i="28"/>
  <c r="DQ65" i="21"/>
  <c r="BL304" i="21" l="1"/>
  <c r="BM300" i="21" s="1"/>
  <c r="V330" i="21"/>
  <c r="V27" i="25"/>
  <c r="V44" i="25" s="1"/>
  <c r="U310" i="21" s="1"/>
  <c r="U322" i="21"/>
  <c r="U323" i="21"/>
  <c r="U52" i="26" s="1"/>
  <c r="DQ67" i="21"/>
  <c r="DQ37" i="26" s="1"/>
  <c r="AE36" i="29"/>
  <c r="V36" i="32"/>
  <c r="BM304" i="21" l="1"/>
  <c r="BN300" i="21" s="1"/>
  <c r="U354" i="21"/>
  <c r="U378" i="21" s="1"/>
  <c r="U51" i="26"/>
  <c r="U324" i="21"/>
  <c r="U379" i="21"/>
  <c r="DQ68" i="21"/>
  <c r="DR22" i="28" s="1"/>
  <c r="M139" i="47"/>
  <c r="V35" i="32"/>
  <c r="M138" i="47" s="1"/>
  <c r="AE35" i="29"/>
  <c r="DQ36" i="26"/>
  <c r="AF21" i="31"/>
  <c r="DR65" i="21" l="1"/>
  <c r="BN304" i="21"/>
  <c r="BO300" i="21" s="1"/>
  <c r="V321" i="21"/>
  <c r="V37" i="28"/>
  <c r="V38" i="28" s="1"/>
  <c r="U380" i="21"/>
  <c r="U376" i="21" s="1"/>
  <c r="U312" i="21" s="1"/>
  <c r="U314" i="21" s="1"/>
  <c r="DR67" i="21"/>
  <c r="DR37" i="26" s="1"/>
  <c r="BO304" i="21" l="1"/>
  <c r="BP300" i="21" s="1"/>
  <c r="U64" i="26"/>
  <c r="V327" i="21"/>
  <c r="DR68" i="21"/>
  <c r="DS22" i="28" s="1"/>
  <c r="DR36" i="26"/>
  <c r="BP304" i="21" l="1"/>
  <c r="BQ300" i="21" s="1"/>
  <c r="DS65" i="21"/>
  <c r="DS67" i="21" s="1"/>
  <c r="DS37" i="26" s="1"/>
  <c r="V331" i="21"/>
  <c r="W32" i="25"/>
  <c r="V308" i="21"/>
  <c r="V42" i="28"/>
  <c r="V43" i="28" s="1"/>
  <c r="V44" i="28" s="1"/>
  <c r="U48" i="26"/>
  <c r="U67" i="26" s="1"/>
  <c r="U69" i="26" s="1"/>
  <c r="BQ304" i="21" l="1"/>
  <c r="BR300" i="21" s="1"/>
  <c r="V13" i="28"/>
  <c r="V18" i="28" s="1"/>
  <c r="V45" i="28" s="1"/>
  <c r="V68" i="26"/>
  <c r="V29" i="26" s="1"/>
  <c r="V332" i="21"/>
  <c r="V33" i="26" s="1"/>
  <c r="DS68" i="21"/>
  <c r="DT22" i="28" s="1"/>
  <c r="DS36" i="26"/>
  <c r="BR304" i="21" l="1"/>
  <c r="BS300" i="21" s="1"/>
  <c r="DT65" i="21"/>
  <c r="DT67" i="21" s="1"/>
  <c r="DT37" i="26" s="1"/>
  <c r="V333" i="21"/>
  <c r="W330" i="21" s="1"/>
  <c r="W28" i="25"/>
  <c r="V28" i="26"/>
  <c r="V12" i="26" s="1"/>
  <c r="V73" i="26" s="1"/>
  <c r="V319" i="21" s="1"/>
  <c r="BS304" i="21" l="1"/>
  <c r="BT300" i="21" s="1"/>
  <c r="W33" i="28"/>
  <c r="V323" i="21"/>
  <c r="V52" i="26" s="1"/>
  <c r="V322" i="21"/>
  <c r="W27" i="25"/>
  <c r="W44" i="25" s="1"/>
  <c r="V310" i="21" s="1"/>
  <c r="DT68" i="21"/>
  <c r="DT36" i="26"/>
  <c r="BT304" i="21" l="1"/>
  <c r="BU300" i="21" s="1"/>
  <c r="V51" i="26"/>
  <c r="V324" i="21"/>
  <c r="V379" i="21"/>
  <c r="V354" i="21"/>
  <c r="V378" i="21" s="1"/>
  <c r="DU22" i="28"/>
  <c r="DU65" i="21"/>
  <c r="BU304" i="21" l="1"/>
  <c r="BV300" i="21" s="1"/>
  <c r="W37" i="28"/>
  <c r="W38" i="28" s="1"/>
  <c r="W321" i="21"/>
  <c r="V380" i="21"/>
  <c r="V376" i="21" s="1"/>
  <c r="V312" i="21" s="1"/>
  <c r="V314" i="21" s="1"/>
  <c r="DU67" i="21"/>
  <c r="DU37" i="26" s="1"/>
  <c r="BV304" i="21" l="1"/>
  <c r="BW300" i="21" s="1"/>
  <c r="V64" i="26"/>
  <c r="W327" i="21"/>
  <c r="DU36" i="26"/>
  <c r="DU68" i="21"/>
  <c r="BW304" i="21" l="1"/>
  <c r="BX300" i="21" s="1"/>
  <c r="W331" i="21"/>
  <c r="X32" i="25"/>
  <c r="W42" i="28"/>
  <c r="W43" i="28" s="1"/>
  <c r="W44" i="28" s="1"/>
  <c r="W308" i="21"/>
  <c r="V48" i="26"/>
  <c r="V67" i="26" s="1"/>
  <c r="V69" i="26" s="1"/>
  <c r="DV22" i="28"/>
  <c r="DV65" i="21"/>
  <c r="BX304" i="21" l="1"/>
  <c r="BY300" i="21" s="1"/>
  <c r="W13" i="28"/>
  <c r="W18" i="28" s="1"/>
  <c r="W45" i="28" s="1"/>
  <c r="W68" i="26"/>
  <c r="W29" i="26" s="1"/>
  <c r="W332" i="21"/>
  <c r="W33" i="26" s="1"/>
  <c r="DV67" i="21"/>
  <c r="DV37" i="26" s="1"/>
  <c r="BY304" i="21" l="1"/>
  <c r="BZ300" i="21" s="1"/>
  <c r="W333" i="21"/>
  <c r="X33" i="28" s="1"/>
  <c r="X28" i="25"/>
  <c r="W28" i="26"/>
  <c r="W12" i="26" s="1"/>
  <c r="W73" i="26" s="1"/>
  <c r="W319" i="21" s="1"/>
  <c r="DV68" i="21"/>
  <c r="DW22" i="28" s="1"/>
  <c r="DV36" i="26"/>
  <c r="DW65" i="21" l="1"/>
  <c r="X330" i="21"/>
  <c r="BZ304" i="21"/>
  <c r="CA300" i="21" s="1"/>
  <c r="W322" i="21"/>
  <c r="W323" i="21"/>
  <c r="W52" i="26" s="1"/>
  <c r="X27" i="25"/>
  <c r="X44" i="25" s="1"/>
  <c r="W310" i="21" s="1"/>
  <c r="DW67" i="21"/>
  <c r="DW37" i="26" s="1"/>
  <c r="AF36" i="29"/>
  <c r="CA304" i="21" l="1"/>
  <c r="CB300" i="21" s="1"/>
  <c r="W51" i="26"/>
  <c r="W324" i="21"/>
  <c r="W379" i="21"/>
  <c r="W354" i="21"/>
  <c r="W378" i="21" s="1"/>
  <c r="DW68" i="21"/>
  <c r="DX65" i="21" s="1"/>
  <c r="AF35" i="29"/>
  <c r="DW36" i="26"/>
  <c r="DX22" i="28" l="1"/>
  <c r="CB304" i="21"/>
  <c r="CC300" i="21" s="1"/>
  <c r="X37" i="28"/>
  <c r="X38" i="28" s="1"/>
  <c r="X321" i="21"/>
  <c r="W380" i="21"/>
  <c r="W376" i="21" s="1"/>
  <c r="W312" i="21" s="1"/>
  <c r="W314" i="21" s="1"/>
  <c r="DX67" i="21"/>
  <c r="DX37" i="26" s="1"/>
  <c r="AG21" i="31"/>
  <c r="CC304" i="21" l="1"/>
  <c r="CD300" i="21" s="1"/>
  <c r="W64" i="26"/>
  <c r="X327" i="21"/>
  <c r="DX68" i="21"/>
  <c r="DX36" i="26"/>
  <c r="CD304" i="21" l="1"/>
  <c r="CE300" i="21" s="1"/>
  <c r="Y32" i="25"/>
  <c r="X331" i="21"/>
  <c r="X42" i="28"/>
  <c r="X43" i="28" s="1"/>
  <c r="X44" i="28" s="1"/>
  <c r="X308" i="21"/>
  <c r="W48" i="26"/>
  <c r="W67" i="26" s="1"/>
  <c r="W69" i="26" s="1"/>
  <c r="DY22" i="28"/>
  <c r="DY65" i="21"/>
  <c r="CE304" i="21" l="1"/>
  <c r="CF300" i="21" s="1"/>
  <c r="X332" i="21"/>
  <c r="X33" i="26" s="1"/>
  <c r="X68" i="26"/>
  <c r="X29" i="26" s="1"/>
  <c r="X13" i="28"/>
  <c r="X18" i="28" s="1"/>
  <c r="X45" i="28" s="1"/>
  <c r="DY67" i="21"/>
  <c r="DY37" i="26" s="1"/>
  <c r="CF304" i="21" l="1"/>
  <c r="CG300" i="21" s="1"/>
  <c r="X333" i="21"/>
  <c r="Y330" i="21" s="1"/>
  <c r="Y28" i="25"/>
  <c r="X28" i="26"/>
  <c r="X12" i="26" s="1"/>
  <c r="X73" i="26" s="1"/>
  <c r="X319" i="21" s="1"/>
  <c r="DY68" i="21"/>
  <c r="DY36" i="26"/>
  <c r="CG304" i="21" l="1"/>
  <c r="CH300" i="21" s="1"/>
  <c r="Y33" i="28"/>
  <c r="Y27" i="25"/>
  <c r="Y44" i="25" s="1"/>
  <c r="X310" i="21" s="1"/>
  <c r="X323" i="21"/>
  <c r="X52" i="26" s="1"/>
  <c r="X322" i="21"/>
  <c r="DZ22" i="28"/>
  <c r="DZ65" i="21"/>
  <c r="CH304" i="21" l="1"/>
  <c r="CI300" i="21" s="1"/>
  <c r="X354" i="21"/>
  <c r="X378" i="21" s="1"/>
  <c r="X51" i="26"/>
  <c r="X324" i="21"/>
  <c r="X379" i="21"/>
  <c r="DZ67" i="21"/>
  <c r="DZ37" i="26" s="1"/>
  <c r="CI304" i="21" l="1"/>
  <c r="CJ300" i="21" s="1"/>
  <c r="X380" i="21"/>
  <c r="X376" i="21" s="1"/>
  <c r="X312" i="21" s="1"/>
  <c r="X314" i="21" s="1"/>
  <c r="Y37" i="28"/>
  <c r="Y38" i="28" s="1"/>
  <c r="Y321" i="21"/>
  <c r="DZ68" i="21"/>
  <c r="EA65" i="21" s="1"/>
  <c r="DZ36" i="26"/>
  <c r="CJ304" i="21" l="1"/>
  <c r="CK300" i="21" s="1"/>
  <c r="EA22" i="28"/>
  <c r="X64" i="26"/>
  <c r="X48" i="26" s="1"/>
  <c r="X67" i="26" s="1"/>
  <c r="X69" i="26" s="1"/>
  <c r="Y13" i="28" s="1"/>
  <c r="Y18" i="28" s="1"/>
  <c r="Y327" i="21"/>
  <c r="Y42" i="28"/>
  <c r="Y43" i="28" s="1"/>
  <c r="Y44" i="28" s="1"/>
  <c r="Y308" i="21"/>
  <c r="EA67" i="21"/>
  <c r="EA37" i="26" s="1"/>
  <c r="CK304" i="21" l="1"/>
  <c r="CL300" i="21" s="1"/>
  <c r="Y68" i="26"/>
  <c r="Y29" i="26" s="1"/>
  <c r="Z28" i="25" s="1"/>
  <c r="Y45" i="28"/>
  <c r="Z32" i="25"/>
  <c r="Y331" i="21"/>
  <c r="EA68" i="21"/>
  <c r="EB65" i="21" s="1"/>
  <c r="EA36" i="26"/>
  <c r="O28" i="29"/>
  <c r="P32" i="30"/>
  <c r="N28" i="32"/>
  <c r="P28" i="30"/>
  <c r="CL304" i="21" l="1"/>
  <c r="CM300" i="21" s="1"/>
  <c r="E132" i="47"/>
  <c r="EB22" i="28"/>
  <c r="P27" i="30"/>
  <c r="P44" i="30" s="1"/>
  <c r="Z27" i="25"/>
  <c r="Z44" i="25" s="1"/>
  <c r="Y310" i="21" s="1"/>
  <c r="Y332" i="21"/>
  <c r="Y33" i="26" s="1"/>
  <c r="EB67" i="21"/>
  <c r="EB37" i="26" s="1"/>
  <c r="O32" i="29"/>
  <c r="N32" i="32"/>
  <c r="CM304" i="21" l="1"/>
  <c r="CN300" i="21" s="1"/>
  <c r="Y333" i="21"/>
  <c r="Z33" i="28" s="1"/>
  <c r="E136" i="47"/>
  <c r="N27" i="32"/>
  <c r="O27" i="29"/>
  <c r="O11" i="29" s="1"/>
  <c r="Y28" i="26"/>
  <c r="Y12" i="26" s="1"/>
  <c r="Y73" i="26" s="1"/>
  <c r="Y319" i="21" s="1"/>
  <c r="EB36" i="26"/>
  <c r="EB68" i="21"/>
  <c r="P32" i="31"/>
  <c r="Z330" i="21" l="1"/>
  <c r="CN304" i="21"/>
  <c r="CO300" i="21" s="1"/>
  <c r="Y322" i="21"/>
  <c r="Y323" i="21"/>
  <c r="Y52" i="26" s="1"/>
  <c r="N11" i="32"/>
  <c r="E131" i="47"/>
  <c r="EC22" i="28"/>
  <c r="EC65" i="21"/>
  <c r="O51" i="29"/>
  <c r="N51" i="32"/>
  <c r="CO304" i="21" l="1"/>
  <c r="CP300" i="21" s="1"/>
  <c r="E154" i="47"/>
  <c r="Y51" i="26"/>
  <c r="Y324" i="21"/>
  <c r="E114" i="47"/>
  <c r="Y354" i="21"/>
  <c r="Y358" i="21" s="1"/>
  <c r="EC67" i="21"/>
  <c r="EC37" i="26" s="1"/>
  <c r="O50" i="29"/>
  <c r="W36" i="32"/>
  <c r="AG36" i="29"/>
  <c r="N50" i="32"/>
  <c r="CP304" i="21" l="1"/>
  <c r="CQ300" i="21" s="1"/>
  <c r="E153" i="47"/>
  <c r="Z321" i="21"/>
  <c r="Z37" i="28"/>
  <c r="Y378" i="21"/>
  <c r="Y311" i="21"/>
  <c r="Y63" i="26"/>
  <c r="Y359" i="21"/>
  <c r="Z356" i="21" s="1"/>
  <c r="Z359" i="21" s="1"/>
  <c r="AA356" i="21" s="1"/>
  <c r="AA359" i="21" s="1"/>
  <c r="AB356" i="21" s="1"/>
  <c r="AB359" i="21" s="1"/>
  <c r="AC356" i="21" s="1"/>
  <c r="AC359" i="21" s="1"/>
  <c r="AD356" i="21" s="1"/>
  <c r="AD359" i="21" s="1"/>
  <c r="AE356" i="21" s="1"/>
  <c r="N139" i="47"/>
  <c r="W35" i="32"/>
  <c r="L36" i="32"/>
  <c r="C139" i="47" s="1"/>
  <c r="AG35" i="29"/>
  <c r="L35" i="29" s="1"/>
  <c r="L36" i="29"/>
  <c r="EC68" i="21"/>
  <c r="EC36" i="26"/>
  <c r="O62" i="29"/>
  <c r="P36" i="31"/>
  <c r="N62" i="32"/>
  <c r="CQ304" i="21" l="1"/>
  <c r="CR300" i="21" s="1"/>
  <c r="O71" i="29"/>
  <c r="O76" i="29"/>
  <c r="E165" i="47"/>
  <c r="P37" i="31"/>
  <c r="Z327" i="21"/>
  <c r="Y379" i="21"/>
  <c r="Y380" i="21" s="1"/>
  <c r="Y376" i="21" s="1"/>
  <c r="Y312" i="21" s="1"/>
  <c r="Y64" i="26" s="1"/>
  <c r="Z38" i="28"/>
  <c r="ED65" i="21"/>
  <c r="ED22" i="28"/>
  <c r="N138" i="47"/>
  <c r="L35" i="32"/>
  <c r="C138" i="47" s="1"/>
  <c r="N63" i="32"/>
  <c r="AH21" i="31"/>
  <c r="O63" i="29"/>
  <c r="CR304" i="21" l="1"/>
  <c r="CS300" i="21" s="1"/>
  <c r="Y314" i="21"/>
  <c r="Z42" i="28" s="1"/>
  <c r="E166" i="47"/>
  <c r="N47" i="32"/>
  <c r="O72" i="29"/>
  <c r="O73" i="29" s="1"/>
  <c r="O77" i="29"/>
  <c r="O78" i="29" s="1"/>
  <c r="O47" i="29"/>
  <c r="O66" i="29" s="1"/>
  <c r="O68" i="29" s="1"/>
  <c r="P67" i="29" s="1"/>
  <c r="Z331" i="21"/>
  <c r="AA32" i="25"/>
  <c r="Y48" i="26"/>
  <c r="Y67" i="26" s="1"/>
  <c r="Y69" i="26" s="1"/>
  <c r="ED67" i="21"/>
  <c r="ED37" i="26" s="1"/>
  <c r="ED36" i="26" s="1"/>
  <c r="P41" i="31"/>
  <c r="CS304" i="21" l="1"/>
  <c r="CT300" i="21" s="1"/>
  <c r="Z308" i="21"/>
  <c r="P42" i="31"/>
  <c r="P43" i="31" s="1"/>
  <c r="Z332" i="21"/>
  <c r="Z33" i="26" s="1"/>
  <c r="E150" i="47"/>
  <c r="N66" i="32"/>
  <c r="Z13" i="28"/>
  <c r="Z68" i="26"/>
  <c r="Z29" i="26" s="1"/>
  <c r="Z43" i="28"/>
  <c r="Z44" i="28" s="1"/>
  <c r="ED68" i="21"/>
  <c r="EE65" i="21" s="1"/>
  <c r="P12" i="31"/>
  <c r="CT304" i="21" l="1"/>
  <c r="CU300" i="21" s="1"/>
  <c r="P17" i="31"/>
  <c r="P44" i="31" s="1"/>
  <c r="E169" i="47"/>
  <c r="N68" i="32"/>
  <c r="AA28" i="25"/>
  <c r="Z28" i="26"/>
  <c r="Z12" i="26" s="1"/>
  <c r="Z73" i="26" s="1"/>
  <c r="Z319" i="21" s="1"/>
  <c r="Z18" i="28"/>
  <c r="Z45" i="28" s="1"/>
  <c r="Z333" i="21"/>
  <c r="EE67" i="21"/>
  <c r="EE37" i="26" s="1"/>
  <c r="EE36" i="26" s="1"/>
  <c r="CU304" i="21" l="1"/>
  <c r="CV300" i="21" s="1"/>
  <c r="AA330" i="21"/>
  <c r="AA33" i="28"/>
  <c r="O67" i="32"/>
  <c r="F170" i="47" s="1"/>
  <c r="E171" i="47"/>
  <c r="Z323" i="21"/>
  <c r="Z52" i="26" s="1"/>
  <c r="Z322" i="21"/>
  <c r="AA27" i="25"/>
  <c r="AA44" i="25" s="1"/>
  <c r="Z310" i="21" s="1"/>
  <c r="EE68" i="21"/>
  <c r="EF65" i="21" s="1"/>
  <c r="CV304" i="21" l="1"/>
  <c r="CW300" i="21" s="1"/>
  <c r="Z354" i="21"/>
  <c r="Z378" i="21" s="1"/>
  <c r="Z379" i="21"/>
  <c r="Z51" i="26"/>
  <c r="Z324" i="21"/>
  <c r="EF67" i="21"/>
  <c r="EF37" i="26" s="1"/>
  <c r="EF36" i="26" s="1"/>
  <c r="CW304" i="21" l="1"/>
  <c r="CX300" i="21" s="1"/>
  <c r="Z380" i="21"/>
  <c r="Z376" i="21" s="1"/>
  <c r="Z312" i="21" s="1"/>
  <c r="AA37" i="28"/>
  <c r="AA38" i="28" s="1"/>
  <c r="AA321" i="21"/>
  <c r="EF68" i="21"/>
  <c r="EG65" i="21" s="1"/>
  <c r="CX304" i="21" l="1"/>
  <c r="CY300" i="21" s="1"/>
  <c r="Z64" i="26"/>
  <c r="Z48" i="26" s="1"/>
  <c r="Z67" i="26" s="1"/>
  <c r="Z69" i="26" s="1"/>
  <c r="AA13" i="28" s="1"/>
  <c r="AA18" i="28" s="1"/>
  <c r="Z314" i="21"/>
  <c r="AA308" i="21" s="1"/>
  <c r="AA327" i="21"/>
  <c r="EG67" i="21"/>
  <c r="EG37" i="26" s="1"/>
  <c r="EG36" i="26" s="1"/>
  <c r="CY304" i="21" l="1"/>
  <c r="CZ300" i="21" s="1"/>
  <c r="AA42" i="28"/>
  <c r="AA43" i="28" s="1"/>
  <c r="AA44" i="28" s="1"/>
  <c r="AA45" i="28" s="1"/>
  <c r="AA68" i="26"/>
  <c r="AA29" i="26" s="1"/>
  <c r="AB28" i="25" s="1"/>
  <c r="AB32" i="25"/>
  <c r="AA331" i="21"/>
  <c r="EG68" i="21"/>
  <c r="EH65" i="21" s="1"/>
  <c r="CZ304" i="21" l="1"/>
  <c r="DA300" i="21" s="1"/>
  <c r="AB27" i="25"/>
  <c r="AB44" i="25" s="1"/>
  <c r="AA310" i="21" s="1"/>
  <c r="AA332" i="21"/>
  <c r="AA33" i="26" s="1"/>
  <c r="EH67" i="21"/>
  <c r="EH37" i="26" s="1"/>
  <c r="EH36" i="26" s="1"/>
  <c r="DA304" i="21" l="1"/>
  <c r="DB300" i="21" s="1"/>
  <c r="AA28" i="26"/>
  <c r="AA12" i="26" s="1"/>
  <c r="AA73" i="26" s="1"/>
  <c r="AA319" i="21" s="1"/>
  <c r="AA333" i="21"/>
  <c r="AA379" i="21"/>
  <c r="EH68" i="21"/>
  <c r="EI65" i="21" s="1"/>
  <c r="EI67" i="21" s="1"/>
  <c r="EI37" i="26" s="1"/>
  <c r="EI36" i="26" s="1"/>
  <c r="DB304" i="21" l="1"/>
  <c r="DC300" i="21" s="1"/>
  <c r="AB330" i="21"/>
  <c r="AB33" i="28"/>
  <c r="AA323" i="21"/>
  <c r="AA52" i="26" s="1"/>
  <c r="AA322" i="21"/>
  <c r="EI68" i="21"/>
  <c r="EJ65" i="21" s="1"/>
  <c r="DC304" i="21" l="1"/>
  <c r="DD300" i="21" s="1"/>
  <c r="AA51" i="26"/>
  <c r="AA324" i="21"/>
  <c r="AA354" i="21"/>
  <c r="AA378" i="21" s="1"/>
  <c r="AA380" i="21" s="1"/>
  <c r="AA376" i="21" s="1"/>
  <c r="AA312" i="21" s="1"/>
  <c r="AA314" i="21" s="1"/>
  <c r="EJ67" i="21"/>
  <c r="EJ37" i="26" s="1"/>
  <c r="EJ36" i="26" s="1"/>
  <c r="DD304" i="21" l="1"/>
  <c r="DE300" i="21" s="1"/>
  <c r="AA64" i="26"/>
  <c r="AA48" i="26" s="1"/>
  <c r="AA67" i="26" s="1"/>
  <c r="AA69" i="26" s="1"/>
  <c r="AB37" i="28"/>
  <c r="AB38" i="28" s="1"/>
  <c r="AB321" i="21"/>
  <c r="EJ68" i="21"/>
  <c r="EK65" i="21" s="1"/>
  <c r="EK67" i="21" s="1"/>
  <c r="EK37" i="26" s="1"/>
  <c r="EK36" i="26" s="1"/>
  <c r="DE304" i="21" l="1"/>
  <c r="DF300" i="21" s="1"/>
  <c r="AB13" i="28"/>
  <c r="AB18" i="28" s="1"/>
  <c r="AB68" i="26"/>
  <c r="AB29" i="26" s="1"/>
  <c r="AB327" i="21"/>
  <c r="AB308" i="21"/>
  <c r="AB42" i="28"/>
  <c r="AB43" i="28" s="1"/>
  <c r="AB44" i="28" s="1"/>
  <c r="EK68" i="21"/>
  <c r="EL65" i="21" s="1"/>
  <c r="DF304" i="21" l="1"/>
  <c r="DG300" i="21" s="1"/>
  <c r="AC32" i="25"/>
  <c r="AB331" i="21"/>
  <c r="AC28" i="25"/>
  <c r="AB45" i="28"/>
  <c r="EL67" i="21"/>
  <c r="EL37" i="26" s="1"/>
  <c r="EL36" i="26" s="1"/>
  <c r="DG304" i="21" l="1"/>
  <c r="DH300" i="21" s="1"/>
  <c r="AB332" i="21"/>
  <c r="AB33" i="26" s="1"/>
  <c r="AC27" i="25"/>
  <c r="AC44" i="25" s="1"/>
  <c r="AB310" i="21" s="1"/>
  <c r="EL68" i="21"/>
  <c r="EM65" i="21" s="1"/>
  <c r="DH304" i="21" l="1"/>
  <c r="DI300" i="21" s="1"/>
  <c r="AB379" i="21"/>
  <c r="AB28" i="26"/>
  <c r="AB12" i="26" s="1"/>
  <c r="AB73" i="26" s="1"/>
  <c r="AB319" i="21" s="1"/>
  <c r="AB333" i="21"/>
  <c r="EM67" i="21"/>
  <c r="EM37" i="26" s="1"/>
  <c r="EM36" i="26" s="1"/>
  <c r="DI304" i="21" l="1"/>
  <c r="DJ300" i="21" s="1"/>
  <c r="AC33" i="28"/>
  <c r="AC330" i="21"/>
  <c r="AB323" i="21"/>
  <c r="AB52" i="26" s="1"/>
  <c r="AB322" i="21"/>
  <c r="EM68" i="21"/>
  <c r="EN65" i="21" s="1"/>
  <c r="EN67" i="21" s="1"/>
  <c r="EN37" i="26" s="1"/>
  <c r="EN36" i="26" s="1"/>
  <c r="DJ304" i="21" l="1"/>
  <c r="DK300" i="21" s="1"/>
  <c r="AB51" i="26"/>
  <c r="AB324" i="21"/>
  <c r="AB354" i="21"/>
  <c r="AB378" i="21" s="1"/>
  <c r="AB380" i="21" s="1"/>
  <c r="AB376" i="21" s="1"/>
  <c r="AB312" i="21" s="1"/>
  <c r="AB314" i="21" s="1"/>
  <c r="EN68" i="21"/>
  <c r="EO65" i="21" s="1"/>
  <c r="EO67" i="21" s="1"/>
  <c r="EO37" i="26" s="1"/>
  <c r="DK304" i="21" l="1"/>
  <c r="DL300" i="21" s="1"/>
  <c r="AC321" i="21"/>
  <c r="AC37" i="28"/>
  <c r="AC38" i="28" s="1"/>
  <c r="AB64" i="26"/>
  <c r="EO68" i="21"/>
  <c r="EO36" i="26"/>
  <c r="L36" i="26" s="1"/>
  <c r="L37" i="26"/>
  <c r="DL304" i="21" l="1"/>
  <c r="DM300" i="21" s="1"/>
  <c r="AC308" i="21"/>
  <c r="AC42" i="28"/>
  <c r="AC43" i="28" s="1"/>
  <c r="AC44" i="28" s="1"/>
  <c r="AB48" i="26"/>
  <c r="AB67" i="26" s="1"/>
  <c r="AB69" i="26" s="1"/>
  <c r="AC327" i="21"/>
  <c r="DM304" i="21" l="1"/>
  <c r="DN300" i="21" s="1"/>
  <c r="AC68" i="26"/>
  <c r="AC29" i="26" s="1"/>
  <c r="AC13" i="28"/>
  <c r="AC18" i="28" s="1"/>
  <c r="AC45" i="28" s="1"/>
  <c r="AC331" i="21"/>
  <c r="AD32" i="25"/>
  <c r="DN304" i="21" l="1"/>
  <c r="DO300" i="21" s="1"/>
  <c r="AC332" i="21"/>
  <c r="AC33" i="26" s="1"/>
  <c r="AC28" i="26" s="1"/>
  <c r="AC12" i="26" s="1"/>
  <c r="AC73" i="26" s="1"/>
  <c r="AC319" i="21" s="1"/>
  <c r="AD28" i="25"/>
  <c r="DO304" i="21" l="1"/>
  <c r="DP300" i="21" s="1"/>
  <c r="AC333" i="21"/>
  <c r="AD330" i="21" s="1"/>
  <c r="AD27" i="25"/>
  <c r="AD44" i="25" s="1"/>
  <c r="AC310" i="21" s="1"/>
  <c r="AC323" i="21"/>
  <c r="AC52" i="26" s="1"/>
  <c r="AC322" i="21"/>
  <c r="AD33" i="28" l="1"/>
  <c r="DP304" i="21"/>
  <c r="DQ300" i="21" s="1"/>
  <c r="AC354" i="21"/>
  <c r="AC378" i="21" s="1"/>
  <c r="AC51" i="26"/>
  <c r="AC324" i="21"/>
  <c r="AC379" i="21"/>
  <c r="DQ304" i="21" l="1"/>
  <c r="DR300" i="21" s="1"/>
  <c r="AC380" i="21"/>
  <c r="AC376" i="21" s="1"/>
  <c r="AC312" i="21" s="1"/>
  <c r="AC314" i="21" s="1"/>
  <c r="AD37" i="28"/>
  <c r="AD38" i="28" s="1"/>
  <c r="AD321" i="21"/>
  <c r="DR304" i="21" l="1"/>
  <c r="DS300" i="21" s="1"/>
  <c r="AD327" i="21"/>
  <c r="AC64" i="26"/>
  <c r="DS304" i="21" l="1"/>
  <c r="DT300" i="21" s="1"/>
  <c r="AD42" i="28"/>
  <c r="AD43" i="28" s="1"/>
  <c r="AD44" i="28" s="1"/>
  <c r="AD308" i="21"/>
  <c r="AC48" i="26"/>
  <c r="AC67" i="26" s="1"/>
  <c r="AC69" i="26" s="1"/>
  <c r="AD331" i="21"/>
  <c r="AE32" i="25"/>
  <c r="DT304" i="21" l="1"/>
  <c r="DU300" i="21" s="1"/>
  <c r="AD13" i="28"/>
  <c r="AD18" i="28" s="1"/>
  <c r="AD45" i="28" s="1"/>
  <c r="AD68" i="26"/>
  <c r="AD29" i="26" s="1"/>
  <c r="AD332" i="21"/>
  <c r="AD33" i="26" s="1"/>
  <c r="DU304" i="21" l="1"/>
  <c r="DV300" i="21" s="1"/>
  <c r="AD333" i="21"/>
  <c r="AE330" i="21" s="1"/>
  <c r="AE28" i="25"/>
  <c r="AD28" i="26"/>
  <c r="AD12" i="26" s="1"/>
  <c r="AD73" i="26" s="1"/>
  <c r="AD319" i="21" s="1"/>
  <c r="DV304" i="21" l="1"/>
  <c r="DW300" i="21" s="1"/>
  <c r="AE33" i="28"/>
  <c r="AD322" i="21"/>
  <c r="AD323" i="21"/>
  <c r="AD52" i="26" s="1"/>
  <c r="AE27" i="25"/>
  <c r="AE44" i="25" s="1"/>
  <c r="AD310" i="21" s="1"/>
  <c r="DW304" i="21" l="1"/>
  <c r="DX300" i="21" s="1"/>
  <c r="AD379" i="21"/>
  <c r="AD354" i="21"/>
  <c r="AD378" i="21" s="1"/>
  <c r="AD51" i="26"/>
  <c r="AD324" i="21"/>
  <c r="DX304" i="21" l="1"/>
  <c r="DY300" i="21" s="1"/>
  <c r="AD380" i="21"/>
  <c r="AD376" i="21" s="1"/>
  <c r="AD312" i="21" s="1"/>
  <c r="AE37" i="28"/>
  <c r="AE38" i="28" s="1"/>
  <c r="AE321" i="21"/>
  <c r="DY304" i="21" l="1"/>
  <c r="DZ300" i="21" s="1"/>
  <c r="AD64" i="26"/>
  <c r="AD48" i="26" s="1"/>
  <c r="AD67" i="26" s="1"/>
  <c r="AD69" i="26" s="1"/>
  <c r="AE68" i="26" s="1"/>
  <c r="AE29" i="26" s="1"/>
  <c r="AD314" i="21"/>
  <c r="AE308" i="21" s="1"/>
  <c r="AE327" i="21"/>
  <c r="P28" i="29"/>
  <c r="AE42" i="28" l="1"/>
  <c r="AE43" i="28" s="1"/>
  <c r="AE44" i="28" s="1"/>
  <c r="DZ304" i="21"/>
  <c r="EA300" i="21" s="1"/>
  <c r="AE13" i="28"/>
  <c r="AE18" i="28" s="1"/>
  <c r="AE331" i="21"/>
  <c r="AF32" i="25"/>
  <c r="AF28" i="25"/>
  <c r="Q32" i="30"/>
  <c r="Q28" i="30"/>
  <c r="AE45" i="28" l="1"/>
  <c r="EA304" i="21"/>
  <c r="EB300" i="21" s="1"/>
  <c r="Q27" i="30"/>
  <c r="Q44" i="30" s="1"/>
  <c r="AE332" i="21"/>
  <c r="AE33" i="26" s="1"/>
  <c r="AF27" i="25"/>
  <c r="AF44" i="25" s="1"/>
  <c r="AE310" i="21" s="1"/>
  <c r="P32" i="29"/>
  <c r="EB304" i="21" l="1"/>
  <c r="EC300" i="21" s="1"/>
  <c r="P27" i="29"/>
  <c r="P11" i="29" s="1"/>
  <c r="AE333" i="21"/>
  <c r="AE28" i="26"/>
  <c r="AE12" i="26" s="1"/>
  <c r="AE73" i="26" s="1"/>
  <c r="AE319" i="21" s="1"/>
  <c r="EC304" i="21" l="1"/>
  <c r="ED300" i="21" s="1"/>
  <c r="AF33" i="28"/>
  <c r="AF330" i="21"/>
  <c r="AE322" i="21"/>
  <c r="AE323" i="21"/>
  <c r="AE52" i="26" s="1"/>
  <c r="P51" i="29"/>
  <c r="Q32" i="31"/>
  <c r="ED304" i="21" l="1"/>
  <c r="EE300" i="21" s="1"/>
  <c r="AE51" i="26"/>
  <c r="AE324" i="21"/>
  <c r="AE354" i="21"/>
  <c r="P50" i="29"/>
  <c r="EE304" i="21" l="1"/>
  <c r="EF300" i="21" s="1"/>
  <c r="AF321" i="21"/>
  <c r="AF37" i="28"/>
  <c r="AE358" i="21"/>
  <c r="AE378" i="21" s="1"/>
  <c r="Q36" i="31"/>
  <c r="EF304" i="21" l="1"/>
  <c r="EG300" i="21" s="1"/>
  <c r="Q37" i="31"/>
  <c r="AF38" i="28"/>
  <c r="AF327" i="21"/>
  <c r="AE311" i="21"/>
  <c r="AE63" i="26"/>
  <c r="AE359" i="21"/>
  <c r="AF356" i="21" s="1"/>
  <c r="AF359" i="21" s="1"/>
  <c r="AG356" i="21" s="1"/>
  <c r="AG359" i="21" s="1"/>
  <c r="AH356" i="21" s="1"/>
  <c r="AH359" i="21" s="1"/>
  <c r="AI356" i="21" s="1"/>
  <c r="AI359" i="21" s="1"/>
  <c r="AJ356" i="21" s="1"/>
  <c r="AJ359" i="21" s="1"/>
  <c r="AK356" i="21" s="1"/>
  <c r="P62" i="29"/>
  <c r="EG304" i="21" l="1"/>
  <c r="EH300" i="21" s="1"/>
  <c r="P71" i="29"/>
  <c r="P76" i="29"/>
  <c r="AF331" i="21"/>
  <c r="AG32" i="25"/>
  <c r="AE379" i="21"/>
  <c r="AE380" i="21" s="1"/>
  <c r="AE376" i="21" s="1"/>
  <c r="AE312" i="21" s="1"/>
  <c r="AE64" i="26" s="1"/>
  <c r="P63" i="29"/>
  <c r="EH304" i="21" l="1"/>
  <c r="EI300" i="21" s="1"/>
  <c r="AE314" i="21"/>
  <c r="P72" i="29"/>
  <c r="P73" i="29" s="1"/>
  <c r="P77" i="29"/>
  <c r="P78" i="29" s="1"/>
  <c r="P47" i="29"/>
  <c r="P66" i="29" s="1"/>
  <c r="P68" i="29" s="1"/>
  <c r="Q67" i="29" s="1"/>
  <c r="AF332" i="21"/>
  <c r="AF33" i="26" s="1"/>
  <c r="AE48" i="26"/>
  <c r="AE67" i="26" s="1"/>
  <c r="AE69" i="26" s="1"/>
  <c r="EI304" i="21" l="1"/>
  <c r="EJ300" i="21" s="1"/>
  <c r="AF308" i="21"/>
  <c r="AF42" i="28"/>
  <c r="AF13" i="28"/>
  <c r="AF68" i="26"/>
  <c r="AF29" i="26" s="1"/>
  <c r="AF333" i="21"/>
  <c r="Q41" i="31"/>
  <c r="Q12" i="31"/>
  <c r="EJ304" i="21" l="1"/>
  <c r="EK300" i="21" s="1"/>
  <c r="Q17" i="31"/>
  <c r="Q42" i="31"/>
  <c r="Q43" i="31" s="1"/>
  <c r="AG28" i="25"/>
  <c r="AF28" i="26"/>
  <c r="AF12" i="26" s="1"/>
  <c r="AF73" i="26" s="1"/>
  <c r="AF319" i="21" s="1"/>
  <c r="AF18" i="28"/>
  <c r="AF43" i="28"/>
  <c r="AF44" i="28" s="1"/>
  <c r="AG33" i="28"/>
  <c r="AG330" i="21"/>
  <c r="EK304" i="21" l="1"/>
  <c r="EL300" i="21" s="1"/>
  <c r="AF323" i="21"/>
  <c r="AF52" i="26" s="1"/>
  <c r="AF322" i="21"/>
  <c r="AG27" i="25"/>
  <c r="AG44" i="25" s="1"/>
  <c r="AF310" i="21" s="1"/>
  <c r="AF45" i="28"/>
  <c r="Q44" i="31"/>
  <c r="EL304" i="21" l="1"/>
  <c r="EM300" i="21" s="1"/>
  <c r="AF354" i="21"/>
  <c r="AF378" i="21" s="1"/>
  <c r="AF379" i="21"/>
  <c r="AF51" i="26"/>
  <c r="AF324" i="21"/>
  <c r="EM304" i="21" l="1"/>
  <c r="EN300" i="21" s="1"/>
  <c r="AF380" i="21"/>
  <c r="AF376" i="21" s="1"/>
  <c r="AF312" i="21" s="1"/>
  <c r="AF314" i="21" s="1"/>
  <c r="AG37" i="28"/>
  <c r="AG38" i="28" s="1"/>
  <c r="AG321" i="21"/>
  <c r="EN304" i="21" l="1"/>
  <c r="EO300" i="21" s="1"/>
  <c r="EO304" i="21" s="1"/>
  <c r="AF64" i="26"/>
  <c r="AF48" i="26" s="1"/>
  <c r="AF67" i="26" s="1"/>
  <c r="AF69" i="26" s="1"/>
  <c r="AG13" i="28" s="1"/>
  <c r="AG18" i="28" s="1"/>
  <c r="AG308" i="21"/>
  <c r="AG42" i="28"/>
  <c r="AG43" i="28" s="1"/>
  <c r="AG44" i="28" s="1"/>
  <c r="AG327" i="21"/>
  <c r="AG68" i="26" l="1"/>
  <c r="AG29" i="26" s="1"/>
  <c r="AH28" i="25" s="1"/>
  <c r="AH32" i="25"/>
  <c r="AG331" i="21"/>
  <c r="AG45" i="28"/>
  <c r="AG332" i="21" l="1"/>
  <c r="AG33" i="26" s="1"/>
  <c r="AH27" i="25"/>
  <c r="AH44" i="25" s="1"/>
  <c r="AG310" i="21" s="1"/>
  <c r="AG379" i="21" l="1"/>
  <c r="AG28" i="26"/>
  <c r="AG12" i="26" s="1"/>
  <c r="AG73" i="26" s="1"/>
  <c r="AG319" i="21" s="1"/>
  <c r="AG333" i="21"/>
  <c r="AH33" i="28" l="1"/>
  <c r="AH330" i="21"/>
  <c r="AG323" i="21"/>
  <c r="AG52" i="26" s="1"/>
  <c r="AG322" i="21"/>
  <c r="AG51" i="26" l="1"/>
  <c r="AG324" i="21"/>
  <c r="AG354" i="21"/>
  <c r="AG378" i="21" s="1"/>
  <c r="AG380" i="21" s="1"/>
  <c r="AG376" i="21" s="1"/>
  <c r="AG312" i="21" s="1"/>
  <c r="AG314" i="21" s="1"/>
  <c r="AH321" i="21" l="1"/>
  <c r="AH37" i="28"/>
  <c r="AH38" i="28" s="1"/>
  <c r="AG64" i="26"/>
  <c r="AH308" i="21" l="1"/>
  <c r="AH42" i="28"/>
  <c r="AH43" i="28" s="1"/>
  <c r="AH44" i="28" s="1"/>
  <c r="AG48" i="26"/>
  <c r="AG67" i="26" s="1"/>
  <c r="AG69" i="26" s="1"/>
  <c r="AH327" i="21"/>
  <c r="AH13" i="28" l="1"/>
  <c r="AH18" i="28" s="1"/>
  <c r="AH45" i="28" s="1"/>
  <c r="AH68" i="26"/>
  <c r="AH29" i="26" s="1"/>
  <c r="AH331" i="21"/>
  <c r="AI32" i="25"/>
  <c r="AH332" i="21" l="1"/>
  <c r="AH33" i="26" s="1"/>
  <c r="AH28" i="26" s="1"/>
  <c r="AH12" i="26" s="1"/>
  <c r="AH73" i="26" s="1"/>
  <c r="AH319" i="21" s="1"/>
  <c r="AI28" i="25"/>
  <c r="AH333" i="21" l="1"/>
  <c r="AI33" i="28" s="1"/>
  <c r="AH323" i="21"/>
  <c r="AH52" i="26" s="1"/>
  <c r="AH322" i="21"/>
  <c r="AI27" i="25"/>
  <c r="AI44" i="25" s="1"/>
  <c r="AH310" i="21" s="1"/>
  <c r="AI330" i="21"/>
  <c r="AH354" i="21" l="1"/>
  <c r="AH378" i="21" s="1"/>
  <c r="AH51" i="26"/>
  <c r="AH324" i="21"/>
  <c r="AH379" i="21"/>
  <c r="AH380" i="21" l="1"/>
  <c r="AH376" i="21" s="1"/>
  <c r="AH312" i="21" s="1"/>
  <c r="AH314" i="21" s="1"/>
  <c r="AI37" i="28"/>
  <c r="AI38" i="28" s="1"/>
  <c r="AI321" i="21"/>
  <c r="AH64" i="26" l="1"/>
  <c r="AH48" i="26" s="1"/>
  <c r="AH67" i="26" s="1"/>
  <c r="AH69" i="26" s="1"/>
  <c r="AI68" i="26" s="1"/>
  <c r="AI29" i="26" s="1"/>
  <c r="AI327" i="21"/>
  <c r="AI308" i="21"/>
  <c r="AI42" i="28"/>
  <c r="AI43" i="28" s="1"/>
  <c r="AI44" i="28" s="1"/>
  <c r="AI13" i="28" l="1"/>
  <c r="AI18" i="28" s="1"/>
  <c r="AI45" i="28" s="1"/>
  <c r="AJ28" i="25"/>
  <c r="AJ32" i="25"/>
  <c r="AI331" i="21"/>
  <c r="AJ27" i="25" l="1"/>
  <c r="AJ44" i="25" s="1"/>
  <c r="AI310" i="21" s="1"/>
  <c r="AI332" i="21"/>
  <c r="AI33" i="26" s="1"/>
  <c r="AI333" i="21" l="1"/>
  <c r="AI28" i="26"/>
  <c r="AI12" i="26" s="1"/>
  <c r="AI73" i="26" s="1"/>
  <c r="AI319" i="21" s="1"/>
  <c r="AI379" i="21"/>
  <c r="AI323" i="21" l="1"/>
  <c r="AI52" i="26" s="1"/>
  <c r="AI322" i="21"/>
  <c r="AJ33" i="28"/>
  <c r="AJ330" i="21"/>
  <c r="AI354" i="21" l="1"/>
  <c r="AI378" i="21" s="1"/>
  <c r="AI380" i="21" s="1"/>
  <c r="AI376" i="21" s="1"/>
  <c r="AI312" i="21" s="1"/>
  <c r="AI51" i="26"/>
  <c r="AI324" i="21"/>
  <c r="AI64" i="26" l="1"/>
  <c r="AI48" i="26" s="1"/>
  <c r="AI67" i="26" s="1"/>
  <c r="AI69" i="26" s="1"/>
  <c r="AI314" i="21"/>
  <c r="AJ42" i="28" s="1"/>
  <c r="AJ43" i="28" s="1"/>
  <c r="AJ37" i="28"/>
  <c r="AJ38" i="28" s="1"/>
  <c r="AJ321" i="21"/>
  <c r="AJ308" i="21" l="1"/>
  <c r="AJ44" i="28"/>
  <c r="AJ327" i="21"/>
  <c r="AJ68" i="26"/>
  <c r="AJ29" i="26" s="1"/>
  <c r="AJ13" i="28"/>
  <c r="AJ18" i="28" s="1"/>
  <c r="AJ45" i="28" l="1"/>
  <c r="AJ331" i="21"/>
  <c r="AK32" i="25"/>
  <c r="AK28" i="25"/>
  <c r="AK27" i="25" l="1"/>
  <c r="AK44" i="25" s="1"/>
  <c r="AJ310" i="21" s="1"/>
  <c r="AJ332" i="21"/>
  <c r="AJ33" i="26" s="1"/>
  <c r="AJ28" i="26" l="1"/>
  <c r="AJ12" i="26" s="1"/>
  <c r="AJ73" i="26" s="1"/>
  <c r="AJ319" i="21" s="1"/>
  <c r="AJ333" i="21"/>
  <c r="AJ379" i="21"/>
  <c r="AK33" i="28" l="1"/>
  <c r="AK330" i="21"/>
  <c r="AJ323" i="21"/>
  <c r="AJ52" i="26" s="1"/>
  <c r="AJ322" i="21"/>
  <c r="AJ51" i="26" l="1"/>
  <c r="AJ324" i="21"/>
  <c r="AJ354" i="21"/>
  <c r="AJ378" i="21" s="1"/>
  <c r="AJ380" i="21" s="1"/>
  <c r="AJ376" i="21" s="1"/>
  <c r="AJ312" i="21" s="1"/>
  <c r="AJ314" i="21" s="1"/>
  <c r="AK37" i="28" l="1"/>
  <c r="AK38" i="28" s="1"/>
  <c r="AK321" i="21"/>
  <c r="AJ64" i="26"/>
  <c r="AJ48" i="26" l="1"/>
  <c r="AJ67" i="26" s="1"/>
  <c r="AJ69" i="26" s="1"/>
  <c r="AK42" i="28"/>
  <c r="AK43" i="28" s="1"/>
  <c r="AK44" i="28" s="1"/>
  <c r="AK308" i="21"/>
  <c r="AK327" i="21"/>
  <c r="AK331" i="21" l="1"/>
  <c r="AL32" i="25"/>
  <c r="AK13" i="28"/>
  <c r="AK18" i="28" s="1"/>
  <c r="AK45" i="28" s="1"/>
  <c r="AK68" i="26"/>
  <c r="AK29" i="26" s="1"/>
  <c r="Q28" i="29"/>
  <c r="O28" i="32"/>
  <c r="R32" i="30"/>
  <c r="F132" i="47" l="1"/>
  <c r="AK332" i="21"/>
  <c r="AK33" i="26" s="1"/>
  <c r="AK28" i="26" s="1"/>
  <c r="AK12" i="26" s="1"/>
  <c r="AK73" i="26" s="1"/>
  <c r="AK319" i="21" s="1"/>
  <c r="AL28" i="25"/>
  <c r="Q32" i="29"/>
  <c r="R28" i="30"/>
  <c r="O32" i="32"/>
  <c r="AK333" i="21" l="1"/>
  <c r="AL33" i="28" s="1"/>
  <c r="R27" i="30"/>
  <c r="R44" i="30" s="1"/>
  <c r="F136" i="47"/>
  <c r="O27" i="32"/>
  <c r="Q27" i="29"/>
  <c r="Q11" i="29" s="1"/>
  <c r="AK323" i="21"/>
  <c r="AK52" i="26" s="1"/>
  <c r="AK322" i="21"/>
  <c r="AL27" i="25"/>
  <c r="AL44" i="25" s="1"/>
  <c r="AK310" i="21" s="1"/>
  <c r="R32" i="31"/>
  <c r="O51" i="32"/>
  <c r="Q51" i="29"/>
  <c r="AL330" i="21" l="1"/>
  <c r="F154" i="47"/>
  <c r="AK51" i="26"/>
  <c r="AK324" i="21"/>
  <c r="F131" i="47"/>
  <c r="O11" i="32"/>
  <c r="AK354" i="21"/>
  <c r="AK358" i="21" s="1"/>
  <c r="O50" i="32"/>
  <c r="Q50" i="29"/>
  <c r="F153" i="47" l="1"/>
  <c r="AK378" i="21"/>
  <c r="AK311" i="21"/>
  <c r="AK63" i="26"/>
  <c r="AK359" i="21"/>
  <c r="AL356" i="21" s="1"/>
  <c r="AL359" i="21" s="1"/>
  <c r="AM356" i="21" s="1"/>
  <c r="AM359" i="21" s="1"/>
  <c r="AN356" i="21" s="1"/>
  <c r="AN359" i="21" s="1"/>
  <c r="AO356" i="21" s="1"/>
  <c r="AO359" i="21" s="1"/>
  <c r="AP356" i="21" s="1"/>
  <c r="AP359" i="21" s="1"/>
  <c r="AQ356" i="21" s="1"/>
  <c r="F114" i="47"/>
  <c r="AL37" i="28"/>
  <c r="AL321" i="21"/>
  <c r="Q62" i="29"/>
  <c r="O62" i="32"/>
  <c r="R36" i="31"/>
  <c r="Q76" i="29" l="1"/>
  <c r="Q71" i="29"/>
  <c r="F165" i="47"/>
  <c r="R37" i="31"/>
  <c r="AL327" i="21"/>
  <c r="AL38" i="28"/>
  <c r="AK379" i="21"/>
  <c r="AK380" i="21" s="1"/>
  <c r="AK376" i="21" s="1"/>
  <c r="AK312" i="21" s="1"/>
  <c r="AK64" i="26" s="1"/>
  <c r="O63" i="32"/>
  <c r="Q63" i="29"/>
  <c r="AK314" i="21" l="1"/>
  <c r="AL42" i="28" s="1"/>
  <c r="F166" i="47"/>
  <c r="O47" i="32"/>
  <c r="Q72" i="29"/>
  <c r="Q73" i="29" s="1"/>
  <c r="Q77" i="29"/>
  <c r="Q78" i="29" s="1"/>
  <c r="Q47" i="29"/>
  <c r="Q66" i="29" s="1"/>
  <c r="Q68" i="29" s="1"/>
  <c r="R67" i="29" s="1"/>
  <c r="AL331" i="21"/>
  <c r="AM32" i="25"/>
  <c r="AK48" i="26"/>
  <c r="AK67" i="26" s="1"/>
  <c r="AK69" i="26" s="1"/>
  <c r="R41" i="31"/>
  <c r="AL308" i="21" l="1"/>
  <c r="R42" i="31"/>
  <c r="R43" i="31" s="1"/>
  <c r="AL13" i="28"/>
  <c r="AL68" i="26"/>
  <c r="AL29" i="26" s="1"/>
  <c r="AL43" i="28"/>
  <c r="AL44" i="28" s="1"/>
  <c r="AL332" i="21"/>
  <c r="AL33" i="26" s="1"/>
  <c r="F150" i="47"/>
  <c r="O66" i="32"/>
  <c r="R12" i="31"/>
  <c r="AL333" i="21" l="1"/>
  <c r="AM330" i="21" s="1"/>
  <c r="R17" i="31"/>
  <c r="R44" i="31" s="1"/>
  <c r="AL18" i="28"/>
  <c r="AL45" i="28" s="1"/>
  <c r="AL28" i="26"/>
  <c r="AL12" i="26" s="1"/>
  <c r="AL73" i="26" s="1"/>
  <c r="AL319" i="21" s="1"/>
  <c r="O68" i="32"/>
  <c r="F169" i="47"/>
  <c r="AM28" i="25"/>
  <c r="AM33" i="28" l="1"/>
  <c r="AM27" i="25"/>
  <c r="AM44" i="25" s="1"/>
  <c r="AL310" i="21" s="1"/>
  <c r="F171" i="47"/>
  <c r="P67" i="32"/>
  <c r="G170" i="47" s="1"/>
  <c r="AL322" i="21"/>
  <c r="AL323" i="21"/>
  <c r="AL52" i="26" s="1"/>
  <c r="AL354" i="21" l="1"/>
  <c r="AL378" i="21" s="1"/>
  <c r="AL51" i="26"/>
  <c r="AL324" i="21"/>
  <c r="AL379" i="21"/>
  <c r="AL380" i="21" l="1"/>
  <c r="AL376" i="21" s="1"/>
  <c r="AL312" i="21" s="1"/>
  <c r="AL64" i="26" s="1"/>
  <c r="AL48" i="26" s="1"/>
  <c r="AL67" i="26" s="1"/>
  <c r="AL69" i="26" s="1"/>
  <c r="AM321" i="21"/>
  <c r="AM37" i="28"/>
  <c r="AM38" i="28" s="1"/>
  <c r="AL314" i="21" l="1"/>
  <c r="AM13" i="28"/>
  <c r="AM18" i="28" s="1"/>
  <c r="AM68" i="26"/>
  <c r="AM29" i="26" s="1"/>
  <c r="AM327" i="21"/>
  <c r="AM42" i="28"/>
  <c r="AM43" i="28" s="1"/>
  <c r="AM44" i="28" s="1"/>
  <c r="AM308" i="21"/>
  <c r="AN32" i="25" l="1"/>
  <c r="AM331" i="21"/>
  <c r="AN28" i="25"/>
  <c r="AM45" i="28"/>
  <c r="AN27" i="25" l="1"/>
  <c r="AN44" i="25" s="1"/>
  <c r="AM310" i="21" s="1"/>
  <c r="AM332" i="21"/>
  <c r="AM33" i="26" s="1"/>
  <c r="AM333" i="21" l="1"/>
  <c r="AN33" i="28" s="1"/>
  <c r="AM28" i="26"/>
  <c r="AM12" i="26" s="1"/>
  <c r="AM73" i="26" s="1"/>
  <c r="AM319" i="21" s="1"/>
  <c r="AM379" i="21"/>
  <c r="AN330" i="21" l="1"/>
  <c r="AM322" i="21"/>
  <c r="AM323" i="21"/>
  <c r="AM52" i="26" s="1"/>
  <c r="AM354" i="21" l="1"/>
  <c r="AM378" i="21" s="1"/>
  <c r="AM380" i="21" s="1"/>
  <c r="AM376" i="21" s="1"/>
  <c r="AM312" i="21" s="1"/>
  <c r="AM314" i="21" s="1"/>
  <c r="AM51" i="26"/>
  <c r="AM324" i="21"/>
  <c r="AN37" i="28" l="1"/>
  <c r="AN38" i="28" s="1"/>
  <c r="AN321" i="21"/>
  <c r="AM64" i="26"/>
  <c r="AM48" i="26" l="1"/>
  <c r="AM67" i="26" s="1"/>
  <c r="AM69" i="26" s="1"/>
  <c r="AN327" i="21"/>
  <c r="AN308" i="21"/>
  <c r="AN42" i="28"/>
  <c r="AN43" i="28" s="1"/>
  <c r="AN44" i="28" s="1"/>
  <c r="AO32" i="25" l="1"/>
  <c r="AN331" i="21"/>
  <c r="AN13" i="28"/>
  <c r="AN18" i="28" s="1"/>
  <c r="AN45" i="28" s="1"/>
  <c r="AN68" i="26"/>
  <c r="AN29" i="26" s="1"/>
  <c r="AN332" i="21" l="1"/>
  <c r="AN33" i="26" s="1"/>
  <c r="AN28" i="26" s="1"/>
  <c r="AN12" i="26" s="1"/>
  <c r="AN73" i="26" s="1"/>
  <c r="AN319" i="21" s="1"/>
  <c r="AO28" i="25"/>
  <c r="AN323" i="21" l="1"/>
  <c r="AN52" i="26" s="1"/>
  <c r="AN322" i="21"/>
  <c r="AO27" i="25"/>
  <c r="AO44" i="25" s="1"/>
  <c r="AN310" i="21" s="1"/>
  <c r="AN333" i="21"/>
  <c r="AN354" i="21" l="1"/>
  <c r="AN378" i="21" s="1"/>
  <c r="AN379" i="21"/>
  <c r="AN51" i="26"/>
  <c r="AN324" i="21"/>
  <c r="AO33" i="28"/>
  <c r="AO330" i="21"/>
  <c r="AN380" i="21" l="1"/>
  <c r="AN376" i="21" s="1"/>
  <c r="AN312" i="21" s="1"/>
  <c r="AN314" i="21" s="1"/>
  <c r="AO321" i="21"/>
  <c r="AO37" i="28"/>
  <c r="AO38" i="28" s="1"/>
  <c r="AN64" i="26" l="1"/>
  <c r="AN48" i="26" s="1"/>
  <c r="AN67" i="26" s="1"/>
  <c r="AN69" i="26" s="1"/>
  <c r="AO68" i="26" s="1"/>
  <c r="AO29" i="26" s="1"/>
  <c r="AO308" i="21"/>
  <c r="AO42" i="28"/>
  <c r="AO43" i="28" s="1"/>
  <c r="AO44" i="28" s="1"/>
  <c r="AO327" i="21"/>
  <c r="AO13" i="28" l="1"/>
  <c r="AO18" i="28" s="1"/>
  <c r="AO45" i="28" s="1"/>
  <c r="AP32" i="25"/>
  <c r="AO331" i="21"/>
  <c r="AP28" i="25"/>
  <c r="AP27" i="25" l="1"/>
  <c r="AP44" i="25" s="1"/>
  <c r="AO310" i="21" s="1"/>
  <c r="AO332" i="21"/>
  <c r="AO33" i="26" s="1"/>
  <c r="AO28" i="26" l="1"/>
  <c r="AO12" i="26" s="1"/>
  <c r="AO73" i="26" s="1"/>
  <c r="AO319" i="21" s="1"/>
  <c r="AO333" i="21"/>
  <c r="AO379" i="21"/>
  <c r="AP33" i="28" l="1"/>
  <c r="AP330" i="21"/>
  <c r="AO322" i="21"/>
  <c r="AO323" i="21"/>
  <c r="AO52" i="26" s="1"/>
  <c r="AO51" i="26" l="1"/>
  <c r="AO324" i="21"/>
  <c r="AO354" i="21"/>
  <c r="AO378" i="21" s="1"/>
  <c r="AO380" i="21" s="1"/>
  <c r="AO376" i="21" s="1"/>
  <c r="AO312" i="21" s="1"/>
  <c r="AO314" i="21" s="1"/>
  <c r="AP37" i="28" l="1"/>
  <c r="AP38" i="28" s="1"/>
  <c r="AP321" i="21"/>
  <c r="AO64" i="26"/>
  <c r="AP308" i="21" l="1"/>
  <c r="AP42" i="28"/>
  <c r="AP43" i="28" s="1"/>
  <c r="AP44" i="28" s="1"/>
  <c r="AO48" i="26"/>
  <c r="AO67" i="26" s="1"/>
  <c r="AO69" i="26" s="1"/>
  <c r="AP327" i="21"/>
  <c r="AP13" i="28" l="1"/>
  <c r="AP18" i="28" s="1"/>
  <c r="AP45" i="28" s="1"/>
  <c r="AP68" i="26"/>
  <c r="AP29" i="26" s="1"/>
  <c r="AQ32" i="25"/>
  <c r="AP331" i="21"/>
  <c r="AP332" i="21" l="1"/>
  <c r="AP33" i="26" s="1"/>
  <c r="AP28" i="26" s="1"/>
  <c r="AP12" i="26" s="1"/>
  <c r="AP73" i="26" s="1"/>
  <c r="AP319" i="21" s="1"/>
  <c r="AQ28" i="25"/>
  <c r="AP323" i="21" l="1"/>
  <c r="AP52" i="26" s="1"/>
  <c r="AP322" i="21"/>
  <c r="AQ27" i="25"/>
  <c r="AQ44" i="25" s="1"/>
  <c r="AP310" i="21" s="1"/>
  <c r="AP333" i="21"/>
  <c r="AP354" i="21" l="1"/>
  <c r="AP378" i="21" s="1"/>
  <c r="AP379" i="21"/>
  <c r="AP51" i="26"/>
  <c r="AP324" i="21"/>
  <c r="AQ33" i="28"/>
  <c r="AQ330" i="21"/>
  <c r="AP380" i="21" l="1"/>
  <c r="AP376" i="21" s="1"/>
  <c r="AP312" i="21" s="1"/>
  <c r="AP314" i="21" s="1"/>
  <c r="AQ37" i="28"/>
  <c r="AQ38" i="28" s="1"/>
  <c r="AQ321" i="21"/>
  <c r="AP64" i="26" l="1"/>
  <c r="AP48" i="26" s="1"/>
  <c r="AP67" i="26" s="1"/>
  <c r="AP69" i="26" s="1"/>
  <c r="AQ13" i="28" s="1"/>
  <c r="AQ18" i="28" s="1"/>
  <c r="AQ327" i="21"/>
  <c r="AQ308" i="21"/>
  <c r="AQ42" i="28"/>
  <c r="AQ43" i="28" s="1"/>
  <c r="AQ44" i="28" s="1"/>
  <c r="AQ68" i="26" l="1"/>
  <c r="AQ29" i="26" s="1"/>
  <c r="AR28" i="25" s="1"/>
  <c r="AR32" i="25"/>
  <c r="AQ331" i="21"/>
  <c r="AQ45" i="28"/>
  <c r="R28" i="29"/>
  <c r="S28" i="30"/>
  <c r="S32" i="30"/>
  <c r="S27" i="30" l="1"/>
  <c r="S44" i="30" s="1"/>
  <c r="AR27" i="25"/>
  <c r="AR44" i="25" s="1"/>
  <c r="AQ310" i="21" s="1"/>
  <c r="AQ332" i="21"/>
  <c r="AQ33" i="26" s="1"/>
  <c r="R32" i="29"/>
  <c r="R27" i="29" l="1"/>
  <c r="R11" i="29" s="1"/>
  <c r="AQ28" i="26"/>
  <c r="AQ12" i="26" s="1"/>
  <c r="AQ73" i="26" s="1"/>
  <c r="AQ319" i="21" s="1"/>
  <c r="AQ333" i="21"/>
  <c r="AR330" i="21" l="1"/>
  <c r="AR33" i="28"/>
  <c r="AQ323" i="21"/>
  <c r="AQ52" i="26" s="1"/>
  <c r="AQ322" i="21"/>
  <c r="S32" i="31"/>
  <c r="R51" i="29"/>
  <c r="AQ51" i="26" l="1"/>
  <c r="AQ324" i="21"/>
  <c r="AQ354" i="21"/>
  <c r="R50" i="29"/>
  <c r="AR321" i="21" l="1"/>
  <c r="AR37" i="28"/>
  <c r="AQ358" i="21"/>
  <c r="S36" i="31"/>
  <c r="S37" i="31" l="1"/>
  <c r="AQ63" i="26"/>
  <c r="AQ311" i="21"/>
  <c r="AQ359" i="21"/>
  <c r="AR356" i="21" s="1"/>
  <c r="AR359" i="21" s="1"/>
  <c r="AS356" i="21" s="1"/>
  <c r="AS359" i="21" s="1"/>
  <c r="AT356" i="21" s="1"/>
  <c r="AT359" i="21" s="1"/>
  <c r="AU356" i="21" s="1"/>
  <c r="AU359" i="21" s="1"/>
  <c r="AV356" i="21" s="1"/>
  <c r="AV359" i="21" s="1"/>
  <c r="AW356" i="21" s="1"/>
  <c r="AR38" i="28"/>
  <c r="AR327" i="21"/>
  <c r="AQ378" i="21"/>
  <c r="R62" i="29"/>
  <c r="R76" i="29" l="1"/>
  <c r="R71" i="29"/>
  <c r="AS32" i="25"/>
  <c r="AR331" i="21"/>
  <c r="AQ379" i="21"/>
  <c r="AQ380" i="21" s="1"/>
  <c r="AQ376" i="21" s="1"/>
  <c r="AQ312" i="21" s="1"/>
  <c r="AQ64" i="26" s="1"/>
  <c r="AQ48" i="26" s="1"/>
  <c r="AQ67" i="26" s="1"/>
  <c r="AQ69" i="26" s="1"/>
  <c r="R63" i="29"/>
  <c r="AQ314" i="21" l="1"/>
  <c r="R72" i="29"/>
  <c r="R73" i="29" s="1"/>
  <c r="R77" i="29"/>
  <c r="R78" i="29" s="1"/>
  <c r="R47" i="29"/>
  <c r="R66" i="29" s="1"/>
  <c r="R68" i="29" s="1"/>
  <c r="S67" i="29" s="1"/>
  <c r="AR332" i="21"/>
  <c r="AR33" i="26" s="1"/>
  <c r="AR13" i="28"/>
  <c r="AR68" i="26"/>
  <c r="AR29" i="26" s="1"/>
  <c r="S12" i="31"/>
  <c r="AR333" i="21" l="1"/>
  <c r="AS33" i="28" s="1"/>
  <c r="S17" i="31"/>
  <c r="AR42" i="28"/>
  <c r="AR308" i="21"/>
  <c r="AS28" i="25"/>
  <c r="AR28" i="26"/>
  <c r="AR12" i="26" s="1"/>
  <c r="AR73" i="26" s="1"/>
  <c r="AR319" i="21" s="1"/>
  <c r="AR18" i="28"/>
  <c r="S41" i="31"/>
  <c r="AS330" i="21" l="1"/>
  <c r="S42" i="31"/>
  <c r="S43" i="31" s="1"/>
  <c r="S44" i="31" s="1"/>
  <c r="AR322" i="21"/>
  <c r="AR323" i="21"/>
  <c r="AR52" i="26" s="1"/>
  <c r="AR43" i="28"/>
  <c r="AR44" i="28" s="1"/>
  <c r="AR45" i="28" s="1"/>
  <c r="AS27" i="25"/>
  <c r="AS44" i="25" s="1"/>
  <c r="AR310" i="21" s="1"/>
  <c r="AR379" i="21" s="1"/>
  <c r="AR354" i="21" l="1"/>
  <c r="AR378" i="21" s="1"/>
  <c r="AR380" i="21" s="1"/>
  <c r="AR376" i="21" s="1"/>
  <c r="AR312" i="21" s="1"/>
  <c r="AR314" i="21" s="1"/>
  <c r="AR51" i="26"/>
  <c r="AR324" i="21"/>
  <c r="AS37" i="28" l="1"/>
  <c r="AS38" i="28" s="1"/>
  <c r="AS321" i="21"/>
  <c r="AR64" i="26"/>
  <c r="AS42" i="28" l="1"/>
  <c r="AS43" i="28" s="1"/>
  <c r="AS44" i="28" s="1"/>
  <c r="AS308" i="21"/>
  <c r="AR48" i="26"/>
  <c r="AR67" i="26" s="1"/>
  <c r="AR69" i="26" s="1"/>
  <c r="AS327" i="21"/>
  <c r="AT32" i="25" l="1"/>
  <c r="AS331" i="21"/>
  <c r="AS13" i="28"/>
  <c r="AS18" i="28" s="1"/>
  <c r="AS45" i="28" s="1"/>
  <c r="AS68" i="26"/>
  <c r="AS29" i="26" s="1"/>
  <c r="AT28" i="25" l="1"/>
  <c r="AS332" i="21"/>
  <c r="AS33" i="26" s="1"/>
  <c r="AS333" i="21" l="1"/>
  <c r="AS28" i="26"/>
  <c r="AS12" i="26" s="1"/>
  <c r="AS73" i="26" s="1"/>
  <c r="AS319" i="21" s="1"/>
  <c r="AT27" i="25"/>
  <c r="AT44" i="25" s="1"/>
  <c r="AS310" i="21" s="1"/>
  <c r="AS379" i="21" l="1"/>
  <c r="AS322" i="21"/>
  <c r="AS323" i="21"/>
  <c r="AS52" i="26" s="1"/>
  <c r="AT33" i="28"/>
  <c r="AT330" i="21"/>
  <c r="AS51" i="26" l="1"/>
  <c r="AS324" i="21"/>
  <c r="AS354" i="21"/>
  <c r="AS378" i="21" s="1"/>
  <c r="AS380" i="21" s="1"/>
  <c r="AS376" i="21" s="1"/>
  <c r="AS312" i="21" s="1"/>
  <c r="AS314" i="21" s="1"/>
  <c r="AT37" i="28" l="1"/>
  <c r="AT38" i="28" s="1"/>
  <c r="AT321" i="21"/>
  <c r="AS64" i="26"/>
  <c r="AS48" i="26" s="1"/>
  <c r="AS67" i="26" s="1"/>
  <c r="AS69" i="26" s="1"/>
  <c r="AT308" i="21" l="1"/>
  <c r="AT42" i="28"/>
  <c r="AT43" i="28" s="1"/>
  <c r="AT44" i="28" s="1"/>
  <c r="AT327" i="21"/>
  <c r="AT13" i="28"/>
  <c r="AT18" i="28" s="1"/>
  <c r="AT68" i="26"/>
  <c r="AT29" i="26" s="1"/>
  <c r="AT331" i="21" l="1"/>
  <c r="AU32" i="25"/>
  <c r="AU28" i="25"/>
  <c r="AT45" i="28"/>
  <c r="AU27" i="25" l="1"/>
  <c r="AU44" i="25" s="1"/>
  <c r="AT310" i="21" s="1"/>
  <c r="AT332" i="21"/>
  <c r="AT33" i="26" s="1"/>
  <c r="AT333" i="21" l="1"/>
  <c r="AU33" i="28" s="1"/>
  <c r="AT28" i="26"/>
  <c r="AT12" i="26" s="1"/>
  <c r="AT73" i="26" s="1"/>
  <c r="AT319" i="21" s="1"/>
  <c r="AT379" i="21"/>
  <c r="AU330" i="21" l="1"/>
  <c r="AT322" i="21"/>
  <c r="AT323" i="21"/>
  <c r="AT52" i="26" s="1"/>
  <c r="AT354" i="21" l="1"/>
  <c r="AT378" i="21" s="1"/>
  <c r="AT380" i="21" s="1"/>
  <c r="AT376" i="21" s="1"/>
  <c r="AT312" i="21" s="1"/>
  <c r="AT314" i="21" s="1"/>
  <c r="AT51" i="26"/>
  <c r="AT324" i="21"/>
  <c r="AU37" i="28" l="1"/>
  <c r="AU38" i="28" s="1"/>
  <c r="AU321" i="21"/>
  <c r="AT64" i="26"/>
  <c r="AU42" i="28" l="1"/>
  <c r="AU43" i="28" s="1"/>
  <c r="AU44" i="28" s="1"/>
  <c r="AU308" i="21"/>
  <c r="AT48" i="26"/>
  <c r="AT67" i="26" s="1"/>
  <c r="AT69" i="26" s="1"/>
  <c r="AU327" i="21"/>
  <c r="AU13" i="28" l="1"/>
  <c r="AU18" i="28" s="1"/>
  <c r="AU45" i="28" s="1"/>
  <c r="AU68" i="26"/>
  <c r="AU29" i="26" s="1"/>
  <c r="AV32" i="25"/>
  <c r="AU331" i="21"/>
  <c r="AU332" i="21" l="1"/>
  <c r="AU33" i="26" s="1"/>
  <c r="AU28" i="26" s="1"/>
  <c r="AU12" i="26" s="1"/>
  <c r="AU73" i="26" s="1"/>
  <c r="AU319" i="21" s="1"/>
  <c r="AV28" i="25"/>
  <c r="AV27" i="25" l="1"/>
  <c r="AV44" i="25" s="1"/>
  <c r="AU310" i="21" s="1"/>
  <c r="AU323" i="21"/>
  <c r="AU52" i="26" s="1"/>
  <c r="AU322" i="21"/>
  <c r="AU333" i="21"/>
  <c r="AU354" i="21" l="1"/>
  <c r="AU378" i="21" s="1"/>
  <c r="AU51" i="26"/>
  <c r="AU324" i="21"/>
  <c r="AV33" i="28"/>
  <c r="AV330" i="21"/>
  <c r="AU379" i="21"/>
  <c r="AU380" i="21" l="1"/>
  <c r="AU376" i="21" s="1"/>
  <c r="AU312" i="21" s="1"/>
  <c r="AU314" i="21" s="1"/>
  <c r="AV321" i="21"/>
  <c r="AV37" i="28"/>
  <c r="AV38" i="28" s="1"/>
  <c r="AU64" i="26" l="1"/>
  <c r="AV327" i="21"/>
  <c r="AV42" i="28"/>
  <c r="AV43" i="28" s="1"/>
  <c r="AV44" i="28" s="1"/>
  <c r="AV308" i="21"/>
  <c r="AU48" i="26"/>
  <c r="AU67" i="26" s="1"/>
  <c r="AU69" i="26" s="1"/>
  <c r="AV68" i="26" l="1"/>
  <c r="AV29" i="26" s="1"/>
  <c r="AV13" i="28"/>
  <c r="AV18" i="28" s="1"/>
  <c r="AV45" i="28" s="1"/>
  <c r="AW32" i="25"/>
  <c r="AV331" i="21"/>
  <c r="AW28" i="25" l="1"/>
  <c r="AV332" i="21"/>
  <c r="AV33" i="26" s="1"/>
  <c r="AV333" i="21" l="1"/>
  <c r="AW33" i="28" s="1"/>
  <c r="AV28" i="26"/>
  <c r="AV12" i="26" s="1"/>
  <c r="AV73" i="26" s="1"/>
  <c r="AV319" i="21" s="1"/>
  <c r="AW27" i="25"/>
  <c r="AW44" i="25" s="1"/>
  <c r="AV310" i="21" s="1"/>
  <c r="AW330" i="21" l="1"/>
  <c r="AV379" i="21"/>
  <c r="AV323" i="21"/>
  <c r="AV52" i="26" s="1"/>
  <c r="AV322" i="21"/>
  <c r="AV354" i="21" l="1"/>
  <c r="AV378" i="21" s="1"/>
  <c r="AV380" i="21" s="1"/>
  <c r="AV376" i="21" s="1"/>
  <c r="AV312" i="21" s="1"/>
  <c r="AV51" i="26"/>
  <c r="AV324" i="21"/>
  <c r="AV64" i="26" l="1"/>
  <c r="AV48" i="26" s="1"/>
  <c r="AV67" i="26" s="1"/>
  <c r="AV69" i="26" s="1"/>
  <c r="AV314" i="21"/>
  <c r="AW42" i="28" s="1"/>
  <c r="AW43" i="28" s="1"/>
  <c r="AW321" i="21"/>
  <c r="AW37" i="28"/>
  <c r="AW38" i="28" s="1"/>
  <c r="AW308" i="21" l="1"/>
  <c r="AW44" i="28"/>
  <c r="AW68" i="26"/>
  <c r="AW29" i="26" s="1"/>
  <c r="AW13" i="28"/>
  <c r="AW18" i="28" s="1"/>
  <c r="AW327" i="21"/>
  <c r="S28" i="29"/>
  <c r="P28" i="32"/>
  <c r="AW45" i="28" l="1"/>
  <c r="G132" i="47"/>
  <c r="AX28" i="25"/>
  <c r="AX32" i="25"/>
  <c r="AW331" i="21"/>
  <c r="T28" i="30"/>
  <c r="T32" i="30"/>
  <c r="T27" i="30" l="1"/>
  <c r="T44" i="30" s="1"/>
  <c r="AX27" i="25"/>
  <c r="AX44" i="25" s="1"/>
  <c r="AW310" i="21" s="1"/>
  <c r="AW332" i="21"/>
  <c r="AW33" i="26" s="1"/>
  <c r="P32" i="32"/>
  <c r="S32" i="29"/>
  <c r="AW333" i="21" l="1"/>
  <c r="AX330" i="21" s="1"/>
  <c r="G136" i="47"/>
  <c r="P27" i="32"/>
  <c r="S27" i="29"/>
  <c r="S11" i="29" s="1"/>
  <c r="AW28" i="26"/>
  <c r="AW12" i="26" s="1"/>
  <c r="AW73" i="26" s="1"/>
  <c r="AW319" i="21" s="1"/>
  <c r="AX33" i="28" l="1"/>
  <c r="G131" i="47"/>
  <c r="P11" i="32"/>
  <c r="AW323" i="21"/>
  <c r="AW52" i="26" s="1"/>
  <c r="AW322" i="21"/>
  <c r="S51" i="29"/>
  <c r="P51" i="32"/>
  <c r="T32" i="31"/>
  <c r="AW354" i="21" l="1"/>
  <c r="AW358" i="21" s="1"/>
  <c r="AW378" i="21" s="1"/>
  <c r="G154" i="47"/>
  <c r="G114" i="47"/>
  <c r="AW51" i="26"/>
  <c r="AW324" i="21"/>
  <c r="P50" i="32"/>
  <c r="S50" i="29"/>
  <c r="G153" i="47" l="1"/>
  <c r="AX37" i="28"/>
  <c r="AX321" i="21"/>
  <c r="AW311" i="21"/>
  <c r="AW63" i="26"/>
  <c r="AW359" i="21"/>
  <c r="AX356" i="21" s="1"/>
  <c r="AX359" i="21" s="1"/>
  <c r="AY356" i="21" s="1"/>
  <c r="AY359" i="21" s="1"/>
  <c r="AZ356" i="21" s="1"/>
  <c r="AZ359" i="21" s="1"/>
  <c r="BA356" i="21" s="1"/>
  <c r="BA359" i="21" s="1"/>
  <c r="BB356" i="21" s="1"/>
  <c r="BB359" i="21" s="1"/>
  <c r="BC356" i="21" s="1"/>
  <c r="P62" i="32"/>
  <c r="T36" i="31"/>
  <c r="S62" i="29"/>
  <c r="S71" i="29" l="1"/>
  <c r="S76" i="29"/>
  <c r="G165" i="47"/>
  <c r="T37" i="31"/>
  <c r="AX38" i="28"/>
  <c r="AW379" i="21"/>
  <c r="AW380" i="21" s="1"/>
  <c r="AW376" i="21" s="1"/>
  <c r="AW312" i="21" s="1"/>
  <c r="AW64" i="26" s="1"/>
  <c r="AX327" i="21"/>
  <c r="P63" i="32"/>
  <c r="S63" i="29"/>
  <c r="AW314" i="21" l="1"/>
  <c r="AX308" i="21" s="1"/>
  <c r="G166" i="47"/>
  <c r="P47" i="32"/>
  <c r="S72" i="29"/>
  <c r="S73" i="29" s="1"/>
  <c r="S77" i="29"/>
  <c r="S78" i="29" s="1"/>
  <c r="S47" i="29"/>
  <c r="S66" i="29" s="1"/>
  <c r="S68" i="29" s="1"/>
  <c r="T67" i="29" s="1"/>
  <c r="AX42" i="28"/>
  <c r="AX331" i="21"/>
  <c r="AY32" i="25"/>
  <c r="AW48" i="26"/>
  <c r="AW67" i="26" s="1"/>
  <c r="AW69" i="26" s="1"/>
  <c r="T41" i="31"/>
  <c r="T42" i="31" l="1"/>
  <c r="T43" i="31" s="1"/>
  <c r="AX43" i="28"/>
  <c r="AX44" i="28" s="1"/>
  <c r="AX13" i="28"/>
  <c r="AX68" i="26"/>
  <c r="AX29" i="26" s="1"/>
  <c r="G150" i="47"/>
  <c r="P66" i="32"/>
  <c r="AX332" i="21"/>
  <c r="AX33" i="26" s="1"/>
  <c r="T12" i="31"/>
  <c r="T17" i="31" l="1"/>
  <c r="T44" i="31" s="1"/>
  <c r="AX333" i="21"/>
  <c r="P68" i="32"/>
  <c r="G169" i="47"/>
  <c r="AX28" i="26"/>
  <c r="AX12" i="26" s="1"/>
  <c r="AX73" i="26" s="1"/>
  <c r="AX319" i="21" s="1"/>
  <c r="AY28" i="25"/>
  <c r="AX18" i="28"/>
  <c r="AX45" i="28" s="1"/>
  <c r="V63" i="24" s="1"/>
  <c r="Q67" i="32" l="1"/>
  <c r="H170" i="47" s="1"/>
  <c r="G171" i="47"/>
  <c r="AY27" i="25"/>
  <c r="AY44" i="25" s="1"/>
  <c r="AX310" i="21" s="1"/>
  <c r="AY33" i="28"/>
  <c r="AY330" i="21"/>
  <c r="AX323" i="21"/>
  <c r="AX52" i="26" s="1"/>
  <c r="AX322" i="21"/>
  <c r="AX354" i="21" l="1"/>
  <c r="AX378" i="21" s="1"/>
  <c r="AX51" i="26"/>
  <c r="AX324" i="21"/>
  <c r="AX379" i="21"/>
  <c r="AX380" i="21" l="1"/>
  <c r="AX376" i="21" s="1"/>
  <c r="AX312" i="21" s="1"/>
  <c r="AY321" i="21"/>
  <c r="AY37" i="28"/>
  <c r="AY38" i="28" s="1"/>
  <c r="AX64" i="26" l="1"/>
  <c r="AX314" i="21"/>
  <c r="AY308" i="21" s="1"/>
  <c r="AY327" i="21"/>
  <c r="AX48" i="26"/>
  <c r="AX67" i="26" s="1"/>
  <c r="AX69" i="26" s="1"/>
  <c r="AY42" i="28" l="1"/>
  <c r="AY43" i="28" s="1"/>
  <c r="AY44" i="28" s="1"/>
  <c r="AY13" i="28"/>
  <c r="AY18" i="28" s="1"/>
  <c r="AY68" i="26"/>
  <c r="AY29" i="26" s="1"/>
  <c r="AY331" i="21"/>
  <c r="AZ32" i="25"/>
  <c r="AY45" i="28" l="1"/>
  <c r="AZ28" i="25"/>
  <c r="AY332" i="21"/>
  <c r="AY33" i="26" s="1"/>
  <c r="AY333" i="21" l="1"/>
  <c r="AY28" i="26"/>
  <c r="AY12" i="26" s="1"/>
  <c r="AY73" i="26" s="1"/>
  <c r="AY319" i="21" s="1"/>
  <c r="AZ27" i="25"/>
  <c r="AZ44" i="25" s="1"/>
  <c r="AY310" i="21" s="1"/>
  <c r="AY379" i="21" l="1"/>
  <c r="AY323" i="21"/>
  <c r="AY52" i="26" s="1"/>
  <c r="AY322" i="21"/>
  <c r="AZ330" i="21"/>
  <c r="AZ33" i="28"/>
  <c r="AY51" i="26" l="1"/>
  <c r="AY324" i="21"/>
  <c r="AY354" i="21"/>
  <c r="AY378" i="21" s="1"/>
  <c r="AY380" i="21" s="1"/>
  <c r="AY376" i="21" s="1"/>
  <c r="AY312" i="21" s="1"/>
  <c r="AY314" i="21" s="1"/>
  <c r="AZ37" i="28" l="1"/>
  <c r="AZ38" i="28" s="1"/>
  <c r="AZ321" i="21"/>
  <c r="AY64" i="26"/>
  <c r="AZ308" i="21" l="1"/>
  <c r="AZ42" i="28"/>
  <c r="AZ43" i="28" s="1"/>
  <c r="AZ44" i="28" s="1"/>
  <c r="AZ327" i="21"/>
  <c r="AY48" i="26"/>
  <c r="AY67" i="26" s="1"/>
  <c r="AY69" i="26" s="1"/>
  <c r="BA32" i="25" l="1"/>
  <c r="AZ331" i="21"/>
  <c r="AZ13" i="28"/>
  <c r="AZ18" i="28" s="1"/>
  <c r="AZ45" i="28" s="1"/>
  <c r="AZ68" i="26"/>
  <c r="AZ29" i="26" s="1"/>
  <c r="BA28" i="25" l="1"/>
  <c r="AZ332" i="21"/>
  <c r="AZ33" i="26" s="1"/>
  <c r="AZ333" i="21" l="1"/>
  <c r="BA330" i="21" s="1"/>
  <c r="AZ28" i="26"/>
  <c r="AZ12" i="26" s="1"/>
  <c r="AZ73" i="26" s="1"/>
  <c r="AZ319" i="21" s="1"/>
  <c r="BA27" i="25"/>
  <c r="BA44" i="25" s="1"/>
  <c r="AZ310" i="21" s="1"/>
  <c r="BA33" i="28" l="1"/>
  <c r="AZ379" i="21"/>
  <c r="AZ322" i="21"/>
  <c r="AZ323" i="21"/>
  <c r="AZ52" i="26" s="1"/>
  <c r="AZ51" i="26" l="1"/>
  <c r="AZ324" i="21"/>
  <c r="AZ354" i="21"/>
  <c r="AZ378" i="21" s="1"/>
  <c r="AZ380" i="21" s="1"/>
  <c r="AZ376" i="21" s="1"/>
  <c r="AZ312" i="21" s="1"/>
  <c r="AZ314" i="21" s="1"/>
  <c r="AZ64" i="26" l="1"/>
  <c r="AZ48" i="26" s="1"/>
  <c r="AZ67" i="26" s="1"/>
  <c r="AZ69" i="26" s="1"/>
  <c r="BA37" i="28"/>
  <c r="BA38" i="28" s="1"/>
  <c r="BA321" i="21"/>
  <c r="BA327" i="21" l="1"/>
  <c r="BA42" i="28"/>
  <c r="BA43" i="28" s="1"/>
  <c r="BA44" i="28" s="1"/>
  <c r="BA308" i="21"/>
  <c r="BA13" i="28"/>
  <c r="BA18" i="28" s="1"/>
  <c r="BA68" i="26"/>
  <c r="BA29" i="26" s="1"/>
  <c r="BB28" i="25" l="1"/>
  <c r="BA45" i="28"/>
  <c r="BA331" i="21"/>
  <c r="BB32" i="25"/>
  <c r="BB27" i="25" l="1"/>
  <c r="BB44" i="25" s="1"/>
  <c r="BA310" i="21" s="1"/>
  <c r="BA332" i="21"/>
  <c r="BA33" i="26" s="1"/>
  <c r="BA28" i="26" l="1"/>
  <c r="BA12" i="26" s="1"/>
  <c r="BA73" i="26" s="1"/>
  <c r="BA319" i="21" s="1"/>
  <c r="BA333" i="21"/>
  <c r="BA379" i="21"/>
  <c r="BB330" i="21" l="1"/>
  <c r="BB33" i="28"/>
  <c r="BA322" i="21"/>
  <c r="BA323" i="21"/>
  <c r="BA52" i="26" s="1"/>
  <c r="BA51" i="26" l="1"/>
  <c r="BA324" i="21"/>
  <c r="BA354" i="21"/>
  <c r="BA378" i="21" s="1"/>
  <c r="BA380" i="21" s="1"/>
  <c r="BA376" i="21" s="1"/>
  <c r="BA312" i="21" s="1"/>
  <c r="BA314" i="21" s="1"/>
  <c r="BA64" i="26" l="1"/>
  <c r="BA48" i="26" s="1"/>
  <c r="BA67" i="26" s="1"/>
  <c r="BA69" i="26" s="1"/>
  <c r="BB321" i="21"/>
  <c r="BB37" i="28"/>
  <c r="BB38" i="28" s="1"/>
  <c r="BB327" i="21" l="1"/>
  <c r="BB42" i="28"/>
  <c r="BB43" i="28" s="1"/>
  <c r="BB44" i="28" s="1"/>
  <c r="BB308" i="21"/>
  <c r="BB68" i="26"/>
  <c r="BB29" i="26" s="1"/>
  <c r="BB13" i="28"/>
  <c r="BB18" i="28" s="1"/>
  <c r="BB45" i="28" l="1"/>
  <c r="BC28" i="25"/>
  <c r="BC32" i="25"/>
  <c r="BB331" i="21"/>
  <c r="BC27" i="25" l="1"/>
  <c r="BC44" i="25" s="1"/>
  <c r="BB310" i="21" s="1"/>
  <c r="BB332" i="21"/>
  <c r="BB33" i="26" s="1"/>
  <c r="BB28" i="26" l="1"/>
  <c r="BB12" i="26" s="1"/>
  <c r="BB73" i="26" s="1"/>
  <c r="BB319" i="21" s="1"/>
  <c r="BB333" i="21"/>
  <c r="BB379" i="21"/>
  <c r="BC33" i="28" l="1"/>
  <c r="BC330" i="21"/>
  <c r="BB323" i="21"/>
  <c r="BB52" i="26" s="1"/>
  <c r="BB322" i="21"/>
  <c r="BB51" i="26" l="1"/>
  <c r="BB324" i="21"/>
  <c r="BB354" i="21"/>
  <c r="BB378" i="21" s="1"/>
  <c r="BB380" i="21" s="1"/>
  <c r="BB376" i="21" s="1"/>
  <c r="BB312" i="21" s="1"/>
  <c r="BB314" i="21" s="1"/>
  <c r="BC37" i="28" l="1"/>
  <c r="BC38" i="28" s="1"/>
  <c r="BC321" i="21"/>
  <c r="BB64" i="26"/>
  <c r="BC308" i="21" l="1"/>
  <c r="BC42" i="28"/>
  <c r="BC43" i="28" s="1"/>
  <c r="BC44" i="28" s="1"/>
  <c r="BC327" i="21"/>
  <c r="BB48" i="26"/>
  <c r="BB67" i="26" s="1"/>
  <c r="BB69" i="26" s="1"/>
  <c r="BD32" i="25" l="1"/>
  <c r="BC331" i="21"/>
  <c r="BC13" i="28"/>
  <c r="BC18" i="28" s="1"/>
  <c r="BC45" i="28" s="1"/>
  <c r="BC68" i="26"/>
  <c r="BC29" i="26" s="1"/>
  <c r="U32" i="30"/>
  <c r="T28" i="29"/>
  <c r="BD28" i="25" l="1"/>
  <c r="BC332" i="21"/>
  <c r="BC33" i="26" s="1"/>
  <c r="T32" i="29"/>
  <c r="U28" i="30"/>
  <c r="T27" i="29" l="1"/>
  <c r="T11" i="29" s="1"/>
  <c r="U27" i="30"/>
  <c r="U44" i="30" s="1"/>
  <c r="BC28" i="26"/>
  <c r="BC12" i="26" s="1"/>
  <c r="BC73" i="26" s="1"/>
  <c r="BC319" i="21" s="1"/>
  <c r="BD27" i="25"/>
  <c r="BD44" i="25" s="1"/>
  <c r="BC310" i="21" s="1"/>
  <c r="BC333" i="21"/>
  <c r="BC323" i="21" l="1"/>
  <c r="BC52" i="26" s="1"/>
  <c r="BC322" i="21"/>
  <c r="BD33" i="28"/>
  <c r="BD330" i="21"/>
  <c r="U32" i="31"/>
  <c r="T51" i="29"/>
  <c r="BC51" i="26" l="1"/>
  <c r="BC324" i="21"/>
  <c r="BC354" i="21"/>
  <c r="T50" i="29"/>
  <c r="BD37" i="28" l="1"/>
  <c r="BD321" i="21"/>
  <c r="BC358" i="21"/>
  <c r="U36" i="31"/>
  <c r="U37" i="31" l="1"/>
  <c r="U43" i="31" s="1"/>
  <c r="BC311" i="21"/>
  <c r="BC63" i="26"/>
  <c r="L358" i="21"/>
  <c r="BC359" i="21"/>
  <c r="BD356" i="21" s="1"/>
  <c r="BD359" i="21" s="1"/>
  <c r="BE356" i="21" s="1"/>
  <c r="BE359" i="21" s="1"/>
  <c r="BF356" i="21" s="1"/>
  <c r="BF359" i="21" s="1"/>
  <c r="BG356" i="21" s="1"/>
  <c r="BG359" i="21" s="1"/>
  <c r="BH356" i="21" s="1"/>
  <c r="BH359" i="21" s="1"/>
  <c r="BI356" i="21" s="1"/>
  <c r="BI359" i="21" s="1"/>
  <c r="BJ356" i="21" s="1"/>
  <c r="BJ359" i="21" s="1"/>
  <c r="BK356" i="21" s="1"/>
  <c r="BK359" i="21" s="1"/>
  <c r="BL356" i="21" s="1"/>
  <c r="BL359" i="21" s="1"/>
  <c r="BM356" i="21" s="1"/>
  <c r="BM359" i="21" s="1"/>
  <c r="BN356" i="21" s="1"/>
  <c r="BN359" i="21" s="1"/>
  <c r="BO356" i="21" s="1"/>
  <c r="BO359" i="21" s="1"/>
  <c r="BP356" i="21" s="1"/>
  <c r="BP359" i="21" s="1"/>
  <c r="BQ356" i="21" s="1"/>
  <c r="BQ359" i="21" s="1"/>
  <c r="BR356" i="21" s="1"/>
  <c r="BR359" i="21" s="1"/>
  <c r="BS356" i="21" s="1"/>
  <c r="BS359" i="21" s="1"/>
  <c r="BT356" i="21" s="1"/>
  <c r="BT359" i="21" s="1"/>
  <c r="BU356" i="21" s="1"/>
  <c r="BU359" i="21" s="1"/>
  <c r="BV356" i="21" s="1"/>
  <c r="BV359" i="21" s="1"/>
  <c r="BW356" i="21" s="1"/>
  <c r="BW359" i="21" s="1"/>
  <c r="BX356" i="21" s="1"/>
  <c r="BX359" i="21" s="1"/>
  <c r="BY356" i="21" s="1"/>
  <c r="BY359" i="21" s="1"/>
  <c r="BZ356" i="21" s="1"/>
  <c r="BZ359" i="21" s="1"/>
  <c r="CA356" i="21" s="1"/>
  <c r="CA359" i="21" s="1"/>
  <c r="CB356" i="21" s="1"/>
  <c r="CB359" i="21" s="1"/>
  <c r="CC356" i="21" s="1"/>
  <c r="CC359" i="21" s="1"/>
  <c r="CD356" i="21" s="1"/>
  <c r="CD359" i="21" s="1"/>
  <c r="CE356" i="21" s="1"/>
  <c r="CE359" i="21" s="1"/>
  <c r="CF356" i="21" s="1"/>
  <c r="CF359" i="21" s="1"/>
  <c r="CG356" i="21" s="1"/>
  <c r="CG359" i="21" s="1"/>
  <c r="CH356" i="21" s="1"/>
  <c r="CH359" i="21" s="1"/>
  <c r="CI356" i="21" s="1"/>
  <c r="CI359" i="21" s="1"/>
  <c r="CJ356" i="21" s="1"/>
  <c r="CJ359" i="21" s="1"/>
  <c r="CK356" i="21" s="1"/>
  <c r="CK359" i="21" s="1"/>
  <c r="CL356" i="21" s="1"/>
  <c r="CL359" i="21" s="1"/>
  <c r="CM356" i="21" s="1"/>
  <c r="CM359" i="21" s="1"/>
  <c r="CN356" i="21" s="1"/>
  <c r="CN359" i="21" s="1"/>
  <c r="CO356" i="21" s="1"/>
  <c r="CO359" i="21" s="1"/>
  <c r="CP356" i="21" s="1"/>
  <c r="CP359" i="21" s="1"/>
  <c r="CQ356" i="21" s="1"/>
  <c r="CQ359" i="21" s="1"/>
  <c r="CR356" i="21" s="1"/>
  <c r="CR359" i="21" s="1"/>
  <c r="CS356" i="21" s="1"/>
  <c r="CS359" i="21" s="1"/>
  <c r="CT356" i="21" s="1"/>
  <c r="CT359" i="21" s="1"/>
  <c r="CU356" i="21" s="1"/>
  <c r="CU359" i="21" s="1"/>
  <c r="CV356" i="21" s="1"/>
  <c r="CV359" i="21" s="1"/>
  <c r="CW356" i="21" s="1"/>
  <c r="CW359" i="21" s="1"/>
  <c r="CX356" i="21" s="1"/>
  <c r="CX359" i="21" s="1"/>
  <c r="CY356" i="21" s="1"/>
  <c r="CY359" i="21" s="1"/>
  <c r="CZ356" i="21" s="1"/>
  <c r="CZ359" i="21" s="1"/>
  <c r="DA356" i="21" s="1"/>
  <c r="DA359" i="21" s="1"/>
  <c r="DB356" i="21" s="1"/>
  <c r="DB359" i="21" s="1"/>
  <c r="DC356" i="21" s="1"/>
  <c r="DC359" i="21" s="1"/>
  <c r="DD356" i="21" s="1"/>
  <c r="DD359" i="21" s="1"/>
  <c r="DE356" i="21" s="1"/>
  <c r="DE359" i="21" s="1"/>
  <c r="DF356" i="21" s="1"/>
  <c r="DF359" i="21" s="1"/>
  <c r="DG356" i="21" s="1"/>
  <c r="DG359" i="21" s="1"/>
  <c r="DH356" i="21" s="1"/>
  <c r="DH359" i="21" s="1"/>
  <c r="DI356" i="21" s="1"/>
  <c r="DI359" i="21" s="1"/>
  <c r="DJ356" i="21" s="1"/>
  <c r="DJ359" i="21" s="1"/>
  <c r="DK356" i="21" s="1"/>
  <c r="DK359" i="21" s="1"/>
  <c r="DL356" i="21" s="1"/>
  <c r="DL359" i="21" s="1"/>
  <c r="DM356" i="21" s="1"/>
  <c r="DM359" i="21" s="1"/>
  <c r="DN356" i="21" s="1"/>
  <c r="DN359" i="21" s="1"/>
  <c r="DO356" i="21" s="1"/>
  <c r="DO359" i="21" s="1"/>
  <c r="DP356" i="21" s="1"/>
  <c r="DP359" i="21" s="1"/>
  <c r="DQ356" i="21" s="1"/>
  <c r="DQ359" i="21" s="1"/>
  <c r="DR356" i="21" s="1"/>
  <c r="DR359" i="21" s="1"/>
  <c r="DS356" i="21" s="1"/>
  <c r="DS359" i="21" s="1"/>
  <c r="DT356" i="21" s="1"/>
  <c r="DT359" i="21" s="1"/>
  <c r="DU356" i="21" s="1"/>
  <c r="DU359" i="21" s="1"/>
  <c r="DV356" i="21" s="1"/>
  <c r="DV359" i="21" s="1"/>
  <c r="DW356" i="21" s="1"/>
  <c r="DW359" i="21" s="1"/>
  <c r="DX356" i="21" s="1"/>
  <c r="DX359" i="21" s="1"/>
  <c r="DY356" i="21" s="1"/>
  <c r="DY359" i="21" s="1"/>
  <c r="DZ356" i="21" s="1"/>
  <c r="DZ359" i="21" s="1"/>
  <c r="EA356" i="21" s="1"/>
  <c r="EA359" i="21" s="1"/>
  <c r="EB356" i="21" s="1"/>
  <c r="EB359" i="21" s="1"/>
  <c r="EC356" i="21" s="1"/>
  <c r="EC359" i="21" s="1"/>
  <c r="ED356" i="21" s="1"/>
  <c r="ED359" i="21" s="1"/>
  <c r="EE356" i="21" s="1"/>
  <c r="EE359" i="21" s="1"/>
  <c r="EF356" i="21" s="1"/>
  <c r="EF359" i="21" s="1"/>
  <c r="EG356" i="21" s="1"/>
  <c r="EG359" i="21" s="1"/>
  <c r="EH356" i="21" s="1"/>
  <c r="EH359" i="21" s="1"/>
  <c r="EI356" i="21" s="1"/>
  <c r="EI359" i="21" s="1"/>
  <c r="EJ356" i="21" s="1"/>
  <c r="EJ359" i="21" s="1"/>
  <c r="EK356" i="21" s="1"/>
  <c r="EK359" i="21" s="1"/>
  <c r="EL356" i="21" s="1"/>
  <c r="EL359" i="21" s="1"/>
  <c r="EM356" i="21" s="1"/>
  <c r="EM359" i="21" s="1"/>
  <c r="EN356" i="21" s="1"/>
  <c r="EN359" i="21" s="1"/>
  <c r="EO356" i="21" s="1"/>
  <c r="EO359" i="21" s="1"/>
  <c r="BD327" i="21"/>
  <c r="BD38" i="28"/>
  <c r="BD44" i="28" s="1"/>
  <c r="BC378" i="21"/>
  <c r="Q62" i="32"/>
  <c r="T62" i="29"/>
  <c r="S13" i="24" l="1" a="1"/>
  <c r="S19" i="24" s="1"/>
  <c r="H165" i="47"/>
  <c r="L62" i="32"/>
  <c r="C165" i="47" s="1"/>
  <c r="T76" i="29"/>
  <c r="L62" i="29"/>
  <c r="L63" i="26"/>
  <c r="BD331" i="21"/>
  <c r="BE32" i="25"/>
  <c r="L311" i="21"/>
  <c r="BC379" i="21"/>
  <c r="BC380" i="21" s="1"/>
  <c r="BC376" i="21" s="1"/>
  <c r="BC312" i="21" s="1"/>
  <c r="BC64" i="26" s="1"/>
  <c r="T63" i="29"/>
  <c r="S26" i="24" l="1"/>
  <c r="U26" i="24" s="1"/>
  <c r="S23" i="24"/>
  <c r="U23" i="24" s="1"/>
  <c r="S28" i="24"/>
  <c r="U28" i="24" s="1"/>
  <c r="S32" i="24"/>
  <c r="U32" i="24" s="1"/>
  <c r="S27" i="24"/>
  <c r="U27" i="24" s="1"/>
  <c r="S30" i="24"/>
  <c r="U30" i="24" s="1"/>
  <c r="S21" i="24"/>
  <c r="S24" i="24"/>
  <c r="U24" i="24" s="1"/>
  <c r="S25" i="24"/>
  <c r="U25" i="24" s="1"/>
  <c r="S22" i="24"/>
  <c r="S20" i="24"/>
  <c r="S31" i="24"/>
  <c r="U31" i="24" s="1"/>
  <c r="S29" i="24"/>
  <c r="U29" i="24" s="1"/>
  <c r="S13" i="24"/>
  <c r="S14" i="24"/>
  <c r="S15" i="24"/>
  <c r="S16" i="24"/>
  <c r="S17" i="24"/>
  <c r="S18" i="24"/>
  <c r="BC314" i="21"/>
  <c r="BD308" i="21" s="1"/>
  <c r="T77" i="29"/>
  <c r="U19" i="24"/>
  <c r="F195" i="47"/>
  <c r="D76" i="29"/>
  <c r="U8" i="24" s="1"/>
  <c r="D179" i="47" s="1"/>
  <c r="L76" i="29"/>
  <c r="J314" i="21"/>
  <c r="H416" i="21" s="1"/>
  <c r="H418" i="21" s="1"/>
  <c r="BD332" i="21"/>
  <c r="BD33" i="26" s="1"/>
  <c r="S33" i="24" l="1"/>
  <c r="U33" i="24" s="1"/>
  <c r="S8" i="24" s="1"/>
  <c r="C179" i="47" s="1"/>
  <c r="H199" i="47" s="1"/>
  <c r="F191" i="47"/>
  <c r="D191" i="47" s="1"/>
  <c r="U15" i="24"/>
  <c r="U18" i="24"/>
  <c r="F194" i="47"/>
  <c r="D194" i="47" s="1"/>
  <c r="F190" i="47"/>
  <c r="D190" i="47" s="1"/>
  <c r="U14" i="24"/>
  <c r="U20" i="24"/>
  <c r="F196" i="47"/>
  <c r="D196" i="47" s="1"/>
  <c r="U21" i="24"/>
  <c r="F197" i="47"/>
  <c r="D197" i="47" s="1"/>
  <c r="F193" i="47"/>
  <c r="D193" i="47" s="1"/>
  <c r="U17" i="24"/>
  <c r="U13" i="24"/>
  <c r="F189" i="47"/>
  <c r="D189" i="47" s="1"/>
  <c r="U22" i="24"/>
  <c r="F198" i="47"/>
  <c r="D198" i="47" s="1"/>
  <c r="U16" i="24"/>
  <c r="F192" i="47"/>
  <c r="D192" i="47" s="1"/>
  <c r="BD333" i="21"/>
  <c r="BE330" i="21" s="1"/>
  <c r="I430" i="21"/>
  <c r="G428" i="21"/>
  <c r="G429" i="21" s="1"/>
  <c r="G430" i="21"/>
  <c r="I428" i="21"/>
  <c r="I429" i="21" s="1"/>
  <c r="H430" i="21"/>
  <c r="H428" i="21"/>
  <c r="H423" i="21"/>
  <c r="D195" i="47"/>
  <c r="G213" i="47"/>
  <c r="H195" i="47"/>
  <c r="T78" i="29"/>
  <c r="BE33" i="28" l="1"/>
  <c r="F430" i="21"/>
  <c r="H420" i="21" s="1"/>
  <c r="K65" i="26" s="1"/>
  <c r="F199" i="47"/>
  <c r="D199" i="47"/>
  <c r="G211" i="47"/>
  <c r="H193" i="47"/>
  <c r="G216" i="47"/>
  <c r="H198" i="47"/>
  <c r="G214" i="47"/>
  <c r="H196" i="47"/>
  <c r="H194" i="47"/>
  <c r="G212" i="47"/>
  <c r="G208" i="47"/>
  <c r="H190" i="47"/>
  <c r="H191" i="47"/>
  <c r="G209" i="47"/>
  <c r="G210" i="47"/>
  <c r="H192" i="47"/>
  <c r="H189" i="47"/>
  <c r="G207" i="47"/>
  <c r="G215" i="47"/>
  <c r="H197" i="47"/>
  <c r="H421" i="21" l="1"/>
  <c r="K66" i="26" s="1"/>
  <c r="BC66" i="26" s="1"/>
  <c r="G217" i="47"/>
  <c r="L66" i="26"/>
  <c r="BC65" i="26"/>
  <c r="Q64" i="32"/>
  <c r="T64" i="29"/>
  <c r="Q65" i="32"/>
  <c r="T65" i="29"/>
  <c r="L65" i="32" l="1"/>
  <c r="C168" i="47" s="1"/>
  <c r="H168" i="47"/>
  <c r="L65" i="29"/>
  <c r="T72" i="29"/>
  <c r="L64" i="29"/>
  <c r="T71" i="29"/>
  <c r="T47" i="29"/>
  <c r="T66" i="29" s="1"/>
  <c r="T68" i="29" s="1"/>
  <c r="H167" i="47"/>
  <c r="L64" i="32"/>
  <c r="L65" i="26"/>
  <c r="F53" i="33" s="1"/>
  <c r="BC48" i="26"/>
  <c r="BC67" i="26" s="1"/>
  <c r="BC69" i="26" s="1"/>
  <c r="T34" i="24" l="1"/>
  <c r="G11" i="33"/>
  <c r="G12" i="33" s="1"/>
  <c r="G16" i="33" s="1"/>
  <c r="V66" i="24" s="1"/>
  <c r="S34" i="24"/>
  <c r="S35" i="24" s="1"/>
  <c r="U35" i="24" s="1"/>
  <c r="T8" i="24" s="1"/>
  <c r="E179" i="47" s="1"/>
  <c r="C167" i="47"/>
  <c r="BD13" i="28"/>
  <c r="BD68" i="26"/>
  <c r="BD29" i="26" s="1"/>
  <c r="U67" i="29"/>
  <c r="T73" i="29"/>
  <c r="D71" i="29"/>
  <c r="V8" i="24" s="1"/>
  <c r="F179" i="47" s="1"/>
  <c r="L71" i="29"/>
  <c r="U12" i="31"/>
  <c r="U17" i="31" l="1"/>
  <c r="U44" i="31" s="1"/>
  <c r="BE28" i="25"/>
  <c r="BD28" i="26"/>
  <c r="BD12" i="26" s="1"/>
  <c r="BD73" i="26" s="1"/>
  <c r="BD319" i="21" s="1"/>
  <c r="BD18" i="28"/>
  <c r="BD45" i="28" s="1"/>
  <c r="BE27" i="25" l="1"/>
  <c r="BE44" i="25" s="1"/>
  <c r="BD310" i="21" s="1"/>
  <c r="BD323" i="21"/>
  <c r="BD52" i="26" s="1"/>
  <c r="BD322" i="21"/>
  <c r="BD354" i="21" l="1"/>
  <c r="BD378" i="21" s="1"/>
  <c r="BD51" i="26"/>
  <c r="BD324" i="21"/>
  <c r="BD379" i="21"/>
  <c r="BD380" i="21" l="1"/>
  <c r="BD376" i="21" s="1"/>
  <c r="BD312" i="21" s="1"/>
  <c r="BD314" i="21" s="1"/>
  <c r="BE308" i="21" s="1"/>
  <c r="BE37" i="28"/>
  <c r="BE38" i="28" s="1"/>
  <c r="BE44" i="28" s="1"/>
  <c r="BE321" i="21"/>
  <c r="BD64" i="26" l="1"/>
  <c r="BD48" i="26" s="1"/>
  <c r="BD67" i="26" s="1"/>
  <c r="BD69" i="26" s="1"/>
  <c r="BE68" i="26" s="1"/>
  <c r="BE29" i="26" s="1"/>
  <c r="BE327" i="21"/>
  <c r="BE13" i="28" l="1"/>
  <c r="BE18" i="28" s="1"/>
  <c r="BE45" i="28" s="1"/>
  <c r="BE331" i="21"/>
  <c r="BF32" i="25"/>
  <c r="BF28" i="25"/>
  <c r="BF27" i="25" l="1"/>
  <c r="BF44" i="25" s="1"/>
  <c r="BE310" i="21" s="1"/>
  <c r="BE332" i="21"/>
  <c r="BE33" i="26" s="1"/>
  <c r="BE28" i="26" l="1"/>
  <c r="BE12" i="26" s="1"/>
  <c r="BE73" i="26" s="1"/>
  <c r="BE319" i="21" s="1"/>
  <c r="BE333" i="21"/>
  <c r="BE379" i="21"/>
  <c r="BF33" i="28" l="1"/>
  <c r="BF330" i="21"/>
  <c r="BE323" i="21"/>
  <c r="BE52" i="26" s="1"/>
  <c r="BE322" i="21"/>
  <c r="BE51" i="26" l="1"/>
  <c r="BE324" i="21"/>
  <c r="BE354" i="21"/>
  <c r="BE378" i="21" s="1"/>
  <c r="BE380" i="21" s="1"/>
  <c r="BE376" i="21" s="1"/>
  <c r="BE312" i="21" s="1"/>
  <c r="BE314" i="21" s="1"/>
  <c r="BF37" i="28" l="1"/>
  <c r="BF38" i="28" s="1"/>
  <c r="BF44" i="28" s="1"/>
  <c r="BF321" i="21"/>
  <c r="BE64" i="26"/>
  <c r="BF308" i="21"/>
  <c r="BF327" i="21" l="1"/>
  <c r="BE48" i="26"/>
  <c r="BE67" i="26" s="1"/>
  <c r="BE69" i="26" s="1"/>
  <c r="BF331" i="21" l="1"/>
  <c r="BG32" i="25"/>
  <c r="BF13" i="28"/>
  <c r="BF18" i="28" s="1"/>
  <c r="BF45" i="28" s="1"/>
  <c r="BF68" i="26"/>
  <c r="BF29" i="26" s="1"/>
  <c r="BG28" i="25" l="1"/>
  <c r="BF332" i="21"/>
  <c r="BF33" i="26" s="1"/>
  <c r="BF333" i="21" l="1"/>
  <c r="BF28" i="26"/>
  <c r="BF12" i="26" s="1"/>
  <c r="BF73" i="26" s="1"/>
  <c r="BF319" i="21" s="1"/>
  <c r="BG27" i="25"/>
  <c r="BG44" i="25" s="1"/>
  <c r="BF310" i="21" s="1"/>
  <c r="BF379" i="21" l="1"/>
  <c r="BF322" i="21"/>
  <c r="BF323" i="21"/>
  <c r="BF52" i="26" s="1"/>
  <c r="BG33" i="28"/>
  <c r="BG330" i="21"/>
  <c r="BF51" i="26" l="1"/>
  <c r="BF324" i="21"/>
  <c r="BF354" i="21"/>
  <c r="BF378" i="21" s="1"/>
  <c r="BF380" i="21" s="1"/>
  <c r="BF376" i="21" s="1"/>
  <c r="BF312" i="21" s="1"/>
  <c r="BF314" i="21" s="1"/>
  <c r="BG37" i="28" l="1"/>
  <c r="BG38" i="28" s="1"/>
  <c r="BG44" i="28" s="1"/>
  <c r="BG321" i="21"/>
  <c r="BF64" i="26"/>
  <c r="BF48" i="26" s="1"/>
  <c r="BF67" i="26" s="1"/>
  <c r="BF69" i="26" s="1"/>
  <c r="BG308" i="21"/>
  <c r="BG68" i="26" l="1"/>
  <c r="BG29" i="26" s="1"/>
  <c r="BG13" i="28"/>
  <c r="BG18" i="28" s="1"/>
  <c r="BG45" i="28" s="1"/>
  <c r="BG327" i="21"/>
  <c r="BH32" i="25" l="1"/>
  <c r="BG331" i="21"/>
  <c r="BH28" i="25"/>
  <c r="BH27" i="25" l="1"/>
  <c r="BH44" i="25" s="1"/>
  <c r="BG310" i="21" s="1"/>
  <c r="BG332" i="21"/>
  <c r="BG33" i="26" s="1"/>
  <c r="BG28" i="26" l="1"/>
  <c r="BG12" i="26" s="1"/>
  <c r="BG73" i="26" s="1"/>
  <c r="BG319" i="21" s="1"/>
  <c r="BG333" i="21"/>
  <c r="BG379" i="21"/>
  <c r="BH33" i="28" l="1"/>
  <c r="BH330" i="21"/>
  <c r="BG322" i="21"/>
  <c r="BG323" i="21"/>
  <c r="BG52" i="26" s="1"/>
  <c r="BG51" i="26" l="1"/>
  <c r="BG324" i="21"/>
  <c r="BG354" i="21"/>
  <c r="BG378" i="21" s="1"/>
  <c r="BG380" i="21" s="1"/>
  <c r="BG376" i="21" s="1"/>
  <c r="BG312" i="21" s="1"/>
  <c r="BG314" i="21" s="1"/>
  <c r="BH37" i="28" l="1"/>
  <c r="BH38" i="28" s="1"/>
  <c r="BH44" i="28" s="1"/>
  <c r="BH321" i="21"/>
  <c r="BG64" i="26"/>
  <c r="BH308" i="21"/>
  <c r="BH327" i="21" l="1"/>
  <c r="BG48" i="26"/>
  <c r="BG67" i="26" s="1"/>
  <c r="BG69" i="26" s="1"/>
  <c r="BI32" i="25" l="1"/>
  <c r="BH331" i="21"/>
  <c r="BH13" i="28"/>
  <c r="BH18" i="28" s="1"/>
  <c r="BH45" i="28" s="1"/>
  <c r="BH68" i="26"/>
  <c r="BH29" i="26" s="1"/>
  <c r="BI28" i="25" l="1"/>
  <c r="BH332" i="21"/>
  <c r="BH33" i="26" s="1"/>
  <c r="BH333" i="21" l="1"/>
  <c r="BH28" i="26"/>
  <c r="BH12" i="26" s="1"/>
  <c r="BH73" i="26" s="1"/>
  <c r="BH319" i="21" s="1"/>
  <c r="BI27" i="25"/>
  <c r="BI44" i="25" s="1"/>
  <c r="BH310" i="21" s="1"/>
  <c r="BH379" i="21" l="1"/>
  <c r="BH323" i="21"/>
  <c r="BH52" i="26" s="1"/>
  <c r="BH322" i="21"/>
  <c r="BI33" i="28"/>
  <c r="BI330" i="21"/>
  <c r="BH51" i="26" l="1"/>
  <c r="BH324" i="21"/>
  <c r="BH354" i="21"/>
  <c r="BH378" i="21" s="1"/>
  <c r="BH380" i="21" s="1"/>
  <c r="BH376" i="21" s="1"/>
  <c r="BH312" i="21" s="1"/>
  <c r="BH314" i="21" s="1"/>
  <c r="BI37" i="28" l="1"/>
  <c r="BI38" i="28" s="1"/>
  <c r="BI44" i="28" s="1"/>
  <c r="BI321" i="21"/>
  <c r="BH64" i="26"/>
  <c r="BH48" i="26" s="1"/>
  <c r="BH67" i="26" s="1"/>
  <c r="BH69" i="26" s="1"/>
  <c r="BI308" i="21"/>
  <c r="BI13" i="28" l="1"/>
  <c r="BI18" i="28" s="1"/>
  <c r="BI45" i="28" s="1"/>
  <c r="BI68" i="26"/>
  <c r="BI29" i="26" s="1"/>
  <c r="BI327" i="21"/>
  <c r="Q28" i="32"/>
  <c r="U28" i="29"/>
  <c r="H132" i="47" l="1"/>
  <c r="BJ28" i="25"/>
  <c r="BI331" i="21"/>
  <c r="BJ32" i="25"/>
  <c r="V28" i="30"/>
  <c r="V32" i="30"/>
  <c r="V27" i="30" l="1"/>
  <c r="V44" i="30" s="1"/>
  <c r="BJ27" i="25"/>
  <c r="BJ44" i="25" s="1"/>
  <c r="BI310" i="21" s="1"/>
  <c r="BI332" i="21"/>
  <c r="BI33" i="26" s="1"/>
  <c r="U32" i="29"/>
  <c r="Q32" i="32"/>
  <c r="H136" i="47" l="1"/>
  <c r="Q27" i="32"/>
  <c r="U27" i="29"/>
  <c r="U11" i="29" s="1"/>
  <c r="BI333" i="21"/>
  <c r="BI28" i="26"/>
  <c r="BI12" i="26" s="1"/>
  <c r="BI73" i="26" s="1"/>
  <c r="BI319" i="21" s="1"/>
  <c r="BI379" i="21"/>
  <c r="BJ330" i="21" l="1"/>
  <c r="BJ33" i="28"/>
  <c r="Q11" i="32"/>
  <c r="H131" i="47"/>
  <c r="BI322" i="21"/>
  <c r="BI323" i="21"/>
  <c r="BI52" i="26" s="1"/>
  <c r="Q51" i="32"/>
  <c r="U51" i="29"/>
  <c r="V32" i="31"/>
  <c r="BI354" i="21" l="1"/>
  <c r="BI378" i="21" s="1"/>
  <c r="BI380" i="21" s="1"/>
  <c r="BI376" i="21" s="1"/>
  <c r="BI312" i="21" s="1"/>
  <c r="H154" i="47"/>
  <c r="H114" i="47"/>
  <c r="BI51" i="26"/>
  <c r="BI324" i="21"/>
  <c r="U50" i="29"/>
  <c r="Q50" i="32"/>
  <c r="BI64" i="26" l="1"/>
  <c r="BI314" i="21"/>
  <c r="BJ308" i="21" s="1"/>
  <c r="H153" i="47"/>
  <c r="BJ321" i="21"/>
  <c r="BJ37" i="28"/>
  <c r="BI48" i="26"/>
  <c r="BI67" i="26" s="1"/>
  <c r="BI69" i="26" s="1"/>
  <c r="Q63" i="32"/>
  <c r="U63" i="29"/>
  <c r="V36" i="31"/>
  <c r="U77" i="29" l="1"/>
  <c r="U78" i="29" s="1"/>
  <c r="U47" i="29"/>
  <c r="U66" i="29" s="1"/>
  <c r="U68" i="29" s="1"/>
  <c r="V67" i="29" s="1"/>
  <c r="U72" i="29"/>
  <c r="U73" i="29" s="1"/>
  <c r="Q47" i="32"/>
  <c r="Q66" i="32" s="1"/>
  <c r="H166" i="47"/>
  <c r="V37" i="31"/>
  <c r="V43" i="31" s="1"/>
  <c r="BJ13" i="28"/>
  <c r="BJ68" i="26"/>
  <c r="BJ29" i="26" s="1"/>
  <c r="BJ38" i="28"/>
  <c r="BJ44" i="28" s="1"/>
  <c r="BJ327" i="21"/>
  <c r="V12" i="31"/>
  <c r="H150" i="47" l="1"/>
  <c r="V17" i="31"/>
  <c r="V44" i="31" s="1"/>
  <c r="BK28" i="25"/>
  <c r="Q68" i="32"/>
  <c r="H169" i="47"/>
  <c r="BJ18" i="28"/>
  <c r="BJ45" i="28" s="1"/>
  <c r="BJ331" i="21"/>
  <c r="BK32" i="25"/>
  <c r="BK27" i="25" l="1"/>
  <c r="BK44" i="25" s="1"/>
  <c r="BJ310" i="21" s="1"/>
  <c r="R67" i="32"/>
  <c r="I170" i="47" s="1"/>
  <c r="H171" i="47"/>
  <c r="BJ332" i="21"/>
  <c r="BJ33" i="26" s="1"/>
  <c r="BJ333" i="21" l="1"/>
  <c r="BK33" i="28" s="1"/>
  <c r="BJ28" i="26"/>
  <c r="BJ12" i="26" s="1"/>
  <c r="BJ73" i="26" s="1"/>
  <c r="BJ319" i="21" s="1"/>
  <c r="BJ379" i="21"/>
  <c r="BK330" i="21" l="1"/>
  <c r="BJ323" i="21"/>
  <c r="BJ52" i="26" s="1"/>
  <c r="BJ322" i="21"/>
  <c r="BJ354" i="21" l="1"/>
  <c r="BJ378" i="21" s="1"/>
  <c r="BJ380" i="21" s="1"/>
  <c r="BJ376" i="21" s="1"/>
  <c r="BJ312" i="21" s="1"/>
  <c r="BJ51" i="26"/>
  <c r="BJ324" i="21"/>
  <c r="BJ64" i="26" l="1"/>
  <c r="BJ314" i="21"/>
  <c r="BK308" i="21" s="1"/>
  <c r="BK37" i="28"/>
  <c r="BK38" i="28" s="1"/>
  <c r="BK44" i="28" s="1"/>
  <c r="BK321" i="21"/>
  <c r="BJ48" i="26"/>
  <c r="BJ67" i="26" s="1"/>
  <c r="BJ69" i="26" s="1"/>
  <c r="BK327" i="21" l="1"/>
  <c r="BK13" i="28"/>
  <c r="BK18" i="28" s="1"/>
  <c r="BK45" i="28" s="1"/>
  <c r="BK68" i="26"/>
  <c r="BK29" i="26" s="1"/>
  <c r="BL28" i="25" l="1"/>
  <c r="BL32" i="25"/>
  <c r="BK331" i="21"/>
  <c r="BK332" i="21" l="1"/>
  <c r="BK33" i="26" s="1"/>
  <c r="BL27" i="25"/>
  <c r="BL44" i="25" s="1"/>
  <c r="BK310" i="21" s="1"/>
  <c r="BK379" i="21" l="1"/>
  <c r="BK28" i="26"/>
  <c r="BK12" i="26" s="1"/>
  <c r="BK73" i="26" s="1"/>
  <c r="BK319" i="21" s="1"/>
  <c r="BK333" i="21"/>
  <c r="BL330" i="21" l="1"/>
  <c r="BL33" i="28"/>
  <c r="BK323" i="21"/>
  <c r="BK52" i="26" s="1"/>
  <c r="BK322" i="21"/>
  <c r="BK51" i="26" l="1"/>
  <c r="BK324" i="21"/>
  <c r="BK354" i="21"/>
  <c r="BK378" i="21" s="1"/>
  <c r="BK380" i="21" s="1"/>
  <c r="BK376" i="21" s="1"/>
  <c r="BK312" i="21" s="1"/>
  <c r="BK314" i="21" s="1"/>
  <c r="BK64" i="26" l="1"/>
  <c r="BL308" i="21"/>
  <c r="BL37" i="28"/>
  <c r="BL38" i="28" s="1"/>
  <c r="BL44" i="28" s="1"/>
  <c r="BL321" i="21"/>
  <c r="BK48" i="26"/>
  <c r="BK67" i="26" s="1"/>
  <c r="BK69" i="26" s="1"/>
  <c r="BL327" i="21" l="1"/>
  <c r="BL13" i="28"/>
  <c r="BL18" i="28" s="1"/>
  <c r="BL45" i="28" s="1"/>
  <c r="BL68" i="26"/>
  <c r="BL29" i="26" s="1"/>
  <c r="BM28" i="25" l="1"/>
  <c r="BM32" i="25"/>
  <c r="BL331" i="21"/>
  <c r="BL332" i="21" l="1"/>
  <c r="BL33" i="26" s="1"/>
  <c r="BM27" i="25"/>
  <c r="BM44" i="25" s="1"/>
  <c r="BL310" i="21" s="1"/>
  <c r="BL379" i="21" l="1"/>
  <c r="BL28" i="26"/>
  <c r="BL12" i="26" s="1"/>
  <c r="BL73" i="26" s="1"/>
  <c r="BL319" i="21" s="1"/>
  <c r="BL333" i="21"/>
  <c r="BM330" i="21" l="1"/>
  <c r="BM33" i="28"/>
  <c r="BL322" i="21"/>
  <c r="BL323" i="21"/>
  <c r="BL52" i="26" s="1"/>
  <c r="BL51" i="26" l="1"/>
  <c r="BL324" i="21"/>
  <c r="BL354" i="21"/>
  <c r="BL378" i="21" s="1"/>
  <c r="BL380" i="21" s="1"/>
  <c r="BL376" i="21" s="1"/>
  <c r="BL312" i="21" s="1"/>
  <c r="BL314" i="21" s="1"/>
  <c r="BL64" i="26" l="1"/>
  <c r="BM308" i="21"/>
  <c r="BM37" i="28"/>
  <c r="BM38" i="28" s="1"/>
  <c r="BM44" i="28" s="1"/>
  <c r="BM321" i="21"/>
  <c r="BM327" i="21" l="1"/>
  <c r="BL48" i="26"/>
  <c r="BL67" i="26" s="1"/>
  <c r="BL69" i="26" s="1"/>
  <c r="BM68" i="26" l="1"/>
  <c r="BM29" i="26" s="1"/>
  <c r="BM13" i="28"/>
  <c r="BM18" i="28" s="1"/>
  <c r="BM45" i="28" s="1"/>
  <c r="BN32" i="25"/>
  <c r="BM331" i="21"/>
  <c r="BM332" i="21" l="1"/>
  <c r="BM33" i="26" s="1"/>
  <c r="BM28" i="26" s="1"/>
  <c r="BM12" i="26" s="1"/>
  <c r="BM73" i="26" s="1"/>
  <c r="BM319" i="21" s="1"/>
  <c r="BN28" i="25"/>
  <c r="BM322" i="21" l="1"/>
  <c r="BM323" i="21"/>
  <c r="BM52" i="26" s="1"/>
  <c r="BN27" i="25"/>
  <c r="BN44" i="25" s="1"/>
  <c r="BM310" i="21" s="1"/>
  <c r="BM333" i="21"/>
  <c r="BM354" i="21" l="1"/>
  <c r="BM378" i="21" s="1"/>
  <c r="BM379" i="21"/>
  <c r="BN33" i="28"/>
  <c r="BN330" i="21"/>
  <c r="BM51" i="26"/>
  <c r="BM324" i="21"/>
  <c r="BM380" i="21" l="1"/>
  <c r="BM376" i="21" s="1"/>
  <c r="BM312" i="21" s="1"/>
  <c r="BM64" i="26" s="1"/>
  <c r="BM48" i="26" s="1"/>
  <c r="BM67" i="26" s="1"/>
  <c r="BM69" i="26" s="1"/>
  <c r="BN321" i="21"/>
  <c r="BN37" i="28"/>
  <c r="BN38" i="28" s="1"/>
  <c r="BN44" i="28" s="1"/>
  <c r="BM314" i="21" l="1"/>
  <c r="BN308" i="21" s="1"/>
  <c r="BN13" i="28"/>
  <c r="BN18" i="28" s="1"/>
  <c r="BN45" i="28" s="1"/>
  <c r="BN68" i="26"/>
  <c r="BN29" i="26" s="1"/>
  <c r="BN327" i="21"/>
  <c r="BO28" i="25" l="1"/>
  <c r="BO32" i="25"/>
  <c r="BN331" i="21"/>
  <c r="BN332" i="21" l="1"/>
  <c r="BN33" i="26" s="1"/>
  <c r="BO27" i="25"/>
  <c r="BO44" i="25" s="1"/>
  <c r="BN310" i="21" s="1"/>
  <c r="BN333" i="21" l="1"/>
  <c r="BO33" i="28" s="1"/>
  <c r="BN379" i="21"/>
  <c r="BN28" i="26"/>
  <c r="BN12" i="26" s="1"/>
  <c r="BN73" i="26" s="1"/>
  <c r="BN319" i="21" s="1"/>
  <c r="BO330" i="21" l="1"/>
  <c r="BN323" i="21"/>
  <c r="BN52" i="26" s="1"/>
  <c r="BN322" i="21"/>
  <c r="BN51" i="26" l="1"/>
  <c r="BN324" i="21"/>
  <c r="BN354" i="21"/>
  <c r="BN378" i="21" s="1"/>
  <c r="BN380" i="21" s="1"/>
  <c r="BN376" i="21" s="1"/>
  <c r="BN312" i="21" s="1"/>
  <c r="BN314" i="21" s="1"/>
  <c r="BN64" i="26" l="1"/>
  <c r="BO308" i="21"/>
  <c r="BO37" i="28"/>
  <c r="BO38" i="28" s="1"/>
  <c r="BO44" i="28" s="1"/>
  <c r="BO321" i="21"/>
  <c r="BN48" i="26"/>
  <c r="BN67" i="26" s="1"/>
  <c r="BN69" i="26" s="1"/>
  <c r="BO327" i="21" l="1"/>
  <c r="BO13" i="28"/>
  <c r="BO18" i="28" s="1"/>
  <c r="BO45" i="28" s="1"/>
  <c r="BO68" i="26"/>
  <c r="BO29" i="26" s="1"/>
  <c r="V28" i="29"/>
  <c r="BP28" i="25" l="1"/>
  <c r="BP32" i="25"/>
  <c r="BO331" i="21"/>
  <c r="W28" i="30"/>
  <c r="W32" i="30"/>
  <c r="W27" i="30" l="1"/>
  <c r="W44" i="30" s="1"/>
  <c r="BP27" i="25"/>
  <c r="BP44" i="25" s="1"/>
  <c r="BO310" i="21" s="1"/>
  <c r="BO332" i="21"/>
  <c r="BO33" i="26" s="1"/>
  <c r="V32" i="29"/>
  <c r="BO333" i="21" l="1"/>
  <c r="BP330" i="21" s="1"/>
  <c r="V27" i="29"/>
  <c r="V11" i="29" s="1"/>
  <c r="BO28" i="26"/>
  <c r="BO12" i="26" s="1"/>
  <c r="BO73" i="26" s="1"/>
  <c r="BO319" i="21" s="1"/>
  <c r="BO379" i="21"/>
  <c r="BP33" i="28" l="1"/>
  <c r="BO322" i="21"/>
  <c r="BO323" i="21"/>
  <c r="BO52" i="26" s="1"/>
  <c r="W32" i="31"/>
  <c r="V51" i="29"/>
  <c r="BO354" i="21" l="1"/>
  <c r="BO378" i="21" s="1"/>
  <c r="BO380" i="21" s="1"/>
  <c r="BO376" i="21" s="1"/>
  <c r="BO312" i="21" s="1"/>
  <c r="BO314" i="21" s="1"/>
  <c r="BO51" i="26"/>
  <c r="BO324" i="21"/>
  <c r="V50" i="29"/>
  <c r="BP37" i="28" l="1"/>
  <c r="BP321" i="21"/>
  <c r="BO64" i="26"/>
  <c r="BO48" i="26" s="1"/>
  <c r="BO67" i="26" s="1"/>
  <c r="BO69" i="26" s="1"/>
  <c r="BP308" i="21"/>
  <c r="V63" i="29"/>
  <c r="W36" i="31"/>
  <c r="W37" i="31" l="1"/>
  <c r="W43" i="31" s="1"/>
  <c r="V77" i="29"/>
  <c r="V72" i="29"/>
  <c r="V47" i="29"/>
  <c r="V66" i="29" s="1"/>
  <c r="V68" i="29" s="1"/>
  <c r="BP327" i="21"/>
  <c r="BP38" i="28"/>
  <c r="BP44" i="28" s="1"/>
  <c r="BP13" i="28"/>
  <c r="BP68" i="26"/>
  <c r="BP29" i="26" s="1"/>
  <c r="W12" i="31"/>
  <c r="W17" i="31" l="1"/>
  <c r="W44" i="31" s="1"/>
  <c r="V73" i="29"/>
  <c r="V78" i="29"/>
  <c r="BP331" i="21"/>
  <c r="BQ32" i="25"/>
  <c r="BQ28" i="25"/>
  <c r="BP18" i="28"/>
  <c r="BP45" i="28" s="1"/>
  <c r="W67" i="29"/>
  <c r="BQ27" i="25" l="1"/>
  <c r="BQ44" i="25" s="1"/>
  <c r="BP310" i="21" s="1"/>
  <c r="BP332" i="21"/>
  <c r="BP33" i="26" s="1"/>
  <c r="BP28" i="26" l="1"/>
  <c r="BP12" i="26" s="1"/>
  <c r="BP73" i="26" s="1"/>
  <c r="BP319" i="21" s="1"/>
  <c r="BP333" i="21"/>
  <c r="BP379" i="21"/>
  <c r="BQ33" i="28" l="1"/>
  <c r="BQ330" i="21"/>
  <c r="BP322" i="21"/>
  <c r="BP323" i="21"/>
  <c r="BP52" i="26" s="1"/>
  <c r="BP51" i="26" l="1"/>
  <c r="BP324" i="21"/>
  <c r="BP354" i="21"/>
  <c r="BP378" i="21" s="1"/>
  <c r="BP380" i="21" s="1"/>
  <c r="BP376" i="21" s="1"/>
  <c r="BP312" i="21" s="1"/>
  <c r="BP314" i="21" s="1"/>
  <c r="BQ321" i="21" l="1"/>
  <c r="BQ37" i="28"/>
  <c r="BQ38" i="28" s="1"/>
  <c r="BQ44" i="28" s="1"/>
  <c r="BP64" i="26"/>
  <c r="BQ308" i="21"/>
  <c r="BP48" i="26" l="1"/>
  <c r="BP67" i="26" s="1"/>
  <c r="BP69" i="26" s="1"/>
  <c r="BQ327" i="21"/>
  <c r="BQ331" i="21" l="1"/>
  <c r="BR32" i="25"/>
  <c r="BQ13" i="28"/>
  <c r="BQ18" i="28" s="1"/>
  <c r="BQ45" i="28" s="1"/>
  <c r="BQ68" i="26"/>
  <c r="BQ29" i="26" s="1"/>
  <c r="BR28" i="25" l="1"/>
  <c r="BQ332" i="21"/>
  <c r="BQ33" i="26" s="1"/>
  <c r="BQ28" i="26" s="1"/>
  <c r="BQ12" i="26" s="1"/>
  <c r="BQ73" i="26" s="1"/>
  <c r="BQ319" i="21" s="1"/>
  <c r="BQ323" i="21" l="1"/>
  <c r="BQ52" i="26" s="1"/>
  <c r="BQ322" i="21"/>
  <c r="BQ333" i="21"/>
  <c r="BR27" i="25"/>
  <c r="BR44" i="25" s="1"/>
  <c r="BQ310" i="21" s="1"/>
  <c r="BQ379" i="21" l="1"/>
  <c r="BQ354" i="21"/>
  <c r="BQ378" i="21" s="1"/>
  <c r="BR33" i="28"/>
  <c r="BR330" i="21"/>
  <c r="BQ51" i="26"/>
  <c r="BQ324" i="21"/>
  <c r="BQ380" i="21" l="1"/>
  <c r="BQ376" i="21" s="1"/>
  <c r="BQ312" i="21" s="1"/>
  <c r="BQ314" i="21" s="1"/>
  <c r="BR308" i="21" s="1"/>
  <c r="BR37" i="28"/>
  <c r="BR38" i="28" s="1"/>
  <c r="BR44" i="28" s="1"/>
  <c r="BR321" i="21"/>
  <c r="BQ64" i="26" l="1"/>
  <c r="BQ48" i="26" s="1"/>
  <c r="BQ67" i="26" s="1"/>
  <c r="BQ69" i="26" s="1"/>
  <c r="BR13" i="28" s="1"/>
  <c r="BR18" i="28" s="1"/>
  <c r="BR45" i="28" s="1"/>
  <c r="BR327" i="21"/>
  <c r="BR68" i="26" l="1"/>
  <c r="BR29" i="26" s="1"/>
  <c r="BS28" i="25" s="1"/>
  <c r="BR331" i="21"/>
  <c r="BS32" i="25"/>
  <c r="BR332" i="21" l="1"/>
  <c r="BR33" i="26" s="1"/>
  <c r="BS27" i="25"/>
  <c r="BS44" i="25" s="1"/>
  <c r="BR310" i="21" s="1"/>
  <c r="BR333" i="21" l="1"/>
  <c r="BS330" i="21" s="1"/>
  <c r="BR379" i="21"/>
  <c r="BR28" i="26"/>
  <c r="BR12" i="26" s="1"/>
  <c r="BR73" i="26" s="1"/>
  <c r="BR319" i="21" s="1"/>
  <c r="BS33" i="28" l="1"/>
  <c r="BR323" i="21"/>
  <c r="BR52" i="26" s="1"/>
  <c r="BR322" i="21"/>
  <c r="BR51" i="26" l="1"/>
  <c r="BR324" i="21"/>
  <c r="BR354" i="21"/>
  <c r="BR378" i="21" s="1"/>
  <c r="BR380" i="21" s="1"/>
  <c r="BR376" i="21" s="1"/>
  <c r="BR312" i="21" s="1"/>
  <c r="BR314" i="21" s="1"/>
  <c r="BR64" i="26" l="1"/>
  <c r="BS308" i="21"/>
  <c r="BS37" i="28"/>
  <c r="BS38" i="28" s="1"/>
  <c r="BS44" i="28" s="1"/>
  <c r="BS321" i="21"/>
  <c r="BR48" i="26"/>
  <c r="BR67" i="26" s="1"/>
  <c r="BR69" i="26" s="1"/>
  <c r="BS327" i="21" l="1"/>
  <c r="BS13" i="28"/>
  <c r="BS18" i="28" s="1"/>
  <c r="BS45" i="28" s="1"/>
  <c r="BS68" i="26"/>
  <c r="BS29" i="26" s="1"/>
  <c r="BT28" i="25" l="1"/>
  <c r="BT32" i="25"/>
  <c r="BS331" i="21"/>
  <c r="BS332" i="21" l="1"/>
  <c r="BS33" i="26" s="1"/>
  <c r="BT27" i="25"/>
  <c r="BT44" i="25" s="1"/>
  <c r="BS310" i="21" s="1"/>
  <c r="BS333" i="21" l="1"/>
  <c r="BT33" i="28" s="1"/>
  <c r="BS379" i="21"/>
  <c r="BS28" i="26"/>
  <c r="BS12" i="26" s="1"/>
  <c r="BS73" i="26" s="1"/>
  <c r="BS319" i="21" s="1"/>
  <c r="BT330" i="21" l="1"/>
  <c r="BS322" i="21"/>
  <c r="BS323" i="21"/>
  <c r="BS52" i="26" s="1"/>
  <c r="BS51" i="26" l="1"/>
  <c r="BS324" i="21"/>
  <c r="BS354" i="21"/>
  <c r="BS378" i="21" s="1"/>
  <c r="BS380" i="21" s="1"/>
  <c r="BS376" i="21" s="1"/>
  <c r="BS312" i="21" s="1"/>
  <c r="BS314" i="21" s="1"/>
  <c r="BS64" i="26" l="1"/>
  <c r="BS48" i="26" s="1"/>
  <c r="BS67" i="26" s="1"/>
  <c r="BS69" i="26" s="1"/>
  <c r="BT308" i="21"/>
  <c r="BT321" i="21"/>
  <c r="BT37" i="28"/>
  <c r="BT38" i="28" s="1"/>
  <c r="BT44" i="28" s="1"/>
  <c r="BT327" i="21" l="1"/>
  <c r="BT13" i="28"/>
  <c r="BT18" i="28" s="1"/>
  <c r="BT45" i="28" s="1"/>
  <c r="BT68" i="26"/>
  <c r="BT29" i="26" s="1"/>
  <c r="BU32" i="25" l="1"/>
  <c r="BT331" i="21"/>
  <c r="BU28" i="25"/>
  <c r="BU27" i="25" l="1"/>
  <c r="BU44" i="25" s="1"/>
  <c r="BT310" i="21" s="1"/>
  <c r="BT332" i="21"/>
  <c r="BT33" i="26" s="1"/>
  <c r="BT333" i="21" l="1"/>
  <c r="BU33" i="28" s="1"/>
  <c r="BT28" i="26"/>
  <c r="BT12" i="26" s="1"/>
  <c r="BT73" i="26" s="1"/>
  <c r="BT319" i="21" s="1"/>
  <c r="BT379" i="21"/>
  <c r="BU330" i="21" l="1"/>
  <c r="BT323" i="21"/>
  <c r="BT52" i="26" s="1"/>
  <c r="BT322" i="21"/>
  <c r="BT51" i="26" l="1"/>
  <c r="BT324" i="21"/>
  <c r="BT354" i="21"/>
  <c r="BT378" i="21" s="1"/>
  <c r="BT380" i="21" s="1"/>
  <c r="BT376" i="21" s="1"/>
  <c r="BT312" i="21" s="1"/>
  <c r="BT314" i="21" s="1"/>
  <c r="BT64" i="26" l="1"/>
  <c r="BU308" i="21"/>
  <c r="BU321" i="21"/>
  <c r="BU37" i="28"/>
  <c r="BU38" i="28" s="1"/>
  <c r="BU44" i="28" s="1"/>
  <c r="BT48" i="26"/>
  <c r="BT67" i="26" s="1"/>
  <c r="BT69" i="26" s="1"/>
  <c r="BU327" i="21" l="1"/>
  <c r="BU68" i="26"/>
  <c r="BU29" i="26" s="1"/>
  <c r="BU13" i="28"/>
  <c r="BU18" i="28" s="1"/>
  <c r="BU45" i="28" s="1"/>
  <c r="R28" i="32"/>
  <c r="W28" i="29"/>
  <c r="I132" i="47" l="1"/>
  <c r="BU331" i="21"/>
  <c r="BV32" i="25"/>
  <c r="BV28" i="25"/>
  <c r="X28" i="30"/>
  <c r="X32" i="30"/>
  <c r="X27" i="30" l="1"/>
  <c r="X44" i="30" s="1"/>
  <c r="BU332" i="21"/>
  <c r="BU33" i="26" s="1"/>
  <c r="BV27" i="25"/>
  <c r="BV44" i="25" s="1"/>
  <c r="BU310" i="21" s="1"/>
  <c r="R32" i="32"/>
  <c r="W32" i="29"/>
  <c r="BU333" i="21" l="1"/>
  <c r="BV330" i="21" s="1"/>
  <c r="I136" i="47"/>
  <c r="R27" i="32"/>
  <c r="W27" i="29"/>
  <c r="W11" i="29" s="1"/>
  <c r="BU379" i="21"/>
  <c r="BU28" i="26"/>
  <c r="BU12" i="26" s="1"/>
  <c r="BU73" i="26" s="1"/>
  <c r="BU319" i="21" s="1"/>
  <c r="BV33" i="28" l="1"/>
  <c r="R11" i="32"/>
  <c r="I131" i="47"/>
  <c r="BU323" i="21"/>
  <c r="BU52" i="26" s="1"/>
  <c r="BU322" i="21"/>
  <c r="W51" i="29"/>
  <c r="X32" i="31"/>
  <c r="R51" i="32"/>
  <c r="I154" i="47" l="1"/>
  <c r="BU51" i="26"/>
  <c r="BU324" i="21"/>
  <c r="BU354" i="21"/>
  <c r="BU378" i="21" s="1"/>
  <c r="BU380" i="21" s="1"/>
  <c r="BU376" i="21" s="1"/>
  <c r="BU312" i="21" s="1"/>
  <c r="BU314" i="21" s="1"/>
  <c r="I114" i="47"/>
  <c r="W50" i="29"/>
  <c r="R50" i="32"/>
  <c r="I153" i="47" l="1"/>
  <c r="BU64" i="26"/>
  <c r="BV308" i="21"/>
  <c r="BV321" i="21"/>
  <c r="BV37" i="28"/>
  <c r="X36" i="31"/>
  <c r="W63" i="29"/>
  <c r="R63" i="32"/>
  <c r="I166" i="47" l="1"/>
  <c r="R47" i="32"/>
  <c r="W72" i="29"/>
  <c r="W77" i="29"/>
  <c r="W47" i="29"/>
  <c r="W66" i="29" s="1"/>
  <c r="W68" i="29" s="1"/>
  <c r="X37" i="31"/>
  <c r="X43" i="31" s="1"/>
  <c r="BU48" i="26"/>
  <c r="BU67" i="26" s="1"/>
  <c r="BU69" i="26" s="1"/>
  <c r="BV38" i="28"/>
  <c r="BV44" i="28" s="1"/>
  <c r="BV327" i="21"/>
  <c r="BV13" i="28" l="1"/>
  <c r="BV68" i="26"/>
  <c r="BV29" i="26" s="1"/>
  <c r="K69" i="26"/>
  <c r="V62" i="24" s="1"/>
  <c r="W78" i="29"/>
  <c r="L77" i="29"/>
  <c r="L78" i="29" s="1"/>
  <c r="W73" i="29"/>
  <c r="L72" i="29"/>
  <c r="L73" i="29" s="1"/>
  <c r="BW32" i="25"/>
  <c r="BV331" i="21"/>
  <c r="X67" i="29"/>
  <c r="K68" i="29"/>
  <c r="I150" i="47"/>
  <c r="R66" i="32"/>
  <c r="X12" i="31"/>
  <c r="X17" i="31" l="1"/>
  <c r="X44" i="31" s="1"/>
  <c r="BW28" i="25"/>
  <c r="I169" i="47"/>
  <c r="R68" i="32"/>
  <c r="BV332" i="21"/>
  <c r="BV33" i="26" s="1"/>
  <c r="BV18" i="28"/>
  <c r="BV45" i="28" s="1"/>
  <c r="K45" i="28" s="1"/>
  <c r="BW27" i="25" l="1"/>
  <c r="BW44" i="25" s="1"/>
  <c r="BV310" i="21" s="1"/>
  <c r="I171" i="47"/>
  <c r="S67" i="32"/>
  <c r="J170" i="47" s="1"/>
  <c r="K68" i="32"/>
  <c r="BV333" i="21"/>
  <c r="BV28" i="26"/>
  <c r="BV12" i="26" s="1"/>
  <c r="BV73" i="26" s="1"/>
  <c r="BV319" i="21" s="1"/>
  <c r="BV323" i="21" l="1"/>
  <c r="BV52" i="26" s="1"/>
  <c r="BV322" i="21"/>
  <c r="BW33" i="28"/>
  <c r="BW330" i="21"/>
  <c r="BV379" i="21"/>
  <c r="BV354" i="21" l="1"/>
  <c r="BV378" i="21" s="1"/>
  <c r="BV380" i="21" s="1"/>
  <c r="BV376" i="21" s="1"/>
  <c r="BV312" i="21" s="1"/>
  <c r="BV314" i="21" s="1"/>
  <c r="BV51" i="26"/>
  <c r="BV324" i="21"/>
  <c r="BV64" i="26" l="1"/>
  <c r="BV48" i="26" s="1"/>
  <c r="BV67" i="26" s="1"/>
  <c r="BV69" i="26" s="1"/>
  <c r="BW308" i="21"/>
  <c r="BW37" i="28"/>
  <c r="BW38" i="28" s="1"/>
  <c r="BW44" i="28" s="1"/>
  <c r="BW321" i="21"/>
  <c r="BW327" i="21" l="1"/>
  <c r="BW68" i="26"/>
  <c r="BW29" i="26" s="1"/>
  <c r="BW13" i="28"/>
  <c r="BW18" i="28" s="1"/>
  <c r="BW45" i="28" s="1"/>
  <c r="BX28" i="25" l="1"/>
  <c r="BW331" i="21"/>
  <c r="BX32" i="25"/>
  <c r="BW332" i="21" l="1"/>
  <c r="BW33" i="26" s="1"/>
  <c r="BX27" i="25"/>
  <c r="BX44" i="25" s="1"/>
  <c r="BW310" i="21" s="1"/>
  <c r="BW379" i="21" l="1"/>
  <c r="BW28" i="26"/>
  <c r="BW12" i="26" s="1"/>
  <c r="BW73" i="26" s="1"/>
  <c r="BW319" i="21" s="1"/>
  <c r="BW333" i="21"/>
  <c r="BX33" i="28" l="1"/>
  <c r="BX330" i="21"/>
  <c r="BW323" i="21"/>
  <c r="BW52" i="26" s="1"/>
  <c r="BW322" i="21"/>
  <c r="BW51" i="26" l="1"/>
  <c r="BW324" i="21"/>
  <c r="BW354" i="21"/>
  <c r="BW378" i="21" s="1"/>
  <c r="BW380" i="21" s="1"/>
  <c r="BW376" i="21" s="1"/>
  <c r="BW312" i="21" s="1"/>
  <c r="BW314" i="21" s="1"/>
  <c r="BX37" i="28" l="1"/>
  <c r="BX38" i="28" s="1"/>
  <c r="BX44" i="28" s="1"/>
  <c r="BX321" i="21"/>
  <c r="BW64" i="26"/>
  <c r="BW48" i="26" s="1"/>
  <c r="BW67" i="26" s="1"/>
  <c r="BW69" i="26" s="1"/>
  <c r="BX308" i="21"/>
  <c r="BX327" i="21" l="1"/>
  <c r="BX68" i="26"/>
  <c r="BX29" i="26" s="1"/>
  <c r="BX13" i="28"/>
  <c r="BX18" i="28" s="1"/>
  <c r="BX45" i="28" s="1"/>
  <c r="BY28" i="25" l="1"/>
  <c r="BY32" i="25"/>
  <c r="BX331" i="21"/>
  <c r="BX332" i="21" l="1"/>
  <c r="BX33" i="26" s="1"/>
  <c r="BY27" i="25"/>
  <c r="BY44" i="25" s="1"/>
  <c r="BX310" i="21" s="1"/>
  <c r="BX333" i="21" l="1"/>
  <c r="BY33" i="28" s="1"/>
  <c r="BX379" i="21"/>
  <c r="BX28" i="26"/>
  <c r="BX12" i="26" s="1"/>
  <c r="BX73" i="26" s="1"/>
  <c r="BX319" i="21" s="1"/>
  <c r="BY330" i="21" l="1"/>
  <c r="BX322" i="21"/>
  <c r="BX323" i="21"/>
  <c r="BX52" i="26" s="1"/>
  <c r="BX51" i="26" l="1"/>
  <c r="BX324" i="21"/>
  <c r="BX354" i="21"/>
  <c r="BX378" i="21" s="1"/>
  <c r="BX380" i="21" s="1"/>
  <c r="BX376" i="21" s="1"/>
  <c r="BX312" i="21" s="1"/>
  <c r="BX314" i="21" s="1"/>
  <c r="BX64" i="26" l="1"/>
  <c r="BX48" i="26" s="1"/>
  <c r="BX67" i="26" s="1"/>
  <c r="BX69" i="26" s="1"/>
  <c r="BY308" i="21"/>
  <c r="BY321" i="21"/>
  <c r="BY37" i="28"/>
  <c r="BY38" i="28" s="1"/>
  <c r="BY44" i="28" s="1"/>
  <c r="BY327" i="21" l="1"/>
  <c r="BY13" i="28"/>
  <c r="BY18" i="28" s="1"/>
  <c r="BY45" i="28" s="1"/>
  <c r="BY68" i="26"/>
  <c r="BY29" i="26" s="1"/>
  <c r="BZ32" i="25" l="1"/>
  <c r="BY331" i="21"/>
  <c r="BZ28" i="25"/>
  <c r="BZ27" i="25" l="1"/>
  <c r="BZ44" i="25" s="1"/>
  <c r="BY310" i="21" s="1"/>
  <c r="BY332" i="21"/>
  <c r="BY33" i="26" s="1"/>
  <c r="BY333" i="21" l="1"/>
  <c r="BZ33" i="28" s="1"/>
  <c r="BY28" i="26"/>
  <c r="BY12" i="26" s="1"/>
  <c r="BY73" i="26" s="1"/>
  <c r="BY319" i="21" s="1"/>
  <c r="BY379" i="21"/>
  <c r="BZ330" i="21" l="1"/>
  <c r="BY322" i="21"/>
  <c r="BY323" i="21"/>
  <c r="BY52" i="26" s="1"/>
  <c r="BY51" i="26" l="1"/>
  <c r="BY324" i="21"/>
  <c r="BY354" i="21"/>
  <c r="BY378" i="21" s="1"/>
  <c r="BY380" i="21" s="1"/>
  <c r="BY376" i="21" s="1"/>
  <c r="BY312" i="21" s="1"/>
  <c r="BY314" i="21" s="1"/>
  <c r="BY64" i="26" l="1"/>
  <c r="BZ308" i="21"/>
  <c r="BZ321" i="21"/>
  <c r="BZ37" i="28"/>
  <c r="BZ38" i="28" s="1"/>
  <c r="BZ44" i="28" s="1"/>
  <c r="BY48" i="26"/>
  <c r="BY67" i="26" s="1"/>
  <c r="BY69" i="26" s="1"/>
  <c r="BZ327" i="21" l="1"/>
  <c r="BZ13" i="28"/>
  <c r="BZ18" i="28" s="1"/>
  <c r="BZ45" i="28" s="1"/>
  <c r="BZ68" i="26"/>
  <c r="BZ29" i="26" s="1"/>
  <c r="CA28" i="25" l="1"/>
  <c r="BZ331" i="21"/>
  <c r="CA32" i="25"/>
  <c r="BZ332" i="21" l="1"/>
  <c r="BZ33" i="26" s="1"/>
  <c r="CA27" i="25"/>
  <c r="CA44" i="25" s="1"/>
  <c r="BZ310" i="21" s="1"/>
  <c r="BZ333" i="21" l="1"/>
  <c r="CA33" i="28" s="1"/>
  <c r="BZ379" i="21"/>
  <c r="BZ28" i="26"/>
  <c r="BZ12" i="26" s="1"/>
  <c r="BZ73" i="26" s="1"/>
  <c r="BZ319" i="21" s="1"/>
  <c r="CA330" i="21" l="1"/>
  <c r="BZ322" i="21"/>
  <c r="BZ323" i="21"/>
  <c r="BZ52" i="26" s="1"/>
  <c r="BZ51" i="26" l="1"/>
  <c r="BZ324" i="21"/>
  <c r="BZ354" i="21"/>
  <c r="BZ378" i="21" s="1"/>
  <c r="BZ380" i="21" s="1"/>
  <c r="BZ376" i="21" s="1"/>
  <c r="BZ312" i="21" s="1"/>
  <c r="BZ314" i="21" s="1"/>
  <c r="BZ64" i="26" l="1"/>
  <c r="CA308" i="21"/>
  <c r="CA321" i="21"/>
  <c r="CA37" i="28"/>
  <c r="CA38" i="28" s="1"/>
  <c r="CA44" i="28" s="1"/>
  <c r="CA327" i="21" l="1"/>
  <c r="BZ48" i="26"/>
  <c r="BZ67" i="26" s="1"/>
  <c r="BZ69" i="26" s="1"/>
  <c r="CA13" i="28" l="1"/>
  <c r="CA18" i="28" s="1"/>
  <c r="CA45" i="28" s="1"/>
  <c r="CA68" i="26"/>
  <c r="CA29" i="26" s="1"/>
  <c r="CB32" i="25"/>
  <c r="CA331" i="21"/>
  <c r="X28" i="29"/>
  <c r="Y32" i="30"/>
  <c r="CA332" i="21" l="1"/>
  <c r="CA33" i="26" s="1"/>
  <c r="CB28" i="25"/>
  <c r="Y28" i="30"/>
  <c r="X32" i="29"/>
  <c r="CA333" i="21" l="1"/>
  <c r="CB330" i="21" s="1"/>
  <c r="Y27" i="30"/>
  <c r="Y44" i="30" s="1"/>
  <c r="X27" i="29"/>
  <c r="X11" i="29" s="1"/>
  <c r="CB27" i="25"/>
  <c r="CB44" i="25" s="1"/>
  <c r="CA310" i="21" s="1"/>
  <c r="CA28" i="26"/>
  <c r="CA12" i="26" s="1"/>
  <c r="CA73" i="26" s="1"/>
  <c r="CA319" i="21" s="1"/>
  <c r="CB33" i="28" l="1"/>
  <c r="CA379" i="21"/>
  <c r="CA323" i="21"/>
  <c r="CA52" i="26" s="1"/>
  <c r="CA322" i="21"/>
  <c r="Y32" i="31"/>
  <c r="X51" i="29"/>
  <c r="CA354" i="21" l="1"/>
  <c r="CA378" i="21" s="1"/>
  <c r="CA380" i="21" s="1"/>
  <c r="CA376" i="21" s="1"/>
  <c r="CA312" i="21" s="1"/>
  <c r="CA51" i="26"/>
  <c r="CA324" i="21"/>
  <c r="X50" i="29"/>
  <c r="CA64" i="26" l="1"/>
  <c r="CA48" i="26" s="1"/>
  <c r="CA67" i="26" s="1"/>
  <c r="CA69" i="26" s="1"/>
  <c r="CA314" i="21"/>
  <c r="CB308" i="21" s="1"/>
  <c r="CB321" i="21"/>
  <c r="CB37" i="28"/>
  <c r="X63" i="29"/>
  <c r="Y36" i="31"/>
  <c r="X72" i="29" l="1"/>
  <c r="X73" i="29" s="1"/>
  <c r="X77" i="29"/>
  <c r="X78" i="29" s="1"/>
  <c r="X47" i="29"/>
  <c r="X66" i="29" s="1"/>
  <c r="X68" i="29" s="1"/>
  <c r="Y67" i="29" s="1"/>
  <c r="Y37" i="31"/>
  <c r="Y43" i="31" s="1"/>
  <c r="CB38" i="28"/>
  <c r="CB44" i="28" s="1"/>
  <c r="CB68" i="26"/>
  <c r="CB29" i="26" s="1"/>
  <c r="CB13" i="28"/>
  <c r="CB327" i="21"/>
  <c r="Y12" i="31"/>
  <c r="Y17" i="31" l="1"/>
  <c r="Y44" i="31" s="1"/>
  <c r="CB18" i="28"/>
  <c r="CB45" i="28" s="1"/>
  <c r="CC28" i="25"/>
  <c r="CC32" i="25"/>
  <c r="CB331" i="21"/>
  <c r="CC27" i="25" l="1"/>
  <c r="CC44" i="25" s="1"/>
  <c r="CB310" i="21" s="1"/>
  <c r="CB332" i="21"/>
  <c r="CB33" i="26" s="1"/>
  <c r="CB28" i="26" l="1"/>
  <c r="CB12" i="26" s="1"/>
  <c r="CB73" i="26" s="1"/>
  <c r="CB319" i="21" s="1"/>
  <c r="CB333" i="21"/>
  <c r="CB379" i="21"/>
  <c r="CC33" i="28" l="1"/>
  <c r="CC330" i="21"/>
  <c r="CB322" i="21"/>
  <c r="CB323" i="21"/>
  <c r="CB52" i="26" s="1"/>
  <c r="CB51" i="26" l="1"/>
  <c r="CB324" i="21"/>
  <c r="CB354" i="21"/>
  <c r="CB378" i="21" s="1"/>
  <c r="CB380" i="21" s="1"/>
  <c r="CB376" i="21" s="1"/>
  <c r="CB312" i="21" s="1"/>
  <c r="CB314" i="21" s="1"/>
  <c r="CC37" i="28" l="1"/>
  <c r="CC38" i="28" s="1"/>
  <c r="CC44" i="28" s="1"/>
  <c r="CC321" i="21"/>
  <c r="CB64" i="26"/>
  <c r="CC308" i="21"/>
  <c r="CB48" i="26" l="1"/>
  <c r="CB67" i="26" s="1"/>
  <c r="CB69" i="26" s="1"/>
  <c r="CC327" i="21"/>
  <c r="CD32" i="25" l="1"/>
  <c r="CC331" i="21"/>
  <c r="CC13" i="28"/>
  <c r="CC18" i="28" s="1"/>
  <c r="CC45" i="28" s="1"/>
  <c r="CC68" i="26"/>
  <c r="CC29" i="26" s="1"/>
  <c r="CD28" i="25" l="1"/>
  <c r="CC332" i="21"/>
  <c r="CC33" i="26" s="1"/>
  <c r="CC333" i="21" l="1"/>
  <c r="CD33" i="28" s="1"/>
  <c r="CC28" i="26"/>
  <c r="CC12" i="26" s="1"/>
  <c r="CC73" i="26" s="1"/>
  <c r="CC319" i="21" s="1"/>
  <c r="CD27" i="25"/>
  <c r="CD44" i="25" s="1"/>
  <c r="CC310" i="21" s="1"/>
  <c r="CD330" i="21" l="1"/>
  <c r="CC322" i="21"/>
  <c r="CC323" i="21"/>
  <c r="CC52" i="26" s="1"/>
  <c r="CC379" i="21"/>
  <c r="CC354" i="21" l="1"/>
  <c r="CC378" i="21" s="1"/>
  <c r="CC380" i="21" s="1"/>
  <c r="CC376" i="21" s="1"/>
  <c r="CC312" i="21" s="1"/>
  <c r="CC314" i="21" s="1"/>
  <c r="CC51" i="26"/>
  <c r="CC324" i="21"/>
  <c r="CD37" i="28" l="1"/>
  <c r="CD38" i="28" s="1"/>
  <c r="CD44" i="28" s="1"/>
  <c r="CD321" i="21"/>
  <c r="CC64" i="26"/>
  <c r="CD308" i="21"/>
  <c r="CD327" i="21" l="1"/>
  <c r="CC48" i="26"/>
  <c r="CC67" i="26" s="1"/>
  <c r="CC69" i="26" s="1"/>
  <c r="CD13" i="28" l="1"/>
  <c r="CD18" i="28" s="1"/>
  <c r="CD45" i="28" s="1"/>
  <c r="CD68" i="26"/>
  <c r="CD29" i="26" s="1"/>
  <c r="CD331" i="21"/>
  <c r="CE32" i="25"/>
  <c r="CE28" i="25" l="1"/>
  <c r="CD332" i="21"/>
  <c r="CD33" i="26" s="1"/>
  <c r="CD28" i="26" s="1"/>
  <c r="CD12" i="26" s="1"/>
  <c r="CD73" i="26" s="1"/>
  <c r="CD319" i="21" s="1"/>
  <c r="CD333" i="21" l="1"/>
  <c r="CE330" i="21" s="1"/>
  <c r="CD323" i="21"/>
  <c r="CD52" i="26" s="1"/>
  <c r="CD322" i="21"/>
  <c r="CE33" i="28"/>
  <c r="CE27" i="25"/>
  <c r="CE44" i="25" s="1"/>
  <c r="CD310" i="21" s="1"/>
  <c r="CD354" i="21" l="1"/>
  <c r="CD378" i="21" s="1"/>
  <c r="CD379" i="21"/>
  <c r="CD51" i="26"/>
  <c r="CD324" i="21"/>
  <c r="CD380" i="21" l="1"/>
  <c r="CD376" i="21" s="1"/>
  <c r="CD312" i="21" s="1"/>
  <c r="CD314" i="21" s="1"/>
  <c r="CE308" i="21" s="1"/>
  <c r="CE37" i="28"/>
  <c r="CE38" i="28" s="1"/>
  <c r="CE44" i="28" s="1"/>
  <c r="CE321" i="21"/>
  <c r="CD64" i="26" l="1"/>
  <c r="CE327" i="21"/>
  <c r="CD48" i="26"/>
  <c r="CD67" i="26" s="1"/>
  <c r="CD69" i="26" s="1"/>
  <c r="CE13" i="28" l="1"/>
  <c r="CE18" i="28" s="1"/>
  <c r="CE45" i="28" s="1"/>
  <c r="CE68" i="26"/>
  <c r="CE29" i="26" s="1"/>
  <c r="CE331" i="21"/>
  <c r="CF32" i="25"/>
  <c r="CF28" i="25" l="1"/>
  <c r="CE332" i="21"/>
  <c r="CE33" i="26" s="1"/>
  <c r="CE333" i="21" l="1"/>
  <c r="CF33" i="28" s="1"/>
  <c r="CE28" i="26"/>
  <c r="CE12" i="26" s="1"/>
  <c r="CE73" i="26" s="1"/>
  <c r="CE319" i="21" s="1"/>
  <c r="CF27" i="25"/>
  <c r="CF44" i="25" s="1"/>
  <c r="CE310" i="21" s="1"/>
  <c r="CF330" i="21" l="1"/>
  <c r="CE379" i="21"/>
  <c r="CE323" i="21"/>
  <c r="CE52" i="26" s="1"/>
  <c r="CE322" i="21"/>
  <c r="CE51" i="26" l="1"/>
  <c r="CE324" i="21"/>
  <c r="CE354" i="21"/>
  <c r="CE378" i="21" s="1"/>
  <c r="CE380" i="21" s="1"/>
  <c r="CE376" i="21" s="1"/>
  <c r="CE312" i="21" s="1"/>
  <c r="CE314" i="21" s="1"/>
  <c r="CE64" i="26" l="1"/>
  <c r="CF308" i="21"/>
  <c r="CF37" i="28"/>
  <c r="CF38" i="28" s="1"/>
  <c r="CF44" i="28" s="1"/>
  <c r="CF321" i="21"/>
  <c r="CE48" i="26"/>
  <c r="CE67" i="26" s="1"/>
  <c r="CE69" i="26" s="1"/>
  <c r="CF327" i="21" l="1"/>
  <c r="CF68" i="26"/>
  <c r="CF29" i="26" s="1"/>
  <c r="CF13" i="28"/>
  <c r="CF18" i="28" s="1"/>
  <c r="CF45" i="28" s="1"/>
  <c r="CG28" i="25" l="1"/>
  <c r="CF331" i="21"/>
  <c r="CG32" i="25"/>
  <c r="CF332" i="21" l="1"/>
  <c r="CF33" i="26" s="1"/>
  <c r="CG27" i="25"/>
  <c r="CG44" i="25" s="1"/>
  <c r="CF310" i="21" s="1"/>
  <c r="CF333" i="21" l="1"/>
  <c r="CG33" i="28" s="1"/>
  <c r="CF379" i="21"/>
  <c r="CF28" i="26"/>
  <c r="CF12" i="26" s="1"/>
  <c r="CF73" i="26" s="1"/>
  <c r="CF319" i="21" s="1"/>
  <c r="CG330" i="21" l="1"/>
  <c r="CF322" i="21"/>
  <c r="CF323" i="21"/>
  <c r="CF52" i="26" s="1"/>
  <c r="CF51" i="26" l="1"/>
  <c r="CF324" i="21"/>
  <c r="CF354" i="21"/>
  <c r="CF378" i="21" s="1"/>
  <c r="CF380" i="21" s="1"/>
  <c r="CF376" i="21" s="1"/>
  <c r="CF312" i="21" s="1"/>
  <c r="CF314" i="21" s="1"/>
  <c r="CF64" i="26" l="1"/>
  <c r="CG308" i="21"/>
  <c r="CG37" i="28"/>
  <c r="CG38" i="28" s="1"/>
  <c r="CG44" i="28" s="1"/>
  <c r="CG321" i="21"/>
  <c r="CF48" i="26"/>
  <c r="CF67" i="26" s="1"/>
  <c r="CF69" i="26" s="1"/>
  <c r="CG327" i="21" l="1"/>
  <c r="CG13" i="28"/>
  <c r="CG18" i="28" s="1"/>
  <c r="CG45" i="28" s="1"/>
  <c r="CG68" i="26"/>
  <c r="CG29" i="26" s="1"/>
  <c r="Y28" i="29"/>
  <c r="S28" i="32"/>
  <c r="J132" i="47" l="1"/>
  <c r="CH28" i="25"/>
  <c r="CG331" i="21"/>
  <c r="CH32" i="25"/>
  <c r="Z32" i="30"/>
  <c r="Z28" i="30"/>
  <c r="Z27" i="30" l="1"/>
  <c r="Z44" i="30" s="1"/>
  <c r="CH27" i="25"/>
  <c r="CH44" i="25" s="1"/>
  <c r="CG310" i="21" s="1"/>
  <c r="CG332" i="21"/>
  <c r="CG33" i="26" s="1"/>
  <c r="S32" i="32"/>
  <c r="Y32" i="29"/>
  <c r="CG333" i="21" l="1"/>
  <c r="CH330" i="21" s="1"/>
  <c r="J136" i="47"/>
  <c r="S27" i="32"/>
  <c r="Y27" i="29"/>
  <c r="Y11" i="29" s="1"/>
  <c r="CG379" i="21"/>
  <c r="CG28" i="26"/>
  <c r="CG12" i="26" s="1"/>
  <c r="CG73" i="26" s="1"/>
  <c r="CG319" i="21" s="1"/>
  <c r="CH33" i="28" l="1"/>
  <c r="CG323" i="21"/>
  <c r="CG52" i="26" s="1"/>
  <c r="CG322" i="21"/>
  <c r="S11" i="32"/>
  <c r="J131" i="47"/>
  <c r="Z32" i="31"/>
  <c r="S51" i="32"/>
  <c r="Y51" i="29"/>
  <c r="CG354" i="21" l="1"/>
  <c r="CG378" i="21" s="1"/>
  <c r="CG380" i="21" s="1"/>
  <c r="CG376" i="21" s="1"/>
  <c r="CG312" i="21" s="1"/>
  <c r="J154" i="47"/>
  <c r="CG51" i="26"/>
  <c r="CG324" i="21"/>
  <c r="J114" i="47"/>
  <c r="S50" i="32"/>
  <c r="Y50" i="29"/>
  <c r="CG64" i="26" l="1"/>
  <c r="CG48" i="26" s="1"/>
  <c r="CG67" i="26" s="1"/>
  <c r="CG69" i="26" s="1"/>
  <c r="CG314" i="21"/>
  <c r="CH308" i="21" s="1"/>
  <c r="J153" i="47"/>
  <c r="CH37" i="28"/>
  <c r="CH321" i="21"/>
  <c r="Z36" i="31"/>
  <c r="S63" i="32"/>
  <c r="Y63" i="29"/>
  <c r="Y72" i="29" l="1"/>
  <c r="Y73" i="29" s="1"/>
  <c r="Y47" i="29"/>
  <c r="Y66" i="29" s="1"/>
  <c r="Y68" i="29" s="1"/>
  <c r="Z67" i="29" s="1"/>
  <c r="Y77" i="29"/>
  <c r="Y78" i="29" s="1"/>
  <c r="S47" i="32"/>
  <c r="J150" i="47" s="1"/>
  <c r="J166" i="47"/>
  <c r="Z37" i="31"/>
  <c r="Z43" i="31" s="1"/>
  <c r="CH327" i="21"/>
  <c r="CH13" i="28"/>
  <c r="CH68" i="26"/>
  <c r="CH29" i="26" s="1"/>
  <c r="CH38" i="28"/>
  <c r="CH44" i="28" s="1"/>
  <c r="Z12" i="31"/>
  <c r="S66" i="32" l="1"/>
  <c r="J169" i="47" s="1"/>
  <c r="Z17" i="31"/>
  <c r="Z44" i="31" s="1"/>
  <c r="CH18" i="28"/>
  <c r="CH45" i="28" s="1"/>
  <c r="CH331" i="21"/>
  <c r="CI32" i="25"/>
  <c r="CI28" i="25"/>
  <c r="S68" i="32" l="1"/>
  <c r="J171" i="47" s="1"/>
  <c r="CI27" i="25"/>
  <c r="CI44" i="25" s="1"/>
  <c r="CH310" i="21" s="1"/>
  <c r="CH332" i="21"/>
  <c r="CH33" i="26" s="1"/>
  <c r="T67" i="32" l="1"/>
  <c r="K170" i="47" s="1"/>
  <c r="CH333" i="21"/>
  <c r="CI33" i="28" s="1"/>
  <c r="CH28" i="26"/>
  <c r="CH12" i="26" s="1"/>
  <c r="CH73" i="26" s="1"/>
  <c r="CH319" i="21" s="1"/>
  <c r="CH379" i="21"/>
  <c r="CI330" i="21" l="1"/>
  <c r="CH323" i="21"/>
  <c r="CH52" i="26" s="1"/>
  <c r="CH322" i="21"/>
  <c r="CH354" i="21" l="1"/>
  <c r="CH378" i="21" s="1"/>
  <c r="CH380" i="21" s="1"/>
  <c r="CH376" i="21" s="1"/>
  <c r="CH312" i="21" s="1"/>
  <c r="CH51" i="26"/>
  <c r="CH324" i="21"/>
  <c r="CH64" i="26" l="1"/>
  <c r="CH48" i="26" s="1"/>
  <c r="CH67" i="26" s="1"/>
  <c r="CH69" i="26" s="1"/>
  <c r="CH314" i="21"/>
  <c r="CI308" i="21" s="1"/>
  <c r="CI37" i="28"/>
  <c r="CI38" i="28" s="1"/>
  <c r="CI44" i="28" s="1"/>
  <c r="CI321" i="21"/>
  <c r="CI13" i="28" l="1"/>
  <c r="CI18" i="28" s="1"/>
  <c r="CI45" i="28" s="1"/>
  <c r="CI68" i="26"/>
  <c r="CI29" i="26" s="1"/>
  <c r="CI327" i="21"/>
  <c r="CI331" i="21" l="1"/>
  <c r="CJ32" i="25"/>
  <c r="CJ28" i="25"/>
  <c r="CJ27" i="25" l="1"/>
  <c r="CJ44" i="25" s="1"/>
  <c r="CI310" i="21" s="1"/>
  <c r="CI332" i="21"/>
  <c r="CI33" i="26" s="1"/>
  <c r="CI333" i="21" l="1"/>
  <c r="CI28" i="26"/>
  <c r="CI12" i="26" s="1"/>
  <c r="CI73" i="26" s="1"/>
  <c r="CI319" i="21" s="1"/>
  <c r="CI379" i="21"/>
  <c r="CI322" i="21" l="1"/>
  <c r="CI323" i="21"/>
  <c r="CI52" i="26" s="1"/>
  <c r="CJ33" i="28"/>
  <c r="CJ330" i="21"/>
  <c r="CI354" i="21" l="1"/>
  <c r="CI378" i="21" s="1"/>
  <c r="CI380" i="21" s="1"/>
  <c r="CI376" i="21" s="1"/>
  <c r="CI312" i="21" s="1"/>
  <c r="CI314" i="21" s="1"/>
  <c r="CI51" i="26"/>
  <c r="CI324" i="21"/>
  <c r="CJ321" i="21" l="1"/>
  <c r="CJ37" i="28"/>
  <c r="CJ38" i="28" s="1"/>
  <c r="CJ44" i="28" s="1"/>
  <c r="CI64" i="26"/>
  <c r="CJ308" i="21"/>
  <c r="CJ327" i="21" l="1"/>
  <c r="CI48" i="26"/>
  <c r="CI67" i="26" s="1"/>
  <c r="CI69" i="26" s="1"/>
  <c r="CJ13" i="28" l="1"/>
  <c r="CJ18" i="28" s="1"/>
  <c r="CJ45" i="28" s="1"/>
  <c r="CJ68" i="26"/>
  <c r="CJ29" i="26" s="1"/>
  <c r="CJ331" i="21"/>
  <c r="CK32" i="25"/>
  <c r="CK28" i="25" l="1"/>
  <c r="CJ332" i="21"/>
  <c r="CJ33" i="26" s="1"/>
  <c r="CJ333" i="21" l="1"/>
  <c r="CK33" i="28" s="1"/>
  <c r="CJ28" i="26"/>
  <c r="CJ12" i="26" s="1"/>
  <c r="CJ73" i="26" s="1"/>
  <c r="CJ319" i="21" s="1"/>
  <c r="CK27" i="25"/>
  <c r="CK44" i="25" s="1"/>
  <c r="CJ310" i="21" s="1"/>
  <c r="CK330" i="21" l="1"/>
  <c r="CJ379" i="21"/>
  <c r="CJ322" i="21"/>
  <c r="CJ323" i="21"/>
  <c r="CJ52" i="26" s="1"/>
  <c r="CJ51" i="26" l="1"/>
  <c r="CJ324" i="21"/>
  <c r="CJ354" i="21"/>
  <c r="CJ378" i="21" s="1"/>
  <c r="CJ380" i="21" s="1"/>
  <c r="CJ376" i="21" s="1"/>
  <c r="CJ312" i="21" s="1"/>
  <c r="CJ314" i="21" s="1"/>
  <c r="CJ64" i="26" l="1"/>
  <c r="CK308" i="21"/>
  <c r="CK321" i="21"/>
  <c r="CK37" i="28"/>
  <c r="CK38" i="28" s="1"/>
  <c r="CK44" i="28" s="1"/>
  <c r="CJ48" i="26"/>
  <c r="CJ67" i="26" s="1"/>
  <c r="CJ69" i="26" s="1"/>
  <c r="CK327" i="21" l="1"/>
  <c r="CK68" i="26"/>
  <c r="CK29" i="26" s="1"/>
  <c r="CK13" i="28"/>
  <c r="CK18" i="28" s="1"/>
  <c r="CK45" i="28" s="1"/>
  <c r="CK331" i="21" l="1"/>
  <c r="CL32" i="25"/>
  <c r="CL28" i="25"/>
  <c r="CL27" i="25" l="1"/>
  <c r="CL44" i="25" s="1"/>
  <c r="CK310" i="21" s="1"/>
  <c r="CK332" i="21"/>
  <c r="CK33" i="26" s="1"/>
  <c r="CK333" i="21" l="1"/>
  <c r="CL33" i="28" s="1"/>
  <c r="CK28" i="26"/>
  <c r="CK12" i="26" s="1"/>
  <c r="CK73" i="26" s="1"/>
  <c r="CK319" i="21" s="1"/>
  <c r="CK379" i="21"/>
  <c r="CL330" i="21" l="1"/>
  <c r="CK322" i="21"/>
  <c r="CK323" i="21"/>
  <c r="CK52" i="26" s="1"/>
  <c r="CK51" i="26" l="1"/>
  <c r="CK324" i="21"/>
  <c r="CK354" i="21"/>
  <c r="CK378" i="21" s="1"/>
  <c r="CK380" i="21" s="1"/>
  <c r="CK376" i="21" s="1"/>
  <c r="CK312" i="21" s="1"/>
  <c r="CK314" i="21" s="1"/>
  <c r="CK64" i="26" l="1"/>
  <c r="CK48" i="26" s="1"/>
  <c r="CK67" i="26" s="1"/>
  <c r="CK69" i="26" s="1"/>
  <c r="CL308" i="21"/>
  <c r="CL37" i="28"/>
  <c r="CL38" i="28" s="1"/>
  <c r="CL44" i="28" s="1"/>
  <c r="CL321" i="21"/>
  <c r="CL327" i="21" l="1"/>
  <c r="CL13" i="28"/>
  <c r="CL18" i="28" s="1"/>
  <c r="CL45" i="28" s="1"/>
  <c r="CL68" i="26"/>
  <c r="CL29" i="26" s="1"/>
  <c r="CM28" i="25" l="1"/>
  <c r="CL331" i="21"/>
  <c r="CM32" i="25"/>
  <c r="CL332" i="21" l="1"/>
  <c r="CL33" i="26" s="1"/>
  <c r="CM27" i="25"/>
  <c r="CM44" i="25" s="1"/>
  <c r="CL310" i="21" s="1"/>
  <c r="CL333" i="21" l="1"/>
  <c r="CM33" i="28" s="1"/>
  <c r="CL379" i="21"/>
  <c r="CL28" i="26"/>
  <c r="CL12" i="26" s="1"/>
  <c r="CL73" i="26" s="1"/>
  <c r="CL319" i="21" s="1"/>
  <c r="CM330" i="21" l="1"/>
  <c r="CL323" i="21"/>
  <c r="CL52" i="26" s="1"/>
  <c r="CL322" i="21"/>
  <c r="CL51" i="26" l="1"/>
  <c r="CL324" i="21"/>
  <c r="CL354" i="21"/>
  <c r="CL378" i="21" s="1"/>
  <c r="CL380" i="21" s="1"/>
  <c r="CL376" i="21" s="1"/>
  <c r="CL312" i="21" s="1"/>
  <c r="CL314" i="21" s="1"/>
  <c r="CL64" i="26" l="1"/>
  <c r="CM308" i="21"/>
  <c r="CM321" i="21"/>
  <c r="CM37" i="28"/>
  <c r="CM38" i="28" s="1"/>
  <c r="CM44" i="28" s="1"/>
  <c r="CM327" i="21" l="1"/>
  <c r="CL48" i="26"/>
  <c r="CL67" i="26" s="1"/>
  <c r="CL69" i="26" s="1"/>
  <c r="CM13" i="28" l="1"/>
  <c r="CM18" i="28" s="1"/>
  <c r="CM45" i="28" s="1"/>
  <c r="CM68" i="26"/>
  <c r="CM29" i="26" s="1"/>
  <c r="CN32" i="25"/>
  <c r="CM331" i="21"/>
  <c r="Z28" i="29"/>
  <c r="AA32" i="30"/>
  <c r="CM332" i="21" l="1"/>
  <c r="CM33" i="26" s="1"/>
  <c r="CN28" i="25"/>
  <c r="Z32" i="29"/>
  <c r="AA28" i="30"/>
  <c r="AA27" i="30" l="1"/>
  <c r="AA44" i="30" s="1"/>
  <c r="Z27" i="29"/>
  <c r="Z11" i="29" s="1"/>
  <c r="CN27" i="25"/>
  <c r="CN44" i="25" s="1"/>
  <c r="CM310" i="21" s="1"/>
  <c r="CM333" i="21"/>
  <c r="CM28" i="26"/>
  <c r="CM12" i="26" s="1"/>
  <c r="CM73" i="26" s="1"/>
  <c r="CM319" i="21" s="1"/>
  <c r="CN33" i="28" l="1"/>
  <c r="CN330" i="21"/>
  <c r="CM379" i="21"/>
  <c r="CM323" i="21"/>
  <c r="CM52" i="26" s="1"/>
  <c r="CM322" i="21"/>
  <c r="AA32" i="31"/>
  <c r="Z51" i="29"/>
  <c r="CM354" i="21" l="1"/>
  <c r="CM378" i="21" s="1"/>
  <c r="CM380" i="21" s="1"/>
  <c r="CM376" i="21" s="1"/>
  <c r="CM312" i="21" s="1"/>
  <c r="CM51" i="26"/>
  <c r="CM324" i="21"/>
  <c r="Z50" i="29"/>
  <c r="CM64" i="26" l="1"/>
  <c r="CM48" i="26" s="1"/>
  <c r="CM67" i="26" s="1"/>
  <c r="CM69" i="26" s="1"/>
  <c r="CM314" i="21"/>
  <c r="CN308" i="21" s="1"/>
  <c r="CN321" i="21"/>
  <c r="CN37" i="28"/>
  <c r="Z63" i="29"/>
  <c r="AA36" i="31"/>
  <c r="Z72" i="29" l="1"/>
  <c r="Z73" i="29" s="1"/>
  <c r="Z47" i="29"/>
  <c r="Z66" i="29" s="1"/>
  <c r="Z68" i="29" s="1"/>
  <c r="AA67" i="29" s="1"/>
  <c r="Z77" i="29"/>
  <c r="Z78" i="29" s="1"/>
  <c r="AA37" i="31"/>
  <c r="AA43" i="31" s="1"/>
  <c r="CN13" i="28"/>
  <c r="CN68" i="26"/>
  <c r="CN29" i="26" s="1"/>
  <c r="CN38" i="28"/>
  <c r="CN44" i="28" s="1"/>
  <c r="CN327" i="21"/>
  <c r="AA12" i="31"/>
  <c r="AA17" i="31" l="1"/>
  <c r="AA44" i="31" s="1"/>
  <c r="CN18" i="28"/>
  <c r="CN45" i="28" s="1"/>
  <c r="CO28" i="25"/>
  <c r="CN331" i="21"/>
  <c r="CO32" i="25"/>
  <c r="CO27" i="25" l="1"/>
  <c r="CO44" i="25" s="1"/>
  <c r="CN310" i="21" s="1"/>
  <c r="CN332" i="21"/>
  <c r="CN33" i="26" s="1"/>
  <c r="CN333" i="21" l="1"/>
  <c r="CN28" i="26"/>
  <c r="CN12" i="26" s="1"/>
  <c r="CN73" i="26" s="1"/>
  <c r="CN319" i="21" s="1"/>
  <c r="CN379" i="21"/>
  <c r="CN323" i="21" l="1"/>
  <c r="CN52" i="26" s="1"/>
  <c r="CN322" i="21"/>
  <c r="CO33" i="28"/>
  <c r="CO330" i="21"/>
  <c r="CN354" i="21" l="1"/>
  <c r="CN378" i="21" s="1"/>
  <c r="CN380" i="21" s="1"/>
  <c r="CN376" i="21" s="1"/>
  <c r="CN312" i="21" s="1"/>
  <c r="CN51" i="26"/>
  <c r="CN324" i="21"/>
  <c r="CN64" i="26" l="1"/>
  <c r="CN314" i="21"/>
  <c r="CO308" i="21" s="1"/>
  <c r="CO37" i="28"/>
  <c r="CO38" i="28" s="1"/>
  <c r="CO44" i="28" s="1"/>
  <c r="CO321" i="21"/>
  <c r="CN48" i="26"/>
  <c r="CN67" i="26" s="1"/>
  <c r="CN69" i="26" s="1"/>
  <c r="CO327" i="21" l="1"/>
  <c r="CO68" i="26"/>
  <c r="CO29" i="26" s="1"/>
  <c r="CO13" i="28"/>
  <c r="CO18" i="28" s="1"/>
  <c r="CO45" i="28" s="1"/>
  <c r="CP28" i="25" l="1"/>
  <c r="CP32" i="25"/>
  <c r="CO331" i="21"/>
  <c r="CO332" i="21" l="1"/>
  <c r="CO33" i="26" s="1"/>
  <c r="CP27" i="25"/>
  <c r="CP44" i="25" s="1"/>
  <c r="CO310" i="21" s="1"/>
  <c r="CO333" i="21" l="1"/>
  <c r="CP33" i="28" s="1"/>
  <c r="CO379" i="21"/>
  <c r="CO28" i="26"/>
  <c r="CO12" i="26" s="1"/>
  <c r="CO73" i="26" s="1"/>
  <c r="CO319" i="21" s="1"/>
  <c r="CP330" i="21" l="1"/>
  <c r="CO323" i="21"/>
  <c r="CO52" i="26" s="1"/>
  <c r="CO322" i="21"/>
  <c r="CO51" i="26" l="1"/>
  <c r="CO324" i="21"/>
  <c r="CO354" i="21"/>
  <c r="CO378" i="21" s="1"/>
  <c r="CO380" i="21" s="1"/>
  <c r="CO376" i="21" s="1"/>
  <c r="CO312" i="21" s="1"/>
  <c r="CO314" i="21" s="1"/>
  <c r="CO64" i="26" l="1"/>
  <c r="CP308" i="21"/>
  <c r="CP37" i="28"/>
  <c r="CP38" i="28" s="1"/>
  <c r="CP44" i="28" s="1"/>
  <c r="CP321" i="21"/>
  <c r="CO48" i="26"/>
  <c r="CO67" i="26" s="1"/>
  <c r="CO69" i="26" s="1"/>
  <c r="CP327" i="21" l="1"/>
  <c r="CP13" i="28"/>
  <c r="CP18" i="28" s="1"/>
  <c r="CP45" i="28" s="1"/>
  <c r="CP68" i="26"/>
  <c r="CP29" i="26" s="1"/>
  <c r="CQ28" i="25" l="1"/>
  <c r="CQ32" i="25"/>
  <c r="CP331" i="21"/>
  <c r="CP332" i="21" l="1"/>
  <c r="CP33" i="26" s="1"/>
  <c r="CQ27" i="25"/>
  <c r="CQ44" i="25" s="1"/>
  <c r="CP310" i="21" s="1"/>
  <c r="CP333" i="21" l="1"/>
  <c r="CQ33" i="28" s="1"/>
  <c r="CP379" i="21"/>
  <c r="CP28" i="26"/>
  <c r="CP12" i="26" s="1"/>
  <c r="CP73" i="26" s="1"/>
  <c r="CP319" i="21" s="1"/>
  <c r="CQ330" i="21" l="1"/>
  <c r="CP323" i="21"/>
  <c r="CP52" i="26" s="1"/>
  <c r="CP322" i="21"/>
  <c r="CP51" i="26" l="1"/>
  <c r="CP324" i="21"/>
  <c r="CP354" i="21"/>
  <c r="CP378" i="21" s="1"/>
  <c r="CP380" i="21" s="1"/>
  <c r="CP376" i="21" s="1"/>
  <c r="CP312" i="21" s="1"/>
  <c r="CP314" i="21" s="1"/>
  <c r="CP64" i="26" l="1"/>
  <c r="CQ308" i="21"/>
  <c r="CQ321" i="21"/>
  <c r="CQ37" i="28"/>
  <c r="CQ38" i="28" s="1"/>
  <c r="CQ44" i="28" s="1"/>
  <c r="CP48" i="26"/>
  <c r="CP67" i="26" s="1"/>
  <c r="CP69" i="26" s="1"/>
  <c r="CQ327" i="21" l="1"/>
  <c r="CQ13" i="28"/>
  <c r="CQ18" i="28" s="1"/>
  <c r="CQ45" i="28" s="1"/>
  <c r="CQ68" i="26"/>
  <c r="CQ29" i="26" s="1"/>
  <c r="CQ331" i="21" l="1"/>
  <c r="CR32" i="25"/>
  <c r="CR28" i="25"/>
  <c r="CR27" i="25" l="1"/>
  <c r="CR44" i="25" s="1"/>
  <c r="CQ310" i="21" s="1"/>
  <c r="CQ332" i="21"/>
  <c r="CQ33" i="26" s="1"/>
  <c r="CQ333" i="21" l="1"/>
  <c r="CR33" i="28" s="1"/>
  <c r="CQ28" i="26"/>
  <c r="CQ12" i="26" s="1"/>
  <c r="CQ73" i="26" s="1"/>
  <c r="CQ319" i="21" s="1"/>
  <c r="CQ379" i="21"/>
  <c r="CR330" i="21" l="1"/>
  <c r="CQ322" i="21"/>
  <c r="CQ323" i="21"/>
  <c r="CQ52" i="26" s="1"/>
  <c r="CQ51" i="26" l="1"/>
  <c r="CQ324" i="21"/>
  <c r="CQ354" i="21"/>
  <c r="CQ378" i="21" s="1"/>
  <c r="CQ380" i="21" s="1"/>
  <c r="CQ376" i="21" s="1"/>
  <c r="CQ312" i="21" s="1"/>
  <c r="CQ314" i="21" s="1"/>
  <c r="CQ64" i="26" l="1"/>
  <c r="CR308" i="21"/>
  <c r="CR321" i="21"/>
  <c r="CR37" i="28"/>
  <c r="CR38" i="28" s="1"/>
  <c r="CR44" i="28" s="1"/>
  <c r="CQ48" i="26"/>
  <c r="CQ67" i="26" s="1"/>
  <c r="CQ69" i="26" s="1"/>
  <c r="CR327" i="21" l="1"/>
  <c r="CR13" i="28"/>
  <c r="CR18" i="28" s="1"/>
  <c r="CR45" i="28" s="1"/>
  <c r="CR68" i="26"/>
  <c r="CR29" i="26" s="1"/>
  <c r="CR331" i="21" l="1"/>
  <c r="CS32" i="25"/>
  <c r="CS28" i="25"/>
  <c r="CS27" i="25" l="1"/>
  <c r="CS44" i="25" s="1"/>
  <c r="CR310" i="21" s="1"/>
  <c r="CR332" i="21"/>
  <c r="CR33" i="26" s="1"/>
  <c r="CR333" i="21" l="1"/>
  <c r="CS330" i="21" s="1"/>
  <c r="CR28" i="26"/>
  <c r="CR12" i="26" s="1"/>
  <c r="CR73" i="26" s="1"/>
  <c r="CR319" i="21" s="1"/>
  <c r="CR379" i="21"/>
  <c r="CS33" i="28" l="1"/>
  <c r="CR322" i="21"/>
  <c r="CR323" i="21"/>
  <c r="CR52" i="26" s="1"/>
  <c r="CR51" i="26" l="1"/>
  <c r="CR324" i="21"/>
  <c r="CR354" i="21"/>
  <c r="CR378" i="21" s="1"/>
  <c r="CR380" i="21" s="1"/>
  <c r="CR376" i="21" s="1"/>
  <c r="CR312" i="21" s="1"/>
  <c r="CR314" i="21" s="1"/>
  <c r="CR64" i="26" l="1"/>
  <c r="CS308" i="21"/>
  <c r="CS321" i="21"/>
  <c r="CS37" i="28"/>
  <c r="CS38" i="28" s="1"/>
  <c r="CS44" i="28" s="1"/>
  <c r="CR48" i="26"/>
  <c r="CR67" i="26" s="1"/>
  <c r="CR69" i="26" s="1"/>
  <c r="CS327" i="21" l="1"/>
  <c r="CS13" i="28"/>
  <c r="CS18" i="28" s="1"/>
  <c r="CS45" i="28" s="1"/>
  <c r="CS68" i="26"/>
  <c r="CS29" i="26" s="1"/>
  <c r="AA28" i="29"/>
  <c r="T28" i="32"/>
  <c r="K132" i="47" l="1"/>
  <c r="CT28" i="25"/>
  <c r="CS331" i="21"/>
  <c r="CT32" i="25"/>
  <c r="AB28" i="30"/>
  <c r="AB32" i="30"/>
  <c r="AB27" i="30" l="1"/>
  <c r="AB44" i="30" s="1"/>
  <c r="CT27" i="25"/>
  <c r="CT44" i="25" s="1"/>
  <c r="CS310" i="21" s="1"/>
  <c r="CS332" i="21"/>
  <c r="CS33" i="26" s="1"/>
  <c r="AA32" i="29"/>
  <c r="T32" i="32"/>
  <c r="K136" i="47" l="1"/>
  <c r="T27" i="32"/>
  <c r="AA27" i="29"/>
  <c r="AA11" i="29" s="1"/>
  <c r="CS333" i="21"/>
  <c r="CS379" i="21"/>
  <c r="CS28" i="26"/>
  <c r="CS12" i="26" s="1"/>
  <c r="CS73" i="26" s="1"/>
  <c r="CS319" i="21" s="1"/>
  <c r="CT33" i="28" l="1"/>
  <c r="CT330" i="21"/>
  <c r="CS322" i="21"/>
  <c r="CS323" i="21"/>
  <c r="CS52" i="26" s="1"/>
  <c r="K131" i="47"/>
  <c r="T11" i="32"/>
  <c r="T51" i="32"/>
  <c r="AB32" i="31"/>
  <c r="AA51" i="29"/>
  <c r="K154" i="47" l="1"/>
  <c r="CS51" i="26"/>
  <c r="CS324" i="21"/>
  <c r="K114" i="47"/>
  <c r="CS354" i="21"/>
  <c r="CS378" i="21" s="1"/>
  <c r="CS380" i="21" s="1"/>
  <c r="CS376" i="21" s="1"/>
  <c r="CS312" i="21" s="1"/>
  <c r="CS314" i="21" s="1"/>
  <c r="AA50" i="29"/>
  <c r="T50" i="32"/>
  <c r="K153" i="47" l="1"/>
  <c r="CT37" i="28"/>
  <c r="CT321" i="21"/>
  <c r="CS64" i="26"/>
  <c r="CT308" i="21"/>
  <c r="AB36" i="31"/>
  <c r="T63" i="32"/>
  <c r="AA63" i="29"/>
  <c r="AB37" i="31" l="1"/>
  <c r="AB43" i="31" s="1"/>
  <c r="K166" i="47"/>
  <c r="T47" i="32"/>
  <c r="AA72" i="29"/>
  <c r="AA73" i="29" s="1"/>
  <c r="AA77" i="29"/>
  <c r="AA78" i="29" s="1"/>
  <c r="AA47" i="29"/>
  <c r="AA66" i="29" s="1"/>
  <c r="AA68" i="29" s="1"/>
  <c r="AB67" i="29" s="1"/>
  <c r="CT38" i="28"/>
  <c r="CT44" i="28" s="1"/>
  <c r="CS48" i="26"/>
  <c r="CS67" i="26" s="1"/>
  <c r="CS69" i="26" s="1"/>
  <c r="CT327" i="21"/>
  <c r="CT331" i="21" l="1"/>
  <c r="CU32" i="25"/>
  <c r="K150" i="47"/>
  <c r="T66" i="32"/>
  <c r="CT13" i="28"/>
  <c r="CT68" i="26"/>
  <c r="CT29" i="26" s="1"/>
  <c r="AB12" i="31"/>
  <c r="AB17" i="31" l="1"/>
  <c r="AB44" i="31" s="1"/>
  <c r="K169" i="47"/>
  <c r="T68" i="32"/>
  <c r="CU28" i="25"/>
  <c r="CT18" i="28"/>
  <c r="CT45" i="28" s="1"/>
  <c r="CT332" i="21"/>
  <c r="CT33" i="26" s="1"/>
  <c r="CT333" i="21" l="1"/>
  <c r="CU27" i="25"/>
  <c r="CU44" i="25" s="1"/>
  <c r="CT310" i="21" s="1"/>
  <c r="K171" i="47"/>
  <c r="U67" i="32"/>
  <c r="L170" i="47" s="1"/>
  <c r="CT28" i="26"/>
  <c r="CT12" i="26" s="1"/>
  <c r="CT73" i="26" s="1"/>
  <c r="CT319" i="21" s="1"/>
  <c r="CT379" i="21" l="1"/>
  <c r="CT323" i="21"/>
  <c r="CT52" i="26" s="1"/>
  <c r="CT322" i="21"/>
  <c r="CU33" i="28"/>
  <c r="CU330" i="21"/>
  <c r="CT51" i="26" l="1"/>
  <c r="CT324" i="21"/>
  <c r="CT354" i="21"/>
  <c r="CT378" i="21" s="1"/>
  <c r="CT380" i="21" s="1"/>
  <c r="CT376" i="21" s="1"/>
  <c r="CT312" i="21" s="1"/>
  <c r="CT314" i="21" s="1"/>
  <c r="CU37" i="28" l="1"/>
  <c r="CU38" i="28" s="1"/>
  <c r="CU44" i="28" s="1"/>
  <c r="CU321" i="21"/>
  <c r="CT64" i="26"/>
  <c r="CU308" i="21"/>
  <c r="CU327" i="21" l="1"/>
  <c r="CT48" i="26"/>
  <c r="CT67" i="26" s="1"/>
  <c r="CT69" i="26" s="1"/>
  <c r="CV32" i="25" l="1"/>
  <c r="CU331" i="21"/>
  <c r="CU13" i="28"/>
  <c r="CU18" i="28" s="1"/>
  <c r="CU45" i="28" s="1"/>
  <c r="CU68" i="26"/>
  <c r="CU29" i="26" s="1"/>
  <c r="CV28" i="25" l="1"/>
  <c r="CU332" i="21"/>
  <c r="CU33" i="26" s="1"/>
  <c r="CU333" i="21" l="1"/>
  <c r="CV33" i="28" s="1"/>
  <c r="CU28" i="26"/>
  <c r="CU12" i="26" s="1"/>
  <c r="CU73" i="26" s="1"/>
  <c r="CU319" i="21" s="1"/>
  <c r="CV27" i="25"/>
  <c r="CV44" i="25" s="1"/>
  <c r="CU310" i="21" s="1"/>
  <c r="CV330" i="21" l="1"/>
  <c r="CU379" i="21"/>
  <c r="CU322" i="21"/>
  <c r="CU323" i="21"/>
  <c r="CU52" i="26" s="1"/>
  <c r="CU51" i="26" l="1"/>
  <c r="CU324" i="21"/>
  <c r="CU354" i="21"/>
  <c r="CU378" i="21" s="1"/>
  <c r="CU380" i="21" s="1"/>
  <c r="CU376" i="21" s="1"/>
  <c r="CU312" i="21" s="1"/>
  <c r="CU314" i="21" s="1"/>
  <c r="CU64" i="26" l="1"/>
  <c r="CV308" i="21"/>
  <c r="CV37" i="28"/>
  <c r="CV38" i="28" s="1"/>
  <c r="CV44" i="28" s="1"/>
  <c r="CV321" i="21"/>
  <c r="CU48" i="26"/>
  <c r="CU67" i="26" s="1"/>
  <c r="CU69" i="26" s="1"/>
  <c r="CV327" i="21" l="1"/>
  <c r="CV68" i="26"/>
  <c r="CV29" i="26" s="1"/>
  <c r="CV13" i="28"/>
  <c r="CV18" i="28" s="1"/>
  <c r="CV45" i="28" s="1"/>
  <c r="CW28" i="25" l="1"/>
  <c r="CW32" i="25"/>
  <c r="CV331" i="21"/>
  <c r="CV332" i="21" l="1"/>
  <c r="CV33" i="26" s="1"/>
  <c r="CW27" i="25"/>
  <c r="CW44" i="25" s="1"/>
  <c r="CV310" i="21" s="1"/>
  <c r="CV333" i="21" l="1"/>
  <c r="CW33" i="28" s="1"/>
  <c r="CV379" i="21"/>
  <c r="CV28" i="26"/>
  <c r="CV12" i="26" s="1"/>
  <c r="CV73" i="26" s="1"/>
  <c r="CV319" i="21" s="1"/>
  <c r="CW330" i="21" l="1"/>
  <c r="CV323" i="21"/>
  <c r="CV52" i="26" s="1"/>
  <c r="CV322" i="21"/>
  <c r="CV51" i="26" l="1"/>
  <c r="CV324" i="21"/>
  <c r="CV354" i="21"/>
  <c r="CV378" i="21" s="1"/>
  <c r="CV380" i="21" s="1"/>
  <c r="CV376" i="21" s="1"/>
  <c r="CV312" i="21" s="1"/>
  <c r="CV314" i="21" s="1"/>
  <c r="CV64" i="26" l="1"/>
  <c r="CW308" i="21"/>
  <c r="CW37" i="28"/>
  <c r="CW38" i="28" s="1"/>
  <c r="CW44" i="28" s="1"/>
  <c r="CW321" i="21"/>
  <c r="CV48" i="26"/>
  <c r="CV67" i="26" s="1"/>
  <c r="CV69" i="26" s="1"/>
  <c r="CW327" i="21" l="1"/>
  <c r="CW13" i="28"/>
  <c r="CW18" i="28" s="1"/>
  <c r="CW45" i="28" s="1"/>
  <c r="CW68" i="26"/>
  <c r="CW29" i="26" s="1"/>
  <c r="CX28" i="25" l="1"/>
  <c r="CX32" i="25"/>
  <c r="CW331" i="21"/>
  <c r="CW332" i="21" l="1"/>
  <c r="CW33" i="26" s="1"/>
  <c r="CX27" i="25"/>
  <c r="CX44" i="25" s="1"/>
  <c r="CW310" i="21" s="1"/>
  <c r="CW333" i="21" l="1"/>
  <c r="CX33" i="28" s="1"/>
  <c r="CW379" i="21"/>
  <c r="CW28" i="26"/>
  <c r="CW12" i="26" s="1"/>
  <c r="CW73" i="26" s="1"/>
  <c r="CW319" i="21" s="1"/>
  <c r="CX330" i="21" l="1"/>
  <c r="CW323" i="21"/>
  <c r="CW52" i="26" s="1"/>
  <c r="CW322" i="21"/>
  <c r="CW51" i="26" l="1"/>
  <c r="CW324" i="21"/>
  <c r="CW354" i="21"/>
  <c r="CW378" i="21" s="1"/>
  <c r="CW380" i="21" s="1"/>
  <c r="CW376" i="21" s="1"/>
  <c r="CW312" i="21" s="1"/>
  <c r="CW314" i="21" s="1"/>
  <c r="CW64" i="26" l="1"/>
  <c r="CX308" i="21"/>
  <c r="CX321" i="21"/>
  <c r="CX37" i="28"/>
  <c r="CX38" i="28" s="1"/>
  <c r="CX44" i="28" s="1"/>
  <c r="CW48" i="26"/>
  <c r="CW67" i="26" s="1"/>
  <c r="CW69" i="26" s="1"/>
  <c r="CX327" i="21" l="1"/>
  <c r="CX13" i="28"/>
  <c r="CX18" i="28" s="1"/>
  <c r="CX45" i="28" s="1"/>
  <c r="CX68" i="26"/>
  <c r="CX29" i="26" s="1"/>
  <c r="CY28" i="25" l="1"/>
  <c r="CY32" i="25"/>
  <c r="CX331" i="21"/>
  <c r="CX332" i="21" l="1"/>
  <c r="CX33" i="26" s="1"/>
  <c r="CY27" i="25"/>
  <c r="CY44" i="25" s="1"/>
  <c r="CX310" i="21" s="1"/>
  <c r="CX333" i="21" l="1"/>
  <c r="CY33" i="28" s="1"/>
  <c r="CX379" i="21"/>
  <c r="CX28" i="26"/>
  <c r="CX12" i="26" s="1"/>
  <c r="CX73" i="26" s="1"/>
  <c r="CX319" i="21" s="1"/>
  <c r="CY330" i="21" l="1"/>
  <c r="CX322" i="21"/>
  <c r="CX323" i="21"/>
  <c r="CX52" i="26" s="1"/>
  <c r="CX51" i="26" l="1"/>
  <c r="CX324" i="21"/>
  <c r="CX354" i="21"/>
  <c r="CX378" i="21" s="1"/>
  <c r="CX380" i="21" s="1"/>
  <c r="CX376" i="21" s="1"/>
  <c r="CX312" i="21" s="1"/>
  <c r="CX314" i="21" s="1"/>
  <c r="CX64" i="26" l="1"/>
  <c r="CY308" i="21"/>
  <c r="CY321" i="21"/>
  <c r="CY37" i="28"/>
  <c r="CY38" i="28" s="1"/>
  <c r="CY44" i="28" s="1"/>
  <c r="CX48" i="26"/>
  <c r="CX67" i="26" s="1"/>
  <c r="CX69" i="26" s="1"/>
  <c r="CY327" i="21" l="1"/>
  <c r="CY13" i="28"/>
  <c r="CY18" i="28" s="1"/>
  <c r="CY45" i="28" s="1"/>
  <c r="CY68" i="26"/>
  <c r="CY29" i="26" s="1"/>
  <c r="AB28" i="29"/>
  <c r="CZ28" i="25" l="1"/>
  <c r="CZ32" i="25"/>
  <c r="CY331" i="21"/>
  <c r="AC28" i="30"/>
  <c r="AC32" i="30"/>
  <c r="AC27" i="30" l="1"/>
  <c r="AC44" i="30" s="1"/>
  <c r="CZ27" i="25"/>
  <c r="CZ44" i="25" s="1"/>
  <c r="CY310" i="21" s="1"/>
  <c r="CY332" i="21"/>
  <c r="CY33" i="26" s="1"/>
  <c r="AB32" i="29"/>
  <c r="AB27" i="29" l="1"/>
  <c r="AB11" i="29" s="1"/>
  <c r="CY333" i="21"/>
  <c r="CY379" i="21"/>
  <c r="CY28" i="26"/>
  <c r="CY12" i="26" s="1"/>
  <c r="CY73" i="26" s="1"/>
  <c r="CY319" i="21" s="1"/>
  <c r="CZ33" i="28" l="1"/>
  <c r="CZ330" i="21"/>
  <c r="CY322" i="21"/>
  <c r="CY323" i="21"/>
  <c r="CY52" i="26" s="1"/>
  <c r="AC32" i="31"/>
  <c r="AB51" i="29"/>
  <c r="CY51" i="26" l="1"/>
  <c r="CY324" i="21"/>
  <c r="CY354" i="21"/>
  <c r="CY378" i="21" s="1"/>
  <c r="CY380" i="21" s="1"/>
  <c r="CY376" i="21" s="1"/>
  <c r="CY312" i="21" s="1"/>
  <c r="CY314" i="21" s="1"/>
  <c r="AB50" i="29"/>
  <c r="CZ321" i="21" l="1"/>
  <c r="CZ37" i="28"/>
  <c r="CY64" i="26"/>
  <c r="CY48" i="26" s="1"/>
  <c r="CY67" i="26" s="1"/>
  <c r="CY69" i="26" s="1"/>
  <c r="CZ308" i="21"/>
  <c r="AB63" i="29"/>
  <c r="AC36" i="31"/>
  <c r="AC37" i="31" l="1"/>
  <c r="AC43" i="31" s="1"/>
  <c r="AB77" i="29"/>
  <c r="AB78" i="29" s="1"/>
  <c r="AB72" i="29"/>
  <c r="AB73" i="29" s="1"/>
  <c r="AB47" i="29"/>
  <c r="AB66" i="29" s="1"/>
  <c r="AB68" i="29" s="1"/>
  <c r="AC67" i="29" s="1"/>
  <c r="CZ13" i="28"/>
  <c r="CZ68" i="26"/>
  <c r="CZ29" i="26" s="1"/>
  <c r="CZ38" i="28"/>
  <c r="CZ44" i="28" s="1"/>
  <c r="CZ327" i="21"/>
  <c r="AC12" i="31"/>
  <c r="AC17" i="31" l="1"/>
  <c r="AC44" i="31" s="1"/>
  <c r="DA28" i="25"/>
  <c r="CZ18" i="28"/>
  <c r="CZ45" i="28" s="1"/>
  <c r="CZ331" i="21"/>
  <c r="DA32" i="25"/>
  <c r="DA27" i="25" l="1"/>
  <c r="DA44" i="25" s="1"/>
  <c r="CZ310" i="21" s="1"/>
  <c r="CZ332" i="21"/>
  <c r="CZ33" i="26" s="1"/>
  <c r="CZ333" i="21" l="1"/>
  <c r="CZ28" i="26"/>
  <c r="CZ12" i="26" s="1"/>
  <c r="CZ73" i="26" s="1"/>
  <c r="CZ319" i="21" s="1"/>
  <c r="CZ379" i="21"/>
  <c r="CZ322" i="21" l="1"/>
  <c r="CZ323" i="21"/>
  <c r="CZ52" i="26" s="1"/>
  <c r="DA33" i="28"/>
  <c r="DA330" i="21"/>
  <c r="CZ354" i="21" l="1"/>
  <c r="CZ378" i="21" s="1"/>
  <c r="CZ380" i="21" s="1"/>
  <c r="CZ376" i="21" s="1"/>
  <c r="CZ312" i="21" s="1"/>
  <c r="CZ51" i="26"/>
  <c r="CZ324" i="21"/>
  <c r="CZ64" i="26" l="1"/>
  <c r="CZ314" i="21"/>
  <c r="DA308" i="21" s="1"/>
  <c r="DA321" i="21"/>
  <c r="DA37" i="28"/>
  <c r="DA38" i="28" s="1"/>
  <c r="DA44" i="28" s="1"/>
  <c r="CZ48" i="26"/>
  <c r="CZ67" i="26" s="1"/>
  <c r="CZ69" i="26" s="1"/>
  <c r="DA13" i="28" l="1"/>
  <c r="DA18" i="28" s="1"/>
  <c r="DA45" i="28" s="1"/>
  <c r="DA68" i="26"/>
  <c r="DA29" i="26" s="1"/>
  <c r="DA327" i="21"/>
  <c r="DB28" i="25" l="1"/>
  <c r="DB32" i="25"/>
  <c r="DA331" i="21"/>
  <c r="DA332" i="21" l="1"/>
  <c r="DA33" i="26" s="1"/>
  <c r="DB27" i="25"/>
  <c r="DB44" i="25" s="1"/>
  <c r="DA310" i="21" s="1"/>
  <c r="DA333" i="21" l="1"/>
  <c r="DB330" i="21" s="1"/>
  <c r="DA379" i="21"/>
  <c r="DA28" i="26"/>
  <c r="DA12" i="26" s="1"/>
  <c r="DA73" i="26" s="1"/>
  <c r="DA319" i="21" s="1"/>
  <c r="DB33" i="28" l="1"/>
  <c r="DA323" i="21"/>
  <c r="DA52" i="26" s="1"/>
  <c r="DA322" i="21"/>
  <c r="DA354" i="21" l="1"/>
  <c r="DA378" i="21" s="1"/>
  <c r="DA380" i="21" s="1"/>
  <c r="DA376" i="21" s="1"/>
  <c r="DA312" i="21" s="1"/>
  <c r="DA51" i="26"/>
  <c r="DA324" i="21"/>
  <c r="DA64" i="26" l="1"/>
  <c r="DA48" i="26" s="1"/>
  <c r="DA67" i="26" s="1"/>
  <c r="DA69" i="26" s="1"/>
  <c r="DA314" i="21"/>
  <c r="DB308" i="21" s="1"/>
  <c r="DB37" i="28"/>
  <c r="DB38" i="28" s="1"/>
  <c r="DB44" i="28" s="1"/>
  <c r="DB321" i="21"/>
  <c r="DB327" i="21" l="1"/>
  <c r="DB13" i="28"/>
  <c r="DB18" i="28" s="1"/>
  <c r="DB45" i="28" s="1"/>
  <c r="DB68" i="26"/>
  <c r="DB29" i="26" s="1"/>
  <c r="DC28" i="25" l="1"/>
  <c r="DB331" i="21"/>
  <c r="DC32" i="25"/>
  <c r="DB332" i="21" l="1"/>
  <c r="DB33" i="26" s="1"/>
  <c r="DC27" i="25"/>
  <c r="DC44" i="25" s="1"/>
  <c r="DB310" i="21" s="1"/>
  <c r="DB379" i="21" l="1"/>
  <c r="DB28" i="26"/>
  <c r="DB12" i="26" s="1"/>
  <c r="DB73" i="26" s="1"/>
  <c r="DB319" i="21" s="1"/>
  <c r="DB333" i="21"/>
  <c r="DC33" i="28" l="1"/>
  <c r="DC330" i="21"/>
  <c r="DB323" i="21"/>
  <c r="DB52" i="26" s="1"/>
  <c r="DB322" i="21"/>
  <c r="DB51" i="26" l="1"/>
  <c r="DB324" i="21"/>
  <c r="DB354" i="21"/>
  <c r="DB378" i="21" s="1"/>
  <c r="DB380" i="21" s="1"/>
  <c r="DB376" i="21" s="1"/>
  <c r="DB312" i="21" s="1"/>
  <c r="DB314" i="21" s="1"/>
  <c r="DC37" i="28" l="1"/>
  <c r="DC38" i="28" s="1"/>
  <c r="DC44" i="28" s="1"/>
  <c r="DC321" i="21"/>
  <c r="DB64" i="26"/>
  <c r="DC308" i="21"/>
  <c r="DC327" i="21" l="1"/>
  <c r="DB48" i="26"/>
  <c r="DB67" i="26" s="1"/>
  <c r="DB69" i="26" s="1"/>
  <c r="DC331" i="21" l="1"/>
  <c r="DD32" i="25"/>
  <c r="DC68" i="26"/>
  <c r="DC29" i="26" s="1"/>
  <c r="DC13" i="28"/>
  <c r="DC18" i="28" s="1"/>
  <c r="DC45" i="28" s="1"/>
  <c r="DD28" i="25" l="1"/>
  <c r="DC332" i="21"/>
  <c r="DC33" i="26" s="1"/>
  <c r="DC333" i="21" l="1"/>
  <c r="DD33" i="28" s="1"/>
  <c r="DC28" i="26"/>
  <c r="DC12" i="26" s="1"/>
  <c r="DC73" i="26" s="1"/>
  <c r="DC319" i="21" s="1"/>
  <c r="DD27" i="25"/>
  <c r="DD44" i="25" s="1"/>
  <c r="DC310" i="21" s="1"/>
  <c r="DD330" i="21" l="1"/>
  <c r="DC379" i="21"/>
  <c r="DC322" i="21"/>
  <c r="DC323" i="21"/>
  <c r="DC52" i="26" s="1"/>
  <c r="DC51" i="26" l="1"/>
  <c r="DC324" i="21"/>
  <c r="DC354" i="21"/>
  <c r="DC378" i="21" s="1"/>
  <c r="DC380" i="21" s="1"/>
  <c r="DC376" i="21" s="1"/>
  <c r="DC312" i="21" s="1"/>
  <c r="DC314" i="21" s="1"/>
  <c r="DC64" i="26" l="1"/>
  <c r="DD308" i="21"/>
  <c r="DD37" i="28"/>
  <c r="DD38" i="28" s="1"/>
  <c r="DD44" i="28" s="1"/>
  <c r="DD321" i="21"/>
  <c r="DC48" i="26"/>
  <c r="DC67" i="26" s="1"/>
  <c r="DC69" i="26" s="1"/>
  <c r="DD327" i="21" l="1"/>
  <c r="DD68" i="26"/>
  <c r="DD29" i="26" s="1"/>
  <c r="DD13" i="28"/>
  <c r="DD18" i="28" s="1"/>
  <c r="DD45" i="28" s="1"/>
  <c r="DE28" i="25" l="1"/>
  <c r="DE32" i="25"/>
  <c r="DD331" i="21"/>
  <c r="DD332" i="21" l="1"/>
  <c r="DD33" i="26" s="1"/>
  <c r="DE27" i="25"/>
  <c r="DE44" i="25" s="1"/>
  <c r="DD310" i="21" s="1"/>
  <c r="DD333" i="21" l="1"/>
  <c r="DE33" i="28" s="1"/>
  <c r="DD379" i="21"/>
  <c r="DD28" i="26"/>
  <c r="DD12" i="26" s="1"/>
  <c r="DD73" i="26" s="1"/>
  <c r="DD319" i="21" s="1"/>
  <c r="DE330" i="21" l="1"/>
  <c r="DD323" i="21"/>
  <c r="DD52" i="26" s="1"/>
  <c r="DD322" i="21"/>
  <c r="DD51" i="26" l="1"/>
  <c r="DD324" i="21"/>
  <c r="DD354" i="21"/>
  <c r="DD378" i="21" s="1"/>
  <c r="DD380" i="21" s="1"/>
  <c r="DD376" i="21" s="1"/>
  <c r="DD312" i="21" s="1"/>
  <c r="DD314" i="21" s="1"/>
  <c r="DD64" i="26" l="1"/>
  <c r="DE308" i="21"/>
  <c r="DE37" i="28"/>
  <c r="DE38" i="28" s="1"/>
  <c r="DE44" i="28" s="1"/>
  <c r="DE321" i="21"/>
  <c r="DE327" i="21" l="1"/>
  <c r="DD48" i="26"/>
  <c r="DD67" i="26" s="1"/>
  <c r="DD69" i="26" s="1"/>
  <c r="DE13" i="28" l="1"/>
  <c r="DE18" i="28" s="1"/>
  <c r="DE45" i="28" s="1"/>
  <c r="DE68" i="26"/>
  <c r="DE29" i="26" s="1"/>
  <c r="DF32" i="25"/>
  <c r="DE331" i="21"/>
  <c r="AC28" i="29"/>
  <c r="AD32" i="30"/>
  <c r="U28" i="32"/>
  <c r="L132" i="47" l="1"/>
  <c r="DE332" i="21"/>
  <c r="DE33" i="26" s="1"/>
  <c r="DE28" i="26" s="1"/>
  <c r="DE12" i="26" s="1"/>
  <c r="DE73" i="26" s="1"/>
  <c r="DE319" i="21" s="1"/>
  <c r="DF28" i="25"/>
  <c r="AC32" i="29"/>
  <c r="AD28" i="30"/>
  <c r="U32" i="32"/>
  <c r="L136" i="47" l="1"/>
  <c r="U27" i="32"/>
  <c r="AC27" i="29"/>
  <c r="AC11" i="29" s="1"/>
  <c r="AD27" i="30"/>
  <c r="AD44" i="30" s="1"/>
  <c r="DF27" i="25"/>
  <c r="DF44" i="25" s="1"/>
  <c r="DE310" i="21" s="1"/>
  <c r="DE322" i="21"/>
  <c r="DE323" i="21"/>
  <c r="DE52" i="26" s="1"/>
  <c r="DE333" i="21"/>
  <c r="U51" i="32"/>
  <c r="AC51" i="29"/>
  <c r="L154" i="47" l="1"/>
  <c r="DE354" i="21"/>
  <c r="DE378" i="21" s="1"/>
  <c r="DE51" i="26"/>
  <c r="DE324" i="21"/>
  <c r="L131" i="47"/>
  <c r="U11" i="32"/>
  <c r="DF330" i="21"/>
  <c r="DF33" i="28"/>
  <c r="DE379" i="21"/>
  <c r="AD32" i="31"/>
  <c r="U50" i="32"/>
  <c r="AC50" i="29"/>
  <c r="DE380" i="21" l="1"/>
  <c r="DE376" i="21" s="1"/>
  <c r="DE312" i="21" s="1"/>
  <c r="L153" i="47"/>
  <c r="DF37" i="28"/>
  <c r="DF321" i="21"/>
  <c r="L114" i="47"/>
  <c r="AD36" i="31"/>
  <c r="DE64" i="26" l="1"/>
  <c r="DE314" i="21"/>
  <c r="DF308" i="21" s="1"/>
  <c r="AD37" i="31"/>
  <c r="AD43" i="31" s="1"/>
  <c r="DF327" i="21"/>
  <c r="DF38" i="28"/>
  <c r="DF44" i="28" s="1"/>
  <c r="AC63" i="29"/>
  <c r="U63" i="32"/>
  <c r="AC72" i="29" l="1"/>
  <c r="AC73" i="29" s="1"/>
  <c r="AC77" i="29"/>
  <c r="AC78" i="29" s="1"/>
  <c r="AC47" i="29"/>
  <c r="AC66" i="29" s="1"/>
  <c r="AC68" i="29" s="1"/>
  <c r="AD67" i="29" s="1"/>
  <c r="U47" i="32"/>
  <c r="L150" i="47" s="1"/>
  <c r="L166" i="47"/>
  <c r="DE48" i="26"/>
  <c r="DE67" i="26" s="1"/>
  <c r="DE69" i="26" s="1"/>
  <c r="DF331" i="21"/>
  <c r="DG32" i="25"/>
  <c r="U66" i="32" l="1"/>
  <c r="U68" i="32" s="1"/>
  <c r="DF13" i="28"/>
  <c r="DF68" i="26"/>
  <c r="DF29" i="26" s="1"/>
  <c r="DG28" i="25" s="1"/>
  <c r="DG27" i="25" s="1"/>
  <c r="DG44" i="25" s="1"/>
  <c r="DF310" i="21" s="1"/>
  <c r="DF332" i="21"/>
  <c r="DF33" i="26" s="1"/>
  <c r="AD12" i="31"/>
  <c r="L169" i="47" l="1"/>
  <c r="AD17" i="31"/>
  <c r="AD44" i="31" s="1"/>
  <c r="DF18" i="28"/>
  <c r="DF45" i="28" s="1"/>
  <c r="L171" i="47"/>
  <c r="V67" i="32"/>
  <c r="M170" i="47" s="1"/>
  <c r="DF333" i="21"/>
  <c r="DF28" i="26"/>
  <c r="DF12" i="26" s="1"/>
  <c r="DF73" i="26" s="1"/>
  <c r="DF319" i="21" s="1"/>
  <c r="DF379" i="21"/>
  <c r="DF322" i="21" l="1"/>
  <c r="DF323" i="21"/>
  <c r="DF52" i="26" s="1"/>
  <c r="DG330" i="21"/>
  <c r="DG33" i="28"/>
  <c r="DF354" i="21" l="1"/>
  <c r="DF378" i="21" s="1"/>
  <c r="DF380" i="21" s="1"/>
  <c r="DF376" i="21" s="1"/>
  <c r="DF312" i="21" s="1"/>
  <c r="DF51" i="26"/>
  <c r="DF324" i="21"/>
  <c r="DF64" i="26" l="1"/>
  <c r="DF48" i="26" s="1"/>
  <c r="DF67" i="26" s="1"/>
  <c r="DF69" i="26" s="1"/>
  <c r="DF314" i="21"/>
  <c r="DG308" i="21" s="1"/>
  <c r="DG37" i="28"/>
  <c r="DG38" i="28" s="1"/>
  <c r="DG44" i="28" s="1"/>
  <c r="DG321" i="21"/>
  <c r="DG327" i="21" l="1"/>
  <c r="DG13" i="28"/>
  <c r="DG18" i="28" s="1"/>
  <c r="DG45" i="28" s="1"/>
  <c r="DG68" i="26"/>
  <c r="DG29" i="26" s="1"/>
  <c r="DH28" i="25" l="1"/>
  <c r="DG331" i="21"/>
  <c r="DH32" i="25"/>
  <c r="DG332" i="21" l="1"/>
  <c r="DG33" i="26" s="1"/>
  <c r="DH27" i="25"/>
  <c r="DH44" i="25" s="1"/>
  <c r="DG310" i="21" s="1"/>
  <c r="DG333" i="21" l="1"/>
  <c r="DH33" i="28" s="1"/>
  <c r="DG379" i="21"/>
  <c r="DG28" i="26"/>
  <c r="DG12" i="26" s="1"/>
  <c r="DG73" i="26" s="1"/>
  <c r="DG319" i="21" s="1"/>
  <c r="DH330" i="21" l="1"/>
  <c r="DG322" i="21"/>
  <c r="DG323" i="21"/>
  <c r="DG52" i="26" s="1"/>
  <c r="DG51" i="26" l="1"/>
  <c r="DG324" i="21"/>
  <c r="DG354" i="21"/>
  <c r="DG378" i="21" s="1"/>
  <c r="DG380" i="21" s="1"/>
  <c r="DG376" i="21" s="1"/>
  <c r="DG312" i="21" s="1"/>
  <c r="DG314" i="21" s="1"/>
  <c r="DG64" i="26" l="1"/>
  <c r="DH308" i="21"/>
  <c r="DH37" i="28"/>
  <c r="DH38" i="28" s="1"/>
  <c r="DH44" i="28" s="1"/>
  <c r="DH321" i="21"/>
  <c r="DG48" i="26"/>
  <c r="DG67" i="26" s="1"/>
  <c r="DG69" i="26" s="1"/>
  <c r="DH327" i="21" l="1"/>
  <c r="DH13" i="28"/>
  <c r="DH18" i="28" s="1"/>
  <c r="DH45" i="28" s="1"/>
  <c r="DH68" i="26"/>
  <c r="DH29" i="26" s="1"/>
  <c r="DI28" i="25" l="1"/>
  <c r="DH331" i="21"/>
  <c r="DI32" i="25"/>
  <c r="DH332" i="21" l="1"/>
  <c r="DH33" i="26" s="1"/>
  <c r="DI27" i="25"/>
  <c r="DI44" i="25" s="1"/>
  <c r="DH310" i="21" s="1"/>
  <c r="DH333" i="21" l="1"/>
  <c r="DI33" i="28" s="1"/>
  <c r="DH379" i="21"/>
  <c r="DH28" i="26"/>
  <c r="DH12" i="26" s="1"/>
  <c r="DH73" i="26" s="1"/>
  <c r="DH319" i="21" s="1"/>
  <c r="DI330" i="21" l="1"/>
  <c r="DH323" i="21"/>
  <c r="DH52" i="26" s="1"/>
  <c r="DH322" i="21"/>
  <c r="DH51" i="26" l="1"/>
  <c r="DH324" i="21"/>
  <c r="DH354" i="21"/>
  <c r="DH378" i="21" s="1"/>
  <c r="DH380" i="21" s="1"/>
  <c r="DH376" i="21" s="1"/>
  <c r="DH312" i="21" s="1"/>
  <c r="DH314" i="21" s="1"/>
  <c r="DH64" i="26" l="1"/>
  <c r="DI308" i="21"/>
  <c r="DI321" i="21"/>
  <c r="DI37" i="28"/>
  <c r="DI38" i="28" s="1"/>
  <c r="DI44" i="28" s="1"/>
  <c r="DH48" i="26"/>
  <c r="DH67" i="26" s="1"/>
  <c r="DH69" i="26" s="1"/>
  <c r="DI327" i="21" l="1"/>
  <c r="DI13" i="28"/>
  <c r="DI18" i="28" s="1"/>
  <c r="DI45" i="28" s="1"/>
  <c r="DI68" i="26"/>
  <c r="DI29" i="26" s="1"/>
  <c r="DJ28" i="25" l="1"/>
  <c r="DJ32" i="25"/>
  <c r="DI331" i="21"/>
  <c r="DI332" i="21" l="1"/>
  <c r="DI33" i="26" s="1"/>
  <c r="DJ27" i="25"/>
  <c r="DJ44" i="25" s="1"/>
  <c r="DI310" i="21" s="1"/>
  <c r="DI333" i="21" l="1"/>
  <c r="DJ330" i="21" s="1"/>
  <c r="DI379" i="21"/>
  <c r="DI28" i="26"/>
  <c r="DI12" i="26" s="1"/>
  <c r="DI73" i="26" s="1"/>
  <c r="DI319" i="21" s="1"/>
  <c r="DJ33" i="28" l="1"/>
  <c r="DI323" i="21"/>
  <c r="DI52" i="26" s="1"/>
  <c r="DI322" i="21"/>
  <c r="DI51" i="26" l="1"/>
  <c r="DI324" i="21"/>
  <c r="DI354" i="21"/>
  <c r="DI378" i="21" s="1"/>
  <c r="DI380" i="21" s="1"/>
  <c r="DI376" i="21" s="1"/>
  <c r="DI312" i="21" s="1"/>
  <c r="DI314" i="21" s="1"/>
  <c r="DI64" i="26" l="1"/>
  <c r="DI48" i="26" s="1"/>
  <c r="DI67" i="26" s="1"/>
  <c r="DI69" i="26" s="1"/>
  <c r="DJ308" i="21"/>
  <c r="DJ321" i="21"/>
  <c r="DJ37" i="28"/>
  <c r="DJ38" i="28" s="1"/>
  <c r="DJ44" i="28" s="1"/>
  <c r="DJ327" i="21" l="1"/>
  <c r="DJ13" i="28"/>
  <c r="DJ18" i="28" s="1"/>
  <c r="DJ45" i="28" s="1"/>
  <c r="DJ68" i="26"/>
  <c r="DJ29" i="26" s="1"/>
  <c r="DK28" i="25" l="1"/>
  <c r="DK32" i="25"/>
  <c r="DJ331" i="21"/>
  <c r="DJ332" i="21" l="1"/>
  <c r="DJ33" i="26" s="1"/>
  <c r="DK27" i="25"/>
  <c r="DK44" i="25" s="1"/>
  <c r="DJ310" i="21" s="1"/>
  <c r="DJ333" i="21" l="1"/>
  <c r="DK33" i="28" s="1"/>
  <c r="DJ379" i="21"/>
  <c r="DJ28" i="26"/>
  <c r="DJ12" i="26" s="1"/>
  <c r="DJ73" i="26" s="1"/>
  <c r="DJ319" i="21" s="1"/>
  <c r="DK330" i="21" l="1"/>
  <c r="DJ322" i="21"/>
  <c r="DJ323" i="21"/>
  <c r="DJ52" i="26" s="1"/>
  <c r="DJ51" i="26" l="1"/>
  <c r="DJ324" i="21"/>
  <c r="DJ354" i="21"/>
  <c r="DJ378" i="21" s="1"/>
  <c r="DJ380" i="21" s="1"/>
  <c r="DJ376" i="21" s="1"/>
  <c r="DJ312" i="21" s="1"/>
  <c r="DJ314" i="21" s="1"/>
  <c r="DJ64" i="26" l="1"/>
  <c r="DK308" i="21"/>
  <c r="DK37" i="28"/>
  <c r="DK38" i="28" s="1"/>
  <c r="DK44" i="28" s="1"/>
  <c r="DK321" i="21"/>
  <c r="DJ48" i="26"/>
  <c r="DJ67" i="26" s="1"/>
  <c r="DJ69" i="26" s="1"/>
  <c r="DK327" i="21" l="1"/>
  <c r="DK13" i="28"/>
  <c r="DK18" i="28" s="1"/>
  <c r="DK45" i="28" s="1"/>
  <c r="DK68" i="26"/>
  <c r="DK29" i="26" s="1"/>
  <c r="AD28" i="29"/>
  <c r="DL28" i="25" l="1"/>
  <c r="DK331" i="21"/>
  <c r="DL32" i="25"/>
  <c r="AE32" i="30"/>
  <c r="AE28" i="30"/>
  <c r="AE27" i="30" l="1"/>
  <c r="AE44" i="30" s="1"/>
  <c r="DK332" i="21"/>
  <c r="DK33" i="26" s="1"/>
  <c r="DL27" i="25"/>
  <c r="DL44" i="25" s="1"/>
  <c r="DK310" i="21" s="1"/>
  <c r="AD32" i="29"/>
  <c r="DK333" i="21" l="1"/>
  <c r="DL330" i="21" s="1"/>
  <c r="AD27" i="29"/>
  <c r="AD11" i="29" s="1"/>
  <c r="DK379" i="21"/>
  <c r="DK28" i="26"/>
  <c r="DK12" i="26" s="1"/>
  <c r="DK73" i="26" s="1"/>
  <c r="DK319" i="21" s="1"/>
  <c r="DL33" i="28" l="1"/>
  <c r="DK323" i="21"/>
  <c r="DK52" i="26" s="1"/>
  <c r="DK322" i="21"/>
  <c r="AE32" i="31"/>
  <c r="AD51" i="29"/>
  <c r="DK354" i="21" l="1"/>
  <c r="DK378" i="21" s="1"/>
  <c r="DK380" i="21" s="1"/>
  <c r="DK376" i="21" s="1"/>
  <c r="DK312" i="21" s="1"/>
  <c r="DK51" i="26"/>
  <c r="DK324" i="21"/>
  <c r="AD50" i="29"/>
  <c r="DK64" i="26" l="1"/>
  <c r="DK48" i="26" s="1"/>
  <c r="DK67" i="26" s="1"/>
  <c r="DK69" i="26" s="1"/>
  <c r="DK314" i="21"/>
  <c r="DL308" i="21" s="1"/>
  <c r="DL37" i="28"/>
  <c r="DL321" i="21"/>
  <c r="AE36" i="31"/>
  <c r="AD63" i="29"/>
  <c r="AD72" i="29" l="1"/>
  <c r="AD73" i="29" s="1"/>
  <c r="AD77" i="29"/>
  <c r="AD78" i="29" s="1"/>
  <c r="AD47" i="29"/>
  <c r="AD66" i="29" s="1"/>
  <c r="AD68" i="29" s="1"/>
  <c r="AE67" i="29" s="1"/>
  <c r="AE37" i="31"/>
  <c r="AE43" i="31" s="1"/>
  <c r="DL327" i="21"/>
  <c r="DL68" i="26"/>
  <c r="DL29" i="26" s="1"/>
  <c r="DL13" i="28"/>
  <c r="DL38" i="28"/>
  <c r="DL44" i="28" s="1"/>
  <c r="AE12" i="31"/>
  <c r="AE17" i="31" l="1"/>
  <c r="AE44" i="31" s="1"/>
  <c r="DM28" i="25"/>
  <c r="DL331" i="21"/>
  <c r="DM32" i="25"/>
  <c r="DL18" i="28"/>
  <c r="DL45" i="28" s="1"/>
  <c r="DL332" i="21" l="1"/>
  <c r="DL33" i="26" s="1"/>
  <c r="DM27" i="25"/>
  <c r="DM44" i="25" s="1"/>
  <c r="DL310" i="21" s="1"/>
  <c r="DL333" i="21" l="1"/>
  <c r="DM330" i="21" s="1"/>
  <c r="DL379" i="21"/>
  <c r="DL28" i="26"/>
  <c r="DL12" i="26" s="1"/>
  <c r="DL73" i="26" s="1"/>
  <c r="DL319" i="21" s="1"/>
  <c r="DM33" i="28" l="1"/>
  <c r="DL323" i="21"/>
  <c r="DL52" i="26" s="1"/>
  <c r="DL322" i="21"/>
  <c r="DL354" i="21" l="1"/>
  <c r="DL378" i="21" s="1"/>
  <c r="DL380" i="21" s="1"/>
  <c r="DL376" i="21" s="1"/>
  <c r="DL312" i="21" s="1"/>
  <c r="DL314" i="21" s="1"/>
  <c r="DL51" i="26"/>
  <c r="DL324" i="21"/>
  <c r="DM37" i="28" l="1"/>
  <c r="DM38" i="28" s="1"/>
  <c r="DM44" i="28" s="1"/>
  <c r="DM321" i="21"/>
  <c r="DL64" i="26"/>
  <c r="DM308" i="21"/>
  <c r="DM327" i="21" l="1"/>
  <c r="DL48" i="26"/>
  <c r="DL67" i="26" s="1"/>
  <c r="DL69" i="26" s="1"/>
  <c r="DM68" i="26" l="1"/>
  <c r="DM29" i="26" s="1"/>
  <c r="DM13" i="28"/>
  <c r="DM18" i="28" s="1"/>
  <c r="DM45" i="28" s="1"/>
  <c r="DN32" i="25"/>
  <c r="DM331" i="21"/>
  <c r="DM332" i="21" l="1"/>
  <c r="DM33" i="26" s="1"/>
  <c r="DM28" i="26" s="1"/>
  <c r="DM12" i="26" s="1"/>
  <c r="DM73" i="26" s="1"/>
  <c r="DM319" i="21" s="1"/>
  <c r="DN28" i="25"/>
  <c r="DM333" i="21" l="1"/>
  <c r="DN330" i="21" s="1"/>
  <c r="DM323" i="21"/>
  <c r="DM52" i="26" s="1"/>
  <c r="DM322" i="21"/>
  <c r="DN27" i="25"/>
  <c r="DN44" i="25" s="1"/>
  <c r="DM310" i="21" s="1"/>
  <c r="DN33" i="28" l="1"/>
  <c r="DM354" i="21"/>
  <c r="DM378" i="21" s="1"/>
  <c r="DM379" i="21"/>
  <c r="DM51" i="26"/>
  <c r="DM324" i="21"/>
  <c r="DM380" i="21" l="1"/>
  <c r="DM376" i="21" s="1"/>
  <c r="DM312" i="21" s="1"/>
  <c r="DM64" i="26" s="1"/>
  <c r="DM48" i="26" s="1"/>
  <c r="DM67" i="26" s="1"/>
  <c r="DM69" i="26" s="1"/>
  <c r="DN37" i="28"/>
  <c r="DN38" i="28" s="1"/>
  <c r="DN44" i="28" s="1"/>
  <c r="DN321" i="21"/>
  <c r="DM314" i="21" l="1"/>
  <c r="DN308" i="21" s="1"/>
  <c r="DN327" i="21"/>
  <c r="DN13" i="28"/>
  <c r="DN18" i="28" s="1"/>
  <c r="DN45" i="28" s="1"/>
  <c r="DN68" i="26"/>
  <c r="DN29" i="26" s="1"/>
  <c r="DO28" i="25" l="1"/>
  <c r="DO32" i="25"/>
  <c r="DN331" i="21"/>
  <c r="DN332" i="21" l="1"/>
  <c r="DN33" i="26" s="1"/>
  <c r="DO27" i="25"/>
  <c r="DO44" i="25" s="1"/>
  <c r="DN310" i="21" s="1"/>
  <c r="DN333" i="21" l="1"/>
  <c r="DO33" i="28" s="1"/>
  <c r="DN379" i="21"/>
  <c r="DN28" i="26"/>
  <c r="DN12" i="26" s="1"/>
  <c r="DN73" i="26" s="1"/>
  <c r="DN319" i="21" s="1"/>
  <c r="DO330" i="21" l="1"/>
  <c r="DN323" i="21"/>
  <c r="DN52" i="26" s="1"/>
  <c r="DN322" i="21"/>
  <c r="DN51" i="26" l="1"/>
  <c r="DN324" i="21"/>
  <c r="DN354" i="21"/>
  <c r="DN378" i="21" s="1"/>
  <c r="DN380" i="21" s="1"/>
  <c r="DN376" i="21" s="1"/>
  <c r="DN312" i="21" s="1"/>
  <c r="DN314" i="21" s="1"/>
  <c r="DN64" i="26" l="1"/>
  <c r="DO308" i="21"/>
  <c r="DO37" i="28"/>
  <c r="DO38" i="28" s="1"/>
  <c r="DO44" i="28" s="1"/>
  <c r="DO321" i="21"/>
  <c r="DN48" i="26"/>
  <c r="DN67" i="26" s="1"/>
  <c r="DN69" i="26" s="1"/>
  <c r="DO327" i="21" l="1"/>
  <c r="DO13" i="28"/>
  <c r="DO18" i="28" s="1"/>
  <c r="DO45" i="28" s="1"/>
  <c r="DO68" i="26"/>
  <c r="DO29" i="26" s="1"/>
  <c r="DP28" i="25" l="1"/>
  <c r="DO331" i="21"/>
  <c r="DP32" i="25"/>
  <c r="DO332" i="21" l="1"/>
  <c r="DO33" i="26" s="1"/>
  <c r="DP27" i="25"/>
  <c r="DP44" i="25" s="1"/>
  <c r="DO310" i="21" s="1"/>
  <c r="DO333" i="21" l="1"/>
  <c r="DP330" i="21" s="1"/>
  <c r="DO379" i="21"/>
  <c r="DO28" i="26"/>
  <c r="DO12" i="26" s="1"/>
  <c r="DO73" i="26" s="1"/>
  <c r="DO319" i="21" s="1"/>
  <c r="DP33" i="28" l="1"/>
  <c r="DO323" i="21"/>
  <c r="DO52" i="26" s="1"/>
  <c r="DO322" i="21"/>
  <c r="DO354" i="21" l="1"/>
  <c r="DO378" i="21" s="1"/>
  <c r="DO380" i="21" s="1"/>
  <c r="DO376" i="21" s="1"/>
  <c r="DO312" i="21" s="1"/>
  <c r="DO51" i="26"/>
  <c r="DO324" i="21"/>
  <c r="DO64" i="26" l="1"/>
  <c r="DO314" i="21"/>
  <c r="DP308" i="21" s="1"/>
  <c r="DP321" i="21"/>
  <c r="DP37" i="28"/>
  <c r="DP38" i="28" s="1"/>
  <c r="DP44" i="28" s="1"/>
  <c r="DO48" i="26"/>
  <c r="DO67" i="26" s="1"/>
  <c r="DO69" i="26" s="1"/>
  <c r="DP13" i="28" l="1"/>
  <c r="DP18" i="28" s="1"/>
  <c r="DP45" i="28" s="1"/>
  <c r="DP68" i="26"/>
  <c r="DP29" i="26" s="1"/>
  <c r="DP327" i="21"/>
  <c r="DQ28" i="25" l="1"/>
  <c r="DQ32" i="25"/>
  <c r="DP331" i="21"/>
  <c r="DP332" i="21" l="1"/>
  <c r="DP33" i="26" s="1"/>
  <c r="DQ27" i="25"/>
  <c r="DQ44" i="25" s="1"/>
  <c r="DP310" i="21" s="1"/>
  <c r="DP379" i="21" l="1"/>
  <c r="DP28" i="26"/>
  <c r="DP12" i="26" s="1"/>
  <c r="DP73" i="26" s="1"/>
  <c r="DP319" i="21" s="1"/>
  <c r="DP333" i="21"/>
  <c r="DQ330" i="21" l="1"/>
  <c r="DQ33" i="28"/>
  <c r="DP323" i="21"/>
  <c r="DP52" i="26" s="1"/>
  <c r="DP322" i="21"/>
  <c r="DP51" i="26" l="1"/>
  <c r="DP324" i="21"/>
  <c r="DP354" i="21"/>
  <c r="DP378" i="21" s="1"/>
  <c r="DP380" i="21" s="1"/>
  <c r="DP376" i="21" s="1"/>
  <c r="DP312" i="21" s="1"/>
  <c r="DP314" i="21" s="1"/>
  <c r="DP64" i="26" l="1"/>
  <c r="DP48" i="26" s="1"/>
  <c r="DP67" i="26" s="1"/>
  <c r="DP69" i="26" s="1"/>
  <c r="DQ308" i="21"/>
  <c r="DQ37" i="28"/>
  <c r="DQ38" i="28" s="1"/>
  <c r="DQ44" i="28" s="1"/>
  <c r="DQ321" i="21"/>
  <c r="DQ327" i="21" l="1"/>
  <c r="DQ68" i="26"/>
  <c r="DQ29" i="26" s="1"/>
  <c r="DQ13" i="28"/>
  <c r="DQ18" i="28" s="1"/>
  <c r="DQ45" i="28" s="1"/>
  <c r="AE28" i="29"/>
  <c r="V28" i="32"/>
  <c r="M132" i="47" l="1"/>
  <c r="DR28" i="25"/>
  <c r="DR32" i="25"/>
  <c r="DQ331" i="21"/>
  <c r="AF32" i="30"/>
  <c r="AF28" i="30"/>
  <c r="AF27" i="30" l="1"/>
  <c r="AF44" i="30" s="1"/>
  <c r="DR27" i="25"/>
  <c r="DR44" i="25" s="1"/>
  <c r="DQ310" i="21" s="1"/>
  <c r="DQ332" i="21"/>
  <c r="DQ33" i="26" s="1"/>
  <c r="AE32" i="29"/>
  <c r="V32" i="32"/>
  <c r="M136" i="47" l="1"/>
  <c r="V27" i="32"/>
  <c r="AE27" i="29"/>
  <c r="AE11" i="29" s="1"/>
  <c r="DQ28" i="26"/>
  <c r="DQ12" i="26" s="1"/>
  <c r="DQ73" i="26" s="1"/>
  <c r="DQ319" i="21" s="1"/>
  <c r="DQ379" i="21"/>
  <c r="DQ333" i="21"/>
  <c r="DQ323" i="21" l="1"/>
  <c r="DQ52" i="26" s="1"/>
  <c r="DQ322" i="21"/>
  <c r="V11" i="32"/>
  <c r="M131" i="47"/>
  <c r="DR330" i="21"/>
  <c r="DR33" i="28"/>
  <c r="V51" i="32"/>
  <c r="AE51" i="29"/>
  <c r="AF32" i="31"/>
  <c r="DQ354" i="21" l="1"/>
  <c r="DQ378" i="21" s="1"/>
  <c r="DQ380" i="21" s="1"/>
  <c r="DQ376" i="21" s="1"/>
  <c r="DQ312" i="21" s="1"/>
  <c r="M154" i="47"/>
  <c r="M114" i="47"/>
  <c r="DQ51" i="26"/>
  <c r="DQ324" i="21"/>
  <c r="V50" i="32"/>
  <c r="AE50" i="29"/>
  <c r="DQ314" i="21" l="1"/>
  <c r="DR308" i="21" s="1"/>
  <c r="DQ64" i="26"/>
  <c r="DQ48" i="26" s="1"/>
  <c r="DQ67" i="26" s="1"/>
  <c r="DQ69" i="26" s="1"/>
  <c r="M153" i="47"/>
  <c r="DR37" i="28"/>
  <c r="DR321" i="21"/>
  <c r="V63" i="32"/>
  <c r="AF36" i="31"/>
  <c r="AE63" i="29"/>
  <c r="M166" i="47" l="1"/>
  <c r="V47" i="32"/>
  <c r="V66" i="32" s="1"/>
  <c r="AE72" i="29"/>
  <c r="AE73" i="29" s="1"/>
  <c r="AE77" i="29"/>
  <c r="AE78" i="29" s="1"/>
  <c r="AE47" i="29"/>
  <c r="AE66" i="29" s="1"/>
  <c r="AE68" i="29" s="1"/>
  <c r="AF67" i="29" s="1"/>
  <c r="AF37" i="31"/>
  <c r="AF43" i="31" s="1"/>
  <c r="DR38" i="28"/>
  <c r="DR44" i="28" s="1"/>
  <c r="DR327" i="21"/>
  <c r="DR13" i="28"/>
  <c r="DR68" i="26"/>
  <c r="DR29" i="26" s="1"/>
  <c r="AF12" i="31"/>
  <c r="M150" i="47" l="1"/>
  <c r="AF17" i="31"/>
  <c r="AF44" i="31" s="1"/>
  <c r="DS28" i="25"/>
  <c r="DR18" i="28"/>
  <c r="DR45" i="28" s="1"/>
  <c r="V68" i="32"/>
  <c r="M169" i="47"/>
  <c r="DS32" i="25"/>
  <c r="DR331" i="21"/>
  <c r="DS27" i="25" l="1"/>
  <c r="DS44" i="25" s="1"/>
  <c r="DR310" i="21" s="1"/>
  <c r="DR332" i="21"/>
  <c r="DR33" i="26" s="1"/>
  <c r="M171" i="47"/>
  <c r="W67" i="32"/>
  <c r="N170" i="47" s="1"/>
  <c r="DR333" i="21" l="1"/>
  <c r="DS33" i="28" s="1"/>
  <c r="DR28" i="26"/>
  <c r="DR12" i="26" s="1"/>
  <c r="DR73" i="26" s="1"/>
  <c r="DR319" i="21" s="1"/>
  <c r="DR379" i="21"/>
  <c r="DS330" i="21" l="1"/>
  <c r="DR322" i="21"/>
  <c r="DR323" i="21"/>
  <c r="DR52" i="26" s="1"/>
  <c r="L28" i="29"/>
  <c r="DR354" i="21" l="1"/>
  <c r="DR378" i="21" s="1"/>
  <c r="DR380" i="21" s="1"/>
  <c r="DR376" i="21" s="1"/>
  <c r="DR312" i="21" s="1"/>
  <c r="DR51" i="26"/>
  <c r="DR324" i="21"/>
  <c r="DR64" i="26" l="1"/>
  <c r="DR314" i="21"/>
  <c r="DS308" i="21" s="1"/>
  <c r="DS321" i="21"/>
  <c r="DS37" i="28"/>
  <c r="DS38" i="28" s="1"/>
  <c r="DS44" i="28" s="1"/>
  <c r="DR48" i="26"/>
  <c r="DR67" i="26" s="1"/>
  <c r="DR69" i="26" s="1"/>
  <c r="L32" i="29"/>
  <c r="DS68" i="26" l="1"/>
  <c r="DS29" i="26" s="1"/>
  <c r="DS13" i="28"/>
  <c r="DS18" i="28" s="1"/>
  <c r="DS45" i="28" s="1"/>
  <c r="DS327" i="21"/>
  <c r="L27" i="29"/>
  <c r="DS331" i="21" l="1"/>
  <c r="DT32" i="25"/>
  <c r="DT28" i="25"/>
  <c r="L11" i="29"/>
  <c r="E8" i="33" s="1"/>
  <c r="DT27" i="25" l="1"/>
  <c r="DT44" i="25" s="1"/>
  <c r="DS310" i="21" s="1"/>
  <c r="DS332" i="21"/>
  <c r="DS33" i="26" l="1"/>
  <c r="DS333" i="21"/>
  <c r="DS379" i="21"/>
  <c r="L51" i="29"/>
  <c r="L50" i="29"/>
  <c r="DT33" i="28" l="1"/>
  <c r="DT330" i="21"/>
  <c r="DS28" i="26"/>
  <c r="DS12" i="26" s="1"/>
  <c r="DS73" i="26" s="1"/>
  <c r="DS319" i="21" s="1"/>
  <c r="L63" i="29"/>
  <c r="DS322" i="21" l="1"/>
  <c r="DS323" i="21"/>
  <c r="E11" i="33"/>
  <c r="F27" i="33" s="1"/>
  <c r="U69" i="24"/>
  <c r="L47" i="29"/>
  <c r="DS354" i="21" l="1"/>
  <c r="DS378" i="21" s="1"/>
  <c r="DS380" i="21" s="1"/>
  <c r="DS376" i="21" s="1"/>
  <c r="DS312" i="21" s="1"/>
  <c r="DS314" i="21" s="1"/>
  <c r="DT308" i="21" s="1"/>
  <c r="DS52" i="26"/>
  <c r="DS51" i="26"/>
  <c r="DS324" i="21"/>
  <c r="L66" i="29"/>
  <c r="DS64" i="26" l="1"/>
  <c r="DS48" i="26" s="1"/>
  <c r="DS67" i="26" s="1"/>
  <c r="DS69" i="26" s="1"/>
  <c r="DT37" i="28"/>
  <c r="DT321" i="21"/>
  <c r="DT13" i="28" l="1"/>
  <c r="DT18" i="28" s="1"/>
  <c r="DT68" i="26"/>
  <c r="DT29" i="26" s="1"/>
  <c r="DT327" i="21"/>
  <c r="DT38" i="28"/>
  <c r="DT44" i="28" s="1"/>
  <c r="DU28" i="25" l="1"/>
  <c r="DT331" i="21"/>
  <c r="DU32" i="25"/>
  <c r="DT45" i="28"/>
  <c r="DT332" i="21" l="1"/>
  <c r="DT333" i="21" s="1"/>
  <c r="DU27" i="25"/>
  <c r="DU44" i="25" s="1"/>
  <c r="DT310" i="21" s="1"/>
  <c r="DU33" i="28" l="1"/>
  <c r="DU330" i="21"/>
  <c r="DT379" i="21"/>
  <c r="DT33" i="26"/>
  <c r="DT28" i="26" l="1"/>
  <c r="DT12" i="26" s="1"/>
  <c r="DT73" i="26" s="1"/>
  <c r="DT319" i="21" s="1"/>
  <c r="DT322" i="21" l="1"/>
  <c r="DT323" i="21"/>
  <c r="DT354" i="21" s="1"/>
  <c r="DT378" i="21" s="1"/>
  <c r="DT380" i="21" s="1"/>
  <c r="DT376" i="21" s="1"/>
  <c r="DT312" i="21" s="1"/>
  <c r="DT314" i="21" s="1"/>
  <c r="DT64" i="26" l="1"/>
  <c r="DU308" i="21"/>
  <c r="DT52" i="26"/>
  <c r="DT51" i="26"/>
  <c r="DT324" i="21"/>
  <c r="DU37" i="28" l="1"/>
  <c r="DU321" i="21"/>
  <c r="DT48" i="26"/>
  <c r="DT67" i="26" s="1"/>
  <c r="DT69" i="26" s="1"/>
  <c r="DU327" i="21" l="1"/>
  <c r="DU13" i="28"/>
  <c r="DU18" i="28" s="1"/>
  <c r="DU68" i="26"/>
  <c r="DU29" i="26" s="1"/>
  <c r="DU38" i="28"/>
  <c r="DU44" i="28" s="1"/>
  <c r="DU45" i="28" l="1"/>
  <c r="DV28" i="25"/>
  <c r="DU331" i="21"/>
  <c r="DV32" i="25"/>
  <c r="DU332" i="21" l="1"/>
  <c r="DU333" i="21" s="1"/>
  <c r="DV27" i="25"/>
  <c r="DV44" i="25" s="1"/>
  <c r="DU310" i="21" s="1"/>
  <c r="DU379" i="21" l="1"/>
  <c r="DU33" i="26"/>
  <c r="DV330" i="21"/>
  <c r="DV33" i="28"/>
  <c r="DU28" i="26" l="1"/>
  <c r="DU12" i="26" s="1"/>
  <c r="DU73" i="26" s="1"/>
  <c r="DU319" i="21" s="1"/>
  <c r="DU323" i="21" l="1"/>
  <c r="DU322" i="21"/>
  <c r="DU354" i="21" l="1"/>
  <c r="DU378" i="21" s="1"/>
  <c r="DU380" i="21" s="1"/>
  <c r="DU376" i="21" s="1"/>
  <c r="DU312" i="21" s="1"/>
  <c r="DU314" i="21" s="1"/>
  <c r="DV308" i="21" s="1"/>
  <c r="DU51" i="26"/>
  <c r="DU324" i="21"/>
  <c r="DU52" i="26"/>
  <c r="DU64" i="26" l="1"/>
  <c r="DU48" i="26" s="1"/>
  <c r="DU67" i="26" s="1"/>
  <c r="DU69" i="26" s="1"/>
  <c r="DV37" i="28"/>
  <c r="DV321" i="21"/>
  <c r="DV38" i="28" l="1"/>
  <c r="DV44" i="28" s="1"/>
  <c r="DV327" i="21"/>
  <c r="DV13" i="28"/>
  <c r="DV18" i="28" s="1"/>
  <c r="DV68" i="26"/>
  <c r="DV29" i="26" s="1"/>
  <c r="DV45" i="28" l="1"/>
  <c r="DW32" i="25"/>
  <c r="DV331" i="21"/>
  <c r="DW28" i="25"/>
  <c r="DW27" i="25" l="1"/>
  <c r="DW44" i="25" s="1"/>
  <c r="DV310" i="21" s="1"/>
  <c r="DV332" i="21"/>
  <c r="DV333" i="21" s="1"/>
  <c r="DW33" i="28" l="1"/>
  <c r="DW330" i="21"/>
  <c r="DV33" i="26"/>
  <c r="DV379" i="21"/>
  <c r="DV28" i="26" l="1"/>
  <c r="DV12" i="26" s="1"/>
  <c r="DV73" i="26" s="1"/>
  <c r="DV319" i="21" s="1"/>
  <c r="DV323" i="21" l="1"/>
  <c r="DV322" i="21"/>
  <c r="DV51" i="26" l="1"/>
  <c r="DV324" i="21"/>
  <c r="DV354" i="21"/>
  <c r="DV378" i="21" s="1"/>
  <c r="DV380" i="21" s="1"/>
  <c r="DV376" i="21" s="1"/>
  <c r="DV312" i="21" s="1"/>
  <c r="DV314" i="21" s="1"/>
  <c r="DV52" i="26"/>
  <c r="DV64" i="26" l="1"/>
  <c r="DW308" i="21"/>
  <c r="DW37" i="28"/>
  <c r="DW321" i="21"/>
  <c r="DV48" i="26"/>
  <c r="DV67" i="26" s="1"/>
  <c r="DV69" i="26" s="1"/>
  <c r="DW38" i="28" l="1"/>
  <c r="DW44" i="28" s="1"/>
  <c r="DW13" i="28"/>
  <c r="DW18" i="28" s="1"/>
  <c r="DW68" i="26"/>
  <c r="DW29" i="26" s="1"/>
  <c r="DW327" i="21"/>
  <c r="AF28" i="29"/>
  <c r="DW45" i="28" l="1"/>
  <c r="DW331" i="21"/>
  <c r="DX32" i="25"/>
  <c r="DX28" i="25"/>
  <c r="AG28" i="30"/>
  <c r="AG32" i="30"/>
  <c r="AG27" i="30" l="1"/>
  <c r="AG44" i="30" s="1"/>
  <c r="DW332" i="21"/>
  <c r="DW333" i="21" s="1"/>
  <c r="DX27" i="25"/>
  <c r="DX44" i="25" s="1"/>
  <c r="DW310" i="21" s="1"/>
  <c r="DX33" i="28" l="1"/>
  <c r="DX330" i="21"/>
  <c r="DW33" i="26"/>
  <c r="DW379" i="21"/>
  <c r="AG32" i="31"/>
  <c r="AF32" i="29"/>
  <c r="AF27" i="29" l="1"/>
  <c r="AF11" i="29" s="1"/>
  <c r="DW28" i="26"/>
  <c r="DW12" i="26" s="1"/>
  <c r="DW73" i="26" s="1"/>
  <c r="DW319" i="21" s="1"/>
  <c r="DW323" i="21" l="1"/>
  <c r="DW322" i="21"/>
  <c r="DW51" i="26" l="1"/>
  <c r="DW324" i="21"/>
  <c r="DW354" i="21"/>
  <c r="DW378" i="21" s="1"/>
  <c r="DW380" i="21" s="1"/>
  <c r="DW376" i="21" s="1"/>
  <c r="DW312" i="21" s="1"/>
  <c r="DW314" i="21" s="1"/>
  <c r="DW52" i="26"/>
  <c r="AF51" i="29"/>
  <c r="AF50" i="29"/>
  <c r="DW64" i="26" l="1"/>
  <c r="DX308" i="21"/>
  <c r="DX321" i="21"/>
  <c r="DX37" i="28"/>
  <c r="AF63" i="29"/>
  <c r="AG36" i="31"/>
  <c r="AF77" i="29" l="1"/>
  <c r="AF72" i="29"/>
  <c r="AF47" i="29"/>
  <c r="AF66" i="29" s="1"/>
  <c r="AF68" i="29" s="1"/>
  <c r="AG67" i="29" s="1"/>
  <c r="AG37" i="31"/>
  <c r="AG43" i="31" s="1"/>
  <c r="DW48" i="26"/>
  <c r="DW67" i="26" s="1"/>
  <c r="DW69" i="26" s="1"/>
  <c r="DX38" i="28"/>
  <c r="DX44" i="28" s="1"/>
  <c r="DX327" i="21"/>
  <c r="DX13" i="28" l="1"/>
  <c r="DX68" i="26"/>
  <c r="DX29" i="26" s="1"/>
  <c r="DX331" i="21"/>
  <c r="DY32" i="25"/>
  <c r="AF73" i="29"/>
  <c r="AF78" i="29"/>
  <c r="AG12" i="31"/>
  <c r="AG17" i="31" l="1"/>
  <c r="AG44" i="31" s="1"/>
  <c r="DX332" i="21"/>
  <c r="DX33" i="26" s="1"/>
  <c r="DY28" i="25"/>
  <c r="DX18" i="28"/>
  <c r="DX45" i="28" s="1"/>
  <c r="DY27" i="25" l="1"/>
  <c r="DY44" i="25" s="1"/>
  <c r="DX310" i="21" s="1"/>
  <c r="DX333" i="21"/>
  <c r="DX28" i="26"/>
  <c r="DX12" i="26" s="1"/>
  <c r="DX73" i="26" s="1"/>
  <c r="DX319" i="21" s="1"/>
  <c r="DX323" i="21" l="1"/>
  <c r="DX52" i="26" s="1"/>
  <c r="DX322" i="21"/>
  <c r="DY33" i="28"/>
  <c r="DY330" i="21"/>
  <c r="DX379" i="21"/>
  <c r="DX354" i="21" l="1"/>
  <c r="DX378" i="21" s="1"/>
  <c r="DX380" i="21" s="1"/>
  <c r="DX376" i="21" s="1"/>
  <c r="DX312" i="21" s="1"/>
  <c r="DX314" i="21" s="1"/>
  <c r="DX51" i="26"/>
  <c r="DX324" i="21"/>
  <c r="DX64" i="26" l="1"/>
  <c r="DY308" i="21"/>
  <c r="DY37" i="28"/>
  <c r="DY38" i="28" s="1"/>
  <c r="DY44" i="28" s="1"/>
  <c r="DY321" i="21"/>
  <c r="DX48" i="26"/>
  <c r="DX67" i="26" s="1"/>
  <c r="DX69" i="26" s="1"/>
  <c r="DY327" i="21" l="1"/>
  <c r="DY13" i="28"/>
  <c r="DY18" i="28" s="1"/>
  <c r="DY45" i="28" s="1"/>
  <c r="DY68" i="26"/>
  <c r="DY29" i="26" s="1"/>
  <c r="DZ28" i="25" l="1"/>
  <c r="DZ32" i="25"/>
  <c r="DY331" i="21"/>
  <c r="DY332" i="21" l="1"/>
  <c r="DY33" i="26" s="1"/>
  <c r="DZ27" i="25"/>
  <c r="DZ44" i="25" s="1"/>
  <c r="DY310" i="21" s="1"/>
  <c r="DY379" i="21" l="1"/>
  <c r="DY28" i="26"/>
  <c r="DY12" i="26" s="1"/>
  <c r="DY73" i="26" s="1"/>
  <c r="DY319" i="21" s="1"/>
  <c r="DY333" i="21"/>
  <c r="DY322" i="21" l="1"/>
  <c r="DY323" i="21"/>
  <c r="DY52" i="26" s="1"/>
  <c r="DZ33" i="28"/>
  <c r="DZ330" i="21"/>
  <c r="DY354" i="21" l="1"/>
  <c r="DY378" i="21" s="1"/>
  <c r="DY380" i="21" s="1"/>
  <c r="DY376" i="21" s="1"/>
  <c r="DY312" i="21" s="1"/>
  <c r="DY51" i="26"/>
  <c r="DY324" i="21"/>
  <c r="DY64" i="26" l="1"/>
  <c r="DY48" i="26" s="1"/>
  <c r="DY67" i="26" s="1"/>
  <c r="DY69" i="26" s="1"/>
  <c r="DY314" i="21"/>
  <c r="DZ308" i="21" s="1"/>
  <c r="DZ37" i="28"/>
  <c r="DZ38" i="28" s="1"/>
  <c r="DZ44" i="28" s="1"/>
  <c r="DZ321" i="21"/>
  <c r="DZ327" i="21" l="1"/>
  <c r="DZ13" i="28"/>
  <c r="DZ18" i="28" s="1"/>
  <c r="DZ45" i="28" s="1"/>
  <c r="DZ68" i="26"/>
  <c r="DZ29" i="26" s="1"/>
  <c r="EA28" i="25" l="1"/>
  <c r="DZ331" i="21"/>
  <c r="EA32" i="25"/>
  <c r="DZ332" i="21" l="1"/>
  <c r="DZ33" i="26" s="1"/>
  <c r="EA27" i="25"/>
  <c r="EA44" i="25" s="1"/>
  <c r="DZ310" i="21" s="1"/>
  <c r="DZ333" i="21" l="1"/>
  <c r="EA33" i="28" s="1"/>
  <c r="DZ379" i="21"/>
  <c r="DZ28" i="26"/>
  <c r="DZ12" i="26" s="1"/>
  <c r="DZ73" i="26" s="1"/>
  <c r="DZ319" i="21" s="1"/>
  <c r="EA330" i="21" l="1"/>
  <c r="DZ322" i="21"/>
  <c r="DZ323" i="21"/>
  <c r="DZ52" i="26" s="1"/>
  <c r="DZ51" i="26" l="1"/>
  <c r="DZ324" i="21"/>
  <c r="DZ354" i="21"/>
  <c r="DZ378" i="21" s="1"/>
  <c r="DZ380" i="21" s="1"/>
  <c r="DZ376" i="21" s="1"/>
  <c r="DZ312" i="21" s="1"/>
  <c r="DZ314" i="21" s="1"/>
  <c r="DZ64" i="26" l="1"/>
  <c r="EA308" i="21"/>
  <c r="EA37" i="28"/>
  <c r="EA38" i="28" s="1"/>
  <c r="EA44" i="28" s="1"/>
  <c r="EA321" i="21"/>
  <c r="EA327" i="21" l="1"/>
  <c r="DZ48" i="26"/>
  <c r="DZ67" i="26" s="1"/>
  <c r="DZ69" i="26" s="1"/>
  <c r="EA13" i="28" l="1"/>
  <c r="EA18" i="28" s="1"/>
  <c r="EA45" i="28" s="1"/>
  <c r="EA68" i="26"/>
  <c r="EA29" i="26" s="1"/>
  <c r="EB32" i="25"/>
  <c r="EA331" i="21"/>
  <c r="EA332" i="21" l="1"/>
  <c r="EA33" i="26" s="1"/>
  <c r="EA28" i="26" s="1"/>
  <c r="EA12" i="26" s="1"/>
  <c r="EA73" i="26" s="1"/>
  <c r="EA319" i="21" s="1"/>
  <c r="EB28" i="25"/>
  <c r="EA333" i="21" l="1"/>
  <c r="EB330" i="21" s="1"/>
  <c r="EA323" i="21"/>
  <c r="EA52" i="26" s="1"/>
  <c r="EA322" i="21"/>
  <c r="EB27" i="25"/>
  <c r="EB44" i="25" s="1"/>
  <c r="EA310" i="21" s="1"/>
  <c r="EB33" i="28" l="1"/>
  <c r="EA354" i="21"/>
  <c r="EA378" i="21" s="1"/>
  <c r="EA379" i="21"/>
  <c r="EA51" i="26"/>
  <c r="EA324" i="21"/>
  <c r="EA380" i="21" l="1"/>
  <c r="EA376" i="21" s="1"/>
  <c r="EA312" i="21" s="1"/>
  <c r="EA64" i="26" s="1"/>
  <c r="EA48" i="26" s="1"/>
  <c r="EA67" i="26" s="1"/>
  <c r="EA69" i="26" s="1"/>
  <c r="EB37" i="28"/>
  <c r="EB38" i="28" s="1"/>
  <c r="EB44" i="28" s="1"/>
  <c r="EB321" i="21"/>
  <c r="EA314" i="21" l="1"/>
  <c r="EB308" i="21" s="1"/>
  <c r="EB13" i="28"/>
  <c r="EB18" i="28" s="1"/>
  <c r="EB45" i="28" s="1"/>
  <c r="EB68" i="26"/>
  <c r="EB29" i="26" s="1"/>
  <c r="EB327" i="21"/>
  <c r="EC28" i="25" l="1"/>
  <c r="EB331" i="21"/>
  <c r="EC32" i="25"/>
  <c r="EB332" i="21" l="1"/>
  <c r="EB33" i="26" s="1"/>
  <c r="EC27" i="25"/>
  <c r="EC44" i="25" s="1"/>
  <c r="EB310" i="21" s="1"/>
  <c r="EB379" i="21" l="1"/>
  <c r="EB28" i="26"/>
  <c r="EB12" i="26" s="1"/>
  <c r="EB73" i="26" s="1"/>
  <c r="EB319" i="21" s="1"/>
  <c r="EB333" i="21"/>
  <c r="EC330" i="21" l="1"/>
  <c r="EC33" i="28"/>
  <c r="EB323" i="21"/>
  <c r="EB52" i="26" s="1"/>
  <c r="EB322" i="21"/>
  <c r="L29" i="26"/>
  <c r="EB51" i="26" l="1"/>
  <c r="EB324" i="21"/>
  <c r="EB354" i="21"/>
  <c r="EB378" i="21" s="1"/>
  <c r="EB380" i="21" s="1"/>
  <c r="EB376" i="21" s="1"/>
  <c r="EB312" i="21" s="1"/>
  <c r="EB314" i="21" s="1"/>
  <c r="M32" i="30"/>
  <c r="M28" i="30"/>
  <c r="M32" i="25"/>
  <c r="M28" i="25"/>
  <c r="EB64" i="26" l="1"/>
  <c r="EC308" i="21"/>
  <c r="EC37" i="28"/>
  <c r="EC38" i="28" s="1"/>
  <c r="EC44" i="28" s="1"/>
  <c r="EC321" i="21"/>
  <c r="EB48" i="26"/>
  <c r="EB67" i="26" s="1"/>
  <c r="EB69" i="26" s="1"/>
  <c r="M27" i="25"/>
  <c r="L33" i="26"/>
  <c r="M27" i="30"/>
  <c r="EC327" i="21" l="1"/>
  <c r="EC13" i="28"/>
  <c r="EC18" i="28" s="1"/>
  <c r="EC45" i="28" s="1"/>
  <c r="EC68" i="26"/>
  <c r="EC29" i="26" s="1"/>
  <c r="L28" i="26"/>
  <c r="M44" i="25"/>
  <c r="AG28" i="29"/>
  <c r="W28" i="32"/>
  <c r="N132" i="47" l="1"/>
  <c r="L28" i="32"/>
  <c r="C132" i="47" s="1"/>
  <c r="ED28" i="25"/>
  <c r="ED32" i="25"/>
  <c r="EC331" i="21"/>
  <c r="L327" i="21"/>
  <c r="L310" i="21"/>
  <c r="L12" i="26"/>
  <c r="AH28" i="30"/>
  <c r="AH32" i="30"/>
  <c r="AH27" i="30" l="1"/>
  <c r="AH44" i="30" s="1"/>
  <c r="L331" i="21"/>
  <c r="EC332" i="21"/>
  <c r="ED27" i="25"/>
  <c r="ED44" i="25" s="1"/>
  <c r="EC310" i="21" s="1"/>
  <c r="EC333" i="21" l="1"/>
  <c r="EC33" i="26"/>
  <c r="L332" i="21"/>
  <c r="EC379" i="21"/>
  <c r="AG32" i="29"/>
  <c r="W32" i="32"/>
  <c r="N136" i="47" l="1"/>
  <c r="L32" i="32"/>
  <c r="C136" i="47" s="1"/>
  <c r="W27" i="32"/>
  <c r="AG27" i="29"/>
  <c r="AG11" i="29" s="1"/>
  <c r="EC28" i="26"/>
  <c r="EC12" i="26" s="1"/>
  <c r="EC73" i="26" s="1"/>
  <c r="EC319" i="21" s="1"/>
  <c r="ED33" i="28"/>
  <c r="ED330" i="21"/>
  <c r="L51" i="26"/>
  <c r="AH32" i="31"/>
  <c r="N131" i="47" l="1"/>
  <c r="W11" i="32"/>
  <c r="L27" i="32"/>
  <c r="C131" i="47" s="1"/>
  <c r="EC323" i="21"/>
  <c r="EC322" i="21"/>
  <c r="L48" i="26"/>
  <c r="EC354" i="21" l="1"/>
  <c r="EC378" i="21" s="1"/>
  <c r="EC380" i="21" s="1"/>
  <c r="EC376" i="21" s="1"/>
  <c r="EC312" i="21" s="1"/>
  <c r="EC314" i="21" s="1"/>
  <c r="EC51" i="26"/>
  <c r="L322" i="21"/>
  <c r="EC324" i="21"/>
  <c r="N114" i="47"/>
  <c r="L11" i="32"/>
  <c r="C114" i="47" s="1"/>
  <c r="EC52" i="26"/>
  <c r="L323" i="21"/>
  <c r="L67" i="26"/>
  <c r="W50" i="32"/>
  <c r="W51" i="32"/>
  <c r="AG50" i="29"/>
  <c r="AG51" i="29"/>
  <c r="N153" i="47" l="1"/>
  <c r="L50" i="32"/>
  <c r="C153" i="47" s="1"/>
  <c r="N154" i="47"/>
  <c r="L51" i="32"/>
  <c r="C154" i="47" s="1"/>
  <c r="ED37" i="28"/>
  <c r="ED321" i="21"/>
  <c r="EC64" i="26"/>
  <c r="L312" i="21"/>
  <c r="L314" i="21" s="1"/>
  <c r="ED308" i="21"/>
  <c r="AG63" i="29"/>
  <c r="W63" i="32"/>
  <c r="AH36" i="31"/>
  <c r="T13" i="24" l="1" a="1"/>
  <c r="T32" i="24" s="1"/>
  <c r="AH37" i="31"/>
  <c r="AH43" i="31" s="1"/>
  <c r="N166" i="47"/>
  <c r="L63" i="32"/>
  <c r="C166" i="47" s="1"/>
  <c r="W47" i="32"/>
  <c r="AG77" i="29"/>
  <c r="AG72" i="29"/>
  <c r="AG47" i="29"/>
  <c r="AG66" i="29" s="1"/>
  <c r="AG68" i="29" s="1"/>
  <c r="L68" i="29" s="1"/>
  <c r="ED327" i="21"/>
  <c r="L37" i="28"/>
  <c r="D60" i="24" s="1"/>
  <c r="ED38" i="28"/>
  <c r="ED44" i="28" s="1"/>
  <c r="EC48" i="26"/>
  <c r="EC67" i="26" s="1"/>
  <c r="EC69" i="26" s="1"/>
  <c r="T13" i="24" l="1"/>
  <c r="T14" i="24"/>
  <c r="T15" i="24"/>
  <c r="T16" i="24"/>
  <c r="T17" i="24"/>
  <c r="T18" i="24"/>
  <c r="T19" i="24"/>
  <c r="T20" i="24"/>
  <c r="T21" i="24"/>
  <c r="T22" i="24"/>
  <c r="T23" i="24"/>
  <c r="V23" i="24" s="1"/>
  <c r="T24" i="24"/>
  <c r="V24" i="24" s="1"/>
  <c r="T25" i="24"/>
  <c r="V25" i="24" s="1"/>
  <c r="T26" i="24"/>
  <c r="V26" i="24" s="1"/>
  <c r="T27" i="24"/>
  <c r="V27" i="24" s="1"/>
  <c r="T28" i="24"/>
  <c r="V28" i="24" s="1"/>
  <c r="T29" i="24"/>
  <c r="V29" i="24" s="1"/>
  <c r="T30" i="24"/>
  <c r="V30" i="24" s="1"/>
  <c r="T31" i="24"/>
  <c r="V31" i="24" s="1"/>
  <c r="ED68" i="26"/>
  <c r="ED29" i="26" s="1"/>
  <c r="EE28" i="25" s="1"/>
  <c r="ED13" i="28"/>
  <c r="L69" i="26"/>
  <c r="N150" i="47"/>
  <c r="L47" i="32"/>
  <c r="C150" i="47" s="1"/>
  <c r="W66" i="32"/>
  <c r="ED331" i="21"/>
  <c r="EE32" i="25"/>
  <c r="AG73" i="29"/>
  <c r="D73" i="29" s="1"/>
  <c r="V10" i="24" s="1"/>
  <c r="D72" i="29"/>
  <c r="V9" i="24" s="1"/>
  <c r="F180" i="47" s="1"/>
  <c r="V32" i="24"/>
  <c r="AG78" i="29"/>
  <c r="D78" i="29" s="1"/>
  <c r="U10" i="24" s="1"/>
  <c r="D181" i="47" s="1"/>
  <c r="D77" i="29"/>
  <c r="U9" i="24" s="1"/>
  <c r="D180" i="47" s="1"/>
  <c r="AH12" i="31"/>
  <c r="T33" i="24" l="1"/>
  <c r="V33" i="24" s="1"/>
  <c r="S9" i="24" s="1"/>
  <c r="C180" i="47" s="1"/>
  <c r="H217" i="47" s="1"/>
  <c r="V20" i="24"/>
  <c r="H214" i="47" s="1"/>
  <c r="F214" i="47"/>
  <c r="D214" i="47" s="1"/>
  <c r="F210" i="47"/>
  <c r="D210" i="47" s="1"/>
  <c r="V16" i="24"/>
  <c r="H210" i="47" s="1"/>
  <c r="F213" i="47"/>
  <c r="D213" i="47" s="1"/>
  <c r="V19" i="24"/>
  <c r="H213" i="47" s="1"/>
  <c r="F209" i="47"/>
  <c r="D209" i="47" s="1"/>
  <c r="V15" i="24"/>
  <c r="H209" i="47" s="1"/>
  <c r="V22" i="24"/>
  <c r="H216" i="47" s="1"/>
  <c r="F216" i="47"/>
  <c r="D216" i="47" s="1"/>
  <c r="V18" i="24"/>
  <c r="H212" i="47" s="1"/>
  <c r="F212" i="47"/>
  <c r="D212" i="47" s="1"/>
  <c r="V14" i="24"/>
  <c r="H208" i="47" s="1"/>
  <c r="F208" i="47"/>
  <c r="D208" i="47" s="1"/>
  <c r="V21" i="24"/>
  <c r="H215" i="47" s="1"/>
  <c r="F215" i="47"/>
  <c r="D215" i="47" s="1"/>
  <c r="V17" i="24"/>
  <c r="H211" i="47" s="1"/>
  <c r="F211" i="47"/>
  <c r="D211" i="47" s="1"/>
  <c r="V13" i="24"/>
  <c r="H207" i="47" s="1"/>
  <c r="F207" i="47"/>
  <c r="AH17" i="31"/>
  <c r="AH44" i="31" s="1"/>
  <c r="ED332" i="21"/>
  <c r="ED33" i="26" s="1"/>
  <c r="ED28" i="26" s="1"/>
  <c r="ED12" i="26" s="1"/>
  <c r="ED73" i="26" s="1"/>
  <c r="ED319" i="21" s="1"/>
  <c r="N169" i="47"/>
  <c r="W68" i="32"/>
  <c r="L66" i="32"/>
  <c r="C169" i="47" s="1"/>
  <c r="ED18" i="28"/>
  <c r="ED45" i="28" s="1"/>
  <c r="D4" i="49"/>
  <c r="F181" i="47"/>
  <c r="D3" i="49"/>
  <c r="EE27" i="25"/>
  <c r="EE44" i="25" s="1"/>
  <c r="ED310" i="21" s="1"/>
  <c r="S10" i="24" l="1"/>
  <c r="C181" i="47" s="1"/>
  <c r="T35" i="24"/>
  <c r="T10" i="24" s="1"/>
  <c r="E181" i="47" s="1"/>
  <c r="D207" i="47"/>
  <c r="D217" i="47" s="1"/>
  <c r="F217" i="47"/>
  <c r="ED333" i="21"/>
  <c r="EE330" i="21" s="1"/>
  <c r="N171" i="47"/>
  <c r="L68" i="32"/>
  <c r="C171" i="47" s="1"/>
  <c r="ED379" i="21"/>
  <c r="ED323" i="21"/>
  <c r="ED52" i="26" s="1"/>
  <c r="ED322" i="21"/>
  <c r="V69" i="24" l="1"/>
  <c r="V35" i="24"/>
  <c r="T9" i="24" s="1"/>
  <c r="E180" i="47" s="1"/>
  <c r="ED51" i="26"/>
  <c r="ED324" i="21"/>
  <c r="EE321" i="21" s="1"/>
  <c r="ED354" i="21"/>
  <c r="ED378" i="21" s="1"/>
  <c r="ED380" i="21" s="1"/>
  <c r="ED376" i="21" s="1"/>
  <c r="EE327" i="21" l="1"/>
  <c r="ED312" i="21"/>
  <c r="ED314" i="21" s="1"/>
  <c r="ED64" i="26" l="1"/>
  <c r="ED48" i="26" s="1"/>
  <c r="ED67" i="26" s="1"/>
  <c r="ED69" i="26" s="1"/>
  <c r="EE68" i="26" s="1"/>
  <c r="EE29" i="26" s="1"/>
  <c r="EF28" i="25" s="1"/>
  <c r="EE308" i="21"/>
  <c r="EE331" i="21"/>
  <c r="EF32" i="25"/>
  <c r="EE332" i="21" l="1"/>
  <c r="EE33" i="26" s="1"/>
  <c r="EE28" i="26" s="1"/>
  <c r="EE12" i="26" s="1"/>
  <c r="EE73" i="26" s="1"/>
  <c r="EE319" i="21" s="1"/>
  <c r="EF27" i="25"/>
  <c r="EF44" i="25" s="1"/>
  <c r="EE310" i="21" s="1"/>
  <c r="EE379" i="21" s="1"/>
  <c r="EE323" i="21" l="1"/>
  <c r="EE52" i="26" s="1"/>
  <c r="EE322" i="21"/>
  <c r="EE333" i="21"/>
  <c r="EF330" i="21" s="1"/>
  <c r="EE354" i="21" l="1"/>
  <c r="EE378" i="21" s="1"/>
  <c r="EE380" i="21" s="1"/>
  <c r="EE376" i="21" s="1"/>
  <c r="EE312" i="21" s="1"/>
  <c r="EE314" i="21" s="1"/>
  <c r="EE51" i="26"/>
  <c r="EE324" i="21"/>
  <c r="EF321" i="21" s="1"/>
  <c r="EF327" i="21" l="1"/>
  <c r="EE64" i="26"/>
  <c r="EE48" i="26" s="1"/>
  <c r="EE67" i="26" s="1"/>
  <c r="EE69" i="26" s="1"/>
  <c r="EF68" i="26" s="1"/>
  <c r="EF29" i="26" s="1"/>
  <c r="EG28" i="25" s="1"/>
  <c r="EF308" i="21"/>
  <c r="EG32" i="25" l="1"/>
  <c r="EG27" i="25" s="1"/>
  <c r="EG44" i="25" s="1"/>
  <c r="EF310" i="21" s="1"/>
  <c r="EF379" i="21" s="1"/>
  <c r="EF331" i="21"/>
  <c r="EF332" i="21" l="1"/>
  <c r="EF33" i="26" s="1"/>
  <c r="EF28" i="26" s="1"/>
  <c r="EF12" i="26" s="1"/>
  <c r="EF73" i="26" s="1"/>
  <c r="EF319" i="21" s="1"/>
  <c r="EF333" i="21" l="1"/>
  <c r="EG330" i="21" s="1"/>
  <c r="EF322" i="21"/>
  <c r="EF323" i="21"/>
  <c r="EF52" i="26" s="1"/>
  <c r="EF354" i="21" l="1"/>
  <c r="EF378" i="21" s="1"/>
  <c r="EF380" i="21" s="1"/>
  <c r="EF376" i="21" s="1"/>
  <c r="EF312" i="21" s="1"/>
  <c r="EF314" i="21" s="1"/>
  <c r="EF51" i="26"/>
  <c r="EF324" i="21"/>
  <c r="EG321" i="21" s="1"/>
  <c r="EG327" i="21" l="1"/>
  <c r="EF64" i="26"/>
  <c r="EF48" i="26" s="1"/>
  <c r="EF67" i="26" s="1"/>
  <c r="EF69" i="26" s="1"/>
  <c r="EG68" i="26" s="1"/>
  <c r="EG29" i="26" s="1"/>
  <c r="EH28" i="25" s="1"/>
  <c r="EG308" i="21"/>
  <c r="EH32" i="25" l="1"/>
  <c r="EG331" i="21"/>
  <c r="EH27" i="25" l="1"/>
  <c r="EH44" i="25" s="1"/>
  <c r="EG310" i="21" s="1"/>
  <c r="EG332" i="21"/>
  <c r="EG33" i="26" s="1"/>
  <c r="EG28" i="26" s="1"/>
  <c r="EG12" i="26" s="1"/>
  <c r="EG73" i="26" s="1"/>
  <c r="EG319" i="21" s="1"/>
  <c r="EG323" i="21" l="1"/>
  <c r="EG52" i="26" s="1"/>
  <c r="EG322" i="21"/>
  <c r="EG333" i="21"/>
  <c r="EH330" i="21" s="1"/>
  <c r="EG379" i="21"/>
  <c r="EG354" i="21" l="1"/>
  <c r="EG378" i="21" s="1"/>
  <c r="EG380" i="21" s="1"/>
  <c r="EG376" i="21" s="1"/>
  <c r="EG312" i="21" s="1"/>
  <c r="EG314" i="21" s="1"/>
  <c r="EG51" i="26"/>
  <c r="EG324" i="21"/>
  <c r="EH321" i="21" s="1"/>
  <c r="EH327" i="21" l="1"/>
  <c r="EG64" i="26"/>
  <c r="EG48" i="26" s="1"/>
  <c r="EG67" i="26" s="1"/>
  <c r="EG69" i="26" s="1"/>
  <c r="EH68" i="26" s="1"/>
  <c r="EH29" i="26" s="1"/>
  <c r="EI28" i="25" s="1"/>
  <c r="EH308" i="21"/>
  <c r="EI32" i="25" l="1"/>
  <c r="EH331" i="21"/>
  <c r="EH332" i="21" l="1"/>
  <c r="EH33" i="26" s="1"/>
  <c r="EH28" i="26" s="1"/>
  <c r="EH12" i="26" s="1"/>
  <c r="EH73" i="26" s="1"/>
  <c r="EH319" i="21" s="1"/>
  <c r="EI27" i="25"/>
  <c r="EI44" i="25" s="1"/>
  <c r="EH310" i="21" s="1"/>
  <c r="EH333" i="21" l="1"/>
  <c r="EI330" i="21" s="1"/>
  <c r="EH379" i="21"/>
  <c r="EH322" i="21"/>
  <c r="EH323" i="21"/>
  <c r="EH52" i="26" s="1"/>
  <c r="EH354" i="21" l="1"/>
  <c r="EH378" i="21" s="1"/>
  <c r="EH380" i="21" s="1"/>
  <c r="EH376" i="21" s="1"/>
  <c r="EH312" i="21" s="1"/>
  <c r="EH314" i="21" s="1"/>
  <c r="EH51" i="26"/>
  <c r="EH324" i="21"/>
  <c r="EI321" i="21" s="1"/>
  <c r="EI327" i="21" l="1"/>
  <c r="EH64" i="26"/>
  <c r="EH48" i="26" s="1"/>
  <c r="EH67" i="26" s="1"/>
  <c r="EH69" i="26" s="1"/>
  <c r="EI68" i="26" s="1"/>
  <c r="EI29" i="26" s="1"/>
  <c r="EJ28" i="25" s="1"/>
  <c r="EI308" i="21"/>
  <c r="AI28" i="30"/>
  <c r="EJ32" i="25" l="1"/>
  <c r="EI331" i="21"/>
  <c r="AI32" i="30"/>
  <c r="AI27" i="30" l="1"/>
  <c r="AI44" i="30" s="1"/>
  <c r="EI332" i="21"/>
  <c r="EI33" i="26" s="1"/>
  <c r="EI28" i="26" s="1"/>
  <c r="EI12" i="26" s="1"/>
  <c r="EI73" i="26" s="1"/>
  <c r="EI319" i="21" s="1"/>
  <c r="EJ27" i="25"/>
  <c r="EJ44" i="25" s="1"/>
  <c r="EI310" i="21" s="1"/>
  <c r="EI333" i="21" l="1"/>
  <c r="EJ330" i="21" s="1"/>
  <c r="EI379" i="21"/>
  <c r="EI323" i="21"/>
  <c r="EI52" i="26" s="1"/>
  <c r="EI322" i="21"/>
  <c r="EI51" i="26" l="1"/>
  <c r="EI324" i="21"/>
  <c r="EJ321" i="21" s="1"/>
  <c r="EI354" i="21"/>
  <c r="EI378" i="21" s="1"/>
  <c r="EI380" i="21" s="1"/>
  <c r="EI376" i="21" s="1"/>
  <c r="EI312" i="21" s="1"/>
  <c r="EI314" i="21" s="1"/>
  <c r="EI64" i="26" l="1"/>
  <c r="EI48" i="26" s="1"/>
  <c r="EI67" i="26" s="1"/>
  <c r="EI69" i="26" s="1"/>
  <c r="EJ68" i="26" s="1"/>
  <c r="EJ29" i="26" s="1"/>
  <c r="EK28" i="25" s="1"/>
  <c r="EJ308" i="21"/>
  <c r="EJ327" i="21"/>
  <c r="EJ331" i="21" l="1"/>
  <c r="EK32" i="25"/>
  <c r="EK27" i="25" l="1"/>
  <c r="EK44" i="25" s="1"/>
  <c r="EJ310" i="21" s="1"/>
  <c r="EJ332" i="21"/>
  <c r="EJ33" i="26" s="1"/>
  <c r="EJ28" i="26" s="1"/>
  <c r="EJ12" i="26" s="1"/>
  <c r="EJ73" i="26" s="1"/>
  <c r="EJ319" i="21" s="1"/>
  <c r="EJ333" i="21" l="1"/>
  <c r="EK330" i="21" s="1"/>
  <c r="EJ322" i="21"/>
  <c r="EJ323" i="21"/>
  <c r="EJ52" i="26" s="1"/>
  <c r="EJ379" i="21"/>
  <c r="EJ354" i="21" l="1"/>
  <c r="EJ378" i="21" s="1"/>
  <c r="EJ380" i="21" s="1"/>
  <c r="EJ376" i="21" s="1"/>
  <c r="EJ312" i="21" s="1"/>
  <c r="EJ314" i="21" s="1"/>
  <c r="EJ51" i="26"/>
  <c r="EJ324" i="21"/>
  <c r="EK321" i="21" s="1"/>
  <c r="EK327" i="21" l="1"/>
  <c r="EJ64" i="26"/>
  <c r="EJ48" i="26" s="1"/>
  <c r="EJ67" i="26" s="1"/>
  <c r="EJ69" i="26" s="1"/>
  <c r="EK68" i="26" s="1"/>
  <c r="EK29" i="26" s="1"/>
  <c r="EL28" i="25" s="1"/>
  <c r="EK308" i="21"/>
  <c r="EK331" i="21" l="1"/>
  <c r="EL32" i="25"/>
  <c r="EK332" i="21" l="1"/>
  <c r="EK33" i="26" s="1"/>
  <c r="EK28" i="26" s="1"/>
  <c r="EK12" i="26" s="1"/>
  <c r="EK73" i="26" s="1"/>
  <c r="EK319" i="21" s="1"/>
  <c r="EL27" i="25"/>
  <c r="EL44" i="25" s="1"/>
  <c r="EK310" i="21" s="1"/>
  <c r="EK379" i="21" l="1"/>
  <c r="EK322" i="21"/>
  <c r="EK323" i="21"/>
  <c r="EK52" i="26" s="1"/>
  <c r="EK333" i="21"/>
  <c r="EL330" i="21" s="1"/>
  <c r="EK51" i="26" l="1"/>
  <c r="EK324" i="21"/>
  <c r="EL321" i="21" s="1"/>
  <c r="EK354" i="21"/>
  <c r="EK378" i="21" s="1"/>
  <c r="EK380" i="21" s="1"/>
  <c r="EK376" i="21" s="1"/>
  <c r="EK312" i="21" s="1"/>
  <c r="EK314" i="21" s="1"/>
  <c r="EL327" i="21" l="1"/>
  <c r="EK64" i="26"/>
  <c r="EK48" i="26" s="1"/>
  <c r="EK67" i="26" s="1"/>
  <c r="EK69" i="26" s="1"/>
  <c r="EL68" i="26" s="1"/>
  <c r="EL29" i="26" s="1"/>
  <c r="EM28" i="25" s="1"/>
  <c r="EL308" i="21"/>
  <c r="EM32" i="25" l="1"/>
  <c r="EL331" i="21"/>
  <c r="EL332" i="21" l="1"/>
  <c r="EL33" i="26" s="1"/>
  <c r="EL28" i="26" s="1"/>
  <c r="EL12" i="26" s="1"/>
  <c r="EL73" i="26" s="1"/>
  <c r="EL319" i="21" s="1"/>
  <c r="EM27" i="25"/>
  <c r="EM44" i="25" s="1"/>
  <c r="EL310" i="21" s="1"/>
  <c r="EL333" i="21" l="1"/>
  <c r="EM330" i="21" s="1"/>
  <c r="EL379" i="21"/>
  <c r="EL322" i="21"/>
  <c r="EL323" i="21"/>
  <c r="EL52" i="26" s="1"/>
  <c r="EL354" i="21" l="1"/>
  <c r="EL378" i="21" s="1"/>
  <c r="EL380" i="21" s="1"/>
  <c r="EL376" i="21" s="1"/>
  <c r="EL312" i="21" s="1"/>
  <c r="EL51" i="26"/>
  <c r="EL324" i="21"/>
  <c r="EM321" i="21" s="1"/>
  <c r="EL64" i="26" l="1"/>
  <c r="EL48" i="26" s="1"/>
  <c r="EL67" i="26" s="1"/>
  <c r="EL69" i="26" s="1"/>
  <c r="EM68" i="26" s="1"/>
  <c r="EM29" i="26" s="1"/>
  <c r="EN28" i="25" s="1"/>
  <c r="EL314" i="21"/>
  <c r="EM308" i="21" s="1"/>
  <c r="EM327" i="21"/>
  <c r="EM331" i="21" l="1"/>
  <c r="EN32" i="25"/>
  <c r="EN27" i="25" l="1"/>
  <c r="EN44" i="25" s="1"/>
  <c r="EM310" i="21" s="1"/>
  <c r="EM332" i="21"/>
  <c r="EM33" i="26" s="1"/>
  <c r="EM28" i="26" s="1"/>
  <c r="EM12" i="26" s="1"/>
  <c r="EM73" i="26" s="1"/>
  <c r="EM319" i="21" s="1"/>
  <c r="EM333" i="21" l="1"/>
  <c r="EN330" i="21" s="1"/>
  <c r="EM323" i="21"/>
  <c r="EM52" i="26" s="1"/>
  <c r="EM322" i="21"/>
  <c r="EM379" i="21"/>
  <c r="EM354" i="21" l="1"/>
  <c r="EM378" i="21" s="1"/>
  <c r="EM380" i="21" s="1"/>
  <c r="EM376" i="21" s="1"/>
  <c r="EM312" i="21" s="1"/>
  <c r="EM51" i="26"/>
  <c r="EM324" i="21"/>
  <c r="EN321" i="21" s="1"/>
  <c r="EM64" i="26" l="1"/>
  <c r="EM48" i="26" s="1"/>
  <c r="EM67" i="26" s="1"/>
  <c r="EM69" i="26" s="1"/>
  <c r="EN68" i="26" s="1"/>
  <c r="EN29" i="26" s="1"/>
  <c r="EO28" i="25" s="1"/>
  <c r="EM314" i="21"/>
  <c r="EN308" i="21" s="1"/>
  <c r="EN327" i="21"/>
  <c r="EN331" i="21" l="1"/>
  <c r="EO32" i="25"/>
  <c r="EO27" i="25" l="1"/>
  <c r="EO44" i="25" s="1"/>
  <c r="EN310" i="21" s="1"/>
  <c r="EN332" i="21"/>
  <c r="EN33" i="26" s="1"/>
  <c r="EN28" i="26" s="1"/>
  <c r="EN12" i="26" s="1"/>
  <c r="EN73" i="26" s="1"/>
  <c r="EN319" i="21" s="1"/>
  <c r="EN333" i="21" l="1"/>
  <c r="EO330" i="21" s="1"/>
  <c r="EN323" i="21"/>
  <c r="EN52" i="26" s="1"/>
  <c r="EN322" i="21"/>
  <c r="EN379" i="21"/>
  <c r="EN51" i="26" l="1"/>
  <c r="EN324" i="21"/>
  <c r="EO321" i="21" s="1"/>
  <c r="EN354" i="21"/>
  <c r="EN378" i="21" s="1"/>
  <c r="EN380" i="21" s="1"/>
  <c r="EN376" i="21" s="1"/>
  <c r="EN312" i="21" s="1"/>
  <c r="EN314" i="21" s="1"/>
  <c r="EN64" i="26" l="1"/>
  <c r="EN48" i="26" s="1"/>
  <c r="EN67" i="26" s="1"/>
  <c r="EN69" i="26" s="1"/>
  <c r="EO68" i="26" s="1"/>
  <c r="EO29" i="26" s="1"/>
  <c r="EO308" i="21"/>
  <c r="EO327" i="21"/>
  <c r="EP32" i="25" l="1"/>
  <c r="EO331" i="21"/>
  <c r="EP28" i="25"/>
  <c r="AJ28" i="30"/>
  <c r="AJ32" i="30"/>
  <c r="AJ27" i="30" l="1"/>
  <c r="AJ44" i="30" s="1"/>
  <c r="M44" i="30" s="1"/>
  <c r="E3" i="33" s="1"/>
  <c r="EO332" i="21"/>
  <c r="EO33" i="26" s="1"/>
  <c r="EO28" i="26" s="1"/>
  <c r="EO12" i="26" s="1"/>
  <c r="EP27" i="25"/>
  <c r="EP44" i="25" s="1"/>
  <c r="EO310" i="21" s="1"/>
  <c r="EO379" i="21" l="1"/>
  <c r="EO73" i="26"/>
  <c r="EO319" i="21" s="1"/>
  <c r="EO333" i="21"/>
  <c r="F28" i="33"/>
  <c r="F29" i="33" s="1"/>
  <c r="F35" i="33" s="1"/>
  <c r="F36" i="33" s="1"/>
  <c r="E7" i="33"/>
  <c r="E9" i="33" l="1"/>
  <c r="V64" i="24" s="1"/>
  <c r="E12" i="33"/>
  <c r="EO322" i="21"/>
  <c r="EO323" i="21"/>
  <c r="EO52" i="26" s="1"/>
  <c r="L52" i="26" s="1"/>
  <c r="F51" i="33" l="1"/>
  <c r="F52" i="33" s="1"/>
  <c r="F54" i="33" s="1"/>
  <c r="V68" i="24" s="1"/>
  <c r="E16" i="33"/>
  <c r="EO51" i="26"/>
  <c r="EO324" i="21"/>
  <c r="EO354" i="21"/>
  <c r="EO378" i="21" s="1"/>
  <c r="EO380" i="21" s="1"/>
  <c r="EO376" i="21" s="1"/>
  <c r="EO312" i="21" l="1"/>
  <c r="EO314" i="21" s="1"/>
  <c r="L376" i="21"/>
  <c r="EO64" i="26" l="1"/>
  <c r="L64" i="26" l="1"/>
  <c r="EO48" i="26"/>
  <c r="EO67" i="26" s="1"/>
  <c r="EO69" i="2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Lee, Kyung-Taek (KR/Deal Adv2)</author>
  </authors>
  <commentList>
    <comment ref="H8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Lee, Kyung-Taek (KR/Deal Adv2):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투자비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총액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임대보증금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Lee Kyungtaek</author>
    <author>Kyungtaek Lee</author>
    <author>Lee, Kyung-Taek (KR/Deal Adv2)</author>
    <author>LKT</author>
  </authors>
  <commentList>
    <comment ref="I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0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누를것</t>
        </r>
      </text>
    </comment>
    <comment ref="U1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Lee Kyungtaek: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공모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분리과세
사모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토지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별도합산과세</t>
        </r>
      </text>
    </comment>
    <comment ref="G20" authorId="2" shapeId="0" xr:uid="{00000000-0006-0000-0200-000003000000}">
      <text>
        <r>
          <rPr>
            <b/>
            <sz val="9"/>
            <color indexed="81"/>
            <rFont val="Tahoma"/>
            <family val="2"/>
          </rPr>
          <t>Kyungtaek Lee:</t>
        </r>
        <r>
          <rPr>
            <sz val="9"/>
            <color indexed="81"/>
            <rFont val="Tahoma"/>
            <family val="2"/>
          </rPr>
          <t xml:space="preserve">
LTV </t>
        </r>
        <r>
          <rPr>
            <sz val="9"/>
            <color indexed="81"/>
            <rFont val="돋움"/>
            <family val="3"/>
            <charset val="129"/>
          </rPr>
          <t>산정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</text>
    </comment>
    <comment ref="F38" authorId="2" shapeId="0" xr:uid="{00000000-0006-0000-0200-000004000000}">
      <text>
        <r>
          <rPr>
            <b/>
            <sz val="9"/>
            <color indexed="81"/>
            <rFont val="Tahoma"/>
            <family val="2"/>
          </rPr>
          <t>Kyungtaek 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후순위를</t>
        </r>
        <r>
          <rPr>
            <sz val="9"/>
            <color indexed="81"/>
            <rFont val="Tahoma"/>
            <family val="2"/>
          </rPr>
          <t xml:space="preserve"> 0</t>
        </r>
        <r>
          <rPr>
            <sz val="9"/>
            <color indexed="81"/>
            <rFont val="돋움"/>
            <family val="3"/>
            <charset val="129"/>
          </rPr>
          <t>원으로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싶으면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선순위와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LTV </t>
        </r>
        <r>
          <rPr>
            <sz val="9"/>
            <color indexed="81"/>
            <rFont val="돋움"/>
            <family val="3"/>
            <charset val="129"/>
          </rPr>
          <t>기입하면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</text>
    </comment>
    <comment ref="V54" authorId="3" shapeId="0" xr:uid="{00000000-0006-0000-0200-000005000000}">
      <text>
        <r>
          <rPr>
            <b/>
            <sz val="9"/>
            <color indexed="81"/>
            <rFont val="Tahoma"/>
            <family val="2"/>
          </rPr>
          <t>Lee, Kyung-Taek (KR/Deal Adv2):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년차</t>
        </r>
        <r>
          <rPr>
            <sz val="9"/>
            <color indexed="81"/>
            <rFont val="Tahoma"/>
            <family val="2"/>
          </rPr>
          <t xml:space="preserve"> NOI / (</t>
        </r>
        <r>
          <rPr>
            <sz val="9"/>
            <color indexed="81"/>
            <rFont val="돋움"/>
            <family val="3"/>
            <charset val="129"/>
          </rPr>
          <t>부동산매입금액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임대보증금</t>
        </r>
        <r>
          <rPr>
            <sz val="9"/>
            <color indexed="81"/>
            <rFont val="Tahoma"/>
            <family val="2"/>
          </rPr>
          <t>)</t>
        </r>
      </text>
    </comment>
    <comment ref="V55" authorId="3" shapeId="0" xr:uid="{00000000-0006-0000-0200-000006000000}">
      <text>
        <r>
          <rPr>
            <b/>
            <sz val="9"/>
            <color indexed="81"/>
            <rFont val="Tahoma"/>
            <family val="2"/>
          </rPr>
          <t>Lee, Kyung-Taek (KR/Deal Adv2):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년차</t>
        </r>
        <r>
          <rPr>
            <sz val="9"/>
            <color indexed="81"/>
            <rFont val="Tahoma"/>
            <family val="2"/>
          </rPr>
          <t xml:space="preserve"> NOI / (</t>
        </r>
        <r>
          <rPr>
            <sz val="9"/>
            <color indexed="81"/>
            <rFont val="돋움"/>
            <family val="3"/>
            <charset val="129"/>
          </rPr>
          <t>재원조달총액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임대보증금</t>
        </r>
        <r>
          <rPr>
            <sz val="9"/>
            <color indexed="81"/>
            <rFont val="Tahoma"/>
            <family val="2"/>
          </rPr>
          <t>)</t>
        </r>
      </text>
    </comment>
    <comment ref="V56" authorId="3" shapeId="0" xr:uid="{00000000-0006-0000-0200-000007000000}">
      <text>
        <r>
          <rPr>
            <b/>
            <sz val="9"/>
            <color indexed="81"/>
            <rFont val="Tahoma"/>
            <family val="2"/>
          </rPr>
          <t>Lee, Kyung-Taek (KR/Deal Adv2):</t>
        </r>
        <r>
          <rPr>
            <sz val="9"/>
            <color indexed="81"/>
            <rFont val="Tahoma"/>
            <family val="2"/>
          </rPr>
          <t xml:space="preserve">
Capital Gain = 0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Cap Rate
Capital Gain =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재원조달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매각현금흐름</t>
        </r>
      </text>
    </comment>
    <comment ref="V57" authorId="3" shapeId="0" xr:uid="{00000000-0006-0000-0200-000008000000}">
      <text>
        <r>
          <rPr>
            <b/>
            <sz val="9"/>
            <color indexed="81"/>
            <rFont val="Tahoma"/>
            <family val="2"/>
          </rPr>
          <t>Lee, Kyung-Taek (KR/Deal Adv2):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투자기간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부대비용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재원조달금액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>)</t>
        </r>
      </text>
    </comment>
    <comment ref="D60" authorId="4" shapeId="0" xr:uid="{00000000-0006-0000-0200-000009000000}">
      <text>
        <r>
          <rPr>
            <b/>
            <sz val="9"/>
            <color indexed="81"/>
            <rFont val="Tahoma"/>
            <family val="2"/>
          </rPr>
          <t>LKT: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차입액</t>
        </r>
      </text>
    </comment>
    <comment ref="L68" authorId="3" shapeId="0" xr:uid="{00000000-0006-0000-0200-00000A000000}">
      <text>
        <r>
          <rPr>
            <b/>
            <sz val="9"/>
            <color indexed="81"/>
            <rFont val="Tahoma"/>
            <family val="2"/>
          </rPr>
          <t>Lee, Kyung-Taek (KR/Deal Adv2):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매각차익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매각성과보수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Capital Gain
= </t>
        </r>
        <r>
          <rPr>
            <sz val="9"/>
            <color indexed="81"/>
            <rFont val="돋움"/>
            <family val="3"/>
            <charset val="129"/>
          </rPr>
          <t>매각성과보수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매각현금흐름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투자자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필요액</t>
        </r>
        <r>
          <rPr>
            <sz val="9"/>
            <color indexed="81"/>
            <rFont val="Tahoma"/>
            <family val="2"/>
          </rPr>
          <t xml:space="preserve">
= (</t>
        </r>
        <r>
          <rPr>
            <sz val="9"/>
            <color indexed="81"/>
            <rFont val="돋움"/>
            <family val="3"/>
            <charset val="129"/>
          </rPr>
          <t>매각금액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기본수수료</t>
        </r>
        <r>
          <rPr>
            <sz val="9"/>
            <color indexed="81"/>
            <rFont val="Tahoma"/>
            <family val="2"/>
          </rPr>
          <t>) - (</t>
        </r>
        <r>
          <rPr>
            <sz val="9"/>
            <color indexed="81"/>
            <rFont val="돋움"/>
            <family val="3"/>
            <charset val="129"/>
          </rPr>
          <t>최초재원조달총액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기중현금흐름초과배당</t>
        </r>
        <r>
          <rPr>
            <sz val="9"/>
            <color indexed="81"/>
            <rFont val="Tahoma"/>
            <family val="2"/>
          </rPr>
          <t>)</t>
        </r>
      </text>
    </comment>
    <comment ref="N70" authorId="3" shapeId="0" xr:uid="{00000000-0006-0000-0200-00000B000000}">
      <text>
        <r>
          <rPr>
            <b/>
            <sz val="9"/>
            <color indexed="81"/>
            <rFont val="Tahoma"/>
            <family val="2"/>
          </rPr>
          <t>Lee, Kyung-Taek (KR/Deal Adv2):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당기순이익과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영업현금흐름의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불일치로
영업현금흐름을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발생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중개수수료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상각기간이</t>
        </r>
        <r>
          <rPr>
            <sz val="9"/>
            <color indexed="81"/>
            <rFont val="Tahoma"/>
            <family val="2"/>
          </rPr>
          <t xml:space="preserve"> 12</t>
        </r>
        <r>
          <rPr>
            <sz val="9"/>
            <color indexed="81"/>
            <rFont val="돋움"/>
            <family val="3"/>
            <charset val="129"/>
          </rPr>
          <t>개월을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Lee, Kyung-Taek (KR/Deal Adv2)</author>
    <author>LKT</author>
    <author>Kyungtaek Lee</author>
    <author>Lee Kyungtaek</author>
    <author>User</author>
  </authors>
  <commentList>
    <comment ref="V6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Lee, Kyung-Taek (KR/Deal Adv2):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특별시및광역시</t>
        </r>
        <r>
          <rPr>
            <sz val="9"/>
            <color indexed="81"/>
            <rFont val="Tahoma"/>
            <family val="2"/>
          </rPr>
          <t xml:space="preserve">: 5%
</t>
        </r>
        <r>
          <rPr>
            <sz val="9"/>
            <color indexed="81"/>
            <rFont val="돋움"/>
            <family val="3"/>
            <charset val="129"/>
          </rPr>
          <t>외</t>
        </r>
        <r>
          <rPr>
            <sz val="9"/>
            <color indexed="81"/>
            <rFont val="Tahoma"/>
            <family val="2"/>
          </rPr>
          <t>: 4.5%</t>
        </r>
      </text>
    </comment>
    <comment ref="V7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Lee, Kyung-Taek (KR/Deal Adv2):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특별시및광역시</t>
        </r>
        <r>
          <rPr>
            <sz val="9"/>
            <color indexed="81"/>
            <rFont val="Tahoma"/>
            <family val="2"/>
          </rPr>
          <t xml:space="preserve">: 2%
</t>
        </r>
        <r>
          <rPr>
            <sz val="9"/>
            <color indexed="81"/>
            <rFont val="돋움"/>
            <family val="3"/>
            <charset val="129"/>
          </rPr>
          <t>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>: 1.8%</t>
        </r>
      </text>
    </comment>
    <comment ref="V8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Lee, Kyung-Taek (KR/Deal Adv2):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저당권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설정금액의</t>
        </r>
        <r>
          <rPr>
            <sz val="9"/>
            <color indexed="81"/>
            <rFont val="Tahoma"/>
            <family val="2"/>
          </rPr>
          <t xml:space="preserve"> 10/1,000. 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매입금액이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억원을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초과하는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억원으로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Q19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>LKT:</t>
        </r>
        <r>
          <rPr>
            <sz val="9"/>
            <color indexed="81"/>
            <rFont val="Tahoma"/>
            <family val="2"/>
          </rPr>
          <t xml:space="preserve">
REIT: </t>
        </r>
        <r>
          <rPr>
            <sz val="9"/>
            <color indexed="81"/>
            <rFont val="돋움"/>
            <family val="3"/>
            <charset val="129"/>
          </rPr>
          <t>법인설립과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주식발행비용으로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구분함
</t>
        </r>
        <r>
          <rPr>
            <sz val="9"/>
            <color indexed="81"/>
            <rFont val="Tahoma"/>
            <family val="2"/>
          </rPr>
          <t xml:space="preserve">REF: 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유형자산으로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처리
</t>
        </r>
      </text>
    </comment>
    <comment ref="T20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Lee, Kyung-Taek (KR/Deal Adv2):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원칙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감정평가서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
감평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공시가격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안분</t>
        </r>
      </text>
    </comment>
    <comment ref="P22" authorId="2" shapeId="0" xr:uid="{00000000-0006-0000-0300-000006000000}">
      <text>
        <r>
          <rPr>
            <b/>
            <sz val="9"/>
            <color indexed="81"/>
            <rFont val="Tahoma"/>
            <family val="2"/>
          </rPr>
          <t>Kyungtaek 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1) </t>
        </r>
        <r>
          <rPr>
            <b/>
            <sz val="9"/>
            <color indexed="81"/>
            <rFont val="돋움"/>
            <family val="3"/>
            <charset val="129"/>
          </rPr>
          <t>면세사업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금액
</t>
        </r>
        <r>
          <rPr>
            <sz val="9"/>
            <color indexed="81"/>
            <rFont val="Tahoma"/>
            <family val="2"/>
          </rPr>
          <t xml:space="preserve">(ex </t>
        </r>
        <r>
          <rPr>
            <sz val="9"/>
            <color indexed="81"/>
            <rFont val="돋움"/>
            <family val="3"/>
            <charset val="129"/>
          </rPr>
          <t>오피스텔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최초분양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주거전환</t>
        </r>
        <r>
          <rPr>
            <sz val="9"/>
            <color indexed="81"/>
            <rFont val="Tahoma"/>
            <family val="2"/>
          </rPr>
          <t>)
=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취득가액</t>
        </r>
        <r>
          <rPr>
            <sz val="9"/>
            <color indexed="81"/>
            <rFont val="Tahoma"/>
            <family val="2"/>
          </rPr>
          <t xml:space="preserve"> x </t>
        </r>
        <r>
          <rPr>
            <sz val="9"/>
            <color indexed="81"/>
            <rFont val="돋움"/>
            <family val="3"/>
            <charset val="129"/>
          </rPr>
          <t>면세사업비율</t>
        </r>
        <r>
          <rPr>
            <sz val="9"/>
            <color indexed="81"/>
            <rFont val="Tahoma"/>
            <family val="2"/>
          </rPr>
          <t xml:space="preserve"> x </t>
        </r>
        <r>
          <rPr>
            <sz val="9"/>
            <color indexed="81"/>
            <rFont val="돋움"/>
            <family val="3"/>
            <charset val="129"/>
          </rPr>
          <t xml:space="preserve">건물비율
</t>
        </r>
        <r>
          <rPr>
            <sz val="9"/>
            <color indexed="81"/>
            <rFont val="Tahoma"/>
            <family val="2"/>
          </rPr>
          <t xml:space="preserve">-&gt; </t>
        </r>
        <r>
          <rPr>
            <sz val="9"/>
            <color indexed="81"/>
            <rFont val="돋움"/>
            <family val="3"/>
            <charset val="129"/>
          </rPr>
          <t>부가세를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납부하나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환급받지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못함
</t>
        </r>
        <r>
          <rPr>
            <b/>
            <sz val="9"/>
            <color indexed="81"/>
            <rFont val="Tahoma"/>
            <family val="2"/>
          </rPr>
          <t xml:space="preserve">2) </t>
        </r>
        <r>
          <rPr>
            <b/>
            <sz val="9"/>
            <color indexed="81"/>
            <rFont val="돋움"/>
            <family val="3"/>
            <charset val="129"/>
          </rPr>
          <t>단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건물이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대상이라면
</t>
        </r>
        <r>
          <rPr>
            <sz val="9"/>
            <color indexed="81"/>
            <rFont val="Tahoma"/>
            <family val="2"/>
          </rPr>
          <t xml:space="preserve">(ex </t>
        </r>
        <r>
          <rPr>
            <sz val="9"/>
            <color indexed="81"/>
            <rFont val="돋움"/>
            <family val="3"/>
            <charset val="129"/>
          </rPr>
          <t>주택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주거전환된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오피스텔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매입</t>
        </r>
        <r>
          <rPr>
            <sz val="9"/>
            <color indexed="81"/>
            <rFont val="Tahoma"/>
            <family val="2"/>
          </rPr>
          <t xml:space="preserve">)
= 0 
-&gt; </t>
        </r>
        <r>
          <rPr>
            <sz val="9"/>
            <color indexed="81"/>
            <rFont val="돋움"/>
            <family val="3"/>
            <charset val="129"/>
          </rPr>
          <t>부가세를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납부하지않고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환급받지도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않음</t>
        </r>
      </text>
    </comment>
    <comment ref="T22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Lee, Kyung-Taek (KR/Deal Adv2):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주택임대사업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면세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일반건물임대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과세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5" authorId="3" shapeId="0" xr:uid="{00000000-0006-0000-0300-000008000000}">
      <text>
        <r>
          <rPr>
            <b/>
            <sz val="9"/>
            <color indexed="81"/>
            <rFont val="Tahoma"/>
            <family val="2"/>
          </rPr>
          <t>Lee Kyungtaek: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세무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취득부대비용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취득세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과세표준에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회계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당기비용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유형자산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  <r>
          <rPr>
            <sz val="9"/>
            <color indexed="81"/>
            <rFont val="Tahoma"/>
            <family val="2"/>
          </rPr>
          <t>)</t>
        </r>
      </text>
    </comment>
    <comment ref="C36" authorId="3" shapeId="0" xr:uid="{00000000-0006-0000-0300-000009000000}">
      <text>
        <r>
          <rPr>
            <b/>
            <sz val="9"/>
            <color indexed="81"/>
            <rFont val="Tahoma"/>
            <family val="2"/>
          </rPr>
          <t>Lee Kyungtaek: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세무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취득부대비용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취득세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과세표준에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회계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당기비용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유형자산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  <r>
          <rPr>
            <sz val="9"/>
            <color indexed="81"/>
            <rFont val="Tahoma"/>
            <family val="2"/>
          </rPr>
          <t>)</t>
        </r>
      </text>
    </comment>
    <comment ref="K70" authorId="3" shapeId="0" xr:uid="{00000000-0006-0000-0300-00000A000000}">
      <text>
        <r>
          <rPr>
            <b/>
            <sz val="9"/>
            <color indexed="81"/>
            <rFont val="Tahoma"/>
            <family val="2"/>
          </rPr>
          <t>Lee Kyungtaek: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세무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취득세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과세표준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돋움"/>
            <family val="3"/>
            <charset val="129"/>
          </rPr>
          <t xml:space="preserve">
회계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당기비용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유형자산취득원가에서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  <r>
          <rPr>
            <sz val="9"/>
            <color indexed="81"/>
            <rFont val="Tahoma"/>
            <family val="2"/>
          </rPr>
          <t>)</t>
        </r>
      </text>
    </comment>
    <comment ref="K77" authorId="4" shapeId="0" xr:uid="{00000000-0006-0000-0300-00000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부대비용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유형자산취득원가로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인정받을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부대비용을</t>
        </r>
        <r>
          <rPr>
            <sz val="9"/>
            <color indexed="81"/>
            <rFont val="Tahoma"/>
            <family val="2"/>
          </rPr>
          <t xml:space="preserve"> 0</t>
        </r>
        <r>
          <rPr>
            <sz val="9"/>
            <color indexed="81"/>
            <rFont val="돋움"/>
            <family val="3"/>
            <charset val="129"/>
          </rPr>
          <t>시점에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당기손실로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
예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총액인수수수료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대출수수료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금융자문수수료</t>
        </r>
      </text>
    </comment>
    <comment ref="O85" authorId="1" shapeId="0" xr:uid="{00000000-0006-0000-0300-00000C000000}">
      <text>
        <r>
          <rPr>
            <b/>
            <sz val="9"/>
            <color indexed="81"/>
            <rFont val="Tahoma"/>
            <family val="2"/>
          </rPr>
          <t>Kyungtaek 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지방세특례제한법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</t>
        </r>
        <r>
          <rPr>
            <b/>
            <sz val="9"/>
            <color indexed="81"/>
            <rFont val="Tahoma"/>
            <family val="2"/>
          </rPr>
          <t>177</t>
        </r>
        <r>
          <rPr>
            <b/>
            <sz val="9"/>
            <color indexed="81"/>
            <rFont val="돋움"/>
            <family val="3"/>
            <charset val="129"/>
          </rPr>
          <t>조의</t>
        </r>
        <r>
          <rPr>
            <b/>
            <sz val="9"/>
            <color indexed="81"/>
            <rFont val="Tahoma"/>
            <family val="2"/>
          </rPr>
          <t>2 (</t>
        </r>
        <r>
          <rPr>
            <b/>
            <sz val="9"/>
            <color indexed="81"/>
            <rFont val="돋움"/>
            <family val="3"/>
            <charset val="129"/>
          </rPr>
          <t>지방세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감면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특례의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제한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법에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재산세가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면제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지방세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세액감면율이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분의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세율경감률이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「지방세법」에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과세대상에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감면하는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이하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같다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법에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재산세의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면제규정에도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불구하고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분의</t>
        </r>
        <r>
          <rPr>
            <b/>
            <sz val="9"/>
            <color indexed="81"/>
            <rFont val="Tahoma"/>
            <family val="2"/>
          </rPr>
          <t xml:space="preserve"> 85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감면율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「지방세법」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</t>
        </r>
        <r>
          <rPr>
            <sz val="9"/>
            <color indexed="81"/>
            <rFont val="Tahoma"/>
            <family val="2"/>
          </rPr>
          <t>13</t>
        </r>
        <r>
          <rPr>
            <sz val="9"/>
            <color indexed="81"/>
            <rFont val="돋움"/>
            <family val="3"/>
            <charset val="129"/>
          </rPr>
          <t>조제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항부터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항까지의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세율은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감면율을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말한다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그러하지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아니하다</t>
        </r>
        <r>
          <rPr>
            <sz val="9"/>
            <color indexed="81"/>
            <rFont val="Tahoma"/>
            <family val="2"/>
          </rPr>
          <t>. &lt;</t>
        </r>
        <r>
          <rPr>
            <sz val="9"/>
            <color indexed="81"/>
            <rFont val="돋움"/>
            <family val="3"/>
            <charset val="129"/>
          </rPr>
          <t>개정</t>
        </r>
        <r>
          <rPr>
            <sz val="9"/>
            <color indexed="81"/>
            <rFont val="Tahoma"/>
            <family val="2"/>
          </rPr>
          <t xml:space="preserve"> 2015.12.29., 2016.12.27.&gt;
1. </t>
        </r>
        <r>
          <rPr>
            <sz val="9"/>
            <color indexed="81"/>
            <rFont val="돋움"/>
            <family val="3"/>
            <charset val="129"/>
          </rPr>
          <t>「지방세법」에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산출한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재산세의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세액이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
가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취득세</t>
        </r>
        <r>
          <rPr>
            <sz val="9"/>
            <color indexed="81"/>
            <rFont val="Tahoma"/>
            <family val="2"/>
          </rPr>
          <t>: 200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이하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지방세특례제한법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</t>
        </r>
        <r>
          <rPr>
            <b/>
            <sz val="9"/>
            <color indexed="81"/>
            <rFont val="Tahoma"/>
            <family val="2"/>
          </rPr>
          <t>31</t>
        </r>
        <r>
          <rPr>
            <b/>
            <sz val="9"/>
            <color indexed="81"/>
            <rFont val="돋움"/>
            <family val="3"/>
            <charset val="129"/>
          </rPr>
          <t>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임대주택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감면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「공공주택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특별법」에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공공주택사업자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「민간임대주택에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특별법」에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임대사업자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임대용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취득일부터</t>
        </r>
        <r>
          <rPr>
            <sz val="9"/>
            <color indexed="81"/>
            <rFont val="Tahoma"/>
            <family val="2"/>
          </rPr>
          <t xml:space="preserve"> 60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부동산을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임대목적물로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임대사업자로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등록한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이하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조에서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임대사업자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공동주택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공동주택의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부대시설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임대수익금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임대주택관리비로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충당하는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복리시설을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이하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같다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건축하는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공동주택과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임대사업자가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건축주로부터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공동주택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「민간임대주택에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특별법」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조제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준주택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오피스텔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부속토지를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이하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조에서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오피스텔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최초로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분양</t>
        </r>
        <r>
          <rPr>
            <sz val="9"/>
            <color indexed="81"/>
            <rFont val="돋움"/>
            <family val="3"/>
            <charset val="129"/>
          </rPr>
          <t>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공동주택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오피스텔에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대해서는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호에서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지방세를</t>
        </r>
        <r>
          <rPr>
            <sz val="9"/>
            <color indexed="81"/>
            <rFont val="Tahoma"/>
            <family val="2"/>
          </rPr>
          <t xml:space="preserve"> 2018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12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31</t>
        </r>
        <r>
          <rPr>
            <sz val="9"/>
            <color indexed="81"/>
            <rFont val="돋움"/>
            <family val="3"/>
            <charset val="129"/>
          </rPr>
          <t>일까지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감면한다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날부터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정당한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없이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공동주택을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착공하지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  
1. </t>
        </r>
        <r>
          <rPr>
            <sz val="9"/>
            <color indexed="81"/>
            <rFont val="돋움"/>
            <family val="3"/>
            <charset val="129"/>
          </rPr>
          <t>전용면적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60</t>
        </r>
        <r>
          <rPr>
            <b/>
            <sz val="9"/>
            <color indexed="81"/>
            <rFont val="돋움"/>
            <family val="3"/>
            <charset val="129"/>
          </rPr>
          <t>제곱미터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이하인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공동주택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오피스텔을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취득하는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취득세를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면제한다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Lee Kyungtaek</author>
  </authors>
  <commentList>
    <comment ref="D15" authorId="0" shapeId="0" xr:uid="{00000000-0006-0000-0400-000001000000}">
      <text>
        <r>
          <rPr>
            <sz val="9"/>
            <color indexed="81"/>
            <rFont val="돋움"/>
            <family val="3"/>
            <charset val="129"/>
          </rPr>
          <t>임대가정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전에</t>
        </r>
        <r>
          <rPr>
            <sz val="9"/>
            <color indexed="81"/>
            <rFont val="Tahoma"/>
            <family val="2"/>
          </rPr>
          <t xml:space="preserve"> A&amp;R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운영개시기간과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끊을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것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운영개시일을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조정해도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여유있게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예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운영개시일이</t>
        </r>
        <r>
          <rPr>
            <sz val="9"/>
            <color indexed="81"/>
            <rFont val="Tahoma"/>
            <family val="2"/>
          </rPr>
          <t xml:space="preserve"> 6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임대가정은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월부터</t>
        </r>
        <r>
          <rPr>
            <sz val="9"/>
            <color indexed="81"/>
            <rFont val="Tahoma"/>
            <family val="2"/>
          </rPr>
          <t>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Lee, Kyung-Taek (KR/Deal Adv2)</author>
  </authors>
  <commentList>
    <comment ref="H87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Lee, Kyung-Taek (KR/Deal Adv2):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투자비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총액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임대보증금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Kyungtaek Lee</author>
  </authors>
  <commentList>
    <comment ref="C24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Kyungtaek Lee:</t>
        </r>
        <r>
          <rPr>
            <sz val="9"/>
            <color indexed="81"/>
            <rFont val="Tahoma"/>
            <family val="2"/>
          </rPr>
          <t xml:space="preserve">
n+1 noi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Kyungtaek Lee</author>
    <author>LKT</author>
    <author>Lee Kyungtaek</author>
  </authors>
  <commentList>
    <comment ref="N45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Kyungtaek Lee:</t>
        </r>
        <r>
          <rPr>
            <sz val="9"/>
            <color indexed="81"/>
            <rFont val="Tahoma"/>
            <family val="2"/>
          </rPr>
          <t xml:space="preserve">
VAT </t>
        </r>
        <r>
          <rPr>
            <sz val="9"/>
            <color indexed="81"/>
            <rFont val="돋움"/>
            <family val="3"/>
            <charset val="129"/>
          </rPr>
          <t>과세사업분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임대보증금에만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</text>
    </comment>
    <comment ref="C233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Kyungtaek Lee:</t>
        </r>
        <r>
          <rPr>
            <sz val="9"/>
            <color indexed="81"/>
            <rFont val="Tahoma"/>
            <family val="2"/>
          </rPr>
          <t xml:space="preserve">
n+1 noi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운영기간만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</text>
    </comment>
    <comment ref="J239" authorId="1" shapeId="0" xr:uid="{00000000-0006-0000-0B00-000003000000}">
      <text>
        <r>
          <rPr>
            <b/>
            <sz val="9"/>
            <color indexed="81"/>
            <rFont val="Tahoma"/>
            <family val="2"/>
          </rPr>
          <t>LKT: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유형자산처분손익에서
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</text>
    </comment>
    <comment ref="E242" authorId="0" shapeId="0" xr:uid="{00000000-0006-0000-0B00-000004000000}">
      <text>
        <r>
          <rPr>
            <b/>
            <sz val="9"/>
            <color indexed="81"/>
            <rFont val="Tahoma"/>
            <family val="2"/>
          </rPr>
          <t>Kyungtaek 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간단한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중개수수료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
발생주의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현금주의에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</text>
    </comment>
    <comment ref="C259" authorId="2" shapeId="0" xr:uid="{00000000-0006-0000-0B00-000005000000}">
      <text>
        <r>
          <rPr>
            <b/>
            <sz val="9"/>
            <color indexed="81"/>
            <rFont val="Tahoma"/>
            <family val="2"/>
          </rPr>
          <t>Lee Kyungtaek: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아파트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도생</t>
        </r>
        <r>
          <rPr>
            <sz val="9"/>
            <color indexed="81"/>
            <rFont val="Tahoma"/>
            <family val="2"/>
          </rPr>
          <t xml:space="preserve">): </t>
        </r>
        <r>
          <rPr>
            <sz val="9"/>
            <color indexed="81"/>
            <rFont val="돋움"/>
            <family val="3"/>
            <charset val="129"/>
          </rPr>
          <t>국민주택에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공급하는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일반관리용역·경비용역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청소용역은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면세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용역임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납부한</t>
        </r>
        <r>
          <rPr>
            <sz val="9"/>
            <color indexed="81"/>
            <rFont val="Tahoma"/>
            <family val="2"/>
          </rPr>
          <t xml:space="preserve"> VAT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없으니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환급받을</t>
        </r>
        <r>
          <rPr>
            <sz val="9"/>
            <color indexed="81"/>
            <rFont val="Tahoma"/>
            <family val="2"/>
          </rPr>
          <t xml:space="preserve"> VAT</t>
        </r>
        <r>
          <rPr>
            <sz val="9"/>
            <color indexed="81"/>
            <rFont val="돋움"/>
            <family val="3"/>
            <charset val="129"/>
          </rPr>
          <t>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없음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주거용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오피스텔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일반관리용역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경비용역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청소용역이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용역임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납부한</t>
        </r>
        <r>
          <rPr>
            <sz val="9"/>
            <color indexed="81"/>
            <rFont val="Tahoma"/>
            <family val="2"/>
          </rPr>
          <t xml:space="preserve"> VAT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펀드가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면세사업자라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납부한</t>
        </r>
        <r>
          <rPr>
            <sz val="9"/>
            <color indexed="81"/>
            <rFont val="Tahoma"/>
            <family val="2"/>
          </rPr>
          <t xml:space="preserve"> VAT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환급받을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없음
결론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일반관리용역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경비용역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청소용역에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매입세액불공제액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용역비</t>
        </r>
        <r>
          <rPr>
            <sz val="9"/>
            <color indexed="81"/>
            <rFont val="Tahoma"/>
            <family val="2"/>
          </rPr>
          <t xml:space="preserve"> * 10% * </t>
        </r>
        <r>
          <rPr>
            <sz val="9"/>
            <color indexed="81"/>
            <rFont val="돋움"/>
            <family val="3"/>
            <charset val="129"/>
          </rPr>
          <t>오피스텔매출비율</t>
        </r>
      </text>
    </comment>
    <comment ref="C268" authorId="2" shapeId="0" xr:uid="{00000000-0006-0000-0B00-000006000000}">
      <text>
        <r>
          <rPr>
            <b/>
            <sz val="9"/>
            <color indexed="81"/>
            <rFont val="Tahoma"/>
            <family val="2"/>
          </rPr>
          <t xml:space="preserve">Lee Kyungtaek:
</t>
        </r>
        <r>
          <rPr>
            <sz val="9"/>
            <color indexed="81"/>
            <rFont val="돋움"/>
            <family val="3"/>
            <charset val="129"/>
          </rPr>
          <t>금융사의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신탁운영업무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자산수탁업무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면세용역이라</t>
        </r>
        <r>
          <rPr>
            <sz val="9"/>
            <color indexed="81"/>
            <rFont val="Tahoma"/>
            <family val="2"/>
          </rPr>
          <t xml:space="preserve"> VAT</t>
        </r>
        <r>
          <rPr>
            <sz val="9"/>
            <color indexed="81"/>
            <rFont val="돋움"/>
            <family val="3"/>
            <charset val="129"/>
          </rPr>
          <t>납부한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없음
회계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세무법인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보수만</t>
        </r>
        <r>
          <rPr>
            <sz val="9"/>
            <color indexed="81"/>
            <rFont val="Tahoma"/>
            <family val="2"/>
          </rPr>
          <t xml:space="preserve"> VAT </t>
        </r>
        <r>
          <rPr>
            <sz val="9"/>
            <color indexed="81"/>
            <rFont val="돋움"/>
            <family val="3"/>
            <charset val="129"/>
          </rPr>
          <t>납세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면세사업비율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불공제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받음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Lee, Kyung-Taek (KR/Deal Adv2)</author>
    <author>Lee Kyungtaek</author>
    <author>Kyungtaek Lee</author>
  </authors>
  <commentList>
    <comment ref="K68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Lee Kyungtaek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공모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분리과세</t>
        </r>
        <r>
          <rPr>
            <sz val="9"/>
            <color indexed="81"/>
            <rFont val="Tahoma"/>
            <family val="2"/>
          </rPr>
          <t xml:space="preserve">, 0.20%
</t>
        </r>
        <r>
          <rPr>
            <sz val="9"/>
            <color indexed="81"/>
            <rFont val="돋움"/>
            <family val="3"/>
            <charset val="129"/>
          </rPr>
          <t>사모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별도합산과세</t>
        </r>
        <r>
          <rPr>
            <sz val="9"/>
            <color indexed="81"/>
            <rFont val="Tahoma"/>
            <family val="2"/>
          </rPr>
          <t>, 0.40% (</t>
        </r>
        <r>
          <rPr>
            <sz val="9"/>
            <color indexed="81"/>
            <rFont val="돋움"/>
            <family val="3"/>
            <charset val="129"/>
          </rPr>
          <t>과세표준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</t>
        </r>
        <r>
          <rPr>
            <sz val="9"/>
            <color indexed="81"/>
            <rFont val="Tahoma"/>
            <family val="2"/>
          </rPr>
          <t>)</t>
        </r>
      </text>
    </comment>
    <comment ref="M68" authorId="1" shapeId="0" xr:uid="{00000000-0006-0000-0C00-000002000000}">
      <text>
        <r>
          <rPr>
            <b/>
            <sz val="9"/>
            <color indexed="81"/>
            <rFont val="Tahoma"/>
            <family val="2"/>
          </rPr>
          <t>Lee Kyungtaek: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별도합산</t>
        </r>
        <r>
          <rPr>
            <sz val="9"/>
            <color indexed="81"/>
            <rFont val="Tahoma"/>
            <family val="2"/>
          </rPr>
          <t>, 10</t>
        </r>
        <r>
          <rPr>
            <sz val="9"/>
            <color indexed="81"/>
            <rFont val="돋움"/>
            <family val="3"/>
            <charset val="129"/>
          </rPr>
          <t>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이상시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누진공제</t>
        </r>
      </text>
    </comment>
    <comment ref="G94" authorId="1" shapeId="0" xr:uid="{00000000-0006-0000-0C00-000003000000}">
      <text>
        <r>
          <rPr>
            <b/>
            <sz val="9"/>
            <color indexed="81"/>
            <rFont val="Tahoma"/>
            <family val="2"/>
          </rPr>
          <t>Lee Kyungtaek: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공모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분리과세로서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종합부동산세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과세대상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
사모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별도합산과세로서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종합부동산세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과세대상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공제</t>
        </r>
        <r>
          <rPr>
            <sz val="9"/>
            <color indexed="81"/>
            <rFont val="Tahoma"/>
            <family val="2"/>
          </rPr>
          <t xml:space="preserve"> 80</t>
        </r>
        <r>
          <rPr>
            <sz val="9"/>
            <color indexed="81"/>
            <rFont val="돋움"/>
            <family val="3"/>
            <charset val="129"/>
          </rPr>
          <t>억원</t>
        </r>
        <r>
          <rPr>
            <sz val="9"/>
            <color indexed="81"/>
            <rFont val="Tahoma"/>
            <family val="2"/>
          </rPr>
          <t>)</t>
        </r>
      </text>
    </comment>
    <comment ref="L122" authorId="1" shapeId="0" xr:uid="{00000000-0006-0000-0C00-000004000000}">
      <text>
        <r>
          <rPr>
            <b/>
            <sz val="9"/>
            <color indexed="81"/>
            <rFont val="Tahoma"/>
            <family val="2"/>
          </rPr>
          <t>Lee Kyungtaek: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지역자원시설세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건축물의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시가표준액을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과세표준액으로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  <r>
          <rPr>
            <sz val="9"/>
            <color indexed="81"/>
            <rFont val="Tahoma"/>
            <family val="2"/>
          </rPr>
          <t xml:space="preserve">)         
</t>
        </r>
        <r>
          <rPr>
            <sz val="9"/>
            <color indexed="81"/>
            <rFont val="돋움"/>
            <family val="3"/>
            <charset val="129"/>
          </rPr>
          <t>과세표준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     
600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  10,000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4      
600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초과</t>
        </r>
        <r>
          <rPr>
            <sz val="9"/>
            <color indexed="81"/>
            <rFont val="Tahoma"/>
            <family val="2"/>
          </rPr>
          <t>~1,300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이하</t>
        </r>
        <r>
          <rPr>
            <sz val="9"/>
            <color indexed="81"/>
            <rFont val="Tahoma"/>
            <family val="2"/>
          </rPr>
          <t xml:space="preserve">   2,400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+600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초과</t>
        </r>
        <r>
          <rPr>
            <sz val="9"/>
            <color indexed="81"/>
            <rFont val="Tahoma"/>
            <family val="2"/>
          </rPr>
          <t xml:space="preserve"> 10,000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5      
1,300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초과</t>
        </r>
        <r>
          <rPr>
            <sz val="9"/>
            <color indexed="81"/>
            <rFont val="Tahoma"/>
            <family val="2"/>
          </rPr>
          <t>~2,600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이하</t>
        </r>
        <r>
          <rPr>
            <sz val="9"/>
            <color indexed="81"/>
            <rFont val="Tahoma"/>
            <family val="2"/>
          </rPr>
          <t xml:space="preserve">   5,900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+1,300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초과</t>
        </r>
        <r>
          <rPr>
            <sz val="9"/>
            <color indexed="81"/>
            <rFont val="Tahoma"/>
            <family val="2"/>
          </rPr>
          <t xml:space="preserve"> 10,000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6      
2,600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초과</t>
        </r>
        <r>
          <rPr>
            <sz val="9"/>
            <color indexed="81"/>
            <rFont val="Tahoma"/>
            <family val="2"/>
          </rPr>
          <t>~3,900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이하</t>
        </r>
        <r>
          <rPr>
            <sz val="9"/>
            <color indexed="81"/>
            <rFont val="Tahoma"/>
            <family val="2"/>
          </rPr>
          <t xml:space="preserve">   13,700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+2,600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초과</t>
        </r>
        <r>
          <rPr>
            <sz val="9"/>
            <color indexed="81"/>
            <rFont val="Tahoma"/>
            <family val="2"/>
          </rPr>
          <t xml:space="preserve"> 10,000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8      
3,900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초과</t>
        </r>
        <r>
          <rPr>
            <sz val="9"/>
            <color indexed="81"/>
            <rFont val="Tahoma"/>
            <family val="2"/>
          </rPr>
          <t>~6,400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이하</t>
        </r>
        <r>
          <rPr>
            <sz val="9"/>
            <color indexed="81"/>
            <rFont val="Tahoma"/>
            <family val="2"/>
          </rPr>
          <t xml:space="preserve">   24,100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+3,900</t>
        </r>
        <r>
          <rPr>
            <sz val="9"/>
            <color indexed="81"/>
            <rFont val="돋움"/>
            <family val="3"/>
            <charset val="129"/>
          </rPr>
          <t>만원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초과</t>
        </r>
        <r>
          <rPr>
            <sz val="9"/>
            <color indexed="81"/>
            <rFont val="Tahoma"/>
            <family val="2"/>
          </rPr>
          <t xml:space="preserve"> 10,000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10      
</t>
        </r>
        <r>
          <rPr>
            <b/>
            <sz val="9"/>
            <color indexed="81"/>
            <rFont val="Tahoma"/>
            <family val="2"/>
          </rPr>
          <t>6,400</t>
        </r>
        <r>
          <rPr>
            <b/>
            <sz val="9"/>
            <color indexed="81"/>
            <rFont val="돋움"/>
            <family val="3"/>
            <charset val="129"/>
          </rPr>
          <t>만원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초과</t>
        </r>
        <r>
          <rPr>
            <b/>
            <sz val="9"/>
            <color indexed="81"/>
            <rFont val="Tahoma"/>
            <family val="2"/>
          </rPr>
          <t xml:space="preserve">   49,100</t>
        </r>
        <r>
          <rPr>
            <b/>
            <sz val="9"/>
            <color indexed="81"/>
            <rFont val="돋움"/>
            <family val="3"/>
            <charset val="129"/>
          </rPr>
          <t>원</t>
        </r>
        <r>
          <rPr>
            <b/>
            <sz val="9"/>
            <color indexed="81"/>
            <rFont val="Tahoma"/>
            <family val="2"/>
          </rPr>
          <t>+6,400</t>
        </r>
        <r>
          <rPr>
            <b/>
            <sz val="9"/>
            <color indexed="81"/>
            <rFont val="돋움"/>
            <family val="3"/>
            <charset val="129"/>
          </rPr>
          <t>만원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초과</t>
        </r>
        <r>
          <rPr>
            <b/>
            <sz val="9"/>
            <color indexed="81"/>
            <rFont val="Tahoma"/>
            <family val="2"/>
          </rPr>
          <t xml:space="preserve"> 10,000</t>
        </r>
        <r>
          <rPr>
            <b/>
            <sz val="9"/>
            <color indexed="81"/>
            <rFont val="돋움"/>
            <family val="3"/>
            <charset val="129"/>
          </rPr>
          <t>분의</t>
        </r>
        <r>
          <rPr>
            <b/>
            <sz val="9"/>
            <color indexed="81"/>
            <rFont val="Tahoma"/>
            <family val="2"/>
          </rPr>
          <t xml:space="preserve"> 12   </t>
        </r>
        <r>
          <rPr>
            <sz val="9"/>
            <color indexed="81"/>
            <rFont val="Tahoma"/>
            <family val="2"/>
          </rPr>
          <t xml:space="preserve">   
11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건축물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대통령령으로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화재위험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건축물에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대해서는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산출한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금액의</t>
        </r>
        <r>
          <rPr>
            <sz val="9"/>
            <color indexed="81"/>
            <rFont val="Tahoma"/>
            <family val="2"/>
          </rPr>
          <t xml:space="preserve"> 100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300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세액으로한다</t>
        </r>
        <r>
          <rPr>
            <sz val="9"/>
            <color indexed="81"/>
            <rFont val="Tahoma"/>
            <family val="2"/>
          </rPr>
          <t xml:space="preserve">.         
</t>
        </r>
      </text>
    </comment>
    <comment ref="C192" authorId="2" shapeId="0" xr:uid="{00000000-0006-0000-0C00-000005000000}">
      <text>
        <r>
          <rPr>
            <b/>
            <sz val="9"/>
            <color indexed="81"/>
            <rFont val="Tahoma"/>
            <family val="2"/>
          </rPr>
          <t>Kyungtaek 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주거용으로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과세대상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아님</t>
        </r>
      </text>
    </comment>
    <comment ref="G194" authorId="2" shapeId="0" xr:uid="{00000000-0006-0000-0C00-000006000000}">
      <text>
        <r>
          <rPr>
            <b/>
            <sz val="9"/>
            <color indexed="81"/>
            <rFont val="Tahoma"/>
            <family val="2"/>
          </rPr>
          <t>Kyungtaek 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그밖의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근생시설</t>
        </r>
      </text>
    </comment>
  </commentList>
</comments>
</file>

<file path=xl/sharedStrings.xml><?xml version="1.0" encoding="utf-8"?>
<sst xmlns="http://schemas.openxmlformats.org/spreadsheetml/2006/main" count="1510" uniqueCount="904">
  <si>
    <t>납부월</t>
  </si>
  <si>
    <t>공정시장가액 비율</t>
  </si>
  <si>
    <t>재산세과세특례</t>
  </si>
  <si>
    <t>구조지수</t>
  </si>
  <si>
    <t>용도지수</t>
  </si>
  <si>
    <t>위치지수</t>
  </si>
  <si>
    <t>경과연수별잔가율</t>
  </si>
  <si>
    <t>적용 세율</t>
  </si>
  <si>
    <t>재계약</t>
    <phoneticPr fontId="0" type="Hiragana"/>
  </si>
  <si>
    <t>사업개시</t>
    <phoneticPr fontId="0" type="Hiragana"/>
  </si>
  <si>
    <t>운영개시</t>
    <phoneticPr fontId="0" type="Hiragana"/>
  </si>
  <si>
    <t>운영종료</t>
    <phoneticPr fontId="0" type="Hiragana"/>
  </si>
  <si>
    <t>경과기간기준:</t>
    <phoneticPr fontId="0" type="Hiragana"/>
  </si>
  <si>
    <t>Total</t>
    <phoneticPr fontId="0" type="Hiragana"/>
  </si>
  <si>
    <t>상승률</t>
    <phoneticPr fontId="0" type="Hiragana"/>
  </si>
  <si>
    <t>기타수입</t>
    <phoneticPr fontId="0" type="Hiragana"/>
  </si>
  <si>
    <t>임대보증금</t>
    <phoneticPr fontId="0" type="Hiragana"/>
  </si>
  <si>
    <t>BS잔액</t>
    <phoneticPr fontId="0" type="Hiragana"/>
  </si>
  <si>
    <t>현금주의</t>
    <phoneticPr fontId="0" type="Hiragana"/>
  </si>
  <si>
    <t>간주임대료부가세</t>
    <phoneticPr fontId="0" type="Hiragana"/>
  </si>
  <si>
    <t>발생주의</t>
    <phoneticPr fontId="0" type="Hiragana"/>
  </si>
  <si>
    <t>이자율</t>
    <phoneticPr fontId="0" type="Hiragana"/>
  </si>
  <si>
    <t>기초</t>
    <phoneticPr fontId="0" type="Hiragana"/>
  </si>
  <si>
    <t>부가세율</t>
    <phoneticPr fontId="0" type="Hiragana"/>
  </si>
  <si>
    <t>증가</t>
    <phoneticPr fontId="0" type="Hiragana"/>
  </si>
  <si>
    <t>감소</t>
    <phoneticPr fontId="0" type="Hiragana"/>
  </si>
  <si>
    <t>기말</t>
    <phoneticPr fontId="0" type="Hiragana"/>
  </si>
  <si>
    <t>납입일여부</t>
    <phoneticPr fontId="0" type="Hiragana"/>
  </si>
  <si>
    <t>현금주의</t>
    <phoneticPr fontId="0" type="Hiragana"/>
  </si>
  <si>
    <t>BS잔액</t>
    <phoneticPr fontId="0" type="Hiragana"/>
  </si>
  <si>
    <t>발생주의</t>
    <phoneticPr fontId="0" type="Hiragana"/>
  </si>
  <si>
    <t>상승률</t>
    <phoneticPr fontId="0" type="Hiragana"/>
  </si>
  <si>
    <t>증가</t>
    <phoneticPr fontId="0" type="Hiragana"/>
  </si>
  <si>
    <t>BS잔액</t>
    <phoneticPr fontId="0" type="Hiragana"/>
  </si>
  <si>
    <t>발생주의</t>
    <phoneticPr fontId="0" type="Hiragana"/>
  </si>
  <si>
    <t>(단위: 천원)</t>
    <phoneticPr fontId="0" type="Hiragana"/>
  </si>
  <si>
    <t>합계</t>
    <phoneticPr fontId="0" type="Hiragana"/>
  </si>
  <si>
    <t>제세공과금</t>
    <phoneticPr fontId="0" type="Hiragana"/>
  </si>
  <si>
    <t>기초</t>
    <phoneticPr fontId="0" type="Hiragana"/>
  </si>
  <si>
    <t>IS</t>
    <phoneticPr fontId="0" type="Hiragana"/>
  </si>
  <si>
    <t>CF</t>
    <phoneticPr fontId="0" type="Hiragana"/>
  </si>
  <si>
    <t>BS</t>
    <phoneticPr fontId="0" type="Hiragana"/>
  </si>
  <si>
    <t>기말(양수: 미지급비용/음수:선급비용)</t>
    <phoneticPr fontId="0" type="Hiragana"/>
  </si>
  <si>
    <t>(단위: 천원)</t>
    <phoneticPr fontId="0" type="Hiragana"/>
  </si>
  <si>
    <t>면적</t>
    <phoneticPr fontId="0" type="Hiragana"/>
  </si>
  <si>
    <t>지가상승률</t>
    <phoneticPr fontId="0" type="Hiragana"/>
  </si>
  <si>
    <t>지방교육세</t>
  </si>
  <si>
    <t>공시지가</t>
    <phoneticPr fontId="0" type="Hiragana"/>
  </si>
  <si>
    <t>과세표준</t>
    <phoneticPr fontId="0" type="Hiragana"/>
  </si>
  <si>
    <t>과특</t>
    <phoneticPr fontId="0" type="Hiragana"/>
  </si>
  <si>
    <t>지방교육세</t>
    <phoneticPr fontId="0" type="Hiragana"/>
  </si>
  <si>
    <t>납부액</t>
    <phoneticPr fontId="0" type="Hiragana"/>
  </si>
  <si>
    <t>신축가격기준액</t>
    <phoneticPr fontId="0" type="Hiragana"/>
  </si>
  <si>
    <t>신축가격기준액 상승률</t>
  </si>
  <si>
    <t>경과연수</t>
    <phoneticPr fontId="0" type="Hiragana"/>
  </si>
  <si>
    <t>신축기준액</t>
    <phoneticPr fontId="0" type="Hiragana"/>
  </si>
  <si>
    <t>잔가율</t>
    <phoneticPr fontId="0" type="Hiragana"/>
  </si>
  <si>
    <t>구축가격</t>
    <phoneticPr fontId="0" type="Hiragana"/>
  </si>
  <si>
    <t>과표</t>
    <phoneticPr fontId="0" type="Hiragana"/>
  </si>
  <si>
    <t>적용세율</t>
    <phoneticPr fontId="0" type="Hiragana"/>
  </si>
  <si>
    <t>지방교육</t>
    <phoneticPr fontId="0" type="Hiragana"/>
  </si>
  <si>
    <t>시설세</t>
    <phoneticPr fontId="0" type="Hiragana"/>
  </si>
  <si>
    <t>유발계수</t>
    <phoneticPr fontId="0" type="Hiragana"/>
  </si>
  <si>
    <t>납부월</t>
    <phoneticPr fontId="0" type="Hiragana"/>
  </si>
  <si>
    <t>경감비율</t>
    <phoneticPr fontId="0" type="Hiragana"/>
  </si>
  <si>
    <t>3,000㎡이하</t>
  </si>
  <si>
    <t>3000㎡초과 30,000㎡이하</t>
  </si>
  <si>
    <t>30,000㎡초과</t>
  </si>
  <si>
    <t>도로점용료</t>
    <phoneticPr fontId="0" type="Hiragana"/>
  </si>
  <si>
    <t>점용면적</t>
    <phoneticPr fontId="0" type="Hiragana"/>
  </si>
  <si>
    <t>요율</t>
    <phoneticPr fontId="0" type="Hiragana"/>
  </si>
  <si>
    <t>※ 도로점용료 부가근거 : 도로법 제66조(점용료),도로점용허가 및 점용료 등 징수조례, 육교사용료징수조례 등</t>
    <phoneticPr fontId="0" type="Hiragana"/>
  </si>
  <si>
    <t>운영개시</t>
    <phoneticPr fontId="0" type="Hiragana"/>
  </si>
  <si>
    <t>운영종료</t>
    <phoneticPr fontId="0" type="Hiragana"/>
  </si>
  <si>
    <t>Total</t>
    <phoneticPr fontId="0" type="Hiragana"/>
  </si>
  <si>
    <t>기타수입</t>
    <phoneticPr fontId="0" type="Hiragana"/>
  </si>
  <si>
    <t>임대보증금</t>
    <phoneticPr fontId="0" type="Hiragana"/>
  </si>
  <si>
    <t>간주임대료부가세</t>
    <phoneticPr fontId="0" type="Hiragana"/>
  </si>
  <si>
    <t>이자율</t>
    <phoneticPr fontId="0" type="Hiragana"/>
  </si>
  <si>
    <t>기초</t>
    <phoneticPr fontId="0" type="Hiragana"/>
  </si>
  <si>
    <t>현금주의</t>
    <phoneticPr fontId="0" type="Hiragana"/>
  </si>
  <si>
    <t>만기일여부</t>
    <phoneticPr fontId="0" type="Hiragana"/>
  </si>
  <si>
    <t>기준</t>
    <phoneticPr fontId="0" type="Hiragana"/>
  </si>
  <si>
    <t>감소</t>
    <phoneticPr fontId="0" type="Hiragana"/>
  </si>
  <si>
    <t>기말</t>
    <phoneticPr fontId="0" type="Hiragana"/>
  </si>
  <si>
    <t>현금주의</t>
    <phoneticPr fontId="0" type="Hiragana"/>
  </si>
  <si>
    <t>BS잔액</t>
    <phoneticPr fontId="0" type="Hiragana"/>
  </si>
  <si>
    <t>현금주의</t>
    <phoneticPr fontId="0" type="Hiragana"/>
  </si>
  <si>
    <t>증가</t>
    <phoneticPr fontId="0" type="Hiragana"/>
  </si>
  <si>
    <t>기말</t>
    <phoneticPr fontId="0" type="Hiragana"/>
  </si>
  <si>
    <t>현금주의</t>
    <phoneticPr fontId="0" type="Hiragana"/>
  </si>
  <si>
    <t>매입일</t>
    <phoneticPr fontId="0" type="Hiragana"/>
  </si>
  <si>
    <t>수도광열비</t>
  </si>
  <si>
    <t>보험료</t>
  </si>
  <si>
    <t>기본 가정</t>
    <phoneticPr fontId="0" type="Hiragana"/>
  </si>
  <si>
    <t>단위:</t>
    <phoneticPr fontId="0" type="Hiragana"/>
  </si>
  <si>
    <t>결과</t>
    <phoneticPr fontId="0" type="Hiragana"/>
  </si>
  <si>
    <t>1. 기간</t>
    <phoneticPr fontId="0" type="Hiragana"/>
  </si>
  <si>
    <t>운영개시일</t>
    <phoneticPr fontId="0" type="Hiragana"/>
  </si>
  <si>
    <t>운영기간</t>
    <phoneticPr fontId="0" type="Hiragana"/>
  </si>
  <si>
    <t>운영종료일</t>
    <phoneticPr fontId="0" type="Hiragana"/>
  </si>
  <si>
    <t>임대수입</t>
    <phoneticPr fontId="0" type="Hiragana"/>
  </si>
  <si>
    <t>사업연도</t>
    <phoneticPr fontId="0" type="Hiragana"/>
  </si>
  <si>
    <t>명칭</t>
    <phoneticPr fontId="0" type="Hiragana"/>
  </si>
  <si>
    <t>소재지</t>
    <phoneticPr fontId="0" type="Hiragana"/>
  </si>
  <si>
    <t>단위:</t>
    <phoneticPr fontId="0" type="Hiragana"/>
  </si>
  <si>
    <t>대지면적</t>
    <phoneticPr fontId="0" type="Hiragana"/>
  </si>
  <si>
    <t>건물연면적</t>
    <phoneticPr fontId="0" type="Hiragana"/>
  </si>
  <si>
    <t>지급시기</t>
    <phoneticPr fontId="0" type="Hiragana"/>
  </si>
  <si>
    <t>1년차 금액</t>
    <phoneticPr fontId="0" type="Hiragana"/>
  </si>
  <si>
    <t>주차대수</t>
    <phoneticPr fontId="0" type="Hiragana"/>
  </si>
  <si>
    <t>부동산관리비</t>
    <phoneticPr fontId="0" type="Hiragana"/>
  </si>
  <si>
    <t>사용승인</t>
    <phoneticPr fontId="0" type="Hiragana"/>
  </si>
  <si>
    <t>PM수수료</t>
    <phoneticPr fontId="0" type="Hiragana"/>
  </si>
  <si>
    <t>평당/월</t>
    <phoneticPr fontId="0" type="Hiragana"/>
  </si>
  <si>
    <t>구조</t>
    <phoneticPr fontId="0" type="Hiragana"/>
  </si>
  <si>
    <t>FM수수료</t>
    <phoneticPr fontId="0" type="Hiragana"/>
  </si>
  <si>
    <t>평당/월</t>
    <phoneticPr fontId="0" type="Hiragana"/>
  </si>
  <si>
    <t>수도광열비</t>
    <phoneticPr fontId="0" type="Hiragana"/>
  </si>
  <si>
    <t>단위:</t>
    <phoneticPr fontId="0" type="Hiragana"/>
  </si>
  <si>
    <t>보험료</t>
    <phoneticPr fontId="0" type="Hiragana"/>
  </si>
  <si>
    <t>평당/월</t>
    <phoneticPr fontId="0" type="Hiragana"/>
  </si>
  <si>
    <t>평당/월</t>
    <phoneticPr fontId="0" type="Hiragana"/>
  </si>
  <si>
    <t>제세공과금</t>
    <phoneticPr fontId="0" type="Hiragana"/>
  </si>
  <si>
    <t>교통유발부담금</t>
    <phoneticPr fontId="0" type="Hiragana"/>
  </si>
  <si>
    <t>도로점용료</t>
    <phoneticPr fontId="0" type="Hiragana"/>
  </si>
  <si>
    <t>재산세(토지분)</t>
    <phoneticPr fontId="0" type="Hiragana"/>
  </si>
  <si>
    <t>재산세(건물분)</t>
    <phoneticPr fontId="0" type="Hiragana"/>
  </si>
  <si>
    <t>기타비용</t>
    <phoneticPr fontId="0" type="Hiragana"/>
  </si>
  <si>
    <t>합계/평균</t>
    <phoneticPr fontId="0" type="Hiragana"/>
  </si>
  <si>
    <t>중개수수료</t>
    <phoneticPr fontId="0" type="Hiragana"/>
  </si>
  <si>
    <t>Captial Gain</t>
    <phoneticPr fontId="0" type="Hiragana"/>
  </si>
  <si>
    <t>Equity 귀속 현금흐름</t>
    <phoneticPr fontId="0" type="Hiragana"/>
  </si>
  <si>
    <t>이자수익 (유휴자금)</t>
    <phoneticPr fontId="0" type="Hiragana"/>
  </si>
  <si>
    <t>N+1 NOI</t>
    <phoneticPr fontId="0" type="Hiragana"/>
  </si>
  <si>
    <t>Cap Rate</t>
    <phoneticPr fontId="0" type="Hiragana"/>
  </si>
  <si>
    <t>매각시점 보증금</t>
    <phoneticPr fontId="0" type="Hiragana"/>
  </si>
  <si>
    <t>매각금액</t>
    <phoneticPr fontId="0" type="Hiragana"/>
  </si>
  <si>
    <t>매각기본수수료</t>
    <phoneticPr fontId="0" type="Hiragana"/>
  </si>
  <si>
    <t>매각금액 x</t>
    <phoneticPr fontId="0" type="Hiragana"/>
  </si>
  <si>
    <t>매각성과수수료</t>
    <phoneticPr fontId="0" type="Hiragana"/>
  </si>
  <si>
    <t>매각차익 x</t>
    <phoneticPr fontId="0" type="Hiragana"/>
  </si>
  <si>
    <t>매각현금흐름</t>
    <phoneticPr fontId="0" type="Hiragana"/>
  </si>
  <si>
    <t>Check</t>
    <phoneticPr fontId="0" type="Hiragana"/>
  </si>
  <si>
    <t>총 투자비 = 재원조달</t>
    <phoneticPr fontId="0" type="Hiragana"/>
  </si>
  <si>
    <t>기말현금 부족</t>
    <phoneticPr fontId="0" type="Hiragana"/>
  </si>
  <si>
    <t>BS 차대일치</t>
    <phoneticPr fontId="0" type="Hiragana"/>
  </si>
  <si>
    <t>현금주의 vs 발생주의 (영업)</t>
    <phoneticPr fontId="0" type="Hiragana"/>
  </si>
  <si>
    <t>현금주의 vs 발생주의 (투자)</t>
    <phoneticPr fontId="0" type="Hiragana"/>
  </si>
  <si>
    <t>RE = CF</t>
    <phoneticPr fontId="0" type="Hiragana"/>
  </si>
  <si>
    <t>주주취속최종 현금흐름 검토</t>
    <phoneticPr fontId="0" type="Hiragana"/>
  </si>
  <si>
    <t>equity 귀속 총 현금흐름</t>
    <phoneticPr fontId="0" type="Hiragana"/>
  </si>
  <si>
    <t>투자일</t>
    <phoneticPr fontId="0" type="Hiragana"/>
  </si>
  <si>
    <t>기타제세금</t>
    <phoneticPr fontId="0" type="Hiragana"/>
  </si>
  <si>
    <t>세무 및 감사보수</t>
    <phoneticPr fontId="0" type="Hiragana"/>
  </si>
  <si>
    <t>사무수탁관리</t>
    <phoneticPr fontId="0" type="Hiragana"/>
  </si>
  <si>
    <t>영업수익</t>
    <phoneticPr fontId="0" type="Hiragana"/>
  </si>
  <si>
    <t>임대료</t>
    <phoneticPr fontId="0" type="Hiragana"/>
  </si>
  <si>
    <t>관리비</t>
    <phoneticPr fontId="0" type="Hiragana"/>
  </si>
  <si>
    <t>영업비용</t>
    <phoneticPr fontId="0" type="Hiragana"/>
  </si>
  <si>
    <t>제세공과금</t>
    <phoneticPr fontId="0" type="Hiragana"/>
  </si>
  <si>
    <t>영업이익</t>
    <phoneticPr fontId="0" type="Hiragana"/>
  </si>
  <si>
    <t>영업외손익</t>
    <phoneticPr fontId="0" type="Hiragana"/>
  </si>
  <si>
    <t>이자수익</t>
    <phoneticPr fontId="0" type="Hiragana"/>
  </si>
  <si>
    <t>간주부가세</t>
    <phoneticPr fontId="0" type="Hiragana"/>
  </si>
  <si>
    <t>기말</t>
    <phoneticPr fontId="0" type="Hiragana"/>
  </si>
  <si>
    <t>사업개시</t>
    <phoneticPr fontId="0" type="Hiragana"/>
  </si>
  <si>
    <t>운영종료</t>
    <phoneticPr fontId="0" type="Hiragana"/>
  </si>
  <si>
    <t>영업현금흐름</t>
    <phoneticPr fontId="0" type="Hiragana"/>
  </si>
  <si>
    <t>영업수익</t>
    <phoneticPr fontId="0" type="Hiragana"/>
  </si>
  <si>
    <t>영업비용</t>
    <phoneticPr fontId="0" type="Hiragana"/>
  </si>
  <si>
    <t>투자현금흐름</t>
    <phoneticPr fontId="0" type="Hiragana"/>
  </si>
  <si>
    <t>재무현금흐름</t>
    <phoneticPr fontId="0" type="Hiragana"/>
  </si>
  <si>
    <t>현금의 변동</t>
    <phoneticPr fontId="0" type="Hiragana"/>
  </si>
  <si>
    <t>기초의 현금</t>
    <phoneticPr fontId="0" type="Hiragana"/>
  </si>
  <si>
    <t>기말의 현금</t>
    <phoneticPr fontId="0" type="Hiragana"/>
  </si>
  <si>
    <t>투자일</t>
    <phoneticPr fontId="0" type="Hiragana"/>
  </si>
  <si>
    <t>관리비수입</t>
    <phoneticPr fontId="0" type="Hiragana"/>
  </si>
  <si>
    <t>PM수수료</t>
  </si>
  <si>
    <t>FM수수료</t>
  </si>
  <si>
    <t>유지관리비</t>
  </si>
  <si>
    <t>간주부가세</t>
    <phoneticPr fontId="0" type="Hiragana"/>
  </si>
  <si>
    <t>중개수수료</t>
    <phoneticPr fontId="0" type="Hiragana"/>
  </si>
  <si>
    <t>단위:</t>
    <phoneticPr fontId="0" type="Hiragana"/>
  </si>
  <si>
    <t>Key-in</t>
    <phoneticPr fontId="0" type="Hiragana"/>
  </si>
  <si>
    <t>From A&amp;R</t>
    <phoneticPr fontId="0" type="Hiragana"/>
  </si>
  <si>
    <t>총투자비</t>
    <phoneticPr fontId="0" type="Hiragana"/>
  </si>
  <si>
    <t>REF</t>
    <phoneticPr fontId="0" type="Hiragana"/>
  </si>
  <si>
    <t>부동산매입금액</t>
    <phoneticPr fontId="0" type="Hiragana"/>
  </si>
  <si>
    <t>자본등록면허세</t>
    <phoneticPr fontId="0" type="Hiragana"/>
  </si>
  <si>
    <t>취득부대비용</t>
    <phoneticPr fontId="0" type="Hiragana"/>
  </si>
  <si>
    <t>국민주택채권매입률(토지)</t>
    <phoneticPr fontId="0" type="Hiragana"/>
  </si>
  <si>
    <t>매입수수료</t>
    <phoneticPr fontId="0" type="Hiragana"/>
  </si>
  <si>
    <t>납입자본</t>
    <phoneticPr fontId="0" type="Hiragana"/>
  </si>
  <si>
    <t>국민주택채권매입률(건물)</t>
    <phoneticPr fontId="0" type="Hiragana"/>
  </si>
  <si>
    <t>등록면허세</t>
    <phoneticPr fontId="0" type="Hiragana"/>
  </si>
  <si>
    <t>국민주택채권매입률(담보)</t>
    <phoneticPr fontId="0" type="Hiragana"/>
  </si>
  <si>
    <t>담보설정비용</t>
    <phoneticPr fontId="0" type="Hiragana"/>
  </si>
  <si>
    <t>취득세</t>
    <phoneticPr fontId="0" type="Hiragana"/>
  </si>
  <si>
    <t>모집비율</t>
    <phoneticPr fontId="0" type="Hiragana"/>
  </si>
  <si>
    <t>예비비</t>
    <phoneticPr fontId="0" type="Hiragana"/>
  </si>
  <si>
    <t>수수료율</t>
    <phoneticPr fontId="0" type="Hiragana"/>
  </si>
  <si>
    <t>매입수수료</t>
    <phoneticPr fontId="0" type="Hiragana"/>
  </si>
  <si>
    <t>기본</t>
    <phoneticPr fontId="0" type="Hiragana"/>
  </si>
  <si>
    <t>매입금액 x</t>
    <phoneticPr fontId="0" type="Hiragana"/>
  </si>
  <si>
    <t>취득부가세</t>
    <phoneticPr fontId="0" type="Hiragana"/>
  </si>
  <si>
    <t>추가</t>
    <phoneticPr fontId="0" type="Hiragana"/>
  </si>
  <si>
    <t>설립일</t>
    <phoneticPr fontId="0" type="Hiragana"/>
  </si>
  <si>
    <t>증자일</t>
    <phoneticPr fontId="0" type="Hiragana"/>
  </si>
  <si>
    <t>경과일수</t>
    <phoneticPr fontId="0" type="Hiragana"/>
  </si>
  <si>
    <t>안분비율</t>
    <phoneticPr fontId="0" type="Hiragana"/>
  </si>
  <si>
    <t>부동산매입금액</t>
  </si>
  <si>
    <t>최초납입자본</t>
    <phoneticPr fontId="0" type="Hiragana"/>
  </si>
  <si>
    <t>인테리어</t>
  </si>
  <si>
    <t>자문수수료 등</t>
    <phoneticPr fontId="0" type="Hiragana"/>
  </si>
  <si>
    <t>&lt;건물 100%</t>
    <phoneticPr fontId="0" type="Hiragana"/>
  </si>
  <si>
    <t>설립전 자본적지출</t>
  </si>
  <si>
    <t>법인설립 법무사수수료</t>
    <phoneticPr fontId="0" type="Hiragana"/>
  </si>
  <si>
    <t>취득관련 법무사수수료</t>
  </si>
  <si>
    <t>부가세 과세표준</t>
    <phoneticPr fontId="0" type="Hiragana"/>
  </si>
  <si>
    <t>국민주택채권할인액</t>
    <phoneticPr fontId="0" type="Hiragana"/>
  </si>
  <si>
    <t>(*)대출수수료</t>
    <phoneticPr fontId="0" type="Hiragana"/>
  </si>
  <si>
    <t>&gt;A&amp;R</t>
    <phoneticPr fontId="0" type="Hiragana"/>
  </si>
  <si>
    <t>합계</t>
    <phoneticPr fontId="0" type="Hiragana"/>
  </si>
  <si>
    <t>토지</t>
    <phoneticPr fontId="0" type="Hiragana"/>
  </si>
  <si>
    <t>건물</t>
    <phoneticPr fontId="0" type="Hiragana"/>
  </si>
  <si>
    <t>(*)국민주택채권할인액</t>
    <phoneticPr fontId="0" type="Hiragana"/>
  </si>
  <si>
    <t>안분비율</t>
    <phoneticPr fontId="0" type="Hiragana"/>
  </si>
  <si>
    <t>기준면적</t>
    <phoneticPr fontId="0" type="Hiragana"/>
  </si>
  <si>
    <t>기준금액</t>
    <phoneticPr fontId="0" type="Hiragana"/>
  </si>
  <si>
    <t>시가표준액</t>
    <phoneticPr fontId="0" type="Hiragana"/>
  </si>
  <si>
    <t>매입률</t>
    <phoneticPr fontId="0" type="Hiragana"/>
  </si>
  <si>
    <t>채권매입액</t>
    <phoneticPr fontId="0" type="Hiragana"/>
  </si>
  <si>
    <t>할인률</t>
    <phoneticPr fontId="0" type="Hiragana"/>
  </si>
  <si>
    <t>채권매입할인액</t>
    <phoneticPr fontId="0" type="Hiragana"/>
  </si>
  <si>
    <t>&lt;건물 100%</t>
    <phoneticPr fontId="0" type="Hiragana"/>
  </si>
  <si>
    <t>차입금</t>
    <phoneticPr fontId="0" type="Hiragana"/>
  </si>
  <si>
    <t>담보설정금액</t>
    <phoneticPr fontId="0" type="Hiragana"/>
  </si>
  <si>
    <t>&lt;각 매입액 기준</t>
    <phoneticPr fontId="0" type="Hiragana"/>
  </si>
  <si>
    <t>국민주택채권매입할인액</t>
    <phoneticPr fontId="0" type="Hiragana"/>
  </si>
  <si>
    <t>매입산정액</t>
    <phoneticPr fontId="0" type="Hiragana"/>
  </si>
  <si>
    <t>매입상한액</t>
    <phoneticPr fontId="0" type="Hiragana"/>
  </si>
  <si>
    <t>취득세 과세표준</t>
    <phoneticPr fontId="0" type="Hiragana"/>
  </si>
  <si>
    <t>취득세율</t>
    <phoneticPr fontId="0" type="Hiragana"/>
  </si>
  <si>
    <t>취득세</t>
    <phoneticPr fontId="0" type="Hiragana"/>
  </si>
  <si>
    <t>인테리어(동산)</t>
    <phoneticPr fontId="0" type="Hiragana"/>
  </si>
  <si>
    <t>유형자산취득원가</t>
    <phoneticPr fontId="0" type="Hiragana"/>
  </si>
  <si>
    <t>취득가정</t>
    <phoneticPr fontId="0" type="Hiragana"/>
  </si>
  <si>
    <t>Tranch A</t>
  </si>
  <si>
    <t>Tranch B</t>
  </si>
  <si>
    <t>Tranch C</t>
  </si>
  <si>
    <t>재무실사</t>
    <phoneticPr fontId="0" type="Hiragana"/>
  </si>
  <si>
    <t>감정평가</t>
    <phoneticPr fontId="1" type="noConversion"/>
  </si>
  <si>
    <t>감정가액</t>
    <phoneticPr fontId="1" type="noConversion"/>
  </si>
  <si>
    <t>투자비 계</t>
    <phoneticPr fontId="1" type="noConversion"/>
  </si>
  <si>
    <t>LTV</t>
    <phoneticPr fontId="1" type="noConversion"/>
  </si>
  <si>
    <t>임대보증금</t>
    <phoneticPr fontId="1" type="noConversion"/>
  </si>
  <si>
    <t>우선주</t>
    <phoneticPr fontId="1" type="noConversion"/>
  </si>
  <si>
    <t>재원조달 계</t>
    <phoneticPr fontId="1" type="noConversion"/>
  </si>
  <si>
    <t>합계</t>
    <phoneticPr fontId="1" type="noConversion"/>
  </si>
  <si>
    <t>자본 계</t>
    <phoneticPr fontId="1" type="noConversion"/>
  </si>
  <si>
    <t>조달액</t>
    <phoneticPr fontId="1" type="noConversion"/>
  </si>
  <si>
    <t>이자율/수익률</t>
    <phoneticPr fontId="1" type="noConversion"/>
  </si>
  <si>
    <t>비고</t>
    <phoneticPr fontId="1" type="noConversion"/>
  </si>
  <si>
    <t>누적/비참가</t>
    <phoneticPr fontId="1" type="noConversion"/>
  </si>
  <si>
    <t>투자 및 재원조달</t>
    <phoneticPr fontId="0" type="Hiragana"/>
  </si>
  <si>
    <t>금액</t>
    <phoneticPr fontId="1" type="noConversion"/>
  </si>
  <si>
    <t>재원조달 가정</t>
    <phoneticPr fontId="0" type="Hiragana"/>
  </si>
  <si>
    <t>See 취득가정</t>
    <phoneticPr fontId="1" type="noConversion"/>
  </si>
  <si>
    <t>1. 자본 조달</t>
    <phoneticPr fontId="1" type="noConversion"/>
  </si>
  <si>
    <t>2. 재원조달비용</t>
    <phoneticPr fontId="1" type="noConversion"/>
  </si>
  <si>
    <t>총매입금액 x</t>
    <phoneticPr fontId="0" type="Hiragana"/>
  </si>
  <si>
    <t>유형자산의 취득</t>
    <phoneticPr fontId="0" type="Hiragana"/>
  </si>
  <si>
    <t>유형자산의 처분</t>
    <phoneticPr fontId="1" type="noConversion"/>
  </si>
  <si>
    <t>감가상각비</t>
    <phoneticPr fontId="1" type="noConversion"/>
  </si>
  <si>
    <t>감가상각비</t>
    <phoneticPr fontId="0" type="Hiragana"/>
  </si>
  <si>
    <t>정액법</t>
    <phoneticPr fontId="1" type="noConversion"/>
  </si>
  <si>
    <t>기말</t>
    <phoneticPr fontId="0" type="Hiragana"/>
  </si>
  <si>
    <t>당기순이익</t>
    <phoneticPr fontId="0" type="Hiragana"/>
  </si>
  <si>
    <t>감가비전입</t>
    <phoneticPr fontId="1" type="noConversion"/>
  </si>
  <si>
    <t>우선주배당</t>
    <phoneticPr fontId="1" type="noConversion"/>
  </si>
  <si>
    <t>보통주배당</t>
    <phoneticPr fontId="0" type="Hiragana"/>
  </si>
  <si>
    <t>중개수수료</t>
    <phoneticPr fontId="1" type="noConversion"/>
  </si>
  <si>
    <t>만기여부</t>
    <phoneticPr fontId="1" type="noConversion"/>
  </si>
  <si>
    <t>만기상각</t>
    <phoneticPr fontId="1" type="noConversion"/>
  </si>
  <si>
    <t>01월 01일</t>
  </si>
  <si>
    <t>기타</t>
    <phoneticPr fontId="1" type="noConversion"/>
  </si>
  <si>
    <t>기타</t>
    <phoneticPr fontId="0" type="Hiragana"/>
  </si>
  <si>
    <t>납부액</t>
    <phoneticPr fontId="1" type="noConversion"/>
  </si>
  <si>
    <t>상승률</t>
    <phoneticPr fontId="1" type="noConversion"/>
  </si>
  <si>
    <t>임대보증금의 증감</t>
    <phoneticPr fontId="1" type="noConversion"/>
  </si>
  <si>
    <t>유형자산처분이익</t>
    <phoneticPr fontId="1" type="noConversion"/>
  </si>
  <si>
    <t>취득원가</t>
    <phoneticPr fontId="1" type="noConversion"/>
  </si>
  <si>
    <t>누적상각액</t>
    <phoneticPr fontId="1" type="noConversion"/>
  </si>
  <si>
    <t>매각전장부가</t>
    <phoneticPr fontId="1" type="noConversion"/>
  </si>
  <si>
    <t>&gt;CF 취득원가</t>
    <phoneticPr fontId="1" type="noConversion"/>
  </si>
  <si>
    <t>매각CF</t>
    <phoneticPr fontId="1" type="noConversion"/>
  </si>
  <si>
    <t>&gt;IS 유형자산처분이익</t>
    <phoneticPr fontId="1" type="noConversion"/>
  </si>
  <si>
    <t>현금및현금성자산</t>
    <phoneticPr fontId="0" type="Hiragana"/>
  </si>
  <si>
    <t>이익잉여금</t>
    <phoneticPr fontId="1" type="noConversion"/>
  </si>
  <si>
    <t>자본 계</t>
    <phoneticPr fontId="0" type="Hiragana"/>
  </si>
  <si>
    <t>부채 계</t>
    <phoneticPr fontId="0" type="Hiragana"/>
  </si>
  <si>
    <t>자산 계</t>
    <phoneticPr fontId="0" type="Hiragana"/>
  </si>
  <si>
    <t>유형자산</t>
    <phoneticPr fontId="1" type="noConversion"/>
  </si>
  <si>
    <t>감가상각누계액</t>
    <phoneticPr fontId="1" type="noConversion"/>
  </si>
  <si>
    <t>간주임대료부가세</t>
    <phoneticPr fontId="1" type="noConversion"/>
  </si>
  <si>
    <t>부채와 자본 계</t>
    <phoneticPr fontId="0" type="Hiragana"/>
  </si>
  <si>
    <t>임대보증금</t>
    <phoneticPr fontId="1" type="noConversion"/>
  </si>
  <si>
    <t>보험료</t>
    <phoneticPr fontId="1" type="noConversion"/>
  </si>
  <si>
    <t>주식발행초과금</t>
    <phoneticPr fontId="1" type="noConversion"/>
  </si>
  <si>
    <t>기초</t>
    <phoneticPr fontId="1" type="noConversion"/>
  </si>
  <si>
    <t>기말</t>
    <phoneticPr fontId="1" type="noConversion"/>
  </si>
  <si>
    <t>발행비용</t>
    <phoneticPr fontId="1" type="noConversion"/>
  </si>
  <si>
    <t>IS(M)&gt;</t>
    <phoneticPr fontId="1" type="noConversion"/>
  </si>
  <si>
    <t>이익잉여금</t>
    <phoneticPr fontId="1" type="noConversion"/>
  </si>
  <si>
    <t>중개수수료</t>
    <phoneticPr fontId="1" type="noConversion"/>
  </si>
  <si>
    <t>제세공과금</t>
    <phoneticPr fontId="1" type="noConversion"/>
  </si>
  <si>
    <t>중개수수료만기일시상각</t>
    <phoneticPr fontId="1" type="noConversion"/>
  </si>
  <si>
    <t>매각장부가</t>
    <phoneticPr fontId="1" type="noConversion"/>
  </si>
  <si>
    <t>중개수수료만기상각</t>
    <phoneticPr fontId="1" type="noConversion"/>
  </si>
  <si>
    <t>처분현금흐름</t>
    <phoneticPr fontId="1" type="noConversion"/>
  </si>
  <si>
    <t>담보대출</t>
    <phoneticPr fontId="1" type="noConversion"/>
  </si>
  <si>
    <t>주주귀속CF</t>
    <phoneticPr fontId="1" type="noConversion"/>
  </si>
  <si>
    <t>Capital Gain 분배비율</t>
    <phoneticPr fontId="1" type="noConversion"/>
  </si>
  <si>
    <t>매각차익분배직전 R/E</t>
    <phoneticPr fontId="1" type="noConversion"/>
  </si>
  <si>
    <t>Capital Gain 분배</t>
    <phoneticPr fontId="1" type="noConversion"/>
  </si>
  <si>
    <t>운영 수입 가정</t>
    <phoneticPr fontId="0" type="Hiragana"/>
  </si>
  <si>
    <t>운영 비용 가정</t>
    <phoneticPr fontId="0" type="Hiragana"/>
  </si>
  <si>
    <t>청산 가정</t>
    <phoneticPr fontId="0" type="Hiragana"/>
  </si>
  <si>
    <t>연간지급액</t>
    <phoneticPr fontId="1" type="noConversion"/>
  </si>
  <si>
    <t>건물분부가세의 납부</t>
    <phoneticPr fontId="1" type="noConversion"/>
  </si>
  <si>
    <t>건물분부가세의 환급</t>
    <phoneticPr fontId="1" type="noConversion"/>
  </si>
  <si>
    <t>평당</t>
    <phoneticPr fontId="1" type="noConversion"/>
  </si>
  <si>
    <t>'CF(M)'!</t>
    <phoneticPr fontId="1" type="noConversion"/>
  </si>
  <si>
    <t>'IS(M)'!</t>
    <phoneticPr fontId="1" type="noConversion"/>
  </si>
  <si>
    <t>'BS(M)'!</t>
    <phoneticPr fontId="1" type="noConversion"/>
  </si>
  <si>
    <t>단위:</t>
    <phoneticPr fontId="1" type="noConversion"/>
  </si>
  <si>
    <t>IS = CF</t>
    <phoneticPr fontId="1" type="noConversion"/>
  </si>
  <si>
    <t>당기순이익</t>
    <phoneticPr fontId="1" type="noConversion"/>
  </si>
  <si>
    <t>처분이익</t>
    <phoneticPr fontId="1" type="noConversion"/>
  </si>
  <si>
    <t>감가상각비</t>
    <phoneticPr fontId="1" type="noConversion"/>
  </si>
  <si>
    <t>간접법CF</t>
    <phoneticPr fontId="1" type="noConversion"/>
  </si>
  <si>
    <t>영업CF</t>
    <phoneticPr fontId="1" type="noConversion"/>
  </si>
  <si>
    <t>투자CF</t>
    <phoneticPr fontId="1" type="noConversion"/>
  </si>
  <si>
    <t>직접법CF</t>
    <phoneticPr fontId="1" type="noConversion"/>
  </si>
  <si>
    <t>영업현금흐름</t>
    <phoneticPr fontId="1" type="noConversion"/>
  </si>
  <si>
    <t>투자현금흐름</t>
    <phoneticPr fontId="1" type="noConversion"/>
  </si>
  <si>
    <t>RE = CF (배당액)</t>
    <phoneticPr fontId="1" type="noConversion"/>
  </si>
  <si>
    <t>운영배당</t>
    <phoneticPr fontId="1" type="noConversion"/>
  </si>
  <si>
    <t>청산배당</t>
    <phoneticPr fontId="1" type="noConversion"/>
  </si>
  <si>
    <t>미달(초과)배당</t>
    <phoneticPr fontId="1" type="noConversion"/>
  </si>
  <si>
    <t>배당지급액</t>
    <phoneticPr fontId="1" type="noConversion"/>
  </si>
  <si>
    <t>당기순이익초과(미달)배당 - 운영기간 계</t>
    <phoneticPr fontId="1" type="noConversion"/>
  </si>
  <si>
    <t>&lt;최초에 빠진 모집비용(주할차)만큼 배당재원 부족</t>
    <phoneticPr fontId="1" type="noConversion"/>
  </si>
  <si>
    <t>감가초과배당</t>
    <phoneticPr fontId="1" type="noConversion"/>
  </si>
  <si>
    <t>결손보전</t>
    <phoneticPr fontId="1" type="noConversion"/>
  </si>
  <si>
    <t>당기순이익초과배당</t>
    <phoneticPr fontId="1" type="noConversion"/>
  </si>
  <si>
    <t>총배당-NI</t>
    <phoneticPr fontId="1" type="noConversion"/>
  </si>
  <si>
    <t>주주귀속 최종 CF</t>
    <phoneticPr fontId="1" type="noConversion"/>
  </si>
  <si>
    <t>&lt;최초분만, 기중 증가한 임대보증금은 기중 임차인이 납입하여 증가, 반환하면서 해당부분 그대로 감소 -&gt; 효과 없음</t>
    <phoneticPr fontId="1" type="noConversion"/>
  </si>
  <si>
    <t>기중 미달(초과)운영배당</t>
    <phoneticPr fontId="1" type="noConversion"/>
  </si>
  <si>
    <t>주주귀속 최종 CF</t>
    <phoneticPr fontId="1" type="noConversion"/>
  </si>
  <si>
    <t>중개수수료일시상각</t>
    <phoneticPr fontId="1" type="noConversion"/>
  </si>
  <si>
    <t>누적 주발초사용액</t>
    <phoneticPr fontId="1" type="noConversion"/>
  </si>
  <si>
    <t>회계상 주주귀속 잔여재산</t>
    <phoneticPr fontId="1" type="noConversion"/>
  </si>
  <si>
    <t xml:space="preserve">CF 기준 매각 Capital Gain </t>
    <phoneticPr fontId="1" type="noConversion"/>
  </si>
  <si>
    <t>주식할인발행차금</t>
    <phoneticPr fontId="1" type="noConversion"/>
  </si>
  <si>
    <t>누적 주발초 사용액</t>
    <phoneticPr fontId="1" type="noConversion"/>
  </si>
  <si>
    <t>&gt; CF가 체크 기준점</t>
    <phoneticPr fontId="1" type="noConversion"/>
  </si>
  <si>
    <t>CF 기준</t>
    <phoneticPr fontId="1" type="noConversion"/>
  </si>
  <si>
    <t>IS 기준</t>
    <phoneticPr fontId="1" type="noConversion"/>
  </si>
  <si>
    <t>청산배당 + 자본금반환</t>
    <phoneticPr fontId="1" type="noConversion"/>
  </si>
  <si>
    <t>최종 투자활동CF (건물매각대금)</t>
    <phoneticPr fontId="1" type="noConversion"/>
  </si>
  <si>
    <t>Input</t>
    <phoneticPr fontId="1" type="noConversion"/>
  </si>
  <si>
    <t>Check</t>
    <phoneticPr fontId="1" type="noConversion"/>
  </si>
  <si>
    <t>기초예비비</t>
    <phoneticPr fontId="1" type="noConversion"/>
  </si>
  <si>
    <t>임대보증금(기말)</t>
    <phoneticPr fontId="1" type="noConversion"/>
  </si>
  <si>
    <t>기중 임대보증금 증감분</t>
    <phoneticPr fontId="1" type="noConversion"/>
  </si>
  <si>
    <t>&lt;기중 증감분은 배당 재원으로 사용하지 않고 유보된 현금임</t>
    <phoneticPr fontId="1" type="noConversion"/>
  </si>
  <si>
    <t>&lt;역시 유보된 현금</t>
    <phoneticPr fontId="1" type="noConversion"/>
  </si>
  <si>
    <t>&lt;중개수수료 만기상각액을 운영배당 or 청산배당 중 어느쪽에서 차감할지의 문제</t>
    <phoneticPr fontId="1" type="noConversion"/>
  </si>
  <si>
    <t>cf vs 회계 차이</t>
    <phoneticPr fontId="1" type="noConversion"/>
  </si>
  <si>
    <t>CF(M)&gt;</t>
    <phoneticPr fontId="1" type="noConversion"/>
  </si>
  <si>
    <t>보통주 CF</t>
    <phoneticPr fontId="1" type="noConversion"/>
  </si>
  <si>
    <t>우선주 CF</t>
    <phoneticPr fontId="1" type="noConversion"/>
  </si>
  <si>
    <t>총 IRR</t>
    <phoneticPr fontId="1" type="noConversion"/>
  </si>
  <si>
    <t>CoC</t>
    <phoneticPr fontId="1" type="noConversion"/>
  </si>
  <si>
    <t>IRR</t>
    <phoneticPr fontId="1" type="noConversion"/>
  </si>
  <si>
    <t>우선주</t>
    <phoneticPr fontId="1" type="noConversion"/>
  </si>
  <si>
    <t>매각차익 제외 IRR</t>
    <phoneticPr fontId="1" type="noConversion"/>
  </si>
  <si>
    <t>Equity 전체</t>
    <phoneticPr fontId="1" type="noConversion"/>
  </si>
  <si>
    <t>매각차익</t>
    <phoneticPr fontId="1" type="noConversion"/>
  </si>
  <si>
    <t>제외</t>
    <phoneticPr fontId="1" type="noConversion"/>
  </si>
  <si>
    <t>포함</t>
    <phoneticPr fontId="1" type="noConversion"/>
  </si>
  <si>
    <t>제외</t>
    <phoneticPr fontId="1" type="noConversion"/>
  </si>
  <si>
    <t>포함</t>
    <phoneticPr fontId="1" type="noConversion"/>
  </si>
  <si>
    <t>&gt; 중개수수료 만기일시상각을 투자CF(유형자산처분이익)에서 처리해서 생기는 차이조정</t>
    <phoneticPr fontId="1" type="noConversion"/>
  </si>
  <si>
    <t>&gt; 중개수수료 만기일시상각을 투자CF로 처리했기 때문에 '영업CF &lt; 운영배당금'</t>
    <phoneticPr fontId="1" type="noConversion"/>
  </si>
  <si>
    <t>총면적 (평)</t>
    <phoneticPr fontId="1" type="noConversion"/>
  </si>
  <si>
    <t>면적당 관리비</t>
    <phoneticPr fontId="1" type="noConversion"/>
  </si>
  <si>
    <t>상승률</t>
    <phoneticPr fontId="1" type="noConversion"/>
  </si>
  <si>
    <t>분석&gt;</t>
    <phoneticPr fontId="1" type="noConversion"/>
  </si>
  <si>
    <t>평당</t>
    <phoneticPr fontId="1" type="noConversion"/>
  </si>
  <si>
    <t>&gt;Operation, CF(M) - 주식발행비용의 지급</t>
    <phoneticPr fontId="0" type="Hiragana"/>
  </si>
  <si>
    <t>운용수수료</t>
    <phoneticPr fontId="0" type="Hiragana"/>
  </si>
  <si>
    <t>판매수수료</t>
    <phoneticPr fontId="0" type="Hiragana"/>
  </si>
  <si>
    <t>이자비용(선순위)</t>
    <phoneticPr fontId="1" type="noConversion"/>
  </si>
  <si>
    <t>이자비용(후순위)</t>
    <phoneticPr fontId="1" type="noConversion"/>
  </si>
  <si>
    <t>이자비용(선순위)</t>
    <phoneticPr fontId="0" type="Hiragana"/>
  </si>
  <si>
    <t>이자비용(후순위)</t>
    <phoneticPr fontId="0" type="Hiragana"/>
  </si>
  <si>
    <t>이자비용(후순위)</t>
    <phoneticPr fontId="0" type="Hiragana"/>
  </si>
  <si>
    <t>N+1 NOI</t>
    <phoneticPr fontId="1" type="noConversion"/>
  </si>
  <si>
    <t>운영기간</t>
    <phoneticPr fontId="1" type="noConversion"/>
  </si>
  <si>
    <t>운영기간</t>
    <phoneticPr fontId="1" type="noConversion"/>
  </si>
  <si>
    <t>합계</t>
    <phoneticPr fontId="1" type="noConversion"/>
  </si>
  <si>
    <t>임대수입</t>
    <phoneticPr fontId="0" type="Hiragana"/>
  </si>
  <si>
    <t>신규</t>
    <phoneticPr fontId="0" type="Hiragana"/>
  </si>
  <si>
    <t>상각</t>
    <phoneticPr fontId="1" type="noConversion"/>
  </si>
  <si>
    <t>임대료</t>
    <phoneticPr fontId="1" type="noConversion"/>
  </si>
  <si>
    <t>비율반영</t>
    <phoneticPr fontId="1" type="noConversion"/>
  </si>
  <si>
    <t>월상각액</t>
    <phoneticPr fontId="1" type="noConversion"/>
  </si>
  <si>
    <t>상각종료</t>
    <phoneticPr fontId="1" type="noConversion"/>
  </si>
  <si>
    <t>발생일</t>
    <phoneticPr fontId="1" type="noConversion"/>
  </si>
  <si>
    <t>토지</t>
    <phoneticPr fontId="1" type="noConversion"/>
  </si>
  <si>
    <t>건물</t>
    <phoneticPr fontId="1" type="noConversion"/>
  </si>
  <si>
    <t>대지면적</t>
    <phoneticPr fontId="1" type="noConversion"/>
  </si>
  <si>
    <t>건물연면적</t>
    <phoneticPr fontId="1" type="noConversion"/>
  </si>
  <si>
    <t>재산세 (주택분)</t>
    <phoneticPr fontId="0" type="Hiragana"/>
  </si>
  <si>
    <t>납부월</t>
    <phoneticPr fontId="1" type="noConversion"/>
  </si>
  <si>
    <t>세율</t>
    <phoneticPr fontId="0" type="Hiragana"/>
  </si>
  <si>
    <t>재산세</t>
    <phoneticPr fontId="0" type="Hiragana"/>
  </si>
  <si>
    <t>재산세(주택분)</t>
    <phoneticPr fontId="0" type="Hiragana"/>
  </si>
  <si>
    <t>면세매출비율</t>
    <phoneticPr fontId="1" type="noConversion"/>
  </si>
  <si>
    <t>(영업)</t>
    <phoneticPr fontId="1" type="noConversion"/>
  </si>
  <si>
    <t>부가세불공제분(영업외)</t>
    <phoneticPr fontId="1" type="noConversion"/>
  </si>
  <si>
    <t>부가세불공제분(영업)</t>
    <phoneticPr fontId="1" type="noConversion"/>
  </si>
  <si>
    <t>부가세불공제분(영업외)</t>
    <phoneticPr fontId="1" type="noConversion"/>
  </si>
  <si>
    <t>(영업외)</t>
    <phoneticPr fontId="1" type="noConversion"/>
  </si>
  <si>
    <t>단기대출 1</t>
    <phoneticPr fontId="0" type="Hiragana"/>
  </si>
  <si>
    <t>단기대출 2</t>
    <phoneticPr fontId="0" type="Hiragana"/>
  </si>
  <si>
    <t>이자비용 (선순위)</t>
    <phoneticPr fontId="0" type="Hiragana"/>
  </si>
  <si>
    <t>이자비용 (후순위)</t>
    <phoneticPr fontId="0" type="Hiragana"/>
  </si>
  <si>
    <t>지급시점</t>
  </si>
  <si>
    <t>지급시점</t>
    <phoneticPr fontId="1" type="noConversion"/>
  </si>
  <si>
    <t>계약기간</t>
    <phoneticPr fontId="0" type="Hiragana"/>
  </si>
  <si>
    <t>감소</t>
    <phoneticPr fontId="0" type="Hiragana"/>
  </si>
  <si>
    <t>지급시점</t>
    <phoneticPr fontId="0" type="Hiragana"/>
  </si>
  <si>
    <t>검증</t>
    <phoneticPr fontId="1" type="noConversion"/>
  </si>
  <si>
    <t>-기중납부</t>
    <phoneticPr fontId="1" type="noConversion"/>
  </si>
  <si>
    <t>-만기정산</t>
    <phoneticPr fontId="1" type="noConversion"/>
  </si>
  <si>
    <t>만기일</t>
    <phoneticPr fontId="1" type="noConversion"/>
  </si>
  <si>
    <t>손익인식</t>
    <phoneticPr fontId="1" type="noConversion"/>
  </si>
  <si>
    <t>시설 개요</t>
    <phoneticPr fontId="0" type="Hiragana"/>
  </si>
  <si>
    <t>총자산 x</t>
    <phoneticPr fontId="0" type="Hiragana"/>
  </si>
  <si>
    <t>총자산 x</t>
    <phoneticPr fontId="0" type="Hiragana"/>
  </si>
  <si>
    <t>신탁원본 x</t>
    <phoneticPr fontId="1" type="noConversion"/>
  </si>
  <si>
    <t>1. 우선주배당후 현금</t>
    <phoneticPr fontId="1" type="noConversion"/>
  </si>
  <si>
    <t>과세(토지)</t>
    <phoneticPr fontId="0" type="Hiragana"/>
  </si>
  <si>
    <t>과세(건물)</t>
    <phoneticPr fontId="0" type="Hiragana"/>
  </si>
  <si>
    <t>매입세액불공제</t>
    <phoneticPr fontId="1" type="noConversion"/>
  </si>
  <si>
    <t>매입세액불공제(토지분)</t>
    <phoneticPr fontId="0" type="Hiragana"/>
  </si>
  <si>
    <t>매입세액불공제(면세사업분)</t>
    <phoneticPr fontId="0" type="Hiragana"/>
  </si>
  <si>
    <t>국민주택채권할인액</t>
    <phoneticPr fontId="1" type="noConversion"/>
  </si>
  <si>
    <t>유형자산</t>
    <phoneticPr fontId="1" type="noConversion"/>
  </si>
  <si>
    <t>면세사업</t>
    <phoneticPr fontId="1" type="noConversion"/>
  </si>
  <si>
    <t>과세사업</t>
    <phoneticPr fontId="1" type="noConversion"/>
  </si>
  <si>
    <t>(-) 기중 자본적지출</t>
    <phoneticPr fontId="1" type="noConversion"/>
  </si>
  <si>
    <t>(-) 임대보증금반환</t>
    <phoneticPr fontId="1" type="noConversion"/>
  </si>
  <si>
    <t>(-) 차입금반환</t>
    <phoneticPr fontId="1" type="noConversion"/>
  </si>
  <si>
    <t>(+) 예비비</t>
    <phoneticPr fontId="1" type="noConversion"/>
  </si>
  <si>
    <t>-&gt; 매각으로 인한 일시적 상각이므로 청산배당에서 처리</t>
    <phoneticPr fontId="1" type="noConversion"/>
  </si>
  <si>
    <t>철골철근콘크리트</t>
    <phoneticPr fontId="0" type="Hiragana"/>
  </si>
  <si>
    <t>주택</t>
    <phoneticPr fontId="1" type="noConversion"/>
  </si>
  <si>
    <t>업무</t>
    <phoneticPr fontId="1" type="noConversion"/>
  </si>
  <si>
    <t>재산세 (업무, 토지분)</t>
    <phoneticPr fontId="0" type="Hiragana"/>
  </si>
  <si>
    <t>재산세 (업무, 건물분)</t>
    <phoneticPr fontId="0" type="Hiragana"/>
  </si>
  <si>
    <t>교통유발부담금 (업무)</t>
    <phoneticPr fontId="0" type="Hiragana"/>
  </si>
  <si>
    <t>지출</t>
    <phoneticPr fontId="0" type="Hiragana"/>
  </si>
  <si>
    <t>상각</t>
    <phoneticPr fontId="0" type="Hiragana"/>
  </si>
  <si>
    <t>갱신주기</t>
    <phoneticPr fontId="1" type="noConversion"/>
  </si>
  <si>
    <t>만기일 R/E</t>
    <phoneticPr fontId="1" type="noConversion"/>
  </si>
  <si>
    <t>Red Text: Key in</t>
    <phoneticPr fontId="1" type="noConversion"/>
  </si>
  <si>
    <t>서식(임대료,관리비,보증금)</t>
    <phoneticPr fontId="23" type="noConversion"/>
  </si>
  <si>
    <t>Rent (rf, dt 반영전) row</t>
    <phoneticPr fontId="23" type="noConversion"/>
  </si>
  <si>
    <t>Downtime (현계약) row</t>
    <phoneticPr fontId="23" type="noConversion"/>
  </si>
  <si>
    <t>관리비 row</t>
    <phoneticPr fontId="23" type="noConversion"/>
  </si>
  <si>
    <t>보증금 row</t>
    <phoneticPr fontId="23" type="noConversion"/>
  </si>
  <si>
    <t>전체 임대면적</t>
    <phoneticPr fontId="23" type="noConversion"/>
  </si>
  <si>
    <t>mt</t>
    <phoneticPr fontId="23" type="noConversion"/>
  </si>
  <si>
    <t xml:space="preserve"> 공통: </t>
    <phoneticPr fontId="1" type="noConversion"/>
  </si>
  <si>
    <t>A&amp;R&gt;</t>
    <phoneticPr fontId="1" type="noConversion"/>
  </si>
  <si>
    <t>&gt;Operation</t>
    <phoneticPr fontId="1" type="noConversion"/>
  </si>
  <si>
    <t>Downtime</t>
    <phoneticPr fontId="1" type="noConversion"/>
  </si>
  <si>
    <t xml:space="preserve"> 렌트프리: </t>
    <phoneticPr fontId="1" type="noConversion"/>
  </si>
  <si>
    <t>0= 렌트프리</t>
    <phoneticPr fontId="1" type="noConversion"/>
  </si>
  <si>
    <t>1= 정상수입</t>
    <phoneticPr fontId="1" type="noConversion"/>
  </si>
  <si>
    <t>구분</t>
    <phoneticPr fontId="1" type="noConversion"/>
  </si>
  <si>
    <t>임차인</t>
  </si>
  <si>
    <t>면적</t>
    <phoneticPr fontId="1" type="noConversion"/>
  </si>
  <si>
    <t>임대개시일</t>
    <phoneticPr fontId="1" type="noConversion"/>
  </si>
  <si>
    <t>임대종료일</t>
    <phoneticPr fontId="1" type="noConversion"/>
  </si>
  <si>
    <t>최초갱신월</t>
    <phoneticPr fontId="1" type="noConversion"/>
  </si>
  <si>
    <t>시장임대료</t>
    <phoneticPr fontId="1" type="noConversion"/>
  </si>
  <si>
    <t>시장상승률</t>
    <phoneticPr fontId="1" type="noConversion"/>
  </si>
  <si>
    <t>단위임대료</t>
    <phoneticPr fontId="1" type="noConversion"/>
  </si>
  <si>
    <t>구분</t>
    <phoneticPr fontId="1" type="noConversion"/>
  </si>
  <si>
    <t>임대면적</t>
    <phoneticPr fontId="1" type="noConversion"/>
  </si>
  <si>
    <t>상승률</t>
    <phoneticPr fontId="1" type="noConversion"/>
  </si>
  <si>
    <t>상승월</t>
    <phoneticPr fontId="1" type="noConversion"/>
  </si>
  <si>
    <t>만기</t>
    <phoneticPr fontId="1" type="noConversion"/>
  </si>
  <si>
    <t>(현재가치)</t>
    <phoneticPr fontId="1" type="noConversion"/>
  </si>
  <si>
    <t>(미래가치)</t>
    <phoneticPr fontId="1" type="noConversion"/>
  </si>
  <si>
    <t>임차인</t>
    <phoneticPr fontId="1" type="noConversion"/>
  </si>
  <si>
    <t>임차인</t>
    <phoneticPr fontId="1" type="noConversion"/>
  </si>
  <si>
    <t>관리비수입 (Downtime 반영 후)</t>
    <phoneticPr fontId="1" type="noConversion"/>
  </si>
  <si>
    <t>관리비수입 (Downtime 반영 전)</t>
    <phoneticPr fontId="1" type="noConversion"/>
  </si>
  <si>
    <t>시장관리비</t>
    <phoneticPr fontId="1" type="noConversion"/>
  </si>
  <si>
    <t>시장상승률</t>
    <phoneticPr fontId="1" type="noConversion"/>
  </si>
  <si>
    <t>단위관리비</t>
    <phoneticPr fontId="1" type="noConversion"/>
  </si>
  <si>
    <t>임차인</t>
    <phoneticPr fontId="1" type="noConversion"/>
  </si>
  <si>
    <t>임대면적</t>
    <phoneticPr fontId="1" type="noConversion"/>
  </si>
  <si>
    <t>상승률</t>
    <phoneticPr fontId="1" type="noConversion"/>
  </si>
  <si>
    <t>상승월</t>
    <phoneticPr fontId="1" type="noConversion"/>
  </si>
  <si>
    <t>만기</t>
    <phoneticPr fontId="1" type="noConversion"/>
  </si>
  <si>
    <t>(미래가치)</t>
    <phoneticPr fontId="1" type="noConversion"/>
  </si>
  <si>
    <t>시장보증금</t>
    <phoneticPr fontId="1" type="noConversion"/>
  </si>
  <si>
    <t>단위보증금</t>
    <phoneticPr fontId="1" type="noConversion"/>
  </si>
  <si>
    <t>수수료</t>
    <phoneticPr fontId="1" type="noConversion"/>
  </si>
  <si>
    <t>2차갱신</t>
    <phoneticPr fontId="1" type="noConversion"/>
  </si>
  <si>
    <t>3차갱신</t>
    <phoneticPr fontId="1" type="noConversion"/>
  </si>
  <si>
    <t>4차갱신</t>
    <phoneticPr fontId="1" type="noConversion"/>
  </si>
  <si>
    <t>6차갱신</t>
    <phoneticPr fontId="1" type="noConversion"/>
  </si>
  <si>
    <t>7차갱신</t>
    <phoneticPr fontId="1" type="noConversion"/>
  </si>
  <si>
    <t>재계약</t>
    <phoneticPr fontId="1" type="noConversion"/>
  </si>
  <si>
    <t>개월 임대료</t>
    <phoneticPr fontId="1" type="noConversion"/>
  </si>
  <si>
    <t>신규</t>
    <phoneticPr fontId="1" type="noConversion"/>
  </si>
  <si>
    <t>평균</t>
    <phoneticPr fontId="1" type="noConversion"/>
  </si>
  <si>
    <t>갱신주기</t>
    <phoneticPr fontId="1" type="noConversion"/>
  </si>
  <si>
    <t>개월</t>
    <phoneticPr fontId="1" type="noConversion"/>
  </si>
  <si>
    <t>상각시작</t>
    <phoneticPr fontId="1" type="noConversion"/>
  </si>
  <si>
    <t>상각종료</t>
    <phoneticPr fontId="1" type="noConversion"/>
  </si>
  <si>
    <t>대상금액</t>
    <phoneticPr fontId="1" type="noConversion"/>
  </si>
  <si>
    <t>월상각액</t>
    <phoneticPr fontId="1" type="noConversion"/>
  </si>
  <si>
    <t>연도 row</t>
    <phoneticPr fontId="1" type="noConversion"/>
  </si>
  <si>
    <t>R_Date</t>
    <phoneticPr fontId="23" type="noConversion"/>
  </si>
  <si>
    <t>R_Deposit</t>
    <phoneticPr fontId="23" type="noConversion"/>
  </si>
  <si>
    <t>R_Maintain</t>
    <phoneticPr fontId="23" type="noConversion"/>
  </si>
  <si>
    <t>R_Downtime</t>
    <phoneticPr fontId="23" type="noConversion"/>
  </si>
  <si>
    <t>R_FreeNew</t>
    <phoneticPr fontId="23" type="noConversion"/>
  </si>
  <si>
    <t>R_FreeOld</t>
    <phoneticPr fontId="23" type="noConversion"/>
  </si>
  <si>
    <t>R_Rent</t>
    <phoneticPr fontId="23" type="noConversion"/>
  </si>
  <si>
    <t>임대종료월</t>
    <phoneticPr fontId="1" type="noConversion"/>
  </si>
  <si>
    <t>V_TotalArea</t>
    <phoneticPr fontId="23" type="noConversion"/>
  </si>
  <si>
    <t>F_Format1</t>
    <phoneticPr fontId="23" type="noConversion"/>
  </si>
  <si>
    <t>합계</t>
    <phoneticPr fontId="1" type="noConversion"/>
  </si>
  <si>
    <t>(*) 중개수수료 간단 버전</t>
    <phoneticPr fontId="1" type="noConversion"/>
  </si>
  <si>
    <t>(*) 면세 과세 겸영 사업장일 경우 사용</t>
    <phoneticPr fontId="1" type="noConversion"/>
  </si>
  <si>
    <t>취득가정&gt;</t>
    <phoneticPr fontId="1" type="noConversion"/>
  </si>
  <si>
    <t>구분</t>
    <phoneticPr fontId="1" type="noConversion"/>
  </si>
  <si>
    <t>세율</t>
    <phoneticPr fontId="1" type="noConversion"/>
  </si>
  <si>
    <t>공식</t>
    <phoneticPr fontId="1" type="noConversion"/>
  </si>
  <si>
    <t>표준세율</t>
    <phoneticPr fontId="1" type="noConversion"/>
  </si>
  <si>
    <t>감면율</t>
    <phoneticPr fontId="1" type="noConversion"/>
  </si>
  <si>
    <t>감면후세율</t>
    <phoneticPr fontId="1" type="noConversion"/>
  </si>
  <si>
    <t>농어촌특별세</t>
    <phoneticPr fontId="1" type="noConversion"/>
  </si>
  <si>
    <t>2% x (1-감면율) x 10%</t>
    <phoneticPr fontId="1" type="noConversion"/>
  </si>
  <si>
    <t>감면분에 대한 농어촌특별세</t>
    <phoneticPr fontId="1" type="noConversion"/>
  </si>
  <si>
    <t>표준세율 x 감면율 x 20%</t>
    <phoneticPr fontId="1" type="noConversion"/>
  </si>
  <si>
    <t>지방교육세</t>
    <phoneticPr fontId="1" type="noConversion"/>
  </si>
  <si>
    <t>(표준세율 - 2%) x 20% x (1 - 감면율)</t>
    <phoneticPr fontId="1" type="noConversion"/>
  </si>
  <si>
    <t>적용세율</t>
    <phoneticPr fontId="1" type="noConversion"/>
  </si>
  <si>
    <t>유상승계 / 농지와 주택 외 부동산</t>
    <phoneticPr fontId="1" type="noConversion"/>
  </si>
  <si>
    <t>(*) 세율 계산</t>
    <phoneticPr fontId="1" type="noConversion"/>
  </si>
  <si>
    <t>Rentfree (기계약) row</t>
  </si>
  <si>
    <t>Rentfree (현계약) row</t>
  </si>
  <si>
    <t>Rentfree Index</t>
  </si>
  <si>
    <t>임대료수입 (Rentfree, Downtime 반영후)</t>
  </si>
  <si>
    <t>월 row</t>
    <phoneticPr fontId="1" type="noConversion"/>
  </si>
  <si>
    <t>R_Month</t>
    <phoneticPr fontId="23" type="noConversion"/>
  </si>
  <si>
    <t>Manual</t>
    <phoneticPr fontId="27" type="noConversion"/>
  </si>
  <si>
    <t xml:space="preserve">임/관/보: </t>
    <phoneticPr fontId="1" type="noConversion"/>
  </si>
  <si>
    <t>IS(M)&lt;</t>
    <phoneticPr fontId="0" type="Hiragana"/>
  </si>
  <si>
    <t>CF(M)&lt;</t>
    <phoneticPr fontId="0" type="Hiragana"/>
  </si>
  <si>
    <t>BS(M)&lt;</t>
    <phoneticPr fontId="0" type="Hiragana"/>
  </si>
  <si>
    <t>재산세&gt;</t>
    <phoneticPr fontId="1" type="noConversion"/>
  </si>
  <si>
    <t>CF(M)&gt;</t>
    <phoneticPr fontId="1" type="noConversion"/>
  </si>
  <si>
    <t>IS(M)&lt;</t>
    <phoneticPr fontId="1" type="noConversion"/>
  </si>
  <si>
    <t>임대료수입 (Rentfree, Downtime 반영전)</t>
    <phoneticPr fontId="1" type="noConversion"/>
  </si>
  <si>
    <t>총 임대정보 개수</t>
    <phoneticPr fontId="1" type="noConversion"/>
  </si>
  <si>
    <t>V_RentrollCount</t>
    <phoneticPr fontId="1" type="noConversion"/>
  </si>
  <si>
    <t>중개수수료 (CF) row</t>
    <phoneticPr fontId="1" type="noConversion"/>
  </si>
  <si>
    <t>R_AgentFee</t>
    <phoneticPr fontId="1" type="noConversion"/>
  </si>
  <si>
    <t>수정가능</t>
    <phoneticPr fontId="1" type="noConversion"/>
  </si>
  <si>
    <t>수정불가</t>
    <phoneticPr fontId="1" type="noConversion"/>
  </si>
  <si>
    <t>가정입력</t>
    <phoneticPr fontId="1" type="noConversion"/>
  </si>
  <si>
    <t>(조건 2)</t>
    <phoneticPr fontId="1" type="noConversion"/>
  </si>
  <si>
    <t>2) 만기 이후 (조건 2)</t>
    <phoneticPr fontId="1" type="noConversion"/>
  </si>
  <si>
    <t>1) 현 계약 (조건 1)</t>
    <phoneticPr fontId="1" type="noConversion"/>
  </si>
  <si>
    <t>(경과기간)</t>
    <phoneticPr fontId="1" type="noConversion"/>
  </si>
  <si>
    <t>단위임대료</t>
    <phoneticPr fontId="1" type="noConversion"/>
  </si>
  <si>
    <t>비고</t>
    <phoneticPr fontId="1" type="noConversion"/>
  </si>
  <si>
    <t>Manual/강조</t>
    <phoneticPr fontId="1" type="noConversion"/>
  </si>
  <si>
    <t>조건2 시작</t>
    <phoneticPr fontId="1" type="noConversion"/>
  </si>
  <si>
    <t>만기</t>
    <phoneticPr fontId="1" type="noConversion"/>
  </si>
  <si>
    <t>기본 정보(현계약 임차인, 면적, 개시일, 종료일) &amp; Downtime Index</t>
    <phoneticPr fontId="1" type="noConversion"/>
  </si>
  <si>
    <t>조건2시작</t>
    <phoneticPr fontId="1" type="noConversion"/>
  </si>
  <si>
    <t>조건1기간</t>
    <phoneticPr fontId="1" type="noConversion"/>
  </si>
  <si>
    <t>조건2기간</t>
    <phoneticPr fontId="1" type="noConversion"/>
  </si>
  <si>
    <t>보증금 잔액 (Downtime 반영 전)</t>
    <phoneticPr fontId="1" type="noConversion"/>
  </si>
  <si>
    <t>보증금 잔액 (Downtime 반영 후)</t>
    <phoneticPr fontId="1" type="noConversion"/>
  </si>
  <si>
    <t>중개수수료 (CF)</t>
    <phoneticPr fontId="1" type="noConversion"/>
  </si>
  <si>
    <t>중개수수료 (IS)</t>
    <phoneticPr fontId="30" type="Hiragana"/>
  </si>
  <si>
    <t>현 계약</t>
    <phoneticPr fontId="1" type="noConversion"/>
  </si>
  <si>
    <t>(조건 1)</t>
    <phoneticPr fontId="1" type="noConversion"/>
  </si>
  <si>
    <t>만기 이후</t>
    <phoneticPr fontId="1" type="noConversion"/>
  </si>
  <si>
    <t xml:space="preserve">총 면적: </t>
    <phoneticPr fontId="1" type="noConversion"/>
  </si>
  <si>
    <t>발행시점 주식발행초과금</t>
    <phoneticPr fontId="1" type="noConversion"/>
  </si>
  <si>
    <t>신청대상 토지</t>
  </si>
  <si>
    <t>확인내용</t>
  </si>
  <si>
    <t>가격기준년도</t>
  </si>
  <si>
    <t>토지소재지</t>
  </si>
  <si>
    <t>지번</t>
  </si>
  <si>
    <t>개별공시지가</t>
  </si>
  <si>
    <t>기준일자</t>
  </si>
  <si>
    <t>공시일자</t>
  </si>
  <si>
    <t>비고</t>
  </si>
  <si>
    <t>38,620,000원</t>
  </si>
  <si>
    <t>35,520,000원</t>
  </si>
  <si>
    <t>34,340,000원</t>
  </si>
  <si>
    <t>32,840,000원</t>
  </si>
  <si>
    <t>31,700,000원</t>
  </si>
  <si>
    <t>30,700,000원</t>
  </si>
  <si>
    <t>29,500,000원</t>
  </si>
  <si>
    <t>30,000,000원</t>
  </si>
  <si>
    <t>28,600,000원</t>
  </si>
  <si>
    <t>28,800,000원</t>
  </si>
  <si>
    <t>24,600,000원</t>
  </si>
  <si>
    <t>상승률</t>
    <phoneticPr fontId="1" type="noConversion"/>
  </si>
  <si>
    <t>공시지가</t>
    <phoneticPr fontId="1" type="noConversion"/>
  </si>
  <si>
    <t>(천원)</t>
    <phoneticPr fontId="1" type="noConversion"/>
  </si>
  <si>
    <t>기준</t>
    <phoneticPr fontId="1" type="noConversion"/>
  </si>
  <si>
    <t>연도</t>
    <phoneticPr fontId="1" type="noConversion"/>
  </si>
  <si>
    <t>(*) 공시지가</t>
    <phoneticPr fontId="1" type="noConversion"/>
  </si>
  <si>
    <t>MojoA&amp;R</t>
  </si>
  <si>
    <t>MojoRent</t>
  </si>
  <si>
    <t>MojoTax</t>
  </si>
  <si>
    <t>Rentroll</t>
    <phoneticPr fontId="23" type="noConversion"/>
  </si>
  <si>
    <t>자본적지출</t>
    <phoneticPr fontId="0" type="Hiragana"/>
  </si>
  <si>
    <t>유지관리비</t>
    <phoneticPr fontId="0" type="Hiragana"/>
  </si>
  <si>
    <t xml:space="preserve"> -최초취득</t>
    <phoneticPr fontId="1" type="noConversion"/>
  </si>
  <si>
    <t xml:space="preserve"> -자본적지출</t>
    <phoneticPr fontId="1" type="noConversion"/>
  </si>
  <si>
    <t>배당 및 단기차입 전 현금</t>
    <phoneticPr fontId="1" type="noConversion"/>
  </si>
  <si>
    <t>Operation&lt;</t>
    <phoneticPr fontId="1" type="noConversion"/>
  </si>
  <si>
    <t>단기차입 및 배당 전 현금</t>
    <phoneticPr fontId="1" type="noConversion"/>
  </si>
  <si>
    <t>단기차입금</t>
    <phoneticPr fontId="1" type="noConversion"/>
  </si>
  <si>
    <t>현금주의(증가)</t>
    <phoneticPr fontId="0" type="Hiragana"/>
  </si>
  <si>
    <t>현금주의(감소)</t>
    <phoneticPr fontId="0" type="Hiragana"/>
  </si>
  <si>
    <t>증가(차입)</t>
    <phoneticPr fontId="0" type="Hiragana"/>
  </si>
  <si>
    <t>감소(상환)</t>
    <phoneticPr fontId="0" type="Hiragana"/>
  </si>
  <si>
    <t>배당 전 현금</t>
    <phoneticPr fontId="1" type="noConversion"/>
  </si>
  <si>
    <t>(일시자금부족)</t>
    <phoneticPr fontId="1" type="noConversion"/>
  </si>
  <si>
    <t>담보차입금(선순위)</t>
    <phoneticPr fontId="1" type="noConversion"/>
  </si>
  <si>
    <t>담보차입금(후순위)</t>
    <phoneticPr fontId="1" type="noConversion"/>
  </si>
  <si>
    <t>부가세차입금</t>
    <phoneticPr fontId="1" type="noConversion"/>
  </si>
  <si>
    <t>이자비용(부가세)</t>
    <phoneticPr fontId="0" type="Hiragana"/>
  </si>
  <si>
    <t>이자비용(부가세)</t>
    <phoneticPr fontId="0" type="Hiragana"/>
  </si>
  <si>
    <t>이자비용(부가세)</t>
    <phoneticPr fontId="1" type="noConversion"/>
  </si>
  <si>
    <t>부가세차입금</t>
    <phoneticPr fontId="0" type="Hiragana"/>
  </si>
  <si>
    <t>이자비용(부가세)</t>
    <phoneticPr fontId="1" type="noConversion"/>
  </si>
  <si>
    <t>부가세차입금의 차입</t>
    <phoneticPr fontId="1" type="noConversion"/>
  </si>
  <si>
    <t>부가세차입금의 상환</t>
    <phoneticPr fontId="1" type="noConversion"/>
  </si>
  <si>
    <t>담보차입금(선순위)의 차입</t>
    <phoneticPr fontId="1" type="noConversion"/>
  </si>
  <si>
    <t>담보차입금(후순위)의 차입</t>
    <phoneticPr fontId="1" type="noConversion"/>
  </si>
  <si>
    <t>담보차입금(선순위)의 상환</t>
    <phoneticPr fontId="1" type="noConversion"/>
  </si>
  <si>
    <t>담보차입금(후순위)의 상환</t>
    <phoneticPr fontId="1" type="noConversion"/>
  </si>
  <si>
    <t>담보차입금(선순위)</t>
    <phoneticPr fontId="1" type="noConversion"/>
  </si>
  <si>
    <t>담보차입금(후순위)</t>
    <phoneticPr fontId="1" type="noConversion"/>
  </si>
  <si>
    <t>수시상환</t>
  </si>
  <si>
    <t>A&amp;R&lt;</t>
    <phoneticPr fontId="1" type="noConversion"/>
  </si>
  <si>
    <t>(*) 부가세차입금 &amp; 선급부가세: 순액 0, 표시X</t>
    <phoneticPr fontId="1" type="noConversion"/>
  </si>
  <si>
    <t>평당</t>
    <phoneticPr fontId="1" type="noConversion"/>
  </si>
  <si>
    <t>Cap Rate</t>
    <phoneticPr fontId="1" type="noConversion"/>
  </si>
  <si>
    <t xml:space="preserve">산출방법: </t>
    <phoneticPr fontId="1" type="noConversion"/>
  </si>
  <si>
    <t>&gt;Operation, A&amp;R(매각성과보수 계산)</t>
    <phoneticPr fontId="0" type="Hiragana"/>
  </si>
  <si>
    <t>부가세</t>
    <phoneticPr fontId="0" type="Hiragana"/>
  </si>
  <si>
    <t>재무현금흐름</t>
    <phoneticPr fontId="0" type="Hiragana"/>
  </si>
  <si>
    <t>현금의 변동</t>
    <phoneticPr fontId="0" type="Hiragana"/>
  </si>
  <si>
    <t>담보설정 법무사수수료</t>
  </si>
  <si>
    <t>REIT</t>
    <phoneticPr fontId="0" type="Hiragana"/>
  </si>
  <si>
    <t>유형자산</t>
    <phoneticPr fontId="1" type="noConversion"/>
  </si>
  <si>
    <t>면세사업</t>
    <phoneticPr fontId="0" type="Hiragana"/>
  </si>
  <si>
    <t>주식발행비용</t>
    <phoneticPr fontId="1" type="noConversion"/>
  </si>
  <si>
    <t>부가세불공제액 (유형자산)</t>
    <phoneticPr fontId="1" type="noConversion"/>
  </si>
  <si>
    <t>부가세불공제액 (주식발행비용)</t>
    <phoneticPr fontId="1" type="noConversion"/>
  </si>
  <si>
    <t>임대가정&gt;</t>
    <phoneticPr fontId="1" type="noConversion"/>
  </si>
  <si>
    <t>임대가정&gt;</t>
    <phoneticPr fontId="1" type="noConversion"/>
  </si>
  <si>
    <t>(단위: 천원)</t>
    <phoneticPr fontId="23" type="noConversion"/>
  </si>
  <si>
    <t>납부액</t>
    <phoneticPr fontId="1" type="noConversion"/>
  </si>
  <si>
    <t>종합부동산세 (주택분)</t>
    <phoneticPr fontId="1" type="noConversion"/>
  </si>
  <si>
    <t xml:space="preserve">                           </t>
    <phoneticPr fontId="1" type="noConversion"/>
  </si>
  <si>
    <t>그냥 3개월에 한번씩 납입 수식</t>
    <phoneticPr fontId="1" type="noConversion"/>
  </si>
  <si>
    <t>납기월(1,4,7,10) 지키는 수식</t>
    <phoneticPr fontId="1" type="noConversion"/>
  </si>
  <si>
    <t>구분</t>
  </si>
  <si>
    <t>금액</t>
  </si>
  <si>
    <t>취득부대비용</t>
  </si>
  <si>
    <t>예비비</t>
  </si>
  <si>
    <t>우선주</t>
  </si>
  <si>
    <t>보통주</t>
  </si>
  <si>
    <t>투자비 계</t>
  </si>
  <si>
    <t>재원조달 계</t>
  </si>
  <si>
    <t>내용</t>
  </si>
  <si>
    <t>자문수수료 등</t>
  </si>
  <si>
    <t>국민주택채권할인액</t>
  </si>
  <si>
    <t>소계</t>
  </si>
  <si>
    <t>담보설정비용</t>
  </si>
  <si>
    <t>등록면허세</t>
  </si>
  <si>
    <t>취득세</t>
  </si>
  <si>
    <t>취득부대비용 계</t>
  </si>
  <si>
    <t>타인자본</t>
  </si>
  <si>
    <t>자기자본</t>
  </si>
  <si>
    <t>부가세차입금</t>
  </si>
  <si>
    <t>연간금액</t>
  </si>
  <si>
    <t>평당금액/월</t>
  </si>
  <si>
    <t>상승률</t>
  </si>
  <si>
    <t>(1년차)</t>
  </si>
  <si>
    <t xml:space="preserve">　- </t>
  </si>
  <si>
    <t>운영비용 계</t>
  </si>
  <si>
    <t>연간금액 (1년차)</t>
  </si>
  <si>
    <t>이자비용</t>
  </si>
  <si>
    <t>1기에만 발생함</t>
  </si>
  <si>
    <t>펀드운용비용 계</t>
  </si>
  <si>
    <t>내용</t>
    <phoneticPr fontId="1" type="noConversion"/>
  </si>
  <si>
    <t>자본적지출</t>
    <phoneticPr fontId="1" type="noConversion"/>
  </si>
  <si>
    <t>투자일</t>
    <phoneticPr fontId="1" type="noConversion"/>
  </si>
  <si>
    <t>청산배당 제외</t>
    <phoneticPr fontId="1" type="noConversion"/>
  </si>
  <si>
    <t>청산배당 포함</t>
    <phoneticPr fontId="1" type="noConversion"/>
  </si>
  <si>
    <t>이익분배율(CoC)</t>
    <phoneticPr fontId="1" type="noConversion"/>
  </si>
  <si>
    <t>내부수익률(IRR)</t>
    <phoneticPr fontId="1" type="noConversion"/>
  </si>
  <si>
    <t>보통주</t>
    <phoneticPr fontId="1" type="noConversion"/>
  </si>
  <si>
    <t>자본 전체</t>
    <phoneticPr fontId="1" type="noConversion"/>
  </si>
  <si>
    <t>현금의 변동</t>
  </si>
  <si>
    <t>투자금 납입/상환</t>
    <phoneticPr fontId="1" type="noConversion"/>
  </si>
  <si>
    <t>운영배당수입</t>
    <phoneticPr fontId="1" type="noConversion"/>
  </si>
  <si>
    <t>운영배당수익률</t>
    <phoneticPr fontId="1" type="noConversion"/>
  </si>
  <si>
    <t>투자일</t>
  </si>
  <si>
    <t>합계/평균</t>
    <phoneticPr fontId="1" type="noConversion"/>
  </si>
  <si>
    <t>투자금 납입/상환</t>
    <phoneticPr fontId="1" type="noConversion"/>
  </si>
  <si>
    <t>운영배당수익률</t>
    <phoneticPr fontId="1" type="noConversion"/>
  </si>
  <si>
    <t>부동산매입금액</t>
    <phoneticPr fontId="1" type="noConversion"/>
  </si>
  <si>
    <t>연간금액</t>
    <phoneticPr fontId="1" type="noConversion"/>
  </si>
  <si>
    <t>청산배당수입</t>
    <phoneticPr fontId="1" type="noConversion"/>
  </si>
  <si>
    <t>x년 평균 지가 상승률</t>
    <phoneticPr fontId="1" type="noConversion"/>
  </si>
  <si>
    <t>예비비를 x년 균등분할하여, 유형자산 취득원가로 처리</t>
    <phoneticPr fontId="1" type="noConversion"/>
  </si>
  <si>
    <t>저당권설정등기 관련</t>
    <phoneticPr fontId="1" type="noConversion"/>
  </si>
  <si>
    <t>임대보증금 x 10% x 1.8%</t>
    <phoneticPr fontId="1" type="noConversion"/>
  </si>
  <si>
    <t>Cap Rate</t>
  </si>
  <si>
    <t>(*)기중 영업현금흐름 초과배당</t>
    <phoneticPr fontId="1" type="noConversion"/>
  </si>
  <si>
    <t>(*) 참조 Cap Rate</t>
    <phoneticPr fontId="1" type="noConversion"/>
  </si>
  <si>
    <t>DSCR</t>
    <phoneticPr fontId="1" type="noConversion"/>
  </si>
  <si>
    <t>Debt Yield</t>
    <phoneticPr fontId="1" type="noConversion"/>
  </si>
  <si>
    <t>최소</t>
    <phoneticPr fontId="1" type="noConversion"/>
  </si>
  <si>
    <t>평균</t>
    <phoneticPr fontId="1" type="noConversion"/>
  </si>
  <si>
    <t>DSCR</t>
    <phoneticPr fontId="1" type="noConversion"/>
  </si>
  <si>
    <t>1) 자본투자 수익성 지표</t>
    <phoneticPr fontId="1" type="noConversion"/>
  </si>
  <si>
    <t>2) 대출투자 안정성 지표</t>
    <phoneticPr fontId="1" type="noConversion"/>
  </si>
  <si>
    <t>매입 (부대비용 제외)</t>
    <phoneticPr fontId="1" type="noConversion"/>
  </si>
  <si>
    <t>매입 (부대비용 포함)</t>
    <phoneticPr fontId="1" type="noConversion"/>
  </si>
  <si>
    <t>투자기간 평균</t>
    <phoneticPr fontId="1" type="noConversion"/>
  </si>
  <si>
    <t>Capital Gain = 0</t>
    <phoneticPr fontId="1" type="noConversion"/>
  </si>
  <si>
    <t>자문수수료 등</t>
    <phoneticPr fontId="0" type="Hiragana"/>
  </si>
  <si>
    <t>취득부대비용 토지분 매입세액 불공제</t>
    <phoneticPr fontId="1" type="noConversion"/>
  </si>
  <si>
    <t>소유권이전등기 관련</t>
    <phoneticPr fontId="1" type="noConversion"/>
  </si>
  <si>
    <t>담보차입금 x 120% x 0.24%</t>
    <phoneticPr fontId="1" type="noConversion"/>
  </si>
  <si>
    <t>xx빌딩</t>
    <phoneticPr fontId="1" type="noConversion"/>
  </si>
  <si>
    <t xml:space="preserve">서울특별시 중구 을지로1가 </t>
    <phoneticPr fontId="0" type="Hiragana"/>
  </si>
  <si>
    <t>공시지가 (m2당)</t>
    <phoneticPr fontId="0" type="Hiragana"/>
  </si>
  <si>
    <t>ABC</t>
    <phoneticPr fontId="1" type="noConversion"/>
  </si>
  <si>
    <t>취득부대비용</t>
    <phoneticPr fontId="1" type="noConversion"/>
  </si>
  <si>
    <t>취득부대비용(비용처리) 차감</t>
    <phoneticPr fontId="1" type="noConversion"/>
  </si>
  <si>
    <t>취득부대비용</t>
    <phoneticPr fontId="1" type="noConversion"/>
  </si>
  <si>
    <t>취득부대비용</t>
    <phoneticPr fontId="1" type="noConversion"/>
  </si>
  <si>
    <t>&gt;Operation, IS, CF (영업외손익 - 취득부대비용)</t>
    <phoneticPr fontId="0" type="Hiragana"/>
  </si>
  <si>
    <t>취득부대비용 중 당기비용 처리한 부분</t>
    <phoneticPr fontId="1" type="noConversion"/>
  </si>
  <si>
    <t>&gt; 취득시점 비용처리한 취득부대비용의 경우 IS와 CF에서 동일하게 영업활동으로 처리하나, 배당시에는 R/E에 가산하여 초과배당 처리</t>
    <phoneticPr fontId="1" type="noConversion"/>
  </si>
  <si>
    <t>(+) 즉시비용처리된 취득부대비용</t>
    <phoneticPr fontId="1" type="noConversion"/>
  </si>
  <si>
    <t>&lt;R/E를 미달(초과)한 현금 유출입 가산</t>
    <phoneticPr fontId="1" type="noConversion"/>
  </si>
  <si>
    <t>&lt;기초에 투자기구에 잔여했던 돈</t>
    <phoneticPr fontId="1" type="noConversion"/>
  </si>
  <si>
    <t>매각현금흐름</t>
    <phoneticPr fontId="1" type="noConversion"/>
  </si>
  <si>
    <t>(매각현금유입 - 선순위 반환) + 기초 현금(예비비)에 기중 변동 가감</t>
    <phoneticPr fontId="1" type="noConversion"/>
  </si>
  <si>
    <t>&lt;R/E(운영배당)에 미반영된 투자현금흐름 고려</t>
    <phoneticPr fontId="1" type="noConversion"/>
  </si>
  <si>
    <t>&lt;R/E(운영배당)에 미반영했어야 할 영업현금흐름 고려</t>
    <phoneticPr fontId="1" type="noConversion"/>
  </si>
  <si>
    <t>당기비용</t>
  </si>
  <si>
    <t>Project X</t>
    <phoneticPr fontId="0" type="Hiragana"/>
  </si>
  <si>
    <t>적요</t>
    <phoneticPr fontId="1" type="noConversion"/>
  </si>
  <si>
    <t>참조될 수식</t>
    <phoneticPr fontId="1" type="noConversion"/>
  </si>
  <si>
    <t>참조해갈 값</t>
    <phoneticPr fontId="1" type="noConversion"/>
  </si>
  <si>
    <t>투자비 총액</t>
    <phoneticPr fontId="1" type="noConversion"/>
  </si>
  <si>
    <t>데이터 표 생성</t>
    <phoneticPr fontId="1" type="noConversion"/>
  </si>
  <si>
    <t>(표 갯수)</t>
    <phoneticPr fontId="1" type="noConversion"/>
  </si>
  <si>
    <t>Table 범위</t>
    <phoneticPr fontId="1" type="noConversion"/>
  </si>
  <si>
    <t>행 입력 셀</t>
    <phoneticPr fontId="1" type="noConversion"/>
  </si>
  <si>
    <t>열 입력 셀</t>
    <phoneticPr fontId="1" type="noConversion"/>
  </si>
  <si>
    <t>매입가</t>
    <phoneticPr fontId="1" type="noConversion"/>
  </si>
  <si>
    <t>매입수수료율</t>
    <phoneticPr fontId="1" type="noConversion"/>
  </si>
  <si>
    <t>결과값</t>
    <phoneticPr fontId="1" type="noConversion"/>
  </si>
  <si>
    <t>납부월</t>
    <phoneticPr fontId="1" type="noConversion"/>
  </si>
  <si>
    <t>농어촌특별세</t>
    <phoneticPr fontId="1" type="noConversion"/>
  </si>
  <si>
    <t>과세표준</t>
    <phoneticPr fontId="1" type="noConversion"/>
  </si>
  <si>
    <t>세율</t>
    <phoneticPr fontId="1" type="noConversion"/>
  </si>
  <si>
    <t>누진공제</t>
    <phoneticPr fontId="1" type="noConversion"/>
  </si>
  <si>
    <t>과세표준</t>
    <phoneticPr fontId="1" type="noConversion"/>
  </si>
  <si>
    <t>종부세</t>
    <phoneticPr fontId="1" type="noConversion"/>
  </si>
  <si>
    <t>종합부동산세 (업무, 토지분)</t>
    <phoneticPr fontId="1" type="noConversion"/>
  </si>
  <si>
    <t>(단위: 천원)</t>
    <phoneticPr fontId="23" type="noConversion"/>
  </si>
  <si>
    <t>세율</t>
    <phoneticPr fontId="1" type="noConversion"/>
  </si>
  <si>
    <t>공시지가</t>
    <phoneticPr fontId="1" type="noConversion"/>
  </si>
  <si>
    <t>공제할재산세</t>
    <phoneticPr fontId="1" type="noConversion"/>
  </si>
  <si>
    <t>종부세</t>
    <phoneticPr fontId="1" type="noConversion"/>
  </si>
  <si>
    <t>농특세</t>
    <phoneticPr fontId="1" type="noConversion"/>
  </si>
  <si>
    <t>납부액</t>
    <phoneticPr fontId="1" type="noConversion"/>
  </si>
  <si>
    <t>종합부동산세(토지분)</t>
    <phoneticPr fontId="0" type="Hiragana"/>
  </si>
  <si>
    <t>종합부동산세(주택분)</t>
    <phoneticPr fontId="0" type="Hiragana"/>
  </si>
  <si>
    <t>과세특례</t>
    <phoneticPr fontId="0" type="Hiragana"/>
  </si>
  <si>
    <t>부가세불공제분(영업)</t>
    <phoneticPr fontId="1" type="noConversion"/>
  </si>
  <si>
    <t>공정시장비율</t>
    <phoneticPr fontId="1" type="noConversion"/>
  </si>
  <si>
    <t>공정시장비율</t>
    <phoneticPr fontId="1" type="noConversion"/>
  </si>
  <si>
    <t>총면적 (평)</t>
    <phoneticPr fontId="1" type="noConversion"/>
  </si>
  <si>
    <t>상승률</t>
    <phoneticPr fontId="1" type="noConversion"/>
  </si>
  <si>
    <t>면적당 관리비</t>
    <phoneticPr fontId="1" type="noConversion"/>
  </si>
  <si>
    <t>Cap Rate</t>
    <phoneticPr fontId="1" type="noConversion"/>
  </si>
  <si>
    <t>DSCR</t>
    <phoneticPr fontId="1" type="noConversion"/>
  </si>
  <si>
    <t>MIN</t>
    <phoneticPr fontId="1" type="noConversion"/>
  </si>
  <si>
    <t>AVG</t>
    <phoneticPr fontId="1" type="noConversion"/>
  </si>
  <si>
    <t>Debt Yield</t>
    <phoneticPr fontId="1" type="noConversion"/>
  </si>
  <si>
    <t>MIN</t>
    <phoneticPr fontId="1" type="noConversion"/>
  </si>
  <si>
    <t>AVG</t>
    <phoneticPr fontId="1" type="noConversion"/>
  </si>
  <si>
    <t>납부액</t>
    <phoneticPr fontId="1" type="noConversion"/>
  </si>
  <si>
    <t>누진공제</t>
    <phoneticPr fontId="0" type="Hiragana"/>
  </si>
  <si>
    <t>시장조사</t>
    <phoneticPr fontId="1" type="noConversion"/>
  </si>
  <si>
    <t>물리실사(건물실사)</t>
    <phoneticPr fontId="1" type="noConversion"/>
  </si>
  <si>
    <t>제세공과금</t>
    <phoneticPr fontId="23" type="noConversion"/>
  </si>
  <si>
    <r>
      <rPr>
        <sz val="8"/>
        <color rgb="FFFF0000"/>
        <rFont val="맑은 고딕"/>
        <family val="3"/>
        <charset val="129"/>
      </rPr>
      <t>전년</t>
    </r>
    <r>
      <rPr>
        <sz val="8"/>
        <color theme="1"/>
        <rFont val="맑은 고딕"/>
        <family val="3"/>
        <charset val="129"/>
      </rPr>
      <t>공시지가</t>
    </r>
    <phoneticPr fontId="0" type="Hiragana"/>
  </si>
  <si>
    <t>5차갱신</t>
    <phoneticPr fontId="1" type="noConversion"/>
  </si>
  <si>
    <t>단위</t>
    <phoneticPr fontId="1" type="noConversion"/>
  </si>
  <si>
    <t>운영시작</t>
    <phoneticPr fontId="1" type="noConversion"/>
  </si>
  <si>
    <t>입력시작</t>
    <phoneticPr fontId="1" type="noConversion"/>
  </si>
  <si>
    <t>명목임대료</t>
    <phoneticPr fontId="1" type="noConversion"/>
  </si>
  <si>
    <t>면적당 임대료 (실질)</t>
    <phoneticPr fontId="1" type="noConversion"/>
  </si>
  <si>
    <t>렌트프리 기간</t>
    <phoneticPr fontId="1" type="noConversion"/>
  </si>
  <si>
    <t>면적당 임대료 (명목)</t>
    <phoneticPr fontId="1" type="noConversion"/>
  </si>
  <si>
    <t>보통주</t>
    <phoneticPr fontId="1" type="noConversion"/>
  </si>
  <si>
    <t>보통주</t>
    <phoneticPr fontId="1" type="noConversion"/>
  </si>
  <si>
    <t>우선주</t>
    <phoneticPr fontId="1" type="noConversion"/>
  </si>
  <si>
    <t>지역자원시설세 중과</t>
    <phoneticPr fontId="1" type="noConversion"/>
  </si>
  <si>
    <t>기간구분</t>
    <phoneticPr fontId="0" type="Hiragana"/>
  </si>
  <si>
    <t>발생액</t>
    <phoneticPr fontId="1" type="noConversion"/>
  </si>
  <si>
    <t xml:space="preserve"> </t>
    <phoneticPr fontId="1" type="noConversion"/>
  </si>
  <si>
    <t xml:space="preserve"> </t>
    <phoneticPr fontId="0" type="Hiragana"/>
  </si>
  <si>
    <t>현금주의 (증가)</t>
    <phoneticPr fontId="0" type="Hiragana"/>
  </si>
  <si>
    <t>증가</t>
    <phoneticPr fontId="1" type="noConversion"/>
  </si>
  <si>
    <t>현금주의 (감소)</t>
    <phoneticPr fontId="0" type="Hiragana"/>
  </si>
  <si>
    <t>감소</t>
    <phoneticPr fontId="1" type="noConversion"/>
  </si>
  <si>
    <t>BS잔액</t>
    <phoneticPr fontId="0" type="Hiragana"/>
  </si>
  <si>
    <t>기말</t>
    <phoneticPr fontId="1" type="noConversion"/>
  </si>
  <si>
    <t>기간구분</t>
    <phoneticPr fontId="0" type="Hiragana"/>
  </si>
  <si>
    <t>BS잔액</t>
    <phoneticPr fontId="0" type="Hiragana"/>
  </si>
  <si>
    <t>현금주의 (취득)</t>
    <phoneticPr fontId="0" type="Hiragana"/>
  </si>
  <si>
    <t>감가상각누계액</t>
    <phoneticPr fontId="1" type="noConversion"/>
  </si>
  <si>
    <t>&gt;CF 청산이익</t>
    <phoneticPr fontId="1" type="noConversion"/>
  </si>
  <si>
    <t>이익</t>
    <phoneticPr fontId="1" type="noConversion"/>
  </si>
  <si>
    <t>손실&lt;보통주</t>
    <phoneticPr fontId="1" type="noConversion"/>
  </si>
  <si>
    <t>손실&gt;보통주</t>
    <phoneticPr fontId="1" type="noConversion"/>
  </si>
  <si>
    <t>임대가정&gt;</t>
    <phoneticPr fontId="1" type="noConversion"/>
  </si>
  <si>
    <t>A&amp;R(매각시점 보증금)&lt;</t>
    <phoneticPr fontId="1" type="noConversion"/>
  </si>
  <si>
    <t>&gt;A&amp;R(Exit NOI)</t>
    <phoneticPr fontId="1" type="noConversion"/>
  </si>
  <si>
    <t>R/E 초과배당 한도</t>
    <phoneticPr fontId="0" type="Hiragana"/>
  </si>
  <si>
    <t>MIN[1,2]</t>
    <phoneticPr fontId="1" type="noConversion"/>
  </si>
  <si>
    <t>2. 우선주배당후 R/E - 처분이익+추가한도</t>
    <phoneticPr fontId="1" type="noConversion"/>
  </si>
  <si>
    <t>대출수수료</t>
    <phoneticPr fontId="1" type="noConversion"/>
  </si>
  <si>
    <t>금융자문수수료</t>
    <phoneticPr fontId="1" type="noConversion"/>
  </si>
  <si>
    <t>비용1</t>
    <phoneticPr fontId="1" type="noConversion"/>
  </si>
  <si>
    <t>비용2</t>
    <phoneticPr fontId="1" type="noConversion"/>
  </si>
  <si>
    <t>비용3</t>
    <phoneticPr fontId="1" type="noConversion"/>
  </si>
  <si>
    <t>비용4</t>
    <phoneticPr fontId="1" type="noConversion"/>
  </si>
  <si>
    <t>법률자문</t>
    <phoneticPr fontId="0" type="Hiragana"/>
  </si>
  <si>
    <t>재세공과금&gt;</t>
    <phoneticPr fontId="1" type="noConversion"/>
  </si>
  <si>
    <t>기간구분</t>
    <phoneticPr fontId="0" type="Hiragana"/>
  </si>
  <si>
    <t>현금주의(감소)</t>
    <phoneticPr fontId="0" type="Hiragana"/>
  </si>
  <si>
    <t>증가</t>
    <phoneticPr fontId="1" type="noConversion"/>
  </si>
  <si>
    <t>감소(비현금)</t>
    <phoneticPr fontId="1" type="noConversion"/>
  </si>
  <si>
    <t>감소(현금)</t>
    <phoneticPr fontId="1" type="noConversion"/>
  </si>
  <si>
    <t>누적주발초사용액</t>
    <phoneticPr fontId="1" type="noConversion"/>
  </si>
  <si>
    <t>Capital Gain 분배&lt;</t>
    <phoneticPr fontId="1" type="noConversion"/>
  </si>
  <si>
    <t>2. 결산 및 배당</t>
    <phoneticPr fontId="1" type="noConversion"/>
  </si>
  <si>
    <t>매 6개월마다</t>
    <phoneticPr fontId="1" type="noConversion"/>
  </si>
  <si>
    <t>인테리어(부동산)</t>
    <phoneticPr fontId="1" type="noConversion"/>
  </si>
  <si>
    <t>&lt;면세/과세 확인 필요 (기본값: 과세)</t>
    <phoneticPr fontId="0" type="Hiragana"/>
  </si>
  <si>
    <t>요율</t>
    <phoneticPr fontId="1" type="noConversion"/>
  </si>
  <si>
    <t>누진공제</t>
    <phoneticPr fontId="1" type="noConversion"/>
  </si>
  <si>
    <t>매매가</t>
    <phoneticPr fontId="1" type="noConversion"/>
  </si>
  <si>
    <t>표준수수료</t>
    <phoneticPr fontId="1" type="noConversion"/>
  </si>
  <si>
    <t>(*)감정평가 요율표</t>
    <phoneticPr fontId="1" type="noConversion"/>
  </si>
  <si>
    <t>별도합산</t>
  </si>
  <si>
    <t>REIT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</si>
</sst>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8">
    <numFmt numFmtId="176" formatCode="_(* #,##0_);_(* \(#,##0\);_(* &quot;-&quot;_);_(@_)"/>
    <numFmt numFmtId="177" formatCode="###0&quot;년&quot;_)"/>
    <numFmt numFmtId="178" formatCode="yyyy\-mm\-dd"/>
    <numFmt numFmtId="179" formatCode="#,##0&quot;개월&quot;_);[Red]\-#,##0&quot;개월&quot;_)"/>
    <numFmt numFmtId="180" formatCode="0.0%\ "/>
    <numFmt numFmtId="181" formatCode="#,##0&quot;년차&quot;_);[Red]\-#,##0&quot;년차&quot;_)"/>
    <numFmt numFmtId="182" formatCode="#,##0.00_);[Red]\(#,##0.00\);\-_)\ "/>
    <numFmt numFmtId="183" formatCode="#,##0_);[Red]\(#,##0\);\-_)"/>
    <numFmt numFmtId="184" formatCode="0.00%\ "/>
    <numFmt numFmtId="185" formatCode="#,##0.000_);[Red]\(#,##0.000\);\-_)"/>
    <numFmt numFmtId="186" formatCode="#,##0.00&quot;평&quot;_);[Red]\-#,##0.00&quot;평&quot;_)"/>
    <numFmt numFmtId="187" formatCode="&quot;갱신&quot;#,##0&quot;년차&quot;_);"/>
    <numFmt numFmtId="188" formatCode="#,##0&quot;월&quot;_);[Red]\-#,##0&quot;월&quot;_)"/>
    <numFmt numFmtId="189" formatCode="#,##0&quot;분기&quot;_);[Red]\-#,##0&quot;분기&quot;_)"/>
    <numFmt numFmtId="190" formatCode="#,##0.00_);[Red]\(#,##0.00\);\-_)"/>
    <numFmt numFmtId="191" formatCode="yyyy/mm/dd;;"/>
    <numFmt numFmtId="192" formatCode="#,##0&quot;월&quot;_);[Red]\-#,##0&quot;월&quot;_);"/>
    <numFmt numFmtId="193" formatCode="_-[$₩-412]* #,##0_-;\-[$₩-412]* #,##0_-;_-[$₩-412]* &quot;-&quot;??_-;_-@_-"/>
    <numFmt numFmtId="194" formatCode="0.0%"/>
    <numFmt numFmtId="195" formatCode="#,##0.0_);[Red]\(#,##0.0\);\-_)"/>
    <numFmt numFmtId="196" formatCode="#,##0&quot;반기&quot;_);[Red]\-#,##0&quot;반기&quot;_)"/>
    <numFmt numFmtId="197" formatCode="#,##0&quot;기&quot;_);[Red]\-#,##0&quot;기&quot;_)"/>
    <numFmt numFmtId="198" formatCode="#,##0.0000_);[Red]\(#,##0.0000\);\-_)"/>
    <numFmt numFmtId="199" formatCode="0.000%\ "/>
    <numFmt numFmtId="200" formatCode="#,##0.00&quot;㎡&quot;_);[Red]\-#,##0.00&quot;㎡&quot;_)"/>
    <numFmt numFmtId="201" formatCode="#,##0.0_ ;[Red]\-#,##0.0\ "/>
    <numFmt numFmtId="202" formatCode="#,##0&quot;㎡&quot;_);[Red]\-#,##0&quot;㎡&quot;_)"/>
    <numFmt numFmtId="203" formatCode="_-[$£-809]* #,##0.00_-;\-[$£-809]* #,##0.00_-;_-[$£-809]* &quot;-&quot;??_-;_-@_-"/>
    <numFmt numFmtId="204" formatCode="#,##0&quot;원&quot;_);[Red]\-#,##0&quot;원&quot;_)"/>
    <numFmt numFmtId="205" formatCode="#,##0.0&quot;평&quot;_);[Red]\-#,##0.0&quot;평&quot;_)"/>
    <numFmt numFmtId="206" formatCode="0.00000000%"/>
    <numFmt numFmtId="207" formatCode="#,##0&quot;대&quot;_);[Red]\-#,##0&quot;대&quot;_)"/>
    <numFmt numFmtId="208" formatCode="#,##0&quot;년&quot;_);[Red]\-#,##0&quot;년&quot;_)"/>
    <numFmt numFmtId="209" formatCode="&quot;매&quot;\ #,##0&quot;개월&quot;_);[Red]\-#,##0&quot;개월&quot;_)"/>
    <numFmt numFmtId="210" formatCode="&quot;~&quot;#,##0&quot;기&quot;_);[Red]\-#,##0&quot;기&quot;_)"/>
    <numFmt numFmtId="211" formatCode="0.0000%\ "/>
    <numFmt numFmtId="212" formatCode="_(* #,##0.00_);_(* \(#,##0.00\);_(* &quot;-&quot;_);_(@_)"/>
    <numFmt numFmtId="213" formatCode="0.0000%"/>
    <numFmt numFmtId="214" formatCode="#,##0&quot;개월차&quot;_);[Red]\-#,##0&quot;개월차&quot;_)"/>
    <numFmt numFmtId="215" formatCode="#,##0&quot;일&quot;_);[Red]\-#,##0&quot;일&quot;_)"/>
    <numFmt numFmtId="216" formatCode="#,##0&quot;만원&quot;_);[Red]\-#,##0&quot;만원&quot;_)"/>
    <numFmt numFmtId="217" formatCode="#,##0.0_);[Red]\(#,##0.0\);\-_)\ "/>
    <numFmt numFmtId="218" formatCode="#,##0.0&quot;개월 임대료&quot;_);[Red]\-#,##0.0&quot;개월 임대료&quot;_)"/>
    <numFmt numFmtId="219" formatCode="#,##0.000_);[Red]\(#,##0.000\);\-_)\ "/>
    <numFmt numFmtId="220" formatCode="#,##0.0&quot;년&quot;_);[Red]\-#,##0.0&quot;년&quot;_)"/>
    <numFmt numFmtId="221" formatCode="0%\ "/>
    <numFmt numFmtId="222" formatCode="#,##0&quot;개월&quot;_);;_)"/>
    <numFmt numFmtId="223" formatCode="&quot;₩&quot;#,##0_);[Red]\(&quot;₩&quot;#,##0\)"/>
    <numFmt numFmtId="224" formatCode="#,##0.00&quot;개월분&quot;_);[Red]\-#,##0.00&quot;개월분&quot;_)"/>
    <numFmt numFmtId="225" formatCode="#,##0&quot;년 평균&quot;_);[Red]\-#,##0&quot;년 평균&quot;_)"/>
    <numFmt numFmtId="226" formatCode="#,##0&quot;개월 후 상환&quot;_);[Red]\-#,##0&quot;개월 후 상환&quot;_)"/>
    <numFmt numFmtId="227" formatCode="#,##0_);\(#,##0\);\-_)"/>
    <numFmt numFmtId="228" formatCode="yy\.mm"/>
    <numFmt numFmtId="229" formatCode="#,##0&quot;회차&quot;_);[Red]\-#,##0&quot;회차&quot;_)"/>
    <numFmt numFmtId="230" formatCode="#,##0&quot;개&quot;_);[Red]\-#,##0&quot;개&quot;_)"/>
    <numFmt numFmtId="231" formatCode="#,##0.0&quot;년차&quot;_);[Red]\-#,##0.0&quot;년차&quot;_)"/>
    <numFmt numFmtId="232" formatCode="#,##0.0&quot;개월&quot;_);[Red]\-#,##0.0&quot;개월&quot;_)"/>
    <numFmt numFmtId="233" formatCode="&quot;선취&quot;\ 0.0%\ "/>
  </numFmts>
  <fonts count="73" x14ac:knownFonts="1">
    <font>
      <sz val="9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sz val="8"/>
      <color theme="1"/>
      <name val="맑은 고딕"/>
      <family val="3"/>
      <charset val="129"/>
    </font>
    <font>
      <sz val="8"/>
      <color theme="1"/>
      <name val="맑은 고딕"/>
      <family val="2"/>
      <charset val="129"/>
    </font>
    <font>
      <sz val="8"/>
      <color theme="1"/>
      <name val="맑은 고딕"/>
      <family val="3"/>
      <charset val="129"/>
    </font>
    <font>
      <sz val="8"/>
      <color rgb="FF646464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8"/>
      <color rgb="FFF04C3E"/>
      <name val="맑은 고딕"/>
      <family val="3"/>
      <charset val="129"/>
    </font>
    <font>
      <sz val="8"/>
      <color rgb="FFF04C3E"/>
      <name val="맑은 고딕"/>
      <family val="3"/>
      <charset val="129"/>
    </font>
    <font>
      <sz val="8"/>
      <name val="맑은 고딕"/>
      <family val="3"/>
      <charset val="129"/>
    </font>
    <font>
      <b/>
      <sz val="8"/>
      <color rgb="FFFF0000"/>
      <name val="맑은 고딕"/>
      <family val="3"/>
      <charset val="129"/>
    </font>
    <font>
      <sz val="9"/>
      <color theme="1"/>
      <name val="맑은 고딕"/>
      <family val="3"/>
      <charset val="129"/>
    </font>
    <font>
      <u/>
      <sz val="9"/>
      <color theme="10"/>
      <name val="맑은 고딕"/>
      <family val="2"/>
      <charset val="129"/>
    </font>
    <font>
      <b/>
      <i/>
      <sz val="8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8"/>
      <color theme="1"/>
      <name val="맑은 고딕"/>
      <family val="3"/>
      <charset val="129"/>
      <scheme val="major"/>
    </font>
    <font>
      <b/>
      <sz val="8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color theme="0"/>
      <name val="맑은 고딕"/>
      <family val="3"/>
      <charset val="129"/>
    </font>
    <font>
      <sz val="8"/>
      <color theme="7"/>
      <name val="맑은 고딕"/>
      <family val="3"/>
      <charset val="129"/>
    </font>
    <font>
      <b/>
      <i/>
      <sz val="8"/>
      <color rgb="FF646464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8"/>
      <color rgb="FF646464"/>
      <name val="맑은 고딕"/>
      <family val="3"/>
      <charset val="129"/>
    </font>
    <font>
      <sz val="8"/>
      <color rgb="FFC0C0C0"/>
      <name val="맑은 고딕"/>
      <family val="3"/>
      <charset val="129"/>
    </font>
    <font>
      <sz val="9"/>
      <color rgb="FF646464"/>
      <name val="맑은 고딕"/>
      <family val="2"/>
      <charset val="129"/>
    </font>
    <font>
      <sz val="8"/>
      <color theme="10"/>
      <name val="맑은 고딕"/>
      <family val="2"/>
      <charset val="129"/>
    </font>
    <font>
      <b/>
      <sz val="10"/>
      <color rgb="FFFFFFFF"/>
      <name val="Consolas"/>
      <family val="3"/>
    </font>
    <font>
      <sz val="9"/>
      <color rgb="FFFFFFFF"/>
      <name val="맑은 고딕"/>
      <family val="3"/>
      <charset val="129"/>
    </font>
    <font>
      <u/>
      <sz val="8"/>
      <color theme="10"/>
      <name val="맑은 고딕"/>
      <family val="3"/>
      <charset val="129"/>
    </font>
    <font>
      <sz val="8"/>
      <color rgb="FF566176"/>
      <name val="맑은 고딕"/>
      <family val="3"/>
      <charset val="129"/>
    </font>
    <font>
      <sz val="8"/>
      <color rgb="FF333333"/>
      <name val="맑은 고딕"/>
      <family val="3"/>
      <charset val="129"/>
    </font>
    <font>
      <sz val="8"/>
      <color rgb="FFFF0000"/>
      <name val="맑은 고딕"/>
      <family val="3"/>
      <charset val="129"/>
    </font>
    <font>
      <b/>
      <sz val="7"/>
      <color rgb="FFFFFFFF"/>
      <name val="Consolas"/>
      <family val="3"/>
    </font>
    <font>
      <b/>
      <sz val="8"/>
      <color theme="0"/>
      <name val="맑은 고딕"/>
      <family val="3"/>
      <charset val="129"/>
    </font>
    <font>
      <sz val="8"/>
      <color rgb="FFBC204B"/>
      <name val="맑은 고딕"/>
      <family val="3"/>
      <charset val="129"/>
    </font>
    <font>
      <b/>
      <sz val="8"/>
      <color theme="8"/>
      <name val="맑은 고딕"/>
      <family val="3"/>
      <charset val="129"/>
    </font>
    <font>
      <sz val="8"/>
      <color rgb="FFF04C3E"/>
      <name val="맑은 고딕"/>
      <family val="3"/>
      <charset val="129"/>
      <scheme val="minor"/>
    </font>
    <font>
      <sz val="8"/>
      <color theme="8"/>
      <name val="맑은 고딕"/>
      <family val="3"/>
      <charset val="129"/>
    </font>
    <font>
      <b/>
      <sz val="8"/>
      <color theme="8"/>
      <name val="맑은 고딕"/>
      <family val="3"/>
      <charset val="129"/>
      <scheme val="minor"/>
    </font>
    <font>
      <sz val="8"/>
      <color theme="0"/>
      <name val="맑은 고딕"/>
      <family val="2"/>
      <charset val="129"/>
    </font>
    <font>
      <b/>
      <sz val="9"/>
      <color rgb="FFFFFFFF"/>
      <name val="맑은 고딕"/>
      <family val="3"/>
      <charset val="129"/>
    </font>
    <font>
      <sz val="9"/>
      <color rgb="FF333333"/>
      <name val="맑은 고딕"/>
      <family val="3"/>
      <charset val="129"/>
    </font>
    <font>
      <b/>
      <sz val="9"/>
      <color rgb="FF333333"/>
      <name val="맑은 고딕"/>
      <family val="3"/>
      <charset val="129"/>
    </font>
    <font>
      <b/>
      <i/>
      <sz val="9"/>
      <color rgb="FF333333"/>
      <name val="맑은 고딕"/>
      <family val="3"/>
      <charset val="129"/>
    </font>
    <font>
      <b/>
      <sz val="8"/>
      <color rgb="FFFFFFFF"/>
      <name val="맑은 고딕"/>
      <family val="3"/>
      <charset val="129"/>
    </font>
    <font>
      <b/>
      <sz val="8"/>
      <color rgb="FF333333"/>
      <name val="맑은 고딕"/>
      <family val="3"/>
      <charset val="129"/>
    </font>
    <font>
      <sz val="8"/>
      <color rgb="FFFFFFFF"/>
      <name val="맑은 고딕"/>
      <family val="3"/>
      <charset val="129"/>
    </font>
    <font>
      <b/>
      <sz val="8"/>
      <color theme="0"/>
      <name val="맑은 고딕"/>
      <family val="3"/>
      <charset val="129"/>
      <scheme val="major"/>
    </font>
    <font>
      <sz val="8"/>
      <color theme="0"/>
      <name val="맑은 고딕"/>
      <family val="3"/>
      <charset val="129"/>
      <scheme val="major"/>
    </font>
    <font>
      <b/>
      <sz val="8"/>
      <color theme="1"/>
      <name val="맑은 고딕"/>
      <family val="3"/>
      <charset val="129"/>
      <scheme val="major"/>
    </font>
    <font>
      <sz val="8"/>
      <color theme="8"/>
      <name val="맑은 고딕"/>
      <family val="3"/>
      <charset val="129"/>
      <scheme val="major"/>
    </font>
    <font>
      <sz val="8"/>
      <color rgb="FFF04C3E"/>
      <name val="맑은 고딕"/>
      <family val="3"/>
      <charset val="129"/>
      <scheme val="major"/>
    </font>
    <font>
      <sz val="8"/>
      <color theme="0" tint="-0.34998626667073579"/>
      <name val="맑은 고딕"/>
      <family val="3"/>
      <charset val="129"/>
      <scheme val="major"/>
    </font>
    <font>
      <i/>
      <sz val="8"/>
      <color theme="1"/>
      <name val="맑은 고딕"/>
      <family val="3"/>
      <charset val="129"/>
      <scheme val="major"/>
    </font>
    <font>
      <sz val="8"/>
      <color rgb="FFBC204B"/>
      <name val="맑은 고딕"/>
      <family val="3"/>
      <charset val="129"/>
      <scheme val="major"/>
    </font>
    <font>
      <sz val="8"/>
      <color theme="2"/>
      <name val="맑은 고딕"/>
      <family val="3"/>
      <charset val="129"/>
    </font>
    <font>
      <sz val="8"/>
      <color rgb="FF646464"/>
      <name val="맑은 고딕"/>
      <family val="3"/>
      <charset val="129"/>
      <scheme val="major"/>
    </font>
    <font>
      <b/>
      <sz val="8"/>
      <color rgb="FF646464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sz val="9"/>
      <color theme="1"/>
      <name val="돋움"/>
      <family val="3"/>
      <charset val="129"/>
    </font>
    <font>
      <sz val="9"/>
      <color rgb="FF646464"/>
      <name val="맑은 고딕"/>
      <family val="3"/>
      <charset val="129"/>
    </font>
    <font>
      <b/>
      <i/>
      <sz val="8"/>
      <color rgb="FFFFFFFF"/>
      <name val="맑은 고딕"/>
      <family val="3"/>
      <charset val="129"/>
    </font>
    <font>
      <b/>
      <sz val="8"/>
      <color theme="3"/>
      <name val="맑은 고딕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7"/>
        <bgColor rgb="FF000000"/>
      </patternFill>
    </fill>
    <fill>
      <patternFill patternType="solid">
        <fgColor rgb="FFF0F0F0"/>
        <bgColor rgb="FF000000"/>
      </patternFill>
    </fill>
    <fill>
      <patternFill patternType="solid">
        <fgColor rgb="FFCCFFCC"/>
        <bgColor rgb="FF000000"/>
      </patternFill>
    </fill>
    <fill>
      <patternFill patternType="solid">
        <fgColor rgb="FF66CCFF"/>
        <bgColor rgb="FF000000"/>
      </patternFill>
    </fill>
    <fill>
      <patternFill patternType="solid">
        <fgColor rgb="FFE6F8FE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rgb="FFFFF7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9" tint="1"/>
        <bgColor indexed="64"/>
      </patternFill>
    </fill>
    <fill>
      <patternFill patternType="solid">
        <fgColor rgb="FF02348D"/>
        <bgColor indexed="64"/>
      </patternFill>
    </fill>
    <fill>
      <patternFill patternType="solid">
        <fgColor rgb="FFF0F0F0"/>
        <bgColor indexed="64"/>
      </patternFill>
    </fill>
    <fill>
      <patternFill patternType="lightGray">
        <bgColor auto="1"/>
      </patternFill>
    </fill>
  </fills>
  <borders count="6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E6E6E6"/>
      </right>
      <top/>
      <bottom style="medium">
        <color rgb="FFE6E6E6"/>
      </bottom>
      <diagonal/>
    </border>
    <border>
      <left/>
      <right/>
      <top/>
      <bottom style="medium">
        <color rgb="FFE6E6E6"/>
      </bottom>
      <diagonal/>
    </border>
    <border>
      <left style="medium">
        <color rgb="FFE6E6E6"/>
      </left>
      <right/>
      <top/>
      <bottom style="medium">
        <color rgb="FFE6E6E6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/>
      <right/>
      <top style="medium">
        <color rgb="FFD9D9D9"/>
      </top>
      <bottom style="medium">
        <color rgb="FFD9D9D9"/>
      </bottom>
      <diagonal/>
    </border>
    <border>
      <left/>
      <right style="medium">
        <color rgb="FFD9D9D9"/>
      </right>
      <top/>
      <bottom style="medium">
        <color rgb="FFD9D9D9"/>
      </bottom>
      <diagonal/>
    </border>
    <border>
      <left/>
      <right/>
      <top/>
      <bottom style="medium">
        <color rgb="FFD9D9D9"/>
      </bottom>
      <diagonal/>
    </border>
    <border>
      <left/>
      <right style="medium">
        <color rgb="FFD9D9D9"/>
      </right>
      <top style="medium">
        <color rgb="FFD9D9D9"/>
      </top>
      <bottom/>
      <diagonal/>
    </border>
    <border>
      <left/>
      <right style="medium">
        <color rgb="FFD9D9D9"/>
      </right>
      <top/>
      <bottom/>
      <diagonal/>
    </border>
    <border>
      <left/>
      <right/>
      <top style="medium">
        <color rgb="FFD9D9D9"/>
      </top>
      <bottom/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/>
      <diagonal/>
    </border>
    <border>
      <left style="medium">
        <color rgb="FFD9D9D9"/>
      </left>
      <right/>
      <top style="medium">
        <color rgb="FFD9D9D9"/>
      </top>
      <bottom/>
      <diagonal/>
    </border>
    <border>
      <left style="medium">
        <color rgb="FFD9D9D9"/>
      </left>
      <right style="medium">
        <color rgb="FFD9D9D9"/>
      </right>
      <top/>
      <bottom style="medium">
        <color rgb="FFD9D9D9"/>
      </bottom>
      <diagonal/>
    </border>
    <border>
      <left style="medium">
        <color rgb="FFD9D9D9"/>
      </left>
      <right/>
      <top/>
      <bottom style="medium">
        <color rgb="FFD9D9D9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/>
      <top style="medium">
        <color rgb="FFBFBFBF"/>
      </top>
      <bottom style="medium">
        <color rgb="FFBFBFBF"/>
      </bottom>
      <diagonal/>
    </border>
    <border>
      <left style="medium">
        <color rgb="FFC0C0C0"/>
      </left>
      <right style="medium">
        <color rgb="FFC0C0C0"/>
      </right>
      <top style="medium">
        <color rgb="FFC0C0C0"/>
      </top>
      <bottom style="medium">
        <color rgb="FFC0C0C0"/>
      </bottom>
      <diagonal/>
    </border>
    <border>
      <left style="medium">
        <color rgb="FFC0C0C0"/>
      </left>
      <right/>
      <top style="medium">
        <color rgb="FFC0C0C0"/>
      </top>
      <bottom style="medium">
        <color rgb="FFC0C0C0"/>
      </bottom>
      <diagonal/>
    </border>
    <border>
      <left/>
      <right style="medium">
        <color rgb="FFBFBFBF"/>
      </right>
      <top style="medium">
        <color rgb="FFBFBFBF"/>
      </top>
      <bottom/>
      <diagonal/>
    </border>
    <border>
      <left style="medium">
        <color rgb="FFC0C0C0"/>
      </left>
      <right style="medium">
        <color rgb="FFC0C0C0"/>
      </right>
      <top style="medium">
        <color rgb="FFC0C0C0"/>
      </top>
      <bottom/>
      <diagonal/>
    </border>
    <border>
      <left style="medium">
        <color rgb="FFC0C0C0"/>
      </left>
      <right/>
      <top style="medium">
        <color rgb="FFC0C0C0"/>
      </top>
      <bottom/>
      <diagonal/>
    </border>
    <border>
      <left/>
      <right style="medium">
        <color rgb="FFBFBFBF"/>
      </right>
      <top/>
      <bottom/>
      <diagonal/>
    </border>
    <border>
      <left style="medium">
        <color rgb="FFC0C0C0"/>
      </left>
      <right style="medium">
        <color rgb="FFC0C0C0"/>
      </right>
      <top/>
      <bottom/>
      <diagonal/>
    </border>
    <border>
      <left style="medium">
        <color rgb="FFC0C0C0"/>
      </left>
      <right/>
      <top/>
      <bottom/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C0C0C0"/>
      </left>
      <right style="medium">
        <color rgb="FFC0C0C0"/>
      </right>
      <top/>
      <bottom style="medium">
        <color rgb="FFC0C0C0"/>
      </bottom>
      <diagonal/>
    </border>
    <border>
      <left style="medium">
        <color rgb="FFC0C0C0"/>
      </left>
      <right/>
      <top/>
      <bottom style="medium">
        <color rgb="FFC0C0C0"/>
      </bottom>
      <diagonal/>
    </border>
    <border>
      <left style="medium">
        <color rgb="FFBFBFBF"/>
      </left>
      <right/>
      <top style="medium">
        <color rgb="FFBFBFBF"/>
      </top>
      <bottom style="medium">
        <color rgb="FFBFBFBF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9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>
      <alignment vertical="center"/>
    </xf>
    <xf numFmtId="0" fontId="33" fillId="33" borderId="43" applyNumberFormat="0">
      <alignment horizontal="left" vertical="center"/>
    </xf>
    <xf numFmtId="0" fontId="46" fillId="33" borderId="44" applyNumberFormat="0">
      <alignment horizontal="center" vertical="center"/>
    </xf>
    <xf numFmtId="0" fontId="46" fillId="33" borderId="45" applyNumberFormat="0">
      <alignment horizontal="center" vertical="center"/>
    </xf>
    <xf numFmtId="0" fontId="47" fillId="34" borderId="43" applyNumberFormat="0">
      <alignment vertical="center"/>
    </xf>
    <xf numFmtId="0" fontId="47" fillId="0" borderId="46" applyNumberFormat="0">
      <alignment vertical="center"/>
    </xf>
    <xf numFmtId="0" fontId="47" fillId="0" borderId="47" applyNumberFormat="0">
      <alignment vertical="center"/>
    </xf>
    <xf numFmtId="0" fontId="65" fillId="0" borderId="0">
      <alignment vertical="center"/>
    </xf>
    <xf numFmtId="0" fontId="66" fillId="0" borderId="0">
      <alignment vertical="center"/>
    </xf>
    <xf numFmtId="176" fontId="67" fillId="0" borderId="0" applyFont="0" applyFill="0" applyBorder="0" applyAlignment="0" applyProtection="0">
      <alignment vertical="center"/>
    </xf>
    <xf numFmtId="176" fontId="67" fillId="0" borderId="0" applyFont="0" applyFill="0" applyBorder="0" applyAlignment="0" applyProtection="0">
      <alignment vertical="center"/>
    </xf>
    <xf numFmtId="176" fontId="67" fillId="0" borderId="0" applyFont="0" applyFill="0" applyBorder="0" applyAlignment="0" applyProtection="0">
      <alignment vertical="center"/>
    </xf>
    <xf numFmtId="176" fontId="67" fillId="0" borderId="0" applyFont="0" applyFill="0" applyBorder="0" applyAlignment="0" applyProtection="0">
      <alignment vertical="center"/>
    </xf>
    <xf numFmtId="176" fontId="67" fillId="0" borderId="0" applyFont="0" applyFill="0" applyBorder="0" applyAlignment="0" applyProtection="0"/>
    <xf numFmtId="176" fontId="67" fillId="0" borderId="0" applyFont="0" applyFill="0" applyBorder="0" applyAlignment="0" applyProtection="0">
      <alignment vertical="center"/>
    </xf>
    <xf numFmtId="176" fontId="67" fillId="0" borderId="0" applyFont="0" applyFill="0" applyBorder="0" applyAlignment="0" applyProtection="0">
      <alignment vertical="center"/>
    </xf>
    <xf numFmtId="176" fontId="67" fillId="0" borderId="0" applyFont="0" applyFill="0" applyBorder="0" applyAlignment="0" applyProtection="0">
      <alignment vertical="center"/>
    </xf>
    <xf numFmtId="176" fontId="67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>
      <alignment vertical="center"/>
    </xf>
    <xf numFmtId="176" fontId="68" fillId="0" borderId="0" applyFont="0" applyFill="0" applyBorder="0" applyAlignment="0" applyProtection="0">
      <alignment vertical="center"/>
    </xf>
    <xf numFmtId="0" fontId="69" fillId="0" borderId="0">
      <alignment vertical="center"/>
    </xf>
    <xf numFmtId="176" fontId="67" fillId="0" borderId="0" applyFont="0" applyFill="0" applyBorder="0" applyAlignment="0" applyProtection="0">
      <alignment vertical="center"/>
    </xf>
    <xf numFmtId="176" fontId="67" fillId="0" borderId="0" applyFont="0" applyFill="0" applyBorder="0" applyAlignment="0" applyProtection="0">
      <alignment vertical="center"/>
    </xf>
    <xf numFmtId="0" fontId="67" fillId="0" borderId="0">
      <alignment vertical="center"/>
    </xf>
    <xf numFmtId="0" fontId="8" fillId="0" borderId="0" applyNumberFormat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1028">
    <xf numFmtId="0" fontId="0" fillId="0" borderId="0" xfId="0">
      <alignment vertical="center"/>
    </xf>
    <xf numFmtId="180" fontId="4" fillId="0" borderId="0" xfId="0" applyNumberFormat="1" applyFont="1">
      <alignment vertical="center"/>
    </xf>
    <xf numFmtId="0" fontId="7" fillId="0" borderId="0" xfId="0" applyFont="1" applyProtection="1">
      <alignment vertical="center"/>
    </xf>
    <xf numFmtId="176" fontId="7" fillId="0" borderId="0" xfId="0" applyNumberFormat="1" applyFont="1" applyProtection="1">
      <alignment vertical="center"/>
    </xf>
    <xf numFmtId="0" fontId="7" fillId="2" borderId="2" xfId="0" applyFont="1" applyFill="1" applyBorder="1" applyAlignment="1" applyProtection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0" fontId="8" fillId="2" borderId="3" xfId="0" applyFont="1" applyFill="1" applyBorder="1" applyAlignment="1" applyProtection="1">
      <alignment horizontal="center" vertical="center"/>
    </xf>
    <xf numFmtId="0" fontId="8" fillId="2" borderId="0" xfId="0" applyFont="1" applyFill="1" applyBorder="1" applyAlignment="1" applyProtection="1">
      <alignment horizontal="center" vertical="center"/>
    </xf>
    <xf numFmtId="197" fontId="4" fillId="2" borderId="0" xfId="0" applyNumberFormat="1" applyFont="1" applyFill="1" applyBorder="1" applyAlignment="1" applyProtection="1">
      <alignment horizontal="center" vertical="center"/>
    </xf>
    <xf numFmtId="0" fontId="8" fillId="0" borderId="0" xfId="0" quotePrefix="1" applyFont="1" applyProtection="1">
      <alignment vertical="center"/>
    </xf>
    <xf numFmtId="0" fontId="7" fillId="0" borderId="3" xfId="0" applyFont="1" applyBorder="1" applyProtection="1">
      <alignment vertical="center"/>
    </xf>
    <xf numFmtId="0" fontId="8" fillId="0" borderId="0" xfId="0" applyFont="1" applyProtection="1">
      <alignment vertical="center"/>
    </xf>
    <xf numFmtId="183" fontId="8" fillId="0" borderId="0" xfId="0" applyNumberFormat="1" applyFont="1" applyProtection="1">
      <alignment vertical="center"/>
    </xf>
    <xf numFmtId="0" fontId="8" fillId="0" borderId="0" xfId="0" applyFont="1" applyFill="1" applyAlignment="1" applyProtection="1">
      <alignment horizontal="right" vertical="center"/>
    </xf>
    <xf numFmtId="0" fontId="4" fillId="0" borderId="0" xfId="0" applyFont="1" applyFill="1" applyProtection="1">
      <alignment vertical="center"/>
    </xf>
    <xf numFmtId="0" fontId="8" fillId="0" borderId="3" xfId="0" applyFont="1" applyBorder="1" applyProtection="1">
      <alignment vertical="center"/>
    </xf>
    <xf numFmtId="183" fontId="8" fillId="0" borderId="3" xfId="0" applyNumberFormat="1" applyFont="1" applyBorder="1" applyProtection="1">
      <alignment vertical="center"/>
    </xf>
    <xf numFmtId="0" fontId="4" fillId="0" borderId="0" xfId="0" applyFont="1" applyProtection="1">
      <alignment vertical="center"/>
    </xf>
    <xf numFmtId="0" fontId="4" fillId="0" borderId="0" xfId="0" applyFont="1" applyAlignment="1" applyProtection="1">
      <alignment horizontal="right" vertical="center"/>
    </xf>
    <xf numFmtId="0" fontId="4" fillId="0" borderId="3" xfId="0" applyFont="1" applyBorder="1" applyAlignment="1" applyProtection="1">
      <alignment horizontal="center" vertical="center"/>
    </xf>
    <xf numFmtId="178" fontId="4" fillId="0" borderId="0" xfId="0" applyNumberFormat="1" applyFont="1" applyProtection="1">
      <alignment vertical="center"/>
    </xf>
    <xf numFmtId="183" fontId="4" fillId="0" borderId="0" xfId="0" applyNumberFormat="1" applyFont="1" applyProtection="1">
      <alignment vertical="center"/>
    </xf>
    <xf numFmtId="183" fontId="4" fillId="0" borderId="0" xfId="0" applyNumberFormat="1" applyFont="1" applyFill="1" applyProtection="1">
      <alignment vertical="center"/>
    </xf>
    <xf numFmtId="183" fontId="4" fillId="3" borderId="0" xfId="0" applyNumberFormat="1" applyFont="1" applyFill="1" applyProtection="1">
      <alignment vertical="center"/>
    </xf>
    <xf numFmtId="180" fontId="4" fillId="0" borderId="0" xfId="0" applyNumberFormat="1" applyFont="1" applyProtection="1">
      <alignment vertical="center"/>
    </xf>
    <xf numFmtId="201" fontId="4" fillId="0" borderId="0" xfId="0" applyNumberFormat="1" applyFont="1" applyProtection="1">
      <alignment vertical="center"/>
    </xf>
    <xf numFmtId="0" fontId="4" fillId="0" borderId="3" xfId="0" applyFont="1" applyBorder="1" applyProtection="1">
      <alignment vertical="center"/>
    </xf>
    <xf numFmtId="202" fontId="4" fillId="0" borderId="3" xfId="0" applyNumberFormat="1" applyFont="1" applyBorder="1" applyAlignment="1" applyProtection="1">
      <alignment vertical="center"/>
    </xf>
    <xf numFmtId="0" fontId="4" fillId="0" borderId="0" xfId="0" applyFont="1" applyFill="1" applyBorder="1" applyProtection="1">
      <alignment vertical="center"/>
    </xf>
    <xf numFmtId="202" fontId="4" fillId="0" borderId="0" xfId="0" applyNumberFormat="1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center" vertical="center"/>
    </xf>
    <xf numFmtId="183" fontId="4" fillId="0" borderId="0" xfId="0" applyNumberFormat="1" applyFont="1" applyFill="1" applyBorder="1" applyProtection="1">
      <alignment vertical="center"/>
    </xf>
    <xf numFmtId="14" fontId="3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197" fontId="4" fillId="0" borderId="0" xfId="0" applyNumberFormat="1" applyFont="1">
      <alignment vertical="center"/>
    </xf>
    <xf numFmtId="183" fontId="8" fillId="0" borderId="0" xfId="0" applyNumberFormat="1" applyFont="1" applyFill="1" applyBorder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left" vertical="center" indent="2"/>
    </xf>
    <xf numFmtId="0" fontId="8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left" vertical="center" indent="1"/>
    </xf>
    <xf numFmtId="0" fontId="8" fillId="0" borderId="3" xfId="0" applyFont="1" applyBorder="1" applyAlignment="1" applyProtection="1">
      <alignment horizontal="left" vertical="center" indent="1"/>
    </xf>
    <xf numFmtId="180" fontId="8" fillId="0" borderId="0" xfId="0" applyNumberFormat="1" applyFont="1" applyProtection="1">
      <alignment vertical="center"/>
    </xf>
    <xf numFmtId="0" fontId="8" fillId="0" borderId="0" xfId="0" applyFont="1" applyFill="1" applyBorder="1" applyProtection="1">
      <alignment vertical="center"/>
    </xf>
    <xf numFmtId="0" fontId="4" fillId="0" borderId="0" xfId="0" applyFont="1" applyFill="1" applyBorder="1">
      <alignment vertical="center"/>
    </xf>
    <xf numFmtId="183" fontId="4" fillId="0" borderId="0" xfId="0" applyNumberFormat="1" applyFont="1" applyFill="1" applyBorder="1">
      <alignment vertical="center"/>
    </xf>
    <xf numFmtId="0" fontId="4" fillId="0" borderId="0" xfId="0" applyFont="1">
      <alignment vertical="center"/>
    </xf>
    <xf numFmtId="183" fontId="4" fillId="0" borderId="0" xfId="0" applyNumberFormat="1" applyFont="1">
      <alignment vertical="center"/>
    </xf>
    <xf numFmtId="0" fontId="4" fillId="0" borderId="0" xfId="0" applyFont="1" applyBorder="1">
      <alignment vertical="center"/>
    </xf>
    <xf numFmtId="183" fontId="4" fillId="0" borderId="0" xfId="0" applyNumberFormat="1" applyFont="1" applyBorder="1">
      <alignment vertical="center"/>
    </xf>
    <xf numFmtId="0" fontId="3" fillId="0" borderId="0" xfId="0" applyFont="1" applyBorder="1">
      <alignment vertical="center"/>
    </xf>
    <xf numFmtId="183" fontId="2" fillId="0" borderId="0" xfId="0" applyNumberFormat="1" applyFont="1">
      <alignment vertical="center"/>
    </xf>
    <xf numFmtId="0" fontId="3" fillId="0" borderId="3" xfId="0" applyFont="1" applyBorder="1">
      <alignment vertical="center"/>
    </xf>
    <xf numFmtId="0" fontId="4" fillId="0" borderId="0" xfId="0" applyFont="1" applyAlignment="1">
      <alignment horizontal="left" vertical="center" indent="2"/>
    </xf>
    <xf numFmtId="0" fontId="2" fillId="0" borderId="1" xfId="0" applyFont="1" applyBorder="1">
      <alignment vertical="center"/>
    </xf>
    <xf numFmtId="183" fontId="2" fillId="0" borderId="1" xfId="0" applyNumberFormat="1" applyFont="1" applyBorder="1">
      <alignment vertical="center"/>
    </xf>
    <xf numFmtId="184" fontId="3" fillId="0" borderId="0" xfId="0" applyNumberFormat="1" applyFont="1">
      <alignment vertical="center"/>
    </xf>
    <xf numFmtId="184" fontId="3" fillId="0" borderId="3" xfId="0" applyNumberFormat="1" applyFont="1" applyBorder="1">
      <alignment vertical="center"/>
    </xf>
    <xf numFmtId="183" fontId="3" fillId="0" borderId="0" xfId="0" applyNumberFormat="1" applyFont="1">
      <alignment vertical="center"/>
    </xf>
    <xf numFmtId="0" fontId="2" fillId="0" borderId="0" xfId="0" applyFont="1" applyAlignment="1">
      <alignment vertical="center"/>
    </xf>
    <xf numFmtId="0" fontId="2" fillId="0" borderId="0" xfId="0" applyFont="1">
      <alignment vertical="center"/>
    </xf>
    <xf numFmtId="183" fontId="4" fillId="0" borderId="0" xfId="0" applyNumberFormat="1" applyFont="1" applyFill="1">
      <alignment vertical="center"/>
    </xf>
    <xf numFmtId="0" fontId="3" fillId="0" borderId="2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215" fontId="4" fillId="0" borderId="0" xfId="0" applyNumberFormat="1" applyFont="1">
      <alignment vertical="center"/>
    </xf>
    <xf numFmtId="180" fontId="4" fillId="0" borderId="0" xfId="0" applyNumberFormat="1" applyFont="1" applyBorder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10" fontId="12" fillId="0" borderId="0" xfId="0" applyNumberFormat="1" applyFont="1">
      <alignment vertical="center"/>
    </xf>
    <xf numFmtId="183" fontId="4" fillId="0" borderId="3" xfId="0" applyNumberFormat="1" applyFont="1" applyBorder="1">
      <alignment vertical="center"/>
    </xf>
    <xf numFmtId="0" fontId="2" fillId="0" borderId="2" xfId="0" applyFont="1" applyBorder="1">
      <alignment vertical="center"/>
    </xf>
    <xf numFmtId="0" fontId="4" fillId="0" borderId="2" xfId="0" applyFont="1" applyBorder="1">
      <alignment vertical="center"/>
    </xf>
    <xf numFmtId="183" fontId="2" fillId="0" borderId="2" xfId="0" applyNumberFormat="1" applyFont="1" applyBorder="1">
      <alignment vertical="center"/>
    </xf>
    <xf numFmtId="183" fontId="2" fillId="0" borderId="0" xfId="0" applyNumberFormat="1" applyFont="1" applyBorder="1">
      <alignment vertical="center"/>
    </xf>
    <xf numFmtId="0" fontId="4" fillId="0" borderId="3" xfId="0" applyFont="1" applyBorder="1">
      <alignment vertical="center"/>
    </xf>
    <xf numFmtId="180" fontId="11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183" fontId="2" fillId="0" borderId="2" xfId="0" applyNumberFormat="1" applyFont="1" applyFill="1" applyBorder="1">
      <alignment vertical="center"/>
    </xf>
    <xf numFmtId="0" fontId="4" fillId="0" borderId="0" xfId="0" applyFont="1" applyBorder="1" applyAlignment="1">
      <alignment horizontal="left" vertical="center" indent="2"/>
    </xf>
    <xf numFmtId="0" fontId="4" fillId="0" borderId="3" xfId="0" applyFont="1" applyBorder="1" applyAlignment="1">
      <alignment horizontal="left" vertical="center" indent="2"/>
    </xf>
    <xf numFmtId="183" fontId="4" fillId="0" borderId="1" xfId="0" applyNumberFormat="1" applyFont="1" applyBorder="1">
      <alignment vertical="center"/>
    </xf>
    <xf numFmtId="183" fontId="4" fillId="0" borderId="2" xfId="0" applyNumberFormat="1" applyFont="1" applyFill="1" applyBorder="1">
      <alignment vertical="center"/>
    </xf>
    <xf numFmtId="184" fontId="4" fillId="0" borderId="3" xfId="0" applyNumberFormat="1" applyFont="1" applyBorder="1">
      <alignment vertical="center"/>
    </xf>
    <xf numFmtId="183" fontId="4" fillId="0" borderId="3" xfId="0" applyNumberFormat="1" applyFont="1" applyFill="1" applyBorder="1">
      <alignment vertical="center"/>
    </xf>
    <xf numFmtId="180" fontId="4" fillId="0" borderId="3" xfId="0" applyNumberFormat="1" applyFont="1" applyBorder="1">
      <alignment vertical="center"/>
    </xf>
    <xf numFmtId="0" fontId="3" fillId="0" borderId="0" xfId="0" applyFont="1" applyAlignment="1">
      <alignment horizontal="right" vertical="center"/>
    </xf>
    <xf numFmtId="0" fontId="13" fillId="0" borderId="0" xfId="0" applyFont="1" applyFill="1" applyAlignment="1">
      <alignment horizontal="center" vertical="center"/>
    </xf>
    <xf numFmtId="182" fontId="8" fillId="0" borderId="0" xfId="0" applyNumberFormat="1" applyFont="1" applyProtection="1">
      <alignment vertical="center"/>
    </xf>
    <xf numFmtId="183" fontId="8" fillId="0" borderId="0" xfId="0" applyNumberFormat="1" applyFont="1" applyBorder="1" applyProtection="1">
      <alignment vertical="center"/>
    </xf>
    <xf numFmtId="0" fontId="8" fillId="4" borderId="0" xfId="0" applyFont="1" applyFill="1" applyProtection="1">
      <alignment vertical="center"/>
    </xf>
    <xf numFmtId="183" fontId="8" fillId="4" borderId="0" xfId="0" applyNumberFormat="1" applyFont="1" applyFill="1" applyProtection="1">
      <alignment vertical="center"/>
    </xf>
    <xf numFmtId="198" fontId="8" fillId="0" borderId="0" xfId="0" applyNumberFormat="1" applyFont="1" applyFill="1" applyProtection="1">
      <alignment vertical="center"/>
    </xf>
    <xf numFmtId="0" fontId="4" fillId="0" borderId="0" xfId="0" applyFont="1" applyAlignment="1">
      <alignment horizontal="center" vertical="center"/>
    </xf>
    <xf numFmtId="183" fontId="4" fillId="0" borderId="0" xfId="0" applyNumberFormat="1" applyFont="1" applyFill="1" applyBorder="1" applyAlignment="1" applyProtection="1">
      <alignment vertical="center"/>
    </xf>
    <xf numFmtId="182" fontId="4" fillId="0" borderId="0" xfId="0" applyNumberFormat="1" applyFont="1" applyFill="1" applyProtection="1">
      <alignment vertical="center"/>
    </xf>
    <xf numFmtId="0" fontId="10" fillId="0" borderId="0" xfId="0" applyFont="1">
      <alignment vertical="center"/>
    </xf>
    <xf numFmtId="183" fontId="8" fillId="0" borderId="2" xfId="0" applyNumberFormat="1" applyFont="1" applyBorder="1" applyProtection="1">
      <alignment vertical="center"/>
    </xf>
    <xf numFmtId="0" fontId="8" fillId="0" borderId="0" xfId="0" applyFont="1" applyBorder="1" applyAlignment="1" applyProtection="1">
      <alignment horizontal="left" vertical="center" indent="2"/>
    </xf>
    <xf numFmtId="0" fontId="8" fillId="0" borderId="2" xfId="0" applyFont="1" applyBorder="1" applyAlignment="1" applyProtection="1">
      <alignment horizontal="left" vertical="center" indent="2"/>
    </xf>
    <xf numFmtId="14" fontId="4" fillId="0" borderId="0" xfId="0" applyNumberFormat="1" applyFont="1">
      <alignment vertical="center"/>
    </xf>
    <xf numFmtId="0" fontId="8" fillId="2" borderId="1" xfId="0" applyFont="1" applyFill="1" applyBorder="1" applyAlignment="1" applyProtection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Fill="1">
      <alignment vertical="center"/>
    </xf>
    <xf numFmtId="0" fontId="9" fillId="0" borderId="0" xfId="0" applyFont="1" applyFill="1" applyBorder="1" applyProtection="1">
      <alignment vertical="center"/>
    </xf>
    <xf numFmtId="180" fontId="9" fillId="0" borderId="0" xfId="0" applyNumberFormat="1" applyFont="1" applyFill="1" applyBorder="1" applyProtection="1">
      <alignment vertical="center"/>
    </xf>
    <xf numFmtId="0" fontId="3" fillId="0" borderId="0" xfId="0" quotePrefix="1" applyFont="1">
      <alignment vertical="center"/>
    </xf>
    <xf numFmtId="0" fontId="3" fillId="0" borderId="2" xfId="0" quotePrefix="1" applyFont="1" applyBorder="1">
      <alignment vertical="center"/>
    </xf>
    <xf numFmtId="0" fontId="3" fillId="0" borderId="0" xfId="0" quotePrefix="1" applyFont="1" applyBorder="1">
      <alignment vertical="center"/>
    </xf>
    <xf numFmtId="0" fontId="4" fillId="0" borderId="0" xfId="0" quotePrefix="1" applyFont="1">
      <alignment vertical="center"/>
    </xf>
    <xf numFmtId="0" fontId="21" fillId="0" borderId="0" xfId="0" applyFont="1" applyProtection="1">
      <alignment vertical="center"/>
    </xf>
    <xf numFmtId="183" fontId="8" fillId="0" borderId="0" xfId="0" applyNumberFormat="1" applyFont="1" applyProtection="1">
      <alignment vertical="center"/>
    </xf>
    <xf numFmtId="0" fontId="4" fillId="0" borderId="0" xfId="0" applyFont="1">
      <alignment vertical="center"/>
    </xf>
    <xf numFmtId="0" fontId="8" fillId="0" borderId="0" xfId="0" applyFont="1" applyProtection="1">
      <alignment vertical="center"/>
    </xf>
    <xf numFmtId="0" fontId="8" fillId="0" borderId="3" xfId="0" applyFont="1" applyBorder="1" applyProtection="1">
      <alignment vertical="center"/>
    </xf>
    <xf numFmtId="183" fontId="8" fillId="0" borderId="3" xfId="0" applyNumberFormat="1" applyFont="1" applyBorder="1" applyProtection="1">
      <alignment vertical="center"/>
    </xf>
    <xf numFmtId="0" fontId="8" fillId="0" borderId="0" xfId="0" applyFont="1" applyFill="1" applyProtection="1">
      <alignment vertical="center"/>
    </xf>
    <xf numFmtId="183" fontId="8" fillId="0" borderId="0" xfId="0" applyNumberFormat="1" applyFont="1" applyBorder="1" applyProtection="1">
      <alignment vertical="center"/>
    </xf>
    <xf numFmtId="0" fontId="6" fillId="0" borderId="0" xfId="0" applyFont="1">
      <alignment vertical="center"/>
    </xf>
    <xf numFmtId="0" fontId="2" fillId="0" borderId="0" xfId="0" applyFont="1">
      <alignment vertical="center"/>
    </xf>
    <xf numFmtId="183" fontId="4" fillId="0" borderId="0" xfId="0" applyNumberFormat="1" applyFont="1">
      <alignment vertical="center"/>
    </xf>
    <xf numFmtId="0" fontId="4" fillId="0" borderId="0" xfId="0" applyFont="1" applyBorder="1">
      <alignment vertical="center"/>
    </xf>
    <xf numFmtId="0" fontId="4" fillId="0" borderId="3" xfId="0" applyFont="1" applyBorder="1">
      <alignment vertical="center"/>
    </xf>
    <xf numFmtId="183" fontId="4" fillId="0" borderId="3" xfId="0" applyNumberFormat="1" applyFont="1" applyBorder="1">
      <alignment vertical="center"/>
    </xf>
    <xf numFmtId="0" fontId="4" fillId="0" borderId="0" xfId="0" applyFont="1" applyFill="1" applyBorder="1">
      <alignment vertical="center"/>
    </xf>
    <xf numFmtId="0" fontId="8" fillId="0" borderId="0" xfId="0" applyFont="1" applyBorder="1" applyProtection="1">
      <alignment vertical="center"/>
    </xf>
    <xf numFmtId="0" fontId="4" fillId="0" borderId="0" xfId="0" applyFont="1" applyAlignment="1">
      <alignment horizontal="right" vertical="center"/>
    </xf>
    <xf numFmtId="183" fontId="10" fillId="0" borderId="0" xfId="0" applyNumberFormat="1" applyFont="1">
      <alignment vertical="center"/>
    </xf>
    <xf numFmtId="180" fontId="3" fillId="0" borderId="0" xfId="0" applyNumberFormat="1" applyFont="1">
      <alignment vertical="center"/>
    </xf>
    <xf numFmtId="0" fontId="8" fillId="0" borderId="2" xfId="0" applyFont="1" applyBorder="1" applyProtection="1">
      <alignment vertical="center"/>
    </xf>
    <xf numFmtId="0" fontId="8" fillId="0" borderId="3" xfId="0" applyFont="1" applyFill="1" applyBorder="1" applyProtection="1">
      <alignment vertical="center"/>
    </xf>
    <xf numFmtId="183" fontId="8" fillId="0" borderId="3" xfId="0" applyNumberFormat="1" applyFont="1" applyFill="1" applyBorder="1" applyProtection="1">
      <alignment vertical="center"/>
    </xf>
    <xf numFmtId="182" fontId="3" fillId="0" borderId="2" xfId="0" applyNumberFormat="1" applyFont="1" applyBorder="1">
      <alignment vertical="center"/>
    </xf>
    <xf numFmtId="204" fontId="8" fillId="0" borderId="2" xfId="0" applyNumberFormat="1" applyFont="1" applyBorder="1" applyProtection="1">
      <alignment vertical="center"/>
    </xf>
    <xf numFmtId="188" fontId="4" fillId="0" borderId="0" xfId="0" applyNumberFormat="1" applyFont="1" applyFill="1" applyProtection="1">
      <alignment vertical="center"/>
    </xf>
    <xf numFmtId="200" fontId="4" fillId="0" borderId="0" xfId="0" applyNumberFormat="1" applyFont="1" applyFill="1" applyProtection="1">
      <alignment vertical="center"/>
    </xf>
    <xf numFmtId="176" fontId="3" fillId="0" borderId="0" xfId="0" applyNumberFormat="1" applyFont="1">
      <alignment vertical="center"/>
    </xf>
    <xf numFmtId="10" fontId="3" fillId="0" borderId="0" xfId="0" applyNumberFormat="1" applyFont="1">
      <alignment vertical="center"/>
    </xf>
    <xf numFmtId="10" fontId="3" fillId="0" borderId="0" xfId="0" applyNumberFormat="1" applyFont="1">
      <alignment vertical="center"/>
    </xf>
    <xf numFmtId="0" fontId="4" fillId="0" borderId="1" xfId="0" applyFont="1" applyFill="1" applyBorder="1" applyAlignment="1">
      <alignment horizontal="center" vertical="center"/>
    </xf>
    <xf numFmtId="184" fontId="4" fillId="0" borderId="0" xfId="0" applyNumberFormat="1" applyFont="1">
      <alignment vertical="center"/>
    </xf>
    <xf numFmtId="183" fontId="11" fillId="0" borderId="1" xfId="0" applyNumberFormat="1" applyFont="1" applyFill="1" applyBorder="1">
      <alignment vertical="center"/>
    </xf>
    <xf numFmtId="0" fontId="11" fillId="0" borderId="0" xfId="0" applyFont="1">
      <alignment vertical="center"/>
    </xf>
    <xf numFmtId="180" fontId="4" fillId="0" borderId="0" xfId="0" applyNumberFormat="1" applyFont="1" applyFill="1" applyProtection="1">
      <alignment vertical="center"/>
    </xf>
    <xf numFmtId="0" fontId="4" fillId="0" borderId="0" xfId="0" applyFont="1" applyFill="1" applyAlignment="1" applyProtection="1">
      <alignment horizontal="right" vertical="center"/>
    </xf>
    <xf numFmtId="183" fontId="2" fillId="0" borderId="3" xfId="0" applyNumberFormat="1" applyFont="1" applyBorder="1">
      <alignment vertical="center"/>
    </xf>
    <xf numFmtId="10" fontId="4" fillId="0" borderId="0" xfId="0" applyNumberFormat="1" applyFont="1">
      <alignment vertical="center"/>
    </xf>
    <xf numFmtId="180" fontId="8" fillId="0" borderId="0" xfId="0" applyNumberFormat="1" applyFont="1" applyBorder="1" applyProtection="1">
      <alignment vertical="center"/>
    </xf>
    <xf numFmtId="0" fontId="5" fillId="0" borderId="0" xfId="0" applyFont="1" applyFill="1" applyBorder="1" applyProtection="1">
      <alignment vertical="center"/>
    </xf>
    <xf numFmtId="183" fontId="5" fillId="0" borderId="0" xfId="0" applyNumberFormat="1" applyFont="1" applyFill="1" applyBorder="1" applyProtection="1">
      <alignment vertical="center"/>
    </xf>
    <xf numFmtId="0" fontId="5" fillId="0" borderId="0" xfId="0" applyNumberFormat="1" applyFont="1" applyFill="1" applyBorder="1" applyProtection="1">
      <alignment vertical="center"/>
    </xf>
    <xf numFmtId="178" fontId="5" fillId="0" borderId="0" xfId="0" applyNumberFormat="1" applyFont="1" applyFill="1" applyBorder="1" applyProtection="1">
      <alignment vertical="center"/>
    </xf>
    <xf numFmtId="182" fontId="5" fillId="0" borderId="0" xfId="0" applyNumberFormat="1" applyFont="1" applyFill="1" applyBorder="1" applyProtection="1">
      <alignment vertical="center"/>
    </xf>
    <xf numFmtId="0" fontId="25" fillId="7" borderId="2" xfId="0" applyFont="1" applyFill="1" applyBorder="1" applyProtection="1">
      <alignment vertical="center"/>
    </xf>
    <xf numFmtId="0" fontId="5" fillId="8" borderId="2" xfId="0" applyFont="1" applyFill="1" applyBorder="1" applyProtection="1">
      <alignment vertical="center"/>
    </xf>
    <xf numFmtId="0" fontId="26" fillId="8" borderId="2" xfId="0" applyFont="1" applyFill="1" applyBorder="1" applyProtection="1">
      <alignment vertical="center"/>
    </xf>
    <xf numFmtId="14" fontId="5" fillId="8" borderId="2" xfId="0" applyNumberFormat="1" applyFont="1" applyFill="1" applyBorder="1" applyAlignment="1" applyProtection="1">
      <alignment horizontal="center" vertical="center"/>
    </xf>
    <xf numFmtId="178" fontId="5" fillId="8" borderId="2" xfId="0" applyNumberFormat="1" applyFont="1" applyFill="1" applyBorder="1" applyAlignment="1" applyProtection="1">
      <alignment horizontal="center" vertical="center"/>
    </xf>
    <xf numFmtId="0" fontId="5" fillId="8" borderId="0" xfId="0" applyFont="1" applyFill="1" applyBorder="1" applyProtection="1">
      <alignment vertical="center"/>
    </xf>
    <xf numFmtId="0" fontId="5" fillId="8" borderId="0" xfId="0" applyFont="1" applyFill="1" applyBorder="1" applyAlignment="1" applyProtection="1">
      <alignment horizontal="right" vertical="center"/>
    </xf>
    <xf numFmtId="0" fontId="5" fillId="8" borderId="0" xfId="0" applyFont="1" applyFill="1" applyBorder="1" applyAlignment="1" applyProtection="1">
      <alignment horizontal="left" vertical="center" indent="3"/>
    </xf>
    <xf numFmtId="177" fontId="5" fillId="8" borderId="0" xfId="0" applyNumberFormat="1" applyFont="1" applyFill="1" applyBorder="1" applyAlignment="1" applyProtection="1">
      <alignment horizontal="center" vertical="center"/>
    </xf>
    <xf numFmtId="0" fontId="5" fillId="9" borderId="0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10" borderId="22" xfId="0" applyFont="1" applyFill="1" applyBorder="1" applyAlignment="1" applyProtection="1">
      <alignment horizontal="center" vertical="center"/>
    </xf>
    <xf numFmtId="0" fontId="5" fillId="11" borderId="0" xfId="0" applyFont="1" applyFill="1" applyBorder="1" applyAlignment="1" applyProtection="1">
      <alignment horizontal="center" vertical="center"/>
    </xf>
    <xf numFmtId="0" fontId="13" fillId="8" borderId="0" xfId="0" applyFont="1" applyFill="1" applyBorder="1" applyAlignment="1" applyProtection="1">
      <alignment horizontal="center" vertical="center"/>
    </xf>
    <xf numFmtId="0" fontId="5" fillId="12" borderId="0" xfId="0" applyFont="1" applyFill="1" applyBorder="1" applyAlignment="1" applyProtection="1">
      <alignment horizontal="center" vertical="center"/>
    </xf>
    <xf numFmtId="179" fontId="5" fillId="8" borderId="0" xfId="0" applyNumberFormat="1" applyFont="1" applyFill="1" applyBorder="1" applyAlignment="1" applyProtection="1">
      <alignment horizontal="center" vertical="center"/>
    </xf>
    <xf numFmtId="0" fontId="28" fillId="0" borderId="0" xfId="0" applyFont="1" applyFill="1" applyBorder="1" applyProtection="1">
      <alignment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right" vertical="center"/>
    </xf>
    <xf numFmtId="0" fontId="5" fillId="0" borderId="3" xfId="0" applyFont="1" applyFill="1" applyBorder="1" applyProtection="1">
      <alignment vertical="center"/>
    </xf>
    <xf numFmtId="0" fontId="5" fillId="0" borderId="3" xfId="0" applyFont="1" applyFill="1" applyBorder="1" applyAlignment="1" applyProtection="1">
      <alignment horizontal="right" vertical="center"/>
    </xf>
    <xf numFmtId="0" fontId="5" fillId="0" borderId="2" xfId="0" applyFont="1" applyFill="1" applyBorder="1" applyProtection="1">
      <alignment vertical="center"/>
    </xf>
    <xf numFmtId="0" fontId="5" fillId="0" borderId="6" xfId="0" applyFont="1" applyFill="1" applyBorder="1" applyProtection="1">
      <alignment vertical="center"/>
    </xf>
    <xf numFmtId="0" fontId="28" fillId="0" borderId="2" xfId="0" applyFont="1" applyFill="1" applyBorder="1" applyAlignment="1" applyProtection="1">
      <alignment horizontal="center" vertical="center"/>
    </xf>
    <xf numFmtId="183" fontId="29" fillId="0" borderId="0" xfId="0" applyNumberFormat="1" applyFont="1" applyFill="1" applyBorder="1" applyProtection="1">
      <alignment vertical="center"/>
    </xf>
    <xf numFmtId="0" fontId="28" fillId="0" borderId="3" xfId="0" applyFont="1" applyFill="1" applyBorder="1" applyAlignment="1" applyProtection="1">
      <alignment horizontal="center" vertical="center"/>
    </xf>
    <xf numFmtId="0" fontId="28" fillId="0" borderId="4" xfId="0" applyFont="1" applyFill="1" applyBorder="1" applyAlignment="1" applyProtection="1">
      <alignment horizontal="center" vertical="center"/>
    </xf>
    <xf numFmtId="187" fontId="28" fillId="0" borderId="4" xfId="0" applyNumberFormat="1" applyFont="1" applyFill="1" applyBorder="1" applyAlignment="1" applyProtection="1">
      <alignment horizontal="center" vertical="center"/>
    </xf>
    <xf numFmtId="187" fontId="28" fillId="0" borderId="3" xfId="0" applyNumberFormat="1" applyFont="1" applyFill="1" applyBorder="1" applyAlignment="1" applyProtection="1">
      <alignment horizontal="center" vertical="center"/>
    </xf>
    <xf numFmtId="187" fontId="5" fillId="0" borderId="3" xfId="0" applyNumberFormat="1" applyFont="1" applyFill="1" applyBorder="1" applyAlignment="1" applyProtection="1">
      <alignment horizontal="center" vertical="center"/>
    </xf>
    <xf numFmtId="2" fontId="5" fillId="0" borderId="0" xfId="0" applyNumberFormat="1" applyFont="1" applyFill="1" applyBorder="1" applyProtection="1">
      <alignment vertical="center"/>
    </xf>
    <xf numFmtId="180" fontId="5" fillId="0" borderId="0" xfId="0" applyNumberFormat="1" applyFont="1" applyFill="1" applyBorder="1" applyProtection="1">
      <alignment vertical="center"/>
    </xf>
    <xf numFmtId="188" fontId="5" fillId="0" borderId="0" xfId="0" applyNumberFormat="1" applyFont="1" applyFill="1" applyBorder="1" applyProtection="1">
      <alignment vertical="center"/>
    </xf>
    <xf numFmtId="185" fontId="5" fillId="0" borderId="0" xfId="0" applyNumberFormat="1" applyFont="1" applyFill="1" applyBorder="1" applyProtection="1">
      <alignment vertical="center"/>
    </xf>
    <xf numFmtId="220" fontId="5" fillId="0" borderId="0" xfId="0" applyNumberFormat="1" applyFont="1" applyFill="1" applyBorder="1" applyProtection="1">
      <alignment vertical="center"/>
    </xf>
    <xf numFmtId="185" fontId="5" fillId="0" borderId="2" xfId="0" applyNumberFormat="1" applyFont="1" applyFill="1" applyBorder="1" applyProtection="1">
      <alignment vertical="center"/>
    </xf>
    <xf numFmtId="0" fontId="5" fillId="0" borderId="1" xfId="0" applyFont="1" applyFill="1" applyBorder="1" applyProtection="1">
      <alignment vertical="center"/>
    </xf>
    <xf numFmtId="0" fontId="29" fillId="0" borderId="0" xfId="0" applyFont="1" applyFill="1" applyBorder="1" applyProtection="1">
      <alignment vertical="center"/>
    </xf>
    <xf numFmtId="0" fontId="28" fillId="0" borderId="1" xfId="0" applyFont="1" applyFill="1" applyBorder="1" applyAlignment="1" applyProtection="1">
      <alignment horizontal="center" vertical="center"/>
    </xf>
    <xf numFmtId="188" fontId="28" fillId="0" borderId="1" xfId="0" applyNumberFormat="1" applyFont="1" applyFill="1" applyBorder="1" applyAlignment="1" applyProtection="1">
      <alignment horizontal="center" vertical="center"/>
    </xf>
    <xf numFmtId="217" fontId="5" fillId="0" borderId="0" xfId="0" applyNumberFormat="1" applyFont="1" applyFill="1" applyBorder="1" applyProtection="1">
      <alignment vertical="center"/>
    </xf>
    <xf numFmtId="195" fontId="5" fillId="0" borderId="0" xfId="0" applyNumberFormat="1" applyFont="1" applyFill="1" applyBorder="1" applyProtection="1">
      <alignment vertical="center"/>
    </xf>
    <xf numFmtId="0" fontId="28" fillId="0" borderId="0" xfId="0" applyFont="1" applyFill="1" applyBorder="1" applyAlignment="1" applyProtection="1">
      <alignment horizontal="right" vertical="center"/>
    </xf>
    <xf numFmtId="190" fontId="5" fillId="0" borderId="0" xfId="0" applyNumberFormat="1" applyFont="1" applyFill="1" applyBorder="1" applyProtection="1">
      <alignment vertical="center"/>
    </xf>
    <xf numFmtId="220" fontId="5" fillId="0" borderId="0" xfId="0" applyNumberFormat="1" applyFont="1" applyFill="1" applyBorder="1" applyAlignment="1" applyProtection="1">
      <alignment vertical="center"/>
    </xf>
    <xf numFmtId="178" fontId="5" fillId="0" borderId="0" xfId="0" applyNumberFormat="1" applyFont="1" applyFill="1" applyBorder="1" applyAlignment="1" applyProtection="1">
      <alignment horizontal="center" vertical="center"/>
    </xf>
    <xf numFmtId="220" fontId="5" fillId="0" borderId="21" xfId="0" applyNumberFormat="1" applyFont="1" applyFill="1" applyBorder="1" applyAlignment="1" applyProtection="1">
      <alignment vertical="center"/>
    </xf>
    <xf numFmtId="187" fontId="28" fillId="0" borderId="1" xfId="0" applyNumberFormat="1" applyFont="1" applyFill="1" applyBorder="1" applyAlignment="1" applyProtection="1">
      <alignment horizontal="center" vertical="center"/>
    </xf>
    <xf numFmtId="187" fontId="28" fillId="0" borderId="0" xfId="0" applyNumberFormat="1" applyFont="1" applyFill="1" applyBorder="1" applyAlignment="1" applyProtection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Border="1" applyAlignment="1">
      <alignment vertical="center"/>
    </xf>
    <xf numFmtId="184" fontId="8" fillId="0" borderId="0" xfId="0" applyNumberFormat="1" applyFont="1" applyBorder="1">
      <alignment vertical="center"/>
    </xf>
    <xf numFmtId="0" fontId="8" fillId="0" borderId="3" xfId="0" applyFont="1" applyBorder="1" applyAlignment="1">
      <alignment vertical="center"/>
    </xf>
    <xf numFmtId="180" fontId="8" fillId="0" borderId="3" xfId="0" applyNumberFormat="1" applyFont="1" applyFill="1" applyBorder="1">
      <alignment vertical="center"/>
    </xf>
    <xf numFmtId="0" fontId="9" fillId="0" borderId="0" xfId="0" applyFont="1" applyBorder="1" applyAlignment="1">
      <alignment vertical="center"/>
    </xf>
    <xf numFmtId="184" fontId="9" fillId="0" borderId="0" xfId="0" applyNumberFormat="1" applyFont="1" applyBorder="1">
      <alignment vertical="center"/>
    </xf>
    <xf numFmtId="184" fontId="8" fillId="0" borderId="3" xfId="0" applyNumberFormat="1" applyFont="1" applyBorder="1">
      <alignment vertical="center"/>
    </xf>
    <xf numFmtId="0" fontId="9" fillId="0" borderId="3" xfId="0" applyFont="1" applyBorder="1" applyAlignment="1">
      <alignment vertical="center"/>
    </xf>
    <xf numFmtId="184" fontId="9" fillId="0" borderId="3" xfId="0" applyNumberFormat="1" applyFont="1" applyFill="1" applyBorder="1">
      <alignment vertical="center"/>
    </xf>
    <xf numFmtId="0" fontId="5" fillId="8" borderId="0" xfId="0" applyFont="1" applyFill="1" applyBorder="1" applyAlignment="1" applyProtection="1">
      <alignment horizontal="center" vertical="center"/>
    </xf>
    <xf numFmtId="0" fontId="31" fillId="0" borderId="0" xfId="1" applyFont="1">
      <alignment vertical="center"/>
    </xf>
    <xf numFmtId="182" fontId="5" fillId="0" borderId="2" xfId="0" applyNumberFormat="1" applyFont="1" applyFill="1" applyBorder="1" applyProtection="1">
      <alignment vertical="center"/>
    </xf>
    <xf numFmtId="191" fontId="5" fillId="0" borderId="2" xfId="0" applyNumberFormat="1" applyFont="1" applyFill="1" applyBorder="1" applyAlignment="1" applyProtection="1">
      <alignment horizontal="center" vertical="center"/>
    </xf>
    <xf numFmtId="192" fontId="5" fillId="0" borderId="2" xfId="0" applyNumberFormat="1" applyFont="1" applyFill="1" applyBorder="1" applyProtection="1">
      <alignment vertical="center"/>
    </xf>
    <xf numFmtId="182" fontId="5" fillId="0" borderId="3" xfId="0" applyNumberFormat="1" applyFont="1" applyFill="1" applyBorder="1" applyProtection="1">
      <alignment vertical="center"/>
    </xf>
    <xf numFmtId="191" fontId="5" fillId="0" borderId="3" xfId="0" applyNumberFormat="1" applyFont="1" applyFill="1" applyBorder="1" applyAlignment="1" applyProtection="1">
      <alignment horizontal="center" vertical="center"/>
    </xf>
    <xf numFmtId="192" fontId="5" fillId="0" borderId="3" xfId="0" applyNumberFormat="1" applyFont="1" applyFill="1" applyBorder="1" applyProtection="1">
      <alignment vertical="center"/>
    </xf>
    <xf numFmtId="183" fontId="5" fillId="13" borderId="0" xfId="0" applyNumberFormat="1" applyFont="1" applyFill="1" applyBorder="1" applyProtection="1">
      <alignment vertical="center"/>
    </xf>
    <xf numFmtId="0" fontId="5" fillId="13" borderId="0" xfId="0" applyFont="1" applyFill="1" applyBorder="1" applyProtection="1">
      <alignment vertical="center"/>
    </xf>
    <xf numFmtId="0" fontId="28" fillId="0" borderId="2" xfId="0" applyFont="1" applyFill="1" applyBorder="1" applyAlignment="1" applyProtection="1">
      <alignment horizontal="center" vertical="center"/>
    </xf>
    <xf numFmtId="0" fontId="28" fillId="0" borderId="2" xfId="0" applyFont="1" applyFill="1" applyBorder="1" applyAlignment="1" applyProtection="1">
      <alignment vertical="center"/>
    </xf>
    <xf numFmtId="182" fontId="5" fillId="13" borderId="0" xfId="0" applyNumberFormat="1" applyFont="1" applyFill="1" applyBorder="1" applyProtection="1">
      <alignment vertical="center"/>
    </xf>
    <xf numFmtId="224" fontId="5" fillId="0" borderId="0" xfId="0" applyNumberFormat="1" applyFont="1" applyFill="1" applyBorder="1" applyProtection="1">
      <alignment vertical="center"/>
    </xf>
    <xf numFmtId="0" fontId="28" fillId="0" borderId="23" xfId="0" applyFont="1" applyFill="1" applyBorder="1" applyAlignment="1" applyProtection="1">
      <alignment vertical="center"/>
    </xf>
    <xf numFmtId="0" fontId="28" fillId="0" borderId="6" xfId="0" applyFont="1" applyFill="1" applyBorder="1" applyAlignment="1" applyProtection="1">
      <alignment vertical="center"/>
    </xf>
    <xf numFmtId="0" fontId="28" fillId="0" borderId="2" xfId="0" applyFont="1" applyFill="1" applyBorder="1" applyAlignment="1" applyProtection="1">
      <alignment horizontal="right" vertical="center"/>
    </xf>
    <xf numFmtId="0" fontId="2" fillId="5" borderId="0" xfId="0" applyFont="1" applyFill="1" applyProtection="1">
      <alignment vertical="center"/>
    </xf>
    <xf numFmtId="0" fontId="10" fillId="0" borderId="0" xfId="0" applyFont="1" applyFill="1" applyAlignment="1" applyProtection="1">
      <alignment horizontal="right" vertical="center"/>
    </xf>
    <xf numFmtId="0" fontId="4" fillId="0" borderId="0" xfId="0" applyFont="1" applyBorder="1" applyProtection="1">
      <alignment vertical="center"/>
    </xf>
    <xf numFmtId="0" fontId="4" fillId="0" borderId="0" xfId="0" quotePrefix="1" applyFont="1" applyBorder="1" applyAlignment="1" applyProtection="1">
      <alignment horizontal="left" vertical="center" indent="1"/>
    </xf>
    <xf numFmtId="0" fontId="10" fillId="0" borderId="0" xfId="0" applyFont="1" applyFill="1" applyBorder="1" applyAlignment="1" applyProtection="1">
      <alignment horizontal="right" vertical="center"/>
    </xf>
    <xf numFmtId="0" fontId="4" fillId="0" borderId="2" xfId="0" applyFont="1" applyBorder="1" applyProtection="1">
      <alignment vertical="center"/>
    </xf>
    <xf numFmtId="10" fontId="4" fillId="0" borderId="0" xfId="0" applyNumberFormat="1" applyFont="1" applyBorder="1">
      <alignment vertical="center"/>
    </xf>
    <xf numFmtId="10" fontId="4" fillId="0" borderId="3" xfId="0" applyNumberFormat="1" applyFont="1" applyBorder="1">
      <alignment vertical="center"/>
    </xf>
    <xf numFmtId="0" fontId="34" fillId="0" borderId="0" xfId="0" applyFont="1">
      <alignment vertical="center"/>
    </xf>
    <xf numFmtId="0" fontId="35" fillId="14" borderId="25" xfId="0" applyFont="1" applyFill="1" applyBorder="1" applyAlignment="1">
      <alignment vertical="center"/>
    </xf>
    <xf numFmtId="0" fontId="35" fillId="14" borderId="24" xfId="0" applyFont="1" applyFill="1" applyBorder="1" applyAlignment="1">
      <alignment vertical="center"/>
    </xf>
    <xf numFmtId="0" fontId="35" fillId="14" borderId="26" xfId="0" applyFont="1" applyFill="1" applyBorder="1" applyAlignment="1">
      <alignment vertical="center"/>
    </xf>
    <xf numFmtId="0" fontId="35" fillId="14" borderId="24" xfId="0" applyFont="1" applyFill="1" applyBorder="1" applyAlignment="1">
      <alignment horizontal="center" vertical="center"/>
    </xf>
    <xf numFmtId="0" fontId="35" fillId="14" borderId="25" xfId="0" applyFont="1" applyFill="1" applyBorder="1" applyAlignment="1">
      <alignment horizontal="center" vertical="center"/>
    </xf>
    <xf numFmtId="0" fontId="36" fillId="0" borderId="24" xfId="0" applyFont="1" applyBorder="1" applyAlignment="1">
      <alignment horizontal="center" vertical="center"/>
    </xf>
    <xf numFmtId="14" fontId="36" fillId="0" borderId="24" xfId="0" applyNumberFormat="1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4" fillId="0" borderId="2" xfId="0" applyNumberFormat="1" applyFont="1" applyBorder="1">
      <alignment vertical="center"/>
    </xf>
    <xf numFmtId="183" fontId="4" fillId="0" borderId="2" xfId="0" applyNumberFormat="1" applyFont="1" applyBorder="1">
      <alignment vertical="center"/>
    </xf>
    <xf numFmtId="180" fontId="4" fillId="0" borderId="2" xfId="0" applyNumberFormat="1" applyFont="1" applyBorder="1">
      <alignment vertical="center"/>
    </xf>
    <xf numFmtId="225" fontId="4" fillId="0" borderId="0" xfId="0" applyNumberFormat="1" applyFont="1" applyAlignment="1">
      <alignment horizontal="right" vertical="center"/>
    </xf>
    <xf numFmtId="183" fontId="4" fillId="4" borderId="0" xfId="0" applyNumberFormat="1" applyFont="1" applyFill="1">
      <alignment vertical="center"/>
    </xf>
    <xf numFmtId="0" fontId="3" fillId="0" borderId="0" xfId="0" applyFont="1" applyProtection="1">
      <alignment vertical="center"/>
    </xf>
    <xf numFmtId="0" fontId="3" fillId="0" borderId="0" xfId="0" applyFont="1" applyBorder="1" applyProtection="1">
      <alignment vertical="center"/>
    </xf>
    <xf numFmtId="208" fontId="3" fillId="0" borderId="0" xfId="0" applyNumberFormat="1" applyFont="1" applyBorder="1" applyProtection="1">
      <alignment vertical="center"/>
    </xf>
    <xf numFmtId="183" fontId="3" fillId="0" borderId="0" xfId="0" applyNumberFormat="1" applyFont="1" applyProtection="1">
      <alignment vertical="center"/>
    </xf>
    <xf numFmtId="180" fontId="3" fillId="0" borderId="0" xfId="0" applyNumberFormat="1" applyFont="1" applyProtection="1">
      <alignment vertical="center"/>
    </xf>
    <xf numFmtId="14" fontId="3" fillId="0" borderId="0" xfId="0" applyNumberFormat="1" applyFont="1" applyProtection="1">
      <alignment vertical="center"/>
    </xf>
    <xf numFmtId="0" fontId="3" fillId="0" borderId="3" xfId="0" applyFont="1" applyBorder="1" applyProtection="1">
      <alignment vertical="center"/>
    </xf>
    <xf numFmtId="183" fontId="2" fillId="5" borderId="0" xfId="0" applyNumberFormat="1" applyFont="1" applyFill="1" applyProtection="1">
      <alignment vertical="center"/>
    </xf>
    <xf numFmtId="0" fontId="3" fillId="5" borderId="0" xfId="0" applyFont="1" applyFill="1" applyProtection="1">
      <alignment vertical="center"/>
    </xf>
    <xf numFmtId="183" fontId="3" fillId="5" borderId="0" xfId="0" applyNumberFormat="1" applyFont="1" applyFill="1" applyProtection="1">
      <alignment vertical="center"/>
    </xf>
    <xf numFmtId="195" fontId="3" fillId="0" borderId="0" xfId="0" applyNumberFormat="1" applyFont="1" applyProtection="1">
      <alignment vertical="center"/>
    </xf>
    <xf numFmtId="183" fontId="3" fillId="0" borderId="0" xfId="0" applyNumberFormat="1" applyFont="1" applyFill="1" applyProtection="1">
      <alignment vertical="center"/>
    </xf>
    <xf numFmtId="0" fontId="3" fillId="0" borderId="0" xfId="0" applyFont="1" applyFill="1" applyProtection="1">
      <alignment vertical="center"/>
    </xf>
    <xf numFmtId="0" fontId="3" fillId="0" borderId="3" xfId="0" applyFont="1" applyBorder="1" applyAlignment="1" applyProtection="1">
      <alignment horizontal="center" vertical="center"/>
    </xf>
    <xf numFmtId="183" fontId="3" fillId="4" borderId="0" xfId="0" applyNumberFormat="1" applyFont="1" applyFill="1" applyProtection="1">
      <alignment vertical="center"/>
    </xf>
    <xf numFmtId="178" fontId="3" fillId="0" borderId="0" xfId="0" applyNumberFormat="1" applyFont="1" applyAlignment="1" applyProtection="1">
      <alignment horizontal="center" vertical="center"/>
    </xf>
    <xf numFmtId="178" fontId="3" fillId="0" borderId="0" xfId="0" applyNumberFormat="1" applyFont="1" applyProtection="1">
      <alignment vertical="center"/>
    </xf>
    <xf numFmtId="0" fontId="3" fillId="0" borderId="0" xfId="0" applyFont="1" applyAlignment="1" applyProtection="1">
      <alignment horizontal="right" vertical="center"/>
    </xf>
    <xf numFmtId="183" fontId="3" fillId="0" borderId="0" xfId="0" applyNumberFormat="1" applyFont="1" applyBorder="1" applyProtection="1">
      <alignment vertical="center"/>
    </xf>
    <xf numFmtId="0" fontId="10" fillId="0" borderId="0" xfId="0" applyFont="1" applyProtection="1">
      <alignment vertical="center"/>
    </xf>
    <xf numFmtId="183" fontId="3" fillId="0" borderId="3" xfId="0" applyNumberFormat="1" applyFont="1" applyBorder="1" applyProtection="1">
      <alignment vertical="center"/>
    </xf>
    <xf numFmtId="0" fontId="10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right" vertical="center"/>
    </xf>
    <xf numFmtId="0" fontId="3" fillId="0" borderId="3" xfId="0" applyFont="1" applyBorder="1" applyAlignment="1" applyProtection="1">
      <alignment horizontal="right" vertical="center"/>
    </xf>
    <xf numFmtId="0" fontId="2" fillId="0" borderId="0" xfId="0" applyFont="1" applyAlignment="1" applyProtection="1">
      <alignment horizontal="right" vertical="center"/>
    </xf>
    <xf numFmtId="0" fontId="4" fillId="0" borderId="3" xfId="0" applyFont="1" applyBorder="1" applyAlignment="1" applyProtection="1">
      <alignment horizontal="right" vertical="center"/>
    </xf>
    <xf numFmtId="0" fontId="4" fillId="0" borderId="0" xfId="0" applyFont="1" applyBorder="1" applyAlignment="1" applyProtection="1">
      <alignment horizontal="right" vertical="center"/>
    </xf>
    <xf numFmtId="0" fontId="3" fillId="0" borderId="0" xfId="0" quotePrefix="1" applyFont="1" applyProtection="1">
      <alignment vertical="center"/>
    </xf>
    <xf numFmtId="221" fontId="4" fillId="0" borderId="3" xfId="0" applyNumberFormat="1" applyFont="1" applyBorder="1">
      <alignment vertical="center"/>
    </xf>
    <xf numFmtId="184" fontId="4" fillId="0" borderId="0" xfId="0" applyNumberFormat="1" applyFont="1" applyFill="1" applyBorder="1" applyAlignment="1">
      <alignment vertical="center"/>
    </xf>
    <xf numFmtId="184" fontId="4" fillId="0" borderId="3" xfId="0" applyNumberFormat="1" applyFont="1" applyFill="1" applyBorder="1" applyAlignment="1">
      <alignment vertical="center"/>
    </xf>
    <xf numFmtId="0" fontId="5" fillId="18" borderId="0" xfId="0" applyFont="1" applyFill="1" applyBorder="1" applyAlignment="1" applyProtection="1">
      <alignment horizontal="center" vertical="center"/>
    </xf>
    <xf numFmtId="183" fontId="5" fillId="18" borderId="0" xfId="0" applyNumberFormat="1" applyFont="1" applyFill="1" applyBorder="1" applyAlignment="1" applyProtection="1">
      <alignment vertical="center"/>
    </xf>
    <xf numFmtId="178" fontId="5" fillId="18" borderId="0" xfId="0" applyNumberFormat="1" applyFont="1" applyFill="1" applyBorder="1" applyAlignment="1" applyProtection="1">
      <alignment horizontal="center" vertical="center"/>
    </xf>
    <xf numFmtId="191" fontId="5" fillId="18" borderId="0" xfId="0" applyNumberFormat="1" applyFont="1" applyFill="1" applyBorder="1" applyAlignment="1" applyProtection="1">
      <alignment horizontal="center" vertical="center"/>
    </xf>
    <xf numFmtId="183" fontId="5" fillId="18" borderId="0" xfId="0" applyNumberFormat="1" applyFont="1" applyFill="1" applyBorder="1" applyProtection="1">
      <alignment vertical="center"/>
    </xf>
    <xf numFmtId="178" fontId="5" fillId="18" borderId="0" xfId="0" applyNumberFormat="1" applyFont="1" applyFill="1" applyBorder="1" applyProtection="1">
      <alignment vertical="center"/>
    </xf>
    <xf numFmtId="182" fontId="5" fillId="18" borderId="6" xfId="0" applyNumberFormat="1" applyFont="1" applyFill="1" applyBorder="1" applyProtection="1">
      <alignment vertical="center"/>
    </xf>
    <xf numFmtId="182" fontId="5" fillId="18" borderId="5" xfId="0" applyNumberFormat="1" applyFont="1" applyFill="1" applyBorder="1" applyProtection="1">
      <alignment vertical="center"/>
    </xf>
    <xf numFmtId="178" fontId="5" fillId="18" borderId="5" xfId="0" applyNumberFormat="1" applyFont="1" applyFill="1" applyBorder="1" applyProtection="1">
      <alignment vertical="center"/>
    </xf>
    <xf numFmtId="178" fontId="5" fillId="18" borderId="5" xfId="0" applyNumberFormat="1" applyFont="1" applyFill="1" applyBorder="1" applyAlignment="1" applyProtection="1">
      <alignment horizontal="center" vertical="center"/>
    </xf>
    <xf numFmtId="0" fontId="5" fillId="18" borderId="0" xfId="0" applyFont="1" applyFill="1" applyBorder="1" applyProtection="1">
      <alignment vertical="center"/>
    </xf>
    <xf numFmtId="223" fontId="5" fillId="19" borderId="0" xfId="0" applyNumberFormat="1" applyFont="1" applyFill="1" applyBorder="1" applyProtection="1">
      <alignment vertical="center"/>
    </xf>
    <xf numFmtId="0" fontId="5" fillId="20" borderId="0" xfId="0" applyFont="1" applyFill="1" applyBorder="1" applyAlignment="1" applyProtection="1">
      <alignment horizontal="center" vertical="center"/>
    </xf>
    <xf numFmtId="185" fontId="5" fillId="20" borderId="0" xfId="0" applyNumberFormat="1" applyFont="1" applyFill="1" applyBorder="1" applyProtection="1">
      <alignment vertical="center"/>
    </xf>
    <xf numFmtId="219" fontId="5" fillId="20" borderId="0" xfId="0" applyNumberFormat="1" applyFont="1" applyFill="1" applyBorder="1" applyProtection="1">
      <alignment vertical="center"/>
    </xf>
    <xf numFmtId="0" fontId="4" fillId="15" borderId="0" xfId="0" applyFont="1" applyFill="1" applyBorder="1" applyAlignment="1" applyProtection="1">
      <alignment vertical="center"/>
    </xf>
    <xf numFmtId="0" fontId="24" fillId="15" borderId="0" xfId="0" applyFont="1" applyFill="1" applyBorder="1" applyAlignment="1" applyProtection="1">
      <alignment horizontal="right" vertical="center"/>
    </xf>
    <xf numFmtId="0" fontId="32" fillId="15" borderId="0" xfId="0" applyFont="1" applyFill="1" applyBorder="1" applyAlignment="1" applyProtection="1">
      <alignment vertical="center"/>
    </xf>
    <xf numFmtId="0" fontId="38" fillId="15" borderId="0" xfId="0" quotePrefix="1" applyFont="1" applyFill="1" applyBorder="1" applyAlignment="1" applyProtection="1">
      <alignment vertical="center"/>
    </xf>
    <xf numFmtId="0" fontId="24" fillId="15" borderId="0" xfId="0" applyFont="1" applyFill="1" applyBorder="1" applyProtection="1">
      <alignment vertical="center"/>
    </xf>
    <xf numFmtId="0" fontId="38" fillId="15" borderId="0" xfId="0" quotePrefix="1" applyFont="1" applyFill="1" applyBorder="1" applyAlignment="1" applyProtection="1">
      <alignment horizontal="right" vertical="center"/>
    </xf>
    <xf numFmtId="0" fontId="5" fillId="21" borderId="0" xfId="0" applyFont="1" applyFill="1" applyBorder="1" applyAlignment="1" applyProtection="1">
      <alignment horizontal="center" vertical="center"/>
    </xf>
    <xf numFmtId="0" fontId="39" fillId="15" borderId="3" xfId="0" applyFont="1" applyFill="1" applyBorder="1">
      <alignment vertical="center"/>
    </xf>
    <xf numFmtId="0" fontId="2" fillId="16" borderId="1" xfId="0" applyFont="1" applyFill="1" applyBorder="1">
      <alignment vertical="center"/>
    </xf>
    <xf numFmtId="0" fontId="4" fillId="16" borderId="1" xfId="0" applyFont="1" applyFill="1" applyBorder="1">
      <alignment vertical="center"/>
    </xf>
    <xf numFmtId="183" fontId="2" fillId="16" borderId="1" xfId="0" applyNumberFormat="1" applyFont="1" applyFill="1" applyBorder="1">
      <alignment vertical="center"/>
    </xf>
    <xf numFmtId="183" fontId="4" fillId="17" borderId="0" xfId="0" applyNumberFormat="1" applyFont="1" applyFill="1">
      <alignment vertical="center"/>
    </xf>
    <xf numFmtId="0" fontId="40" fillId="0" borderId="0" xfId="0" applyFont="1">
      <alignment vertical="center"/>
    </xf>
    <xf numFmtId="0" fontId="4" fillId="22" borderId="0" xfId="0" applyFont="1" applyFill="1" applyAlignment="1">
      <alignment horizontal="center" vertical="center"/>
    </xf>
    <xf numFmtId="0" fontId="7" fillId="16" borderId="2" xfId="0" applyFont="1" applyFill="1" applyBorder="1" applyAlignment="1" applyProtection="1">
      <alignment horizontal="center" vertical="center"/>
    </xf>
    <xf numFmtId="0" fontId="7" fillId="16" borderId="2" xfId="0" applyFont="1" applyFill="1" applyBorder="1" applyAlignment="1" applyProtection="1">
      <alignment horizontal="right" vertical="center"/>
    </xf>
    <xf numFmtId="193" fontId="20" fillId="16" borderId="2" xfId="0" applyNumberFormat="1" applyFont="1" applyFill="1" applyBorder="1">
      <alignment vertical="center"/>
    </xf>
    <xf numFmtId="0" fontId="7" fillId="16" borderId="0" xfId="0" applyFont="1" applyFill="1" applyBorder="1" applyAlignment="1" applyProtection="1">
      <alignment horizontal="center" vertical="center"/>
    </xf>
    <xf numFmtId="0" fontId="8" fillId="16" borderId="3" xfId="0" applyFont="1" applyFill="1" applyBorder="1" applyAlignment="1" applyProtection="1">
      <alignment horizontal="center" vertical="center"/>
    </xf>
    <xf numFmtId="0" fontId="8" fillId="16" borderId="1" xfId="0" applyFont="1" applyFill="1" applyBorder="1" applyAlignment="1" applyProtection="1">
      <alignment horizontal="center" vertical="center"/>
    </xf>
    <xf numFmtId="0" fontId="8" fillId="16" borderId="0" xfId="0" applyFont="1" applyFill="1" applyBorder="1" applyAlignment="1" applyProtection="1">
      <alignment horizontal="right" vertical="center"/>
    </xf>
    <xf numFmtId="178" fontId="7" fillId="16" borderId="2" xfId="0" applyNumberFormat="1" applyFont="1" applyFill="1" applyBorder="1" applyAlignment="1" applyProtection="1">
      <alignment horizontal="center" vertical="center"/>
    </xf>
    <xf numFmtId="177" fontId="4" fillId="16" borderId="0" xfId="0" applyNumberFormat="1" applyFont="1" applyFill="1" applyBorder="1" applyAlignment="1" applyProtection="1">
      <alignment horizontal="center" vertical="center"/>
    </xf>
    <xf numFmtId="188" fontId="4" fillId="16" borderId="0" xfId="0" applyNumberFormat="1" applyFont="1" applyFill="1" applyBorder="1" applyAlignment="1" applyProtection="1">
      <alignment horizontal="center" vertical="center"/>
    </xf>
    <xf numFmtId="181" fontId="4" fillId="16" borderId="0" xfId="0" applyNumberFormat="1" applyFont="1" applyFill="1" applyBorder="1" applyAlignment="1" applyProtection="1">
      <alignment horizontal="center" vertical="center"/>
    </xf>
    <xf numFmtId="196" fontId="4" fillId="16" borderId="0" xfId="0" applyNumberFormat="1" applyFont="1" applyFill="1" applyBorder="1" applyAlignment="1" applyProtection="1">
      <alignment horizontal="center" vertical="center"/>
    </xf>
    <xf numFmtId="189" fontId="4" fillId="16" borderId="0" xfId="0" applyNumberFormat="1" applyFont="1" applyFill="1" applyBorder="1" applyAlignment="1" applyProtection="1">
      <alignment horizontal="center" vertical="center"/>
    </xf>
    <xf numFmtId="179" fontId="4" fillId="16" borderId="3" xfId="0" applyNumberFormat="1" applyFont="1" applyFill="1" applyBorder="1" applyAlignment="1" applyProtection="1">
      <alignment horizontal="center" vertical="center"/>
    </xf>
    <xf numFmtId="197" fontId="4" fillId="16" borderId="1" xfId="0" applyNumberFormat="1" applyFont="1" applyFill="1" applyBorder="1" applyAlignment="1" applyProtection="1">
      <alignment horizontal="center" vertical="center"/>
    </xf>
    <xf numFmtId="0" fontId="8" fillId="16" borderId="2" xfId="0" applyFont="1" applyFill="1" applyBorder="1" applyAlignment="1" applyProtection="1">
      <alignment horizontal="right" vertical="center"/>
    </xf>
    <xf numFmtId="180" fontId="11" fillId="0" borderId="0" xfId="0" applyNumberFormat="1" applyFont="1">
      <alignment vertical="center"/>
    </xf>
    <xf numFmtId="184" fontId="11" fillId="0" borderId="2" xfId="0" applyNumberFormat="1" applyFont="1" applyBorder="1">
      <alignment vertical="center"/>
    </xf>
    <xf numFmtId="0" fontId="41" fillId="0" borderId="0" xfId="0" applyFont="1">
      <alignment vertical="center"/>
    </xf>
    <xf numFmtId="183" fontId="5" fillId="0" borderId="0" xfId="0" applyNumberFormat="1" applyFont="1" applyFill="1" applyBorder="1" applyAlignment="1">
      <alignment vertical="center"/>
    </xf>
    <xf numFmtId="183" fontId="2" fillId="4" borderId="1" xfId="0" applyNumberFormat="1" applyFont="1" applyFill="1" applyBorder="1">
      <alignment vertical="center"/>
    </xf>
    <xf numFmtId="183" fontId="2" fillId="4" borderId="3" xfId="0" applyNumberFormat="1" applyFont="1" applyFill="1" applyBorder="1">
      <alignment vertical="center"/>
    </xf>
    <xf numFmtId="180" fontId="11" fillId="17" borderId="0" xfId="0" applyNumberFormat="1" applyFont="1" applyFill="1">
      <alignment vertical="center"/>
    </xf>
    <xf numFmtId="180" fontId="11" fillId="17" borderId="3" xfId="0" applyNumberFormat="1" applyFont="1" applyFill="1" applyBorder="1">
      <alignment vertical="center"/>
    </xf>
    <xf numFmtId="183" fontId="43" fillId="17" borderId="3" xfId="0" applyNumberFormat="1" applyFont="1" applyFill="1" applyBorder="1" applyAlignment="1">
      <alignment horizontal="center" vertical="center"/>
    </xf>
    <xf numFmtId="14" fontId="11" fillId="17" borderId="0" xfId="0" applyNumberFormat="1" applyFont="1" applyFill="1" applyAlignment="1">
      <alignment horizontal="center" vertical="center"/>
    </xf>
    <xf numFmtId="178" fontId="11" fillId="17" borderId="0" xfId="0" applyNumberFormat="1" applyFont="1" applyFill="1" applyAlignment="1">
      <alignment horizontal="center" vertical="center"/>
    </xf>
    <xf numFmtId="183" fontId="11" fillId="17" borderId="0" xfId="0" applyNumberFormat="1" applyFont="1" applyFill="1">
      <alignment vertical="center"/>
    </xf>
    <xf numFmtId="184" fontId="11" fillId="17" borderId="3" xfId="0" applyNumberFormat="1" applyFont="1" applyFill="1" applyBorder="1">
      <alignment vertical="center"/>
    </xf>
    <xf numFmtId="183" fontId="11" fillId="17" borderId="3" xfId="0" applyNumberFormat="1" applyFont="1" applyFill="1" applyBorder="1">
      <alignment vertical="center"/>
    </xf>
    <xf numFmtId="180" fontId="11" fillId="17" borderId="2" xfId="0" applyNumberFormat="1" applyFont="1" applyFill="1" applyBorder="1">
      <alignment vertical="center"/>
    </xf>
    <xf numFmtId="183" fontId="11" fillId="17" borderId="1" xfId="0" applyNumberFormat="1" applyFont="1" applyFill="1" applyBorder="1">
      <alignment vertical="center"/>
    </xf>
    <xf numFmtId="221" fontId="42" fillId="17" borderId="3" xfId="0" applyNumberFormat="1" applyFont="1" applyFill="1" applyBorder="1">
      <alignment vertical="center"/>
    </xf>
    <xf numFmtId="0" fontId="9" fillId="17" borderId="1" xfId="0" applyFont="1" applyFill="1" applyBorder="1" applyAlignment="1" applyProtection="1">
      <alignment horizontal="left" vertical="center"/>
    </xf>
    <xf numFmtId="0" fontId="8" fillId="17" borderId="1" xfId="0" applyFont="1" applyFill="1" applyBorder="1" applyProtection="1">
      <alignment vertical="center"/>
    </xf>
    <xf numFmtId="180" fontId="8" fillId="17" borderId="1" xfId="0" applyNumberFormat="1" applyFont="1" applyFill="1" applyBorder="1" applyProtection="1">
      <alignment vertical="center"/>
    </xf>
    <xf numFmtId="14" fontId="7" fillId="13" borderId="0" xfId="0" applyNumberFormat="1" applyFont="1" applyFill="1" applyBorder="1" applyAlignment="1" applyProtection="1">
      <alignment horizontal="center" vertical="center"/>
    </xf>
    <xf numFmtId="178" fontId="8" fillId="13" borderId="0" xfId="0" applyNumberFormat="1" applyFont="1" applyFill="1" applyBorder="1" applyAlignment="1" applyProtection="1">
      <alignment horizontal="center" vertical="center"/>
    </xf>
    <xf numFmtId="14" fontId="8" fillId="13" borderId="0" xfId="0" applyNumberFormat="1" applyFont="1" applyFill="1" applyBorder="1" applyAlignment="1" applyProtection="1">
      <alignment horizontal="center" vertical="center"/>
    </xf>
    <xf numFmtId="0" fontId="4" fillId="13" borderId="3" xfId="0" applyFont="1" applyFill="1" applyBorder="1" applyAlignment="1">
      <alignment horizontal="center" vertical="center"/>
    </xf>
    <xf numFmtId="183" fontId="4" fillId="13" borderId="0" xfId="0" applyNumberFormat="1" applyFont="1" applyFill="1">
      <alignment vertical="center"/>
    </xf>
    <xf numFmtId="183" fontId="4" fillId="13" borderId="3" xfId="0" applyNumberFormat="1" applyFont="1" applyFill="1" applyBorder="1">
      <alignment vertical="center"/>
    </xf>
    <xf numFmtId="183" fontId="2" fillId="13" borderId="0" xfId="0" applyNumberFormat="1" applyFont="1" applyFill="1">
      <alignment vertical="center"/>
    </xf>
    <xf numFmtId="180" fontId="4" fillId="13" borderId="0" xfId="0" applyNumberFormat="1" applyFont="1" applyFill="1">
      <alignment vertical="center"/>
    </xf>
    <xf numFmtId="183" fontId="4" fillId="13" borderId="0" xfId="0" applyNumberFormat="1" applyFont="1" applyFill="1" applyBorder="1" applyAlignment="1">
      <alignment vertical="center"/>
    </xf>
    <xf numFmtId="183" fontId="4" fillId="13" borderId="27" xfId="0" applyNumberFormat="1" applyFont="1" applyFill="1" applyBorder="1" applyAlignment="1">
      <alignment vertical="center"/>
    </xf>
    <xf numFmtId="200" fontId="4" fillId="13" borderId="0" xfId="0" applyNumberFormat="1" applyFont="1" applyFill="1" applyBorder="1">
      <alignment vertical="center"/>
    </xf>
    <xf numFmtId="183" fontId="8" fillId="13" borderId="0" xfId="0" applyNumberFormat="1" applyFont="1" applyFill="1" applyProtection="1">
      <alignment vertical="center"/>
    </xf>
    <xf numFmtId="183" fontId="3" fillId="13" borderId="0" xfId="0" applyNumberFormat="1" applyFont="1" applyFill="1">
      <alignment vertical="center"/>
    </xf>
    <xf numFmtId="183" fontId="8" fillId="4" borderId="3" xfId="0" applyNumberFormat="1" applyFont="1" applyFill="1" applyBorder="1" applyProtection="1">
      <alignment vertical="center"/>
    </xf>
    <xf numFmtId="183" fontId="44" fillId="0" borderId="0" xfId="0" applyNumberFormat="1" applyFont="1" applyAlignment="1" applyProtection="1">
      <alignment horizontal="right" vertical="center"/>
    </xf>
    <xf numFmtId="180" fontId="8" fillId="13" borderId="0" xfId="0" applyNumberFormat="1" applyFont="1" applyFill="1" applyProtection="1">
      <alignment vertical="center"/>
    </xf>
    <xf numFmtId="186" fontId="5" fillId="25" borderId="0" xfId="0" applyNumberFormat="1" applyFont="1" applyFill="1" applyBorder="1" applyAlignment="1" applyProtection="1">
      <alignment horizontal="center" vertical="center"/>
    </xf>
    <xf numFmtId="182" fontId="5" fillId="25" borderId="0" xfId="0" applyNumberFormat="1" applyFont="1" applyFill="1" applyBorder="1" applyProtection="1">
      <alignment vertical="center"/>
    </xf>
    <xf numFmtId="185" fontId="5" fillId="25" borderId="0" xfId="0" applyNumberFormat="1" applyFont="1" applyFill="1" applyBorder="1" applyProtection="1">
      <alignment vertical="center"/>
    </xf>
    <xf numFmtId="180" fontId="5" fillId="25" borderId="0" xfId="0" applyNumberFormat="1" applyFont="1" applyFill="1" applyBorder="1" applyProtection="1">
      <alignment vertical="center"/>
    </xf>
    <xf numFmtId="183" fontId="5" fillId="25" borderId="0" xfId="0" applyNumberFormat="1" applyFont="1" applyFill="1" applyBorder="1" applyProtection="1">
      <alignment vertical="center"/>
    </xf>
    <xf numFmtId="183" fontId="5" fillId="25" borderId="3" xfId="0" applyNumberFormat="1" applyFont="1" applyFill="1" applyBorder="1" applyProtection="1">
      <alignment vertical="center"/>
    </xf>
    <xf numFmtId="180" fontId="5" fillId="25" borderId="3" xfId="0" applyNumberFormat="1" applyFont="1" applyFill="1" applyBorder="1" applyProtection="1">
      <alignment vertical="center"/>
    </xf>
    <xf numFmtId="183" fontId="4" fillId="4" borderId="0" xfId="0" applyNumberFormat="1" applyFont="1" applyFill="1" applyBorder="1">
      <alignment vertical="center"/>
    </xf>
    <xf numFmtId="0" fontId="41" fillId="0" borderId="0" xfId="0" applyFont="1" applyBorder="1" applyAlignment="1">
      <alignment horizontal="right" vertical="center"/>
    </xf>
    <xf numFmtId="0" fontId="8" fillId="23" borderId="3" xfId="0" applyFont="1" applyFill="1" applyBorder="1" applyProtection="1">
      <alignment vertical="center"/>
    </xf>
    <xf numFmtId="0" fontId="28" fillId="20" borderId="1" xfId="0" applyFont="1" applyFill="1" applyBorder="1" applyProtection="1">
      <alignment vertical="center"/>
    </xf>
    <xf numFmtId="0" fontId="5" fillId="20" borderId="1" xfId="0" applyFont="1" applyFill="1" applyBorder="1" applyProtection="1">
      <alignment vertical="center"/>
    </xf>
    <xf numFmtId="0" fontId="28" fillId="20" borderId="1" xfId="0" applyFont="1" applyFill="1" applyBorder="1" applyAlignment="1" applyProtection="1">
      <alignment horizontal="right" vertical="center"/>
    </xf>
    <xf numFmtId="183" fontId="28" fillId="20" borderId="1" xfId="0" applyNumberFormat="1" applyFont="1" applyFill="1" applyBorder="1" applyProtection="1">
      <alignment vertical="center"/>
    </xf>
    <xf numFmtId="10" fontId="5" fillId="20" borderId="0" xfId="0" applyNumberFormat="1" applyFont="1" applyFill="1" applyBorder="1" applyProtection="1">
      <alignment vertical="center"/>
    </xf>
    <xf numFmtId="182" fontId="5" fillId="20" borderId="0" xfId="0" applyNumberFormat="1" applyFont="1" applyFill="1" applyBorder="1" applyProtection="1">
      <alignment vertical="center"/>
    </xf>
    <xf numFmtId="178" fontId="5" fillId="20" borderId="0" xfId="0" applyNumberFormat="1" applyFont="1" applyFill="1" applyBorder="1" applyAlignment="1" applyProtection="1">
      <alignment horizontal="center" vertical="center"/>
    </xf>
    <xf numFmtId="222" fontId="5" fillId="20" borderId="0" xfId="0" applyNumberFormat="1" applyFont="1" applyFill="1" applyBorder="1" applyProtection="1">
      <alignment vertical="center"/>
    </xf>
    <xf numFmtId="0" fontId="5" fillId="24" borderId="0" xfId="0" applyFont="1" applyFill="1" applyBorder="1" applyAlignment="1" applyProtection="1">
      <alignment horizontal="center" vertical="center"/>
    </xf>
    <xf numFmtId="180" fontId="5" fillId="20" borderId="2" xfId="0" applyNumberFormat="1" applyFont="1" applyFill="1" applyBorder="1" applyProtection="1">
      <alignment vertical="center"/>
    </xf>
    <xf numFmtId="180" fontId="5" fillId="20" borderId="0" xfId="0" applyNumberFormat="1" applyFont="1" applyFill="1" applyBorder="1" applyProtection="1">
      <alignment vertical="center"/>
    </xf>
    <xf numFmtId="178" fontId="8" fillId="16" borderId="2" xfId="0" applyNumberFormat="1" applyFont="1" applyFill="1" applyBorder="1" applyAlignment="1" applyProtection="1">
      <alignment horizontal="center" vertical="center"/>
    </xf>
    <xf numFmtId="0" fontId="8" fillId="16" borderId="0" xfId="0" applyFont="1" applyFill="1" applyBorder="1" applyAlignment="1" applyProtection="1">
      <alignment horizontal="center" vertical="center"/>
    </xf>
    <xf numFmtId="0" fontId="8" fillId="16" borderId="2" xfId="0" applyFont="1" applyFill="1" applyBorder="1" applyAlignment="1" applyProtection="1">
      <alignment horizontal="center" vertical="center"/>
    </xf>
    <xf numFmtId="197" fontId="4" fillId="16" borderId="2" xfId="0" applyNumberFormat="1" applyFont="1" applyFill="1" applyBorder="1" applyAlignment="1" applyProtection="1">
      <alignment horizontal="center" vertical="center"/>
    </xf>
    <xf numFmtId="0" fontId="41" fillId="0" borderId="0" xfId="0" applyFont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39" fillId="15" borderId="0" xfId="0" applyFont="1" applyFill="1" applyAlignment="1">
      <alignment horizontal="center" vertical="center"/>
    </xf>
    <xf numFmtId="0" fontId="2" fillId="13" borderId="31" xfId="0" applyFont="1" applyFill="1" applyBorder="1" applyAlignment="1">
      <alignment horizontal="center" vertical="center"/>
    </xf>
    <xf numFmtId="0" fontId="4" fillId="15" borderId="0" xfId="0" applyFont="1" applyFill="1">
      <alignment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83" fontId="9" fillId="23" borderId="1" xfId="0" applyNumberFormat="1" applyFont="1" applyFill="1" applyBorder="1" applyProtection="1">
      <alignment vertical="center"/>
    </xf>
    <xf numFmtId="0" fontId="9" fillId="23" borderId="1" xfId="0" applyFont="1" applyFill="1" applyBorder="1" applyProtection="1">
      <alignment vertical="center"/>
    </xf>
    <xf numFmtId="0" fontId="9" fillId="23" borderId="1" xfId="0" applyFont="1" applyFill="1" applyBorder="1" applyAlignment="1" applyProtection="1">
      <alignment horizontal="left" vertical="center"/>
    </xf>
    <xf numFmtId="0" fontId="8" fillId="23" borderId="1" xfId="0" applyFont="1" applyFill="1" applyBorder="1" applyProtection="1">
      <alignment vertical="center"/>
    </xf>
    <xf numFmtId="180" fontId="8" fillId="23" borderId="1" xfId="0" applyNumberFormat="1" applyFont="1" applyFill="1" applyBorder="1" applyProtection="1">
      <alignment vertical="center"/>
    </xf>
    <xf numFmtId="183" fontId="8" fillId="23" borderId="1" xfId="0" applyNumberFormat="1" applyFont="1" applyFill="1" applyBorder="1" applyProtection="1">
      <alignment vertical="center"/>
    </xf>
    <xf numFmtId="180" fontId="9" fillId="23" borderId="1" xfId="0" applyNumberFormat="1" applyFont="1" applyFill="1" applyBorder="1" applyProtection="1">
      <alignment vertical="center"/>
    </xf>
    <xf numFmtId="0" fontId="28" fillId="26" borderId="1" xfId="0" applyFont="1" applyFill="1" applyBorder="1" applyProtection="1">
      <alignment vertical="center"/>
    </xf>
    <xf numFmtId="183" fontId="28" fillId="26" borderId="1" xfId="0" applyNumberFormat="1" applyFont="1" applyFill="1" applyBorder="1" applyProtection="1">
      <alignment vertical="center"/>
    </xf>
    <xf numFmtId="0" fontId="28" fillId="26" borderId="1" xfId="0" applyFont="1" applyFill="1" applyBorder="1" applyAlignment="1" applyProtection="1">
      <alignment horizontal="right" vertical="center"/>
    </xf>
    <xf numFmtId="0" fontId="5" fillId="26" borderId="0" xfId="0" applyFont="1" applyFill="1" applyBorder="1" applyAlignment="1" applyProtection="1">
      <alignment horizontal="center" vertical="center"/>
    </xf>
    <xf numFmtId="180" fontId="4" fillId="0" borderId="5" xfId="0" applyNumberFormat="1" applyFont="1" applyBorder="1">
      <alignment vertical="center"/>
    </xf>
    <xf numFmtId="183" fontId="11" fillId="17" borderId="5" xfId="0" applyNumberFormat="1" applyFont="1" applyFill="1" applyBorder="1">
      <alignment vertical="center"/>
    </xf>
    <xf numFmtId="183" fontId="4" fillId="0" borderId="5" xfId="0" applyNumberFormat="1" applyFont="1" applyBorder="1">
      <alignment vertical="center"/>
    </xf>
    <xf numFmtId="0" fontId="4" fillId="0" borderId="6" xfId="0" applyFont="1" applyBorder="1">
      <alignment vertical="center"/>
    </xf>
    <xf numFmtId="0" fontId="4" fillId="0" borderId="4" xfId="0" applyFont="1" applyBorder="1" applyAlignment="1">
      <alignment horizontal="center" vertical="center"/>
    </xf>
    <xf numFmtId="183" fontId="5" fillId="0" borderId="5" xfId="0" applyNumberFormat="1" applyFont="1" applyFill="1" applyBorder="1" applyAlignment="1">
      <alignment vertical="center"/>
    </xf>
    <xf numFmtId="0" fontId="45" fillId="15" borderId="0" xfId="0" applyFont="1" applyFill="1" applyAlignment="1">
      <alignment horizontal="center" vertical="center"/>
    </xf>
    <xf numFmtId="14" fontId="8" fillId="16" borderId="0" xfId="0" applyNumberFormat="1" applyFont="1" applyFill="1" applyBorder="1" applyAlignment="1" applyProtection="1">
      <alignment horizontal="center" vertical="center"/>
    </xf>
    <xf numFmtId="184" fontId="8" fillId="4" borderId="0" xfId="0" applyNumberFormat="1" applyFont="1" applyFill="1" applyProtection="1">
      <alignment vertical="center"/>
    </xf>
    <xf numFmtId="0" fontId="4" fillId="16" borderId="2" xfId="0" applyFont="1" applyFill="1" applyBorder="1" applyAlignment="1" applyProtection="1">
      <alignment horizontal="center" vertical="center"/>
    </xf>
    <xf numFmtId="0" fontId="4" fillId="16" borderId="2" xfId="0" applyFont="1" applyFill="1" applyBorder="1" applyAlignment="1" applyProtection="1">
      <alignment horizontal="right" vertical="center"/>
    </xf>
    <xf numFmtId="193" fontId="4" fillId="16" borderId="2" xfId="0" applyNumberFormat="1" applyFont="1" applyFill="1" applyBorder="1">
      <alignment vertical="center"/>
    </xf>
    <xf numFmtId="178" fontId="4" fillId="16" borderId="2" xfId="0" applyNumberFormat="1" applyFont="1" applyFill="1" applyBorder="1" applyAlignment="1" applyProtection="1">
      <alignment horizontal="center" vertical="center"/>
    </xf>
    <xf numFmtId="0" fontId="4" fillId="16" borderId="0" xfId="0" applyFont="1" applyFill="1" applyBorder="1" applyAlignment="1" applyProtection="1">
      <alignment horizontal="center" vertical="center"/>
    </xf>
    <xf numFmtId="0" fontId="2" fillId="16" borderId="0" xfId="0" applyFont="1" applyFill="1" applyBorder="1" applyAlignment="1" applyProtection="1">
      <alignment horizontal="center" vertical="center"/>
    </xf>
    <xf numFmtId="0" fontId="4" fillId="16" borderId="3" xfId="0" applyFont="1" applyFill="1" applyBorder="1" applyAlignment="1" applyProtection="1">
      <alignment horizontal="center" vertical="center"/>
    </xf>
    <xf numFmtId="200" fontId="4" fillId="13" borderId="0" xfId="0" applyNumberFormat="1" applyFont="1" applyFill="1" applyBorder="1" applyAlignment="1" applyProtection="1">
      <alignment vertical="center"/>
    </xf>
    <xf numFmtId="180" fontId="4" fillId="13" borderId="0" xfId="0" applyNumberFormat="1" applyFont="1" applyFill="1" applyBorder="1" applyAlignment="1" applyProtection="1">
      <alignment vertical="center"/>
    </xf>
    <xf numFmtId="14" fontId="4" fillId="13" borderId="0" xfId="0" applyNumberFormat="1" applyFont="1" applyFill="1" applyBorder="1" applyAlignment="1" applyProtection="1">
      <alignment horizontal="center" vertical="center"/>
    </xf>
    <xf numFmtId="178" fontId="4" fillId="13" borderId="0" xfId="0" applyNumberFormat="1" applyFont="1" applyFill="1" applyBorder="1" applyAlignment="1" applyProtection="1">
      <alignment horizontal="center" vertical="center"/>
    </xf>
    <xf numFmtId="0" fontId="2" fillId="28" borderId="0" xfId="0" applyFont="1" applyFill="1" applyProtection="1">
      <alignment vertical="center"/>
    </xf>
    <xf numFmtId="0" fontId="4" fillId="28" borderId="0" xfId="0" applyFont="1" applyFill="1" applyProtection="1">
      <alignment vertical="center"/>
    </xf>
    <xf numFmtId="0" fontId="2" fillId="16" borderId="1" xfId="0" applyFont="1" applyFill="1" applyBorder="1" applyProtection="1">
      <alignment vertical="center"/>
    </xf>
    <xf numFmtId="0" fontId="10" fillId="16" borderId="1" xfId="0" applyFont="1" applyFill="1" applyBorder="1" applyProtection="1">
      <alignment vertical="center"/>
    </xf>
    <xf numFmtId="183" fontId="4" fillId="13" borderId="0" xfId="0" applyNumberFormat="1" applyFont="1" applyFill="1" applyAlignment="1" applyProtection="1">
      <alignment horizontal="right" vertical="center"/>
    </xf>
    <xf numFmtId="183" fontId="4" fillId="4" borderId="0" xfId="0" applyNumberFormat="1" applyFont="1" applyFill="1" applyProtection="1">
      <alignment vertical="center"/>
    </xf>
    <xf numFmtId="177" fontId="4" fillId="17" borderId="0" xfId="0" applyNumberFormat="1" applyFont="1" applyFill="1">
      <alignment vertical="center"/>
    </xf>
    <xf numFmtId="183" fontId="4" fillId="13" borderId="0" xfId="0" applyNumberFormat="1" applyFont="1" applyFill="1" applyProtection="1">
      <alignment vertical="center"/>
    </xf>
    <xf numFmtId="183" fontId="4" fillId="29" borderId="0" xfId="0" applyNumberFormat="1" applyFont="1" applyFill="1" applyProtection="1">
      <alignment vertical="center"/>
    </xf>
    <xf numFmtId="0" fontId="2" fillId="30" borderId="0" xfId="0" applyFont="1" applyFill="1" applyProtection="1">
      <alignment vertical="center"/>
    </xf>
    <xf numFmtId="0" fontId="4" fillId="30" borderId="0" xfId="0" applyFont="1" applyFill="1" applyProtection="1">
      <alignment vertical="center"/>
    </xf>
    <xf numFmtId="0" fontId="4" fillId="28" borderId="0" xfId="0" applyFont="1" applyFill="1">
      <alignment vertical="center"/>
    </xf>
    <xf numFmtId="200" fontId="4" fillId="13" borderId="0" xfId="0" applyNumberFormat="1" applyFont="1" applyFill="1" applyProtection="1">
      <alignment vertical="center"/>
    </xf>
    <xf numFmtId="180" fontId="4" fillId="13" borderId="0" xfId="0" applyNumberFormat="1" applyFont="1" applyFill="1" applyProtection="1">
      <alignment vertical="center"/>
    </xf>
    <xf numFmtId="184" fontId="4" fillId="13" borderId="0" xfId="0" applyNumberFormat="1" applyFont="1" applyFill="1" applyProtection="1">
      <alignment vertical="center"/>
    </xf>
    <xf numFmtId="177" fontId="4" fillId="13" borderId="0" xfId="0" applyNumberFormat="1" applyFont="1" applyFill="1" applyProtection="1">
      <alignment vertical="center"/>
    </xf>
    <xf numFmtId="182" fontId="4" fillId="13" borderId="0" xfId="0" applyNumberFormat="1" applyFont="1" applyFill="1" applyProtection="1">
      <alignment vertical="center"/>
    </xf>
    <xf numFmtId="188" fontId="4" fillId="13" borderId="0" xfId="0" applyNumberFormat="1" applyFont="1" applyFill="1" applyProtection="1">
      <alignment vertical="center"/>
    </xf>
    <xf numFmtId="193" fontId="20" fillId="16" borderId="2" xfId="0" applyNumberFormat="1" applyFont="1" applyFill="1" applyBorder="1" applyProtection="1">
      <alignment vertical="center"/>
    </xf>
    <xf numFmtId="0" fontId="16" fillId="16" borderId="0" xfId="0" applyFont="1" applyFill="1" applyBorder="1" applyAlignment="1" applyProtection="1">
      <alignment vertical="center"/>
    </xf>
    <xf numFmtId="197" fontId="4" fillId="16" borderId="0" xfId="0" applyNumberFormat="1" applyFont="1" applyFill="1" applyBorder="1" applyAlignment="1" applyProtection="1">
      <alignment horizontal="center" vertical="center"/>
    </xf>
    <xf numFmtId="0" fontId="8" fillId="27" borderId="0" xfId="0" applyFont="1" applyFill="1" applyProtection="1">
      <alignment vertical="center"/>
    </xf>
    <xf numFmtId="0" fontId="8" fillId="23" borderId="0" xfId="0" applyFont="1" applyFill="1" applyProtection="1">
      <alignment vertical="center"/>
    </xf>
    <xf numFmtId="0" fontId="8" fillId="31" borderId="0" xfId="0" applyFont="1" applyFill="1" applyProtection="1">
      <alignment vertical="center"/>
    </xf>
    <xf numFmtId="183" fontId="8" fillId="31" borderId="0" xfId="0" applyNumberFormat="1" applyFont="1" applyFill="1" applyProtection="1">
      <alignment vertical="center"/>
    </xf>
    <xf numFmtId="10" fontId="8" fillId="31" borderId="0" xfId="0" applyNumberFormat="1" applyFont="1" applyFill="1" applyProtection="1">
      <alignment vertical="center"/>
    </xf>
    <xf numFmtId="0" fontId="3" fillId="31" borderId="0" xfId="0" applyFont="1" applyFill="1" applyProtection="1">
      <alignment vertical="center"/>
    </xf>
    <xf numFmtId="183" fontId="3" fillId="31" borderId="0" xfId="0" applyNumberFormat="1" applyFont="1" applyFill="1" applyProtection="1">
      <alignment vertical="center"/>
    </xf>
    <xf numFmtId="0" fontId="3" fillId="31" borderId="0" xfId="0" applyFont="1" applyFill="1" applyAlignment="1" applyProtection="1">
      <alignment horizontal="right" vertical="center"/>
    </xf>
    <xf numFmtId="180" fontId="3" fillId="31" borderId="0" xfId="0" applyNumberFormat="1" applyFont="1" applyFill="1" applyProtection="1">
      <alignment vertical="center"/>
    </xf>
    <xf numFmtId="0" fontId="4" fillId="31" borderId="0" xfId="0" applyFont="1" applyFill="1" applyProtection="1">
      <alignment vertical="center"/>
    </xf>
    <xf numFmtId="14" fontId="3" fillId="13" borderId="0" xfId="0" applyNumberFormat="1" applyFont="1" applyFill="1" applyAlignment="1" applyProtection="1">
      <alignment horizontal="center" vertical="center"/>
    </xf>
    <xf numFmtId="10" fontId="4" fillId="13" borderId="0" xfId="0" applyNumberFormat="1" applyFont="1" applyFill="1" applyProtection="1">
      <alignment vertical="center"/>
    </xf>
    <xf numFmtId="179" fontId="8" fillId="13" borderId="0" xfId="0" applyNumberFormat="1" applyFont="1" applyFill="1" applyProtection="1">
      <alignment vertical="center"/>
    </xf>
    <xf numFmtId="214" fontId="8" fillId="13" borderId="0" xfId="0" applyNumberFormat="1" applyFont="1" applyFill="1" applyProtection="1">
      <alignment vertical="center"/>
    </xf>
    <xf numFmtId="0" fontId="8" fillId="13" borderId="0" xfId="0" applyFont="1" applyFill="1" applyAlignment="1" applyProtection="1">
      <alignment horizontal="center" vertical="center"/>
    </xf>
    <xf numFmtId="14" fontId="4" fillId="13" borderId="0" xfId="0" applyNumberFormat="1" applyFont="1" applyFill="1" applyProtection="1">
      <alignment vertical="center"/>
    </xf>
    <xf numFmtId="179" fontId="3" fillId="32" borderId="0" xfId="0" applyNumberFormat="1" applyFont="1" applyFill="1" applyProtection="1">
      <alignment vertical="center"/>
    </xf>
    <xf numFmtId="180" fontId="3" fillId="32" borderId="0" xfId="0" applyNumberFormat="1" applyFont="1" applyFill="1" applyProtection="1">
      <alignment vertical="center"/>
    </xf>
    <xf numFmtId="183" fontId="3" fillId="13" borderId="0" xfId="0" applyNumberFormat="1" applyFont="1" applyFill="1" applyProtection="1">
      <alignment vertical="center"/>
    </xf>
    <xf numFmtId="178" fontId="3" fillId="13" borderId="0" xfId="0" applyNumberFormat="1" applyFont="1" applyFill="1" applyProtection="1">
      <alignment vertical="center"/>
    </xf>
    <xf numFmtId="208" fontId="8" fillId="13" borderId="0" xfId="0" applyNumberFormat="1" applyFont="1" applyFill="1" applyProtection="1">
      <alignment vertical="center"/>
    </xf>
    <xf numFmtId="183" fontId="4" fillId="13" borderId="0" xfId="0" applyNumberFormat="1" applyFont="1" applyFill="1" applyBorder="1" applyProtection="1">
      <alignment vertical="center"/>
    </xf>
    <xf numFmtId="0" fontId="8" fillId="13" borderId="0" xfId="0" applyFont="1" applyFill="1" applyProtection="1">
      <alignment vertical="center"/>
    </xf>
    <xf numFmtId="178" fontId="8" fillId="13" borderId="0" xfId="0" applyNumberFormat="1" applyFont="1" applyFill="1" applyProtection="1">
      <alignment vertical="center"/>
    </xf>
    <xf numFmtId="183" fontId="3" fillId="13" borderId="0" xfId="0" applyNumberFormat="1" applyFont="1" applyFill="1" applyAlignment="1" applyProtection="1">
      <alignment horizontal="center" vertical="center"/>
    </xf>
    <xf numFmtId="14" fontId="4" fillId="13" borderId="0" xfId="0" applyNumberFormat="1" applyFont="1" applyFill="1" applyAlignment="1" applyProtection="1">
      <alignment horizontal="center" vertical="center"/>
    </xf>
    <xf numFmtId="0" fontId="3" fillId="27" borderId="0" xfId="0" applyFont="1" applyFill="1" applyProtection="1">
      <alignment vertical="center"/>
    </xf>
    <xf numFmtId="0" fontId="4" fillId="23" borderId="0" xfId="0" applyFont="1" applyFill="1" applyProtection="1">
      <alignment vertical="center"/>
    </xf>
    <xf numFmtId="0" fontId="9" fillId="23" borderId="0" xfId="0" applyFont="1" applyFill="1" applyProtection="1">
      <alignment vertical="center"/>
    </xf>
    <xf numFmtId="0" fontId="2" fillId="23" borderId="0" xfId="0" applyFont="1" applyFill="1" applyProtection="1">
      <alignment vertical="center"/>
    </xf>
    <xf numFmtId="0" fontId="9" fillId="23" borderId="0" xfId="0" applyFont="1" applyFill="1" applyAlignment="1" applyProtection="1">
      <alignment vertical="center"/>
    </xf>
    <xf numFmtId="0" fontId="2" fillId="23" borderId="0" xfId="0" applyFont="1" applyFill="1" applyAlignment="1" applyProtection="1">
      <alignment horizontal="center" vertical="center"/>
    </xf>
    <xf numFmtId="0" fontId="10" fillId="23" borderId="0" xfId="0" applyFont="1" applyFill="1" applyProtection="1">
      <alignment vertical="center"/>
    </xf>
    <xf numFmtId="180" fontId="3" fillId="13" borderId="0" xfId="0" applyNumberFormat="1" applyFont="1" applyFill="1" applyProtection="1">
      <alignment vertical="center"/>
    </xf>
    <xf numFmtId="0" fontId="4" fillId="0" borderId="3" xfId="2" applyFont="1" applyBorder="1" applyAlignment="1" applyProtection="1">
      <alignment horizontal="center" vertical="center"/>
    </xf>
    <xf numFmtId="178" fontId="4" fillId="0" borderId="0" xfId="2" applyNumberFormat="1" applyFont="1" applyProtection="1">
      <alignment vertical="center"/>
    </xf>
    <xf numFmtId="0" fontId="2" fillId="16" borderId="1" xfId="2" applyFont="1" applyFill="1" applyBorder="1" applyProtection="1">
      <alignment vertical="center"/>
    </xf>
    <xf numFmtId="183" fontId="4" fillId="4" borderId="0" xfId="2" applyNumberFormat="1" applyFont="1" applyFill="1" applyProtection="1">
      <alignment vertical="center"/>
    </xf>
    <xf numFmtId="0" fontId="2" fillId="27" borderId="0" xfId="0" applyFont="1" applyFill="1" applyProtection="1">
      <alignment vertical="center"/>
    </xf>
    <xf numFmtId="0" fontId="4" fillId="27" borderId="0" xfId="0" applyFont="1" applyFill="1" applyProtection="1">
      <alignment vertical="center"/>
    </xf>
    <xf numFmtId="197" fontId="4" fillId="16" borderId="3" xfId="0" applyNumberFormat="1" applyFont="1" applyFill="1" applyBorder="1" applyAlignment="1" applyProtection="1">
      <alignment horizontal="center" vertical="center"/>
    </xf>
    <xf numFmtId="0" fontId="6" fillId="0" borderId="0" xfId="2">
      <alignment vertical="center"/>
    </xf>
    <xf numFmtId="0" fontId="46" fillId="33" borderId="32" xfId="2" applyFont="1" applyFill="1" applyBorder="1" applyAlignment="1">
      <alignment horizontal="center" vertical="center"/>
    </xf>
    <xf numFmtId="0" fontId="46" fillId="33" borderId="33" xfId="2" applyFont="1" applyFill="1" applyBorder="1" applyAlignment="1">
      <alignment horizontal="center" vertical="center"/>
    </xf>
    <xf numFmtId="0" fontId="47" fillId="34" borderId="34" xfId="2" applyFont="1" applyFill="1" applyBorder="1" applyAlignment="1">
      <alignment horizontal="justify" vertical="center"/>
    </xf>
    <xf numFmtId="183" fontId="47" fillId="0" borderId="34" xfId="2" applyNumberFormat="1" applyFont="1" applyBorder="1" applyAlignment="1">
      <alignment horizontal="right" vertical="center"/>
    </xf>
    <xf numFmtId="0" fontId="47" fillId="34" borderId="34" xfId="2" applyFont="1" applyFill="1" applyBorder="1" applyAlignment="1">
      <alignment horizontal="left" vertical="center"/>
    </xf>
    <xf numFmtId="183" fontId="47" fillId="0" borderId="35" xfId="2" applyNumberFormat="1" applyFont="1" applyBorder="1" applyAlignment="1">
      <alignment horizontal="right" vertical="center"/>
    </xf>
    <xf numFmtId="183" fontId="47" fillId="0" borderId="34" xfId="2" applyNumberFormat="1" applyFont="1" applyBorder="1" applyAlignment="1">
      <alignment horizontal="justify" vertical="center"/>
    </xf>
    <xf numFmtId="0" fontId="48" fillId="34" borderId="34" xfId="2" applyFont="1" applyFill="1" applyBorder="1" applyAlignment="1">
      <alignment horizontal="justify" vertical="center"/>
    </xf>
    <xf numFmtId="183" fontId="48" fillId="0" borderId="34" xfId="2" applyNumberFormat="1" applyFont="1" applyBorder="1" applyAlignment="1">
      <alignment horizontal="right" vertical="center"/>
    </xf>
    <xf numFmtId="0" fontId="48" fillId="34" borderId="34" xfId="2" applyFont="1" applyFill="1" applyBorder="1" applyAlignment="1">
      <alignment horizontal="left" vertical="center"/>
    </xf>
    <xf numFmtId="183" fontId="48" fillId="0" borderId="35" xfId="2" applyNumberFormat="1" applyFont="1" applyBorder="1" applyAlignment="1">
      <alignment horizontal="right" vertical="center"/>
    </xf>
    <xf numFmtId="0" fontId="47" fillId="0" borderId="35" xfId="2" applyFont="1" applyBorder="1" applyAlignment="1">
      <alignment horizontal="justify" vertical="center"/>
    </xf>
    <xf numFmtId="0" fontId="48" fillId="0" borderId="35" xfId="2" applyFont="1" applyBorder="1" applyAlignment="1">
      <alignment horizontal="justify" vertical="center"/>
    </xf>
    <xf numFmtId="0" fontId="14" fillId="0" borderId="35" xfId="2" applyFont="1" applyBorder="1">
      <alignment vertical="center"/>
    </xf>
    <xf numFmtId="0" fontId="48" fillId="34" borderId="34" xfId="2" applyFont="1" applyFill="1" applyBorder="1" applyAlignment="1">
      <alignment horizontal="center" vertical="center"/>
    </xf>
    <xf numFmtId="0" fontId="46" fillId="33" borderId="36" xfId="2" applyFont="1" applyFill="1" applyBorder="1" applyAlignment="1">
      <alignment horizontal="center" vertical="center"/>
    </xf>
    <xf numFmtId="0" fontId="46" fillId="33" borderId="34" xfId="2" applyFont="1" applyFill="1" applyBorder="1" applyAlignment="1">
      <alignment horizontal="center" vertical="center"/>
    </xf>
    <xf numFmtId="194" fontId="47" fillId="0" borderId="34" xfId="2" applyNumberFormat="1" applyFont="1" applyBorder="1" applyAlignment="1">
      <alignment horizontal="right" vertical="center"/>
    </xf>
    <xf numFmtId="0" fontId="49" fillId="0" borderId="34" xfId="2" applyFont="1" applyBorder="1" applyAlignment="1">
      <alignment horizontal="justify" vertical="center"/>
    </xf>
    <xf numFmtId="0" fontId="33" fillId="33" borderId="43" xfId="3">
      <alignment horizontal="left" vertical="center"/>
    </xf>
    <xf numFmtId="0" fontId="46" fillId="33" borderId="44" xfId="4">
      <alignment horizontal="center" vertical="center"/>
    </xf>
    <xf numFmtId="0" fontId="46" fillId="33" borderId="45" xfId="5">
      <alignment horizontal="center" vertical="center"/>
    </xf>
    <xf numFmtId="183" fontId="0" fillId="0" borderId="0" xfId="2" applyNumberFormat="1" applyFont="1">
      <alignment vertical="center"/>
    </xf>
    <xf numFmtId="0" fontId="47" fillId="34" borderId="43" xfId="6">
      <alignment vertical="center"/>
    </xf>
    <xf numFmtId="183" fontId="47" fillId="0" borderId="46" xfId="7" applyNumberFormat="1">
      <alignment vertical="center"/>
    </xf>
    <xf numFmtId="0" fontId="47" fillId="0" borderId="47" xfId="8">
      <alignment vertical="center"/>
    </xf>
    <xf numFmtId="0" fontId="46" fillId="33" borderId="43" xfId="3" applyFont="1" applyAlignment="1">
      <alignment horizontal="center" vertical="center"/>
    </xf>
    <xf numFmtId="227" fontId="47" fillId="0" borderId="46" xfId="7" applyNumberFormat="1">
      <alignment vertical="center"/>
    </xf>
    <xf numFmtId="180" fontId="47" fillId="0" borderId="46" xfId="7" applyNumberFormat="1">
      <alignment vertical="center"/>
    </xf>
    <xf numFmtId="0" fontId="48" fillId="34" borderId="43" xfId="6" applyFont="1">
      <alignment vertical="center"/>
    </xf>
    <xf numFmtId="227" fontId="48" fillId="0" borderId="46" xfId="7" applyNumberFormat="1" applyFont="1">
      <alignment vertical="center"/>
    </xf>
    <xf numFmtId="180" fontId="6" fillId="0" borderId="0" xfId="2" applyNumberFormat="1">
      <alignment vertical="center"/>
    </xf>
    <xf numFmtId="0" fontId="50" fillId="33" borderId="43" xfId="3" applyFont="1" applyAlignment="1">
      <alignment horizontal="center" vertical="center"/>
    </xf>
    <xf numFmtId="0" fontId="50" fillId="33" borderId="44" xfId="4" applyFont="1">
      <alignment horizontal="center" vertical="center"/>
    </xf>
    <xf numFmtId="181" fontId="50" fillId="33" borderId="44" xfId="4" applyNumberFormat="1" applyFont="1">
      <alignment horizontal="center" vertical="center"/>
    </xf>
    <xf numFmtId="181" fontId="50" fillId="33" borderId="45" xfId="5" applyNumberFormat="1" applyFont="1">
      <alignment horizontal="center" vertical="center"/>
    </xf>
    <xf numFmtId="0" fontId="51" fillId="34" borderId="43" xfId="6" applyFont="1">
      <alignment vertical="center"/>
    </xf>
    <xf numFmtId="227" fontId="51" fillId="0" borderId="46" xfId="7" applyNumberFormat="1" applyFont="1">
      <alignment vertical="center"/>
    </xf>
    <xf numFmtId="227" fontId="51" fillId="0" borderId="47" xfId="8" applyNumberFormat="1" applyFont="1">
      <alignment vertical="center"/>
    </xf>
    <xf numFmtId="0" fontId="36" fillId="34" borderId="48" xfId="6" applyFont="1" applyBorder="1" applyAlignment="1">
      <alignment horizontal="left" vertical="center" indent="1"/>
    </xf>
    <xf numFmtId="227" fontId="36" fillId="0" borderId="49" xfId="7" applyNumberFormat="1" applyFont="1" applyBorder="1">
      <alignment vertical="center"/>
    </xf>
    <xf numFmtId="227" fontId="36" fillId="0" borderId="50" xfId="8" applyNumberFormat="1" applyFont="1" applyBorder="1">
      <alignment vertical="center"/>
    </xf>
    <xf numFmtId="227" fontId="36" fillId="0" borderId="52" xfId="7" applyNumberFormat="1" applyFont="1" applyBorder="1">
      <alignment vertical="center"/>
    </xf>
    <xf numFmtId="227" fontId="36" fillId="0" borderId="53" xfId="8" applyNumberFormat="1" applyFont="1" applyBorder="1">
      <alignment vertical="center"/>
    </xf>
    <xf numFmtId="227" fontId="36" fillId="0" borderId="55" xfId="7" applyNumberFormat="1" applyFont="1" applyBorder="1">
      <alignment vertical="center"/>
    </xf>
    <xf numFmtId="227" fontId="36" fillId="0" borderId="56" xfId="8" applyNumberFormat="1" applyFont="1" applyBorder="1">
      <alignment vertical="center"/>
    </xf>
    <xf numFmtId="0" fontId="36" fillId="34" borderId="51" xfId="6" applyFont="1" applyBorder="1" applyAlignment="1">
      <alignment horizontal="left" vertical="center" indent="1"/>
    </xf>
    <xf numFmtId="0" fontId="36" fillId="34" borderId="54" xfId="6" applyFont="1" applyBorder="1" applyAlignment="1">
      <alignment horizontal="left" vertical="center" indent="1"/>
    </xf>
    <xf numFmtId="0" fontId="36" fillId="34" borderId="43" xfId="6" applyFont="1" applyAlignment="1">
      <alignment horizontal="left" vertical="center" indent="1"/>
    </xf>
    <xf numFmtId="227" fontId="36" fillId="0" borderId="46" xfId="7" applyNumberFormat="1" applyFont="1">
      <alignment vertical="center"/>
    </xf>
    <xf numFmtId="227" fontId="36" fillId="0" borderId="47" xfId="8" applyNumberFormat="1" applyFont="1">
      <alignment vertical="center"/>
    </xf>
    <xf numFmtId="227" fontId="47" fillId="34" borderId="43" xfId="6" applyNumberFormat="1">
      <alignment vertical="center"/>
    </xf>
    <xf numFmtId="184" fontId="47" fillId="0" borderId="46" xfId="7" applyNumberFormat="1">
      <alignment vertical="center"/>
    </xf>
    <xf numFmtId="184" fontId="47" fillId="0" borderId="47" xfId="8" applyNumberFormat="1">
      <alignment vertical="center"/>
    </xf>
    <xf numFmtId="227" fontId="48" fillId="34" borderId="43" xfId="6" applyNumberFormat="1" applyFont="1">
      <alignment vertical="center"/>
    </xf>
    <xf numFmtId="184" fontId="48" fillId="0" borderId="46" xfId="7" applyNumberFormat="1" applyFont="1">
      <alignment vertical="center"/>
    </xf>
    <xf numFmtId="184" fontId="48" fillId="0" borderId="47" xfId="8" applyNumberFormat="1" applyFont="1">
      <alignment vertical="center"/>
    </xf>
    <xf numFmtId="0" fontId="46" fillId="33" borderId="45" xfId="5" applyFont="1">
      <alignment horizontal="center" vertical="center"/>
    </xf>
    <xf numFmtId="0" fontId="47" fillId="34" borderId="43" xfId="6" applyAlignment="1">
      <alignment horizontal="left" vertical="center"/>
    </xf>
    <xf numFmtId="180" fontId="47" fillId="0" borderId="47" xfId="8" applyNumberFormat="1" applyFont="1">
      <alignment vertical="center"/>
    </xf>
    <xf numFmtId="229" fontId="47" fillId="34" borderId="43" xfId="6" applyNumberFormat="1" applyAlignment="1">
      <alignment horizontal="left" vertical="center"/>
    </xf>
    <xf numFmtId="184" fontId="47" fillId="0" borderId="47" xfId="8" applyNumberFormat="1" applyFont="1">
      <alignment vertical="center"/>
    </xf>
    <xf numFmtId="0" fontId="0" fillId="0" borderId="0" xfId="2" applyFont="1">
      <alignment vertical="center"/>
    </xf>
    <xf numFmtId="0" fontId="47" fillId="34" borderId="35" xfId="2" applyFont="1" applyFill="1" applyBorder="1" applyAlignment="1">
      <alignment horizontal="justify" vertical="center"/>
    </xf>
    <xf numFmtId="0" fontId="47" fillId="0" borderId="35" xfId="2" applyFont="1" applyBorder="1" applyAlignment="1">
      <alignment vertical="center"/>
    </xf>
    <xf numFmtId="0" fontId="47" fillId="34" borderId="33" xfId="2" applyFont="1" applyFill="1" applyBorder="1" applyAlignment="1">
      <alignment horizontal="justify" vertical="center"/>
    </xf>
    <xf numFmtId="0" fontId="47" fillId="34" borderId="32" xfId="2" applyFont="1" applyFill="1" applyBorder="1" applyAlignment="1">
      <alignment horizontal="justify" vertical="center"/>
    </xf>
    <xf numFmtId="180" fontId="47" fillId="0" borderId="34" xfId="2" applyNumberFormat="1" applyFont="1" applyBorder="1" applyAlignment="1">
      <alignment horizontal="right" vertical="center"/>
    </xf>
    <xf numFmtId="0" fontId="47" fillId="34" borderId="33" xfId="2" applyFont="1" applyFill="1" applyBorder="1" applyAlignment="1">
      <alignment vertical="center"/>
    </xf>
    <xf numFmtId="0" fontId="47" fillId="34" borderId="32" xfId="2" applyFont="1" applyFill="1" applyBorder="1" applyAlignment="1">
      <alignment vertical="center"/>
    </xf>
    <xf numFmtId="0" fontId="46" fillId="33" borderId="33" xfId="2" applyFont="1" applyFill="1" applyBorder="1" applyAlignment="1">
      <alignment horizontal="left" vertical="center"/>
    </xf>
    <xf numFmtId="227" fontId="46" fillId="33" borderId="44" xfId="4" applyNumberFormat="1">
      <alignment horizontal="center" vertical="center"/>
    </xf>
    <xf numFmtId="199" fontId="6" fillId="0" borderId="0" xfId="2" applyNumberFormat="1">
      <alignment vertical="center"/>
    </xf>
    <xf numFmtId="183" fontId="6" fillId="0" borderId="0" xfId="2" applyNumberFormat="1">
      <alignment vertical="center"/>
    </xf>
    <xf numFmtId="181" fontId="47" fillId="0" borderId="47" xfId="8" applyNumberFormat="1" applyAlignment="1">
      <alignment horizontal="left" vertical="center"/>
    </xf>
    <xf numFmtId="0" fontId="52" fillId="0" borderId="0" xfId="0" applyFont="1">
      <alignment vertical="center"/>
    </xf>
    <xf numFmtId="0" fontId="53" fillId="15" borderId="0" xfId="0" applyFont="1" applyFill="1">
      <alignment vertical="center"/>
    </xf>
    <xf numFmtId="0" fontId="54" fillId="15" borderId="0" xfId="0" applyFont="1" applyFill="1">
      <alignment vertical="center"/>
    </xf>
    <xf numFmtId="0" fontId="55" fillId="16" borderId="7" xfId="0" applyFont="1" applyFill="1" applyBorder="1">
      <alignment vertical="center"/>
    </xf>
    <xf numFmtId="0" fontId="20" fillId="16" borderId="8" xfId="0" applyFont="1" applyFill="1" applyBorder="1">
      <alignment vertical="center"/>
    </xf>
    <xf numFmtId="0" fontId="55" fillId="16" borderId="8" xfId="0" applyFont="1" applyFill="1" applyBorder="1" applyAlignment="1">
      <alignment horizontal="right" vertical="center"/>
    </xf>
    <xf numFmtId="203" fontId="55" fillId="16" borderId="9" xfId="0" applyNumberFormat="1" applyFont="1" applyFill="1" applyBorder="1">
      <alignment vertical="center"/>
    </xf>
    <xf numFmtId="0" fontId="2" fillId="16" borderId="7" xfId="1" applyFont="1" applyFill="1" applyBorder="1">
      <alignment vertical="center"/>
    </xf>
    <xf numFmtId="0" fontId="20" fillId="0" borderId="10" xfId="0" applyFont="1" applyBorder="1">
      <alignment vertical="center"/>
    </xf>
    <xf numFmtId="0" fontId="20" fillId="0" borderId="0" xfId="0" applyFont="1" applyBorder="1">
      <alignment vertical="center"/>
    </xf>
    <xf numFmtId="0" fontId="20" fillId="0" borderId="11" xfId="0" applyFont="1" applyBorder="1">
      <alignment vertical="center"/>
    </xf>
    <xf numFmtId="0" fontId="20" fillId="0" borderId="12" xfId="0" applyFont="1" applyBorder="1">
      <alignment vertical="center"/>
    </xf>
    <xf numFmtId="0" fontId="20" fillId="0" borderId="2" xfId="0" applyFont="1" applyBorder="1">
      <alignment vertical="center"/>
    </xf>
    <xf numFmtId="0" fontId="20" fillId="0" borderId="13" xfId="0" applyFont="1" applyBorder="1">
      <alignment vertical="center"/>
    </xf>
    <xf numFmtId="0" fontId="20" fillId="0" borderId="10" xfId="0" quotePrefix="1" applyFont="1" applyBorder="1">
      <alignment vertical="center"/>
    </xf>
    <xf numFmtId="0" fontId="55" fillId="0" borderId="10" xfId="0" applyFont="1" applyBorder="1">
      <alignment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34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14" fontId="20" fillId="0" borderId="3" xfId="0" applyNumberFormat="1" applyFont="1" applyBorder="1" applyAlignment="1">
      <alignment horizontal="center" vertical="center"/>
    </xf>
    <xf numFmtId="179" fontId="56" fillId="0" borderId="3" xfId="0" applyNumberFormat="1" applyFont="1" applyBorder="1" applyAlignment="1">
      <alignment horizontal="center" vertical="center"/>
    </xf>
    <xf numFmtId="178" fontId="20" fillId="0" borderId="16" xfId="0" applyNumberFormat="1" applyFont="1" applyBorder="1" applyAlignment="1">
      <alignment horizontal="center" vertical="center"/>
    </xf>
    <xf numFmtId="0" fontId="20" fillId="0" borderId="10" xfId="0" applyFont="1" applyFill="1" applyBorder="1" applyAlignment="1">
      <alignment vertical="center"/>
    </xf>
    <xf numFmtId="183" fontId="57" fillId="0" borderId="11" xfId="0" applyNumberFormat="1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0" xfId="0" quotePrefix="1" applyFont="1" applyFill="1" applyBorder="1" applyAlignment="1">
      <alignment vertical="center"/>
    </xf>
    <xf numFmtId="0" fontId="4" fillId="0" borderId="11" xfId="0" applyFont="1" applyBorder="1">
      <alignment vertical="center"/>
    </xf>
    <xf numFmtId="0" fontId="20" fillId="0" borderId="0" xfId="0" applyFont="1" applyBorder="1" applyAlignment="1">
      <alignment vertical="center"/>
    </xf>
    <xf numFmtId="184" fontId="20" fillId="0" borderId="0" xfId="0" applyNumberFormat="1" applyFont="1" applyBorder="1" applyAlignment="1">
      <alignment horizontal="right" vertical="center"/>
    </xf>
    <xf numFmtId="184" fontId="20" fillId="0" borderId="0" xfId="0" applyNumberFormat="1" applyFont="1" applyBorder="1">
      <alignment vertical="center"/>
    </xf>
    <xf numFmtId="184" fontId="20" fillId="0" borderId="11" xfId="0" applyNumberFormat="1" applyFont="1" applyBorder="1">
      <alignment vertical="center"/>
    </xf>
    <xf numFmtId="0" fontId="55" fillId="0" borderId="10" xfId="0" applyFont="1" applyBorder="1" applyAlignment="1">
      <alignment vertical="center"/>
    </xf>
    <xf numFmtId="188" fontId="20" fillId="0" borderId="0" xfId="0" applyNumberFormat="1" applyFont="1" applyBorder="1">
      <alignment vertical="center"/>
    </xf>
    <xf numFmtId="0" fontId="4" fillId="0" borderId="10" xfId="0" applyFont="1" applyBorder="1" applyAlignment="1">
      <alignment vertical="center"/>
    </xf>
    <xf numFmtId="180" fontId="11" fillId="0" borderId="0" xfId="0" applyNumberFormat="1" applyFont="1" applyBorder="1" applyAlignment="1">
      <alignment vertical="center"/>
    </xf>
    <xf numFmtId="180" fontId="4" fillId="0" borderId="0" xfId="0" applyNumberFormat="1" applyFont="1" applyBorder="1" applyAlignment="1">
      <alignment vertical="center"/>
    </xf>
    <xf numFmtId="180" fontId="4" fillId="0" borderId="11" xfId="0" applyNumberFormat="1" applyFont="1" applyBorder="1" applyAlignment="1">
      <alignment vertical="center"/>
    </xf>
    <xf numFmtId="0" fontId="4" fillId="0" borderId="10" xfId="0" applyFont="1" applyBorder="1">
      <alignment vertical="center"/>
    </xf>
    <xf numFmtId="184" fontId="20" fillId="0" borderId="3" xfId="0" applyNumberFormat="1" applyFont="1" applyBorder="1">
      <alignment vertical="center"/>
    </xf>
    <xf numFmtId="184" fontId="20" fillId="0" borderId="16" xfId="0" applyNumberFormat="1" applyFont="1" applyBorder="1">
      <alignment vertical="center"/>
    </xf>
    <xf numFmtId="0" fontId="55" fillId="16" borderId="14" xfId="0" applyFont="1" applyFill="1" applyBorder="1">
      <alignment vertical="center"/>
    </xf>
    <xf numFmtId="0" fontId="20" fillId="16" borderId="1" xfId="0" applyFont="1" applyFill="1" applyBorder="1">
      <alignment vertical="center"/>
    </xf>
    <xf numFmtId="0" fontId="55" fillId="16" borderId="1" xfId="0" applyFont="1" applyFill="1" applyBorder="1" applyAlignment="1">
      <alignment horizontal="right" vertical="center"/>
    </xf>
    <xf numFmtId="193" fontId="55" fillId="16" borderId="15" xfId="0" applyNumberFormat="1" applyFont="1" applyFill="1" applyBorder="1">
      <alignment vertical="center"/>
    </xf>
    <xf numFmtId="0" fontId="20" fillId="0" borderId="14" xfId="0" applyFont="1" applyBorder="1">
      <alignment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20" fillId="0" borderId="15" xfId="0" applyFont="1" applyFill="1" applyBorder="1" applyAlignment="1">
      <alignment horizontal="center" vertical="center"/>
    </xf>
    <xf numFmtId="197" fontId="20" fillId="0" borderId="10" xfId="0" applyNumberFormat="1" applyFont="1" applyBorder="1">
      <alignment vertical="center"/>
    </xf>
    <xf numFmtId="183" fontId="20" fillId="0" borderId="0" xfId="0" applyNumberFormat="1" applyFont="1" applyBorder="1">
      <alignment vertical="center"/>
    </xf>
    <xf numFmtId="0" fontId="20" fillId="0" borderId="11" xfId="0" applyFont="1" applyBorder="1" applyAlignment="1">
      <alignment horizontal="right" vertical="center"/>
    </xf>
    <xf numFmtId="200" fontId="20" fillId="0" borderId="0" xfId="0" applyNumberFormat="1" applyFont="1" applyBorder="1">
      <alignment vertical="center"/>
    </xf>
    <xf numFmtId="205" fontId="20" fillId="0" borderId="11" xfId="0" applyNumberFormat="1" applyFont="1" applyBorder="1">
      <alignment vertical="center"/>
    </xf>
    <xf numFmtId="180" fontId="20" fillId="0" borderId="0" xfId="0" applyNumberFormat="1" applyFont="1" applyBorder="1">
      <alignment vertical="center"/>
    </xf>
    <xf numFmtId="207" fontId="20" fillId="0" borderId="11" xfId="0" applyNumberFormat="1" applyFont="1" applyBorder="1">
      <alignment vertical="center"/>
    </xf>
    <xf numFmtId="0" fontId="4" fillId="0" borderId="0" xfId="0" applyFont="1" applyAlignment="1">
      <alignment horizontal="left" vertical="center" indent="1"/>
    </xf>
    <xf numFmtId="177" fontId="20" fillId="0" borderId="11" xfId="0" applyNumberFormat="1" applyFont="1" applyBorder="1">
      <alignment vertical="center"/>
    </xf>
    <xf numFmtId="0" fontId="20" fillId="0" borderId="0" xfId="0" applyFont="1" applyBorder="1" applyAlignment="1">
      <alignment horizontal="right" vertical="center"/>
    </xf>
    <xf numFmtId="216" fontId="4" fillId="0" borderId="0" xfId="0" applyNumberFormat="1" applyFont="1" applyBorder="1">
      <alignment vertical="center"/>
    </xf>
    <xf numFmtId="183" fontId="56" fillId="0" borderId="11" xfId="0" applyNumberFormat="1" applyFont="1" applyBorder="1">
      <alignment vertical="center"/>
    </xf>
    <xf numFmtId="183" fontId="20" fillId="0" borderId="11" xfId="0" applyNumberFormat="1" applyFont="1" applyBorder="1">
      <alignment vertical="center"/>
    </xf>
    <xf numFmtId="180" fontId="11" fillId="0" borderId="0" xfId="0" applyNumberFormat="1" applyFont="1" applyBorder="1">
      <alignment vertical="center"/>
    </xf>
    <xf numFmtId="180" fontId="4" fillId="0" borderId="11" xfId="0" applyNumberFormat="1" applyFont="1" applyBorder="1">
      <alignment vertical="center"/>
    </xf>
    <xf numFmtId="180" fontId="20" fillId="0" borderId="2" xfId="0" applyNumberFormat="1" applyFont="1" applyBorder="1">
      <alignment vertical="center"/>
    </xf>
    <xf numFmtId="0" fontId="20" fillId="0" borderId="1" xfId="0" applyFont="1" applyBorder="1">
      <alignment vertical="center"/>
    </xf>
    <xf numFmtId="180" fontId="20" fillId="0" borderId="1" xfId="0" applyNumberFormat="1" applyFont="1" applyBorder="1">
      <alignment vertical="center"/>
    </xf>
    <xf numFmtId="183" fontId="20" fillId="0" borderId="15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left" vertical="center" indent="1"/>
    </xf>
    <xf numFmtId="0" fontId="20" fillId="0" borderId="2" xfId="0" applyFont="1" applyBorder="1" applyAlignment="1">
      <alignment horizontal="right" vertical="center"/>
    </xf>
    <xf numFmtId="216" fontId="20" fillId="0" borderId="2" xfId="0" applyNumberFormat="1" applyFont="1" applyBorder="1">
      <alignment vertical="center"/>
    </xf>
    <xf numFmtId="0" fontId="2" fillId="0" borderId="10" xfId="0" applyFont="1" applyBorder="1" applyAlignment="1">
      <alignment horizontal="left" vertical="center" indent="1"/>
    </xf>
    <xf numFmtId="206" fontId="20" fillId="0" borderId="0" xfId="0" applyNumberFormat="1" applyFont="1" applyBorder="1">
      <alignment vertical="center"/>
    </xf>
    <xf numFmtId="0" fontId="4" fillId="0" borderId="10" xfId="0" applyFont="1" applyBorder="1" applyAlignment="1">
      <alignment horizontal="left" vertical="center" indent="3"/>
    </xf>
    <xf numFmtId="180" fontId="20" fillId="0" borderId="0" xfId="0" applyNumberFormat="1" applyFont="1" applyBorder="1" applyAlignment="1">
      <alignment horizontal="right" vertical="center"/>
    </xf>
    <xf numFmtId="184" fontId="57" fillId="0" borderId="0" xfId="0" applyNumberFormat="1" applyFont="1" applyBorder="1">
      <alignment vertical="center"/>
    </xf>
    <xf numFmtId="0" fontId="20" fillId="0" borderId="15" xfId="0" applyFont="1" applyBorder="1" applyAlignment="1">
      <alignment horizontal="center" vertical="center"/>
    </xf>
    <xf numFmtId="180" fontId="34" fillId="0" borderId="0" xfId="0" applyNumberFormat="1" applyFont="1" applyBorder="1" applyAlignment="1">
      <alignment horizontal="center" vertical="center"/>
    </xf>
    <xf numFmtId="179" fontId="20" fillId="0" borderId="11" xfId="0" applyNumberFormat="1" applyFont="1" applyBorder="1">
      <alignment vertical="center"/>
    </xf>
    <xf numFmtId="0" fontId="20" fillId="0" borderId="10" xfId="0" applyFont="1" applyBorder="1" applyAlignment="1">
      <alignment horizontal="left" vertical="center" indent="2"/>
    </xf>
    <xf numFmtId="204" fontId="57" fillId="0" borderId="0" xfId="0" applyNumberFormat="1" applyFont="1" applyFill="1" applyBorder="1">
      <alignment vertical="center"/>
    </xf>
    <xf numFmtId="209" fontId="20" fillId="0" borderId="0" xfId="0" applyNumberFormat="1" applyFont="1" applyBorder="1">
      <alignment vertical="center"/>
    </xf>
    <xf numFmtId="180" fontId="57" fillId="0" borderId="0" xfId="0" applyNumberFormat="1" applyFont="1" applyBorder="1">
      <alignment vertical="center"/>
    </xf>
    <xf numFmtId="197" fontId="20" fillId="0" borderId="17" xfId="0" applyNumberFormat="1" applyFont="1" applyBorder="1">
      <alignment vertical="center"/>
    </xf>
    <xf numFmtId="210" fontId="57" fillId="0" borderId="0" xfId="0" applyNumberFormat="1" applyFont="1" applyBorder="1" applyAlignment="1">
      <alignment horizontal="right" vertical="center"/>
    </xf>
    <xf numFmtId="179" fontId="20" fillId="0" borderId="10" xfId="0" applyNumberFormat="1" applyFont="1" applyBorder="1" applyAlignment="1">
      <alignment horizontal="left" vertical="center" indent="1"/>
    </xf>
    <xf numFmtId="184" fontId="20" fillId="0" borderId="2" xfId="0" applyNumberFormat="1" applyFont="1" applyBorder="1">
      <alignment vertical="center"/>
    </xf>
    <xf numFmtId="184" fontId="20" fillId="0" borderId="13" xfId="0" applyNumberFormat="1" applyFont="1" applyBorder="1">
      <alignment vertical="center"/>
    </xf>
    <xf numFmtId="204" fontId="20" fillId="0" borderId="0" xfId="0" applyNumberFormat="1" applyFont="1" applyFill="1" applyBorder="1">
      <alignment vertical="center"/>
    </xf>
    <xf numFmtId="178" fontId="20" fillId="0" borderId="17" xfId="0" applyNumberFormat="1" applyFont="1" applyBorder="1" applyAlignment="1">
      <alignment horizontal="left" vertical="center" indent="1"/>
    </xf>
    <xf numFmtId="179" fontId="20" fillId="0" borderId="3" xfId="0" applyNumberFormat="1" applyFont="1" applyBorder="1">
      <alignment vertical="center"/>
    </xf>
    <xf numFmtId="0" fontId="20" fillId="0" borderId="3" xfId="0" applyFont="1" applyBorder="1">
      <alignment vertical="center"/>
    </xf>
    <xf numFmtId="0" fontId="20" fillId="0" borderId="16" xfId="0" applyFont="1" applyBorder="1">
      <alignment vertical="center"/>
    </xf>
    <xf numFmtId="0" fontId="2" fillId="0" borderId="17" xfId="0" applyFont="1" applyBorder="1" applyAlignment="1">
      <alignment horizontal="left" vertical="center" indent="1"/>
    </xf>
    <xf numFmtId="180" fontId="20" fillId="0" borderId="3" xfId="0" applyNumberFormat="1" applyFont="1" applyBorder="1">
      <alignment vertical="center"/>
    </xf>
    <xf numFmtId="209" fontId="57" fillId="0" borderId="0" xfId="0" applyNumberFormat="1" applyFont="1" applyBorder="1">
      <alignment vertical="center"/>
    </xf>
    <xf numFmtId="0" fontId="55" fillId="0" borderId="17" xfId="0" applyFont="1" applyBorder="1">
      <alignment vertical="center"/>
    </xf>
    <xf numFmtId="0" fontId="20" fillId="0" borderId="12" xfId="0" applyFont="1" applyBorder="1" applyAlignment="1">
      <alignment horizontal="left" vertical="center" indent="1"/>
    </xf>
    <xf numFmtId="0" fontId="20" fillId="0" borderId="17" xfId="0" applyFont="1" applyBorder="1" applyAlignment="1">
      <alignment horizontal="left" vertical="center" indent="2"/>
    </xf>
    <xf numFmtId="210" fontId="57" fillId="0" borderId="3" xfId="0" applyNumberFormat="1" applyFont="1" applyFill="1" applyBorder="1" applyAlignment="1">
      <alignment horizontal="center" vertical="center"/>
    </xf>
    <xf numFmtId="0" fontId="20" fillId="0" borderId="3" xfId="0" applyFont="1" applyBorder="1" applyAlignment="1">
      <alignment horizontal="right" vertical="center"/>
    </xf>
    <xf numFmtId="204" fontId="20" fillId="0" borderId="3" xfId="0" applyNumberFormat="1" applyFont="1" applyFill="1" applyBorder="1">
      <alignment vertical="center"/>
    </xf>
    <xf numFmtId="209" fontId="57" fillId="0" borderId="3" xfId="0" applyNumberFormat="1" applyFont="1" applyBorder="1">
      <alignment vertical="center"/>
    </xf>
    <xf numFmtId="180" fontId="57" fillId="0" borderId="3" xfId="0" applyNumberFormat="1" applyFont="1" applyBorder="1">
      <alignment vertical="center"/>
    </xf>
    <xf numFmtId="0" fontId="20" fillId="0" borderId="10" xfId="0" applyFont="1" applyBorder="1" applyAlignment="1">
      <alignment horizontal="left" vertical="center" indent="1"/>
    </xf>
    <xf numFmtId="0" fontId="20" fillId="0" borderId="17" xfId="0" applyFont="1" applyBorder="1" applyAlignment="1">
      <alignment horizontal="left" vertical="center" indent="1"/>
    </xf>
    <xf numFmtId="183" fontId="4" fillId="0" borderId="11" xfId="0" applyNumberFormat="1" applyFont="1" applyBorder="1">
      <alignment vertical="center"/>
    </xf>
    <xf numFmtId="0" fontId="20" fillId="0" borderId="0" xfId="0" quotePrefix="1" applyFont="1" applyBorder="1" applyAlignment="1">
      <alignment horizontal="right" vertical="center"/>
    </xf>
    <xf numFmtId="218" fontId="57" fillId="0" borderId="0" xfId="0" applyNumberFormat="1" applyFont="1" applyBorder="1" applyAlignment="1">
      <alignment vertical="center" shrinkToFit="1"/>
    </xf>
    <xf numFmtId="0" fontId="2" fillId="0" borderId="10" xfId="0" applyFont="1" applyBorder="1">
      <alignment vertical="center"/>
    </xf>
    <xf numFmtId="180" fontId="20" fillId="0" borderId="1" xfId="0" applyNumberFormat="1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20" fillId="0" borderId="0" xfId="0" applyFont="1" applyFill="1" applyBorder="1" applyAlignment="1">
      <alignment horizontal="right" vertical="center"/>
    </xf>
    <xf numFmtId="179" fontId="11" fillId="0" borderId="0" xfId="0" applyNumberFormat="1" applyFont="1" applyBorder="1">
      <alignment vertical="center"/>
    </xf>
    <xf numFmtId="0" fontId="20" fillId="0" borderId="17" xfId="0" applyFont="1" applyBorder="1">
      <alignment vertical="center"/>
    </xf>
    <xf numFmtId="180" fontId="20" fillId="0" borderId="3" xfId="0" applyNumberFormat="1" applyFont="1" applyBorder="1" applyAlignment="1">
      <alignment horizontal="right" vertical="center"/>
    </xf>
    <xf numFmtId="0" fontId="58" fillId="0" borderId="0" xfId="0" applyFont="1" applyFill="1" applyBorder="1" applyAlignment="1">
      <alignment horizontal="right" vertical="center"/>
    </xf>
    <xf numFmtId="211" fontId="58" fillId="0" borderId="0" xfId="0" applyNumberFormat="1" applyFont="1" applyFill="1" applyBorder="1">
      <alignment vertical="center"/>
    </xf>
    <xf numFmtId="0" fontId="55" fillId="0" borderId="14" xfId="0" applyFont="1" applyBorder="1">
      <alignment vertical="center"/>
    </xf>
    <xf numFmtId="0" fontId="55" fillId="0" borderId="1" xfId="0" applyFont="1" applyBorder="1">
      <alignment vertical="center"/>
    </xf>
    <xf numFmtId="180" fontId="55" fillId="0" borderId="1" xfId="0" applyNumberFormat="1" applyFont="1" applyBorder="1">
      <alignment vertical="center"/>
    </xf>
    <xf numFmtId="0" fontId="20" fillId="0" borderId="10" xfId="0" applyFont="1" applyFill="1" applyBorder="1" applyAlignment="1">
      <alignment horizontal="left" vertical="center" indent="2"/>
    </xf>
    <xf numFmtId="199" fontId="57" fillId="0" borderId="0" xfId="0" applyNumberFormat="1" applyFont="1" applyFill="1" applyBorder="1">
      <alignment vertical="center"/>
    </xf>
    <xf numFmtId="209" fontId="57" fillId="0" borderId="0" xfId="0" applyNumberFormat="1" applyFont="1" applyFill="1" applyBorder="1">
      <alignment vertical="center"/>
    </xf>
    <xf numFmtId="183" fontId="20" fillId="0" borderId="11" xfId="0" applyNumberFormat="1" applyFont="1" applyFill="1" applyBorder="1">
      <alignment vertical="center"/>
    </xf>
    <xf numFmtId="0" fontId="59" fillId="0" borderId="10" xfId="0" applyFont="1" applyBorder="1">
      <alignment vertical="center"/>
    </xf>
    <xf numFmtId="0" fontId="20" fillId="0" borderId="0" xfId="0" applyFont="1" applyFill="1" applyBorder="1">
      <alignment vertical="center"/>
    </xf>
    <xf numFmtId="180" fontId="20" fillId="0" borderId="0" xfId="0" applyNumberFormat="1" applyFont="1" applyBorder="1" applyAlignment="1">
      <alignment horizontal="center" vertical="center"/>
    </xf>
    <xf numFmtId="0" fontId="2" fillId="0" borderId="10" xfId="0" applyFont="1" applyFill="1" applyBorder="1">
      <alignment vertical="center"/>
    </xf>
    <xf numFmtId="0" fontId="20" fillId="0" borderId="17" xfId="0" applyFont="1" applyFill="1" applyBorder="1" applyAlignment="1">
      <alignment horizontal="left" vertical="center" indent="2"/>
    </xf>
    <xf numFmtId="0" fontId="20" fillId="0" borderId="3" xfId="0" applyFont="1" applyFill="1" applyBorder="1">
      <alignment vertical="center"/>
    </xf>
    <xf numFmtId="0" fontId="20" fillId="0" borderId="3" xfId="0" applyFont="1" applyFill="1" applyBorder="1" applyAlignment="1">
      <alignment horizontal="right" vertical="center"/>
    </xf>
    <xf numFmtId="211" fontId="60" fillId="0" borderId="3" xfId="0" applyNumberFormat="1" applyFont="1" applyFill="1" applyBorder="1">
      <alignment vertical="center"/>
    </xf>
    <xf numFmtId="209" fontId="57" fillId="0" borderId="3" xfId="0" applyNumberFormat="1" applyFont="1" applyFill="1" applyBorder="1">
      <alignment vertical="center"/>
    </xf>
    <xf numFmtId="0" fontId="4" fillId="0" borderId="14" xfId="0" applyFont="1" applyBorder="1" applyAlignment="1">
      <alignment horizontal="center" vertical="center"/>
    </xf>
    <xf numFmtId="0" fontId="55" fillId="0" borderId="10" xfId="0" applyFont="1" applyFill="1" applyBorder="1" applyAlignment="1">
      <alignment vertical="center"/>
    </xf>
    <xf numFmtId="184" fontId="20" fillId="0" borderId="0" xfId="0" applyNumberFormat="1" applyFont="1" applyFill="1" applyBorder="1">
      <alignment vertical="center"/>
    </xf>
    <xf numFmtId="180" fontId="20" fillId="0" borderId="11" xfId="0" applyNumberFormat="1" applyFont="1" applyBorder="1">
      <alignment vertical="center"/>
    </xf>
    <xf numFmtId="184" fontId="57" fillId="0" borderId="0" xfId="0" applyNumberFormat="1" applyFont="1" applyFill="1" applyBorder="1">
      <alignment vertical="center"/>
    </xf>
    <xf numFmtId="0" fontId="20" fillId="16" borderId="15" xfId="0" applyFont="1" applyFill="1" applyBorder="1">
      <alignment vertical="center"/>
    </xf>
    <xf numFmtId="0" fontId="55" fillId="0" borderId="17" xfId="0" applyFont="1" applyFill="1" applyBorder="1" applyAlignment="1">
      <alignment vertical="center"/>
    </xf>
    <xf numFmtId="208" fontId="57" fillId="0" borderId="3" xfId="0" applyNumberFormat="1" applyFont="1" applyFill="1" applyBorder="1">
      <alignment vertical="center"/>
    </xf>
    <xf numFmtId="184" fontId="11" fillId="0" borderId="0" xfId="0" applyNumberFormat="1" applyFont="1" applyBorder="1">
      <alignment vertical="center"/>
    </xf>
    <xf numFmtId="226" fontId="11" fillId="0" borderId="11" xfId="0" applyNumberFormat="1" applyFont="1" applyBorder="1" applyAlignment="1">
      <alignment horizontal="left" vertical="center" shrinkToFit="1"/>
    </xf>
    <xf numFmtId="0" fontId="4" fillId="0" borderId="17" xfId="0" applyFont="1" applyBorder="1">
      <alignment vertical="center"/>
    </xf>
    <xf numFmtId="184" fontId="11" fillId="0" borderId="3" xfId="0" applyNumberFormat="1" applyFont="1" applyBorder="1">
      <alignment vertical="center"/>
    </xf>
    <xf numFmtId="0" fontId="11" fillId="0" borderId="16" xfId="0" applyFont="1" applyBorder="1" applyAlignment="1">
      <alignment vertical="center"/>
    </xf>
    <xf numFmtId="0" fontId="20" fillId="16" borderId="28" xfId="0" applyFont="1" applyFill="1" applyBorder="1" applyAlignment="1">
      <alignment horizontal="center" vertical="center"/>
    </xf>
    <xf numFmtId="0" fontId="20" fillId="13" borderId="29" xfId="0" applyFont="1" applyFill="1" applyBorder="1" applyAlignment="1">
      <alignment horizontal="center" vertical="center"/>
    </xf>
    <xf numFmtId="184" fontId="57" fillId="16" borderId="29" xfId="0" applyNumberFormat="1" applyFont="1" applyFill="1" applyBorder="1">
      <alignment vertical="center"/>
    </xf>
    <xf numFmtId="216" fontId="57" fillId="16" borderId="30" xfId="0" applyNumberFormat="1" applyFont="1" applyFill="1" applyBorder="1">
      <alignment vertical="center"/>
    </xf>
    <xf numFmtId="0" fontId="61" fillId="0" borderId="0" xfId="0" applyFont="1" applyBorder="1">
      <alignment vertical="center"/>
    </xf>
    <xf numFmtId="0" fontId="20" fillId="0" borderId="17" xfId="0" applyFont="1" applyFill="1" applyBorder="1" applyAlignment="1">
      <alignment horizontal="left" vertical="center" indent="1"/>
    </xf>
    <xf numFmtId="0" fontId="20" fillId="0" borderId="10" xfId="0" applyFont="1" applyFill="1" applyBorder="1" applyAlignment="1">
      <alignment horizontal="left" vertical="center" indent="1"/>
    </xf>
    <xf numFmtId="216" fontId="20" fillId="0" borderId="0" xfId="0" applyNumberFormat="1" applyFont="1" applyBorder="1">
      <alignment vertical="center"/>
    </xf>
    <xf numFmtId="180" fontId="60" fillId="0" borderId="0" xfId="0" applyNumberFormat="1" applyFont="1" applyBorder="1">
      <alignment vertical="center"/>
    </xf>
    <xf numFmtId="180" fontId="57" fillId="0" borderId="3" xfId="0" applyNumberFormat="1" applyFont="1" applyFill="1" applyBorder="1">
      <alignment vertical="center"/>
    </xf>
    <xf numFmtId="180" fontId="60" fillId="0" borderId="3" xfId="0" applyNumberFormat="1" applyFont="1" applyBorder="1">
      <alignment vertical="center"/>
    </xf>
    <xf numFmtId="0" fontId="55" fillId="0" borderId="10" xfId="0" applyFont="1" applyFill="1" applyBorder="1" applyAlignment="1">
      <alignment horizontal="left" vertical="center" indent="1"/>
    </xf>
    <xf numFmtId="0" fontId="55" fillId="0" borderId="0" xfId="0" applyFont="1" applyBorder="1">
      <alignment vertical="center"/>
    </xf>
    <xf numFmtId="0" fontId="20" fillId="0" borderId="18" xfId="0" applyFont="1" applyBorder="1">
      <alignment vertical="center"/>
    </xf>
    <xf numFmtId="0" fontId="20" fillId="0" borderId="19" xfId="0" applyFont="1" applyBorder="1">
      <alignment vertical="center"/>
    </xf>
    <xf numFmtId="180" fontId="20" fillId="0" borderId="19" xfId="0" applyNumberFormat="1" applyFont="1" applyBorder="1">
      <alignment vertical="center"/>
    </xf>
    <xf numFmtId="0" fontId="20" fillId="0" borderId="20" xfId="0" applyFont="1" applyBorder="1">
      <alignment vertical="center"/>
    </xf>
    <xf numFmtId="199" fontId="20" fillId="0" borderId="20" xfId="0" applyNumberFormat="1" applyFont="1" applyBorder="1">
      <alignment vertical="center"/>
    </xf>
    <xf numFmtId="9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0" fontId="62" fillId="0" borderId="0" xfId="0" applyNumberFormat="1" applyFont="1" applyFill="1" applyBorder="1" applyAlignment="1">
      <alignment vertical="center"/>
    </xf>
    <xf numFmtId="0" fontId="63" fillId="0" borderId="0" xfId="0" applyNumberFormat="1" applyFont="1" applyFill="1" applyBorder="1" applyAlignment="1">
      <alignment vertical="center"/>
    </xf>
    <xf numFmtId="0" fontId="64" fillId="0" borderId="0" xfId="0" applyFont="1">
      <alignment vertical="center"/>
    </xf>
    <xf numFmtId="204" fontId="64" fillId="0" borderId="0" xfId="0" applyNumberFormat="1" applyFont="1">
      <alignment vertical="center"/>
    </xf>
    <xf numFmtId="204" fontId="64" fillId="0" borderId="0" xfId="0" applyNumberFormat="1" applyFont="1" applyBorder="1">
      <alignment vertical="center"/>
    </xf>
    <xf numFmtId="183" fontId="20" fillId="0" borderId="0" xfId="0" applyNumberFormat="1" applyFont="1">
      <alignment vertical="center"/>
    </xf>
    <xf numFmtId="186" fontId="64" fillId="0" borderId="0" xfId="0" applyNumberFormat="1" applyFont="1">
      <alignment vertical="center"/>
    </xf>
    <xf numFmtId="204" fontId="64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186" fontId="20" fillId="0" borderId="0" xfId="0" applyNumberFormat="1" applyFont="1" applyBorder="1">
      <alignment vertical="center"/>
    </xf>
    <xf numFmtId="0" fontId="62" fillId="6" borderId="0" xfId="0" applyNumberFormat="1" applyFont="1" applyFill="1" applyBorder="1" applyAlignment="1">
      <alignment vertical="center"/>
    </xf>
    <xf numFmtId="212" fontId="62" fillId="0" borderId="0" xfId="0" applyNumberFormat="1" applyFont="1" applyFill="1" applyBorder="1" applyAlignment="1">
      <alignment vertical="center"/>
    </xf>
    <xf numFmtId="213" fontId="62" fillId="0" borderId="0" xfId="0" applyNumberFormat="1" applyFont="1" applyFill="1" applyBorder="1" applyAlignment="1">
      <alignment vertical="center"/>
    </xf>
    <xf numFmtId="178" fontId="20" fillId="0" borderId="0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80" fontId="43" fillId="17" borderId="3" xfId="0" applyNumberFormat="1" applyFont="1" applyFill="1" applyBorder="1">
      <alignment vertical="center"/>
    </xf>
    <xf numFmtId="180" fontId="4" fillId="0" borderId="0" xfId="0" applyNumberFormat="1" applyFont="1" applyFill="1" applyBorder="1">
      <alignment vertical="center"/>
    </xf>
    <xf numFmtId="228" fontId="47" fillId="34" borderId="43" xfId="6" applyNumberFormat="1" applyAlignment="1">
      <alignment horizontal="center" vertical="center"/>
    </xf>
    <xf numFmtId="184" fontId="3" fillId="4" borderId="0" xfId="0" applyNumberFormat="1" applyFont="1" applyFill="1">
      <alignment vertical="center"/>
    </xf>
    <xf numFmtId="14" fontId="56" fillId="0" borderId="3" xfId="0" applyNumberFormat="1" applyFont="1" applyBorder="1" applyAlignment="1">
      <alignment horizontal="center" vertical="center"/>
    </xf>
    <xf numFmtId="184" fontId="4" fillId="0" borderId="11" xfId="0" applyNumberFormat="1" applyFont="1" applyBorder="1">
      <alignment vertical="center"/>
    </xf>
    <xf numFmtId="0" fontId="4" fillId="0" borderId="0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center" vertical="center"/>
    </xf>
    <xf numFmtId="0" fontId="4" fillId="0" borderId="17" xfId="0" applyFont="1" applyBorder="1" applyAlignment="1">
      <alignment horizontal="left" vertical="center" indent="1"/>
    </xf>
    <xf numFmtId="0" fontId="4" fillId="0" borderId="12" xfId="0" applyFont="1" applyBorder="1">
      <alignment vertical="center"/>
    </xf>
    <xf numFmtId="0" fontId="4" fillId="0" borderId="2" xfId="0" applyFont="1" applyBorder="1" applyAlignment="1">
      <alignment horizontal="left" vertical="center" indent="5"/>
    </xf>
    <xf numFmtId="0" fontId="4" fillId="0" borderId="2" xfId="0" applyFont="1" applyBorder="1" applyAlignment="1">
      <alignment horizontal="left" vertical="center" indent="4"/>
    </xf>
    <xf numFmtId="0" fontId="4" fillId="0" borderId="13" xfId="0" applyFont="1" applyBorder="1">
      <alignment vertical="center"/>
    </xf>
    <xf numFmtId="0" fontId="4" fillId="0" borderId="16" xfId="0" applyFont="1" applyBorder="1" applyAlignment="1">
      <alignment horizontal="center" vertical="center"/>
    </xf>
    <xf numFmtId="0" fontId="4" fillId="0" borderId="12" xfId="0" applyFont="1" applyBorder="1" applyAlignment="1">
      <alignment horizontal="left" vertical="center" indent="1"/>
    </xf>
    <xf numFmtId="182" fontId="4" fillId="0" borderId="2" xfId="0" applyNumberFormat="1" applyFont="1" applyBorder="1">
      <alignment vertical="center"/>
    </xf>
    <xf numFmtId="184" fontId="4" fillId="0" borderId="2" xfId="0" applyNumberFormat="1" applyFont="1" applyBorder="1">
      <alignment vertical="center"/>
    </xf>
    <xf numFmtId="184" fontId="4" fillId="0" borderId="13" xfId="0" applyNumberFormat="1" applyFont="1" applyBorder="1">
      <alignment vertical="center"/>
    </xf>
    <xf numFmtId="182" fontId="4" fillId="0" borderId="3" xfId="0" applyNumberFormat="1" applyFont="1" applyBorder="1">
      <alignment vertical="center"/>
    </xf>
    <xf numFmtId="184" fontId="4" fillId="0" borderId="16" xfId="0" applyNumberFormat="1" applyFont="1" applyBorder="1">
      <alignment vertical="center"/>
    </xf>
    <xf numFmtId="0" fontId="3" fillId="0" borderId="0" xfId="0" applyFont="1" applyBorder="1" applyAlignment="1">
      <alignment horizontal="left" vertical="center" indent="1"/>
    </xf>
    <xf numFmtId="182" fontId="3" fillId="4" borderId="0" xfId="0" applyNumberFormat="1" applyFont="1" applyFill="1" applyBorder="1">
      <alignment vertical="center"/>
    </xf>
    <xf numFmtId="182" fontId="3" fillId="0" borderId="0" xfId="0" applyNumberFormat="1" applyFont="1" applyBorder="1">
      <alignment vertical="center"/>
    </xf>
    <xf numFmtId="0" fontId="3" fillId="0" borderId="3" xfId="0" applyFont="1" applyBorder="1" applyAlignment="1">
      <alignment horizontal="left" vertical="center" indent="1"/>
    </xf>
    <xf numFmtId="182" fontId="3" fillId="4" borderId="3" xfId="0" applyNumberFormat="1" applyFont="1" applyFill="1" applyBorder="1">
      <alignment vertical="center"/>
    </xf>
    <xf numFmtId="182" fontId="3" fillId="0" borderId="3" xfId="0" applyNumberFormat="1" applyFont="1" applyBorder="1">
      <alignment vertical="center"/>
    </xf>
    <xf numFmtId="183" fontId="3" fillId="13" borderId="0" xfId="0" applyNumberFormat="1" applyFont="1" applyFill="1" applyBorder="1">
      <alignment vertical="center"/>
    </xf>
    <xf numFmtId="184" fontId="3" fillId="4" borderId="0" xfId="0" applyNumberFormat="1" applyFont="1" applyFill="1" applyBorder="1">
      <alignment vertical="center"/>
    </xf>
    <xf numFmtId="184" fontId="3" fillId="0" borderId="0" xfId="0" applyNumberFormat="1" applyFont="1" applyBorder="1">
      <alignment vertical="center"/>
    </xf>
    <xf numFmtId="183" fontId="3" fillId="13" borderId="3" xfId="0" applyNumberFormat="1" applyFont="1" applyFill="1" applyBorder="1">
      <alignment vertical="center"/>
    </xf>
    <xf numFmtId="184" fontId="3" fillId="4" borderId="3" xfId="0" applyNumberFormat="1" applyFont="1" applyFill="1" applyBorder="1">
      <alignment vertical="center"/>
    </xf>
    <xf numFmtId="178" fontId="20" fillId="0" borderId="14" xfId="0" applyNumberFormat="1" applyFont="1" applyBorder="1" applyAlignment="1">
      <alignment horizontal="left" vertical="center" indent="1"/>
    </xf>
    <xf numFmtId="179" fontId="20" fillId="0" borderId="1" xfId="0" applyNumberFormat="1" applyFont="1" applyBorder="1">
      <alignment vertical="center"/>
    </xf>
    <xf numFmtId="184" fontId="20" fillId="0" borderId="1" xfId="0" applyNumberFormat="1" applyFont="1" applyBorder="1">
      <alignment vertical="center"/>
    </xf>
    <xf numFmtId="184" fontId="20" fillId="0" borderId="15" xfId="0" applyNumberFormat="1" applyFont="1" applyBorder="1">
      <alignment vertical="center"/>
    </xf>
    <xf numFmtId="182" fontId="3" fillId="13" borderId="2" xfId="0" applyNumberFormat="1" applyFont="1" applyFill="1" applyBorder="1">
      <alignment vertical="center"/>
    </xf>
    <xf numFmtId="0" fontId="3" fillId="23" borderId="0" xfId="0" applyFont="1" applyFill="1" applyProtection="1">
      <alignment vertical="center"/>
    </xf>
    <xf numFmtId="227" fontId="8" fillId="0" borderId="2" xfId="0" applyNumberFormat="1" applyFont="1" applyBorder="1" applyProtection="1">
      <alignment vertical="center"/>
    </xf>
    <xf numFmtId="227" fontId="8" fillId="0" borderId="0" xfId="0" applyNumberFormat="1" applyFont="1" applyBorder="1" applyProtection="1">
      <alignment vertical="center"/>
    </xf>
    <xf numFmtId="227" fontId="8" fillId="0" borderId="0" xfId="0" applyNumberFormat="1" applyFont="1" applyFill="1" applyBorder="1" applyProtection="1">
      <alignment vertical="center"/>
    </xf>
    <xf numFmtId="227" fontId="8" fillId="23" borderId="1" xfId="0" applyNumberFormat="1" applyFont="1" applyFill="1" applyBorder="1" applyProtection="1">
      <alignment vertical="center"/>
    </xf>
    <xf numFmtId="227" fontId="4" fillId="0" borderId="0" xfId="0" applyNumberFormat="1" applyFont="1">
      <alignment vertical="center"/>
    </xf>
    <xf numFmtId="227" fontId="8" fillId="0" borderId="0" xfId="0" applyNumberFormat="1" applyFont="1" applyProtection="1">
      <alignment vertical="center"/>
    </xf>
    <xf numFmtId="227" fontId="9" fillId="23" borderId="1" xfId="0" applyNumberFormat="1" applyFont="1" applyFill="1" applyBorder="1" applyProtection="1">
      <alignment vertical="center"/>
    </xf>
    <xf numFmtId="227" fontId="8" fillId="17" borderId="1" xfId="0" applyNumberFormat="1" applyFont="1" applyFill="1" applyBorder="1" applyProtection="1">
      <alignment vertical="center"/>
    </xf>
    <xf numFmtId="227" fontId="3" fillId="0" borderId="0" xfId="0" applyNumberFormat="1" applyFont="1">
      <alignment vertical="center"/>
    </xf>
    <xf numFmtId="227" fontId="3" fillId="13" borderId="0" xfId="0" applyNumberFormat="1" applyFont="1" applyFill="1">
      <alignment vertical="center"/>
    </xf>
    <xf numFmtId="227" fontId="4" fillId="0" borderId="0" xfId="0" applyNumberFormat="1" applyFont="1" applyFill="1">
      <alignment vertical="center"/>
    </xf>
    <xf numFmtId="227" fontId="3" fillId="0" borderId="2" xfId="0" applyNumberFormat="1" applyFont="1" applyBorder="1">
      <alignment vertical="center"/>
    </xf>
    <xf numFmtId="227" fontId="3" fillId="0" borderId="0" xfId="0" applyNumberFormat="1" applyFont="1" applyBorder="1">
      <alignment vertical="center"/>
    </xf>
    <xf numFmtId="0" fontId="6" fillId="23" borderId="3" xfId="26" applyFont="1" applyFill="1" applyBorder="1" applyAlignment="1">
      <alignment horizontal="center" vertical="center"/>
    </xf>
    <xf numFmtId="0" fontId="6" fillId="0" borderId="0" xfId="26" applyFont="1">
      <alignment vertical="center"/>
    </xf>
    <xf numFmtId="183" fontId="6" fillId="4" borderId="0" xfId="26" applyNumberFormat="1" applyFont="1" applyFill="1">
      <alignment vertical="center"/>
    </xf>
    <xf numFmtId="0" fontId="6" fillId="27" borderId="0" xfId="26" applyFont="1" applyFill="1">
      <alignment vertical="center"/>
    </xf>
    <xf numFmtId="183" fontId="6" fillId="27" borderId="0" xfId="26" applyNumberFormat="1" applyFont="1" applyFill="1">
      <alignment vertical="center"/>
    </xf>
    <xf numFmtId="183" fontId="6" fillId="3" borderId="0" xfId="26" applyNumberFormat="1" applyFont="1" applyFill="1">
      <alignment vertical="center"/>
    </xf>
    <xf numFmtId="183" fontId="4" fillId="0" borderId="0" xfId="26" applyNumberFormat="1" applyFont="1" applyFill="1" applyBorder="1">
      <alignment vertical="center"/>
    </xf>
    <xf numFmtId="0" fontId="6" fillId="0" borderId="0" xfId="26" applyFont="1" applyBorder="1">
      <alignment vertical="center"/>
    </xf>
    <xf numFmtId="183" fontId="6" fillId="0" borderId="0" xfId="26" applyNumberFormat="1" applyFont="1">
      <alignment vertical="center"/>
    </xf>
    <xf numFmtId="0" fontId="6" fillId="3" borderId="0" xfId="26" applyFont="1" applyFill="1">
      <alignment vertical="center"/>
    </xf>
    <xf numFmtId="0" fontId="0" fillId="27" borderId="0" xfId="26" applyFont="1" applyFill="1">
      <alignment vertical="center"/>
    </xf>
    <xf numFmtId="227" fontId="4" fillId="4" borderId="0" xfId="0" applyNumberFormat="1" applyFont="1" applyFill="1" applyBorder="1">
      <alignment vertical="center"/>
    </xf>
    <xf numFmtId="0" fontId="41" fillId="0" borderId="0" xfId="27" applyFont="1" applyProtection="1">
      <alignment vertical="center"/>
    </xf>
    <xf numFmtId="0" fontId="4" fillId="0" borderId="0" xfId="27" applyFont="1" applyProtection="1">
      <alignment vertical="center"/>
    </xf>
    <xf numFmtId="0" fontId="4" fillId="13" borderId="0" xfId="27" applyFont="1" applyFill="1">
      <alignment vertical="center"/>
    </xf>
    <xf numFmtId="0" fontId="2" fillId="23" borderId="0" xfId="27" applyFont="1" applyFill="1" applyAlignment="1">
      <alignment horizontal="center" vertical="center"/>
    </xf>
    <xf numFmtId="0" fontId="4" fillId="0" borderId="0" xfId="27" applyFont="1">
      <alignment vertical="center"/>
    </xf>
    <xf numFmtId="184" fontId="4" fillId="0" borderId="0" xfId="27" applyNumberFormat="1" applyFont="1">
      <alignment vertical="center"/>
    </xf>
    <xf numFmtId="204" fontId="4" fillId="0" borderId="0" xfId="27" applyNumberFormat="1" applyFont="1">
      <alignment vertical="center"/>
    </xf>
    <xf numFmtId="230" fontId="4" fillId="0" borderId="0" xfId="27" applyNumberFormat="1" applyFont="1">
      <alignment vertical="center"/>
    </xf>
    <xf numFmtId="180" fontId="4" fillId="0" borderId="0" xfId="27" applyNumberFormat="1" applyFont="1">
      <alignment vertical="center"/>
    </xf>
    <xf numFmtId="0" fontId="4" fillId="0" borderId="2" xfId="27" applyFont="1" applyBorder="1">
      <alignment vertical="center"/>
    </xf>
    <xf numFmtId="0" fontId="4" fillId="0" borderId="2" xfId="27" applyFont="1" applyBorder="1" applyAlignment="1">
      <alignment horizontal="center" vertical="center"/>
    </xf>
    <xf numFmtId="0" fontId="4" fillId="0" borderId="3" xfId="27" applyFont="1" applyBorder="1" applyAlignment="1">
      <alignment vertical="center" wrapText="1"/>
    </xf>
    <xf numFmtId="230" fontId="4" fillId="0" borderId="3" xfId="27" applyNumberFormat="1" applyFont="1" applyBorder="1">
      <alignment vertical="center"/>
    </xf>
    <xf numFmtId="184" fontId="4" fillId="0" borderId="23" xfId="27" applyNumberFormat="1" applyFont="1" applyBorder="1">
      <alignment vertical="center"/>
    </xf>
    <xf numFmtId="184" fontId="4" fillId="0" borderId="2" xfId="27" applyNumberFormat="1" applyFont="1" applyBorder="1">
      <alignment vertical="center"/>
    </xf>
    <xf numFmtId="184" fontId="4" fillId="0" borderId="58" xfId="27" applyNumberFormat="1" applyFont="1" applyBorder="1">
      <alignment vertical="center"/>
    </xf>
    <xf numFmtId="184" fontId="4" fillId="0" borderId="0" xfId="27" applyNumberFormat="1" applyFont="1" applyBorder="1">
      <alignment vertical="center"/>
    </xf>
    <xf numFmtId="184" fontId="4" fillId="0" borderId="59" xfId="27" applyNumberFormat="1" applyFont="1" applyBorder="1">
      <alignment vertical="center"/>
    </xf>
    <xf numFmtId="184" fontId="4" fillId="0" borderId="3" xfId="27" applyNumberFormat="1" applyFont="1" applyBorder="1">
      <alignment vertical="center"/>
    </xf>
    <xf numFmtId="180" fontId="4" fillId="0" borderId="6" xfId="27" applyNumberFormat="1" applyFont="1" applyBorder="1">
      <alignment vertical="center"/>
    </xf>
    <xf numFmtId="0" fontId="4" fillId="0" borderId="23" xfId="27" applyFont="1" applyBorder="1" applyAlignment="1">
      <alignment vertical="center"/>
    </xf>
    <xf numFmtId="0" fontId="4" fillId="0" borderId="2" xfId="27" applyFont="1" applyBorder="1" applyAlignment="1">
      <alignment vertical="center"/>
    </xf>
    <xf numFmtId="180" fontId="4" fillId="0" borderId="0" xfId="27" applyNumberFormat="1" applyFont="1" applyBorder="1">
      <alignment vertical="center"/>
    </xf>
    <xf numFmtId="180" fontId="4" fillId="0" borderId="3" xfId="27" applyNumberFormat="1" applyFont="1" applyBorder="1">
      <alignment vertical="center"/>
    </xf>
    <xf numFmtId="183" fontId="4" fillId="0" borderId="0" xfId="27" applyNumberFormat="1" applyFont="1">
      <alignment vertical="center"/>
    </xf>
    <xf numFmtId="0" fontId="4" fillId="0" borderId="2" xfId="27" applyFont="1" applyBorder="1" applyAlignment="1">
      <alignment vertical="center" wrapText="1"/>
    </xf>
    <xf numFmtId="0" fontId="4" fillId="0" borderId="0" xfId="27" applyFont="1" applyBorder="1" applyAlignment="1">
      <alignment vertical="center" wrapText="1"/>
    </xf>
    <xf numFmtId="183" fontId="4" fillId="0" borderId="0" xfId="27" applyNumberFormat="1" applyFont="1" applyBorder="1">
      <alignment vertical="center"/>
    </xf>
    <xf numFmtId="184" fontId="4" fillId="0" borderId="4" xfId="27" applyNumberFormat="1" applyFont="1" applyFill="1" applyBorder="1">
      <alignment vertical="center"/>
    </xf>
    <xf numFmtId="199" fontId="4" fillId="0" borderId="0" xfId="27" applyNumberFormat="1" applyFont="1">
      <alignment vertical="center"/>
    </xf>
    <xf numFmtId="180" fontId="5" fillId="13" borderId="0" xfId="0" applyNumberFormat="1" applyFont="1" applyFill="1" applyBorder="1" applyAlignment="1" applyProtection="1">
      <alignment vertical="center"/>
    </xf>
    <xf numFmtId="177" fontId="4" fillId="0" borderId="0" xfId="0" applyNumberFormat="1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221" fontId="4" fillId="0" borderId="0" xfId="0" applyNumberFormat="1" applyFont="1" applyBorder="1">
      <alignment vertical="center"/>
    </xf>
    <xf numFmtId="0" fontId="2" fillId="6" borderId="10" xfId="1" applyFont="1" applyFill="1" applyBorder="1">
      <alignment vertical="center"/>
    </xf>
    <xf numFmtId="0" fontId="20" fillId="6" borderId="0" xfId="0" applyFont="1" applyFill="1" applyBorder="1">
      <alignment vertical="center"/>
    </xf>
    <xf numFmtId="0" fontId="20" fillId="6" borderId="10" xfId="0" applyFont="1" applyFill="1" applyBorder="1" applyAlignment="1">
      <alignment horizontal="left" vertical="center" indent="2"/>
    </xf>
    <xf numFmtId="0" fontId="20" fillId="6" borderId="0" xfId="0" applyFont="1" applyFill="1" applyBorder="1" applyAlignment="1">
      <alignment horizontal="right" vertical="center"/>
    </xf>
    <xf numFmtId="204" fontId="20" fillId="6" borderId="0" xfId="0" applyNumberFormat="1" applyFont="1" applyFill="1" applyBorder="1">
      <alignment vertical="center"/>
    </xf>
    <xf numFmtId="188" fontId="20" fillId="6" borderId="0" xfId="0" applyNumberFormat="1" applyFont="1" applyFill="1" applyBorder="1">
      <alignment vertical="center"/>
    </xf>
    <xf numFmtId="180" fontId="20" fillId="6" borderId="0" xfId="0" applyNumberFormat="1" applyFont="1" applyFill="1" applyBorder="1">
      <alignment vertical="center"/>
    </xf>
    <xf numFmtId="0" fontId="4" fillId="6" borderId="0" xfId="0" applyFont="1" applyFill="1">
      <alignment vertical="center"/>
    </xf>
    <xf numFmtId="180" fontId="4" fillId="6" borderId="0" xfId="0" applyNumberFormat="1" applyFont="1" applyFill="1">
      <alignment vertical="center"/>
    </xf>
    <xf numFmtId="0" fontId="20" fillId="6" borderId="17" xfId="0" applyFont="1" applyFill="1" applyBorder="1" applyAlignment="1">
      <alignment horizontal="left" vertical="center" indent="2"/>
    </xf>
    <xf numFmtId="0" fontId="20" fillId="6" borderId="3" xfId="0" applyFont="1" applyFill="1" applyBorder="1">
      <alignment vertical="center"/>
    </xf>
    <xf numFmtId="0" fontId="20" fillId="6" borderId="3" xfId="0" applyFont="1" applyFill="1" applyBorder="1" applyAlignment="1">
      <alignment horizontal="right" vertical="center"/>
    </xf>
    <xf numFmtId="204" fontId="20" fillId="6" borderId="3" xfId="0" applyNumberFormat="1" applyFont="1" applyFill="1" applyBorder="1">
      <alignment vertical="center"/>
    </xf>
    <xf numFmtId="188" fontId="20" fillId="6" borderId="3" xfId="0" applyNumberFormat="1" applyFont="1" applyFill="1" applyBorder="1">
      <alignment vertical="center"/>
    </xf>
    <xf numFmtId="180" fontId="57" fillId="6" borderId="3" xfId="0" applyNumberFormat="1" applyFont="1" applyFill="1" applyBorder="1">
      <alignment vertical="center"/>
    </xf>
    <xf numFmtId="182" fontId="3" fillId="0" borderId="0" xfId="0" applyNumberFormat="1" applyFont="1">
      <alignment vertical="center"/>
    </xf>
    <xf numFmtId="184" fontId="5" fillId="0" borderId="27" xfId="0" applyNumberFormat="1" applyFont="1" applyFill="1" applyBorder="1" applyAlignment="1">
      <alignment vertical="center"/>
    </xf>
    <xf numFmtId="220" fontId="8" fillId="13" borderId="0" xfId="0" applyNumberFormat="1" applyFont="1" applyFill="1" applyBorder="1" applyProtection="1">
      <alignment vertical="center"/>
    </xf>
    <xf numFmtId="220" fontId="3" fillId="0" borderId="0" xfId="0" applyNumberFormat="1" applyFont="1" applyBorder="1">
      <alignment vertical="center"/>
    </xf>
    <xf numFmtId="220" fontId="3" fillId="0" borderId="3" xfId="0" applyNumberFormat="1" applyFont="1" applyBorder="1">
      <alignment vertical="center"/>
    </xf>
    <xf numFmtId="0" fontId="3" fillId="0" borderId="2" xfId="0" applyFont="1" applyBorder="1" applyAlignment="1">
      <alignment horizontal="center" vertical="center"/>
    </xf>
    <xf numFmtId="188" fontId="4" fillId="0" borderId="0" xfId="0" applyNumberFormat="1" applyFont="1">
      <alignment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231" fontId="20" fillId="0" borderId="0" xfId="0" applyNumberFormat="1" applyFont="1" applyBorder="1">
      <alignment vertical="center"/>
    </xf>
    <xf numFmtId="231" fontId="4" fillId="13" borderId="0" xfId="0" applyNumberFormat="1" applyFont="1" applyFill="1">
      <alignment vertical="center"/>
    </xf>
    <xf numFmtId="183" fontId="4" fillId="0" borderId="5" xfId="0" applyNumberFormat="1" applyFont="1" applyFill="1" applyBorder="1">
      <alignment vertical="center"/>
    </xf>
    <xf numFmtId="183" fontId="5" fillId="35" borderId="0" xfId="0" applyNumberFormat="1" applyFont="1" applyFill="1" applyBorder="1" applyAlignment="1">
      <alignment vertical="center"/>
    </xf>
    <xf numFmtId="0" fontId="5" fillId="35" borderId="5" xfId="0" applyNumberFormat="1" applyFont="1" applyFill="1" applyBorder="1" applyAlignment="1">
      <alignment vertical="center"/>
    </xf>
    <xf numFmtId="184" fontId="43" fillId="17" borderId="0" xfId="0" applyNumberFormat="1" applyFont="1" applyFill="1" applyBorder="1" applyAlignment="1">
      <alignment vertical="center"/>
    </xf>
    <xf numFmtId="227" fontId="2" fillId="0" borderId="2" xfId="0" applyNumberFormat="1" applyFont="1" applyBorder="1">
      <alignment vertical="center"/>
    </xf>
    <xf numFmtId="227" fontId="4" fillId="0" borderId="0" xfId="0" applyNumberFormat="1" applyFont="1" applyFill="1" applyBorder="1">
      <alignment vertical="center"/>
    </xf>
    <xf numFmtId="227" fontId="2" fillId="0" borderId="1" xfId="0" applyNumberFormat="1" applyFont="1" applyBorder="1">
      <alignment vertical="center"/>
    </xf>
    <xf numFmtId="227" fontId="4" fillId="0" borderId="0" xfId="0" applyNumberFormat="1" applyFont="1" applyBorder="1">
      <alignment vertical="center"/>
    </xf>
    <xf numFmtId="227" fontId="4" fillId="0" borderId="0" xfId="0" applyNumberFormat="1" applyFont="1" applyFill="1" applyBorder="1" applyAlignment="1">
      <alignment vertical="center"/>
    </xf>
    <xf numFmtId="227" fontId="4" fillId="35" borderId="0" xfId="0" applyNumberFormat="1" applyFont="1" applyFill="1" applyBorder="1">
      <alignment vertical="center"/>
    </xf>
    <xf numFmtId="227" fontId="5" fillId="0" borderId="0" xfId="0" applyNumberFormat="1" applyFont="1" applyFill="1" applyBorder="1" applyAlignment="1">
      <alignment vertical="center"/>
    </xf>
    <xf numFmtId="0" fontId="50" fillId="15" borderId="0" xfId="0" applyFont="1" applyFill="1" applyBorder="1" applyAlignment="1" applyProtection="1">
      <alignment vertical="center"/>
    </xf>
    <xf numFmtId="0" fontId="50" fillId="15" borderId="0" xfId="0" quotePrefix="1" applyFont="1" applyFill="1" applyBorder="1" applyAlignment="1" applyProtection="1">
      <alignment vertical="center"/>
    </xf>
    <xf numFmtId="0" fontId="71" fillId="15" borderId="0" xfId="0" quotePrefix="1" applyFont="1" applyFill="1" applyBorder="1" applyAlignment="1" applyProtection="1">
      <alignment vertical="center"/>
    </xf>
    <xf numFmtId="0" fontId="71" fillId="15" borderId="0" xfId="0" quotePrefix="1" applyFont="1" applyFill="1" applyBorder="1" applyAlignment="1" applyProtection="1">
      <alignment horizontal="center" vertical="center"/>
    </xf>
    <xf numFmtId="0" fontId="4" fillId="0" borderId="0" xfId="2" applyFont="1" applyProtection="1">
      <alignment vertical="center"/>
    </xf>
    <xf numFmtId="0" fontId="4" fillId="13" borderId="0" xfId="0" applyFont="1" applyFill="1" applyBorder="1" applyAlignment="1" applyProtection="1">
      <alignment horizontal="center" vertical="center"/>
    </xf>
    <xf numFmtId="179" fontId="5" fillId="13" borderId="0" xfId="0" applyNumberFormat="1" applyFont="1" applyFill="1" applyBorder="1" applyProtection="1">
      <alignment vertical="center"/>
    </xf>
    <xf numFmtId="178" fontId="5" fillId="24" borderId="0" xfId="0" applyNumberFormat="1" applyFont="1" applyFill="1" applyBorder="1" applyAlignment="1" applyProtection="1">
      <alignment horizontal="center" vertical="center"/>
    </xf>
    <xf numFmtId="14" fontId="5" fillId="25" borderId="0" xfId="0" applyNumberFormat="1" applyFont="1" applyFill="1" applyBorder="1" applyAlignment="1" applyProtection="1">
      <alignment horizontal="center" vertical="center"/>
    </xf>
    <xf numFmtId="0" fontId="3" fillId="21" borderId="2" xfId="1" applyFont="1" applyFill="1" applyBorder="1" applyAlignment="1" applyProtection="1">
      <alignment vertical="center"/>
    </xf>
    <xf numFmtId="232" fontId="3" fillId="0" borderId="0" xfId="0" applyNumberFormat="1" applyFont="1" applyBorder="1">
      <alignment vertical="center"/>
    </xf>
    <xf numFmtId="227" fontId="4" fillId="4" borderId="0" xfId="0" applyNumberFormat="1" applyFont="1" applyFill="1" applyProtection="1">
      <alignment vertical="center"/>
    </xf>
    <xf numFmtId="227" fontId="4" fillId="0" borderId="3" xfId="0" applyNumberFormat="1" applyFont="1" applyBorder="1" applyProtection="1">
      <alignment vertical="center"/>
    </xf>
    <xf numFmtId="227" fontId="3" fillId="0" borderId="0" xfId="0" applyNumberFormat="1" applyFont="1" applyProtection="1">
      <alignment vertical="center"/>
    </xf>
    <xf numFmtId="227" fontId="4" fillId="0" borderId="0" xfId="0" applyNumberFormat="1" applyFont="1" applyBorder="1" applyProtection="1">
      <alignment vertical="center"/>
    </xf>
    <xf numFmtId="227" fontId="3" fillId="0" borderId="3" xfId="0" applyNumberFormat="1" applyFont="1" applyBorder="1" applyProtection="1">
      <alignment vertical="center"/>
    </xf>
    <xf numFmtId="227" fontId="3" fillId="4" borderId="0" xfId="0" applyNumberFormat="1" applyFont="1" applyFill="1" applyProtection="1">
      <alignment vertical="center"/>
    </xf>
    <xf numFmtId="227" fontId="3" fillId="0" borderId="0" xfId="0" applyNumberFormat="1" applyFont="1" applyFill="1" applyProtection="1">
      <alignment vertical="center"/>
    </xf>
    <xf numFmtId="183" fontId="3" fillId="0" borderId="0" xfId="0" applyNumberFormat="1" applyFont="1" applyAlignment="1" applyProtection="1">
      <alignment horizontal="right" vertical="center"/>
    </xf>
    <xf numFmtId="183" fontId="3" fillId="0" borderId="3" xfId="0" applyNumberFormat="1" applyFont="1" applyBorder="1" applyAlignment="1" applyProtection="1">
      <alignment horizontal="right" vertical="center"/>
    </xf>
    <xf numFmtId="227" fontId="20" fillId="0" borderId="0" xfId="0" applyNumberFormat="1" applyFont="1" applyBorder="1">
      <alignment vertical="center"/>
    </xf>
    <xf numFmtId="227" fontId="20" fillId="0" borderId="2" xfId="0" applyNumberFormat="1" applyFont="1" applyBorder="1">
      <alignment vertical="center"/>
    </xf>
    <xf numFmtId="227" fontId="20" fillId="0" borderId="3" xfId="0" applyNumberFormat="1" applyFont="1" applyBorder="1">
      <alignment vertical="center"/>
    </xf>
    <xf numFmtId="227" fontId="20" fillId="0" borderId="1" xfId="0" applyNumberFormat="1" applyFont="1" applyBorder="1">
      <alignment vertical="center"/>
    </xf>
    <xf numFmtId="14" fontId="8" fillId="13" borderId="0" xfId="0" applyNumberFormat="1" applyFont="1" applyFill="1" applyProtection="1">
      <alignment vertical="center"/>
    </xf>
    <xf numFmtId="178" fontId="3" fillId="0" borderId="0" xfId="0" applyNumberFormat="1" applyFont="1" applyAlignment="1" applyProtection="1">
      <alignment vertical="center"/>
    </xf>
    <xf numFmtId="227" fontId="8" fillId="31" borderId="0" xfId="0" applyNumberFormat="1" applyFont="1" applyFill="1" applyProtection="1">
      <alignment vertical="center"/>
    </xf>
    <xf numFmtId="0" fontId="3" fillId="4" borderId="0" xfId="0" applyFont="1" applyFill="1" applyProtection="1">
      <alignment vertical="center"/>
    </xf>
    <xf numFmtId="227" fontId="3" fillId="0" borderId="0" xfId="0" applyNumberFormat="1" applyFont="1" applyBorder="1" applyProtection="1">
      <alignment vertical="center"/>
    </xf>
    <xf numFmtId="227" fontId="8" fillId="4" borderId="0" xfId="0" applyNumberFormat="1" applyFont="1" applyFill="1" applyProtection="1">
      <alignment vertical="center"/>
    </xf>
    <xf numFmtId="227" fontId="4" fillId="0" borderId="0" xfId="0" applyNumberFormat="1" applyFont="1" applyProtection="1">
      <alignment vertical="center"/>
    </xf>
    <xf numFmtId="227" fontId="8" fillId="0" borderId="3" xfId="0" applyNumberFormat="1" applyFont="1" applyBorder="1" applyProtection="1">
      <alignment vertical="center"/>
    </xf>
    <xf numFmtId="227" fontId="4" fillId="4" borderId="3" xfId="0" applyNumberFormat="1" applyFont="1" applyFill="1" applyBorder="1" applyProtection="1">
      <alignment vertical="center"/>
    </xf>
    <xf numFmtId="227" fontId="5" fillId="0" borderId="0" xfId="0" applyNumberFormat="1" applyFont="1" applyFill="1" applyBorder="1" applyAlignment="1" applyProtection="1">
      <alignment vertical="center"/>
    </xf>
    <xf numFmtId="227" fontId="8" fillId="0" borderId="0" xfId="0" applyNumberFormat="1" applyFont="1" applyFill="1" applyProtection="1">
      <alignment vertical="center"/>
    </xf>
    <xf numFmtId="227" fontId="7" fillId="0" borderId="0" xfId="0" applyNumberFormat="1" applyFont="1" applyProtection="1">
      <alignment vertical="center"/>
    </xf>
    <xf numFmtId="227" fontId="7" fillId="0" borderId="0" xfId="0" applyNumberFormat="1" applyFont="1" applyFill="1" applyProtection="1">
      <alignment vertical="center"/>
    </xf>
    <xf numFmtId="227" fontId="7" fillId="0" borderId="3" xfId="0" applyNumberFormat="1" applyFont="1" applyBorder="1" applyProtection="1">
      <alignment vertical="center"/>
    </xf>
    <xf numFmtId="227" fontId="3" fillId="13" borderId="0" xfId="0" applyNumberFormat="1" applyFont="1" applyFill="1" applyProtection="1">
      <alignment vertical="center"/>
    </xf>
    <xf numFmtId="178" fontId="3" fillId="13" borderId="0" xfId="0" applyNumberFormat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center" vertical="center"/>
    </xf>
    <xf numFmtId="227" fontId="3" fillId="0" borderId="0" xfId="0" applyNumberFormat="1" applyFont="1" applyFill="1">
      <alignment vertical="center"/>
    </xf>
    <xf numFmtId="0" fontId="8" fillId="0" borderId="0" xfId="0" applyFont="1" applyAlignment="1" applyProtection="1">
      <alignment vertical="center"/>
    </xf>
    <xf numFmtId="0" fontId="41" fillId="0" borderId="0" xfId="0" applyFont="1" applyAlignment="1" applyProtection="1">
      <alignment horizontal="right" vertical="center"/>
    </xf>
    <xf numFmtId="0" fontId="41" fillId="23" borderId="0" xfId="0" applyFont="1" applyFill="1" applyProtection="1">
      <alignment vertical="center"/>
    </xf>
    <xf numFmtId="0" fontId="3" fillId="0" borderId="2" xfId="0" applyFont="1" applyBorder="1" applyProtection="1">
      <alignment vertical="center"/>
    </xf>
    <xf numFmtId="227" fontId="3" fillId="4" borderId="3" xfId="0" applyNumberFormat="1" applyFont="1" applyFill="1" applyBorder="1" applyProtection="1">
      <alignment vertical="center"/>
    </xf>
    <xf numFmtId="14" fontId="41" fillId="23" borderId="0" xfId="0" applyNumberFormat="1" applyFont="1" applyFill="1" applyProtection="1">
      <alignment vertical="center"/>
    </xf>
    <xf numFmtId="227" fontId="3" fillId="23" borderId="0" xfId="0" applyNumberFormat="1" applyFont="1" applyFill="1" applyProtection="1">
      <alignment vertical="center"/>
    </xf>
    <xf numFmtId="183" fontId="3" fillId="23" borderId="0" xfId="0" applyNumberFormat="1" applyFont="1" applyFill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3" xfId="0" applyFont="1" applyBorder="1" applyAlignment="1" applyProtection="1">
      <alignment vertical="center"/>
    </xf>
    <xf numFmtId="0" fontId="3" fillId="0" borderId="0" xfId="0" applyFont="1" applyBorder="1" applyAlignment="1" applyProtection="1">
      <alignment vertical="center"/>
    </xf>
    <xf numFmtId="0" fontId="4" fillId="23" borderId="0" xfId="0" applyFont="1" applyFill="1" applyAlignment="1" applyProtection="1">
      <alignment vertical="center"/>
    </xf>
    <xf numFmtId="0" fontId="9" fillId="0" borderId="0" xfId="0" applyFont="1" applyFill="1" applyProtection="1">
      <alignment vertical="center"/>
    </xf>
    <xf numFmtId="14" fontId="3" fillId="13" borderId="0" xfId="0" applyNumberFormat="1" applyFont="1" applyFill="1" applyBorder="1" applyAlignment="1" applyProtection="1">
      <alignment horizontal="center" vertical="center"/>
    </xf>
    <xf numFmtId="0" fontId="3" fillId="0" borderId="0" xfId="0" quotePrefix="1" applyFont="1" applyBorder="1" applyAlignment="1" applyProtection="1">
      <alignment vertical="center"/>
    </xf>
    <xf numFmtId="227" fontId="20" fillId="0" borderId="11" xfId="0" applyNumberFormat="1" applyFont="1" applyFill="1" applyBorder="1">
      <alignment vertical="center"/>
    </xf>
    <xf numFmtId="227" fontId="20" fillId="0" borderId="11" xfId="0" applyNumberFormat="1" applyFont="1" applyBorder="1">
      <alignment vertical="center"/>
    </xf>
    <xf numFmtId="227" fontId="20" fillId="0" borderId="16" xfId="0" applyNumberFormat="1" applyFont="1" applyBorder="1">
      <alignment vertical="center"/>
    </xf>
    <xf numFmtId="227" fontId="4" fillId="0" borderId="11" xfId="0" applyNumberFormat="1" applyFont="1" applyBorder="1">
      <alignment vertical="center"/>
    </xf>
    <xf numFmtId="0" fontId="3" fillId="0" borderId="1" xfId="0" applyFont="1" applyBorder="1" applyProtection="1">
      <alignment vertical="center"/>
    </xf>
    <xf numFmtId="0" fontId="3" fillId="0" borderId="1" xfId="0" applyFont="1" applyBorder="1" applyAlignment="1" applyProtection="1">
      <alignment horizontal="center" vertical="center"/>
    </xf>
    <xf numFmtId="227" fontId="4" fillId="0" borderId="0" xfId="0" applyNumberFormat="1" applyFont="1" applyFill="1" applyProtection="1">
      <alignment vertical="center"/>
    </xf>
    <xf numFmtId="0" fontId="7" fillId="0" borderId="0" xfId="0" applyFont="1" applyBorder="1" applyProtection="1">
      <alignment vertical="center"/>
    </xf>
    <xf numFmtId="227" fontId="7" fillId="0" borderId="0" xfId="0" applyNumberFormat="1" applyFont="1" applyBorder="1" applyProtection="1">
      <alignment vertical="center"/>
    </xf>
    <xf numFmtId="227" fontId="3" fillId="4" borderId="0" xfId="0" applyNumberFormat="1" applyFont="1" applyFill="1" applyBorder="1" applyProtection="1">
      <alignment vertical="center"/>
    </xf>
    <xf numFmtId="227" fontId="4" fillId="4" borderId="0" xfId="0" applyNumberFormat="1" applyFont="1" applyFill="1" applyAlignment="1" applyProtection="1">
      <alignment horizontal="right" vertical="center"/>
    </xf>
    <xf numFmtId="0" fontId="24" fillId="15" borderId="3" xfId="0" applyFont="1" applyFill="1" applyBorder="1" applyAlignment="1">
      <alignment horizontal="right" vertical="center"/>
    </xf>
    <xf numFmtId="193" fontId="24" fillId="15" borderId="3" xfId="0" applyNumberFormat="1" applyFont="1" applyFill="1" applyBorder="1" applyAlignment="1">
      <alignment horizontal="center" vertical="center" shrinkToFit="1"/>
    </xf>
    <xf numFmtId="227" fontId="4" fillId="0" borderId="2" xfId="0" applyNumberFormat="1" applyFont="1" applyBorder="1" applyProtection="1">
      <alignment vertical="center"/>
    </xf>
    <xf numFmtId="227" fontId="4" fillId="0" borderId="2" xfId="0" applyNumberFormat="1" applyFont="1" applyBorder="1">
      <alignment vertical="center"/>
    </xf>
    <xf numFmtId="227" fontId="8" fillId="17" borderId="0" xfId="0" applyNumberFormat="1" applyFont="1" applyFill="1" applyProtection="1">
      <alignment vertical="center"/>
    </xf>
    <xf numFmtId="227" fontId="8" fillId="17" borderId="0" xfId="0" applyNumberFormat="1" applyFont="1" applyFill="1" applyBorder="1" applyProtection="1">
      <alignment vertical="center"/>
    </xf>
    <xf numFmtId="227" fontId="8" fillId="17" borderId="3" xfId="0" applyNumberFormat="1" applyFont="1" applyFill="1" applyBorder="1" applyProtection="1">
      <alignment vertical="center"/>
    </xf>
    <xf numFmtId="227" fontId="8" fillId="23" borderId="3" xfId="0" applyNumberFormat="1" applyFont="1" applyFill="1" applyBorder="1" applyProtection="1">
      <alignment vertical="center"/>
    </xf>
    <xf numFmtId="227" fontId="4" fillId="17" borderId="0" xfId="0" applyNumberFormat="1" applyFont="1" applyFill="1" applyBorder="1">
      <alignment vertical="center"/>
    </xf>
    <xf numFmtId="227" fontId="4" fillId="17" borderId="3" xfId="0" applyNumberFormat="1" applyFont="1" applyFill="1" applyBorder="1">
      <alignment vertical="center"/>
    </xf>
    <xf numFmtId="227" fontId="4" fillId="0" borderId="3" xfId="0" applyNumberFormat="1" applyFont="1" applyBorder="1">
      <alignment vertical="center"/>
    </xf>
    <xf numFmtId="227" fontId="4" fillId="4" borderId="0" xfId="0" applyNumberFormat="1" applyFont="1" applyFill="1">
      <alignment vertical="center"/>
    </xf>
    <xf numFmtId="227" fontId="6" fillId="0" borderId="0" xfId="0" applyNumberFormat="1" applyFont="1">
      <alignment vertical="center"/>
    </xf>
    <xf numFmtId="227" fontId="4" fillId="17" borderId="0" xfId="0" applyNumberFormat="1" applyFont="1" applyFill="1">
      <alignment vertical="center"/>
    </xf>
    <xf numFmtId="227" fontId="5" fillId="17" borderId="0" xfId="0" applyNumberFormat="1" applyFont="1" applyFill="1" applyBorder="1" applyAlignment="1">
      <alignment vertical="center"/>
    </xf>
    <xf numFmtId="227" fontId="3" fillId="4" borderId="0" xfId="0" applyNumberFormat="1" applyFont="1" applyFill="1">
      <alignment vertical="center"/>
    </xf>
    <xf numFmtId="227" fontId="57" fillId="0" borderId="13" xfId="0" applyNumberFormat="1" applyFont="1" applyBorder="1">
      <alignment vertical="center"/>
    </xf>
    <xf numFmtId="227" fontId="57" fillId="0" borderId="16" xfId="0" applyNumberFormat="1" applyFont="1" applyBorder="1">
      <alignment vertical="center"/>
    </xf>
    <xf numFmtId="227" fontId="20" fillId="0" borderId="13" xfId="0" applyNumberFormat="1" applyFont="1" applyBorder="1">
      <alignment vertical="center"/>
    </xf>
    <xf numFmtId="227" fontId="57" fillId="0" borderId="11" xfId="0" applyNumberFormat="1" applyFont="1" applyBorder="1">
      <alignment vertical="center"/>
    </xf>
    <xf numFmtId="227" fontId="20" fillId="0" borderId="16" xfId="0" applyNumberFormat="1" applyFont="1" applyFill="1" applyBorder="1">
      <alignment vertical="center"/>
    </xf>
    <xf numFmtId="227" fontId="4" fillId="0" borderId="16" xfId="0" applyNumberFormat="1" applyFont="1" applyBorder="1">
      <alignment vertical="center"/>
    </xf>
    <xf numFmtId="227" fontId="57" fillId="0" borderId="11" xfId="0" applyNumberFormat="1" applyFont="1" applyFill="1" applyBorder="1">
      <alignment vertical="center"/>
    </xf>
    <xf numFmtId="227" fontId="20" fillId="6" borderId="11" xfId="0" applyNumberFormat="1" applyFont="1" applyFill="1" applyBorder="1">
      <alignment vertical="center"/>
    </xf>
    <xf numFmtId="227" fontId="57" fillId="6" borderId="16" xfId="0" applyNumberFormat="1" applyFont="1" applyFill="1" applyBorder="1">
      <alignment vertical="center"/>
    </xf>
    <xf numFmtId="227" fontId="57" fillId="0" borderId="16" xfId="0" applyNumberFormat="1" applyFont="1" applyFill="1" applyBorder="1">
      <alignment vertical="center"/>
    </xf>
    <xf numFmtId="188" fontId="20" fillId="0" borderId="11" xfId="0" applyNumberFormat="1" applyFont="1" applyBorder="1" applyAlignment="1">
      <alignment horizontal="center" vertical="center"/>
    </xf>
    <xf numFmtId="184" fontId="4" fillId="13" borderId="0" xfId="0" applyNumberFormat="1" applyFont="1" applyFill="1" applyBorder="1">
      <alignment vertical="center"/>
    </xf>
    <xf numFmtId="0" fontId="72" fillId="0" borderId="0" xfId="0" applyFont="1">
      <alignment vertical="center"/>
    </xf>
    <xf numFmtId="0" fontId="20" fillId="16" borderId="1" xfId="0" applyFont="1" applyFill="1" applyBorder="1" applyAlignment="1">
      <alignment horizontal="right" vertical="center"/>
    </xf>
    <xf numFmtId="193" fontId="20" fillId="16" borderId="15" xfId="0" applyNumberFormat="1" applyFont="1" applyFill="1" applyBorder="1">
      <alignment vertical="center"/>
    </xf>
    <xf numFmtId="227" fontId="4" fillId="0" borderId="15" xfId="0" applyNumberFormat="1" applyFont="1" applyBorder="1">
      <alignment vertical="center"/>
    </xf>
    <xf numFmtId="0" fontId="4" fillId="16" borderId="14" xfId="1" applyFont="1" applyFill="1" applyBorder="1">
      <alignment vertical="center"/>
    </xf>
    <xf numFmtId="0" fontId="20" fillId="16" borderId="8" xfId="0" applyFont="1" applyFill="1" applyBorder="1" applyAlignment="1">
      <alignment horizontal="right" vertical="center"/>
    </xf>
    <xf numFmtId="193" fontId="20" fillId="16" borderId="9" xfId="0" applyNumberFormat="1" applyFont="1" applyFill="1" applyBorder="1">
      <alignment vertical="center"/>
    </xf>
    <xf numFmtId="0" fontId="3" fillId="0" borderId="1" xfId="0" applyFont="1" applyBorder="1" applyAlignment="1">
      <alignment horizontal="center" vertical="center"/>
    </xf>
    <xf numFmtId="227" fontId="8" fillId="0" borderId="0" xfId="0" applyNumberFormat="1" applyFont="1">
      <alignment vertical="center"/>
    </xf>
    <xf numFmtId="184" fontId="8" fillId="0" borderId="0" xfId="0" applyNumberFormat="1" applyFont="1" applyFill="1">
      <alignment vertical="center"/>
    </xf>
    <xf numFmtId="184" fontId="4" fillId="0" borderId="0" xfId="28" applyNumberFormat="1" applyFont="1" applyFill="1" applyBorder="1" applyAlignment="1"/>
    <xf numFmtId="227" fontId="8" fillId="0" borderId="3" xfId="0" applyNumberFormat="1" applyFont="1" applyBorder="1">
      <alignment vertical="center"/>
    </xf>
    <xf numFmtId="184" fontId="4" fillId="0" borderId="3" xfId="28" applyNumberFormat="1" applyFont="1" applyFill="1" applyBorder="1" applyAlignment="1"/>
    <xf numFmtId="233" fontId="56" fillId="0" borderId="11" xfId="0" applyNumberFormat="1" applyFont="1" applyBorder="1" applyAlignment="1">
      <alignment horizontal="left" vertical="center"/>
    </xf>
    <xf numFmtId="0" fontId="20" fillId="0" borderId="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6" fillId="33" borderId="57" xfId="4" applyBorder="1">
      <alignment horizontal="center" vertical="center"/>
    </xf>
    <xf numFmtId="0" fontId="46" fillId="33" borderId="45" xfId="4" applyBorder="1">
      <alignment horizontal="center" vertical="center"/>
    </xf>
    <xf numFmtId="0" fontId="46" fillId="33" borderId="45" xfId="3" applyFont="1" applyBorder="1" applyAlignment="1">
      <alignment horizontal="center" vertical="center"/>
    </xf>
    <xf numFmtId="0" fontId="46" fillId="33" borderId="43" xfId="3" applyFont="1" applyAlignment="1">
      <alignment horizontal="center" vertical="center"/>
    </xf>
    <xf numFmtId="0" fontId="48" fillId="34" borderId="45" xfId="6" applyFont="1" applyBorder="1" applyAlignment="1">
      <alignment horizontal="center" vertical="center"/>
    </xf>
    <xf numFmtId="0" fontId="48" fillId="34" borderId="43" xfId="6" applyFont="1" applyBorder="1" applyAlignment="1">
      <alignment horizontal="center" vertical="center"/>
    </xf>
    <xf numFmtId="0" fontId="46" fillId="33" borderId="48" xfId="3" applyFont="1" applyBorder="1" applyAlignment="1">
      <alignment horizontal="center" vertical="center"/>
    </xf>
    <xf numFmtId="0" fontId="46" fillId="33" borderId="54" xfId="3" applyFont="1" applyBorder="1" applyAlignment="1">
      <alignment horizontal="center" vertical="center"/>
    </xf>
    <xf numFmtId="0" fontId="46" fillId="33" borderId="43" xfId="4" applyBorder="1">
      <alignment horizontal="center" vertical="center"/>
    </xf>
    <xf numFmtId="0" fontId="47" fillId="34" borderId="33" xfId="2" applyFont="1" applyFill="1" applyBorder="1" applyAlignment="1">
      <alignment horizontal="justify" vertical="center"/>
    </xf>
    <xf numFmtId="0" fontId="47" fillId="34" borderId="32" xfId="2" applyFont="1" applyFill="1" applyBorder="1" applyAlignment="1">
      <alignment horizontal="justify" vertical="center"/>
    </xf>
    <xf numFmtId="0" fontId="47" fillId="34" borderId="36" xfId="2" applyFont="1" applyFill="1" applyBorder="1" applyAlignment="1">
      <alignment horizontal="justify" vertical="center"/>
    </xf>
    <xf numFmtId="0" fontId="47" fillId="34" borderId="37" xfId="2" applyFont="1" applyFill="1" applyBorder="1" applyAlignment="1">
      <alignment horizontal="justify" vertical="center"/>
    </xf>
    <xf numFmtId="0" fontId="47" fillId="34" borderId="34" xfId="2" applyFont="1" applyFill="1" applyBorder="1" applyAlignment="1">
      <alignment horizontal="justify" vertical="center"/>
    </xf>
    <xf numFmtId="0" fontId="48" fillId="34" borderId="33" xfId="2" applyFont="1" applyFill="1" applyBorder="1" applyAlignment="1">
      <alignment horizontal="center" vertical="center"/>
    </xf>
    <xf numFmtId="0" fontId="48" fillId="34" borderId="32" xfId="2" applyFont="1" applyFill="1" applyBorder="1" applyAlignment="1">
      <alignment horizontal="center" vertical="center"/>
    </xf>
    <xf numFmtId="0" fontId="46" fillId="33" borderId="33" xfId="2" applyFont="1" applyFill="1" applyBorder="1" applyAlignment="1">
      <alignment horizontal="center" vertical="center"/>
    </xf>
    <xf numFmtId="0" fontId="46" fillId="33" borderId="32" xfId="2" applyFont="1" applyFill="1" applyBorder="1" applyAlignment="1">
      <alignment horizontal="center" vertical="center"/>
    </xf>
    <xf numFmtId="0" fontId="46" fillId="33" borderId="39" xfId="2" applyFont="1" applyFill="1" applyBorder="1" applyAlignment="1">
      <alignment horizontal="center" vertical="center"/>
    </xf>
    <xf numFmtId="0" fontId="46" fillId="33" borderId="41" xfId="2" applyFont="1" applyFill="1" applyBorder="1" applyAlignment="1">
      <alignment horizontal="center" vertical="center"/>
    </xf>
    <xf numFmtId="0" fontId="46" fillId="33" borderId="40" xfId="2" applyFont="1" applyFill="1" applyBorder="1" applyAlignment="1">
      <alignment horizontal="center" vertical="center"/>
    </xf>
    <xf numFmtId="0" fontId="46" fillId="33" borderId="42" xfId="2" applyFont="1" applyFill="1" applyBorder="1" applyAlignment="1">
      <alignment horizontal="center" vertical="center"/>
    </xf>
    <xf numFmtId="0" fontId="46" fillId="33" borderId="38" xfId="2" applyFont="1" applyFill="1" applyBorder="1" applyAlignment="1">
      <alignment horizontal="center" vertical="center"/>
    </xf>
    <xf numFmtId="0" fontId="46" fillId="33" borderId="36" xfId="2" applyFont="1" applyFill="1" applyBorder="1" applyAlignment="1">
      <alignment horizontal="center" vertical="center"/>
    </xf>
    <xf numFmtId="0" fontId="46" fillId="33" borderId="35" xfId="2" applyFont="1" applyFill="1" applyBorder="1" applyAlignment="1">
      <alignment horizontal="center" vertical="center"/>
    </xf>
    <xf numFmtId="0" fontId="46" fillId="33" borderId="34" xfId="2" applyFont="1" applyFill="1" applyBorder="1" applyAlignment="1">
      <alignment horizontal="center" vertical="center"/>
    </xf>
    <xf numFmtId="0" fontId="47" fillId="34" borderId="33" xfId="2" applyFont="1" applyFill="1" applyBorder="1" applyAlignment="1">
      <alignment horizontal="left" vertical="center"/>
    </xf>
    <xf numFmtId="0" fontId="47" fillId="34" borderId="32" xfId="2" applyFont="1" applyFill="1" applyBorder="1" applyAlignment="1">
      <alignment horizontal="left" vertical="center"/>
    </xf>
    <xf numFmtId="0" fontId="48" fillId="34" borderId="33" xfId="2" applyFont="1" applyFill="1" applyBorder="1" applyAlignment="1">
      <alignment horizontal="left" vertical="center"/>
    </xf>
    <xf numFmtId="0" fontId="48" fillId="34" borderId="32" xfId="2" applyFont="1" applyFill="1" applyBorder="1" applyAlignment="1">
      <alignment horizontal="left" vertical="center"/>
    </xf>
  </cellXfs>
  <cellStyles count="29">
    <cellStyle name="EY1_BM" xfId="7" xr:uid="{00000000-0005-0000-0000-000000000000}"/>
    <cellStyle name="EY1_BR" xfId="8" xr:uid="{00000000-0005-0000-0000-000001000000}"/>
    <cellStyle name="KPMG_BL" xfId="6" xr:uid="{00000000-0005-0000-0000-000002000000}"/>
    <cellStyle name="KPMG_HL" xfId="3" xr:uid="{00000000-0005-0000-0000-000003000000}"/>
    <cellStyle name="KPMG_HM" xfId="4" xr:uid="{00000000-0005-0000-0000-000004000000}"/>
    <cellStyle name="KPMG_HR" xfId="5" xr:uid="{00000000-0005-0000-0000-000005000000}"/>
    <cellStyle name="백분율" xfId="28" builtinId="5"/>
    <cellStyle name="백분율 2" xfId="20" xr:uid="{00000000-0005-0000-0000-000007000000}"/>
    <cellStyle name="쉼표 [0] 11" xfId="23" xr:uid="{00000000-0005-0000-0000-000008000000}"/>
    <cellStyle name="쉼표 [0] 2" xfId="11" xr:uid="{00000000-0005-0000-0000-000009000000}"/>
    <cellStyle name="쉼표 [0] 2 18" xfId="15" xr:uid="{00000000-0005-0000-0000-00000A000000}"/>
    <cellStyle name="쉼표 [0] 23" xfId="18" xr:uid="{00000000-0005-0000-0000-00000B000000}"/>
    <cellStyle name="쉼표 [0] 25" xfId="19" xr:uid="{00000000-0005-0000-0000-00000C000000}"/>
    <cellStyle name="쉼표 [0] 3" xfId="14" xr:uid="{00000000-0005-0000-0000-00000D000000}"/>
    <cellStyle name="쉼표 [0] 37" xfId="24" xr:uid="{00000000-0005-0000-0000-00000E000000}"/>
    <cellStyle name="쉼표 [0] 4" xfId="12" xr:uid="{00000000-0005-0000-0000-00000F000000}"/>
    <cellStyle name="쉼표 [0] 6" xfId="13" xr:uid="{00000000-0005-0000-0000-000010000000}"/>
    <cellStyle name="쉼표 [0] 7" xfId="16" xr:uid="{00000000-0005-0000-0000-000011000000}"/>
    <cellStyle name="쉼표 [0] 8" xfId="17" xr:uid="{00000000-0005-0000-0000-000012000000}"/>
    <cellStyle name="쉼표 [0] 9" xfId="21" xr:uid="{00000000-0005-0000-0000-000013000000}"/>
    <cellStyle name="표준" xfId="0" builtinId="0"/>
    <cellStyle name="표준 2" xfId="2" xr:uid="{00000000-0005-0000-0000-000015000000}"/>
    <cellStyle name="표준 2 2" xfId="9" xr:uid="{00000000-0005-0000-0000-000016000000}"/>
    <cellStyle name="표준 22" xfId="22" xr:uid="{00000000-0005-0000-0000-000017000000}"/>
    <cellStyle name="표준 3" xfId="10" xr:uid="{00000000-0005-0000-0000-000018000000}"/>
    <cellStyle name="표준 4" xfId="25" xr:uid="{00000000-0005-0000-0000-000019000000}"/>
    <cellStyle name="표준 5" xfId="26" xr:uid="{00000000-0005-0000-0000-00001A000000}"/>
    <cellStyle name="표준 6" xfId="27" xr:uid="{00000000-0005-0000-0000-00001B000000}"/>
    <cellStyle name="하이퍼링크" xfId="1" builtinId="8"/>
  </cellStyles>
  <dxfs count="5">
    <dxf>
      <fill>
        <patternFill>
          <bgColor rgb="FFE6F8FE"/>
        </patternFill>
      </fill>
    </dxf>
    <dxf>
      <fill>
        <patternFill patternType="solid">
          <bgColor rgb="FF66CCFF"/>
        </patternFill>
      </fill>
      <border>
        <left/>
        <right/>
        <top style="dotted">
          <color auto="1"/>
        </top>
        <bottom style="dotted">
          <color auto="1"/>
        </bottom>
      </border>
    </dxf>
    <dxf>
      <fill>
        <patternFill>
          <bgColor rgb="FFCCFFCC"/>
        </patternFill>
      </fill>
    </dxf>
    <dxf>
      <fill>
        <patternFill>
          <bgColor theme="8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9F5FF"/>
      <color rgb="FF0033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38100</xdr:rowOff>
        </xdr:from>
        <xdr:to>
          <xdr:col>5</xdr:col>
          <xdr:colOff>1104900</xdr:colOff>
          <xdr:row>1</xdr:row>
          <xdr:rowOff>114300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0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646464"/>
                  </a:solidFill>
                  <a:latin typeface="맑은 고딕"/>
                  <a:ea typeface="맑은 고딕"/>
                </a:rPr>
                <a:t>데이터 표 업데이트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9525</xdr:rowOff>
        </xdr:from>
        <xdr:to>
          <xdr:col>9</xdr:col>
          <xdr:colOff>704850</xdr:colOff>
          <xdr:row>1</xdr:row>
          <xdr:rowOff>9525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2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646464"/>
                  </a:solidFill>
                  <a:latin typeface="맑은 고딕"/>
                  <a:ea typeface="맑은 고딕"/>
                </a:rPr>
                <a:t>순환 해결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1</xdr:row>
          <xdr:rowOff>57150</xdr:rowOff>
        </xdr:from>
        <xdr:to>
          <xdr:col>6</xdr:col>
          <xdr:colOff>9525</xdr:colOff>
          <xdr:row>2</xdr:row>
          <xdr:rowOff>104775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E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646464"/>
                  </a:solidFill>
                  <a:latin typeface="맑은 고딕"/>
                  <a:ea typeface="맑은 고딕"/>
                </a:rPr>
                <a:t>순환 해결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pmg">
  <a:themeElements>
    <a:clrScheme name="KPMG (Excel)">
      <a:dk1>
        <a:srgbClr val="646464"/>
      </a:dk1>
      <a:lt1>
        <a:srgbClr val="FFFFFF"/>
      </a:lt1>
      <a:dk2>
        <a:srgbClr val="02348D"/>
      </a:dk2>
      <a:lt2>
        <a:srgbClr val="F0F0F0"/>
      </a:lt2>
      <a:accent1>
        <a:srgbClr val="89DAFF"/>
      </a:accent1>
      <a:accent2>
        <a:srgbClr val="00A3A1"/>
      </a:accent2>
      <a:accent3>
        <a:srgbClr val="43B02A"/>
      </a:accent3>
      <a:accent4>
        <a:srgbClr val="F68D2E"/>
      </a:accent4>
      <a:accent5>
        <a:srgbClr val="F04C3E"/>
      </a:accent5>
      <a:accent6>
        <a:srgbClr val="FFF27F"/>
      </a:accent6>
      <a:hlink>
        <a:srgbClr val="336699"/>
      </a:hlink>
      <a:folHlink>
        <a:srgbClr val="7030A0"/>
      </a:folHlink>
    </a:clrScheme>
    <a:fontScheme name="Custom 1">
      <a:majorFont>
        <a:latin typeface="맑은 고딕"/>
        <a:ea typeface="맑은 고딕"/>
        <a:cs typeface=""/>
      </a:majorFont>
      <a:minorFont>
        <a:latin typeface="맑은 고딕"/>
        <a:ea typeface="맑은 고딕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9525">
          <a:solidFill>
            <a:schemeClr val="accent1"/>
          </a:solidFill>
        </a:ln>
      </a:spPr>
      <a:bodyPr rtlCol="0" anchor="t" anchorCtr="0"/>
      <a:lstStyle>
        <a:defPPr algn="ctr">
          <a:defRPr sz="1200" dirty="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9525">
          <a:solidFill>
            <a:schemeClr val="accent1"/>
          </a:solidFill>
          <a:tailEnd type="non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36576" rIns="0" bIns="0" rtlCol="0">
        <a:spAutoFit/>
      </a:bodyPr>
      <a:lstStyle>
        <a:defPPr marL="285750" indent="-285750">
          <a:lnSpc>
            <a:spcPct val="85000"/>
          </a:lnSpc>
          <a:spcAft>
            <a:spcPts val="600"/>
          </a:spcAft>
          <a:buClr>
            <a:schemeClr val="accent2"/>
          </a:buClr>
          <a:buSzPct val="70000"/>
          <a:buFont typeface="Arial" pitchFamily="34" charset="0"/>
          <a:buChar char="►"/>
          <a:defRPr sz="1200" dirty="0" smtClean="0"/>
        </a:defPPr>
      </a:lstStyle>
    </a:txDef>
  </a:objectDefaults>
  <a:extraClrSchemeLst/>
  <a:custClrLst>
    <a:custClr name="KPMG Teriary Green">
      <a:srgbClr val="009A44"/>
    </a:custClr>
    <a:custClr name="KPMG Teriary Lime">
      <a:srgbClr val="43B02A"/>
    </a:custClr>
    <a:custClr name="KPMG Teriary Gold">
      <a:srgbClr val="EAAA00"/>
    </a:custClr>
    <a:custClr name="KPMG Teriary Orange">
      <a:srgbClr val="F68D2E"/>
    </a:custClr>
    <a:custClr name="KPMG Teriary Red">
      <a:srgbClr val="BC204B"/>
    </a:custClr>
    <a:custClr name="KPMG Teriary Pink">
      <a:srgbClr val="C6007E"/>
    </a:custClr>
    <a:custClr name="EY Special Use Lilac">
      <a:srgbClr val="AC98DB"/>
    </a:custClr>
    <a:custClr name="EY Special Use Lilac 50%">
      <a:srgbClr val="D8D2E0"/>
    </a:custClr>
    <a:custClr name="EY Yellow 50%">
      <a:srgbClr val="FFF27F"/>
    </a:custClr>
    <a:custClr name="EY Gold Accent 2">
      <a:srgbClr val="FFF7CC"/>
    </a:custClr>
  </a:custClr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blog.naver.com/lastingchild/220977649145" TargetMode="Externa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A1:AH56"/>
  <sheetViews>
    <sheetView showGridLines="0" zoomScaleNormal="100" workbookViewId="0">
      <pane ySplit="2" topLeftCell="A3" activePane="bottomLeft" state="frozen"/>
      <selection pane="bottomLeft" activeCell="O27" sqref="O27"/>
    </sheetView>
  </sheetViews>
  <sheetFormatPr defaultColWidth="0" defaultRowHeight="11.25" customHeight="1" x14ac:dyDescent="0.2"/>
  <cols>
    <col min="1" max="1" width="11.28515625" style="814" customWidth="1"/>
    <col min="2" max="3" width="10.7109375" style="814" customWidth="1"/>
    <col min="4" max="4" width="9.28515625" style="814" customWidth="1"/>
    <col min="5" max="5" width="8.140625" style="814" customWidth="1"/>
    <col min="6" max="6" width="16.7109375" style="814" customWidth="1"/>
    <col min="7" max="7" width="8.7109375" style="814" customWidth="1"/>
    <col min="8" max="28" width="10.28515625" style="814" customWidth="1"/>
    <col min="29" max="32" width="9.140625" style="814" customWidth="1"/>
    <col min="33" max="34" width="0" style="814" hidden="1" customWidth="1"/>
    <col min="35" max="16384" width="9.140625" style="814" hidden="1"/>
  </cols>
  <sheetData>
    <row r="1" spans="1:18" ht="11.25" customHeight="1" x14ac:dyDescent="0.2">
      <c r="A1" s="813" t="s">
        <v>797</v>
      </c>
      <c r="D1" s="815">
        <f>COUNTA(A:A)-2</f>
        <v>2</v>
      </c>
      <c r="E1" s="814" t="s">
        <v>798</v>
      </c>
    </row>
    <row r="2" spans="1:18" s="817" customFormat="1" ht="11.25" customHeight="1" x14ac:dyDescent="0.2">
      <c r="A2" s="816" t="s">
        <v>799</v>
      </c>
      <c r="B2" s="816" t="s">
        <v>800</v>
      </c>
      <c r="C2" s="816" t="s">
        <v>801</v>
      </c>
      <c r="D2" s="816" t="s">
        <v>804</v>
      </c>
    </row>
    <row r="3" spans="1:18" s="817" customFormat="1" ht="11.25" customHeight="1" x14ac:dyDescent="0.2">
      <c r="A3" s="818" t="e">
        <f>I5:R12</f>
        <v>#VALUE!</v>
      </c>
      <c r="B3" s="837">
        <f>'A&amp;R'!G27</f>
        <v>130000000</v>
      </c>
      <c r="C3" s="818">
        <f>'A&amp;R'!F29</f>
        <v>2E-3</v>
      </c>
      <c r="D3" s="818">
        <f ca="1">'A&amp;R'!V10</f>
        <v>-3.1503018736839292E-2</v>
      </c>
    </row>
    <row r="4" spans="1:18" s="817" customFormat="1" ht="11.25" customHeight="1" x14ac:dyDescent="0.2">
      <c r="A4" s="818" t="e">
        <f>I21:N26</f>
        <v>#VALUE!</v>
      </c>
      <c r="B4" s="819">
        <f>'A&amp;R'!L29</f>
        <v>1000</v>
      </c>
      <c r="C4" s="842">
        <f>'A&amp;R'!L50</f>
        <v>2E-3</v>
      </c>
      <c r="D4" s="818">
        <f ca="1">'A&amp;R'!V10</f>
        <v>-3.1503018736839292E-2</v>
      </c>
      <c r="H4" s="822" t="s">
        <v>387</v>
      </c>
      <c r="I4" s="832"/>
      <c r="J4" s="833"/>
      <c r="K4" s="834"/>
      <c r="L4" s="834"/>
      <c r="M4" s="834"/>
      <c r="N4" s="823" t="s">
        <v>802</v>
      </c>
      <c r="O4" s="834"/>
      <c r="P4" s="834"/>
      <c r="Q4" s="834"/>
      <c r="R4" s="834"/>
    </row>
    <row r="5" spans="1:18" s="817" customFormat="1" ht="11.25" customHeight="1" x14ac:dyDescent="0.2">
      <c r="A5" s="818"/>
      <c r="B5" s="820"/>
      <c r="C5" s="821"/>
      <c r="H5" s="825"/>
      <c r="I5" s="841"/>
      <c r="J5" s="840">
        <f>K5-5000000</f>
        <v>110000000</v>
      </c>
      <c r="K5" s="840">
        <f>L5-5000000</f>
        <v>115000000</v>
      </c>
      <c r="L5" s="840">
        <f>M5-5000000</f>
        <v>120000000</v>
      </c>
      <c r="M5" s="840">
        <f>N5-5000000</f>
        <v>125000000</v>
      </c>
      <c r="N5" s="840">
        <f>B3</f>
        <v>130000000</v>
      </c>
      <c r="O5" s="840">
        <f>N5+5000000</f>
        <v>135000000</v>
      </c>
      <c r="P5" s="840">
        <f>O5+5000000</f>
        <v>140000000</v>
      </c>
      <c r="Q5" s="840">
        <f>P5+5000000</f>
        <v>145000000</v>
      </c>
      <c r="R5" s="840">
        <f>Q5+5000000</f>
        <v>150000000</v>
      </c>
    </row>
    <row r="6" spans="1:18" s="817" customFormat="1" ht="11.25" customHeight="1" x14ac:dyDescent="0.2">
      <c r="H6" s="838"/>
      <c r="I6" s="835">
        <v>2E-3</v>
      </c>
      <c r="J6" s="826">
        <v>0.63212198615074155</v>
      </c>
      <c r="K6" s="827">
        <v>0.51993004679679888</v>
      </c>
      <c r="L6" s="827">
        <v>0.43832183480262765</v>
      </c>
      <c r="M6" s="827">
        <v>0.37716839909553523</v>
      </c>
      <c r="N6" s="827">
        <v>0.33007488846778865</v>
      </c>
      <c r="O6" s="827">
        <v>0.29291593432426455</v>
      </c>
      <c r="P6" s="827">
        <v>0.26296514868736276</v>
      </c>
      <c r="Q6" s="827">
        <v>0.23837432265281677</v>
      </c>
      <c r="R6" s="827">
        <v>0.21785872578620907</v>
      </c>
    </row>
    <row r="7" spans="1:18" s="817" customFormat="1" ht="11.25" customHeight="1" x14ac:dyDescent="0.2">
      <c r="H7" s="839"/>
      <c r="I7" s="835">
        <v>3.0000000000000001E-3</v>
      </c>
      <c r="J7" s="828">
        <v>0.62899213433265688</v>
      </c>
      <c r="K7" s="829">
        <v>0.51758394837379451</v>
      </c>
      <c r="L7" s="829">
        <v>0.43651205897331236</v>
      </c>
      <c r="M7" s="829">
        <v>0.37573446631431584</v>
      </c>
      <c r="N7" s="829">
        <v>0.32891100049018873</v>
      </c>
      <c r="O7" s="829">
        <v>0.29195101857185368</v>
      </c>
      <c r="P7" s="829">
        <v>0.26215036511421208</v>
      </c>
      <c r="Q7" s="829">
        <v>0.23767535090446468</v>
      </c>
      <c r="R7" s="829">
        <v>0.21725088953971863</v>
      </c>
    </row>
    <row r="8" spans="1:18" s="817" customFormat="1" ht="11.25" customHeight="1" x14ac:dyDescent="0.2">
      <c r="H8" s="839"/>
      <c r="I8" s="835">
        <v>4.0000000000000001E-3</v>
      </c>
      <c r="J8" s="828">
        <v>0.6258880436420442</v>
      </c>
      <c r="K8" s="829">
        <v>0.51525623202323922</v>
      </c>
      <c r="L8" s="829">
        <v>0.43471569418907163</v>
      </c>
      <c r="M8" s="829">
        <v>0.37431054711341849</v>
      </c>
      <c r="N8" s="829">
        <v>0.32775477766990657</v>
      </c>
      <c r="O8" s="829">
        <v>0.29099211096763611</v>
      </c>
      <c r="P8" s="829">
        <v>0.26134040951728821</v>
      </c>
      <c r="Q8" s="829">
        <v>0.23698032498359681</v>
      </c>
      <c r="R8" s="829">
        <v>0.21664633154869081</v>
      </c>
    </row>
    <row r="9" spans="1:18" s="817" customFormat="1" ht="11.25" customHeight="1" x14ac:dyDescent="0.2">
      <c r="H9" s="839" t="s">
        <v>803</v>
      </c>
      <c r="I9" s="835">
        <v>5.0000000000000001E-3</v>
      </c>
      <c r="J9" s="828">
        <v>0.62280945181846648</v>
      </c>
      <c r="K9" s="829">
        <v>0.51294669508934021</v>
      </c>
      <c r="L9" s="829">
        <v>0.43293260931968691</v>
      </c>
      <c r="M9" s="829">
        <v>0.37289654612541201</v>
      </c>
      <c r="N9" s="829">
        <v>0.32660617232322708</v>
      </c>
      <c r="O9" s="829">
        <v>0.29003916382789607</v>
      </c>
      <c r="P9" s="829">
        <v>0.26053522229194648</v>
      </c>
      <c r="Q9" s="829">
        <v>0.2362892091274261</v>
      </c>
      <c r="R9" s="829">
        <v>0.21604501605033874</v>
      </c>
    </row>
    <row r="10" spans="1:18" s="817" customFormat="1" ht="11.25" customHeight="1" x14ac:dyDescent="0.2">
      <c r="H10" s="839"/>
      <c r="I10" s="835">
        <v>6.0000000000000001E-3</v>
      </c>
      <c r="J10" s="828">
        <v>0.61975610852241525</v>
      </c>
      <c r="K10" s="829">
        <v>0.5106551826000213</v>
      </c>
      <c r="L10" s="829">
        <v>0.43116267323493951</v>
      </c>
      <c r="M10" s="829">
        <v>0.37149239182472227</v>
      </c>
      <c r="N10" s="829">
        <v>0.32546508908271787</v>
      </c>
      <c r="O10" s="829">
        <v>0.28909212946891782</v>
      </c>
      <c r="P10" s="829">
        <v>0.25973477959632874</v>
      </c>
      <c r="Q10" s="829">
        <v>0.23560195565223693</v>
      </c>
      <c r="R10" s="829">
        <v>0.21544693112373356</v>
      </c>
    </row>
    <row r="11" spans="1:18" s="817" customFormat="1" ht="11.25" customHeight="1" x14ac:dyDescent="0.2">
      <c r="H11" s="839"/>
      <c r="I11" s="835">
        <v>7.0000000000000001E-3</v>
      </c>
      <c r="J11" s="828">
        <v>0.61672772765159622</v>
      </c>
      <c r="K11" s="829">
        <v>0.50838149189949022</v>
      </c>
      <c r="L11" s="829">
        <v>0.42940575480461129</v>
      </c>
      <c r="M11" s="829">
        <v>0.37009796500205994</v>
      </c>
      <c r="N11" s="829">
        <v>0.32433148026466374</v>
      </c>
      <c r="O11" s="829">
        <v>0.2881509602069855</v>
      </c>
      <c r="P11" s="829">
        <v>0.25893904566764836</v>
      </c>
      <c r="Q11" s="829">
        <v>0.23491855263710024</v>
      </c>
      <c r="R11" s="829">
        <v>0.2148520290851593</v>
      </c>
    </row>
    <row r="12" spans="1:18" s="817" customFormat="1" ht="11.25" customHeight="1" x14ac:dyDescent="0.2">
      <c r="H12" s="824"/>
      <c r="I12" s="836">
        <v>8.0000000000000002E-3</v>
      </c>
      <c r="J12" s="830">
        <v>0.61372407078742985</v>
      </c>
      <c r="K12" s="831">
        <v>0.50612544417381289</v>
      </c>
      <c r="L12" s="831">
        <v>0.42766172289848325</v>
      </c>
      <c r="M12" s="831">
        <v>0.3687131822109222</v>
      </c>
      <c r="N12" s="831">
        <v>0.32320526242256165</v>
      </c>
      <c r="O12" s="831">
        <v>0.2872155964374542</v>
      </c>
      <c r="P12" s="831">
        <v>0.25814796090126035</v>
      </c>
      <c r="Q12" s="831">
        <v>0.23423896431922916</v>
      </c>
      <c r="R12" s="831">
        <v>0.21426030993461614</v>
      </c>
    </row>
    <row r="13" spans="1:18" s="817" customFormat="1" ht="11.25" customHeight="1" x14ac:dyDescent="0.2"/>
    <row r="14" spans="1:18" s="817" customFormat="1" ht="11.25" customHeight="1" x14ac:dyDescent="0.2"/>
    <row r="15" spans="1:18" s="817" customFormat="1" ht="11.25" customHeight="1" x14ac:dyDescent="0.2"/>
    <row r="16" spans="1:18" s="817" customFormat="1" ht="11.25" customHeight="1" x14ac:dyDescent="0.2"/>
    <row r="17" spans="8:19" s="817" customFormat="1" ht="11.25" customHeight="1" x14ac:dyDescent="0.2"/>
    <row r="18" spans="8:19" s="817" customFormat="1" ht="11.25" customHeight="1" x14ac:dyDescent="0.2"/>
    <row r="19" spans="8:19" s="817" customFormat="1" ht="11.25" customHeight="1" x14ac:dyDescent="0.2">
      <c r="H19" s="814"/>
      <c r="I19" s="814"/>
      <c r="J19" s="814"/>
      <c r="K19" s="814"/>
      <c r="L19" s="814"/>
      <c r="M19" s="814"/>
      <c r="N19" s="814"/>
      <c r="O19" s="814"/>
      <c r="P19" s="814"/>
      <c r="Q19" s="814"/>
      <c r="R19" s="814"/>
      <c r="S19" s="814"/>
    </row>
    <row r="20" spans="8:19" s="817" customFormat="1" ht="11.25" customHeight="1" x14ac:dyDescent="0.2">
      <c r="H20" s="822" t="s">
        <v>387</v>
      </c>
      <c r="I20" s="832"/>
      <c r="J20" s="833"/>
      <c r="K20" s="834"/>
      <c r="L20" s="834"/>
      <c r="M20" s="834"/>
      <c r="N20" s="823"/>
      <c r="O20" s="814"/>
      <c r="P20" s="814"/>
      <c r="Q20" s="814"/>
      <c r="R20" s="814"/>
      <c r="S20" s="814"/>
    </row>
    <row r="21" spans="8:19" s="817" customFormat="1" ht="11.25" customHeight="1" x14ac:dyDescent="0.2">
      <c r="H21" s="825"/>
      <c r="I21" s="841"/>
      <c r="J21" s="840">
        <f>K21-100</f>
        <v>800</v>
      </c>
      <c r="K21" s="840">
        <f>L21-100</f>
        <v>900</v>
      </c>
      <c r="L21" s="840">
        <f>B4</f>
        <v>1000</v>
      </c>
      <c r="M21" s="840">
        <f>L21+100</f>
        <v>1100</v>
      </c>
      <c r="N21" s="840">
        <f>M21+100</f>
        <v>1200</v>
      </c>
      <c r="O21" s="814"/>
      <c r="P21" s="814"/>
      <c r="Q21" s="814"/>
      <c r="R21" s="814"/>
      <c r="S21" s="814"/>
    </row>
    <row r="22" spans="8:19" s="817" customFormat="1" ht="11.25" customHeight="1" x14ac:dyDescent="0.2">
      <c r="H22" s="838"/>
      <c r="I22" s="835">
        <f>I23-0.1%</f>
        <v>0</v>
      </c>
      <c r="J22" s="826">
        <v>0.33746557831764223</v>
      </c>
      <c r="K22" s="827">
        <v>0.33728620409965515</v>
      </c>
      <c r="L22" s="827">
        <v>0.33710684180259709</v>
      </c>
      <c r="M22" s="827">
        <v>0.33692746758461001</v>
      </c>
      <c r="N22" s="827">
        <v>0.33674810528755195</v>
      </c>
      <c r="O22" s="814"/>
      <c r="P22" s="814"/>
      <c r="Q22" s="814"/>
      <c r="R22" s="814"/>
      <c r="S22" s="814"/>
    </row>
    <row r="23" spans="8:19" s="817" customFormat="1" ht="11.25" customHeight="1" x14ac:dyDescent="0.2">
      <c r="H23" s="839"/>
      <c r="I23" s="835">
        <f>I24-0.1%</f>
        <v>1E-3</v>
      </c>
      <c r="J23" s="828">
        <v>0.33394910693168633</v>
      </c>
      <c r="K23" s="829">
        <v>0.33376976847648621</v>
      </c>
      <c r="L23" s="829">
        <v>0.33359041810035706</v>
      </c>
      <c r="M23" s="829">
        <v>0.33341107964515693</v>
      </c>
      <c r="N23" s="829">
        <v>0.33323172926902778</v>
      </c>
    </row>
    <row r="24" spans="8:19" s="817" customFormat="1" ht="11.25" customHeight="1" x14ac:dyDescent="0.2">
      <c r="H24" s="839"/>
      <c r="I24" s="835">
        <f>C4</f>
        <v>2E-3</v>
      </c>
      <c r="J24" s="828">
        <v>0.33043352961540229</v>
      </c>
      <c r="K24" s="829">
        <v>0.33025421500205998</v>
      </c>
      <c r="L24" s="829">
        <v>0.33007488846778865</v>
      </c>
      <c r="M24" s="829">
        <v>0.32989557385444634</v>
      </c>
      <c r="N24" s="829">
        <v>0.32971624732017524</v>
      </c>
    </row>
    <row r="25" spans="8:19" s="817" customFormat="1" ht="11.25" customHeight="1" x14ac:dyDescent="0.2">
      <c r="H25" s="839"/>
      <c r="I25" s="835">
        <f>I24+0.1%</f>
        <v>3.0000000000000001E-3</v>
      </c>
      <c r="J25" s="828">
        <v>0.32692856192588815</v>
      </c>
      <c r="K25" s="829">
        <v>0.32675072550773632</v>
      </c>
      <c r="L25" s="829">
        <v>0.32657287716865535</v>
      </c>
      <c r="M25" s="829">
        <v>0.32639504075050363</v>
      </c>
      <c r="N25" s="829">
        <v>0.32621719241142288</v>
      </c>
    </row>
    <row r="26" spans="8:19" s="817" customFormat="1" ht="11.25" customHeight="1" x14ac:dyDescent="0.2">
      <c r="I26" s="835">
        <f>I25+0.1%</f>
        <v>4.0000000000000001E-3</v>
      </c>
      <c r="J26" s="828">
        <v>0.32344238162040728</v>
      </c>
      <c r="K26" s="829">
        <v>0.32326454520225534</v>
      </c>
      <c r="L26" s="829">
        <v>0.32308672070503242</v>
      </c>
      <c r="M26" s="829">
        <v>0.3229088962078096</v>
      </c>
      <c r="N26" s="829">
        <v>0.32273105978965766</v>
      </c>
    </row>
    <row r="27" spans="8:19" s="817" customFormat="1" ht="11.25" customHeight="1" x14ac:dyDescent="0.2"/>
    <row r="28" spans="8:19" s="817" customFormat="1" ht="11.25" customHeight="1" x14ac:dyDescent="0.2"/>
    <row r="29" spans="8:19" s="817" customFormat="1" ht="11.25" customHeight="1" x14ac:dyDescent="0.2"/>
    <row r="30" spans="8:19" s="817" customFormat="1" ht="11.25" customHeight="1" x14ac:dyDescent="0.2"/>
    <row r="31" spans="8:19" s="817" customFormat="1" ht="11.25" customHeight="1" x14ac:dyDescent="0.2"/>
    <row r="32" spans="8:19" s="817" customFormat="1" ht="11.25" customHeight="1" x14ac:dyDescent="0.2"/>
    <row r="41" spans="7:7" ht="11.25" customHeight="1" x14ac:dyDescent="0.2">
      <c r="G41" s="817"/>
    </row>
    <row r="42" spans="7:7" ht="11.25" customHeight="1" x14ac:dyDescent="0.2">
      <c r="G42" s="817"/>
    </row>
    <row r="43" spans="7:7" ht="11.25" customHeight="1" x14ac:dyDescent="0.2">
      <c r="G43" s="817"/>
    </row>
    <row r="44" spans="7:7" ht="11.25" customHeight="1" x14ac:dyDescent="0.2">
      <c r="G44" s="817"/>
    </row>
    <row r="45" spans="7:7" ht="11.25" customHeight="1" x14ac:dyDescent="0.2">
      <c r="G45" s="817"/>
    </row>
    <row r="46" spans="7:7" ht="11.25" customHeight="1" x14ac:dyDescent="0.2">
      <c r="G46" s="817"/>
    </row>
    <row r="47" spans="7:7" ht="11.25" customHeight="1" x14ac:dyDescent="0.2">
      <c r="G47" s="817"/>
    </row>
    <row r="48" spans="7:7" ht="11.25" customHeight="1" x14ac:dyDescent="0.2">
      <c r="G48" s="817"/>
    </row>
    <row r="49" spans="7:19" ht="11.25" customHeight="1" x14ac:dyDescent="0.2">
      <c r="G49" s="817"/>
    </row>
    <row r="50" spans="7:19" ht="11.25" customHeight="1" x14ac:dyDescent="0.2">
      <c r="G50" s="817"/>
    </row>
    <row r="51" spans="7:19" ht="11.25" customHeight="1" x14ac:dyDescent="0.2">
      <c r="G51" s="817"/>
    </row>
    <row r="52" spans="7:19" ht="11.25" customHeight="1" x14ac:dyDescent="0.2">
      <c r="G52" s="817"/>
    </row>
    <row r="53" spans="7:19" ht="11.25" customHeight="1" x14ac:dyDescent="0.2">
      <c r="G53" s="817"/>
    </row>
    <row r="54" spans="7:19" ht="11.25" customHeight="1" x14ac:dyDescent="0.2">
      <c r="H54" s="817"/>
      <c r="I54" s="817"/>
      <c r="J54" s="817"/>
      <c r="K54" s="817"/>
      <c r="L54" s="817"/>
      <c r="M54" s="817"/>
      <c r="N54" s="817"/>
      <c r="O54" s="817"/>
      <c r="P54" s="817"/>
      <c r="Q54" s="817"/>
      <c r="R54" s="817"/>
      <c r="S54" s="817"/>
    </row>
    <row r="55" spans="7:19" ht="11.25" customHeight="1" x14ac:dyDescent="0.2">
      <c r="H55" s="817"/>
      <c r="I55" s="817"/>
      <c r="J55" s="817"/>
      <c r="K55" s="817"/>
      <c r="L55" s="817"/>
      <c r="M55" s="817"/>
      <c r="N55" s="817"/>
      <c r="O55" s="817"/>
      <c r="P55" s="817"/>
      <c r="Q55" s="817"/>
      <c r="R55" s="817"/>
      <c r="S55" s="817"/>
    </row>
    <row r="56" spans="7:19" ht="11.25" customHeight="1" x14ac:dyDescent="0.2">
      <c r="H56" s="817"/>
      <c r="I56" s="817"/>
      <c r="J56" s="817"/>
      <c r="K56" s="817"/>
      <c r="L56" s="817"/>
      <c r="M56" s="817"/>
      <c r="N56" s="817"/>
      <c r="O56" s="817"/>
      <c r="P56" s="817"/>
      <c r="Q56" s="817"/>
      <c r="R56" s="817"/>
      <c r="S56" s="817"/>
    </row>
  </sheetData>
  <sheetProtection formatCells="0"/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refreshDataTables">
                <anchor moveWithCells="1" sizeWithCells="1">
                  <from>
                    <xdr:col>5</xdr:col>
                    <xdr:colOff>28575</xdr:colOff>
                    <xdr:row>0</xdr:row>
                    <xdr:rowOff>38100</xdr:rowOff>
                  </from>
                  <to>
                    <xdr:col>5</xdr:col>
                    <xdr:colOff>1104900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70C0"/>
  </sheetPr>
  <dimension ref="A1:AF175"/>
  <sheetViews>
    <sheetView showGridLines="0" workbookViewId="0">
      <pane xSplit="12" ySplit="8" topLeftCell="M9" activePane="bottomRight" state="frozen"/>
      <selection activeCell="I25" sqref="I25"/>
      <selection pane="topRight" activeCell="I25" sqref="I25"/>
      <selection pane="bottomLeft" activeCell="I25" sqref="I25"/>
      <selection pane="bottomRight" activeCell="P110" sqref="P110"/>
    </sheetView>
  </sheetViews>
  <sheetFormatPr defaultColWidth="0" defaultRowHeight="11.25" outlineLevelRow="1" outlineLevelCol="1" x14ac:dyDescent="0.2"/>
  <cols>
    <col min="1" max="1" width="2.7109375" style="34" hidden="1" customWidth="1" outlineLevel="1"/>
    <col min="2" max="2" width="2.7109375" style="34" customWidth="1" collapsed="1"/>
    <col min="3" max="3" width="12.28515625" style="34" customWidth="1"/>
    <col min="4" max="4" width="9.140625" style="34" customWidth="1"/>
    <col min="5" max="7" width="9.140625" style="34" hidden="1" customWidth="1" outlineLevel="1"/>
    <col min="8" max="8" width="10.28515625" style="34" hidden="1" customWidth="1" outlineLevel="1"/>
    <col min="9" max="11" width="9.140625" style="34" hidden="1" customWidth="1" outlineLevel="1"/>
    <col min="12" max="12" width="11.28515625" style="34" customWidth="1" collapsed="1"/>
    <col min="13" max="23" width="11.28515625" style="34" customWidth="1"/>
    <col min="24" max="28" width="9.140625" style="34" customWidth="1"/>
    <col min="29" max="29" width="12.7109375" style="34" hidden="1" customWidth="1"/>
    <col min="30" max="30" width="9.140625" style="34" hidden="1" customWidth="1"/>
    <col min="31" max="31" width="0" style="34" hidden="1" customWidth="1"/>
    <col min="32" max="32" width="12.7109375" style="34" hidden="1" customWidth="1"/>
    <col min="33" max="16384" width="9.140625" style="34" hidden="1"/>
  </cols>
  <sheetData>
    <row r="1" spans="1:28" x14ac:dyDescent="0.2">
      <c r="C1" s="414" t="str">
        <f>'A&amp;R'!S1</f>
        <v>REIT</v>
      </c>
      <c r="D1" s="34">
        <f>'A&amp;R'!T1</f>
        <v>2</v>
      </c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8" x14ac:dyDescent="0.2">
      <c r="A2" s="4"/>
      <c r="B2" s="313"/>
      <c r="C2" s="314" t="s">
        <v>336</v>
      </c>
      <c r="D2" s="315">
        <v>1000</v>
      </c>
      <c r="E2" s="313"/>
      <c r="F2" s="313"/>
      <c r="G2" s="313"/>
      <c r="H2" s="313"/>
      <c r="I2" s="313"/>
      <c r="J2" s="313"/>
      <c r="K2" s="313"/>
      <c r="L2" s="313"/>
      <c r="M2" s="320">
        <f>J3</f>
        <v>43465</v>
      </c>
      <c r="N2" s="320">
        <f t="shared" ref="N2:W2" si="0">EOMONTH(M2,12)</f>
        <v>43830</v>
      </c>
      <c r="O2" s="320">
        <f t="shared" si="0"/>
        <v>44196</v>
      </c>
      <c r="P2" s="320">
        <f t="shared" si="0"/>
        <v>44561</v>
      </c>
      <c r="Q2" s="320">
        <f t="shared" si="0"/>
        <v>44926</v>
      </c>
      <c r="R2" s="320">
        <f t="shared" si="0"/>
        <v>45291</v>
      </c>
      <c r="S2" s="320">
        <f t="shared" si="0"/>
        <v>45657</v>
      </c>
      <c r="T2" s="320">
        <f t="shared" si="0"/>
        <v>46022</v>
      </c>
      <c r="U2" s="320">
        <f t="shared" si="0"/>
        <v>46387</v>
      </c>
      <c r="V2" s="320">
        <f t="shared" si="0"/>
        <v>46752</v>
      </c>
      <c r="W2" s="320">
        <f t="shared" si="0"/>
        <v>47118</v>
      </c>
    </row>
    <row r="3" spans="1:28" x14ac:dyDescent="0.2">
      <c r="A3" s="5"/>
      <c r="B3" s="316"/>
      <c r="C3" s="316"/>
      <c r="D3" s="316"/>
      <c r="E3" s="316"/>
      <c r="F3" s="316"/>
      <c r="G3" s="316"/>
      <c r="H3" s="316"/>
      <c r="I3" s="316"/>
      <c r="J3" s="349">
        <f>'A&amp;R'!D6</f>
        <v>43465</v>
      </c>
      <c r="K3" s="316" t="s">
        <v>166</v>
      </c>
      <c r="L3" s="316"/>
      <c r="M3" s="321">
        <f t="shared" ref="M3:R3" si="1">YEAR(M2)</f>
        <v>2018</v>
      </c>
      <c r="N3" s="321">
        <f t="shared" si="1"/>
        <v>2019</v>
      </c>
      <c r="O3" s="321">
        <f t="shared" si="1"/>
        <v>2020</v>
      </c>
      <c r="P3" s="321">
        <f t="shared" si="1"/>
        <v>2021</v>
      </c>
      <c r="Q3" s="321">
        <f t="shared" si="1"/>
        <v>2022</v>
      </c>
      <c r="R3" s="321">
        <f t="shared" si="1"/>
        <v>2023</v>
      </c>
      <c r="S3" s="321">
        <f>YEAR(S2)</f>
        <v>2024</v>
      </c>
      <c r="T3" s="321">
        <f>YEAR(T2)</f>
        <v>2025</v>
      </c>
      <c r="U3" s="321">
        <f>YEAR(U2)</f>
        <v>2026</v>
      </c>
      <c r="V3" s="321">
        <f>YEAR(V2)</f>
        <v>2027</v>
      </c>
      <c r="W3" s="321">
        <f>YEAR(W2)</f>
        <v>2028</v>
      </c>
    </row>
    <row r="4" spans="1:28" x14ac:dyDescent="0.2">
      <c r="A4" s="5"/>
      <c r="B4" s="316"/>
      <c r="C4" s="316"/>
      <c r="D4" s="316"/>
      <c r="E4" s="316"/>
      <c r="F4" s="316"/>
      <c r="G4" s="316"/>
      <c r="H4" s="316"/>
      <c r="I4" s="316"/>
      <c r="J4" s="350">
        <f>'A&amp;R'!E6</f>
        <v>43466</v>
      </c>
      <c r="K4" s="316" t="s">
        <v>72</v>
      </c>
      <c r="L4" s="316"/>
      <c r="M4" s="322">
        <f t="shared" ref="M4:W4" si="2">MONTH(M2)</f>
        <v>12</v>
      </c>
      <c r="N4" s="322">
        <f t="shared" si="2"/>
        <v>12</v>
      </c>
      <c r="O4" s="322">
        <f t="shared" si="2"/>
        <v>12</v>
      </c>
      <c r="P4" s="322">
        <f t="shared" si="2"/>
        <v>12</v>
      </c>
      <c r="Q4" s="322">
        <f t="shared" si="2"/>
        <v>12</v>
      </c>
      <c r="R4" s="322">
        <f t="shared" si="2"/>
        <v>12</v>
      </c>
      <c r="S4" s="322">
        <f t="shared" si="2"/>
        <v>12</v>
      </c>
      <c r="T4" s="322">
        <f t="shared" si="2"/>
        <v>12</v>
      </c>
      <c r="U4" s="322">
        <f t="shared" si="2"/>
        <v>12</v>
      </c>
      <c r="V4" s="322">
        <f t="shared" si="2"/>
        <v>12</v>
      </c>
      <c r="W4" s="322">
        <f t="shared" si="2"/>
        <v>12</v>
      </c>
    </row>
    <row r="5" spans="1:28" x14ac:dyDescent="0.2">
      <c r="A5" s="5"/>
      <c r="B5" s="316"/>
      <c r="C5" s="316"/>
      <c r="D5" s="316"/>
      <c r="E5" s="316"/>
      <c r="F5" s="316"/>
      <c r="G5" s="316"/>
      <c r="H5" s="316"/>
      <c r="I5" s="316"/>
      <c r="J5" s="351">
        <f>'A&amp;R'!G6</f>
        <v>44742</v>
      </c>
      <c r="K5" s="316" t="s">
        <v>167</v>
      </c>
      <c r="L5" s="319"/>
      <c r="M5" s="323">
        <v>0</v>
      </c>
      <c r="N5" s="323">
        <f t="shared" ref="N5:W5" si="3">INT((N$8-1)/12)+1</f>
        <v>1</v>
      </c>
      <c r="O5" s="323">
        <f t="shared" si="3"/>
        <v>2</v>
      </c>
      <c r="P5" s="323">
        <f t="shared" si="3"/>
        <v>3</v>
      </c>
      <c r="Q5" s="323">
        <f t="shared" si="3"/>
        <v>4</v>
      </c>
      <c r="R5" s="323">
        <f t="shared" si="3"/>
        <v>5</v>
      </c>
      <c r="S5" s="323">
        <f t="shared" si="3"/>
        <v>6</v>
      </c>
      <c r="T5" s="323">
        <f t="shared" si="3"/>
        <v>7</v>
      </c>
      <c r="U5" s="323">
        <f t="shared" si="3"/>
        <v>8</v>
      </c>
      <c r="V5" s="323">
        <f t="shared" si="3"/>
        <v>9</v>
      </c>
      <c r="W5" s="323">
        <f t="shared" si="3"/>
        <v>10</v>
      </c>
    </row>
    <row r="6" spans="1:28" x14ac:dyDescent="0.2">
      <c r="A6" s="5"/>
      <c r="B6" s="316"/>
      <c r="C6" s="316"/>
      <c r="D6" s="316"/>
      <c r="E6" s="316"/>
      <c r="F6" s="316"/>
      <c r="G6" s="316"/>
      <c r="H6" s="316"/>
      <c r="I6" s="316"/>
      <c r="J6" s="415"/>
      <c r="K6" s="316"/>
      <c r="L6" s="319"/>
      <c r="M6" s="324">
        <v>0</v>
      </c>
      <c r="N6" s="324">
        <f t="shared" ref="N6:W6" si="4">INT((N$8-1)/6)+1</f>
        <v>2</v>
      </c>
      <c r="O6" s="324">
        <f t="shared" si="4"/>
        <v>4</v>
      </c>
      <c r="P6" s="324">
        <f t="shared" si="4"/>
        <v>6</v>
      </c>
      <c r="Q6" s="324">
        <f t="shared" si="4"/>
        <v>8</v>
      </c>
      <c r="R6" s="324">
        <f t="shared" si="4"/>
        <v>10</v>
      </c>
      <c r="S6" s="324">
        <f t="shared" si="4"/>
        <v>12</v>
      </c>
      <c r="T6" s="324">
        <f t="shared" si="4"/>
        <v>14</v>
      </c>
      <c r="U6" s="324">
        <f t="shared" si="4"/>
        <v>16</v>
      </c>
      <c r="V6" s="324">
        <f t="shared" si="4"/>
        <v>18</v>
      </c>
      <c r="W6" s="324">
        <f t="shared" si="4"/>
        <v>20</v>
      </c>
    </row>
    <row r="7" spans="1:28" x14ac:dyDescent="0.2">
      <c r="A7" s="5"/>
      <c r="B7" s="316"/>
      <c r="C7" s="316"/>
      <c r="D7" s="316"/>
      <c r="E7" s="316"/>
      <c r="F7" s="316"/>
      <c r="G7" s="316"/>
      <c r="H7" s="316"/>
      <c r="I7" s="316"/>
      <c r="J7" s="316"/>
      <c r="K7" s="316"/>
      <c r="L7" s="316"/>
      <c r="M7" s="325">
        <v>0</v>
      </c>
      <c r="N7" s="325">
        <f t="shared" ref="N7:W7" si="5">INT((N$8-1)/3)+1</f>
        <v>4</v>
      </c>
      <c r="O7" s="325">
        <f t="shared" si="5"/>
        <v>8</v>
      </c>
      <c r="P7" s="325">
        <f t="shared" si="5"/>
        <v>12</v>
      </c>
      <c r="Q7" s="325">
        <f t="shared" si="5"/>
        <v>16</v>
      </c>
      <c r="R7" s="325">
        <f t="shared" si="5"/>
        <v>20</v>
      </c>
      <c r="S7" s="325">
        <f t="shared" si="5"/>
        <v>24</v>
      </c>
      <c r="T7" s="325">
        <f t="shared" si="5"/>
        <v>28</v>
      </c>
      <c r="U7" s="325">
        <f t="shared" si="5"/>
        <v>32</v>
      </c>
      <c r="V7" s="325">
        <f t="shared" si="5"/>
        <v>36</v>
      </c>
      <c r="W7" s="325">
        <f t="shared" si="5"/>
        <v>40</v>
      </c>
    </row>
    <row r="8" spans="1:28" x14ac:dyDescent="0.2">
      <c r="A8" s="6"/>
      <c r="B8" s="317"/>
      <c r="C8" s="317"/>
      <c r="D8" s="317"/>
      <c r="E8" s="317"/>
      <c r="F8" s="317"/>
      <c r="G8" s="317"/>
      <c r="H8" s="317"/>
      <c r="I8" s="317"/>
      <c r="J8" s="317"/>
      <c r="K8" s="317"/>
      <c r="L8" s="317" t="s">
        <v>74</v>
      </c>
      <c r="M8" s="326">
        <v>0</v>
      </c>
      <c r="N8" s="326">
        <f t="shared" ref="N8:W8" si="6">M8+12</f>
        <v>12</v>
      </c>
      <c r="O8" s="326">
        <f t="shared" si="6"/>
        <v>24</v>
      </c>
      <c r="P8" s="326">
        <f t="shared" si="6"/>
        <v>36</v>
      </c>
      <c r="Q8" s="326">
        <f t="shared" si="6"/>
        <v>48</v>
      </c>
      <c r="R8" s="326">
        <f t="shared" si="6"/>
        <v>60</v>
      </c>
      <c r="S8" s="326">
        <f t="shared" si="6"/>
        <v>72</v>
      </c>
      <c r="T8" s="326">
        <f t="shared" si="6"/>
        <v>84</v>
      </c>
      <c r="U8" s="326">
        <f t="shared" si="6"/>
        <v>96</v>
      </c>
      <c r="V8" s="326">
        <f t="shared" si="6"/>
        <v>108</v>
      </c>
      <c r="W8" s="326">
        <f t="shared" si="6"/>
        <v>120</v>
      </c>
    </row>
    <row r="9" spans="1:28" x14ac:dyDescent="0.2">
      <c r="A9" s="101"/>
      <c r="B9" s="318"/>
      <c r="C9" s="318"/>
      <c r="D9" s="318"/>
      <c r="E9" s="318"/>
      <c r="F9" s="318"/>
      <c r="G9" s="318"/>
      <c r="H9" s="318"/>
      <c r="I9" s="318"/>
      <c r="J9" s="318"/>
      <c r="K9" s="318"/>
      <c r="L9" s="318"/>
      <c r="M9" s="327" t="str">
        <f>IFERROR(VLOOKUP(M2,기간!$A:$B,2,FALSE),"")</f>
        <v>매입일</v>
      </c>
      <c r="N9" s="327">
        <f>IFERROR(VLOOKUP(N2,기간!$A:$B,2,FALSE),"")</f>
        <v>2</v>
      </c>
      <c r="O9" s="327">
        <f>IFERROR(VLOOKUP(O2,기간!$A:$B,2,FALSE),"")</f>
        <v>4</v>
      </c>
      <c r="P9" s="327">
        <f>IFERROR(VLOOKUP(P2,기간!$A:$B,2,FALSE),"")</f>
        <v>6</v>
      </c>
      <c r="Q9" s="327">
        <f>IFERROR(VLOOKUP(Q2,기간!$A:$B,2,FALSE),"")</f>
        <v>8</v>
      </c>
      <c r="R9" s="327">
        <f>IFERROR(VLOOKUP(R2,기간!$A:$B,2,FALSE),"")</f>
        <v>10</v>
      </c>
      <c r="S9" s="327">
        <f>IFERROR(VLOOKUP(S2,기간!$A:$B,2,FALSE),"")</f>
        <v>12</v>
      </c>
      <c r="T9" s="327">
        <f>IFERROR(VLOOKUP(T2,기간!$A:$B,2,FALSE),"")</f>
        <v>14</v>
      </c>
      <c r="U9" s="327">
        <f>IFERROR(VLOOKUP(U2,기간!$A:$B,2,FALSE),"")</f>
        <v>16</v>
      </c>
      <c r="V9" s="327">
        <f>IFERROR(VLOOKUP(V2,기간!$A:$B,2,FALSE),"")</f>
        <v>18</v>
      </c>
      <c r="W9" s="327">
        <f>IFERROR(VLOOKUP(W2,기간!$A:$B,2,FALSE),"")</f>
        <v>20</v>
      </c>
    </row>
    <row r="10" spans="1:28" x14ac:dyDescent="0.2">
      <c r="A10" s="11">
        <f>ROW()</f>
        <v>10</v>
      </c>
      <c r="B10" s="11"/>
      <c r="C10" s="11"/>
      <c r="D10" s="11"/>
      <c r="E10" s="11"/>
      <c r="F10" s="9"/>
      <c r="G10" s="9"/>
      <c r="H10" s="11"/>
      <c r="I10" s="11"/>
      <c r="J10" s="37"/>
      <c r="K10" s="37"/>
      <c r="L10" s="37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</row>
    <row r="11" spans="1:28" x14ac:dyDescent="0.2">
      <c r="A11" s="11">
        <f>ROW()</f>
        <v>11</v>
      </c>
      <c r="B11" s="11"/>
      <c r="C11" s="398" t="s">
        <v>168</v>
      </c>
      <c r="D11" s="398"/>
      <c r="E11" s="398"/>
      <c r="F11" s="398"/>
      <c r="G11" s="398"/>
      <c r="H11" s="398"/>
      <c r="I11" s="398"/>
      <c r="J11" s="397"/>
      <c r="K11" s="397"/>
      <c r="L11" s="794">
        <f t="shared" ref="L11:L44" ca="1" si="7">SUM(M11:W11)</f>
        <v>3006805.4727266589</v>
      </c>
      <c r="M11" s="794">
        <f t="shared" ref="M11:R11" ca="1" si="8">M26+M27-M35</f>
        <v>-100000</v>
      </c>
      <c r="N11" s="794">
        <f t="shared" ca="1" si="8"/>
        <v>930101.300868697</v>
      </c>
      <c r="O11" s="794">
        <f t="shared" ca="1" si="8"/>
        <v>904080.13662435068</v>
      </c>
      <c r="P11" s="794">
        <f t="shared" ca="1" si="8"/>
        <v>714526.9220288503</v>
      </c>
      <c r="Q11" s="794">
        <f t="shared" ca="1" si="8"/>
        <v>558097.11320476118</v>
      </c>
      <c r="R11" s="794">
        <f t="shared" ca="1" si="8"/>
        <v>0</v>
      </c>
      <c r="S11" s="794">
        <f ca="1">S26+S27-S35</f>
        <v>0</v>
      </c>
      <c r="T11" s="794">
        <f ca="1">T26+T27-T35</f>
        <v>0</v>
      </c>
      <c r="U11" s="794">
        <f ca="1">U26+U27-U35</f>
        <v>0</v>
      </c>
      <c r="V11" s="794">
        <f ca="1">V26+V27-V35</f>
        <v>0</v>
      </c>
      <c r="W11" s="794">
        <f ca="1">W26+W27-W35</f>
        <v>0</v>
      </c>
    </row>
    <row r="12" spans="1:28" x14ac:dyDescent="0.2">
      <c r="A12" s="11">
        <f>ROW()</f>
        <v>12</v>
      </c>
      <c r="C12" s="346" t="s">
        <v>169</v>
      </c>
      <c r="D12" s="347"/>
      <c r="E12" s="347"/>
      <c r="F12" s="347"/>
      <c r="G12" s="347"/>
      <c r="H12" s="347"/>
      <c r="I12" s="347"/>
      <c r="J12" s="347"/>
      <c r="K12" s="348"/>
      <c r="L12" s="795">
        <f t="shared" ca="1" si="7"/>
        <v>24480577.597801689</v>
      </c>
      <c r="M12" s="795">
        <f t="shared" ref="M12:R12" ca="1" si="9">SUM(M13:M15)</f>
        <v>0</v>
      </c>
      <c r="N12" s="795">
        <f t="shared" ca="1" si="9"/>
        <v>6817952.4472285593</v>
      </c>
      <c r="O12" s="795">
        <f t="shared" ca="1" si="9"/>
        <v>6852311.4961731294</v>
      </c>
      <c r="P12" s="795">
        <f t="shared" ca="1" si="9"/>
        <v>7194990.2400000012</v>
      </c>
      <c r="Q12" s="795">
        <f t="shared" ca="1" si="9"/>
        <v>3615323.4144000001</v>
      </c>
      <c r="R12" s="795">
        <f t="shared" ca="1" si="9"/>
        <v>0</v>
      </c>
      <c r="S12" s="795">
        <f ca="1">SUM(S13:S15)</f>
        <v>0</v>
      </c>
      <c r="T12" s="795">
        <f ca="1">SUM(T13:T15)</f>
        <v>0</v>
      </c>
      <c r="U12" s="795">
        <f ca="1">SUM(U13:U15)</f>
        <v>0</v>
      </c>
      <c r="V12" s="795">
        <f ca="1">SUM(V13:V15)</f>
        <v>0</v>
      </c>
      <c r="W12" s="795">
        <f ca="1">SUM(W13:W15)</f>
        <v>0</v>
      </c>
    </row>
    <row r="13" spans="1:28" x14ac:dyDescent="0.2">
      <c r="A13" s="11">
        <f>ROW()</f>
        <v>13</v>
      </c>
      <c r="C13" s="38" t="s">
        <v>101</v>
      </c>
      <c r="E13" s="106" t="s">
        <v>333</v>
      </c>
      <c r="F13" s="34">
        <f>ROW($A$5)</f>
        <v>5</v>
      </c>
      <c r="G13" s="34" t="str">
        <f t="shared" ref="G13:G66" si="10">E13&amp;F13&amp;":"&amp;F13</f>
        <v>'CF(M)'!5:5</v>
      </c>
      <c r="H13" s="106" t="str">
        <f>E13</f>
        <v>'CF(M)'!</v>
      </c>
      <c r="I13" s="34">
        <f>'CF(M)'!A14</f>
        <v>14</v>
      </c>
      <c r="J13" s="34" t="str">
        <f t="shared" ref="J13:J66" si="11">H13&amp;I13&amp;":"&amp;I13</f>
        <v>'CF(M)'!14:14</v>
      </c>
      <c r="K13" s="12"/>
      <c r="L13" s="793">
        <f t="shared" ca="1" si="7"/>
        <v>18318241.199999999</v>
      </c>
      <c r="M13" s="796">
        <f ca="1">SUMIF(INDIRECT($G13),M$5,INDIRECT($J13))</f>
        <v>0</v>
      </c>
      <c r="N13" s="796">
        <f t="shared" ref="N13:W25" ca="1" si="12">SUMIF(INDIRECT($G13),N$5,INDIRECT($J13))</f>
        <v>5100000</v>
      </c>
      <c r="O13" s="796">
        <f t="shared" ca="1" si="12"/>
        <v>5100000</v>
      </c>
      <c r="P13" s="796">
        <f t="shared" ca="1" si="12"/>
        <v>5412160.8000000007</v>
      </c>
      <c r="Q13" s="796">
        <f t="shared" ca="1" si="12"/>
        <v>2706080.4</v>
      </c>
      <c r="R13" s="796">
        <f t="shared" ca="1" si="12"/>
        <v>0</v>
      </c>
      <c r="S13" s="796">
        <f t="shared" ca="1" si="12"/>
        <v>0</v>
      </c>
      <c r="T13" s="796">
        <f t="shared" ca="1" si="12"/>
        <v>0</v>
      </c>
      <c r="U13" s="796">
        <f t="shared" ca="1" si="12"/>
        <v>0</v>
      </c>
      <c r="V13" s="796">
        <f t="shared" ca="1" si="12"/>
        <v>0</v>
      </c>
      <c r="W13" s="796">
        <f t="shared" ca="1" si="12"/>
        <v>0</v>
      </c>
      <c r="X13" s="56"/>
      <c r="Y13" s="56"/>
      <c r="Z13" s="56"/>
      <c r="AA13" s="56"/>
      <c r="AB13" s="56"/>
    </row>
    <row r="14" spans="1:28" x14ac:dyDescent="0.2">
      <c r="A14" s="11">
        <f>ROW()</f>
        <v>14</v>
      </c>
      <c r="C14" s="38" t="s">
        <v>177</v>
      </c>
      <c r="E14" s="34" t="str">
        <f t="shared" ref="E14:F65" si="13">E$13</f>
        <v>'CF(M)'!</v>
      </c>
      <c r="F14" s="34">
        <f t="shared" si="13"/>
        <v>5</v>
      </c>
      <c r="G14" s="34" t="str">
        <f t="shared" si="10"/>
        <v>'CF(M)'!5:5</v>
      </c>
      <c r="H14" s="106" t="str">
        <f>E14</f>
        <v>'CF(M)'!</v>
      </c>
      <c r="I14" s="34">
        <f>'CF(M)'!A15</f>
        <v>15</v>
      </c>
      <c r="J14" s="34" t="str">
        <f t="shared" si="11"/>
        <v>'CF(M)'!15:15</v>
      </c>
      <c r="K14" s="12"/>
      <c r="L14" s="793">
        <f t="shared" ca="1" si="7"/>
        <v>6162336.3978016889</v>
      </c>
      <c r="M14" s="796">
        <f t="shared" ref="M14:M25" ca="1" si="14">SUMIF(INDIRECT($G14),M$5,INDIRECT($J14))</f>
        <v>0</v>
      </c>
      <c r="N14" s="796">
        <f t="shared" ca="1" si="12"/>
        <v>1717952.4472285591</v>
      </c>
      <c r="O14" s="796">
        <f t="shared" ca="1" si="12"/>
        <v>1752311.4961731296</v>
      </c>
      <c r="P14" s="796">
        <f t="shared" ca="1" si="12"/>
        <v>1782829.4400000004</v>
      </c>
      <c r="Q14" s="796">
        <f t="shared" ca="1" si="12"/>
        <v>909243.01439999999</v>
      </c>
      <c r="R14" s="796">
        <f t="shared" ca="1" si="12"/>
        <v>0</v>
      </c>
      <c r="S14" s="796">
        <f t="shared" ca="1" si="12"/>
        <v>0</v>
      </c>
      <c r="T14" s="796">
        <f t="shared" ca="1" si="12"/>
        <v>0</v>
      </c>
      <c r="U14" s="796">
        <f t="shared" ca="1" si="12"/>
        <v>0</v>
      </c>
      <c r="V14" s="796">
        <f t="shared" ca="1" si="12"/>
        <v>0</v>
      </c>
      <c r="W14" s="796">
        <f t="shared" ca="1" si="12"/>
        <v>0</v>
      </c>
      <c r="X14" s="56"/>
      <c r="Y14" s="56"/>
      <c r="Z14" s="56"/>
      <c r="AA14" s="56"/>
      <c r="AB14" s="56"/>
    </row>
    <row r="15" spans="1:28" x14ac:dyDescent="0.2">
      <c r="A15" s="11">
        <f>ROW()</f>
        <v>15</v>
      </c>
      <c r="C15" s="38" t="s">
        <v>15</v>
      </c>
      <c r="E15" s="34" t="str">
        <f t="shared" si="13"/>
        <v>'CF(M)'!</v>
      </c>
      <c r="F15" s="34">
        <f t="shared" si="13"/>
        <v>5</v>
      </c>
      <c r="G15" s="34" t="str">
        <f t="shared" si="10"/>
        <v>'CF(M)'!5:5</v>
      </c>
      <c r="H15" s="106" t="str">
        <f>E15</f>
        <v>'CF(M)'!</v>
      </c>
      <c r="I15" s="34">
        <f>'CF(M)'!A16</f>
        <v>16</v>
      </c>
      <c r="J15" s="34" t="str">
        <f t="shared" si="11"/>
        <v>'CF(M)'!16:16</v>
      </c>
      <c r="K15" s="12"/>
      <c r="L15" s="793">
        <f t="shared" ca="1" si="7"/>
        <v>0</v>
      </c>
      <c r="M15" s="796">
        <f t="shared" ca="1" si="14"/>
        <v>0</v>
      </c>
      <c r="N15" s="796">
        <f t="shared" ca="1" si="12"/>
        <v>0</v>
      </c>
      <c r="O15" s="796">
        <f t="shared" ca="1" si="12"/>
        <v>0</v>
      </c>
      <c r="P15" s="796">
        <f t="shared" ca="1" si="12"/>
        <v>0</v>
      </c>
      <c r="Q15" s="796">
        <f t="shared" ca="1" si="12"/>
        <v>0</v>
      </c>
      <c r="R15" s="796">
        <f t="shared" ca="1" si="12"/>
        <v>0</v>
      </c>
      <c r="S15" s="796">
        <f t="shared" ca="1" si="12"/>
        <v>0</v>
      </c>
      <c r="T15" s="796">
        <f t="shared" ca="1" si="12"/>
        <v>0</v>
      </c>
      <c r="U15" s="796">
        <f t="shared" ca="1" si="12"/>
        <v>0</v>
      </c>
      <c r="V15" s="796">
        <f t="shared" ca="1" si="12"/>
        <v>0</v>
      </c>
      <c r="W15" s="796">
        <f t="shared" ca="1" si="12"/>
        <v>0</v>
      </c>
      <c r="X15" s="56"/>
      <c r="Y15" s="56"/>
      <c r="Z15" s="56"/>
      <c r="AA15" s="56"/>
      <c r="AB15" s="56"/>
    </row>
    <row r="16" spans="1:28" x14ac:dyDescent="0.2">
      <c r="A16" s="11">
        <f>ROW()</f>
        <v>16</v>
      </c>
      <c r="C16" s="346" t="s">
        <v>170</v>
      </c>
      <c r="D16" s="347"/>
      <c r="E16" s="347"/>
      <c r="F16" s="347"/>
      <c r="G16" s="347" t="str">
        <f t="shared" si="10"/>
        <v>:</v>
      </c>
      <c r="H16" s="347"/>
      <c r="I16" s="347"/>
      <c r="J16" s="347" t="str">
        <f t="shared" si="11"/>
        <v>:</v>
      </c>
      <c r="K16" s="348"/>
      <c r="L16" s="795">
        <f t="shared" ca="1" si="7"/>
        <v>7383179.2389212651</v>
      </c>
      <c r="M16" s="795">
        <f t="shared" ref="M16:W16" ca="1" si="15">SUM(M17:M25)</f>
        <v>0</v>
      </c>
      <c r="N16" s="795">
        <f t="shared" ca="1" si="15"/>
        <v>1877457.327634759</v>
      </c>
      <c r="O16" s="795">
        <f t="shared" ca="1" si="15"/>
        <v>1956151.7325773141</v>
      </c>
      <c r="P16" s="795">
        <f t="shared" ca="1" si="15"/>
        <v>2488383.6909996863</v>
      </c>
      <c r="Q16" s="795">
        <f t="shared" ca="1" si="15"/>
        <v>1061186.4877095064</v>
      </c>
      <c r="R16" s="795">
        <f t="shared" ca="1" si="15"/>
        <v>0</v>
      </c>
      <c r="S16" s="795">
        <f t="shared" ca="1" si="15"/>
        <v>0</v>
      </c>
      <c r="T16" s="795">
        <f t="shared" ca="1" si="15"/>
        <v>0</v>
      </c>
      <c r="U16" s="795">
        <f t="shared" ca="1" si="15"/>
        <v>0</v>
      </c>
      <c r="V16" s="795">
        <f t="shared" ca="1" si="15"/>
        <v>0</v>
      </c>
      <c r="W16" s="795">
        <f t="shared" ca="1" si="15"/>
        <v>0</v>
      </c>
    </row>
    <row r="17" spans="1:29" x14ac:dyDescent="0.2">
      <c r="A17" s="11">
        <f>ROW()</f>
        <v>17</v>
      </c>
      <c r="C17" s="38" t="str">
        <f>'CF(M)'!C18</f>
        <v>PM수수료</v>
      </c>
      <c r="E17" s="34" t="str">
        <f t="shared" si="13"/>
        <v>'CF(M)'!</v>
      </c>
      <c r="F17" s="34">
        <f t="shared" si="13"/>
        <v>5</v>
      </c>
      <c r="G17" s="34" t="str">
        <f t="shared" si="10"/>
        <v>'CF(M)'!5:5</v>
      </c>
      <c r="H17" s="106" t="str">
        <f t="shared" ref="H17:H24" si="16">E17</f>
        <v>'CF(M)'!</v>
      </c>
      <c r="I17" s="34">
        <f>'CF(M)'!A18</f>
        <v>18</v>
      </c>
      <c r="J17" s="34" t="str">
        <f t="shared" si="11"/>
        <v>'CF(M)'!18:18</v>
      </c>
      <c r="K17" s="12"/>
      <c r="L17" s="793">
        <f t="shared" ca="1" si="7"/>
        <v>243046.60564430399</v>
      </c>
      <c r="M17" s="796">
        <f t="shared" ca="1" si="14"/>
        <v>0</v>
      </c>
      <c r="N17" s="796">
        <f t="shared" ca="1" si="12"/>
        <v>67682.076000000015</v>
      </c>
      <c r="O17" s="796">
        <f t="shared" ca="1" si="12"/>
        <v>69035.717519999991</v>
      </c>
      <c r="P17" s="796">
        <f t="shared" ca="1" si="12"/>
        <v>70416.431870399989</v>
      </c>
      <c r="Q17" s="796">
        <f t="shared" ca="1" si="12"/>
        <v>35912.380253903997</v>
      </c>
      <c r="R17" s="796">
        <f t="shared" ca="1" si="12"/>
        <v>0</v>
      </c>
      <c r="S17" s="796">
        <f t="shared" ca="1" si="12"/>
        <v>0</v>
      </c>
      <c r="T17" s="796">
        <f t="shared" ca="1" si="12"/>
        <v>0</v>
      </c>
      <c r="U17" s="796">
        <f t="shared" ca="1" si="12"/>
        <v>0</v>
      </c>
      <c r="V17" s="796">
        <f t="shared" ca="1" si="12"/>
        <v>0</v>
      </c>
      <c r="W17" s="796">
        <f t="shared" ca="1" si="12"/>
        <v>0</v>
      </c>
      <c r="X17" s="56"/>
      <c r="Y17" s="56"/>
      <c r="Z17" s="56"/>
      <c r="AA17" s="56"/>
      <c r="AB17" s="56"/>
    </row>
    <row r="18" spans="1:29" x14ac:dyDescent="0.2">
      <c r="A18" s="11">
        <f>ROW()</f>
        <v>18</v>
      </c>
      <c r="C18" s="38" t="str">
        <f>'CF(M)'!C19</f>
        <v>FM수수료</v>
      </c>
      <c r="E18" s="34" t="str">
        <f t="shared" si="13"/>
        <v>'CF(M)'!</v>
      </c>
      <c r="F18" s="34">
        <f t="shared" si="13"/>
        <v>5</v>
      </c>
      <c r="G18" s="34" t="str">
        <f t="shared" si="10"/>
        <v>'CF(M)'!5:5</v>
      </c>
      <c r="H18" s="106" t="str">
        <f t="shared" si="16"/>
        <v>'CF(M)'!</v>
      </c>
      <c r="I18" s="34">
        <f>'CF(M)'!A19</f>
        <v>19</v>
      </c>
      <c r="J18" s="34" t="str">
        <f t="shared" si="11"/>
        <v>'CF(M)'!19:19</v>
      </c>
      <c r="K18" s="12"/>
      <c r="L18" s="793">
        <f t="shared" ca="1" si="7"/>
        <v>1822849.54233228</v>
      </c>
      <c r="M18" s="796">
        <f t="shared" ca="1" si="14"/>
        <v>0</v>
      </c>
      <c r="N18" s="796">
        <f t="shared" ca="1" si="12"/>
        <v>507615.56999999989</v>
      </c>
      <c r="O18" s="796">
        <f t="shared" ca="1" si="12"/>
        <v>517767.88140000013</v>
      </c>
      <c r="P18" s="796">
        <f t="shared" ca="1" si="12"/>
        <v>528123.23902799992</v>
      </c>
      <c r="Q18" s="796">
        <f t="shared" ca="1" si="12"/>
        <v>269342.85190427996</v>
      </c>
      <c r="R18" s="796">
        <f t="shared" ca="1" si="12"/>
        <v>0</v>
      </c>
      <c r="S18" s="796">
        <f t="shared" ca="1" si="12"/>
        <v>0</v>
      </c>
      <c r="T18" s="796">
        <f t="shared" ca="1" si="12"/>
        <v>0</v>
      </c>
      <c r="U18" s="796">
        <f t="shared" ca="1" si="12"/>
        <v>0</v>
      </c>
      <c r="V18" s="796">
        <f t="shared" ca="1" si="12"/>
        <v>0</v>
      </c>
      <c r="W18" s="796">
        <f t="shared" ca="1" si="12"/>
        <v>0</v>
      </c>
      <c r="X18" s="56"/>
      <c r="Y18" s="56"/>
      <c r="Z18" s="56"/>
      <c r="AA18" s="56"/>
      <c r="AB18" s="56"/>
    </row>
    <row r="19" spans="1:29" x14ac:dyDescent="0.2">
      <c r="A19" s="11">
        <f>ROW()</f>
        <v>19</v>
      </c>
      <c r="C19" s="38" t="str">
        <f>'CF(M)'!C20</f>
        <v>수도광열비</v>
      </c>
      <c r="E19" s="34" t="str">
        <f t="shared" si="13"/>
        <v>'CF(M)'!</v>
      </c>
      <c r="F19" s="34">
        <f t="shared" si="13"/>
        <v>5</v>
      </c>
      <c r="G19" s="34" t="str">
        <f t="shared" si="10"/>
        <v>'CF(M)'!5:5</v>
      </c>
      <c r="H19" s="106" t="str">
        <f t="shared" si="16"/>
        <v>'CF(M)'!</v>
      </c>
      <c r="I19" s="34">
        <f>'CF(M)'!A20</f>
        <v>20</v>
      </c>
      <c r="J19" s="34" t="str">
        <f t="shared" si="11"/>
        <v>'CF(M)'!20:20</v>
      </c>
      <c r="K19" s="12"/>
      <c r="L19" s="793">
        <f t="shared" ca="1" si="7"/>
        <v>1683045.6218846862</v>
      </c>
      <c r="M19" s="796">
        <f t="shared" ca="1" si="14"/>
        <v>0</v>
      </c>
      <c r="N19" s="796">
        <f t="shared" ca="1" si="12"/>
        <v>468683.86163999984</v>
      </c>
      <c r="O19" s="796">
        <f t="shared" ca="1" si="12"/>
        <v>478057.53887279989</v>
      </c>
      <c r="P19" s="796">
        <f t="shared" ca="1" si="12"/>
        <v>487618.6896502559</v>
      </c>
      <c r="Q19" s="796">
        <f t="shared" ca="1" si="12"/>
        <v>248685.53172163054</v>
      </c>
      <c r="R19" s="796">
        <f t="shared" ca="1" si="12"/>
        <v>0</v>
      </c>
      <c r="S19" s="796">
        <f t="shared" ca="1" si="12"/>
        <v>0</v>
      </c>
      <c r="T19" s="796">
        <f t="shared" ca="1" si="12"/>
        <v>0</v>
      </c>
      <c r="U19" s="796">
        <f t="shared" ca="1" si="12"/>
        <v>0</v>
      </c>
      <c r="V19" s="796">
        <f t="shared" ca="1" si="12"/>
        <v>0</v>
      </c>
      <c r="W19" s="796">
        <f t="shared" ca="1" si="12"/>
        <v>0</v>
      </c>
      <c r="X19" s="56"/>
      <c r="Y19" s="56"/>
      <c r="Z19" s="56"/>
      <c r="AA19" s="56"/>
      <c r="AB19" s="56"/>
    </row>
    <row r="20" spans="1:29" x14ac:dyDescent="0.2">
      <c r="A20" s="11">
        <f>ROW()</f>
        <v>20</v>
      </c>
      <c r="C20" s="38" t="str">
        <f>'CF(M)'!C21</f>
        <v>보험료</v>
      </c>
      <c r="E20" s="34" t="str">
        <f t="shared" si="13"/>
        <v>'CF(M)'!</v>
      </c>
      <c r="F20" s="34">
        <f t="shared" si="13"/>
        <v>5</v>
      </c>
      <c r="G20" s="34" t="str">
        <f t="shared" si="10"/>
        <v>'CF(M)'!5:5</v>
      </c>
      <c r="H20" s="106" t="str">
        <f t="shared" si="16"/>
        <v>'CF(M)'!</v>
      </c>
      <c r="I20" s="34">
        <f>'CF(M)'!A21</f>
        <v>21</v>
      </c>
      <c r="J20" s="34" t="str">
        <f t="shared" si="11"/>
        <v>'CF(M)'!21:21</v>
      </c>
      <c r="K20" s="12"/>
      <c r="L20" s="793">
        <f t="shared" ca="1" si="7"/>
        <v>125193.34017279666</v>
      </c>
      <c r="M20" s="796">
        <f t="shared" ca="1" si="14"/>
        <v>0</v>
      </c>
      <c r="N20" s="796">
        <f t="shared" ca="1" si="12"/>
        <v>34863.046705822846</v>
      </c>
      <c r="O20" s="796">
        <f t="shared" ca="1" si="12"/>
        <v>35560.307639939296</v>
      </c>
      <c r="P20" s="796">
        <f t="shared" ca="1" si="12"/>
        <v>36271.513792738093</v>
      </c>
      <c r="Q20" s="796">
        <f t="shared" ca="1" si="12"/>
        <v>18498.472034296425</v>
      </c>
      <c r="R20" s="796">
        <f t="shared" ca="1" si="12"/>
        <v>0</v>
      </c>
      <c r="S20" s="796">
        <f t="shared" ca="1" si="12"/>
        <v>0</v>
      </c>
      <c r="T20" s="796">
        <f t="shared" ca="1" si="12"/>
        <v>0</v>
      </c>
      <c r="U20" s="796">
        <f t="shared" ca="1" si="12"/>
        <v>0</v>
      </c>
      <c r="V20" s="796">
        <f t="shared" ca="1" si="12"/>
        <v>0</v>
      </c>
      <c r="W20" s="796">
        <f t="shared" ca="1" si="12"/>
        <v>0</v>
      </c>
      <c r="X20" s="56"/>
      <c r="Y20" s="56"/>
      <c r="Z20" s="56"/>
      <c r="AA20" s="56"/>
      <c r="AB20" s="56"/>
    </row>
    <row r="21" spans="1:29" x14ac:dyDescent="0.2">
      <c r="A21" s="11">
        <f>ROW()</f>
        <v>21</v>
      </c>
      <c r="C21" s="38" t="str">
        <f>'CF(M)'!C22</f>
        <v>유지관리비</v>
      </c>
      <c r="E21" s="34" t="str">
        <f t="shared" si="13"/>
        <v>'CF(M)'!</v>
      </c>
      <c r="F21" s="34">
        <f t="shared" si="13"/>
        <v>5</v>
      </c>
      <c r="G21" s="34" t="str">
        <f t="shared" si="10"/>
        <v>'CF(M)'!5:5</v>
      </c>
      <c r="H21" s="106" t="str">
        <f t="shared" si="16"/>
        <v>'CF(M)'!</v>
      </c>
      <c r="I21" s="34">
        <f>'CF(M)'!A22</f>
        <v>22</v>
      </c>
      <c r="J21" s="34" t="str">
        <f t="shared" si="11"/>
        <v>'CF(M)'!22:22</v>
      </c>
      <c r="K21" s="12"/>
      <c r="L21" s="793">
        <f t="shared" ca="1" si="7"/>
        <v>364569.90846645593</v>
      </c>
      <c r="M21" s="796">
        <f t="shared" ca="1" si="14"/>
        <v>0</v>
      </c>
      <c r="N21" s="796">
        <f t="shared" ca="1" si="12"/>
        <v>101523.114</v>
      </c>
      <c r="O21" s="796">
        <f t="shared" ca="1" si="12"/>
        <v>103553.57627999998</v>
      </c>
      <c r="P21" s="796">
        <f t="shared" ca="1" si="12"/>
        <v>105624.64780559998</v>
      </c>
      <c r="Q21" s="796">
        <f t="shared" ca="1" si="12"/>
        <v>53868.570380855999</v>
      </c>
      <c r="R21" s="796">
        <f t="shared" ca="1" si="12"/>
        <v>0</v>
      </c>
      <c r="S21" s="796">
        <f t="shared" ca="1" si="12"/>
        <v>0</v>
      </c>
      <c r="T21" s="796">
        <f t="shared" ca="1" si="12"/>
        <v>0</v>
      </c>
      <c r="U21" s="796">
        <f t="shared" ca="1" si="12"/>
        <v>0</v>
      </c>
      <c r="V21" s="796">
        <f t="shared" ca="1" si="12"/>
        <v>0</v>
      </c>
      <c r="W21" s="796">
        <f t="shared" ca="1" si="12"/>
        <v>0</v>
      </c>
      <c r="X21" s="56"/>
      <c r="Y21" s="56"/>
      <c r="Z21" s="56"/>
      <c r="AA21" s="56"/>
      <c r="AB21" s="56"/>
    </row>
    <row r="22" spans="1:29" x14ac:dyDescent="0.2">
      <c r="A22" s="11">
        <f>ROW()</f>
        <v>22</v>
      </c>
      <c r="C22" s="38" t="str">
        <f>'CF(M)'!C23</f>
        <v>제세공과금</v>
      </c>
      <c r="E22" s="34" t="str">
        <f t="shared" si="13"/>
        <v>'CF(M)'!</v>
      </c>
      <c r="F22" s="34">
        <f t="shared" si="13"/>
        <v>5</v>
      </c>
      <c r="G22" s="34" t="str">
        <f t="shared" si="10"/>
        <v>'CF(M)'!5:5</v>
      </c>
      <c r="H22" s="106" t="str">
        <f t="shared" si="16"/>
        <v>'CF(M)'!</v>
      </c>
      <c r="I22" s="34">
        <f>'CF(M)'!A23</f>
        <v>23</v>
      </c>
      <c r="J22" s="34" t="str">
        <f t="shared" si="11"/>
        <v>'CF(M)'!23:23</v>
      </c>
      <c r="K22" s="12"/>
      <c r="L22" s="793">
        <f t="shared" ca="1" si="7"/>
        <v>2674685.6073506665</v>
      </c>
      <c r="M22" s="796">
        <f t="shared" ca="1" si="14"/>
        <v>0</v>
      </c>
      <c r="N22" s="796">
        <f t="shared" ca="1" si="12"/>
        <v>691919.36599203839</v>
      </c>
      <c r="O22" s="796">
        <f t="shared" ca="1" si="12"/>
        <v>747006.41756767686</v>
      </c>
      <c r="P22" s="796">
        <f t="shared" ca="1" si="12"/>
        <v>803706.00191813137</v>
      </c>
      <c r="Q22" s="796">
        <f t="shared" ca="1" si="12"/>
        <v>432053.82187281974</v>
      </c>
      <c r="R22" s="796">
        <f t="shared" ca="1" si="12"/>
        <v>0</v>
      </c>
      <c r="S22" s="796">
        <f t="shared" ca="1" si="12"/>
        <v>0</v>
      </c>
      <c r="T22" s="796">
        <f t="shared" ca="1" si="12"/>
        <v>0</v>
      </c>
      <c r="U22" s="796">
        <f t="shared" ca="1" si="12"/>
        <v>0</v>
      </c>
      <c r="V22" s="796">
        <f t="shared" ca="1" si="12"/>
        <v>0</v>
      </c>
      <c r="W22" s="796">
        <f t="shared" ca="1" si="12"/>
        <v>0</v>
      </c>
      <c r="X22" s="56"/>
      <c r="Y22" s="56"/>
      <c r="Z22" s="56"/>
      <c r="AA22" s="56"/>
      <c r="AB22" s="56"/>
    </row>
    <row r="23" spans="1:29" x14ac:dyDescent="0.2">
      <c r="A23" s="11">
        <f>ROW()</f>
        <v>23</v>
      </c>
      <c r="C23" s="38" t="str">
        <f>'CF(M)'!C24</f>
        <v>간주부가세</v>
      </c>
      <c r="E23" s="34" t="str">
        <f t="shared" si="13"/>
        <v>'CF(M)'!</v>
      </c>
      <c r="F23" s="34">
        <f t="shared" si="13"/>
        <v>5</v>
      </c>
      <c r="G23" s="34" t="str">
        <f t="shared" si="10"/>
        <v>'CF(M)'!5:5</v>
      </c>
      <c r="H23" s="106" t="str">
        <f t="shared" si="16"/>
        <v>'CF(M)'!</v>
      </c>
      <c r="I23" s="34">
        <f>'CF(M)'!A24</f>
        <v>24</v>
      </c>
      <c r="J23" s="34" t="str">
        <f t="shared" si="11"/>
        <v>'CF(M)'!24:24</v>
      </c>
      <c r="K23" s="12"/>
      <c r="L23" s="793">
        <f t="shared" ca="1" si="7"/>
        <v>18775.213070076654</v>
      </c>
      <c r="M23" s="796">
        <f t="shared" ca="1" si="14"/>
        <v>0</v>
      </c>
      <c r="N23" s="796">
        <f t="shared" ca="1" si="12"/>
        <v>5170.2932968979767</v>
      </c>
      <c r="O23" s="796">
        <f t="shared" ca="1" si="12"/>
        <v>5170.2932968979767</v>
      </c>
      <c r="P23" s="796">
        <f t="shared" ca="1" si="12"/>
        <v>5609.7669345609811</v>
      </c>
      <c r="Q23" s="796">
        <f t="shared" ca="1" si="12"/>
        <v>2824.8595417197184</v>
      </c>
      <c r="R23" s="796">
        <f t="shared" ca="1" si="12"/>
        <v>0</v>
      </c>
      <c r="S23" s="796">
        <f t="shared" ca="1" si="12"/>
        <v>0</v>
      </c>
      <c r="T23" s="796">
        <f t="shared" ca="1" si="12"/>
        <v>0</v>
      </c>
      <c r="U23" s="796">
        <f t="shared" ca="1" si="12"/>
        <v>0</v>
      </c>
      <c r="V23" s="796">
        <f t="shared" ca="1" si="12"/>
        <v>0</v>
      </c>
      <c r="W23" s="796">
        <f t="shared" ca="1" si="12"/>
        <v>0</v>
      </c>
      <c r="X23" s="56"/>
      <c r="Y23" s="56"/>
      <c r="Z23" s="56"/>
      <c r="AA23" s="56"/>
      <c r="AB23" s="56"/>
    </row>
    <row r="24" spans="1:29" x14ac:dyDescent="0.2">
      <c r="A24" s="11">
        <f>ROW()</f>
        <v>24</v>
      </c>
      <c r="C24" s="38" t="str">
        <f>'CF(M)'!C25</f>
        <v>중개수수료</v>
      </c>
      <c r="E24" s="34" t="str">
        <f t="shared" si="13"/>
        <v>'CF(M)'!</v>
      </c>
      <c r="F24" s="34">
        <f t="shared" si="13"/>
        <v>5</v>
      </c>
      <c r="G24" s="34" t="str">
        <f t="shared" si="10"/>
        <v>'CF(M)'!5:5</v>
      </c>
      <c r="H24" s="106" t="str">
        <f t="shared" si="16"/>
        <v>'CF(M)'!</v>
      </c>
      <c r="I24" s="34">
        <f>'CF(M)'!A25</f>
        <v>25</v>
      </c>
      <c r="J24" s="34" t="str">
        <f t="shared" si="11"/>
        <v>'CF(M)'!25:25</v>
      </c>
      <c r="K24" s="12"/>
      <c r="L24" s="793">
        <f t="shared" ca="1" si="7"/>
        <v>451013.4</v>
      </c>
      <c r="M24" s="796">
        <f t="shared" ca="1" si="14"/>
        <v>0</v>
      </c>
      <c r="N24" s="796">
        <f t="shared" ca="1" si="12"/>
        <v>0</v>
      </c>
      <c r="O24" s="796">
        <f t="shared" ca="1" si="12"/>
        <v>0</v>
      </c>
      <c r="P24" s="796">
        <f t="shared" ca="1" si="12"/>
        <v>451013.4</v>
      </c>
      <c r="Q24" s="796">
        <f t="shared" ca="1" si="12"/>
        <v>0</v>
      </c>
      <c r="R24" s="796">
        <f t="shared" ca="1" si="12"/>
        <v>0</v>
      </c>
      <c r="S24" s="796">
        <f t="shared" ca="1" si="12"/>
        <v>0</v>
      </c>
      <c r="T24" s="796">
        <f t="shared" ca="1" si="12"/>
        <v>0</v>
      </c>
      <c r="U24" s="796">
        <f t="shared" ca="1" si="12"/>
        <v>0</v>
      </c>
      <c r="V24" s="796">
        <f t="shared" ca="1" si="12"/>
        <v>0</v>
      </c>
      <c r="W24" s="796">
        <f t="shared" ca="1" si="12"/>
        <v>0</v>
      </c>
      <c r="X24" s="56"/>
      <c r="Y24" s="56"/>
      <c r="Z24" s="56"/>
      <c r="AA24" s="56"/>
      <c r="AB24" s="56"/>
    </row>
    <row r="25" spans="1:29" x14ac:dyDescent="0.2">
      <c r="A25" s="11">
        <f>ROW()</f>
        <v>25</v>
      </c>
      <c r="C25" s="38" t="str">
        <f>'CF(M)'!C26</f>
        <v>부가세불공제분(영업)</v>
      </c>
      <c r="E25" s="34" t="str">
        <f t="shared" si="13"/>
        <v>'CF(M)'!</v>
      </c>
      <c r="F25" s="34">
        <f t="shared" si="13"/>
        <v>5</v>
      </c>
      <c r="G25" s="34" t="str">
        <f>E25&amp;F25&amp;":"&amp;F25</f>
        <v>'CF(M)'!5:5</v>
      </c>
      <c r="H25" s="106" t="str">
        <f>E25</f>
        <v>'CF(M)'!</v>
      </c>
      <c r="I25" s="34">
        <f>'CF(M)'!A26</f>
        <v>26</v>
      </c>
      <c r="J25" s="34" t="str">
        <f>H25&amp;I25&amp;":"&amp;I25</f>
        <v>'CF(M)'!26:26</v>
      </c>
      <c r="K25" s="12"/>
      <c r="L25" s="793">
        <f t="shared" ca="1" si="7"/>
        <v>0</v>
      </c>
      <c r="M25" s="796">
        <f t="shared" ca="1" si="14"/>
        <v>0</v>
      </c>
      <c r="N25" s="796">
        <f t="shared" ca="1" si="12"/>
        <v>0</v>
      </c>
      <c r="O25" s="796">
        <f t="shared" ca="1" si="12"/>
        <v>0</v>
      </c>
      <c r="P25" s="796">
        <f t="shared" ca="1" si="12"/>
        <v>0</v>
      </c>
      <c r="Q25" s="796">
        <f t="shared" ca="1" si="12"/>
        <v>0</v>
      </c>
      <c r="R25" s="796">
        <f t="shared" ca="1" si="12"/>
        <v>0</v>
      </c>
      <c r="S25" s="796">
        <f t="shared" ca="1" si="12"/>
        <v>0</v>
      </c>
      <c r="T25" s="796">
        <f t="shared" ca="1" si="12"/>
        <v>0</v>
      </c>
      <c r="U25" s="796">
        <f t="shared" ca="1" si="12"/>
        <v>0</v>
      </c>
      <c r="V25" s="796">
        <f t="shared" ca="1" si="12"/>
        <v>0</v>
      </c>
      <c r="W25" s="796">
        <f t="shared" ca="1" si="12"/>
        <v>0</v>
      </c>
      <c r="X25" s="56"/>
    </row>
    <row r="26" spans="1:29" x14ac:dyDescent="0.2">
      <c r="A26" s="11">
        <f>ROW()</f>
        <v>26</v>
      </c>
      <c r="C26" s="346" t="s">
        <v>161</v>
      </c>
      <c r="D26" s="347"/>
      <c r="E26" s="347"/>
      <c r="F26" s="347"/>
      <c r="G26" s="347" t="str">
        <f t="shared" si="10"/>
        <v>:</v>
      </c>
      <c r="H26" s="347"/>
      <c r="I26" s="347"/>
      <c r="J26" s="347" t="str">
        <f t="shared" si="11"/>
        <v>:</v>
      </c>
      <c r="K26" s="348"/>
      <c r="L26" s="795">
        <f t="shared" ca="1" si="7"/>
        <v>17097398.358880423</v>
      </c>
      <c r="M26" s="795">
        <f t="shared" ref="M26:W26" ca="1" si="17">M12-M16</f>
        <v>0</v>
      </c>
      <c r="N26" s="795">
        <f t="shared" ca="1" si="17"/>
        <v>4940495.1195938</v>
      </c>
      <c r="O26" s="795">
        <f t="shared" ca="1" si="17"/>
        <v>4896159.7635958157</v>
      </c>
      <c r="P26" s="795">
        <f t="shared" ca="1" si="17"/>
        <v>4706606.5490003154</v>
      </c>
      <c r="Q26" s="795">
        <f t="shared" ca="1" si="17"/>
        <v>2554136.9266904937</v>
      </c>
      <c r="R26" s="795">
        <f t="shared" ca="1" si="17"/>
        <v>0</v>
      </c>
      <c r="S26" s="795">
        <f t="shared" ca="1" si="17"/>
        <v>0</v>
      </c>
      <c r="T26" s="795">
        <f t="shared" ca="1" si="17"/>
        <v>0</v>
      </c>
      <c r="U26" s="795">
        <f t="shared" ca="1" si="17"/>
        <v>0</v>
      </c>
      <c r="V26" s="795">
        <f t="shared" ca="1" si="17"/>
        <v>0</v>
      </c>
      <c r="W26" s="795">
        <f t="shared" ca="1" si="17"/>
        <v>0</v>
      </c>
    </row>
    <row r="27" spans="1:29" x14ac:dyDescent="0.2">
      <c r="A27" s="11">
        <f>ROW()</f>
        <v>27</v>
      </c>
      <c r="C27" s="346" t="s">
        <v>162</v>
      </c>
      <c r="D27" s="347"/>
      <c r="E27" s="347"/>
      <c r="F27" s="347"/>
      <c r="G27" s="347" t="str">
        <f t="shared" si="10"/>
        <v>:</v>
      </c>
      <c r="H27" s="347"/>
      <c r="I27" s="347"/>
      <c r="J27" s="347" t="str">
        <f t="shared" si="11"/>
        <v>:</v>
      </c>
      <c r="K27" s="348"/>
      <c r="L27" s="795">
        <f t="shared" ca="1" si="7"/>
        <v>-12877340.312893478</v>
      </c>
      <c r="M27" s="795">
        <f ca="1">SUM(M28:M34)</f>
        <v>-100000</v>
      </c>
      <c r="N27" s="795">
        <f t="shared" ref="N27:W27" ca="1" si="18">SUM(N28:N34)</f>
        <v>-3663750.226365021</v>
      </c>
      <c r="O27" s="795">
        <f t="shared" ca="1" si="18"/>
        <v>-3645436.034611383</v>
      </c>
      <c r="P27" s="795">
        <f t="shared" ca="1" si="18"/>
        <v>-3645436.034611383</v>
      </c>
      <c r="Q27" s="795">
        <f t="shared" ca="1" si="18"/>
        <v>-1822718.0173056915</v>
      </c>
      <c r="R27" s="795">
        <f t="shared" ca="1" si="18"/>
        <v>0</v>
      </c>
      <c r="S27" s="795">
        <f t="shared" ca="1" si="18"/>
        <v>0</v>
      </c>
      <c r="T27" s="795">
        <f t="shared" ca="1" si="18"/>
        <v>0</v>
      </c>
      <c r="U27" s="795">
        <f t="shared" ca="1" si="18"/>
        <v>0</v>
      </c>
      <c r="V27" s="795">
        <f t="shared" ca="1" si="18"/>
        <v>0</v>
      </c>
      <c r="W27" s="795">
        <f t="shared" ca="1" si="18"/>
        <v>0</v>
      </c>
    </row>
    <row r="28" spans="1:29" x14ac:dyDescent="0.2">
      <c r="A28" s="11">
        <f>ROW()</f>
        <v>28</v>
      </c>
      <c r="C28" s="38" t="str">
        <f>'CF(M)'!C29</f>
        <v>이자수익</v>
      </c>
      <c r="E28" s="34" t="str">
        <f t="shared" si="13"/>
        <v>'CF(M)'!</v>
      </c>
      <c r="F28" s="34">
        <f t="shared" si="13"/>
        <v>5</v>
      </c>
      <c r="G28" s="34" t="str">
        <f t="shared" si="10"/>
        <v>'CF(M)'!5:5</v>
      </c>
      <c r="H28" s="106" t="str">
        <f t="shared" ref="H28:H34" si="19">E28</f>
        <v>'CF(M)'!</v>
      </c>
      <c r="I28" s="34">
        <f>'CF(M)'!A29</f>
        <v>29</v>
      </c>
      <c r="J28" s="34" t="str">
        <f t="shared" si="11"/>
        <v>'CF(M)'!29:29</v>
      </c>
      <c r="K28" s="12"/>
      <c r="L28" s="793">
        <f t="shared" ca="1" si="7"/>
        <v>0</v>
      </c>
      <c r="M28" s="796">
        <f t="shared" ref="M28:W50" ca="1" si="20">SUMIF(INDIRECT($G28),M$5,INDIRECT($J28))</f>
        <v>0</v>
      </c>
      <c r="N28" s="796">
        <f t="shared" ca="1" si="20"/>
        <v>0</v>
      </c>
      <c r="O28" s="796">
        <f t="shared" ca="1" si="20"/>
        <v>0</v>
      </c>
      <c r="P28" s="796">
        <f t="shared" ca="1" si="20"/>
        <v>0</v>
      </c>
      <c r="Q28" s="796">
        <f t="shared" ca="1" si="20"/>
        <v>0</v>
      </c>
      <c r="R28" s="796">
        <f t="shared" ca="1" si="20"/>
        <v>0</v>
      </c>
      <c r="S28" s="796">
        <f t="shared" ca="1" si="20"/>
        <v>0</v>
      </c>
      <c r="T28" s="796">
        <f t="shared" ca="1" si="20"/>
        <v>0</v>
      </c>
      <c r="U28" s="796">
        <f t="shared" ca="1" si="20"/>
        <v>0</v>
      </c>
      <c r="V28" s="796">
        <f t="shared" ca="1" si="20"/>
        <v>0</v>
      </c>
      <c r="W28" s="796">
        <f t="shared" ca="1" si="20"/>
        <v>0</v>
      </c>
    </row>
    <row r="29" spans="1:29" x14ac:dyDescent="0.2">
      <c r="A29" s="11">
        <f>ROW()</f>
        <v>29</v>
      </c>
      <c r="C29" s="38" t="str">
        <f>'CF(M)'!C30</f>
        <v>이자비용(선순위)</v>
      </c>
      <c r="E29" s="34" t="str">
        <f t="shared" si="13"/>
        <v>'CF(M)'!</v>
      </c>
      <c r="F29" s="34">
        <f t="shared" si="13"/>
        <v>5</v>
      </c>
      <c r="G29" s="34" t="str">
        <f t="shared" si="10"/>
        <v>'CF(M)'!5:5</v>
      </c>
      <c r="H29" s="106" t="str">
        <f t="shared" si="19"/>
        <v>'CF(M)'!</v>
      </c>
      <c r="I29" s="34">
        <f>'CF(M)'!A30</f>
        <v>30</v>
      </c>
      <c r="J29" s="34" t="str">
        <f t="shared" si="11"/>
        <v>'CF(M)'!30:30</v>
      </c>
      <c r="K29" s="12"/>
      <c r="L29" s="793">
        <f t="shared" ca="1" si="7"/>
        <v>-9729026.1211398393</v>
      </c>
      <c r="M29" s="796">
        <f t="shared" ca="1" si="20"/>
        <v>0</v>
      </c>
      <c r="N29" s="796">
        <f t="shared" ca="1" si="20"/>
        <v>-2779721.7488970971</v>
      </c>
      <c r="O29" s="796">
        <f t="shared" ca="1" si="20"/>
        <v>-2779721.7488970971</v>
      </c>
      <c r="P29" s="796">
        <f t="shared" ca="1" si="20"/>
        <v>-2779721.7488970971</v>
      </c>
      <c r="Q29" s="796">
        <f t="shared" ca="1" si="20"/>
        <v>-1389860.8744485485</v>
      </c>
      <c r="R29" s="796">
        <f t="shared" ca="1" si="20"/>
        <v>0</v>
      </c>
      <c r="S29" s="796">
        <f t="shared" ca="1" si="20"/>
        <v>0</v>
      </c>
      <c r="T29" s="796">
        <f t="shared" ca="1" si="20"/>
        <v>0</v>
      </c>
      <c r="U29" s="796">
        <f t="shared" ca="1" si="20"/>
        <v>0</v>
      </c>
      <c r="V29" s="796">
        <f t="shared" ca="1" si="20"/>
        <v>0</v>
      </c>
      <c r="W29" s="796">
        <f t="shared" ca="1" si="20"/>
        <v>0</v>
      </c>
      <c r="AB29" s="86"/>
      <c r="AC29" s="136"/>
    </row>
    <row r="30" spans="1:29" x14ac:dyDescent="0.2">
      <c r="A30" s="11">
        <f>ROW()</f>
        <v>30</v>
      </c>
      <c r="C30" s="38" t="str">
        <f>'CF(M)'!C31</f>
        <v>이자비용(후순위)</v>
      </c>
      <c r="E30" s="34" t="str">
        <f t="shared" si="13"/>
        <v>'CF(M)'!</v>
      </c>
      <c r="F30" s="34">
        <f t="shared" si="13"/>
        <v>5</v>
      </c>
      <c r="G30" s="34" t="str">
        <f>E30&amp;F30&amp;":"&amp;F30</f>
        <v>'CF(M)'!5:5</v>
      </c>
      <c r="H30" s="106" t="str">
        <f t="shared" si="19"/>
        <v>'CF(M)'!</v>
      </c>
      <c r="I30" s="34">
        <f>'CF(M)'!A31</f>
        <v>31</v>
      </c>
      <c r="J30" s="34" t="str">
        <f>H30&amp;I30&amp;":"&amp;I30</f>
        <v>'CF(M)'!31:31</v>
      </c>
      <c r="K30" s="12"/>
      <c r="L30" s="793">
        <f t="shared" ca="1" si="7"/>
        <v>-2730000</v>
      </c>
      <c r="M30" s="796">
        <f t="shared" ca="1" si="20"/>
        <v>0</v>
      </c>
      <c r="N30" s="796">
        <f t="shared" ca="1" si="20"/>
        <v>-780000</v>
      </c>
      <c r="O30" s="796">
        <f t="shared" ca="1" si="20"/>
        <v>-780000</v>
      </c>
      <c r="P30" s="796">
        <f t="shared" ca="1" si="20"/>
        <v>-780000</v>
      </c>
      <c r="Q30" s="796">
        <f t="shared" ca="1" si="20"/>
        <v>-390000</v>
      </c>
      <c r="R30" s="796">
        <f t="shared" ca="1" si="20"/>
        <v>0</v>
      </c>
      <c r="S30" s="796">
        <f t="shared" ca="1" si="20"/>
        <v>0</v>
      </c>
      <c r="T30" s="796">
        <f t="shared" ca="1" si="20"/>
        <v>0</v>
      </c>
      <c r="U30" s="796">
        <f t="shared" ca="1" si="20"/>
        <v>0</v>
      </c>
      <c r="V30" s="796">
        <f t="shared" ca="1" si="20"/>
        <v>0</v>
      </c>
      <c r="W30" s="796">
        <f t="shared" ca="1" si="20"/>
        <v>0</v>
      </c>
      <c r="AB30" s="86"/>
      <c r="AC30" s="137"/>
    </row>
    <row r="31" spans="1:29" x14ac:dyDescent="0.2">
      <c r="A31" s="11">
        <f>ROW()</f>
        <v>31</v>
      </c>
      <c r="C31" s="38" t="str">
        <f>'CF(M)'!C32</f>
        <v>이자비용(부가세)</v>
      </c>
      <c r="E31" s="34" t="str">
        <f t="shared" si="13"/>
        <v>'CF(M)'!</v>
      </c>
      <c r="F31" s="34">
        <f t="shared" si="13"/>
        <v>5</v>
      </c>
      <c r="G31" s="34" t="str">
        <f t="shared" si="10"/>
        <v>'CF(M)'!5:5</v>
      </c>
      <c r="H31" s="106" t="str">
        <f t="shared" si="19"/>
        <v>'CF(M)'!</v>
      </c>
      <c r="I31" s="34">
        <f>'CF(M)'!A32</f>
        <v>32</v>
      </c>
      <c r="J31" s="34" t="str">
        <f t="shared" si="11"/>
        <v>'CF(M)'!32:32</v>
      </c>
      <c r="K31" s="12"/>
      <c r="L31" s="793">
        <f t="shared" ca="1" si="7"/>
        <v>-18314.191753637995</v>
      </c>
      <c r="M31" s="796">
        <f t="shared" ca="1" si="20"/>
        <v>0</v>
      </c>
      <c r="N31" s="796">
        <f t="shared" ca="1" si="20"/>
        <v>-18314.191753637995</v>
      </c>
      <c r="O31" s="796">
        <f t="shared" ca="1" si="20"/>
        <v>0</v>
      </c>
      <c r="P31" s="796">
        <f t="shared" ca="1" si="20"/>
        <v>0</v>
      </c>
      <c r="Q31" s="796">
        <f t="shared" ca="1" si="20"/>
        <v>0</v>
      </c>
      <c r="R31" s="796">
        <f t="shared" ca="1" si="20"/>
        <v>0</v>
      </c>
      <c r="S31" s="796">
        <f t="shared" ca="1" si="20"/>
        <v>0</v>
      </c>
      <c r="T31" s="796">
        <f t="shared" ca="1" si="20"/>
        <v>0</v>
      </c>
      <c r="U31" s="796">
        <f t="shared" ca="1" si="20"/>
        <v>0</v>
      </c>
      <c r="V31" s="796">
        <f t="shared" ca="1" si="20"/>
        <v>0</v>
      </c>
      <c r="W31" s="796">
        <f t="shared" ca="1" si="20"/>
        <v>0</v>
      </c>
    </row>
    <row r="32" spans="1:29" x14ac:dyDescent="0.2">
      <c r="A32" s="113"/>
      <c r="C32" s="38" t="str">
        <f>'CF(M)'!C33</f>
        <v>이자비용(단기)</v>
      </c>
      <c r="E32" s="34" t="str">
        <f t="shared" si="13"/>
        <v>'CF(M)'!</v>
      </c>
      <c r="F32" s="34">
        <f t="shared" si="13"/>
        <v>5</v>
      </c>
      <c r="G32" s="34" t="str">
        <f t="shared" ref="G32" si="21">E32&amp;F32&amp;":"&amp;F32</f>
        <v>'CF(M)'!5:5</v>
      </c>
      <c r="H32" s="106" t="str">
        <f t="shared" si="19"/>
        <v>'CF(M)'!</v>
      </c>
      <c r="I32" s="34">
        <f>'CF(M)'!A33</f>
        <v>33</v>
      </c>
      <c r="J32" s="34" t="str">
        <f t="shared" ref="J32" si="22">H32&amp;I32&amp;":"&amp;I32</f>
        <v>'CF(M)'!33:33</v>
      </c>
      <c r="K32" s="111"/>
      <c r="L32" s="793">
        <f t="shared" ca="1" si="7"/>
        <v>0</v>
      </c>
      <c r="M32" s="796">
        <f t="shared" ca="1" si="20"/>
        <v>0</v>
      </c>
      <c r="N32" s="796">
        <f t="shared" ca="1" si="20"/>
        <v>0</v>
      </c>
      <c r="O32" s="796">
        <f t="shared" ca="1" si="20"/>
        <v>0</v>
      </c>
      <c r="P32" s="796">
        <f t="shared" ca="1" si="20"/>
        <v>0</v>
      </c>
      <c r="Q32" s="796">
        <f t="shared" ca="1" si="20"/>
        <v>0</v>
      </c>
      <c r="R32" s="796">
        <f t="shared" ca="1" si="20"/>
        <v>0</v>
      </c>
      <c r="S32" s="796">
        <f t="shared" ca="1" si="20"/>
        <v>0</v>
      </c>
      <c r="T32" s="796">
        <f t="shared" ca="1" si="20"/>
        <v>0</v>
      </c>
      <c r="U32" s="796">
        <f t="shared" ca="1" si="20"/>
        <v>0</v>
      </c>
      <c r="V32" s="796">
        <f t="shared" ca="1" si="20"/>
        <v>0</v>
      </c>
      <c r="W32" s="796">
        <f t="shared" ca="1" si="20"/>
        <v>0</v>
      </c>
    </row>
    <row r="33" spans="1:30" x14ac:dyDescent="0.2">
      <c r="A33" s="113"/>
      <c r="C33" s="38" t="str">
        <f>'CF(M)'!C34</f>
        <v>자본적지출</v>
      </c>
      <c r="E33" s="34" t="str">
        <f t="shared" si="13"/>
        <v>'CF(M)'!</v>
      </c>
      <c r="F33" s="34">
        <f t="shared" si="13"/>
        <v>5</v>
      </c>
      <c r="G33" s="34" t="str">
        <f>E33&amp;F33&amp;":"&amp;F33</f>
        <v>'CF(M)'!5:5</v>
      </c>
      <c r="H33" s="106" t="str">
        <f>E33</f>
        <v>'CF(M)'!</v>
      </c>
      <c r="I33" s="34">
        <f>'CF(M)'!A34</f>
        <v>34</v>
      </c>
      <c r="J33" s="34" t="str">
        <f>H33&amp;I33&amp;":"&amp;I33</f>
        <v>'CF(M)'!34:34</v>
      </c>
      <c r="K33" s="12"/>
      <c r="L33" s="793">
        <f ca="1">SUM(M33:W33)</f>
        <v>-300000</v>
      </c>
      <c r="M33" s="796">
        <f t="shared" ref="M33:W33" ca="1" si="23">SUMIF(INDIRECT($G33),M$5,INDIRECT($J33))</f>
        <v>0</v>
      </c>
      <c r="N33" s="796">
        <f t="shared" ca="1" si="23"/>
        <v>-85714.28571428571</v>
      </c>
      <c r="O33" s="796">
        <f t="shared" ca="1" si="23"/>
        <v>-85714.28571428571</v>
      </c>
      <c r="P33" s="796">
        <f t="shared" ca="1" si="23"/>
        <v>-85714.28571428571</v>
      </c>
      <c r="Q33" s="796">
        <f t="shared" ca="1" si="23"/>
        <v>-42857.142857142855</v>
      </c>
      <c r="R33" s="796">
        <f t="shared" ca="1" si="23"/>
        <v>0</v>
      </c>
      <c r="S33" s="796">
        <f t="shared" ca="1" si="23"/>
        <v>0</v>
      </c>
      <c r="T33" s="796">
        <f t="shared" ca="1" si="23"/>
        <v>0</v>
      </c>
      <c r="U33" s="796">
        <f t="shared" ca="1" si="23"/>
        <v>0</v>
      </c>
      <c r="V33" s="796">
        <f t="shared" ca="1" si="23"/>
        <v>0</v>
      </c>
      <c r="W33" s="796">
        <f t="shared" ca="1" si="23"/>
        <v>0</v>
      </c>
    </row>
    <row r="34" spans="1:30" x14ac:dyDescent="0.2">
      <c r="A34" s="113"/>
      <c r="C34" s="38" t="str">
        <f>'CF(M)'!C35</f>
        <v>취득부대비용</v>
      </c>
      <c r="E34" s="34" t="str">
        <f t="shared" si="13"/>
        <v>'CF(M)'!</v>
      </c>
      <c r="F34" s="34">
        <f t="shared" si="13"/>
        <v>5</v>
      </c>
      <c r="G34" s="34" t="str">
        <f t="shared" ref="G34" si="24">E34&amp;F34&amp;":"&amp;F34</f>
        <v>'CF(M)'!5:5</v>
      </c>
      <c r="H34" s="106" t="str">
        <f t="shared" si="19"/>
        <v>'CF(M)'!</v>
      </c>
      <c r="I34" s="34">
        <f>'CF(M)'!A35</f>
        <v>35</v>
      </c>
      <c r="J34" s="34" t="str">
        <f t="shared" ref="J34" si="25">H34&amp;I34&amp;":"&amp;I34</f>
        <v>'CF(M)'!35:35</v>
      </c>
      <c r="K34" s="111"/>
      <c r="L34" s="793">
        <f t="shared" ref="L34" ca="1" si="26">SUM(M34:W34)</f>
        <v>-100000</v>
      </c>
      <c r="M34" s="796">
        <f t="shared" ca="1" si="20"/>
        <v>-100000</v>
      </c>
      <c r="N34" s="796">
        <f t="shared" ca="1" si="20"/>
        <v>0</v>
      </c>
      <c r="O34" s="796">
        <f t="shared" ca="1" si="20"/>
        <v>0</v>
      </c>
      <c r="P34" s="796">
        <f t="shared" ca="1" si="20"/>
        <v>0</v>
      </c>
      <c r="Q34" s="796">
        <f t="shared" ca="1" si="20"/>
        <v>0</v>
      </c>
      <c r="R34" s="796">
        <f t="shared" ca="1" si="20"/>
        <v>0</v>
      </c>
      <c r="S34" s="796">
        <f t="shared" ca="1" si="20"/>
        <v>0</v>
      </c>
      <c r="T34" s="796">
        <f t="shared" ca="1" si="20"/>
        <v>0</v>
      </c>
      <c r="U34" s="796">
        <f t="shared" ca="1" si="20"/>
        <v>0</v>
      </c>
      <c r="V34" s="796">
        <f t="shared" ca="1" si="20"/>
        <v>0</v>
      </c>
      <c r="W34" s="796">
        <f t="shared" ca="1" si="20"/>
        <v>0</v>
      </c>
    </row>
    <row r="35" spans="1:30" x14ac:dyDescent="0.2">
      <c r="A35" s="11">
        <f>ROW()</f>
        <v>35</v>
      </c>
      <c r="C35" s="346" t="str">
        <f>'CF(M)'!C36</f>
        <v>리츠운용비용</v>
      </c>
      <c r="D35" s="347"/>
      <c r="E35" s="347"/>
      <c r="F35" s="347"/>
      <c r="G35" s="347" t="str">
        <f t="shared" si="10"/>
        <v>:</v>
      </c>
      <c r="H35" s="347"/>
      <c r="I35" s="347"/>
      <c r="J35" s="347" t="str">
        <f t="shared" si="11"/>
        <v>:</v>
      </c>
      <c r="K35" s="348"/>
      <c r="L35" s="795">
        <f t="shared" ca="1" si="7"/>
        <v>1213252.5732602873</v>
      </c>
      <c r="M35" s="795">
        <f t="shared" ref="M35:R35" ca="1" si="27">SUM(M36:M41)</f>
        <v>0</v>
      </c>
      <c r="N35" s="795">
        <f t="shared" ca="1" si="27"/>
        <v>346643.59236008208</v>
      </c>
      <c r="O35" s="795">
        <f t="shared" ca="1" si="27"/>
        <v>346643.59236008208</v>
      </c>
      <c r="P35" s="795">
        <f t="shared" ca="1" si="27"/>
        <v>346643.59236008208</v>
      </c>
      <c r="Q35" s="795">
        <f t="shared" ca="1" si="27"/>
        <v>173321.79618004104</v>
      </c>
      <c r="R35" s="795">
        <f t="shared" ca="1" si="27"/>
        <v>0</v>
      </c>
      <c r="S35" s="795">
        <f ca="1">SUM(S36:S41)</f>
        <v>0</v>
      </c>
      <c r="T35" s="795">
        <f ca="1">SUM(T36:T41)</f>
        <v>0</v>
      </c>
      <c r="U35" s="795">
        <f ca="1">SUM(U36:U41)</f>
        <v>0</v>
      </c>
      <c r="V35" s="795">
        <f ca="1">SUM(V36:V41)</f>
        <v>0</v>
      </c>
      <c r="W35" s="795">
        <f ca="1">SUM(W36:W41)</f>
        <v>0</v>
      </c>
      <c r="AB35" s="138"/>
      <c r="AC35" s="58"/>
      <c r="AD35" s="58"/>
    </row>
    <row r="36" spans="1:30" x14ac:dyDescent="0.2">
      <c r="A36" s="11">
        <f>ROW()</f>
        <v>36</v>
      </c>
      <c r="C36" s="38" t="str">
        <f>'A&amp;R'!I50</f>
        <v>자산관리수수료</v>
      </c>
      <c r="E36" s="34" t="str">
        <f t="shared" si="13"/>
        <v>'CF(M)'!</v>
      </c>
      <c r="F36" s="34">
        <f t="shared" si="13"/>
        <v>5</v>
      </c>
      <c r="G36" s="34" t="str">
        <f t="shared" si="10"/>
        <v>'CF(M)'!5:5</v>
      </c>
      <c r="H36" s="106" t="str">
        <f t="shared" ref="H36:H41" si="28">E36</f>
        <v>'CF(M)'!</v>
      </c>
      <c r="I36" s="34">
        <f>'CF(M)'!A37</f>
        <v>37</v>
      </c>
      <c r="J36" s="34" t="str">
        <f t="shared" si="11"/>
        <v>'CF(M)'!37:37</v>
      </c>
      <c r="K36" s="12"/>
      <c r="L36" s="793">
        <f t="shared" ca="1" si="7"/>
        <v>958930.17227159697</v>
      </c>
      <c r="M36" s="796">
        <f t="shared" ca="1" si="20"/>
        <v>0</v>
      </c>
      <c r="N36" s="796">
        <f t="shared" ca="1" si="20"/>
        <v>273980.04922045628</v>
      </c>
      <c r="O36" s="796">
        <f t="shared" ca="1" si="20"/>
        <v>273980.04922045628</v>
      </c>
      <c r="P36" s="796">
        <f t="shared" ca="1" si="20"/>
        <v>273980.04922045628</v>
      </c>
      <c r="Q36" s="796">
        <f t="shared" ca="1" si="20"/>
        <v>136990.02461022814</v>
      </c>
      <c r="R36" s="796">
        <f t="shared" ca="1" si="20"/>
        <v>0</v>
      </c>
      <c r="S36" s="796">
        <f t="shared" ca="1" si="20"/>
        <v>0</v>
      </c>
      <c r="T36" s="796">
        <f t="shared" ca="1" si="20"/>
        <v>0</v>
      </c>
      <c r="U36" s="796">
        <f t="shared" ca="1" si="20"/>
        <v>0</v>
      </c>
      <c r="V36" s="796">
        <f t="shared" ca="1" si="20"/>
        <v>0</v>
      </c>
      <c r="W36" s="796">
        <f t="shared" ca="1" si="20"/>
        <v>0</v>
      </c>
      <c r="AB36" s="138"/>
      <c r="AC36" s="58"/>
      <c r="AD36" s="58"/>
    </row>
    <row r="37" spans="1:30" x14ac:dyDescent="0.2">
      <c r="A37" s="11">
        <f>ROW()</f>
        <v>37</v>
      </c>
      <c r="C37" s="38" t="str">
        <f>'A&amp;R'!I51</f>
        <v>자산보관수수료</v>
      </c>
      <c r="E37" s="34" t="str">
        <f t="shared" si="13"/>
        <v>'CF(M)'!</v>
      </c>
      <c r="F37" s="34">
        <f t="shared" si="13"/>
        <v>5</v>
      </c>
      <c r="G37" s="34" t="str">
        <f t="shared" si="10"/>
        <v>'CF(M)'!5:5</v>
      </c>
      <c r="H37" s="106" t="str">
        <f t="shared" si="28"/>
        <v>'CF(M)'!</v>
      </c>
      <c r="I37" s="34">
        <f>'CF(M)'!A38</f>
        <v>38</v>
      </c>
      <c r="J37" s="34" t="str">
        <f t="shared" si="11"/>
        <v>'CF(M)'!38:38</v>
      </c>
      <c r="K37" s="12"/>
      <c r="L37" s="793">
        <f t="shared" ca="1" si="7"/>
        <v>144193.44059321409</v>
      </c>
      <c r="M37" s="796">
        <f t="shared" ca="1" si="20"/>
        <v>0</v>
      </c>
      <c r="N37" s="796">
        <f t="shared" ca="1" si="20"/>
        <v>41198.12588377545</v>
      </c>
      <c r="O37" s="796">
        <f t="shared" ca="1" si="20"/>
        <v>41198.12588377545</v>
      </c>
      <c r="P37" s="796">
        <f t="shared" ca="1" si="20"/>
        <v>41198.12588377545</v>
      </c>
      <c r="Q37" s="796">
        <f t="shared" ca="1" si="20"/>
        <v>20599.062941887725</v>
      </c>
      <c r="R37" s="796">
        <f t="shared" ca="1" si="20"/>
        <v>0</v>
      </c>
      <c r="S37" s="796">
        <f t="shared" ca="1" si="20"/>
        <v>0</v>
      </c>
      <c r="T37" s="796">
        <f t="shared" ca="1" si="20"/>
        <v>0</v>
      </c>
      <c r="U37" s="796">
        <f t="shared" ca="1" si="20"/>
        <v>0</v>
      </c>
      <c r="V37" s="796">
        <f t="shared" ca="1" si="20"/>
        <v>0</v>
      </c>
      <c r="W37" s="796">
        <f t="shared" ca="1" si="20"/>
        <v>0</v>
      </c>
      <c r="AB37" s="138"/>
      <c r="AC37" s="58"/>
      <c r="AD37" s="58"/>
    </row>
    <row r="38" spans="1:30" x14ac:dyDescent="0.2">
      <c r="A38" s="11">
        <f>ROW()</f>
        <v>38</v>
      </c>
      <c r="C38" s="38" t="str">
        <f>'A&amp;R'!I52</f>
        <v>사무수탁관리</v>
      </c>
      <c r="E38" s="34" t="str">
        <f t="shared" si="13"/>
        <v>'CF(M)'!</v>
      </c>
      <c r="F38" s="34">
        <f t="shared" si="13"/>
        <v>5</v>
      </c>
      <c r="G38" s="34" t="str">
        <f t="shared" si="10"/>
        <v>'CF(M)'!5:5</v>
      </c>
      <c r="H38" s="106" t="str">
        <f t="shared" si="28"/>
        <v>'CF(M)'!</v>
      </c>
      <c r="I38" s="34">
        <f>'CF(M)'!A39</f>
        <v>39</v>
      </c>
      <c r="J38" s="34" t="str">
        <f t="shared" si="11"/>
        <v>'CF(M)'!39:39</v>
      </c>
      <c r="K38" s="12"/>
      <c r="L38" s="793">
        <f t="shared" ca="1" si="7"/>
        <v>96128.960395476068</v>
      </c>
      <c r="M38" s="796">
        <f t="shared" ca="1" si="20"/>
        <v>0</v>
      </c>
      <c r="N38" s="796">
        <f t="shared" ca="1" si="20"/>
        <v>27465.417255850305</v>
      </c>
      <c r="O38" s="796">
        <f t="shared" ca="1" si="20"/>
        <v>27465.417255850305</v>
      </c>
      <c r="P38" s="796">
        <f t="shared" ca="1" si="20"/>
        <v>27465.417255850305</v>
      </c>
      <c r="Q38" s="796">
        <f t="shared" ca="1" si="20"/>
        <v>13732.708627925153</v>
      </c>
      <c r="R38" s="796">
        <f t="shared" ca="1" si="20"/>
        <v>0</v>
      </c>
      <c r="S38" s="796">
        <f t="shared" ca="1" si="20"/>
        <v>0</v>
      </c>
      <c r="T38" s="796">
        <f t="shared" ca="1" si="20"/>
        <v>0</v>
      </c>
      <c r="U38" s="796">
        <f t="shared" ca="1" si="20"/>
        <v>0</v>
      </c>
      <c r="V38" s="796">
        <f t="shared" ca="1" si="20"/>
        <v>0</v>
      </c>
      <c r="W38" s="796">
        <f t="shared" ca="1" si="20"/>
        <v>0</v>
      </c>
    </row>
    <row r="39" spans="1:30" x14ac:dyDescent="0.2">
      <c r="A39" s="11">
        <f>ROW()</f>
        <v>39</v>
      </c>
      <c r="C39" s="38" t="str">
        <f>'A&amp;R'!I53</f>
        <v>판매수수료</v>
      </c>
      <c r="E39" s="34" t="str">
        <f t="shared" si="13"/>
        <v>'CF(M)'!</v>
      </c>
      <c r="F39" s="34">
        <f t="shared" si="13"/>
        <v>5</v>
      </c>
      <c r="G39" s="34" t="str">
        <f>E39&amp;F39&amp;":"&amp;F39</f>
        <v>'CF(M)'!5:5</v>
      </c>
      <c r="H39" s="106" t="str">
        <f t="shared" si="28"/>
        <v>'CF(M)'!</v>
      </c>
      <c r="I39" s="34">
        <f>'CF(M)'!A40</f>
        <v>40</v>
      </c>
      <c r="J39" s="34" t="str">
        <f>H39&amp;I39&amp;":"&amp;I39</f>
        <v>'CF(M)'!40:40</v>
      </c>
      <c r="K39" s="12"/>
      <c r="L39" s="793">
        <f t="shared" ca="1" si="7"/>
        <v>0</v>
      </c>
      <c r="M39" s="796">
        <f t="shared" ca="1" si="20"/>
        <v>0</v>
      </c>
      <c r="N39" s="796">
        <f t="shared" ca="1" si="20"/>
        <v>0</v>
      </c>
      <c r="O39" s="796">
        <f t="shared" ca="1" si="20"/>
        <v>0</v>
      </c>
      <c r="P39" s="796">
        <f t="shared" ca="1" si="20"/>
        <v>0</v>
      </c>
      <c r="Q39" s="796">
        <f t="shared" ca="1" si="20"/>
        <v>0</v>
      </c>
      <c r="R39" s="796">
        <f t="shared" ca="1" si="20"/>
        <v>0</v>
      </c>
      <c r="S39" s="796">
        <f t="shared" ca="1" si="20"/>
        <v>0</v>
      </c>
      <c r="T39" s="796">
        <f t="shared" ca="1" si="20"/>
        <v>0</v>
      </c>
      <c r="U39" s="796">
        <f t="shared" ca="1" si="20"/>
        <v>0</v>
      </c>
      <c r="V39" s="796">
        <f t="shared" ca="1" si="20"/>
        <v>0</v>
      </c>
      <c r="W39" s="796">
        <f t="shared" ca="1" si="20"/>
        <v>0</v>
      </c>
    </row>
    <row r="40" spans="1:30" x14ac:dyDescent="0.2">
      <c r="A40" s="11">
        <f>ROW()</f>
        <v>40</v>
      </c>
      <c r="C40" s="38" t="str">
        <f>'A&amp;R'!I54</f>
        <v>세무 및 감사보수</v>
      </c>
      <c r="E40" s="34" t="str">
        <f t="shared" si="13"/>
        <v>'CF(M)'!</v>
      </c>
      <c r="F40" s="34">
        <f t="shared" si="13"/>
        <v>5</v>
      </c>
      <c r="G40" s="34" t="str">
        <f>E40&amp;F40&amp;":"&amp;F40</f>
        <v>'CF(M)'!5:5</v>
      </c>
      <c r="H40" s="106" t="str">
        <f t="shared" si="28"/>
        <v>'CF(M)'!</v>
      </c>
      <c r="I40" s="34">
        <f>'CF(M)'!A41</f>
        <v>41</v>
      </c>
      <c r="J40" s="34" t="str">
        <f>H40&amp;I40&amp;":"&amp;I40</f>
        <v>'CF(M)'!41:41</v>
      </c>
      <c r="K40" s="12"/>
      <c r="L40" s="793">
        <f t="shared" ca="1" si="7"/>
        <v>13999.999999999998</v>
      </c>
      <c r="M40" s="796">
        <f t="shared" ca="1" si="20"/>
        <v>0</v>
      </c>
      <c r="N40" s="796">
        <f t="shared" ca="1" si="20"/>
        <v>3999.9999999999995</v>
      </c>
      <c r="O40" s="796">
        <f t="shared" ca="1" si="20"/>
        <v>3999.9999999999995</v>
      </c>
      <c r="P40" s="796">
        <f t="shared" ca="1" si="20"/>
        <v>3999.9999999999995</v>
      </c>
      <c r="Q40" s="796">
        <f t="shared" ca="1" si="20"/>
        <v>1999.9999999999998</v>
      </c>
      <c r="R40" s="796">
        <f t="shared" ca="1" si="20"/>
        <v>0</v>
      </c>
      <c r="S40" s="796">
        <f t="shared" ca="1" si="20"/>
        <v>0</v>
      </c>
      <c r="T40" s="796">
        <f t="shared" ca="1" si="20"/>
        <v>0</v>
      </c>
      <c r="U40" s="796">
        <f t="shared" ca="1" si="20"/>
        <v>0</v>
      </c>
      <c r="V40" s="796">
        <f t="shared" ca="1" si="20"/>
        <v>0</v>
      </c>
      <c r="W40" s="796">
        <f t="shared" ca="1" si="20"/>
        <v>0</v>
      </c>
    </row>
    <row r="41" spans="1:30" x14ac:dyDescent="0.2">
      <c r="A41" s="11">
        <f>ROW()</f>
        <v>41</v>
      </c>
      <c r="C41" s="38" t="str">
        <f>'CF(M)'!C42</f>
        <v>부가세불공제분(영업외)</v>
      </c>
      <c r="E41" s="34" t="str">
        <f t="shared" si="13"/>
        <v>'CF(M)'!</v>
      </c>
      <c r="F41" s="34">
        <f t="shared" si="13"/>
        <v>5</v>
      </c>
      <c r="G41" s="34" t="str">
        <f>E41&amp;F41&amp;":"&amp;F41</f>
        <v>'CF(M)'!5:5</v>
      </c>
      <c r="H41" s="106" t="str">
        <f t="shared" si="28"/>
        <v>'CF(M)'!</v>
      </c>
      <c r="I41" s="34">
        <f>'CF(M)'!A42</f>
        <v>42</v>
      </c>
      <c r="J41" s="34" t="str">
        <f>H41&amp;I41&amp;":"&amp;I41</f>
        <v>'CF(M)'!42:42</v>
      </c>
      <c r="K41" s="12"/>
      <c r="L41" s="793">
        <f t="shared" ca="1" si="7"/>
        <v>0</v>
      </c>
      <c r="M41" s="796">
        <f t="shared" ca="1" si="20"/>
        <v>0</v>
      </c>
      <c r="N41" s="796">
        <f t="shared" ca="1" si="20"/>
        <v>0</v>
      </c>
      <c r="O41" s="796">
        <f t="shared" ca="1" si="20"/>
        <v>0</v>
      </c>
      <c r="P41" s="796">
        <f t="shared" ca="1" si="20"/>
        <v>0</v>
      </c>
      <c r="Q41" s="796">
        <f t="shared" ca="1" si="20"/>
        <v>0</v>
      </c>
      <c r="R41" s="796">
        <f t="shared" ca="1" si="20"/>
        <v>0</v>
      </c>
      <c r="S41" s="796">
        <f t="shared" ca="1" si="20"/>
        <v>0</v>
      </c>
      <c r="T41" s="796">
        <f t="shared" ca="1" si="20"/>
        <v>0</v>
      </c>
      <c r="U41" s="796">
        <f t="shared" ca="1" si="20"/>
        <v>0</v>
      </c>
      <c r="V41" s="796">
        <f t="shared" ca="1" si="20"/>
        <v>0</v>
      </c>
      <c r="W41" s="796">
        <f t="shared" ca="1" si="20"/>
        <v>0</v>
      </c>
    </row>
    <row r="42" spans="1:30" x14ac:dyDescent="0.2">
      <c r="A42" s="11">
        <f>ROW()</f>
        <v>42</v>
      </c>
      <c r="C42" s="398" t="s">
        <v>171</v>
      </c>
      <c r="D42" s="398"/>
      <c r="E42" s="398"/>
      <c r="F42" s="398"/>
      <c r="G42" s="398" t="str">
        <f t="shared" si="10"/>
        <v>:</v>
      </c>
      <c r="H42" s="398"/>
      <c r="I42" s="398"/>
      <c r="J42" s="398" t="str">
        <f t="shared" si="11"/>
        <v>:</v>
      </c>
      <c r="K42" s="403"/>
      <c r="L42" s="794">
        <f t="shared" ca="1" si="7"/>
        <v>-7729444.6982611865</v>
      </c>
      <c r="M42" s="794">
        <f t="shared" ref="M42:W42" ca="1" si="29">SUM(M43:M46)</f>
        <v>-138721443.7855919</v>
      </c>
      <c r="N42" s="794">
        <f t="shared" ca="1" si="29"/>
        <v>1831419.1753637993</v>
      </c>
      <c r="O42" s="794">
        <f t="shared" ca="1" si="29"/>
        <v>0</v>
      </c>
      <c r="P42" s="794">
        <f t="shared" ca="1" si="29"/>
        <v>0</v>
      </c>
      <c r="Q42" s="794">
        <f t="shared" ca="1" si="29"/>
        <v>129160579.9119669</v>
      </c>
      <c r="R42" s="794">
        <f t="shared" ca="1" si="29"/>
        <v>0</v>
      </c>
      <c r="S42" s="794">
        <f t="shared" ca="1" si="29"/>
        <v>0</v>
      </c>
      <c r="T42" s="794">
        <f t="shared" ca="1" si="29"/>
        <v>0</v>
      </c>
      <c r="U42" s="794">
        <f t="shared" ca="1" si="29"/>
        <v>0</v>
      </c>
      <c r="V42" s="794">
        <f t="shared" ca="1" si="29"/>
        <v>0</v>
      </c>
      <c r="W42" s="794">
        <f t="shared" ca="1" si="29"/>
        <v>0</v>
      </c>
    </row>
    <row r="43" spans="1:30" x14ac:dyDescent="0.2">
      <c r="A43" s="11">
        <f>ROW()</f>
        <v>43</v>
      </c>
      <c r="C43" s="38" t="s">
        <v>272</v>
      </c>
      <c r="E43" s="34" t="str">
        <f t="shared" si="13"/>
        <v>'CF(M)'!</v>
      </c>
      <c r="F43" s="34">
        <f t="shared" si="13"/>
        <v>5</v>
      </c>
      <c r="G43" s="34" t="str">
        <f t="shared" si="10"/>
        <v>'CF(M)'!5:5</v>
      </c>
      <c r="H43" s="106" t="str">
        <f>E43</f>
        <v>'CF(M)'!</v>
      </c>
      <c r="I43" s="34">
        <f>'CF(M)'!A44</f>
        <v>44</v>
      </c>
      <c r="J43" s="34" t="str">
        <f t="shared" si="11"/>
        <v>'CF(M)'!44:44</v>
      </c>
      <c r="L43" s="793">
        <f t="shared" ca="1" si="7"/>
        <v>-136890024.61022809</v>
      </c>
      <c r="M43" s="796">
        <f t="shared" ca="1" si="20"/>
        <v>-136890024.61022809</v>
      </c>
      <c r="N43" s="796">
        <f t="shared" ca="1" si="20"/>
        <v>0</v>
      </c>
      <c r="O43" s="796">
        <f t="shared" ca="1" si="20"/>
        <v>0</v>
      </c>
      <c r="P43" s="796">
        <f t="shared" ca="1" si="20"/>
        <v>0</v>
      </c>
      <c r="Q43" s="796">
        <f t="shared" ca="1" si="20"/>
        <v>0</v>
      </c>
      <c r="R43" s="796">
        <f t="shared" ca="1" si="20"/>
        <v>0</v>
      </c>
      <c r="S43" s="796">
        <f t="shared" ca="1" si="20"/>
        <v>0</v>
      </c>
      <c r="T43" s="796">
        <f t="shared" ca="1" si="20"/>
        <v>0</v>
      </c>
      <c r="U43" s="796">
        <f t="shared" ca="1" si="20"/>
        <v>0</v>
      </c>
      <c r="V43" s="796">
        <f t="shared" ca="1" si="20"/>
        <v>0</v>
      </c>
      <c r="W43" s="796">
        <f t="shared" ca="1" si="20"/>
        <v>0</v>
      </c>
    </row>
    <row r="44" spans="1:30" x14ac:dyDescent="0.2">
      <c r="A44" s="11">
        <f>ROW()</f>
        <v>44</v>
      </c>
      <c r="C44" s="38" t="s">
        <v>273</v>
      </c>
      <c r="E44" s="34" t="str">
        <f t="shared" si="13"/>
        <v>'CF(M)'!</v>
      </c>
      <c r="F44" s="34">
        <f t="shared" si="13"/>
        <v>5</v>
      </c>
      <c r="G44" s="34" t="str">
        <f t="shared" si="10"/>
        <v>'CF(M)'!5:5</v>
      </c>
      <c r="H44" s="106" t="str">
        <f>E44</f>
        <v>'CF(M)'!</v>
      </c>
      <c r="I44" s="34">
        <f>'CF(M)'!A45</f>
        <v>45</v>
      </c>
      <c r="J44" s="34" t="str">
        <f t="shared" si="11"/>
        <v>'CF(M)'!45:45</v>
      </c>
      <c r="L44" s="793">
        <f t="shared" ca="1" si="7"/>
        <v>129160579.9119669</v>
      </c>
      <c r="M44" s="796">
        <f t="shared" ca="1" si="20"/>
        <v>0</v>
      </c>
      <c r="N44" s="796">
        <f t="shared" ca="1" si="20"/>
        <v>0</v>
      </c>
      <c r="O44" s="796">
        <f t="shared" ca="1" si="20"/>
        <v>0</v>
      </c>
      <c r="P44" s="796">
        <f t="shared" ca="1" si="20"/>
        <v>0</v>
      </c>
      <c r="Q44" s="796">
        <f t="shared" ca="1" si="20"/>
        <v>129160579.9119669</v>
      </c>
      <c r="R44" s="796">
        <f t="shared" ca="1" si="20"/>
        <v>0</v>
      </c>
      <c r="S44" s="796">
        <f t="shared" ca="1" si="20"/>
        <v>0</v>
      </c>
      <c r="T44" s="796">
        <f t="shared" ca="1" si="20"/>
        <v>0</v>
      </c>
      <c r="U44" s="796">
        <f t="shared" ca="1" si="20"/>
        <v>0</v>
      </c>
      <c r="V44" s="796">
        <f t="shared" ca="1" si="20"/>
        <v>0</v>
      </c>
      <c r="W44" s="796">
        <f t="shared" ca="1" si="20"/>
        <v>0</v>
      </c>
    </row>
    <row r="45" spans="1:30" x14ac:dyDescent="0.2">
      <c r="A45" s="11">
        <f>ROW()</f>
        <v>45</v>
      </c>
      <c r="C45" s="38" t="s">
        <v>330</v>
      </c>
      <c r="E45" s="34" t="str">
        <f t="shared" si="13"/>
        <v>'CF(M)'!</v>
      </c>
      <c r="F45" s="34">
        <f t="shared" si="13"/>
        <v>5</v>
      </c>
      <c r="G45" s="34" t="str">
        <f t="shared" si="10"/>
        <v>'CF(M)'!5:5</v>
      </c>
      <c r="H45" s="106" t="str">
        <f>E45</f>
        <v>'CF(M)'!</v>
      </c>
      <c r="I45" s="34">
        <f>'CF(M)'!A46</f>
        <v>46</v>
      </c>
      <c r="J45" s="34" t="str">
        <f t="shared" si="11"/>
        <v>'CF(M)'!46:46</v>
      </c>
      <c r="L45" s="793">
        <f t="shared" ref="L45:L66" ca="1" si="30">SUM(M45:W45)</f>
        <v>-1831419.1753637993</v>
      </c>
      <c r="M45" s="796">
        <f t="shared" ca="1" si="20"/>
        <v>-1831419.1753637993</v>
      </c>
      <c r="N45" s="796">
        <f t="shared" ca="1" si="20"/>
        <v>0</v>
      </c>
      <c r="O45" s="796">
        <f t="shared" ca="1" si="20"/>
        <v>0</v>
      </c>
      <c r="P45" s="796">
        <f t="shared" ca="1" si="20"/>
        <v>0</v>
      </c>
      <c r="Q45" s="796">
        <f t="shared" ca="1" si="20"/>
        <v>0</v>
      </c>
      <c r="R45" s="796">
        <f t="shared" ca="1" si="20"/>
        <v>0</v>
      </c>
      <c r="S45" s="796">
        <f t="shared" ca="1" si="20"/>
        <v>0</v>
      </c>
      <c r="T45" s="796">
        <f t="shared" ca="1" si="20"/>
        <v>0</v>
      </c>
      <c r="U45" s="796">
        <f t="shared" ca="1" si="20"/>
        <v>0</v>
      </c>
      <c r="V45" s="796">
        <f t="shared" ca="1" si="20"/>
        <v>0</v>
      </c>
      <c r="W45" s="796">
        <f t="shared" ca="1" si="20"/>
        <v>0</v>
      </c>
    </row>
    <row r="46" spans="1:30" x14ac:dyDescent="0.2">
      <c r="A46" s="11">
        <f>ROW()</f>
        <v>46</v>
      </c>
      <c r="C46" s="38" t="s">
        <v>331</v>
      </c>
      <c r="E46" s="34" t="str">
        <f t="shared" si="13"/>
        <v>'CF(M)'!</v>
      </c>
      <c r="F46" s="34">
        <f t="shared" si="13"/>
        <v>5</v>
      </c>
      <c r="G46" s="34" t="str">
        <f t="shared" si="10"/>
        <v>'CF(M)'!5:5</v>
      </c>
      <c r="H46" s="106" t="str">
        <f>E46</f>
        <v>'CF(M)'!</v>
      </c>
      <c r="I46" s="34">
        <f>'CF(M)'!A47</f>
        <v>47</v>
      </c>
      <c r="J46" s="34" t="str">
        <f t="shared" si="11"/>
        <v>'CF(M)'!47:47</v>
      </c>
      <c r="L46" s="793">
        <f t="shared" ca="1" si="30"/>
        <v>1831419.1753637993</v>
      </c>
      <c r="M46" s="796">
        <f t="shared" ca="1" si="20"/>
        <v>0</v>
      </c>
      <c r="N46" s="796">
        <f t="shared" ca="1" si="20"/>
        <v>1831419.1753637993</v>
      </c>
      <c r="O46" s="796">
        <f t="shared" ca="1" si="20"/>
        <v>0</v>
      </c>
      <c r="P46" s="796">
        <f t="shared" ca="1" si="20"/>
        <v>0</v>
      </c>
      <c r="Q46" s="796">
        <f t="shared" ca="1" si="20"/>
        <v>0</v>
      </c>
      <c r="R46" s="796">
        <f t="shared" ca="1" si="20"/>
        <v>0</v>
      </c>
      <c r="S46" s="796">
        <f t="shared" ca="1" si="20"/>
        <v>0</v>
      </c>
      <c r="T46" s="796">
        <f t="shared" ca="1" si="20"/>
        <v>0</v>
      </c>
      <c r="U46" s="796">
        <f t="shared" ca="1" si="20"/>
        <v>0</v>
      </c>
      <c r="V46" s="796">
        <f t="shared" ca="1" si="20"/>
        <v>0</v>
      </c>
      <c r="W46" s="796">
        <f t="shared" ca="1" si="20"/>
        <v>0</v>
      </c>
    </row>
    <row r="47" spans="1:30" x14ac:dyDescent="0.2">
      <c r="A47" s="11">
        <f>ROW()</f>
        <v>47</v>
      </c>
      <c r="C47" s="398" t="s">
        <v>172</v>
      </c>
      <c r="D47" s="398"/>
      <c r="E47" s="398"/>
      <c r="F47" s="398"/>
      <c r="G47" s="398" t="str">
        <f t="shared" si="10"/>
        <v>:</v>
      </c>
      <c r="H47" s="398"/>
      <c r="I47" s="398"/>
      <c r="J47" s="398" t="str">
        <f t="shared" si="11"/>
        <v>:</v>
      </c>
      <c r="K47" s="403"/>
      <c r="L47" s="794">
        <f t="shared" ca="1" si="30"/>
        <v>4722639.2255345434</v>
      </c>
      <c r="M47" s="794">
        <f t="shared" ref="M47:W47" ca="1" si="31">SUM(M48:M65)</f>
        <v>139121443.7855919</v>
      </c>
      <c r="N47" s="794">
        <f t="shared" ca="1" si="31"/>
        <v>-2761520.4762324966</v>
      </c>
      <c r="O47" s="794">
        <f t="shared" ca="1" si="31"/>
        <v>-904080.13662435079</v>
      </c>
      <c r="P47" s="794">
        <f t="shared" ca="1" si="31"/>
        <v>-628584.62283914909</v>
      </c>
      <c r="Q47" s="794">
        <f t="shared" ca="1" si="31"/>
        <v>-130104619.32436137</v>
      </c>
      <c r="R47" s="794">
        <f t="shared" ca="1" si="31"/>
        <v>0</v>
      </c>
      <c r="S47" s="794">
        <f t="shared" ca="1" si="31"/>
        <v>0</v>
      </c>
      <c r="T47" s="794">
        <f t="shared" ca="1" si="31"/>
        <v>0</v>
      </c>
      <c r="U47" s="794">
        <f t="shared" ca="1" si="31"/>
        <v>0</v>
      </c>
      <c r="V47" s="794">
        <f t="shared" ca="1" si="31"/>
        <v>0</v>
      </c>
      <c r="W47" s="794">
        <f t="shared" ca="1" si="31"/>
        <v>0</v>
      </c>
    </row>
    <row r="48" spans="1:30" x14ac:dyDescent="0.2">
      <c r="A48" s="11">
        <f>ROW()</f>
        <v>48</v>
      </c>
      <c r="C48" s="38" t="str">
        <f>'CF(M)'!C49</f>
        <v>부가세차입금의 차입</v>
      </c>
      <c r="D48" s="104"/>
      <c r="E48" s="34" t="str">
        <f t="shared" si="13"/>
        <v>'CF(M)'!</v>
      </c>
      <c r="F48" s="34">
        <f t="shared" si="13"/>
        <v>5</v>
      </c>
      <c r="G48" s="34" t="str">
        <f t="shared" si="10"/>
        <v>'CF(M)'!5:5</v>
      </c>
      <c r="H48" s="106" t="str">
        <f t="shared" ref="H48:H65" si="32">E48</f>
        <v>'CF(M)'!</v>
      </c>
      <c r="I48" s="34">
        <f>'CF(M)'!A49</f>
        <v>49</v>
      </c>
      <c r="J48" s="34" t="str">
        <f t="shared" si="11"/>
        <v>'CF(M)'!49:49</v>
      </c>
      <c r="K48" s="105"/>
      <c r="L48" s="793">
        <f t="shared" ca="1" si="30"/>
        <v>1831419.1753637993</v>
      </c>
      <c r="M48" s="796">
        <f t="shared" ca="1" si="20"/>
        <v>1831419.1753637993</v>
      </c>
      <c r="N48" s="796">
        <f t="shared" ca="1" si="20"/>
        <v>0</v>
      </c>
      <c r="O48" s="796">
        <f t="shared" ca="1" si="20"/>
        <v>0</v>
      </c>
      <c r="P48" s="796">
        <f t="shared" ca="1" si="20"/>
        <v>0</v>
      </c>
      <c r="Q48" s="796">
        <f t="shared" ca="1" si="20"/>
        <v>0</v>
      </c>
      <c r="R48" s="796">
        <f t="shared" ca="1" si="20"/>
        <v>0</v>
      </c>
      <c r="S48" s="796">
        <f t="shared" ca="1" si="20"/>
        <v>0</v>
      </c>
      <c r="T48" s="796">
        <f t="shared" ca="1" si="20"/>
        <v>0</v>
      </c>
      <c r="U48" s="796">
        <f t="shared" ca="1" si="20"/>
        <v>0</v>
      </c>
      <c r="V48" s="796">
        <f t="shared" ca="1" si="20"/>
        <v>0</v>
      </c>
      <c r="W48" s="796">
        <f t="shared" ca="1" si="20"/>
        <v>0</v>
      </c>
    </row>
    <row r="49" spans="1:28" x14ac:dyDescent="0.2">
      <c r="A49" s="11">
        <f>ROW()</f>
        <v>49</v>
      </c>
      <c r="C49" s="38" t="str">
        <f>'CF(M)'!C50</f>
        <v>부가세차입금의 상환</v>
      </c>
      <c r="D49" s="104"/>
      <c r="E49" s="34" t="str">
        <f t="shared" si="13"/>
        <v>'CF(M)'!</v>
      </c>
      <c r="F49" s="34">
        <f t="shared" si="13"/>
        <v>5</v>
      </c>
      <c r="G49" s="34" t="str">
        <f t="shared" si="10"/>
        <v>'CF(M)'!5:5</v>
      </c>
      <c r="H49" s="106" t="str">
        <f t="shared" si="32"/>
        <v>'CF(M)'!</v>
      </c>
      <c r="I49" s="34">
        <f>'CF(M)'!A50</f>
        <v>50</v>
      </c>
      <c r="J49" s="34" t="str">
        <f t="shared" si="11"/>
        <v>'CF(M)'!50:50</v>
      </c>
      <c r="K49" s="105"/>
      <c r="L49" s="793">
        <f t="shared" ca="1" si="30"/>
        <v>-1831419.1753637993</v>
      </c>
      <c r="M49" s="796">
        <f t="shared" ca="1" si="20"/>
        <v>0</v>
      </c>
      <c r="N49" s="796">
        <f t="shared" ca="1" si="20"/>
        <v>-1831419.1753637993</v>
      </c>
      <c r="O49" s="796">
        <f t="shared" ca="1" si="20"/>
        <v>0</v>
      </c>
      <c r="P49" s="796">
        <f t="shared" ca="1" si="20"/>
        <v>0</v>
      </c>
      <c r="Q49" s="796">
        <f t="shared" ca="1" si="20"/>
        <v>0</v>
      </c>
      <c r="R49" s="796">
        <f t="shared" ca="1" si="20"/>
        <v>0</v>
      </c>
      <c r="S49" s="796">
        <f t="shared" ca="1" si="20"/>
        <v>0</v>
      </c>
      <c r="T49" s="796">
        <f t="shared" ca="1" si="20"/>
        <v>0</v>
      </c>
      <c r="U49" s="796">
        <f t="shared" ca="1" si="20"/>
        <v>0</v>
      </c>
      <c r="V49" s="796">
        <f t="shared" ca="1" si="20"/>
        <v>0</v>
      </c>
      <c r="W49" s="796">
        <f t="shared" ca="1" si="20"/>
        <v>0</v>
      </c>
    </row>
    <row r="50" spans="1:28" x14ac:dyDescent="0.2">
      <c r="A50" s="113"/>
      <c r="C50" s="38" t="str">
        <f>'CF(M)'!C51</f>
        <v>단기차입금의 차입</v>
      </c>
      <c r="D50" s="104"/>
      <c r="E50" s="34" t="str">
        <f t="shared" si="13"/>
        <v>'CF(M)'!</v>
      </c>
      <c r="F50" s="34">
        <f t="shared" si="13"/>
        <v>5</v>
      </c>
      <c r="G50" s="34" t="str">
        <f t="shared" ref="G50:G51" si="33">E50&amp;F50&amp;":"&amp;F50</f>
        <v>'CF(M)'!5:5</v>
      </c>
      <c r="H50" s="106" t="str">
        <f t="shared" ref="H50:H51" si="34">E50</f>
        <v>'CF(M)'!</v>
      </c>
      <c r="I50" s="34">
        <f>'CF(M)'!A51</f>
        <v>51</v>
      </c>
      <c r="J50" s="34" t="str">
        <f t="shared" ref="J50:J51" si="35">H50&amp;I50&amp;":"&amp;I50</f>
        <v>'CF(M)'!51:51</v>
      </c>
      <c r="K50" s="105"/>
      <c r="L50" s="793">
        <f t="shared" ref="L50:L51" ca="1" si="36">SUM(M50:W50)</f>
        <v>2.9802322387695313E-8</v>
      </c>
      <c r="M50" s="796">
        <f t="shared" ca="1" si="20"/>
        <v>0</v>
      </c>
      <c r="N50" s="796">
        <f t="shared" ca="1" si="20"/>
        <v>0</v>
      </c>
      <c r="O50" s="796">
        <f t="shared" ca="1" si="20"/>
        <v>0</v>
      </c>
      <c r="P50" s="796">
        <f t="shared" ca="1" si="20"/>
        <v>0</v>
      </c>
      <c r="Q50" s="796">
        <f t="shared" ca="1" si="20"/>
        <v>2.9802322387695313E-8</v>
      </c>
      <c r="R50" s="796">
        <f t="shared" ca="1" si="20"/>
        <v>0</v>
      </c>
      <c r="S50" s="796">
        <f t="shared" ca="1" si="20"/>
        <v>0</v>
      </c>
      <c r="T50" s="796">
        <f t="shared" ca="1" si="20"/>
        <v>0</v>
      </c>
      <c r="U50" s="796">
        <f t="shared" ca="1" si="20"/>
        <v>0</v>
      </c>
      <c r="V50" s="796">
        <f t="shared" ca="1" si="20"/>
        <v>0</v>
      </c>
      <c r="W50" s="796">
        <f t="shared" ca="1" si="20"/>
        <v>0</v>
      </c>
    </row>
    <row r="51" spans="1:28" x14ac:dyDescent="0.2">
      <c r="A51" s="113"/>
      <c r="C51" s="38" t="str">
        <f>'CF(M)'!C52</f>
        <v>단기차입금의 상환</v>
      </c>
      <c r="D51" s="104"/>
      <c r="E51" s="34" t="str">
        <f t="shared" si="13"/>
        <v>'CF(M)'!</v>
      </c>
      <c r="F51" s="34">
        <f t="shared" si="13"/>
        <v>5</v>
      </c>
      <c r="G51" s="34" t="str">
        <f t="shared" si="33"/>
        <v>'CF(M)'!5:5</v>
      </c>
      <c r="H51" s="106" t="str">
        <f t="shared" si="34"/>
        <v>'CF(M)'!</v>
      </c>
      <c r="I51" s="34">
        <f>'CF(M)'!A52</f>
        <v>52</v>
      </c>
      <c r="J51" s="34" t="str">
        <f t="shared" si="35"/>
        <v>'CF(M)'!52:52</v>
      </c>
      <c r="K51" s="105"/>
      <c r="L51" s="793">
        <f t="shared" ca="1" si="36"/>
        <v>0</v>
      </c>
      <c r="M51" s="796">
        <f t="shared" ref="M51:W51" ca="1" si="37">SUMIF(INDIRECT($G51),M$5,INDIRECT($J51))</f>
        <v>0</v>
      </c>
      <c r="N51" s="796">
        <f t="shared" ca="1" si="37"/>
        <v>0</v>
      </c>
      <c r="O51" s="796">
        <f t="shared" ca="1" si="37"/>
        <v>0</v>
      </c>
      <c r="P51" s="796">
        <f t="shared" ca="1" si="37"/>
        <v>0</v>
      </c>
      <c r="Q51" s="796">
        <f t="shared" ca="1" si="37"/>
        <v>0</v>
      </c>
      <c r="R51" s="796">
        <f t="shared" ca="1" si="37"/>
        <v>0</v>
      </c>
      <c r="S51" s="796">
        <f t="shared" ca="1" si="37"/>
        <v>0</v>
      </c>
      <c r="T51" s="796">
        <f t="shared" ca="1" si="37"/>
        <v>0</v>
      </c>
      <c r="U51" s="796">
        <f t="shared" ca="1" si="37"/>
        <v>0</v>
      </c>
      <c r="V51" s="796">
        <f t="shared" ca="1" si="37"/>
        <v>0</v>
      </c>
      <c r="W51" s="796">
        <f t="shared" ca="1" si="37"/>
        <v>0</v>
      </c>
    </row>
    <row r="52" spans="1:28" x14ac:dyDescent="0.2">
      <c r="A52" s="11">
        <f>ROW()</f>
        <v>52</v>
      </c>
      <c r="C52" s="38" t="str">
        <f>'CF(M)'!C53</f>
        <v>담보차입금(선순위)의 차입</v>
      </c>
      <c r="E52" s="34" t="str">
        <f t="shared" si="13"/>
        <v>'CF(M)'!</v>
      </c>
      <c r="F52" s="34">
        <f t="shared" si="13"/>
        <v>5</v>
      </c>
      <c r="G52" s="34" t="str">
        <f t="shared" si="10"/>
        <v>'CF(M)'!5:5</v>
      </c>
      <c r="H52" s="106" t="str">
        <f t="shared" si="32"/>
        <v>'CF(M)'!</v>
      </c>
      <c r="I52" s="34">
        <f>'CF(M)'!A53</f>
        <v>53</v>
      </c>
      <c r="J52" s="34" t="str">
        <f t="shared" si="11"/>
        <v>'CF(M)'!53:53</v>
      </c>
      <c r="L52" s="793">
        <f t="shared" ca="1" si="30"/>
        <v>75127614.835056677</v>
      </c>
      <c r="M52" s="796">
        <f t="shared" ref="M52:W65" ca="1" si="38">SUMIF(INDIRECT($G52),M$5,INDIRECT($J52))</f>
        <v>75127614.835056677</v>
      </c>
      <c r="N52" s="796">
        <f t="shared" ca="1" si="38"/>
        <v>0</v>
      </c>
      <c r="O52" s="796">
        <f t="shared" ca="1" si="38"/>
        <v>0</v>
      </c>
      <c r="P52" s="796">
        <f t="shared" ca="1" si="38"/>
        <v>0</v>
      </c>
      <c r="Q52" s="796">
        <f t="shared" ca="1" si="38"/>
        <v>0</v>
      </c>
      <c r="R52" s="796">
        <f t="shared" ca="1" si="38"/>
        <v>0</v>
      </c>
      <c r="S52" s="796">
        <f t="shared" ca="1" si="38"/>
        <v>0</v>
      </c>
      <c r="T52" s="796">
        <f t="shared" ca="1" si="38"/>
        <v>0</v>
      </c>
      <c r="U52" s="796">
        <f t="shared" ca="1" si="38"/>
        <v>0</v>
      </c>
      <c r="V52" s="796">
        <f t="shared" ca="1" si="38"/>
        <v>0</v>
      </c>
      <c r="W52" s="796">
        <f t="shared" ca="1" si="38"/>
        <v>0</v>
      </c>
    </row>
    <row r="53" spans="1:28" x14ac:dyDescent="0.2">
      <c r="A53" s="11">
        <f>ROW()</f>
        <v>53</v>
      </c>
      <c r="C53" s="38" t="str">
        <f>'CF(M)'!C54</f>
        <v>담보차입금(후순위)의 차입</v>
      </c>
      <c r="E53" s="34" t="str">
        <f t="shared" si="13"/>
        <v>'CF(M)'!</v>
      </c>
      <c r="F53" s="34">
        <f t="shared" si="13"/>
        <v>5</v>
      </c>
      <c r="G53" s="34" t="str">
        <f t="shared" ref="G53:G59" si="39">E53&amp;F53&amp;":"&amp;F53</f>
        <v>'CF(M)'!5:5</v>
      </c>
      <c r="H53" s="106" t="str">
        <f t="shared" ref="H53:H59" si="40">E53</f>
        <v>'CF(M)'!</v>
      </c>
      <c r="I53" s="34">
        <f>'CF(M)'!A54</f>
        <v>54</v>
      </c>
      <c r="J53" s="34" t="str">
        <f t="shared" ref="J53:J59" si="41">H53&amp;I53&amp;":"&amp;I53</f>
        <v>'CF(M)'!54:54</v>
      </c>
      <c r="L53" s="793">
        <f t="shared" ca="1" si="30"/>
        <v>13000000</v>
      </c>
      <c r="M53" s="796">
        <f t="shared" ca="1" si="38"/>
        <v>13000000</v>
      </c>
      <c r="N53" s="796">
        <f t="shared" ca="1" si="38"/>
        <v>0</v>
      </c>
      <c r="O53" s="796">
        <f t="shared" ca="1" si="38"/>
        <v>0</v>
      </c>
      <c r="P53" s="796">
        <f t="shared" ca="1" si="38"/>
        <v>0</v>
      </c>
      <c r="Q53" s="796">
        <f t="shared" ca="1" si="38"/>
        <v>0</v>
      </c>
      <c r="R53" s="796">
        <f t="shared" ca="1" si="38"/>
        <v>0</v>
      </c>
      <c r="S53" s="796">
        <f t="shared" ca="1" si="38"/>
        <v>0</v>
      </c>
      <c r="T53" s="796">
        <f t="shared" ca="1" si="38"/>
        <v>0</v>
      </c>
      <c r="U53" s="796">
        <f t="shared" ca="1" si="38"/>
        <v>0</v>
      </c>
      <c r="V53" s="796">
        <f t="shared" ca="1" si="38"/>
        <v>0</v>
      </c>
      <c r="W53" s="796">
        <f t="shared" ca="1" si="38"/>
        <v>0</v>
      </c>
    </row>
    <row r="54" spans="1:28" x14ac:dyDescent="0.2">
      <c r="A54" s="11">
        <f>ROW()</f>
        <v>54</v>
      </c>
      <c r="C54" s="38" t="str">
        <f>'CF(M)'!C55</f>
        <v>자본금(우선주) 납입</v>
      </c>
      <c r="E54" s="34" t="str">
        <f t="shared" si="13"/>
        <v>'CF(M)'!</v>
      </c>
      <c r="F54" s="34">
        <f t="shared" si="13"/>
        <v>5</v>
      </c>
      <c r="G54" s="34" t="str">
        <f t="shared" si="39"/>
        <v>'CF(M)'!5:5</v>
      </c>
      <c r="H54" s="106" t="str">
        <f t="shared" si="40"/>
        <v>'CF(M)'!</v>
      </c>
      <c r="I54" s="34">
        <f>'CF(M)'!A55</f>
        <v>55</v>
      </c>
      <c r="J54" s="34" t="str">
        <f t="shared" si="41"/>
        <v>'CF(M)'!55:55</v>
      </c>
      <c r="L54" s="793">
        <f t="shared" ca="1" si="30"/>
        <v>5000000</v>
      </c>
      <c r="M54" s="796">
        <f t="shared" ca="1" si="38"/>
        <v>5000000</v>
      </c>
      <c r="N54" s="796">
        <f t="shared" ca="1" si="38"/>
        <v>0</v>
      </c>
      <c r="O54" s="796">
        <f t="shared" ca="1" si="38"/>
        <v>0</v>
      </c>
      <c r="P54" s="796">
        <f t="shared" ca="1" si="38"/>
        <v>0</v>
      </c>
      <c r="Q54" s="796">
        <f t="shared" ca="1" si="38"/>
        <v>0</v>
      </c>
      <c r="R54" s="796">
        <f t="shared" ca="1" si="38"/>
        <v>0</v>
      </c>
      <c r="S54" s="796">
        <f t="shared" ca="1" si="38"/>
        <v>0</v>
      </c>
      <c r="T54" s="796">
        <f t="shared" ca="1" si="38"/>
        <v>0</v>
      </c>
      <c r="U54" s="796">
        <f t="shared" ca="1" si="38"/>
        <v>0</v>
      </c>
      <c r="V54" s="796">
        <f t="shared" ca="1" si="38"/>
        <v>0</v>
      </c>
      <c r="W54" s="796">
        <f t="shared" ca="1" si="38"/>
        <v>0</v>
      </c>
    </row>
    <row r="55" spans="1:28" x14ac:dyDescent="0.2">
      <c r="A55" s="11">
        <f>ROW()</f>
        <v>55</v>
      </c>
      <c r="C55" s="38" t="str">
        <f>'CF(M)'!C56</f>
        <v>자본금(보통주) 납입</v>
      </c>
      <c r="E55" s="34" t="str">
        <f t="shared" si="13"/>
        <v>'CF(M)'!</v>
      </c>
      <c r="F55" s="34">
        <f t="shared" si="13"/>
        <v>5</v>
      </c>
      <c r="G55" s="34" t="str">
        <f t="shared" si="39"/>
        <v>'CF(M)'!5:5</v>
      </c>
      <c r="H55" s="106" t="str">
        <f t="shared" si="40"/>
        <v>'CF(M)'!</v>
      </c>
      <c r="I55" s="34">
        <f>'CF(M)'!A56</f>
        <v>56</v>
      </c>
      <c r="J55" s="34" t="str">
        <f t="shared" si="41"/>
        <v>'CF(M)'!56:56</v>
      </c>
      <c r="L55" s="793">
        <f t="shared" ca="1" si="30"/>
        <v>41327086.279251516</v>
      </c>
      <c r="M55" s="796">
        <f t="shared" ca="1" si="38"/>
        <v>41327086.279251516</v>
      </c>
      <c r="N55" s="796">
        <f t="shared" ca="1" si="38"/>
        <v>0</v>
      </c>
      <c r="O55" s="796">
        <f t="shared" ca="1" si="38"/>
        <v>0</v>
      </c>
      <c r="P55" s="796">
        <f t="shared" ca="1" si="38"/>
        <v>0</v>
      </c>
      <c r="Q55" s="796">
        <f t="shared" ca="1" si="38"/>
        <v>0</v>
      </c>
      <c r="R55" s="796">
        <f t="shared" ca="1" si="38"/>
        <v>0</v>
      </c>
      <c r="S55" s="796">
        <f t="shared" ca="1" si="38"/>
        <v>0</v>
      </c>
      <c r="T55" s="796">
        <f t="shared" ca="1" si="38"/>
        <v>0</v>
      </c>
      <c r="U55" s="796">
        <f t="shared" ca="1" si="38"/>
        <v>0</v>
      </c>
      <c r="V55" s="796">
        <f t="shared" ca="1" si="38"/>
        <v>0</v>
      </c>
      <c r="W55" s="796">
        <f t="shared" ca="1" si="38"/>
        <v>0</v>
      </c>
    </row>
    <row r="56" spans="1:28" x14ac:dyDescent="0.2">
      <c r="A56" s="11">
        <f>ROW()</f>
        <v>56</v>
      </c>
      <c r="C56" s="38" t="str">
        <f>'CF(M)'!C57</f>
        <v>주식발행비용의 납부</v>
      </c>
      <c r="E56" s="34" t="str">
        <f t="shared" si="13"/>
        <v>'CF(M)'!</v>
      </c>
      <c r="F56" s="34">
        <f t="shared" si="13"/>
        <v>5</v>
      </c>
      <c r="G56" s="34" t="str">
        <f t="shared" si="39"/>
        <v>'CF(M)'!5:5</v>
      </c>
      <c r="H56" s="106" t="str">
        <f t="shared" si="40"/>
        <v>'CF(M)'!</v>
      </c>
      <c r="I56" s="34">
        <f>'CF(M)'!A57</f>
        <v>57</v>
      </c>
      <c r="J56" s="34" t="str">
        <f t="shared" si="41"/>
        <v>'CF(M)'!57:57</v>
      </c>
      <c r="L56" s="793">
        <f t="shared" ca="1" si="30"/>
        <v>-37061.669023401213</v>
      </c>
      <c r="M56" s="796">
        <f t="shared" ca="1" si="38"/>
        <v>-37061.669023401213</v>
      </c>
      <c r="N56" s="796">
        <f t="shared" ca="1" si="38"/>
        <v>0</v>
      </c>
      <c r="O56" s="796">
        <f t="shared" ca="1" si="38"/>
        <v>0</v>
      </c>
      <c r="P56" s="796">
        <f t="shared" ca="1" si="38"/>
        <v>0</v>
      </c>
      <c r="Q56" s="796">
        <f t="shared" ca="1" si="38"/>
        <v>0</v>
      </c>
      <c r="R56" s="796">
        <f t="shared" ca="1" si="38"/>
        <v>0</v>
      </c>
      <c r="S56" s="796">
        <f t="shared" ca="1" si="38"/>
        <v>0</v>
      </c>
      <c r="T56" s="796">
        <f t="shared" ca="1" si="38"/>
        <v>0</v>
      </c>
      <c r="U56" s="796">
        <f t="shared" ca="1" si="38"/>
        <v>0</v>
      </c>
      <c r="V56" s="796">
        <f t="shared" ca="1" si="38"/>
        <v>0</v>
      </c>
      <c r="W56" s="796">
        <f t="shared" ca="1" si="38"/>
        <v>0</v>
      </c>
    </row>
    <row r="57" spans="1:28" x14ac:dyDescent="0.2">
      <c r="A57" s="11">
        <f>ROW()</f>
        <v>57</v>
      </c>
      <c r="C57" s="38" t="str">
        <f>'CF(M)'!C58</f>
        <v>임대보증금의 증감</v>
      </c>
      <c r="E57" s="34" t="str">
        <f t="shared" si="13"/>
        <v>'CF(M)'!</v>
      </c>
      <c r="F57" s="34">
        <f t="shared" si="13"/>
        <v>5</v>
      </c>
      <c r="G57" s="34" t="str">
        <f t="shared" si="39"/>
        <v>'CF(M)'!5:5</v>
      </c>
      <c r="H57" s="106" t="str">
        <f t="shared" si="40"/>
        <v>'CF(M)'!</v>
      </c>
      <c r="I57" s="34">
        <f>'CF(M)'!A58</f>
        <v>58</v>
      </c>
      <c r="J57" s="34" t="str">
        <f t="shared" si="41"/>
        <v>'CF(M)'!58:58</v>
      </c>
      <c r="L57" s="793">
        <f t="shared" ca="1" si="30"/>
        <v>0</v>
      </c>
      <c r="M57" s="796">
        <f t="shared" ca="1" si="38"/>
        <v>2872385.1649433207</v>
      </c>
      <c r="N57" s="796">
        <f t="shared" ca="1" si="38"/>
        <v>0</v>
      </c>
      <c r="O57" s="796">
        <f t="shared" ca="1" si="38"/>
        <v>0</v>
      </c>
      <c r="P57" s="796">
        <f t="shared" ca="1" si="38"/>
        <v>266347.65918969968</v>
      </c>
      <c r="Q57" s="796">
        <f t="shared" ca="1" si="38"/>
        <v>-3138732.8241330204</v>
      </c>
      <c r="R57" s="796">
        <f t="shared" ca="1" si="38"/>
        <v>0</v>
      </c>
      <c r="S57" s="796">
        <f t="shared" ca="1" si="38"/>
        <v>0</v>
      </c>
      <c r="T57" s="796">
        <f t="shared" ca="1" si="38"/>
        <v>0</v>
      </c>
      <c r="U57" s="796">
        <f t="shared" ca="1" si="38"/>
        <v>0</v>
      </c>
      <c r="V57" s="796">
        <f t="shared" ca="1" si="38"/>
        <v>0</v>
      </c>
      <c r="W57" s="796">
        <f t="shared" ca="1" si="38"/>
        <v>0</v>
      </c>
      <c r="X57" s="128"/>
    </row>
    <row r="58" spans="1:28" x14ac:dyDescent="0.2">
      <c r="A58" s="11">
        <f>ROW()</f>
        <v>58</v>
      </c>
      <c r="C58" s="38" t="str">
        <f>'CF(M)'!C59</f>
        <v>담보차입금(선순위)의 상환</v>
      </c>
      <c r="E58" s="34" t="str">
        <f t="shared" si="13"/>
        <v>'CF(M)'!</v>
      </c>
      <c r="F58" s="34">
        <f t="shared" si="13"/>
        <v>5</v>
      </c>
      <c r="G58" s="34" t="str">
        <f t="shared" si="39"/>
        <v>'CF(M)'!5:5</v>
      </c>
      <c r="H58" s="106" t="str">
        <f t="shared" si="40"/>
        <v>'CF(M)'!</v>
      </c>
      <c r="I58" s="34">
        <f>'CF(M)'!A59</f>
        <v>59</v>
      </c>
      <c r="J58" s="34" t="str">
        <f t="shared" si="41"/>
        <v>'CF(M)'!59:59</v>
      </c>
      <c r="L58" s="793">
        <f t="shared" ca="1" si="30"/>
        <v>-75127614.835056677</v>
      </c>
      <c r="M58" s="796">
        <f t="shared" ca="1" si="38"/>
        <v>0</v>
      </c>
      <c r="N58" s="796">
        <f t="shared" ca="1" si="38"/>
        <v>0</v>
      </c>
      <c r="O58" s="796">
        <f t="shared" ca="1" si="38"/>
        <v>0</v>
      </c>
      <c r="P58" s="796">
        <f t="shared" ca="1" si="38"/>
        <v>0</v>
      </c>
      <c r="Q58" s="796">
        <f t="shared" ca="1" si="38"/>
        <v>-75127614.835056677</v>
      </c>
      <c r="R58" s="796">
        <f t="shared" ca="1" si="38"/>
        <v>0</v>
      </c>
      <c r="S58" s="796">
        <f t="shared" ca="1" si="38"/>
        <v>0</v>
      </c>
      <c r="T58" s="796">
        <f t="shared" ca="1" si="38"/>
        <v>0</v>
      </c>
      <c r="U58" s="796">
        <f t="shared" ca="1" si="38"/>
        <v>0</v>
      </c>
      <c r="V58" s="796">
        <f t="shared" ca="1" si="38"/>
        <v>0</v>
      </c>
      <c r="W58" s="796">
        <f t="shared" ca="1" si="38"/>
        <v>0</v>
      </c>
    </row>
    <row r="59" spans="1:28" x14ac:dyDescent="0.2">
      <c r="A59" s="11">
        <f>ROW()</f>
        <v>59</v>
      </c>
      <c r="C59" s="38" t="str">
        <f>'CF(M)'!C60</f>
        <v>담보차입금(후순위)의 상환</v>
      </c>
      <c r="E59" s="34" t="str">
        <f t="shared" si="13"/>
        <v>'CF(M)'!</v>
      </c>
      <c r="F59" s="34">
        <f t="shared" si="13"/>
        <v>5</v>
      </c>
      <c r="G59" s="34" t="str">
        <f t="shared" si="39"/>
        <v>'CF(M)'!5:5</v>
      </c>
      <c r="H59" s="106" t="str">
        <f t="shared" si="40"/>
        <v>'CF(M)'!</v>
      </c>
      <c r="I59" s="34">
        <f>'CF(M)'!A60</f>
        <v>60</v>
      </c>
      <c r="J59" s="34" t="str">
        <f t="shared" si="41"/>
        <v>'CF(M)'!60:60</v>
      </c>
      <c r="L59" s="793">
        <f t="shared" ca="1" si="30"/>
        <v>-13000000</v>
      </c>
      <c r="M59" s="796">
        <f t="shared" ca="1" si="38"/>
        <v>0</v>
      </c>
      <c r="N59" s="796">
        <f t="shared" ca="1" si="38"/>
        <v>0</v>
      </c>
      <c r="O59" s="796">
        <f t="shared" ca="1" si="38"/>
        <v>0</v>
      </c>
      <c r="P59" s="796">
        <f t="shared" ca="1" si="38"/>
        <v>0</v>
      </c>
      <c r="Q59" s="796">
        <f t="shared" ca="1" si="38"/>
        <v>-13000000</v>
      </c>
      <c r="R59" s="796">
        <f t="shared" ca="1" si="38"/>
        <v>0</v>
      </c>
      <c r="S59" s="796">
        <f t="shared" ca="1" si="38"/>
        <v>0</v>
      </c>
      <c r="T59" s="796">
        <f t="shared" ca="1" si="38"/>
        <v>0</v>
      </c>
      <c r="U59" s="796">
        <f t="shared" ca="1" si="38"/>
        <v>0</v>
      </c>
      <c r="V59" s="796">
        <f t="shared" ca="1" si="38"/>
        <v>0</v>
      </c>
      <c r="W59" s="796">
        <f t="shared" ca="1" si="38"/>
        <v>0</v>
      </c>
    </row>
    <row r="60" spans="1:28" x14ac:dyDescent="0.2">
      <c r="A60" s="11">
        <f>ROW()</f>
        <v>60</v>
      </c>
      <c r="C60" s="38" t="str">
        <f>'CF(M)'!C61</f>
        <v>자본금(우선주) 반환</v>
      </c>
      <c r="E60" s="34" t="str">
        <f t="shared" si="13"/>
        <v>'CF(M)'!</v>
      </c>
      <c r="F60" s="34">
        <f t="shared" si="13"/>
        <v>5</v>
      </c>
      <c r="G60" s="34" t="str">
        <f t="shared" si="10"/>
        <v>'CF(M)'!5:5</v>
      </c>
      <c r="H60" s="106" t="str">
        <f t="shared" si="32"/>
        <v>'CF(M)'!</v>
      </c>
      <c r="I60" s="34">
        <f>'CF(M)'!A61</f>
        <v>61</v>
      </c>
      <c r="J60" s="34" t="str">
        <f t="shared" si="11"/>
        <v>'CF(M)'!61:61</v>
      </c>
      <c r="L60" s="793">
        <f t="shared" ca="1" si="30"/>
        <v>-5000000</v>
      </c>
      <c r="M60" s="796">
        <f t="shared" ca="1" si="38"/>
        <v>0</v>
      </c>
      <c r="N60" s="796">
        <f t="shared" ca="1" si="38"/>
        <v>0</v>
      </c>
      <c r="O60" s="796">
        <f t="shared" ca="1" si="38"/>
        <v>0</v>
      </c>
      <c r="P60" s="796">
        <f t="shared" ca="1" si="38"/>
        <v>0</v>
      </c>
      <c r="Q60" s="796">
        <f t="shared" ca="1" si="38"/>
        <v>-5000000</v>
      </c>
      <c r="R60" s="796">
        <f t="shared" ca="1" si="38"/>
        <v>0</v>
      </c>
      <c r="S60" s="796">
        <f t="shared" ca="1" si="38"/>
        <v>0</v>
      </c>
      <c r="T60" s="796">
        <f t="shared" ca="1" si="38"/>
        <v>0</v>
      </c>
      <c r="U60" s="796">
        <f t="shared" ca="1" si="38"/>
        <v>0</v>
      </c>
      <c r="V60" s="796">
        <f t="shared" ca="1" si="38"/>
        <v>0</v>
      </c>
      <c r="W60" s="796">
        <f t="shared" ca="1" si="38"/>
        <v>0</v>
      </c>
    </row>
    <row r="61" spans="1:28" x14ac:dyDescent="0.2">
      <c r="A61" s="11">
        <f>ROW()</f>
        <v>61</v>
      </c>
      <c r="C61" s="38" t="str">
        <f>'CF(M)'!C62</f>
        <v>자본금(보통주) 반환</v>
      </c>
      <c r="E61" s="34" t="str">
        <f t="shared" si="13"/>
        <v>'CF(M)'!</v>
      </c>
      <c r="F61" s="34">
        <f t="shared" si="13"/>
        <v>5</v>
      </c>
      <c r="G61" s="34" t="str">
        <f t="shared" si="10"/>
        <v>'CF(M)'!5:5</v>
      </c>
      <c r="H61" s="106" t="str">
        <f t="shared" si="32"/>
        <v>'CF(M)'!</v>
      </c>
      <c r="I61" s="34">
        <f>'CF(M)'!A62</f>
        <v>62</v>
      </c>
      <c r="J61" s="34" t="str">
        <f t="shared" si="11"/>
        <v>'CF(M)'!62:62</v>
      </c>
      <c r="L61" s="793">
        <f t="shared" ca="1" si="30"/>
        <v>-41327086.279251516</v>
      </c>
      <c r="M61" s="796">
        <f t="shared" ca="1" si="38"/>
        <v>0</v>
      </c>
      <c r="N61" s="796">
        <f t="shared" ca="1" si="38"/>
        <v>0</v>
      </c>
      <c r="O61" s="796">
        <f t="shared" ca="1" si="38"/>
        <v>0</v>
      </c>
      <c r="P61" s="796">
        <f t="shared" ca="1" si="38"/>
        <v>0</v>
      </c>
      <c r="Q61" s="796">
        <f t="shared" ca="1" si="38"/>
        <v>-41327086.279251516</v>
      </c>
      <c r="R61" s="796">
        <f t="shared" ca="1" si="38"/>
        <v>0</v>
      </c>
      <c r="S61" s="796">
        <f t="shared" ca="1" si="38"/>
        <v>0</v>
      </c>
      <c r="T61" s="796">
        <f t="shared" ca="1" si="38"/>
        <v>0</v>
      </c>
      <c r="U61" s="796">
        <f t="shared" ca="1" si="38"/>
        <v>0</v>
      </c>
      <c r="V61" s="796">
        <f t="shared" ca="1" si="38"/>
        <v>0</v>
      </c>
      <c r="W61" s="796">
        <f t="shared" ca="1" si="38"/>
        <v>0</v>
      </c>
      <c r="X61" s="58"/>
      <c r="Y61" s="58"/>
      <c r="Z61" s="58"/>
      <c r="AA61" s="58"/>
      <c r="AB61" s="58"/>
    </row>
    <row r="62" spans="1:28" x14ac:dyDescent="0.2">
      <c r="A62" s="11">
        <f>ROW()</f>
        <v>62</v>
      </c>
      <c r="C62" s="38" t="str">
        <f>'CF(M)'!C63</f>
        <v>배당의 지급 (우선주)</v>
      </c>
      <c r="E62" s="34" t="str">
        <f t="shared" si="13"/>
        <v>'CF(M)'!</v>
      </c>
      <c r="F62" s="34">
        <f t="shared" si="13"/>
        <v>5</v>
      </c>
      <c r="G62" s="34" t="str">
        <f t="shared" si="10"/>
        <v>'CF(M)'!5:5</v>
      </c>
      <c r="H62" s="106" t="str">
        <f t="shared" si="32"/>
        <v>'CF(M)'!</v>
      </c>
      <c r="I62" s="34">
        <f>'CF(M)'!A63</f>
        <v>63</v>
      </c>
      <c r="J62" s="34" t="str">
        <f t="shared" si="11"/>
        <v>'CF(M)'!63:63</v>
      </c>
      <c r="L62" s="793">
        <f t="shared" ca="1" si="30"/>
        <v>-350000.00000000006</v>
      </c>
      <c r="M62" s="796">
        <f t="shared" ca="1" si="38"/>
        <v>0</v>
      </c>
      <c r="N62" s="796">
        <f t="shared" ca="1" si="38"/>
        <v>-100000.00000000001</v>
      </c>
      <c r="O62" s="796">
        <f t="shared" ca="1" si="38"/>
        <v>-100000.00000000001</v>
      </c>
      <c r="P62" s="796">
        <f t="shared" ca="1" si="38"/>
        <v>-100000.00000000001</v>
      </c>
      <c r="Q62" s="796">
        <f t="shared" ca="1" si="38"/>
        <v>-50000.000000000007</v>
      </c>
      <c r="R62" s="796">
        <f t="shared" ca="1" si="38"/>
        <v>0</v>
      </c>
      <c r="S62" s="796">
        <f t="shared" ca="1" si="38"/>
        <v>0</v>
      </c>
      <c r="T62" s="796">
        <f t="shared" ca="1" si="38"/>
        <v>0</v>
      </c>
      <c r="U62" s="796">
        <f t="shared" ca="1" si="38"/>
        <v>0</v>
      </c>
      <c r="V62" s="796">
        <f t="shared" ca="1" si="38"/>
        <v>0</v>
      </c>
      <c r="W62" s="796">
        <f t="shared" ca="1" si="38"/>
        <v>0</v>
      </c>
      <c r="X62" s="58"/>
      <c r="Y62" s="58"/>
      <c r="Z62" s="58"/>
      <c r="AA62" s="58"/>
      <c r="AB62" s="58"/>
    </row>
    <row r="63" spans="1:28" x14ac:dyDescent="0.2">
      <c r="A63" s="11">
        <f>ROW()</f>
        <v>63</v>
      </c>
      <c r="C63" s="38" t="str">
        <f>'CF(M)'!C64</f>
        <v>배당의 지급 (보통주)</v>
      </c>
      <c r="E63" s="34" t="str">
        <f t="shared" si="13"/>
        <v>'CF(M)'!</v>
      </c>
      <c r="F63" s="34">
        <f t="shared" si="13"/>
        <v>5</v>
      </c>
      <c r="G63" s="34" t="str">
        <f t="shared" si="10"/>
        <v>'CF(M)'!5:5</v>
      </c>
      <c r="H63" s="106" t="str">
        <f t="shared" si="32"/>
        <v>'CF(M)'!</v>
      </c>
      <c r="I63" s="34">
        <f>'CF(M)'!A64</f>
        <v>64</v>
      </c>
      <c r="J63" s="34" t="str">
        <f t="shared" si="11"/>
        <v>'CF(M)'!64:64</v>
      </c>
      <c r="K63" s="12"/>
      <c r="L63" s="793">
        <f t="shared" ca="1" si="30"/>
        <v>-2801906.8127266578</v>
      </c>
      <c r="M63" s="796">
        <f t="shared" ca="1" si="38"/>
        <v>0</v>
      </c>
      <c r="N63" s="796">
        <f t="shared" ca="1" si="38"/>
        <v>-830101.30086869712</v>
      </c>
      <c r="O63" s="796">
        <f t="shared" ca="1" si="38"/>
        <v>-804080.13662435079</v>
      </c>
      <c r="P63" s="796">
        <f t="shared" ca="1" si="38"/>
        <v>-794932.28202884877</v>
      </c>
      <c r="Q63" s="796">
        <f t="shared" ca="1" si="38"/>
        <v>-372793.09320476116</v>
      </c>
      <c r="R63" s="796">
        <f t="shared" ca="1" si="38"/>
        <v>0</v>
      </c>
      <c r="S63" s="796">
        <f t="shared" ca="1" si="38"/>
        <v>0</v>
      </c>
      <c r="T63" s="796">
        <f t="shared" ca="1" si="38"/>
        <v>0</v>
      </c>
      <c r="U63" s="796">
        <f t="shared" ca="1" si="38"/>
        <v>0</v>
      </c>
      <c r="V63" s="796">
        <f t="shared" ca="1" si="38"/>
        <v>0</v>
      </c>
      <c r="W63" s="796">
        <f t="shared" ca="1" si="38"/>
        <v>0</v>
      </c>
      <c r="X63" s="58"/>
      <c r="Y63" s="58"/>
      <c r="Z63" s="58"/>
      <c r="AA63" s="58"/>
      <c r="AB63" s="58"/>
    </row>
    <row r="64" spans="1:28" x14ac:dyDescent="0.2">
      <c r="A64" s="11">
        <f>ROW()</f>
        <v>64</v>
      </c>
      <c r="C64" s="38" t="str">
        <f>'CF(M)'!C65</f>
        <v>매각이익분배 (우선주)</v>
      </c>
      <c r="E64" s="34" t="str">
        <f t="shared" si="13"/>
        <v>'CF(M)'!</v>
      </c>
      <c r="F64" s="34">
        <f t="shared" si="13"/>
        <v>5</v>
      </c>
      <c r="G64" s="34" t="str">
        <f t="shared" si="10"/>
        <v>'CF(M)'!5:5</v>
      </c>
      <c r="H64" s="106" t="str">
        <f t="shared" si="32"/>
        <v>'CF(M)'!</v>
      </c>
      <c r="I64" s="34">
        <f>'CF(M)'!A65</f>
        <v>65</v>
      </c>
      <c r="J64" s="34" t="str">
        <f t="shared" si="11"/>
        <v>'CF(M)'!65:65</v>
      </c>
      <c r="L64" s="793">
        <f t="shared" ca="1" si="30"/>
        <v>0</v>
      </c>
      <c r="M64" s="796">
        <f t="shared" ca="1" si="38"/>
        <v>0</v>
      </c>
      <c r="N64" s="796">
        <f t="shared" ca="1" si="38"/>
        <v>0</v>
      </c>
      <c r="O64" s="796">
        <f t="shared" ca="1" si="38"/>
        <v>0</v>
      </c>
      <c r="P64" s="796">
        <f t="shared" ca="1" si="38"/>
        <v>0</v>
      </c>
      <c r="Q64" s="796">
        <f t="shared" ca="1" si="38"/>
        <v>0</v>
      </c>
      <c r="R64" s="796">
        <f t="shared" ca="1" si="38"/>
        <v>0</v>
      </c>
      <c r="S64" s="796">
        <f t="shared" ca="1" si="38"/>
        <v>0</v>
      </c>
      <c r="T64" s="796">
        <f t="shared" ca="1" si="38"/>
        <v>0</v>
      </c>
      <c r="U64" s="796">
        <f t="shared" ca="1" si="38"/>
        <v>0</v>
      </c>
      <c r="V64" s="796">
        <f t="shared" ca="1" si="38"/>
        <v>0</v>
      </c>
      <c r="W64" s="796">
        <f t="shared" ca="1" si="38"/>
        <v>0</v>
      </c>
    </row>
    <row r="65" spans="1:23" x14ac:dyDescent="0.2">
      <c r="A65" s="11">
        <f>ROW()</f>
        <v>65</v>
      </c>
      <c r="C65" s="38" t="str">
        <f>'CF(M)'!C66</f>
        <v>매각이익분배 (보통주)</v>
      </c>
      <c r="E65" s="34" t="str">
        <f t="shared" si="13"/>
        <v>'CF(M)'!</v>
      </c>
      <c r="F65" s="34">
        <f t="shared" si="13"/>
        <v>5</v>
      </c>
      <c r="G65" s="34" t="str">
        <f t="shared" si="10"/>
        <v>'CF(M)'!5:5</v>
      </c>
      <c r="H65" s="106" t="str">
        <f t="shared" si="32"/>
        <v>'CF(M)'!</v>
      </c>
      <c r="I65" s="34">
        <f>'CF(M)'!A66</f>
        <v>66</v>
      </c>
      <c r="J65" s="34" t="str">
        <f t="shared" si="11"/>
        <v>'CF(M)'!66:66</v>
      </c>
      <c r="L65" s="793">
        <f t="shared" ca="1" si="30"/>
        <v>7911607.7072845809</v>
      </c>
      <c r="M65" s="796">
        <f t="shared" ca="1" si="38"/>
        <v>0</v>
      </c>
      <c r="N65" s="796">
        <f t="shared" ca="1" si="38"/>
        <v>0</v>
      </c>
      <c r="O65" s="796">
        <f t="shared" ca="1" si="38"/>
        <v>0</v>
      </c>
      <c r="P65" s="796">
        <f t="shared" ca="1" si="38"/>
        <v>0</v>
      </c>
      <c r="Q65" s="796">
        <f t="shared" ca="1" si="38"/>
        <v>7911607.7072845809</v>
      </c>
      <c r="R65" s="796">
        <f t="shared" ca="1" si="38"/>
        <v>0</v>
      </c>
      <c r="S65" s="796">
        <f t="shared" ca="1" si="38"/>
        <v>0</v>
      </c>
      <c r="T65" s="796">
        <f t="shared" ca="1" si="38"/>
        <v>0</v>
      </c>
      <c r="U65" s="796">
        <f t="shared" ca="1" si="38"/>
        <v>0</v>
      </c>
      <c r="V65" s="796">
        <f t="shared" ca="1" si="38"/>
        <v>0</v>
      </c>
      <c r="W65" s="796">
        <f t="shared" ca="1" si="38"/>
        <v>0</v>
      </c>
    </row>
    <row r="66" spans="1:23" x14ac:dyDescent="0.2">
      <c r="A66" s="11">
        <f>ROW()</f>
        <v>66</v>
      </c>
      <c r="C66" s="398" t="s">
        <v>173</v>
      </c>
      <c r="D66" s="398"/>
      <c r="E66" s="398"/>
      <c r="F66" s="398"/>
      <c r="G66" s="398" t="str">
        <f t="shared" si="10"/>
        <v>:</v>
      </c>
      <c r="H66" s="398"/>
      <c r="I66" s="398"/>
      <c r="J66" s="398" t="str">
        <f t="shared" si="11"/>
        <v>:</v>
      </c>
      <c r="K66" s="403"/>
      <c r="L66" s="794">
        <f t="shared" ca="1" si="30"/>
        <v>-4.6566128730773926E-10</v>
      </c>
      <c r="M66" s="794">
        <f t="shared" ref="M66:W66" ca="1" si="42">M11+M42+M47</f>
        <v>300000</v>
      </c>
      <c r="N66" s="794">
        <f t="shared" ca="1" si="42"/>
        <v>0</v>
      </c>
      <c r="O66" s="794">
        <f t="shared" ca="1" si="42"/>
        <v>0</v>
      </c>
      <c r="P66" s="794">
        <f t="shared" ca="1" si="42"/>
        <v>85942.299189701211</v>
      </c>
      <c r="Q66" s="794">
        <f t="shared" ca="1" si="42"/>
        <v>-385942.29918970168</v>
      </c>
      <c r="R66" s="794">
        <f t="shared" ca="1" si="42"/>
        <v>0</v>
      </c>
      <c r="S66" s="794">
        <f t="shared" ca="1" si="42"/>
        <v>0</v>
      </c>
      <c r="T66" s="794">
        <f t="shared" ca="1" si="42"/>
        <v>0</v>
      </c>
      <c r="U66" s="794">
        <f t="shared" ca="1" si="42"/>
        <v>0</v>
      </c>
      <c r="V66" s="794">
        <f t="shared" ca="1" si="42"/>
        <v>0</v>
      </c>
      <c r="W66" s="794">
        <f t="shared" ca="1" si="42"/>
        <v>0</v>
      </c>
    </row>
    <row r="67" spans="1:23" x14ac:dyDescent="0.2">
      <c r="A67" s="11">
        <f>ROW()</f>
        <v>67</v>
      </c>
      <c r="C67" s="40" t="s">
        <v>174</v>
      </c>
      <c r="L67" s="12">
        <f>M67</f>
        <v>0</v>
      </c>
      <c r="M67" s="91">
        <v>0</v>
      </c>
      <c r="N67" s="12">
        <f t="shared" ref="N67:W67" ca="1" si="43">M68</f>
        <v>300000</v>
      </c>
      <c r="O67" s="12">
        <f t="shared" ca="1" si="43"/>
        <v>300000</v>
      </c>
      <c r="P67" s="12">
        <f t="shared" ca="1" si="43"/>
        <v>300000</v>
      </c>
      <c r="Q67" s="12">
        <f t="shared" ca="1" si="43"/>
        <v>385942.29918970121</v>
      </c>
      <c r="R67" s="12">
        <f t="shared" ca="1" si="43"/>
        <v>-4.6566128730773926E-10</v>
      </c>
      <c r="S67" s="12">
        <f t="shared" ca="1" si="43"/>
        <v>-4.6566128730773926E-10</v>
      </c>
      <c r="T67" s="12">
        <f t="shared" ca="1" si="43"/>
        <v>-4.6566128730773926E-10</v>
      </c>
      <c r="U67" s="12">
        <f t="shared" ca="1" si="43"/>
        <v>-4.6566128730773926E-10</v>
      </c>
      <c r="V67" s="12">
        <f t="shared" ca="1" si="43"/>
        <v>-4.6566128730773926E-10</v>
      </c>
      <c r="W67" s="12">
        <f t="shared" ca="1" si="43"/>
        <v>-4.6566128730773926E-10</v>
      </c>
    </row>
    <row r="68" spans="1:23" x14ac:dyDescent="0.2">
      <c r="A68" s="11">
        <f>ROW()</f>
        <v>68</v>
      </c>
      <c r="C68" s="41" t="s">
        <v>175</v>
      </c>
      <c r="D68" s="15"/>
      <c r="E68" s="15"/>
      <c r="F68" s="15"/>
      <c r="G68" s="15"/>
      <c r="H68" s="15"/>
      <c r="I68" s="15"/>
      <c r="J68" s="15"/>
      <c r="K68" s="362" t="b">
        <f ca="1">MIN(M68:R68)&gt;=-0.01</f>
        <v>1</v>
      </c>
      <c r="L68" s="16">
        <f ca="1">W68</f>
        <v>-4.6566128730773926E-10</v>
      </c>
      <c r="M68" s="16">
        <f t="shared" ref="M68:W68" ca="1" si="44">SUM(M66:M67)</f>
        <v>300000</v>
      </c>
      <c r="N68" s="16">
        <f t="shared" ca="1" si="44"/>
        <v>300000</v>
      </c>
      <c r="O68" s="16">
        <f t="shared" ca="1" si="44"/>
        <v>300000</v>
      </c>
      <c r="P68" s="16">
        <f t="shared" ca="1" si="44"/>
        <v>385942.29918970121</v>
      </c>
      <c r="Q68" s="16">
        <f t="shared" ca="1" si="44"/>
        <v>-4.6566128730773926E-10</v>
      </c>
      <c r="R68" s="16">
        <f t="shared" ca="1" si="44"/>
        <v>-4.6566128730773926E-10</v>
      </c>
      <c r="S68" s="16">
        <f t="shared" ca="1" si="44"/>
        <v>-4.6566128730773926E-10</v>
      </c>
      <c r="T68" s="16">
        <f t="shared" ca="1" si="44"/>
        <v>-4.6566128730773926E-10</v>
      </c>
      <c r="U68" s="16">
        <f t="shared" ca="1" si="44"/>
        <v>-4.6566128730773926E-10</v>
      </c>
      <c r="V68" s="16">
        <f t="shared" ca="1" si="44"/>
        <v>-4.6566128730773926E-10</v>
      </c>
      <c r="W68" s="16">
        <f t="shared" ca="1" si="44"/>
        <v>-4.6566128730773926E-10</v>
      </c>
    </row>
    <row r="69" spans="1:23" x14ac:dyDescent="0.2">
      <c r="A69" s="11">
        <f>ROW()</f>
        <v>69</v>
      </c>
    </row>
    <row r="70" spans="1:23" x14ac:dyDescent="0.2">
      <c r="A70" s="11">
        <f>ROW()</f>
        <v>70</v>
      </c>
    </row>
    <row r="71" spans="1:23" x14ac:dyDescent="0.2">
      <c r="A71" s="11">
        <f>ROW()</f>
        <v>71</v>
      </c>
      <c r="C71" s="60" t="s">
        <v>401</v>
      </c>
    </row>
    <row r="72" spans="1:23" x14ac:dyDescent="0.2">
      <c r="A72" s="11">
        <f>ROW()</f>
        <v>72</v>
      </c>
      <c r="O72" s="42"/>
      <c r="P72" s="42"/>
      <c r="Q72" s="42"/>
      <c r="R72" s="42"/>
      <c r="S72" s="42"/>
      <c r="T72" s="42"/>
      <c r="U72" s="42"/>
      <c r="V72" s="42"/>
      <c r="W72" s="42"/>
    </row>
    <row r="73" spans="1:23" x14ac:dyDescent="0.2">
      <c r="A73" s="11">
        <f>ROW()</f>
        <v>73</v>
      </c>
      <c r="C73" s="11" t="s">
        <v>398</v>
      </c>
      <c r="O73" s="88"/>
      <c r="P73" s="88"/>
      <c r="Q73" s="88"/>
      <c r="R73" s="88"/>
      <c r="S73" s="88"/>
      <c r="T73" s="88"/>
      <c r="U73" s="88"/>
      <c r="V73" s="88"/>
      <c r="W73" s="88"/>
    </row>
    <row r="74" spans="1:23" x14ac:dyDescent="0.2">
      <c r="A74" s="113"/>
      <c r="C74" s="129" t="s">
        <v>849</v>
      </c>
      <c r="D74" s="62"/>
      <c r="E74" s="62"/>
      <c r="F74" s="62"/>
      <c r="G74" s="62"/>
      <c r="H74" s="62"/>
      <c r="I74" s="62"/>
      <c r="J74" s="132">
        <f>J76</f>
        <v>5640.1729999999998</v>
      </c>
      <c r="K74" s="62"/>
      <c r="L74" s="62"/>
      <c r="M74" s="62"/>
      <c r="N74" s="133">
        <f t="shared" ref="N74:W74" si="45">N92/$J74/12*1000/N$90</f>
        <v>75352.298590841106</v>
      </c>
      <c r="O74" s="133">
        <f t="shared" si="45"/>
        <v>75352.298590841106</v>
      </c>
      <c r="P74" s="133">
        <f t="shared" si="45"/>
        <v>79964.46208298931</v>
      </c>
      <c r="Q74" s="133">
        <f t="shared" si="45"/>
        <v>79964.462082989296</v>
      </c>
      <c r="R74" s="133">
        <f t="shared" si="45"/>
        <v>0</v>
      </c>
      <c r="S74" s="133">
        <f t="shared" si="45"/>
        <v>0</v>
      </c>
      <c r="T74" s="133">
        <f t="shared" si="45"/>
        <v>0</v>
      </c>
      <c r="U74" s="133">
        <f t="shared" si="45"/>
        <v>0</v>
      </c>
      <c r="V74" s="133">
        <f t="shared" si="45"/>
        <v>0</v>
      </c>
      <c r="W74" s="133">
        <f t="shared" si="45"/>
        <v>0</v>
      </c>
    </row>
    <row r="75" spans="1:23" x14ac:dyDescent="0.2">
      <c r="A75" s="113"/>
      <c r="C75" s="774" t="s">
        <v>400</v>
      </c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863">
        <f>IF(O74&gt;0,O74/N74-1,"")</f>
        <v>0</v>
      </c>
      <c r="P75" s="863">
        <f t="shared" ref="P75" si="46">IF(P74&gt;0,P74/O74-1,"")</f>
        <v>6.1207999999999929E-2</v>
      </c>
      <c r="Q75" s="863">
        <f t="shared" ref="Q75" si="47">IF(Q74&gt;0,Q74/P74-1,"")</f>
        <v>-2.2204460492503131E-16</v>
      </c>
      <c r="R75" s="863" t="str">
        <f t="shared" ref="R75" si="48">IF(R74&gt;0,R74/Q74-1,"")</f>
        <v/>
      </c>
      <c r="S75" s="863" t="str">
        <f t="shared" ref="S75" si="49">IF(S74&gt;0,S74/R74-1,"")</f>
        <v/>
      </c>
      <c r="T75" s="863" t="str">
        <f t="shared" ref="T75" si="50">IF(T74&gt;0,T74/S74-1,"")</f>
        <v/>
      </c>
      <c r="U75" s="863" t="str">
        <f t="shared" ref="U75" si="51">IF(U74&gt;0,U74/T74-1,"")</f>
        <v/>
      </c>
      <c r="V75" s="863" t="str">
        <f t="shared" ref="V75" si="52">IF(V74&gt;0,V74/U74-1,"")</f>
        <v/>
      </c>
      <c r="W75" s="863" t="str">
        <f t="shared" ref="W75" si="53">IF(W74&gt;0,W74/V74-1,"")</f>
        <v/>
      </c>
    </row>
    <row r="76" spans="1:23" x14ac:dyDescent="0.2">
      <c r="A76" s="11">
        <f>ROW()</f>
        <v>76</v>
      </c>
      <c r="C76" s="129" t="s">
        <v>847</v>
      </c>
      <c r="D76" s="62"/>
      <c r="E76" s="62"/>
      <c r="F76" s="62"/>
      <c r="G76" s="62"/>
      <c r="H76" s="62"/>
      <c r="I76" s="62"/>
      <c r="J76" s="786">
        <f>'A&amp;R'!G16</f>
        <v>5640.1729999999998</v>
      </c>
      <c r="K76" s="62"/>
      <c r="L76" s="62"/>
      <c r="M76" s="62"/>
      <c r="N76" s="133">
        <f t="shared" ref="N76:W76" ca="1" si="54">N13/$J76/12*1000/N$90</f>
        <v>75352.298590841106</v>
      </c>
      <c r="O76" s="133">
        <f t="shared" ca="1" si="54"/>
        <v>75352.298590841106</v>
      </c>
      <c r="P76" s="133">
        <f t="shared" ca="1" si="54"/>
        <v>79964.46208298931</v>
      </c>
      <c r="Q76" s="133">
        <f t="shared" ca="1" si="54"/>
        <v>79964.462082989296</v>
      </c>
      <c r="R76" s="133">
        <f t="shared" ca="1" si="54"/>
        <v>0</v>
      </c>
      <c r="S76" s="133">
        <f t="shared" ca="1" si="54"/>
        <v>0</v>
      </c>
      <c r="T76" s="133">
        <f t="shared" ca="1" si="54"/>
        <v>0</v>
      </c>
      <c r="U76" s="133">
        <f t="shared" ca="1" si="54"/>
        <v>0</v>
      </c>
      <c r="V76" s="133">
        <f t="shared" ca="1" si="54"/>
        <v>0</v>
      </c>
      <c r="W76" s="133">
        <f t="shared" ca="1" si="54"/>
        <v>0</v>
      </c>
    </row>
    <row r="77" spans="1:23" x14ac:dyDescent="0.2">
      <c r="A77" s="11">
        <f>ROW()</f>
        <v>77</v>
      </c>
      <c r="C77" s="774" t="s">
        <v>400</v>
      </c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863">
        <f ca="1">IF(O76&gt;0,O76/N76-1,"")</f>
        <v>0</v>
      </c>
      <c r="P77" s="863">
        <f t="shared" ref="P77:W77" ca="1" si="55">IF(P76&gt;0,P76/O76-1,"")</f>
        <v>6.1207999999999929E-2</v>
      </c>
      <c r="Q77" s="863">
        <f t="shared" ca="1" si="55"/>
        <v>-2.2204460492503131E-16</v>
      </c>
      <c r="R77" s="863" t="str">
        <f t="shared" ca="1" si="55"/>
        <v/>
      </c>
      <c r="S77" s="863" t="str">
        <f t="shared" ca="1" si="55"/>
        <v/>
      </c>
      <c r="T77" s="863" t="str">
        <f t="shared" ca="1" si="55"/>
        <v/>
      </c>
      <c r="U77" s="863" t="str">
        <f t="shared" ca="1" si="55"/>
        <v/>
      </c>
      <c r="V77" s="863" t="str">
        <f t="shared" ca="1" si="55"/>
        <v/>
      </c>
      <c r="W77" s="863" t="str">
        <f t="shared" ca="1" si="55"/>
        <v/>
      </c>
    </row>
    <row r="78" spans="1:23" x14ac:dyDescent="0.2">
      <c r="A78" s="113"/>
      <c r="C78" s="129" t="s">
        <v>848</v>
      </c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894">
        <f ca="1">IFERROR((1-N76/N74)*12,"")</f>
        <v>0</v>
      </c>
      <c r="O78" s="894">
        <f t="shared" ref="O78:W78" ca="1" si="56">IFERROR((1-O76/O74)*12,"")</f>
        <v>0</v>
      </c>
      <c r="P78" s="894">
        <f t="shared" ca="1" si="56"/>
        <v>0</v>
      </c>
      <c r="Q78" s="894">
        <f t="shared" ca="1" si="56"/>
        <v>0</v>
      </c>
      <c r="R78" s="894" t="str">
        <f t="shared" ca="1" si="56"/>
        <v/>
      </c>
      <c r="S78" s="894" t="str">
        <f t="shared" ca="1" si="56"/>
        <v/>
      </c>
      <c r="T78" s="894" t="str">
        <f t="shared" ca="1" si="56"/>
        <v/>
      </c>
      <c r="U78" s="894" t="str">
        <f t="shared" ca="1" si="56"/>
        <v/>
      </c>
      <c r="V78" s="894" t="str">
        <f t="shared" ca="1" si="56"/>
        <v/>
      </c>
      <c r="W78" s="894" t="str">
        <f t="shared" ca="1" si="56"/>
        <v/>
      </c>
    </row>
    <row r="79" spans="1:23" x14ac:dyDescent="0.2">
      <c r="A79" s="11">
        <f>ROW()</f>
        <v>79</v>
      </c>
      <c r="C79" s="129" t="s">
        <v>399</v>
      </c>
      <c r="D79" s="62"/>
      <c r="E79" s="62"/>
      <c r="F79" s="62"/>
      <c r="G79" s="62"/>
      <c r="H79" s="62"/>
      <c r="I79" s="62"/>
      <c r="J79" s="62"/>
      <c r="K79" s="62"/>
      <c r="L79" s="132"/>
      <c r="M79" s="62"/>
      <c r="N79" s="133">
        <f t="shared" ref="N79:W79" ca="1" si="57">N14/$J76/12*1000/N$90</f>
        <v>25382.679562437759</v>
      </c>
      <c r="O79" s="133">
        <f t="shared" ca="1" si="57"/>
        <v>25890.333153686501</v>
      </c>
      <c r="P79" s="133">
        <f t="shared" ca="1" si="57"/>
        <v>26341.23456851413</v>
      </c>
      <c r="Q79" s="133">
        <f t="shared" ca="1" si="57"/>
        <v>26868.059259884405</v>
      </c>
      <c r="R79" s="133">
        <f t="shared" ca="1" si="57"/>
        <v>0</v>
      </c>
      <c r="S79" s="133">
        <f t="shared" ca="1" si="57"/>
        <v>0</v>
      </c>
      <c r="T79" s="133">
        <f t="shared" ca="1" si="57"/>
        <v>0</v>
      </c>
      <c r="U79" s="133">
        <f t="shared" ca="1" si="57"/>
        <v>0</v>
      </c>
      <c r="V79" s="133">
        <f t="shared" ca="1" si="57"/>
        <v>0</v>
      </c>
      <c r="W79" s="133">
        <f t="shared" ca="1" si="57"/>
        <v>0</v>
      </c>
    </row>
    <row r="80" spans="1:23" x14ac:dyDescent="0.2">
      <c r="A80" s="11">
        <f>ROW()</f>
        <v>80</v>
      </c>
      <c r="C80" s="774" t="str">
        <f>C77</f>
        <v>상승률</v>
      </c>
      <c r="D80" s="130"/>
      <c r="E80" s="130"/>
      <c r="F80" s="131"/>
      <c r="G80" s="130"/>
      <c r="H80" s="130"/>
      <c r="I80" s="130"/>
      <c r="J80" s="130"/>
      <c r="K80" s="52"/>
      <c r="L80" s="52"/>
      <c r="M80" s="57"/>
      <c r="N80" s="52"/>
      <c r="O80" s="57">
        <f ca="1">IF(O79&gt;0,O79/N79-1,"")</f>
        <v>1.9999999999999574E-2</v>
      </c>
      <c r="P80" s="57">
        <f t="shared" ref="P80:W80" ca="1" si="58">IF(P79&gt;0,P79/O79-1,"")</f>
        <v>1.7415821270087672E-2</v>
      </c>
      <c r="Q80" s="57">
        <f t="shared" ca="1" si="58"/>
        <v>1.9999999999999796E-2</v>
      </c>
      <c r="R80" s="57" t="str">
        <f t="shared" ca="1" si="58"/>
        <v/>
      </c>
      <c r="S80" s="57" t="str">
        <f t="shared" ca="1" si="58"/>
        <v/>
      </c>
      <c r="T80" s="57" t="str">
        <f t="shared" ca="1" si="58"/>
        <v/>
      </c>
      <c r="U80" s="57" t="str">
        <f t="shared" ca="1" si="58"/>
        <v/>
      </c>
      <c r="V80" s="57" t="str">
        <f t="shared" ca="1" si="58"/>
        <v/>
      </c>
      <c r="W80" s="57" t="str">
        <f t="shared" ca="1" si="58"/>
        <v/>
      </c>
    </row>
    <row r="81" spans="1:26" x14ac:dyDescent="0.2">
      <c r="A81" s="11">
        <f>ROW()</f>
        <v>81</v>
      </c>
      <c r="C81" s="34" t="s">
        <v>681</v>
      </c>
      <c r="D81" s="43"/>
      <c r="E81" s="43"/>
      <c r="F81" s="58"/>
      <c r="G81" s="58"/>
      <c r="H81" s="361">
        <f>'A&amp;R'!G41-'A&amp;R'!G36</f>
        <v>134454701.11430821</v>
      </c>
      <c r="I81" s="43"/>
      <c r="J81" s="864">
        <f>'A&amp;R'!F6/12</f>
        <v>3.5</v>
      </c>
      <c r="M81" s="754">
        <f ca="1">SUMPRODUCT(N81:W81,N90:W90)/J81</f>
        <v>3.6331723020432791E-2</v>
      </c>
      <c r="N81" s="56">
        <f t="shared" ref="N81:W81" ca="1" si="59">N26/$H81/N$90</f>
        <v>3.6744681135348192E-2</v>
      </c>
      <c r="O81" s="56">
        <f t="shared" ca="1" si="59"/>
        <v>3.6414939180395706E-2</v>
      </c>
      <c r="P81" s="56">
        <f t="shared" ca="1" si="59"/>
        <v>3.5005146789169835E-2</v>
      </c>
      <c r="Q81" s="56">
        <f t="shared" ca="1" si="59"/>
        <v>3.7992526933202056E-2</v>
      </c>
      <c r="R81" s="56">
        <f t="shared" ca="1" si="59"/>
        <v>0</v>
      </c>
      <c r="S81" s="56">
        <f t="shared" ca="1" si="59"/>
        <v>0</v>
      </c>
      <c r="T81" s="56">
        <f t="shared" ca="1" si="59"/>
        <v>0</v>
      </c>
      <c r="U81" s="56">
        <f t="shared" ca="1" si="59"/>
        <v>0</v>
      </c>
      <c r="V81" s="56">
        <f t="shared" ca="1" si="59"/>
        <v>0</v>
      </c>
      <c r="W81" s="56">
        <f t="shared" ca="1" si="59"/>
        <v>0</v>
      </c>
    </row>
    <row r="82" spans="1:26" x14ac:dyDescent="0.2">
      <c r="A82" s="11">
        <f>ROW()</f>
        <v>82</v>
      </c>
      <c r="C82" s="62" t="s">
        <v>762</v>
      </c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</row>
    <row r="83" spans="1:26" x14ac:dyDescent="0.2">
      <c r="A83" s="11">
        <f>ROW()</f>
        <v>83</v>
      </c>
      <c r="C83" s="771" t="str">
        <f>'A&amp;R'!B56</f>
        <v>담보차입금(선순위)</v>
      </c>
      <c r="D83" s="50"/>
      <c r="E83" s="50"/>
      <c r="F83" s="50"/>
      <c r="G83" s="50"/>
      <c r="I83" s="50"/>
      <c r="J83" s="865">
        <f>J81</f>
        <v>3.5</v>
      </c>
      <c r="K83" s="50"/>
      <c r="L83" s="772">
        <f t="shared" ref="L83:L84" ca="1" si="60">MIN(N83:W83)</f>
        <v>1.69319341076773</v>
      </c>
      <c r="M83" s="772">
        <f t="shared" ref="M83:M84" ca="1" si="61">SUMPRODUCT(N83:W83,$N$90:$W$90)/J83</f>
        <v>1.7573596931485387</v>
      </c>
      <c r="N83" s="773">
        <f t="shared" ref="N83:W83" ca="1" si="62">IFERROR(-N26/N29,"")</f>
        <v>1.7773344118180272</v>
      </c>
      <c r="O83" s="773">
        <f t="shared" ca="1" si="62"/>
        <v>1.7613848456373205</v>
      </c>
      <c r="P83" s="773">
        <f t="shared" ca="1" si="62"/>
        <v>1.69319341076773</v>
      </c>
      <c r="Q83" s="773">
        <f t="shared" ca="1" si="62"/>
        <v>1.8376925155936144</v>
      </c>
      <c r="R83" s="773" t="str">
        <f t="shared" ca="1" si="62"/>
        <v/>
      </c>
      <c r="S83" s="773" t="str">
        <f t="shared" ca="1" si="62"/>
        <v/>
      </c>
      <c r="T83" s="773" t="str">
        <f t="shared" ca="1" si="62"/>
        <v/>
      </c>
      <c r="U83" s="773" t="str">
        <f t="shared" ca="1" si="62"/>
        <v/>
      </c>
      <c r="V83" s="773" t="str">
        <f t="shared" ca="1" si="62"/>
        <v/>
      </c>
      <c r="W83" s="773" t="str">
        <f t="shared" ca="1" si="62"/>
        <v/>
      </c>
    </row>
    <row r="84" spans="1:26" x14ac:dyDescent="0.2">
      <c r="A84" s="11">
        <f>ROW()</f>
        <v>84</v>
      </c>
      <c r="C84" s="774" t="str">
        <f>'A&amp;R'!B57</f>
        <v>담보차입금(후순위)</v>
      </c>
      <c r="D84" s="52"/>
      <c r="E84" s="52"/>
      <c r="F84" s="52"/>
      <c r="G84" s="52"/>
      <c r="I84" s="52"/>
      <c r="J84" s="866">
        <f>J83</f>
        <v>3.5</v>
      </c>
      <c r="K84" s="52"/>
      <c r="L84" s="775">
        <f t="shared" ca="1" si="60"/>
        <v>1.3221838337388465</v>
      </c>
      <c r="M84" s="775">
        <f t="shared" ca="1" si="61"/>
        <v>1.372290112617264</v>
      </c>
      <c r="N84" s="776">
        <f t="shared" ref="N84:W84" ca="1" si="63">IFERROR(-N26/SUM(N29:N30),"")</f>
        <v>1.3878880058882428</v>
      </c>
      <c r="O84" s="776">
        <f t="shared" ca="1" si="63"/>
        <v>1.3754332807368399</v>
      </c>
      <c r="P84" s="776">
        <f t="shared" ca="1" si="63"/>
        <v>1.3221838337388465</v>
      </c>
      <c r="Q84" s="776">
        <f t="shared" ca="1" si="63"/>
        <v>1.4350205475929898</v>
      </c>
      <c r="R84" s="776" t="str">
        <f t="shared" ca="1" si="63"/>
        <v/>
      </c>
      <c r="S84" s="776" t="str">
        <f t="shared" ca="1" si="63"/>
        <v/>
      </c>
      <c r="T84" s="776" t="str">
        <f t="shared" ca="1" si="63"/>
        <v/>
      </c>
      <c r="U84" s="776" t="str">
        <f t="shared" ca="1" si="63"/>
        <v/>
      </c>
      <c r="V84" s="776" t="str">
        <f t="shared" ca="1" si="63"/>
        <v/>
      </c>
      <c r="W84" s="776" t="str">
        <f t="shared" ca="1" si="63"/>
        <v/>
      </c>
    </row>
    <row r="85" spans="1:26" x14ac:dyDescent="0.2">
      <c r="A85" s="11">
        <f>ROW()</f>
        <v>85</v>
      </c>
      <c r="C85" s="62" t="s">
        <v>759</v>
      </c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</row>
    <row r="86" spans="1:26" x14ac:dyDescent="0.2">
      <c r="A86" s="11">
        <f>ROW()</f>
        <v>86</v>
      </c>
      <c r="C86" s="771" t="str">
        <f t="shared" ref="C86:C87" si="64">C83</f>
        <v>담보차입금(선순위)</v>
      </c>
      <c r="D86" s="50"/>
      <c r="E86" s="50"/>
      <c r="F86" s="50"/>
      <c r="G86" s="50"/>
      <c r="H86" s="777">
        <f>'A&amp;R'!D56</f>
        <v>75127614.835056677</v>
      </c>
      <c r="I86" s="50"/>
      <c r="J86" s="865">
        <f>J81</f>
        <v>3.5</v>
      </c>
      <c r="K86" s="50"/>
      <c r="L86" s="778">
        <f t="array" aca="1" ref="L86" ca="1">MIN(IF(N86:W86&gt;0.0001,N86:W86))</f>
        <v>6.264815619840601E-2</v>
      </c>
      <c r="M86" s="778">
        <f t="shared" ref="M86:M87" ca="1" si="65">SUMPRODUCT(N86:W86,$N$90:$W$90)/J86</f>
        <v>6.5022308646495927E-2</v>
      </c>
      <c r="N86" s="779">
        <f t="shared" ref="N86:W86" ca="1" si="66">N26/$H$86/N$90</f>
        <v>6.576137323726701E-2</v>
      </c>
      <c r="O86" s="779">
        <f t="shared" ca="1" si="66"/>
        <v>6.5171239288580859E-2</v>
      </c>
      <c r="P86" s="779">
        <f t="shared" ca="1" si="66"/>
        <v>6.264815619840601E-2</v>
      </c>
      <c r="Q86" s="779">
        <f t="shared" ca="1" si="66"/>
        <v>6.7994623076963731E-2</v>
      </c>
      <c r="R86" s="779">
        <f t="shared" ca="1" si="66"/>
        <v>0</v>
      </c>
      <c r="S86" s="779">
        <f t="shared" ca="1" si="66"/>
        <v>0</v>
      </c>
      <c r="T86" s="779">
        <f t="shared" ca="1" si="66"/>
        <v>0</v>
      </c>
      <c r="U86" s="779">
        <f t="shared" ca="1" si="66"/>
        <v>0</v>
      </c>
      <c r="V86" s="779">
        <f t="shared" ca="1" si="66"/>
        <v>0</v>
      </c>
      <c r="W86" s="779">
        <f t="shared" ca="1" si="66"/>
        <v>0</v>
      </c>
    </row>
    <row r="87" spans="1:26" x14ac:dyDescent="0.2">
      <c r="A87" s="11">
        <f>ROW()</f>
        <v>87</v>
      </c>
      <c r="C87" s="774" t="str">
        <f t="shared" si="64"/>
        <v>담보차입금(후순위)</v>
      </c>
      <c r="D87" s="52"/>
      <c r="E87" s="52"/>
      <c r="F87" s="52"/>
      <c r="G87" s="52"/>
      <c r="H87" s="780">
        <f>'A&amp;R'!D57</f>
        <v>13000000</v>
      </c>
      <c r="I87" s="52"/>
      <c r="J87" s="866">
        <f>J86</f>
        <v>3.5</v>
      </c>
      <c r="K87" s="52"/>
      <c r="L87" s="781">
        <f t="array" aca="1" ref="L87" ca="1">MIN(IF(N87:W87&gt;0.0001,N87:W87))</f>
        <v>5.3406716587183219E-2</v>
      </c>
      <c r="M87" s="781">
        <f t="shared" ca="1" si="65"/>
        <v>5.5430649845942578E-2</v>
      </c>
      <c r="N87" s="57">
        <f t="shared" ref="N87:W87" ca="1" si="67">N26/SUM($H$86:$H$87)/N$90</f>
        <v>5.6060692540478227E-2</v>
      </c>
      <c r="O87" s="57">
        <f t="shared" ca="1" si="67"/>
        <v>5.5557611229575123E-2</v>
      </c>
      <c r="P87" s="57">
        <f t="shared" ca="1" si="67"/>
        <v>5.3406716587183219E-2</v>
      </c>
      <c r="Q87" s="57">
        <f t="shared" ca="1" si="67"/>
        <v>5.7964508207124926E-2</v>
      </c>
      <c r="R87" s="57">
        <f t="shared" ca="1" si="67"/>
        <v>0</v>
      </c>
      <c r="S87" s="57">
        <f t="shared" ca="1" si="67"/>
        <v>0</v>
      </c>
      <c r="T87" s="57">
        <f t="shared" ca="1" si="67"/>
        <v>0</v>
      </c>
      <c r="U87" s="57">
        <f t="shared" ca="1" si="67"/>
        <v>0</v>
      </c>
      <c r="V87" s="57">
        <f t="shared" ca="1" si="67"/>
        <v>0</v>
      </c>
      <c r="W87" s="57">
        <f t="shared" ca="1" si="67"/>
        <v>0</v>
      </c>
    </row>
    <row r="88" spans="1:26" x14ac:dyDescent="0.2">
      <c r="A88" s="11">
        <f>ROW()</f>
        <v>88</v>
      </c>
    </row>
    <row r="89" spans="1:26" ht="11.25" hidden="1" customHeight="1" outlineLevel="1" x14ac:dyDescent="0.2">
      <c r="A89" s="113">
        <f>ROW()</f>
        <v>89</v>
      </c>
      <c r="N89" s="862">
        <f t="shared" ref="N89:W89" si="68">N5-$J$87</f>
        <v>-2.5</v>
      </c>
      <c r="O89" s="862">
        <f t="shared" si="68"/>
        <v>-1.5</v>
      </c>
      <c r="P89" s="862">
        <f t="shared" si="68"/>
        <v>-0.5</v>
      </c>
      <c r="Q89" s="862">
        <f t="shared" si="68"/>
        <v>0.5</v>
      </c>
      <c r="R89" s="862">
        <f t="shared" si="68"/>
        <v>1.5</v>
      </c>
      <c r="S89" s="862">
        <f t="shared" si="68"/>
        <v>2.5</v>
      </c>
      <c r="T89" s="862">
        <f t="shared" si="68"/>
        <v>3.5</v>
      </c>
      <c r="U89" s="862">
        <f t="shared" si="68"/>
        <v>4.5</v>
      </c>
      <c r="V89" s="862">
        <f t="shared" si="68"/>
        <v>5.5</v>
      </c>
      <c r="W89" s="862">
        <f t="shared" si="68"/>
        <v>6.5</v>
      </c>
      <c r="X89" s="862"/>
      <c r="Y89" s="862"/>
      <c r="Z89" s="862"/>
    </row>
    <row r="90" spans="1:26" ht="11.25" hidden="1" customHeight="1" outlineLevel="1" x14ac:dyDescent="0.2">
      <c r="A90" s="113">
        <f>ROW()</f>
        <v>90</v>
      </c>
      <c r="N90" s="862">
        <f t="shared" ref="N90:W90" si="69">IF(AND(N89&lt;=1,N89&gt;0),N89,1)</f>
        <v>1</v>
      </c>
      <c r="O90" s="862">
        <f t="shared" si="69"/>
        <v>1</v>
      </c>
      <c r="P90" s="862">
        <f t="shared" si="69"/>
        <v>1</v>
      </c>
      <c r="Q90" s="862">
        <f t="shared" si="69"/>
        <v>0.5</v>
      </c>
      <c r="R90" s="862">
        <f t="shared" si="69"/>
        <v>1</v>
      </c>
      <c r="S90" s="862">
        <f t="shared" si="69"/>
        <v>1</v>
      </c>
      <c r="T90" s="862">
        <f t="shared" si="69"/>
        <v>1</v>
      </c>
      <c r="U90" s="862">
        <f t="shared" si="69"/>
        <v>1</v>
      </c>
      <c r="V90" s="862">
        <f t="shared" si="69"/>
        <v>1</v>
      </c>
      <c r="W90" s="862">
        <f t="shared" si="69"/>
        <v>1</v>
      </c>
    </row>
    <row r="91" spans="1:26" ht="11.25" hidden="1" customHeight="1" outlineLevel="1" x14ac:dyDescent="0.2">
      <c r="A91" s="113">
        <f>ROW()</f>
        <v>91</v>
      </c>
    </row>
    <row r="92" spans="1:26" ht="11.25" hidden="1" customHeight="1" outlineLevel="1" x14ac:dyDescent="0.2">
      <c r="A92" s="113"/>
      <c r="C92" s="34" t="s">
        <v>846</v>
      </c>
      <c r="D92" s="43"/>
      <c r="E92" s="43"/>
      <c r="F92" s="36"/>
      <c r="G92" s="44"/>
      <c r="H92" s="43"/>
      <c r="I92" s="43"/>
      <c r="J92" s="36"/>
      <c r="K92" s="12"/>
      <c r="N92" s="58">
        <f>SUMIFS(임대가정!158:158,임대가정!$17:$17,N$5,임대가정!$14:$14,"&lt;="&amp;$J$5)</f>
        <v>5100000</v>
      </c>
      <c r="O92" s="58">
        <f>SUMIFS(임대가정!158:158,임대가정!$17:$17,O$5,임대가정!$14:$14,"&lt;="&amp;$J$5)</f>
        <v>5100000</v>
      </c>
      <c r="P92" s="58">
        <f>SUMIFS(임대가정!158:158,임대가정!$17:$17,P$5,임대가정!$14:$14,"&lt;="&amp;$J$5)</f>
        <v>5412160.8000000007</v>
      </c>
      <c r="Q92" s="58">
        <f>SUMIFS(임대가정!158:158,임대가정!$17:$17,Q$5,임대가정!$14:$14,"&lt;="&amp;$J$5)</f>
        <v>2706080.4</v>
      </c>
      <c r="R92" s="58">
        <f>SUMIFS(임대가정!158:158,임대가정!$17:$17,R$5,임대가정!$14:$14,"&lt;="&amp;$J$5)</f>
        <v>0</v>
      </c>
      <c r="S92" s="58">
        <f>SUMIFS(임대가정!158:158,임대가정!$17:$17,S$5,임대가정!$14:$14,"&lt;="&amp;$J$5)</f>
        <v>0</v>
      </c>
      <c r="T92" s="58">
        <f>SUMIFS(임대가정!158:158,임대가정!$17:$17,T$5,임대가정!$14:$14,"&lt;="&amp;$J$5)</f>
        <v>0</v>
      </c>
      <c r="U92" s="58">
        <f>SUMIFS(임대가정!158:158,임대가정!$17:$17,U$5,임대가정!$14:$14,"&lt;="&amp;$J$5)</f>
        <v>0</v>
      </c>
      <c r="V92" s="58">
        <f>SUMIFS(임대가정!158:158,임대가정!$17:$17,V$5,임대가정!$14:$14,"&lt;="&amp;$J$5)</f>
        <v>0</v>
      </c>
      <c r="W92" s="58">
        <f>SUMIFS(임대가정!158:158,임대가정!$17:$17,W$5,임대가정!$14:$14,"&lt;="&amp;$J$5)</f>
        <v>0</v>
      </c>
    </row>
    <row r="93" spans="1:26" ht="11.25" hidden="1" customHeight="1" outlineLevel="1" x14ac:dyDescent="0.2">
      <c r="A93" s="113"/>
    </row>
    <row r="94" spans="1:26" ht="11.25" hidden="1" customHeight="1" outlineLevel="1" x14ac:dyDescent="0.2">
      <c r="A94" s="113">
        <f>ROW()</f>
        <v>94</v>
      </c>
      <c r="X94" s="862"/>
      <c r="Y94" s="862"/>
      <c r="Z94" s="862"/>
    </row>
    <row r="95" spans="1:26" collapsed="1" x14ac:dyDescent="0.2">
      <c r="A95" s="11">
        <f>ROW()</f>
        <v>95</v>
      </c>
      <c r="N95" s="862"/>
      <c r="O95" s="862"/>
      <c r="P95" s="862"/>
      <c r="Q95" s="862"/>
      <c r="R95" s="862"/>
      <c r="S95" s="862"/>
      <c r="T95" s="862"/>
      <c r="U95" s="862"/>
      <c r="V95" s="862"/>
      <c r="W95" s="862"/>
    </row>
    <row r="96" spans="1:26" x14ac:dyDescent="0.2">
      <c r="A96" s="11">
        <f>ROW()</f>
        <v>96</v>
      </c>
    </row>
    <row r="97" spans="1:8" x14ac:dyDescent="0.2">
      <c r="A97" s="11">
        <f>ROW()</f>
        <v>97</v>
      </c>
    </row>
    <row r="98" spans="1:8" x14ac:dyDescent="0.2">
      <c r="A98" s="113"/>
    </row>
    <row r="99" spans="1:8" x14ac:dyDescent="0.2">
      <c r="A99" s="11">
        <f>ROW()</f>
        <v>99</v>
      </c>
    </row>
    <row r="100" spans="1:8" x14ac:dyDescent="0.2">
      <c r="A100" s="11">
        <f>ROW()</f>
        <v>100</v>
      </c>
    </row>
    <row r="101" spans="1:8" x14ac:dyDescent="0.2">
      <c r="A101" s="11">
        <f>ROW()</f>
        <v>101</v>
      </c>
    </row>
    <row r="102" spans="1:8" x14ac:dyDescent="0.2">
      <c r="A102" s="11">
        <f>ROW()</f>
        <v>102</v>
      </c>
      <c r="D102" s="46"/>
      <c r="E102" s="46"/>
      <c r="G102" s="47"/>
    </row>
    <row r="103" spans="1:8" x14ac:dyDescent="0.2">
      <c r="A103" s="11">
        <f>ROW()</f>
        <v>103</v>
      </c>
      <c r="D103" s="48"/>
      <c r="E103" s="48"/>
      <c r="F103" s="49"/>
      <c r="G103" s="47"/>
    </row>
    <row r="104" spans="1:8" x14ac:dyDescent="0.2">
      <c r="A104" s="11">
        <f>ROW()</f>
        <v>104</v>
      </c>
      <c r="G104" s="47"/>
    </row>
    <row r="105" spans="1:8" x14ac:dyDescent="0.2">
      <c r="A105" s="11">
        <f>ROW()</f>
        <v>105</v>
      </c>
      <c r="D105" s="46"/>
      <c r="E105" s="47"/>
      <c r="F105" s="46"/>
      <c r="G105" s="12"/>
      <c r="H105" s="12"/>
    </row>
    <row r="106" spans="1:8" x14ac:dyDescent="0.2">
      <c r="A106" s="11">
        <f>ROW()</f>
        <v>106</v>
      </c>
      <c r="D106" s="46"/>
      <c r="E106" s="46"/>
      <c r="F106" s="46"/>
      <c r="G106" s="47"/>
    </row>
    <row r="107" spans="1:8" x14ac:dyDescent="0.2">
      <c r="A107" s="11">
        <f>ROW()</f>
        <v>107</v>
      </c>
      <c r="D107" s="46"/>
      <c r="E107" s="46"/>
      <c r="F107" s="47"/>
      <c r="G107" s="47"/>
    </row>
    <row r="108" spans="1:8" x14ac:dyDescent="0.2">
      <c r="A108" s="11">
        <f>ROW()</f>
        <v>108</v>
      </c>
      <c r="D108" s="46"/>
      <c r="E108" s="46"/>
      <c r="F108" s="46"/>
      <c r="G108" s="46"/>
    </row>
    <row r="109" spans="1:8" x14ac:dyDescent="0.2">
      <c r="A109" s="11">
        <f>ROW()</f>
        <v>109</v>
      </c>
      <c r="D109" s="46"/>
      <c r="E109" s="46"/>
      <c r="F109" s="46"/>
      <c r="G109" s="46"/>
    </row>
    <row r="110" spans="1:8" x14ac:dyDescent="0.2">
      <c r="A110" s="11">
        <f>ROW()</f>
        <v>110</v>
      </c>
    </row>
    <row r="111" spans="1:8" x14ac:dyDescent="0.2">
      <c r="A111" s="11">
        <f>ROW()</f>
        <v>111</v>
      </c>
    </row>
    <row r="112" spans="1:8" x14ac:dyDescent="0.2">
      <c r="A112" s="11">
        <f>ROW()</f>
        <v>112</v>
      </c>
    </row>
    <row r="113" spans="1:1" x14ac:dyDescent="0.2">
      <c r="A113" s="11">
        <f>ROW()</f>
        <v>113</v>
      </c>
    </row>
    <row r="114" spans="1:1" x14ac:dyDescent="0.2">
      <c r="A114" s="11">
        <f>ROW()</f>
        <v>114</v>
      </c>
    </row>
    <row r="115" spans="1:1" x14ac:dyDescent="0.2">
      <c r="A115" s="11">
        <f>ROW()</f>
        <v>115</v>
      </c>
    </row>
    <row r="116" spans="1:1" x14ac:dyDescent="0.2">
      <c r="A116" s="11">
        <f>ROW()</f>
        <v>116</v>
      </c>
    </row>
    <row r="117" spans="1:1" x14ac:dyDescent="0.2">
      <c r="A117" s="11">
        <f>ROW()</f>
        <v>117</v>
      </c>
    </row>
    <row r="118" spans="1:1" x14ac:dyDescent="0.2">
      <c r="A118" s="11">
        <f>ROW()</f>
        <v>118</v>
      </c>
    </row>
    <row r="119" spans="1:1" x14ac:dyDescent="0.2">
      <c r="A119" s="11">
        <f>ROW()</f>
        <v>119</v>
      </c>
    </row>
    <row r="120" spans="1:1" x14ac:dyDescent="0.2">
      <c r="A120" s="11">
        <f>ROW()</f>
        <v>120</v>
      </c>
    </row>
    <row r="121" spans="1:1" x14ac:dyDescent="0.2">
      <c r="A121" s="11">
        <f>ROW()</f>
        <v>121</v>
      </c>
    </row>
    <row r="122" spans="1:1" x14ac:dyDescent="0.2">
      <c r="A122" s="11">
        <f>ROW()</f>
        <v>122</v>
      </c>
    </row>
    <row r="123" spans="1:1" x14ac:dyDescent="0.2">
      <c r="A123" s="11">
        <f>ROW()</f>
        <v>123</v>
      </c>
    </row>
    <row r="124" spans="1:1" x14ac:dyDescent="0.2">
      <c r="A124" s="11">
        <f>ROW()</f>
        <v>124</v>
      </c>
    </row>
    <row r="125" spans="1:1" x14ac:dyDescent="0.2">
      <c r="A125" s="11">
        <f>ROW()</f>
        <v>125</v>
      </c>
    </row>
    <row r="126" spans="1:1" x14ac:dyDescent="0.2">
      <c r="A126" s="11">
        <f>ROW()</f>
        <v>126</v>
      </c>
    </row>
    <row r="127" spans="1:1" x14ac:dyDescent="0.2">
      <c r="A127" s="11">
        <f>ROW()</f>
        <v>127</v>
      </c>
    </row>
    <row r="128" spans="1:1" x14ac:dyDescent="0.2">
      <c r="A128" s="11">
        <f>ROW()</f>
        <v>128</v>
      </c>
    </row>
    <row r="129" spans="1:1" x14ac:dyDescent="0.2">
      <c r="A129" s="11">
        <f>ROW()</f>
        <v>129</v>
      </c>
    </row>
    <row r="130" spans="1:1" x14ac:dyDescent="0.2">
      <c r="A130" s="11">
        <f>ROW()</f>
        <v>130</v>
      </c>
    </row>
    <row r="131" spans="1:1" x14ac:dyDescent="0.2">
      <c r="A131" s="11">
        <f>ROW()</f>
        <v>131</v>
      </c>
    </row>
    <row r="132" spans="1:1" x14ac:dyDescent="0.2">
      <c r="A132" s="11">
        <f>ROW()</f>
        <v>132</v>
      </c>
    </row>
    <row r="133" spans="1:1" x14ac:dyDescent="0.2">
      <c r="A133" s="11">
        <f>ROW()</f>
        <v>133</v>
      </c>
    </row>
    <row r="134" spans="1:1" x14ac:dyDescent="0.2">
      <c r="A134" s="11">
        <f>ROW()</f>
        <v>134</v>
      </c>
    </row>
    <row r="135" spans="1:1" x14ac:dyDescent="0.2">
      <c r="A135" s="11">
        <f>ROW()</f>
        <v>135</v>
      </c>
    </row>
    <row r="136" spans="1:1" x14ac:dyDescent="0.2">
      <c r="A136" s="11">
        <f>ROW()</f>
        <v>136</v>
      </c>
    </row>
    <row r="137" spans="1:1" x14ac:dyDescent="0.2">
      <c r="A137" s="11">
        <f>ROW()</f>
        <v>137</v>
      </c>
    </row>
    <row r="138" spans="1:1" x14ac:dyDescent="0.2">
      <c r="A138" s="11">
        <f>ROW()</f>
        <v>138</v>
      </c>
    </row>
    <row r="139" spans="1:1" x14ac:dyDescent="0.2">
      <c r="A139" s="11">
        <f>ROW()</f>
        <v>139</v>
      </c>
    </row>
    <row r="140" spans="1:1" x14ac:dyDescent="0.2">
      <c r="A140" s="11">
        <f>ROW()</f>
        <v>140</v>
      </c>
    </row>
    <row r="141" spans="1:1" x14ac:dyDescent="0.2">
      <c r="A141" s="11">
        <f>ROW()</f>
        <v>141</v>
      </c>
    </row>
    <row r="142" spans="1:1" x14ac:dyDescent="0.2">
      <c r="A142" s="11">
        <f>ROW()</f>
        <v>142</v>
      </c>
    </row>
    <row r="143" spans="1:1" x14ac:dyDescent="0.2">
      <c r="A143" s="11">
        <f>ROW()</f>
        <v>143</v>
      </c>
    </row>
    <row r="144" spans="1:1" x14ac:dyDescent="0.2">
      <c r="A144" s="11">
        <f>ROW()</f>
        <v>144</v>
      </c>
    </row>
    <row r="145" spans="1:1" x14ac:dyDescent="0.2">
      <c r="A145" s="11">
        <f>ROW()</f>
        <v>145</v>
      </c>
    </row>
    <row r="146" spans="1:1" x14ac:dyDescent="0.2">
      <c r="A146" s="11">
        <f>ROW()</f>
        <v>146</v>
      </c>
    </row>
    <row r="147" spans="1:1" x14ac:dyDescent="0.2">
      <c r="A147" s="11">
        <f>ROW()</f>
        <v>147</v>
      </c>
    </row>
    <row r="148" spans="1:1" x14ac:dyDescent="0.2">
      <c r="A148" s="11">
        <f>ROW()</f>
        <v>148</v>
      </c>
    </row>
    <row r="149" spans="1:1" x14ac:dyDescent="0.2">
      <c r="A149" s="11">
        <f>ROW()</f>
        <v>149</v>
      </c>
    </row>
    <row r="150" spans="1:1" x14ac:dyDescent="0.2">
      <c r="A150" s="11">
        <f>ROW()</f>
        <v>150</v>
      </c>
    </row>
    <row r="151" spans="1:1" x14ac:dyDescent="0.2">
      <c r="A151" s="11">
        <f>ROW()</f>
        <v>151</v>
      </c>
    </row>
    <row r="152" spans="1:1" x14ac:dyDescent="0.2">
      <c r="A152" s="11">
        <f>ROW()</f>
        <v>152</v>
      </c>
    </row>
    <row r="153" spans="1:1" x14ac:dyDescent="0.2">
      <c r="A153" s="11">
        <f>ROW()</f>
        <v>153</v>
      </c>
    </row>
    <row r="154" spans="1:1" x14ac:dyDescent="0.2">
      <c r="A154" s="11">
        <f>ROW()</f>
        <v>154</v>
      </c>
    </row>
    <row r="155" spans="1:1" x14ac:dyDescent="0.2">
      <c r="A155" s="11">
        <f>ROW()</f>
        <v>155</v>
      </c>
    </row>
    <row r="156" spans="1:1" x14ac:dyDescent="0.2">
      <c r="A156" s="11">
        <f>ROW()</f>
        <v>156</v>
      </c>
    </row>
    <row r="157" spans="1:1" x14ac:dyDescent="0.2">
      <c r="A157" s="11">
        <f>ROW()</f>
        <v>157</v>
      </c>
    </row>
    <row r="158" spans="1:1" x14ac:dyDescent="0.2">
      <c r="A158" s="11">
        <f>ROW()</f>
        <v>158</v>
      </c>
    </row>
    <row r="159" spans="1:1" x14ac:dyDescent="0.2">
      <c r="A159" s="11">
        <f>ROW()</f>
        <v>159</v>
      </c>
    </row>
    <row r="160" spans="1:1" x14ac:dyDescent="0.2">
      <c r="A160" s="11">
        <f>ROW()</f>
        <v>160</v>
      </c>
    </row>
    <row r="161" spans="1:1" x14ac:dyDescent="0.2">
      <c r="A161" s="11">
        <f>ROW()</f>
        <v>161</v>
      </c>
    </row>
    <row r="162" spans="1:1" x14ac:dyDescent="0.2">
      <c r="A162" s="11">
        <f>ROW()</f>
        <v>162</v>
      </c>
    </row>
    <row r="163" spans="1:1" x14ac:dyDescent="0.2">
      <c r="A163" s="11">
        <f>ROW()</f>
        <v>163</v>
      </c>
    </row>
    <row r="164" spans="1:1" x14ac:dyDescent="0.2">
      <c r="A164" s="11">
        <f>ROW()</f>
        <v>164</v>
      </c>
    </row>
    <row r="165" spans="1:1" x14ac:dyDescent="0.2">
      <c r="A165" s="11">
        <f>ROW()</f>
        <v>165</v>
      </c>
    </row>
    <row r="166" spans="1:1" x14ac:dyDescent="0.2">
      <c r="A166" s="11">
        <f>ROW()</f>
        <v>166</v>
      </c>
    </row>
    <row r="167" spans="1:1" x14ac:dyDescent="0.2">
      <c r="A167" s="11">
        <f>ROW()</f>
        <v>167</v>
      </c>
    </row>
    <row r="168" spans="1:1" x14ac:dyDescent="0.2">
      <c r="A168" s="11">
        <f>ROW()</f>
        <v>168</v>
      </c>
    </row>
    <row r="169" spans="1:1" x14ac:dyDescent="0.2">
      <c r="A169" s="11">
        <f>ROW()</f>
        <v>169</v>
      </c>
    </row>
    <row r="170" spans="1:1" x14ac:dyDescent="0.2">
      <c r="A170" s="11">
        <f>ROW()</f>
        <v>170</v>
      </c>
    </row>
    <row r="171" spans="1:1" x14ac:dyDescent="0.2">
      <c r="A171" s="11">
        <f>ROW()</f>
        <v>171</v>
      </c>
    </row>
    <row r="172" spans="1:1" x14ac:dyDescent="0.2">
      <c r="A172" s="11">
        <f>ROW()</f>
        <v>172</v>
      </c>
    </row>
    <row r="173" spans="1:1" x14ac:dyDescent="0.2">
      <c r="A173" s="11">
        <f>ROW()</f>
        <v>173</v>
      </c>
    </row>
    <row r="174" spans="1:1" x14ac:dyDescent="0.2">
      <c r="A174" s="11">
        <f>ROW()</f>
        <v>174</v>
      </c>
    </row>
    <row r="175" spans="1:1" x14ac:dyDescent="0.2">
      <c r="A175" s="11">
        <f>ROW()</f>
        <v>175</v>
      </c>
    </row>
  </sheetData>
  <phoneticPr fontId="1" type="noConversion"/>
  <conditionalFormatting sqref="M9:W9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{9D9BB7F5-2AB5-4576-8207-67CF5021172F}</x14:id>
        </ext>
      </extLst>
    </cfRule>
  </conditionalFormatting>
  <pageMargins left="0.7" right="0.7" top="0.75" bottom="0.75" header="0.3" footer="0.3"/>
  <ignoredErrors>
    <ignoredError sqref="O79:W79 M16:W16 M35:W35 M42:W47 O76:W76" formula="1"/>
  </ignoredError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9BB7F5-2AB5-4576-8207-67CF502117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M9:W9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0000"/>
  </sheetPr>
  <dimension ref="A1:AG121"/>
  <sheetViews>
    <sheetView showGridLines="0" topLeftCell="A16" zoomScaleNormal="100" zoomScaleSheetLayoutView="100" workbookViewId="0">
      <selection activeCell="S6" sqref="S6:T6"/>
    </sheetView>
  </sheetViews>
  <sheetFormatPr defaultColWidth="0" defaultRowHeight="11.25" zeroHeight="1" x14ac:dyDescent="0.2"/>
  <cols>
    <col min="1" max="1" width="2.28515625" style="112" customWidth="1"/>
    <col min="2" max="2" width="15.7109375" style="112" customWidth="1"/>
    <col min="3" max="7" width="11.7109375" style="112" customWidth="1"/>
    <col min="8" max="8" width="2.28515625" style="112" customWidth="1"/>
    <col min="9" max="9" width="11.7109375" style="112" customWidth="1"/>
    <col min="10" max="15" width="10.7109375" style="112" customWidth="1"/>
    <col min="16" max="16" width="2.28515625" style="112" customWidth="1"/>
    <col min="17" max="17" width="6.7109375" style="112" customWidth="1"/>
    <col min="18" max="18" width="10.7109375" style="112" customWidth="1"/>
    <col min="19" max="22" width="11.7109375" style="112" customWidth="1"/>
    <col min="23" max="23" width="2.28515625" style="112" customWidth="1"/>
    <col min="24" max="26" width="9.140625" style="112" customWidth="1"/>
    <col min="27" max="27" width="10.140625" style="112" hidden="1" customWidth="1"/>
    <col min="28" max="29" width="9.28515625" style="112" hidden="1" customWidth="1"/>
    <col min="30" max="31" width="9.140625" style="112" hidden="1" customWidth="1"/>
    <col min="32" max="33" width="11.28515625" style="112" hidden="1" customWidth="1"/>
    <col min="34" max="16384" width="9.140625" style="112" hidden="1"/>
  </cols>
  <sheetData>
    <row r="1" spans="1:23" x14ac:dyDescent="0.2">
      <c r="A1" s="566" t="s">
        <v>643</v>
      </c>
      <c r="B1" s="567" t="s">
        <v>792</v>
      </c>
      <c r="C1" s="568"/>
      <c r="D1" s="568"/>
      <c r="E1" s="568"/>
      <c r="F1" s="567" t="s">
        <v>481</v>
      </c>
      <c r="G1" s="568"/>
      <c r="H1" s="568"/>
      <c r="I1" s="812">
        <f>순환!F1</f>
        <v>0</v>
      </c>
      <c r="J1" s="568"/>
      <c r="K1" s="568"/>
      <c r="L1" s="568"/>
      <c r="M1" s="568"/>
      <c r="N1" s="568"/>
      <c r="O1" s="568"/>
      <c r="P1" s="568"/>
      <c r="Q1" s="568"/>
      <c r="R1" s="568"/>
      <c r="S1" s="393" t="s">
        <v>903</v>
      </c>
      <c r="T1" s="568">
        <f>IF(S1="REF",1,2)</f>
        <v>2</v>
      </c>
      <c r="U1" s="393" t="s">
        <v>902</v>
      </c>
      <c r="V1" s="568">
        <f>IF(U1="분리과세",1,2)</f>
        <v>2</v>
      </c>
    </row>
    <row r="2" spans="1:23" ht="12" thickBot="1" x14ac:dyDescent="0.25">
      <c r="C2" s="119"/>
    </row>
    <row r="3" spans="1:23" x14ac:dyDescent="0.2">
      <c r="B3" s="569" t="s">
        <v>94</v>
      </c>
      <c r="C3" s="570"/>
      <c r="D3" s="570"/>
      <c r="E3" s="570"/>
      <c r="F3" s="571"/>
      <c r="G3" s="572"/>
      <c r="I3" s="573" t="s">
        <v>326</v>
      </c>
      <c r="J3" s="570"/>
      <c r="K3" s="570"/>
      <c r="L3" s="570"/>
      <c r="M3" s="570"/>
      <c r="N3" s="985" t="s">
        <v>95</v>
      </c>
      <c r="O3" s="986">
        <v>1000</v>
      </c>
      <c r="Q3" s="569" t="s">
        <v>96</v>
      </c>
      <c r="R3" s="570"/>
      <c r="S3" s="570"/>
      <c r="T3" s="570"/>
      <c r="U3" s="985" t="s">
        <v>95</v>
      </c>
      <c r="V3" s="986">
        <f>O3</f>
        <v>1000</v>
      </c>
    </row>
    <row r="4" spans="1:23" x14ac:dyDescent="0.2">
      <c r="B4" s="574"/>
      <c r="C4" s="575"/>
      <c r="D4" s="575"/>
      <c r="E4" s="575"/>
      <c r="F4" s="575"/>
      <c r="G4" s="576"/>
      <c r="I4" s="577"/>
      <c r="J4" s="578"/>
      <c r="K4" s="578"/>
      <c r="L4" s="578"/>
      <c r="M4" s="578"/>
      <c r="N4" s="578"/>
      <c r="O4" s="579"/>
      <c r="Q4" s="580"/>
      <c r="R4" s="575"/>
      <c r="S4" s="575"/>
      <c r="T4" s="575"/>
      <c r="U4" s="575"/>
      <c r="V4" s="576"/>
    </row>
    <row r="5" spans="1:23" x14ac:dyDescent="0.2">
      <c r="B5" s="581" t="s">
        <v>97</v>
      </c>
      <c r="C5" s="575"/>
      <c r="D5" s="582" t="s">
        <v>152</v>
      </c>
      <c r="E5" s="582" t="s">
        <v>98</v>
      </c>
      <c r="F5" s="582" t="s">
        <v>99</v>
      </c>
      <c r="G5" s="583" t="s">
        <v>100</v>
      </c>
      <c r="I5" s="574"/>
      <c r="J5" s="584"/>
      <c r="K5" s="584"/>
      <c r="L5" s="585"/>
      <c r="M5" s="121"/>
      <c r="N5" s="121"/>
      <c r="O5" s="586"/>
      <c r="P5" s="575"/>
      <c r="Q5" s="678" t="s">
        <v>763</v>
      </c>
      <c r="R5" s="121"/>
      <c r="S5" s="121"/>
      <c r="T5" s="121"/>
      <c r="U5" s="121"/>
      <c r="V5" s="596"/>
    </row>
    <row r="6" spans="1:23" x14ac:dyDescent="0.2">
      <c r="B6" s="574"/>
      <c r="C6" s="575"/>
      <c r="D6" s="755">
        <v>43465</v>
      </c>
      <c r="E6" s="587">
        <f>D6+1</f>
        <v>43466</v>
      </c>
      <c r="F6" s="588">
        <v>42</v>
      </c>
      <c r="G6" s="589">
        <f>EOMONTH(D6,F6)</f>
        <v>44742</v>
      </c>
      <c r="I6" s="590"/>
      <c r="J6" s="121"/>
      <c r="K6" s="121"/>
      <c r="L6" s="121"/>
      <c r="M6" s="121"/>
      <c r="N6" s="121"/>
      <c r="O6" s="591"/>
      <c r="P6" s="575"/>
      <c r="Q6" s="577"/>
      <c r="R6" s="578"/>
      <c r="S6" s="994" t="s">
        <v>386</v>
      </c>
      <c r="T6" s="994"/>
      <c r="U6" s="994" t="s">
        <v>387</v>
      </c>
      <c r="V6" s="995"/>
    </row>
    <row r="7" spans="1:23" x14ac:dyDescent="0.2">
      <c r="B7" s="574"/>
      <c r="C7" s="575"/>
      <c r="D7" s="575"/>
      <c r="E7" s="575"/>
      <c r="F7" s="575"/>
      <c r="G7" s="576"/>
      <c r="I7" s="595"/>
      <c r="J7" s="584"/>
      <c r="K7" s="584"/>
      <c r="L7" s="121"/>
      <c r="M7" s="121"/>
      <c r="N7" s="121"/>
      <c r="O7" s="596"/>
      <c r="P7" s="575"/>
      <c r="Q7" s="674" t="s">
        <v>391</v>
      </c>
      <c r="R7" s="592"/>
      <c r="S7" s="593" t="s">
        <v>392</v>
      </c>
      <c r="T7" s="593" t="s">
        <v>393</v>
      </c>
      <c r="U7" s="593" t="s">
        <v>394</v>
      </c>
      <c r="V7" s="594" t="s">
        <v>395</v>
      </c>
    </row>
    <row r="8" spans="1:23" x14ac:dyDescent="0.2">
      <c r="B8" s="601" t="s">
        <v>893</v>
      </c>
      <c r="C8" s="575"/>
      <c r="D8" s="575"/>
      <c r="E8" s="575"/>
      <c r="F8" s="602"/>
      <c r="G8" s="978" t="s">
        <v>894</v>
      </c>
      <c r="I8" s="590"/>
      <c r="J8" s="121"/>
      <c r="K8" s="121"/>
      <c r="L8" s="121"/>
      <c r="M8" s="121"/>
      <c r="N8" s="121"/>
      <c r="O8" s="596"/>
      <c r="P8" s="575"/>
      <c r="Q8" s="673" t="str">
        <f>B39</f>
        <v>우선주</v>
      </c>
      <c r="R8" s="597"/>
      <c r="S8" s="598">
        <f ca="1">U33</f>
        <v>0.02</v>
      </c>
      <c r="T8" s="599">
        <f ca="1">U35</f>
        <v>0.02</v>
      </c>
      <c r="U8" s="599">
        <f ca="1">IFERROR('CF(FY)'!D76,"")</f>
        <v>2.0107802748680122E-2</v>
      </c>
      <c r="V8" s="600">
        <f ca="1">IFERROR('CF(FY)'!D71,"")</f>
        <v>2.0107802748680122E-2</v>
      </c>
    </row>
    <row r="9" spans="1:23" x14ac:dyDescent="0.2">
      <c r="B9" s="574"/>
      <c r="C9" s="575"/>
      <c r="D9" s="575"/>
      <c r="E9" s="575"/>
      <c r="F9" s="575"/>
      <c r="G9" s="576"/>
      <c r="I9" s="603"/>
      <c r="J9" s="121"/>
      <c r="K9" s="121"/>
      <c r="L9" s="121"/>
      <c r="M9" s="121"/>
      <c r="N9" s="121"/>
      <c r="O9" s="606"/>
      <c r="P9" s="575"/>
      <c r="Q9" s="673" t="str">
        <f>B40</f>
        <v>보통주</v>
      </c>
      <c r="R9" s="575"/>
      <c r="S9" s="599">
        <f ca="1">V33</f>
        <v>1.9370947136868578E-2</v>
      </c>
      <c r="T9" s="599">
        <f ca="1">V35</f>
        <v>-3.5325852188984874E-2</v>
      </c>
      <c r="U9" s="599">
        <f ca="1">'CF(FY)'!D77</f>
        <v>1.9482877850532532E-2</v>
      </c>
      <c r="V9" s="600">
        <f ca="1">'CF(FY)'!D72</f>
        <v>-3.8237974047660842E-2</v>
      </c>
    </row>
    <row r="10" spans="1:23" x14ac:dyDescent="0.2">
      <c r="B10" s="574"/>
      <c r="C10" s="575"/>
      <c r="D10" s="575"/>
      <c r="E10" s="575"/>
      <c r="F10" s="575"/>
      <c r="G10" s="576"/>
      <c r="I10" s="603"/>
      <c r="J10" s="121"/>
      <c r="K10" s="121"/>
      <c r="L10" s="121"/>
      <c r="M10" s="121"/>
      <c r="N10" s="121"/>
      <c r="O10" s="606"/>
      <c r="P10" s="575"/>
      <c r="Q10" s="759" t="s">
        <v>390</v>
      </c>
      <c r="R10" s="122"/>
      <c r="S10" s="83">
        <f ca="1">SUM(S33:T33)/G50/$F$6*12</f>
        <v>1.9438839693216674E-2</v>
      </c>
      <c r="T10" s="83">
        <f ca="1">SUM(S35:T35)/G50/$F$6*12</f>
        <v>-2.9354631394362649E-2</v>
      </c>
      <c r="U10" s="608">
        <f ca="1">'CF(FY)'!D78</f>
        <v>1.9550344347953798E-2</v>
      </c>
      <c r="V10" s="609">
        <f ca="1">'CF(FY)'!D73</f>
        <v>-3.1503018736839292E-2</v>
      </c>
    </row>
    <row r="11" spans="1:23" x14ac:dyDescent="0.2">
      <c r="B11" s="610" t="s">
        <v>452</v>
      </c>
      <c r="C11" s="611"/>
      <c r="D11" s="611"/>
      <c r="E11" s="611"/>
      <c r="F11" s="612"/>
      <c r="G11" s="613"/>
      <c r="I11" s="603"/>
      <c r="J11" s="121"/>
      <c r="K11" s="121"/>
      <c r="L11" s="121"/>
      <c r="M11" s="121"/>
      <c r="N11" s="121"/>
      <c r="O11" s="606"/>
      <c r="P11" s="575"/>
      <c r="Q11" s="607"/>
      <c r="R11" s="121"/>
      <c r="S11" s="121"/>
      <c r="T11" s="121"/>
      <c r="U11" s="121"/>
      <c r="V11" s="596"/>
    </row>
    <row r="12" spans="1:23" x14ac:dyDescent="0.2">
      <c r="B12" s="574"/>
      <c r="C12" s="575"/>
      <c r="D12" s="575"/>
      <c r="E12" s="575"/>
      <c r="F12" s="575"/>
      <c r="G12" s="576"/>
      <c r="I12" s="603"/>
      <c r="J12" s="121"/>
      <c r="K12" s="121"/>
      <c r="L12" s="121"/>
      <c r="M12" s="121"/>
      <c r="N12" s="121"/>
      <c r="O12" s="606"/>
      <c r="P12" s="575"/>
      <c r="Q12" s="614"/>
      <c r="R12" s="615" t="s">
        <v>102</v>
      </c>
      <c r="S12" s="615" t="str">
        <f>B39&amp;"배당"</f>
        <v>우선주배당</v>
      </c>
      <c r="T12" s="616" t="str">
        <f>B40&amp;"배당"</f>
        <v>보통주배당</v>
      </c>
      <c r="U12" s="616" t="str">
        <f>B39&amp;"배당률"</f>
        <v>우선주배당률</v>
      </c>
      <c r="V12" s="617" t="str">
        <f>B40&amp;"배당률"</f>
        <v>보통주배당률</v>
      </c>
    </row>
    <row r="13" spans="1:23" x14ac:dyDescent="0.2">
      <c r="B13" s="574" t="s">
        <v>103</v>
      </c>
      <c r="C13" s="575"/>
      <c r="D13" s="575"/>
      <c r="E13" s="575"/>
      <c r="F13" s="575"/>
      <c r="G13" s="620" t="s">
        <v>773</v>
      </c>
      <c r="I13" s="603"/>
      <c r="J13" s="121"/>
      <c r="K13" s="121"/>
      <c r="L13" s="121"/>
      <c r="M13" s="121"/>
      <c r="N13" s="121"/>
      <c r="O13" s="606"/>
      <c r="P13" s="575"/>
      <c r="Q13" s="618">
        <v>1</v>
      </c>
      <c r="R13" s="749">
        <f>기간!A2</f>
        <v>43646</v>
      </c>
      <c r="S13" s="904">
        <f t="array" aca="1" ref="S13:S32" ca="1">-TRANSPOSE('CF(FY)'!N62:AG62)</f>
        <v>50000.000000000007</v>
      </c>
      <c r="T13" s="904">
        <f t="array" aca="1" ref="T13:T32" ca="1">-TRANSPOSE('CF(FY)'!N63:AG63)</f>
        <v>405893.55455752957</v>
      </c>
      <c r="U13" s="599">
        <f t="shared" ref="U13:U32" ca="1" si="0">IFERROR(S13/$E$50*2,"")</f>
        <v>2.0000000000000004E-2</v>
      </c>
      <c r="V13" s="600">
        <f t="shared" ref="V13:V32" ca="1" si="1">T13/$F$50*2</f>
        <v>1.9642979512993666E-2</v>
      </c>
      <c r="W13" s="140"/>
    </row>
    <row r="14" spans="1:23" x14ac:dyDescent="0.2">
      <c r="B14" s="574" t="s">
        <v>104</v>
      </c>
      <c r="C14" s="575"/>
      <c r="D14" s="575"/>
      <c r="E14" s="575"/>
      <c r="F14" s="575"/>
      <c r="G14" s="620" t="s">
        <v>774</v>
      </c>
      <c r="I14" s="603"/>
      <c r="J14" s="121"/>
      <c r="K14" s="121"/>
      <c r="L14" s="121"/>
      <c r="M14" s="121"/>
      <c r="N14" s="121"/>
      <c r="O14" s="606"/>
      <c r="P14" s="575"/>
      <c r="Q14" s="618">
        <f t="shared" ref="Q14:Q32" si="2">Q13+1</f>
        <v>2</v>
      </c>
      <c r="R14" s="749">
        <f>기간!A3</f>
        <v>43830</v>
      </c>
      <c r="S14" s="904">
        <f ca="1"/>
        <v>50000.000000000007</v>
      </c>
      <c r="T14" s="904">
        <f ca="1"/>
        <v>424207.74631116755</v>
      </c>
      <c r="U14" s="599">
        <f t="shared" ca="1" si="0"/>
        <v>2.0000000000000004E-2</v>
      </c>
      <c r="V14" s="600">
        <f t="shared" ca="1" si="1"/>
        <v>2.0529284036370273E-2</v>
      </c>
    </row>
    <row r="15" spans="1:23" x14ac:dyDescent="0.2">
      <c r="B15" s="574" t="s">
        <v>106</v>
      </c>
      <c r="C15" s="575"/>
      <c r="D15" s="575"/>
      <c r="E15" s="575"/>
      <c r="F15" s="621">
        <v>2103.6</v>
      </c>
      <c r="G15" s="622">
        <f>F15*0.3025</f>
        <v>636.33899999999994</v>
      </c>
      <c r="I15" s="603"/>
      <c r="J15" s="121"/>
      <c r="K15" s="121"/>
      <c r="L15" s="121"/>
      <c r="M15" s="121"/>
      <c r="N15" s="121"/>
      <c r="O15" s="606"/>
      <c r="P15" s="575"/>
      <c r="Q15" s="618">
        <f t="shared" si="2"/>
        <v>3</v>
      </c>
      <c r="R15" s="749">
        <f>기간!A4</f>
        <v>44012</v>
      </c>
      <c r="S15" s="904">
        <f ca="1"/>
        <v>50000.000000000007</v>
      </c>
      <c r="T15" s="904">
        <f ca="1"/>
        <v>402040.0683121754</v>
      </c>
      <c r="U15" s="599">
        <f t="shared" ca="1" si="0"/>
        <v>2.0000000000000004E-2</v>
      </c>
      <c r="V15" s="600">
        <f t="shared" ca="1" si="1"/>
        <v>1.9456492315744107E-2</v>
      </c>
      <c r="W15" s="140"/>
    </row>
    <row r="16" spans="1:23" x14ac:dyDescent="0.2">
      <c r="B16" s="574" t="s">
        <v>107</v>
      </c>
      <c r="C16" s="575"/>
      <c r="D16" s="575"/>
      <c r="E16" s="575"/>
      <c r="F16" s="621">
        <v>18645.2</v>
      </c>
      <c r="G16" s="622">
        <f>F16*0.3025</f>
        <v>5640.1729999999998</v>
      </c>
      <c r="I16" s="603"/>
      <c r="J16" s="121"/>
      <c r="K16" s="121"/>
      <c r="L16" s="121"/>
      <c r="M16" s="121"/>
      <c r="N16" s="121"/>
      <c r="O16" s="606"/>
      <c r="P16" s="575"/>
      <c r="Q16" s="618">
        <f t="shared" si="2"/>
        <v>4</v>
      </c>
      <c r="R16" s="749">
        <f>기간!A5</f>
        <v>44196</v>
      </c>
      <c r="S16" s="904">
        <f ca="1"/>
        <v>50000.000000000007</v>
      </c>
      <c r="T16" s="904">
        <f ca="1"/>
        <v>402040.0683121754</v>
      </c>
      <c r="U16" s="599">
        <f t="shared" ca="1" si="0"/>
        <v>2.0000000000000004E-2</v>
      </c>
      <c r="V16" s="600">
        <f t="shared" ca="1" si="1"/>
        <v>1.9456492315744107E-2</v>
      </c>
    </row>
    <row r="17" spans="2:24" x14ac:dyDescent="0.2">
      <c r="B17" s="574" t="s">
        <v>110</v>
      </c>
      <c r="C17" s="575"/>
      <c r="D17" s="575"/>
      <c r="E17" s="575"/>
      <c r="F17" s="623"/>
      <c r="G17" s="624">
        <f>53+12</f>
        <v>65</v>
      </c>
      <c r="I17" s="603"/>
      <c r="J17" s="121"/>
      <c r="K17" s="121"/>
      <c r="L17" s="121"/>
      <c r="M17" s="121"/>
      <c r="N17" s="121"/>
      <c r="O17" s="606"/>
      <c r="P17" s="575"/>
      <c r="Q17" s="618">
        <f t="shared" si="2"/>
        <v>5</v>
      </c>
      <c r="R17" s="749">
        <f>기간!A6</f>
        <v>44377</v>
      </c>
      <c r="S17" s="904">
        <f ca="1"/>
        <v>50000.000000000007</v>
      </c>
      <c r="T17" s="904">
        <f ca="1"/>
        <v>397486.11708886363</v>
      </c>
      <c r="U17" s="599">
        <f t="shared" ca="1" si="0"/>
        <v>2.0000000000000004E-2</v>
      </c>
      <c r="V17" s="600">
        <f t="shared" ca="1" si="1"/>
        <v>1.9236106528440339E-2</v>
      </c>
      <c r="W17" s="140"/>
      <c r="X17" s="625"/>
    </row>
    <row r="18" spans="2:24" x14ac:dyDescent="0.2">
      <c r="B18" s="574" t="s">
        <v>112</v>
      </c>
      <c r="C18" s="575"/>
      <c r="D18" s="575"/>
      <c r="E18" s="575"/>
      <c r="F18" s="575"/>
      <c r="G18" s="626">
        <v>1985</v>
      </c>
      <c r="I18" s="603"/>
      <c r="J18" s="68"/>
      <c r="K18" s="604"/>
      <c r="L18" s="605"/>
      <c r="M18" s="605"/>
      <c r="N18" s="605"/>
      <c r="O18" s="606"/>
      <c r="P18" s="575"/>
      <c r="Q18" s="618">
        <f t="shared" si="2"/>
        <v>6</v>
      </c>
      <c r="R18" s="749">
        <f>기간!A7</f>
        <v>44561</v>
      </c>
      <c r="S18" s="904">
        <f ca="1"/>
        <v>50000.000000000007</v>
      </c>
      <c r="T18" s="904">
        <f ca="1"/>
        <v>397446.16493998514</v>
      </c>
      <c r="U18" s="599">
        <f t="shared" ca="1" si="0"/>
        <v>2.0000000000000004E-2</v>
      </c>
      <c r="V18" s="600">
        <f t="shared" ca="1" si="1"/>
        <v>1.9234173067726051E-2</v>
      </c>
    </row>
    <row r="19" spans="2:24" x14ac:dyDescent="0.2">
      <c r="B19" s="574" t="s">
        <v>115</v>
      </c>
      <c r="C19" s="575"/>
      <c r="D19" s="575"/>
      <c r="E19" s="575"/>
      <c r="F19" s="575"/>
      <c r="G19" s="620" t="s">
        <v>471</v>
      </c>
      <c r="I19" s="603"/>
      <c r="J19" s="68"/>
      <c r="K19" s="604"/>
      <c r="L19" s="605"/>
      <c r="M19" s="605"/>
      <c r="N19" s="605"/>
      <c r="O19" s="606"/>
      <c r="P19" s="575"/>
      <c r="Q19" s="618">
        <f t="shared" si="2"/>
        <v>7</v>
      </c>
      <c r="R19" s="749">
        <f>기간!A8</f>
        <v>44742</v>
      </c>
      <c r="S19" s="904">
        <f ca="1"/>
        <v>50000.000000000007</v>
      </c>
      <c r="T19" s="904">
        <f ca="1"/>
        <v>372793.09320476116</v>
      </c>
      <c r="U19" s="599">
        <f t="shared" ca="1" si="0"/>
        <v>2.0000000000000004E-2</v>
      </c>
      <c r="V19" s="600">
        <f t="shared" ca="1" si="1"/>
        <v>1.8041102181061523E-2</v>
      </c>
      <c r="W19" s="140"/>
    </row>
    <row r="20" spans="2:24" x14ac:dyDescent="0.2">
      <c r="B20" s="574" t="s">
        <v>253</v>
      </c>
      <c r="C20" s="575"/>
      <c r="D20" s="575"/>
      <c r="E20" s="627" t="s">
        <v>680</v>
      </c>
      <c r="F20" s="628">
        <f>G20/$G$16/10</f>
        <v>2304.8938392492573</v>
      </c>
      <c r="G20" s="629">
        <f>G27</f>
        <v>130000000</v>
      </c>
      <c r="I20" s="603"/>
      <c r="J20" s="68"/>
      <c r="K20" s="604"/>
      <c r="L20" s="605"/>
      <c r="M20" s="605"/>
      <c r="N20" s="605"/>
      <c r="O20" s="606"/>
      <c r="P20" s="575"/>
      <c r="Q20" s="618">
        <f t="shared" si="2"/>
        <v>8</v>
      </c>
      <c r="R20" s="749">
        <f>기간!A9</f>
        <v>44926</v>
      </c>
      <c r="S20" s="904">
        <f ca="1"/>
        <v>0</v>
      </c>
      <c r="T20" s="904">
        <f ca="1"/>
        <v>0</v>
      </c>
      <c r="U20" s="599">
        <f t="shared" ca="1" si="0"/>
        <v>0</v>
      </c>
      <c r="V20" s="600">
        <f t="shared" ca="1" si="1"/>
        <v>0</v>
      </c>
    </row>
    <row r="21" spans="2:24" x14ac:dyDescent="0.2">
      <c r="B21" s="574"/>
      <c r="C21" s="575"/>
      <c r="D21" s="575"/>
      <c r="E21" s="575"/>
      <c r="F21" s="575"/>
      <c r="G21" s="630"/>
      <c r="I21" s="603"/>
      <c r="J21" s="68"/>
      <c r="K21" s="604"/>
      <c r="L21" s="605"/>
      <c r="M21" s="605"/>
      <c r="N21" s="605"/>
      <c r="O21" s="606"/>
      <c r="P21" s="575"/>
      <c r="Q21" s="618">
        <f t="shared" si="2"/>
        <v>9</v>
      </c>
      <c r="R21" s="749">
        <f>기간!A10</f>
        <v>45107</v>
      </c>
      <c r="S21" s="904">
        <f ca="1"/>
        <v>0</v>
      </c>
      <c r="T21" s="904">
        <f ca="1"/>
        <v>0</v>
      </c>
      <c r="U21" s="599">
        <f t="shared" ca="1" si="0"/>
        <v>0</v>
      </c>
      <c r="V21" s="600">
        <f t="shared" ca="1" si="1"/>
        <v>0</v>
      </c>
      <c r="W21" s="140"/>
    </row>
    <row r="22" spans="2:24" x14ac:dyDescent="0.2">
      <c r="B22" s="574"/>
      <c r="C22" s="575"/>
      <c r="D22" s="575"/>
      <c r="E22" s="623"/>
      <c r="F22" s="575"/>
      <c r="G22" s="576"/>
      <c r="I22" s="603"/>
      <c r="J22" s="68"/>
      <c r="K22" s="604"/>
      <c r="L22" s="605"/>
      <c r="M22" s="605"/>
      <c r="N22" s="605"/>
      <c r="O22" s="606"/>
      <c r="P22" s="575"/>
      <c r="Q22" s="618">
        <f t="shared" si="2"/>
        <v>10</v>
      </c>
      <c r="R22" s="749">
        <f>기간!A11</f>
        <v>45291</v>
      </c>
      <c r="S22" s="904">
        <f ca="1"/>
        <v>0</v>
      </c>
      <c r="T22" s="904">
        <f ca="1"/>
        <v>0</v>
      </c>
      <c r="U22" s="599">
        <f t="shared" ca="1" si="0"/>
        <v>0</v>
      </c>
      <c r="V22" s="600">
        <f t="shared" ca="1" si="1"/>
        <v>0</v>
      </c>
    </row>
    <row r="23" spans="2:24" x14ac:dyDescent="0.2">
      <c r="B23" s="574"/>
      <c r="C23" s="575"/>
      <c r="D23" s="623"/>
      <c r="E23" s="623"/>
      <c r="F23" s="623"/>
      <c r="G23" s="576"/>
      <c r="I23" s="603"/>
      <c r="J23" s="68"/>
      <c r="K23" s="631"/>
      <c r="L23" s="66"/>
      <c r="M23" s="66"/>
      <c r="N23" s="66"/>
      <c r="O23" s="632"/>
      <c r="P23" s="575"/>
      <c r="Q23" s="618">
        <f t="shared" si="2"/>
        <v>11</v>
      </c>
      <c r="R23" s="749">
        <f>기간!A12</f>
        <v>45473</v>
      </c>
      <c r="S23" s="880">
        <f ca="1"/>
        <v>0</v>
      </c>
      <c r="T23" s="880">
        <f ca="1"/>
        <v>0</v>
      </c>
      <c r="U23" s="599">
        <f t="shared" ca="1" si="0"/>
        <v>0</v>
      </c>
      <c r="V23" s="600">
        <f t="shared" ca="1" si="1"/>
        <v>0</v>
      </c>
      <c r="W23" s="140"/>
    </row>
    <row r="24" spans="2:24" x14ac:dyDescent="0.2">
      <c r="B24" s="610" t="s">
        <v>265</v>
      </c>
      <c r="C24" s="611"/>
      <c r="D24" s="611"/>
      <c r="E24" s="611"/>
      <c r="F24" s="981" t="s">
        <v>119</v>
      </c>
      <c r="G24" s="982">
        <v>1000</v>
      </c>
      <c r="I24" s="607"/>
      <c r="J24" s="121"/>
      <c r="K24" s="66"/>
      <c r="L24" s="631"/>
      <c r="M24" s="66"/>
      <c r="N24" s="66"/>
      <c r="O24" s="632"/>
      <c r="P24" s="575"/>
      <c r="Q24" s="618">
        <f t="shared" si="2"/>
        <v>12</v>
      </c>
      <c r="R24" s="749">
        <f>기간!A13</f>
        <v>45657</v>
      </c>
      <c r="S24" s="880">
        <f ca="1"/>
        <v>0</v>
      </c>
      <c r="T24" s="880">
        <f ca="1"/>
        <v>0</v>
      </c>
      <c r="U24" s="599">
        <f t="shared" ca="1" si="0"/>
        <v>0</v>
      </c>
      <c r="V24" s="600">
        <f t="shared" ca="1" si="1"/>
        <v>0</v>
      </c>
    </row>
    <row r="25" spans="2:24" x14ac:dyDescent="0.2">
      <c r="B25" s="577"/>
      <c r="C25" s="578"/>
      <c r="D25" s="633"/>
      <c r="E25" s="633"/>
      <c r="F25" s="633"/>
      <c r="G25" s="579"/>
      <c r="I25" s="984" t="s">
        <v>327</v>
      </c>
      <c r="J25" s="611"/>
      <c r="K25" s="611"/>
      <c r="L25" s="611"/>
      <c r="M25" s="611"/>
      <c r="N25" s="981" t="s">
        <v>105</v>
      </c>
      <c r="O25" s="982">
        <v>1000</v>
      </c>
      <c r="P25" s="575"/>
      <c r="Q25" s="618">
        <f t="shared" si="2"/>
        <v>13</v>
      </c>
      <c r="R25" s="749">
        <f>기간!A14</f>
        <v>45838</v>
      </c>
      <c r="S25" s="880">
        <f ca="1"/>
        <v>0</v>
      </c>
      <c r="T25" s="880">
        <f ca="1"/>
        <v>0</v>
      </c>
      <c r="U25" s="599">
        <f t="shared" ca="1" si="0"/>
        <v>0</v>
      </c>
      <c r="V25" s="600">
        <f t="shared" ca="1" si="1"/>
        <v>0</v>
      </c>
      <c r="W25" s="140"/>
    </row>
    <row r="26" spans="2:24" x14ac:dyDescent="0.2">
      <c r="B26" s="614"/>
      <c r="C26" s="634"/>
      <c r="D26" s="635"/>
      <c r="E26" s="635"/>
      <c r="F26" s="635"/>
      <c r="G26" s="636" t="s">
        <v>266</v>
      </c>
      <c r="I26" s="574"/>
      <c r="J26" s="575"/>
      <c r="K26" s="575"/>
      <c r="L26" s="641"/>
      <c r="M26" s="575"/>
      <c r="N26" s="575"/>
      <c r="O26" s="576"/>
      <c r="P26" s="575"/>
      <c r="Q26" s="618">
        <f t="shared" si="2"/>
        <v>14</v>
      </c>
      <c r="R26" s="749">
        <f>기간!A15</f>
        <v>46022</v>
      </c>
      <c r="S26" s="904">
        <f ca="1"/>
        <v>0</v>
      </c>
      <c r="T26" s="904">
        <f ca="1"/>
        <v>0</v>
      </c>
      <c r="U26" s="599">
        <f t="shared" ca="1" si="0"/>
        <v>0</v>
      </c>
      <c r="V26" s="600">
        <f t="shared" ca="1" si="1"/>
        <v>0</v>
      </c>
    </row>
    <row r="27" spans="2:24" x14ac:dyDescent="0.2">
      <c r="B27" s="637" t="s">
        <v>188</v>
      </c>
      <c r="C27" s="578"/>
      <c r="D27" s="578"/>
      <c r="E27" s="638" t="s">
        <v>332</v>
      </c>
      <c r="F27" s="639">
        <f>G27/$G$16/10</f>
        <v>2304.8938392492573</v>
      </c>
      <c r="G27" s="968">
        <v>130000000</v>
      </c>
      <c r="I27" s="614"/>
      <c r="J27" s="615"/>
      <c r="K27" s="615" t="s">
        <v>82</v>
      </c>
      <c r="L27" s="634"/>
      <c r="M27" s="615" t="s">
        <v>108</v>
      </c>
      <c r="N27" s="615" t="s">
        <v>31</v>
      </c>
      <c r="O27" s="645" t="s">
        <v>109</v>
      </c>
      <c r="P27" s="575"/>
      <c r="Q27" s="618">
        <f t="shared" si="2"/>
        <v>15</v>
      </c>
      <c r="R27" s="749">
        <f>기간!A16</f>
        <v>46203</v>
      </c>
      <c r="S27" s="904">
        <f ca="1"/>
        <v>0</v>
      </c>
      <c r="T27" s="904">
        <f ca="1"/>
        <v>0</v>
      </c>
      <c r="U27" s="599">
        <f t="shared" ca="1" si="0"/>
        <v>0</v>
      </c>
      <c r="V27" s="600">
        <f t="shared" ca="1" si="1"/>
        <v>0</v>
      </c>
      <c r="W27" s="140"/>
    </row>
    <row r="28" spans="2:24" x14ac:dyDescent="0.2">
      <c r="B28" s="640" t="s">
        <v>190</v>
      </c>
      <c r="C28" s="575"/>
      <c r="D28" s="623"/>
      <c r="E28" s="623"/>
      <c r="F28" s="623"/>
      <c r="G28" s="942">
        <f>SUM(G29:G32)</f>
        <v>6990024.610228112</v>
      </c>
      <c r="I28" s="574" t="s">
        <v>111</v>
      </c>
      <c r="J28" s="575"/>
      <c r="K28" s="575"/>
      <c r="L28" s="627"/>
      <c r="M28" s="599"/>
      <c r="N28" s="619"/>
      <c r="O28" s="647"/>
      <c r="P28" s="575"/>
      <c r="Q28" s="618">
        <f t="shared" si="2"/>
        <v>16</v>
      </c>
      <c r="R28" s="749">
        <f>기간!A17</f>
        <v>46387</v>
      </c>
      <c r="S28" s="904">
        <f ca="1"/>
        <v>0</v>
      </c>
      <c r="T28" s="904">
        <f ca="1"/>
        <v>0</v>
      </c>
      <c r="U28" s="599">
        <f t="shared" ca="1" si="0"/>
        <v>0</v>
      </c>
      <c r="V28" s="600">
        <f t="shared" ca="1" si="1"/>
        <v>0</v>
      </c>
    </row>
    <row r="29" spans="2:24" x14ac:dyDescent="0.2">
      <c r="B29" s="642" t="s">
        <v>192</v>
      </c>
      <c r="C29" s="575"/>
      <c r="D29" s="623"/>
      <c r="E29" s="643" t="str">
        <f>B27&amp;" x"</f>
        <v>부동산매입금액 x</v>
      </c>
      <c r="F29" s="644">
        <v>2E-3</v>
      </c>
      <c r="G29" s="942">
        <f>취득가정!H7</f>
        <v>260000</v>
      </c>
      <c r="I29" s="648" t="s">
        <v>113</v>
      </c>
      <c r="J29" s="575"/>
      <c r="K29" s="627" t="s">
        <v>114</v>
      </c>
      <c r="L29" s="649">
        <v>1000</v>
      </c>
      <c r="M29" s="650">
        <v>1</v>
      </c>
      <c r="N29" s="651">
        <v>0.02</v>
      </c>
      <c r="O29" s="942">
        <f>L29*$G$16*12/10^3</f>
        <v>67682.076000000001</v>
      </c>
      <c r="P29" s="575"/>
      <c r="Q29" s="618">
        <f t="shared" si="2"/>
        <v>17</v>
      </c>
      <c r="R29" s="749">
        <f>기간!A18</f>
        <v>46568</v>
      </c>
      <c r="S29" s="904">
        <f ca="1"/>
        <v>0</v>
      </c>
      <c r="T29" s="904">
        <f ca="1"/>
        <v>0</v>
      </c>
      <c r="U29" s="599">
        <f t="shared" ca="1" si="0"/>
        <v>0</v>
      </c>
      <c r="V29" s="600">
        <f t="shared" ca="1" si="1"/>
        <v>0</v>
      </c>
      <c r="W29" s="140"/>
    </row>
    <row r="30" spans="2:24" x14ac:dyDescent="0.2">
      <c r="B30" s="642" t="s">
        <v>769</v>
      </c>
      <c r="C30" s="575"/>
      <c r="D30" s="623"/>
      <c r="E30" s="623"/>
      <c r="F30" s="646" t="s">
        <v>268</v>
      </c>
      <c r="G30" s="942">
        <f>취득가정!H8</f>
        <v>454181.93308980181</v>
      </c>
      <c r="I30" s="648" t="s">
        <v>116</v>
      </c>
      <c r="J30" s="653"/>
      <c r="K30" s="627" t="s">
        <v>117</v>
      </c>
      <c r="L30" s="649">
        <v>7500</v>
      </c>
      <c r="M30" s="650">
        <v>1</v>
      </c>
      <c r="N30" s="651">
        <v>0.02</v>
      </c>
      <c r="O30" s="942">
        <f>L30*$G$16*12/10^3</f>
        <v>507615.57</v>
      </c>
      <c r="P30" s="575"/>
      <c r="Q30" s="618">
        <f t="shared" si="2"/>
        <v>18</v>
      </c>
      <c r="R30" s="749">
        <f>기간!A19</f>
        <v>46752</v>
      </c>
      <c r="S30" s="904">
        <f ca="1"/>
        <v>0</v>
      </c>
      <c r="T30" s="904">
        <f ca="1"/>
        <v>0</v>
      </c>
      <c r="U30" s="599">
        <f t="shared" ca="1" si="0"/>
        <v>0</v>
      </c>
      <c r="V30" s="600">
        <f t="shared" ca="1" si="1"/>
        <v>0</v>
      </c>
    </row>
    <row r="31" spans="2:24" x14ac:dyDescent="0.2">
      <c r="B31" s="642" t="s">
        <v>197</v>
      </c>
      <c r="C31" s="575"/>
      <c r="D31" s="623"/>
      <c r="E31" s="623"/>
      <c r="F31" s="623"/>
      <c r="G31" s="942">
        <f>취득가정!H9</f>
        <v>253807.53072496323</v>
      </c>
      <c r="I31" s="648" t="s">
        <v>118</v>
      </c>
      <c r="J31" s="575"/>
      <c r="K31" s="627" t="s">
        <v>117</v>
      </c>
      <c r="L31" s="657">
        <f>O31/$G$16/12*10^3</f>
        <v>6924.7855464717131</v>
      </c>
      <c r="M31" s="650">
        <v>1</v>
      </c>
      <c r="N31" s="651">
        <v>0.02</v>
      </c>
      <c r="O31" s="971">
        <v>468683.86163999996</v>
      </c>
      <c r="P31" s="575"/>
      <c r="Q31" s="618">
        <f t="shared" si="2"/>
        <v>19</v>
      </c>
      <c r="R31" s="749">
        <f>기간!A20</f>
        <v>46934</v>
      </c>
      <c r="S31" s="904">
        <f ca="1"/>
        <v>0</v>
      </c>
      <c r="T31" s="904">
        <f ca="1"/>
        <v>0</v>
      </c>
      <c r="U31" s="599">
        <f t="shared" ca="1" si="0"/>
        <v>0</v>
      </c>
      <c r="V31" s="600">
        <f t="shared" ca="1" si="1"/>
        <v>0</v>
      </c>
      <c r="W31" s="140"/>
    </row>
    <row r="32" spans="2:24" x14ac:dyDescent="0.2">
      <c r="B32" s="642" t="s">
        <v>198</v>
      </c>
      <c r="C32" s="575"/>
      <c r="D32" s="623"/>
      <c r="E32" s="623"/>
      <c r="F32" s="623"/>
      <c r="G32" s="942">
        <f>취득가정!H10</f>
        <v>6022035.1464133468</v>
      </c>
      <c r="I32" s="648" t="s">
        <v>120</v>
      </c>
      <c r="J32" s="575"/>
      <c r="K32" s="627" t="s">
        <v>121</v>
      </c>
      <c r="L32" s="657">
        <f>O32/$G$16/12*10^3</f>
        <v>515.10013826737304</v>
      </c>
      <c r="M32" s="664">
        <v>12</v>
      </c>
      <c r="N32" s="651">
        <v>0.02</v>
      </c>
      <c r="O32" s="974">
        <v>34863.046705822846</v>
      </c>
      <c r="P32" s="575"/>
      <c r="Q32" s="652">
        <f t="shared" si="2"/>
        <v>20</v>
      </c>
      <c r="R32" s="749">
        <f>기간!A21</f>
        <v>47118</v>
      </c>
      <c r="S32" s="904">
        <f ca="1"/>
        <v>0</v>
      </c>
      <c r="T32" s="904">
        <f ca="1"/>
        <v>0</v>
      </c>
      <c r="U32" s="599">
        <f t="shared" ca="1" si="0"/>
        <v>0</v>
      </c>
      <c r="V32" s="600">
        <f t="shared" ca="1" si="1"/>
        <v>0</v>
      </c>
    </row>
    <row r="33" spans="2:22" x14ac:dyDescent="0.2">
      <c r="B33" s="640" t="str">
        <f>취득가정!C11</f>
        <v>주식발행비용</v>
      </c>
      <c r="C33" s="575"/>
      <c r="D33" s="623"/>
      <c r="E33" s="623"/>
      <c r="F33" s="623"/>
      <c r="G33" s="942">
        <f>취득가정!H11</f>
        <v>37061.669023401213</v>
      </c>
      <c r="I33" s="648" t="s">
        <v>648</v>
      </c>
      <c r="J33" s="653"/>
      <c r="K33" s="627" t="s">
        <v>122</v>
      </c>
      <c r="L33" s="649">
        <v>1500</v>
      </c>
      <c r="M33" s="650">
        <v>1</v>
      </c>
      <c r="N33" s="651">
        <v>0.02</v>
      </c>
      <c r="O33" s="942">
        <f>L33*$G$16*12/10^3</f>
        <v>101523.114</v>
      </c>
      <c r="P33" s="575"/>
      <c r="Q33" s="654" t="s">
        <v>129</v>
      </c>
      <c r="R33" s="578"/>
      <c r="S33" s="905">
        <f ca="1">SUM(S13:S32)</f>
        <v>350000.00000000006</v>
      </c>
      <c r="T33" s="905">
        <f ca="1">SUM(T13:T32)</f>
        <v>2801906.8127266578</v>
      </c>
      <c r="U33" s="655">
        <f ca="1">IFERROR(S33/E50/$F$6*12,"")</f>
        <v>0.02</v>
      </c>
      <c r="V33" s="656">
        <f ca="1">T33/F50/$F$6*12</f>
        <v>1.9370947136868578E-2</v>
      </c>
    </row>
    <row r="34" spans="2:22" x14ac:dyDescent="0.2">
      <c r="B34" s="662" t="s">
        <v>200</v>
      </c>
      <c r="C34" s="660"/>
      <c r="D34" s="663"/>
      <c r="E34" s="663"/>
      <c r="F34" s="663"/>
      <c r="G34" s="969">
        <v>300000</v>
      </c>
      <c r="I34" s="667" t="s">
        <v>647</v>
      </c>
      <c r="J34" s="668" t="s">
        <v>791</v>
      </c>
      <c r="K34" s="669" t="s">
        <v>122</v>
      </c>
      <c r="L34" s="670">
        <f>O34/$G$16/12*10^3</f>
        <v>1266.4251864006906</v>
      </c>
      <c r="M34" s="671">
        <v>6</v>
      </c>
      <c r="N34" s="672">
        <v>0</v>
      </c>
      <c r="O34" s="969">
        <f>G34/F6*12</f>
        <v>85714.28571428571</v>
      </c>
      <c r="P34" s="575"/>
      <c r="Q34" s="658" t="s">
        <v>131</v>
      </c>
      <c r="R34" s="659"/>
      <c r="S34" s="906">
        <f ca="1">-'CF(Y)'!L64</f>
        <v>0</v>
      </c>
      <c r="T34" s="906">
        <f ca="1">-'CF(Y)'!L65</f>
        <v>-7911607.7072845809</v>
      </c>
      <c r="U34" s="660"/>
      <c r="V34" s="661"/>
    </row>
    <row r="35" spans="2:22" x14ac:dyDescent="0.2">
      <c r="B35" s="665" t="s">
        <v>254</v>
      </c>
      <c r="C35" s="660"/>
      <c r="D35" s="663"/>
      <c r="E35" s="663"/>
      <c r="F35" s="663"/>
      <c r="G35" s="943">
        <f>SUM(G27:G28,G33:G34)</f>
        <v>137327086.27925152</v>
      </c>
      <c r="I35" s="847" t="s">
        <v>123</v>
      </c>
      <c r="J35" s="848"/>
      <c r="K35" s="848"/>
      <c r="L35" s="848"/>
      <c r="M35" s="848"/>
      <c r="N35" s="848"/>
      <c r="O35" s="975"/>
      <c r="P35" s="575"/>
      <c r="Q35" s="782" t="s">
        <v>132</v>
      </c>
      <c r="R35" s="783"/>
      <c r="S35" s="907">
        <f ca="1">SUM(S33:S34)</f>
        <v>350000.00000000006</v>
      </c>
      <c r="T35" s="907">
        <f ca="1">SUM(T33:T34)</f>
        <v>-5109700.8945579231</v>
      </c>
      <c r="U35" s="784">
        <f ca="1">IFERROR(S35/E50/$F$6*12,"")</f>
        <v>0.02</v>
      </c>
      <c r="V35" s="785">
        <f ca="1">T35/F50/$F$6*12</f>
        <v>-3.5325852188984874E-2</v>
      </c>
    </row>
    <row r="36" spans="2:22" x14ac:dyDescent="0.2">
      <c r="B36" s="666" t="s">
        <v>256</v>
      </c>
      <c r="C36" s="250">
        <f>G36/G$41</f>
        <v>2.0916377407894541E-2</v>
      </c>
      <c r="D36" s="250">
        <f>G36/$G20</f>
        <v>2.2095270499564005E-2</v>
      </c>
      <c r="E36" s="72"/>
      <c r="F36" s="633"/>
      <c r="G36" s="970">
        <f>Operation!M42</f>
        <v>2872385.1649433207</v>
      </c>
      <c r="I36" s="849" t="s">
        <v>126</v>
      </c>
      <c r="J36" s="848"/>
      <c r="K36" s="850" t="s">
        <v>121</v>
      </c>
      <c r="L36" s="851">
        <f t="shared" ref="L36:L42" si="3">O36/$G$16/12*10^3</f>
        <v>5188.1694479938833</v>
      </c>
      <c r="M36" s="852">
        <v>9</v>
      </c>
      <c r="N36" s="853">
        <f>제세공과금!H69</f>
        <v>4.6971304838148376E-2</v>
      </c>
      <c r="O36" s="975">
        <f>-SUM(제세공과금!M24:X24)</f>
        <v>351146.07888000004</v>
      </c>
      <c r="P36" s="575"/>
      <c r="Q36" s="607"/>
      <c r="R36" s="121"/>
      <c r="S36" s="121"/>
      <c r="T36" s="121"/>
      <c r="U36" s="121"/>
      <c r="V36" s="596"/>
    </row>
    <row r="37" spans="2:22" x14ac:dyDescent="0.2">
      <c r="B37" s="673" t="s">
        <v>661</v>
      </c>
      <c r="C37" s="66">
        <f>G37/G$41</f>
        <v>0.54707062437985743</v>
      </c>
      <c r="D37" s="623">
        <f>G37/$G$20</f>
        <v>0.57790472950043603</v>
      </c>
      <c r="E37" s="643" t="s">
        <v>255</v>
      </c>
      <c r="F37" s="651">
        <v>0.6</v>
      </c>
      <c r="G37" s="942">
        <f>F37*$G$20-G36</f>
        <v>75127614.835056677</v>
      </c>
      <c r="I37" s="849" t="s">
        <v>820</v>
      </c>
      <c r="J37" s="854"/>
      <c r="K37" s="850" t="s">
        <v>121</v>
      </c>
      <c r="L37" s="851">
        <f t="shared" si="3"/>
        <v>3572.0621378103115</v>
      </c>
      <c r="M37" s="852">
        <v>12</v>
      </c>
      <c r="N37" s="855">
        <f>N36</f>
        <v>4.6971304838148376E-2</v>
      </c>
      <c r="O37" s="975">
        <f>-SUM(제세공과금!M29:X29)</f>
        <v>241764.58108799998</v>
      </c>
      <c r="P37" s="575"/>
      <c r="Q37" s="607"/>
      <c r="R37" s="121"/>
      <c r="S37" s="121"/>
      <c r="T37" s="121"/>
      <c r="U37" s="121"/>
      <c r="V37" s="596"/>
    </row>
    <row r="38" spans="2:22" x14ac:dyDescent="0.2">
      <c r="B38" s="673" t="s">
        <v>662</v>
      </c>
      <c r="C38" s="66">
        <f>G38/G$41</f>
        <v>9.4664500297958656E-2</v>
      </c>
      <c r="D38" s="623">
        <f>G38/$G$20</f>
        <v>0.1</v>
      </c>
      <c r="E38" s="643" t="s">
        <v>255</v>
      </c>
      <c r="F38" s="651">
        <v>0.7</v>
      </c>
      <c r="G38" s="942">
        <f>F38*$G$20-G36-G37</f>
        <v>13000000</v>
      </c>
      <c r="I38" s="849" t="s">
        <v>127</v>
      </c>
      <c r="J38" s="848"/>
      <c r="K38" s="850" t="s">
        <v>121</v>
      </c>
      <c r="L38" s="851">
        <f t="shared" si="3"/>
        <v>1092.7504354925281</v>
      </c>
      <c r="M38" s="852">
        <v>7</v>
      </c>
      <c r="N38" s="853"/>
      <c r="O38" s="975">
        <f>-SUM(제세공과금!M34:X34)</f>
        <v>73959.618024038384</v>
      </c>
      <c r="P38" s="575"/>
      <c r="Q38" s="607"/>
      <c r="R38" s="121"/>
      <c r="S38" s="121"/>
      <c r="V38" s="596"/>
    </row>
    <row r="39" spans="2:22" x14ac:dyDescent="0.2">
      <c r="B39" s="673" t="s">
        <v>257</v>
      </c>
      <c r="C39" s="66">
        <f>G39/G$41</f>
        <v>3.6409423191522565E-2</v>
      </c>
      <c r="D39" s="623">
        <f>G39/$G$20</f>
        <v>3.8461538461538464E-2</v>
      </c>
      <c r="E39" s="121"/>
      <c r="F39" s="121"/>
      <c r="G39" s="971">
        <v>5000000</v>
      </c>
      <c r="I39" s="849" t="s">
        <v>431</v>
      </c>
      <c r="J39" s="848"/>
      <c r="K39" s="850" t="s">
        <v>121</v>
      </c>
      <c r="L39" s="851">
        <f t="shared" si="3"/>
        <v>0</v>
      </c>
      <c r="M39" s="852">
        <v>7</v>
      </c>
      <c r="N39" s="853">
        <f>제세공과금!E143</f>
        <v>0</v>
      </c>
      <c r="O39" s="975">
        <f>-SUM(제세공과금!M39:X39)</f>
        <v>0</v>
      </c>
      <c r="P39" s="575"/>
      <c r="Q39" s="678" t="s">
        <v>764</v>
      </c>
      <c r="R39" s="575"/>
      <c r="S39" s="575"/>
      <c r="T39" s="575"/>
      <c r="U39" s="575"/>
      <c r="V39" s="596"/>
    </row>
    <row r="40" spans="2:22" x14ac:dyDescent="0.2">
      <c r="B40" s="674" t="str">
        <f>IF(B39="우선주","보통주","우선주")</f>
        <v>보통주</v>
      </c>
      <c r="C40" s="85">
        <f>G40/G$41</f>
        <v>0.30093907472276682</v>
      </c>
      <c r="D40" s="663">
        <f>G40/$G$20</f>
        <v>0.31790066368655012</v>
      </c>
      <c r="E40" s="663"/>
      <c r="F40" s="663"/>
      <c r="G40" s="972">
        <f>G41-SUM(G36:G39)</f>
        <v>41327086.279251516</v>
      </c>
      <c r="I40" s="849" t="s">
        <v>821</v>
      </c>
      <c r="J40" s="854"/>
      <c r="K40" s="850" t="s">
        <v>121</v>
      </c>
      <c r="L40" s="851">
        <f t="shared" si="3"/>
        <v>0</v>
      </c>
      <c r="M40" s="852">
        <v>12</v>
      </c>
      <c r="N40" s="855">
        <f>N39</f>
        <v>0</v>
      </c>
      <c r="O40" s="975">
        <f>-SUM(제세공과금!M44:X44)</f>
        <v>0</v>
      </c>
      <c r="P40" s="575"/>
      <c r="Q40" s="760"/>
      <c r="R40" s="72"/>
      <c r="S40" s="761" t="s">
        <v>758</v>
      </c>
      <c r="T40" s="762"/>
      <c r="U40" s="762" t="s">
        <v>759</v>
      </c>
      <c r="V40" s="763"/>
    </row>
    <row r="41" spans="2:22" x14ac:dyDescent="0.2">
      <c r="B41" s="665" t="s">
        <v>258</v>
      </c>
      <c r="C41" s="660"/>
      <c r="D41" s="663"/>
      <c r="E41" s="663"/>
      <c r="F41" s="663"/>
      <c r="G41" s="943">
        <f>순환!C2</f>
        <v>137327086.27925152</v>
      </c>
      <c r="I41" s="849" t="s">
        <v>124</v>
      </c>
      <c r="J41" s="848"/>
      <c r="K41" s="850" t="s">
        <v>121</v>
      </c>
      <c r="L41" s="851">
        <f t="shared" si="3"/>
        <v>370.09928596161853</v>
      </c>
      <c r="M41" s="852">
        <v>10</v>
      </c>
      <c r="N41" s="853"/>
      <c r="O41" s="975">
        <f>-SUM(제세공과금!M49:X49)</f>
        <v>25049.088</v>
      </c>
      <c r="P41" s="575"/>
      <c r="Q41" s="713"/>
      <c r="R41" s="122"/>
      <c r="S41" s="758" t="s">
        <v>760</v>
      </c>
      <c r="T41" s="758" t="s">
        <v>761</v>
      </c>
      <c r="U41" s="758" t="str">
        <f t="shared" ref="U41:V41" si="4">S41</f>
        <v>최소</v>
      </c>
      <c r="V41" s="764" t="str">
        <f t="shared" si="4"/>
        <v>평균</v>
      </c>
    </row>
    <row r="42" spans="2:22" x14ac:dyDescent="0.2">
      <c r="B42" s="607"/>
      <c r="C42" s="121"/>
      <c r="D42" s="121"/>
      <c r="E42" s="121"/>
      <c r="F42" s="121"/>
      <c r="G42" s="675"/>
      <c r="I42" s="849" t="s">
        <v>125</v>
      </c>
      <c r="J42" s="848"/>
      <c r="K42" s="850" t="s">
        <v>121</v>
      </c>
      <c r="L42" s="851">
        <f t="shared" si="3"/>
        <v>0</v>
      </c>
      <c r="M42" s="852">
        <v>3</v>
      </c>
      <c r="N42" s="853">
        <f>N36</f>
        <v>4.6971304838148376E-2</v>
      </c>
      <c r="O42" s="975">
        <f>-SUM(제세공과금!M54:X54)</f>
        <v>0</v>
      </c>
      <c r="P42" s="575"/>
      <c r="Q42" s="765" t="str">
        <f>B37</f>
        <v>담보차입금(선순위)</v>
      </c>
      <c r="R42" s="72"/>
      <c r="S42" s="766">
        <f ca="1">'CF(Y)'!L83</f>
        <v>1.69319341076773</v>
      </c>
      <c r="T42" s="766">
        <f ca="1">'CF(Y)'!M83</f>
        <v>1.7573596931485387</v>
      </c>
      <c r="U42" s="767">
        <f ca="1">'CF(Y)'!L86</f>
        <v>6.264815619840601E-2</v>
      </c>
      <c r="V42" s="768">
        <f ca="1">'CF(Y)'!M86</f>
        <v>6.5022308646495927E-2</v>
      </c>
    </row>
    <row r="43" spans="2:22" x14ac:dyDescent="0.2">
      <c r="B43" s="607"/>
      <c r="C43" s="121"/>
      <c r="D43" s="121"/>
      <c r="E43" s="121"/>
      <c r="F43" s="121"/>
      <c r="G43" s="596"/>
      <c r="I43" s="856" t="s">
        <v>153</v>
      </c>
      <c r="J43" s="857"/>
      <c r="K43" s="858" t="s">
        <v>121</v>
      </c>
      <c r="L43" s="859">
        <f t="shared" ref="L43" si="5">O43/$G$16/12*10^3</f>
        <v>0</v>
      </c>
      <c r="M43" s="860">
        <v>12</v>
      </c>
      <c r="N43" s="861">
        <v>0</v>
      </c>
      <c r="O43" s="976">
        <v>0</v>
      </c>
      <c r="P43" s="575"/>
      <c r="Q43" s="759" t="str">
        <f>B38</f>
        <v>담보차입금(후순위)</v>
      </c>
      <c r="R43" s="122"/>
      <c r="S43" s="769">
        <f ca="1">'CF(Y)'!L84</f>
        <v>1.3221838337388465</v>
      </c>
      <c r="T43" s="769">
        <f ca="1">'CF(Y)'!M84</f>
        <v>1.372290112617264</v>
      </c>
      <c r="U43" s="83">
        <f ca="1">'CF(Y)'!L87</f>
        <v>5.3406716587183219E-2</v>
      </c>
      <c r="V43" s="770">
        <f ca="1">'CF(Y)'!M87</f>
        <v>5.5430649845942578E-2</v>
      </c>
    </row>
    <row r="44" spans="2:22" x14ac:dyDescent="0.2">
      <c r="B44" s="610" t="s">
        <v>267</v>
      </c>
      <c r="C44" s="611"/>
      <c r="D44" s="611"/>
      <c r="E44" s="611"/>
      <c r="F44" s="981" t="s">
        <v>95</v>
      </c>
      <c r="G44" s="982">
        <v>1000</v>
      </c>
      <c r="I44" s="581" t="s">
        <v>128</v>
      </c>
      <c r="J44" s="575"/>
      <c r="K44" s="575"/>
      <c r="L44" s="575"/>
      <c r="M44" s="575"/>
      <c r="N44" s="575"/>
      <c r="O44" s="942"/>
      <c r="P44" s="575"/>
      <c r="Q44" s="607"/>
      <c r="R44" s="121"/>
      <c r="S44" s="121"/>
      <c r="T44" s="121"/>
      <c r="U44" s="121"/>
      <c r="V44" s="596"/>
    </row>
    <row r="45" spans="2:22" x14ac:dyDescent="0.2">
      <c r="B45" s="607"/>
      <c r="C45" s="121"/>
      <c r="D45" s="121"/>
      <c r="E45" s="121"/>
      <c r="F45" s="121"/>
      <c r="G45" s="596"/>
      <c r="I45" s="648" t="s">
        <v>130</v>
      </c>
      <c r="J45" s="121"/>
      <c r="K45" s="676" t="s">
        <v>8</v>
      </c>
      <c r="L45" s="631">
        <v>0.75</v>
      </c>
      <c r="M45" s="677">
        <v>1</v>
      </c>
      <c r="N45" s="121"/>
      <c r="O45" s="944">
        <f ca="1">'CF(Y)'!N24</f>
        <v>0</v>
      </c>
      <c r="P45" s="575"/>
      <c r="Q45" s="607"/>
      <c r="R45" s="121"/>
      <c r="S45" s="121"/>
      <c r="T45" s="121"/>
      <c r="U45" s="121"/>
      <c r="V45" s="596"/>
    </row>
    <row r="46" spans="2:22" x14ac:dyDescent="0.2">
      <c r="B46" s="678" t="s">
        <v>269</v>
      </c>
      <c r="C46" s="121"/>
      <c r="D46" s="121"/>
      <c r="E46" s="121"/>
      <c r="F46" s="121"/>
      <c r="G46" s="596"/>
      <c r="I46" s="607"/>
      <c r="J46" s="121"/>
      <c r="K46" s="676" t="s">
        <v>416</v>
      </c>
      <c r="L46" s="66">
        <f>1-L45</f>
        <v>0.25</v>
      </c>
      <c r="M46" s="677">
        <v>1</v>
      </c>
      <c r="N46" s="121"/>
      <c r="O46" s="944"/>
      <c r="P46" s="575"/>
      <c r="Q46" s="607"/>
      <c r="R46" s="121"/>
      <c r="S46" s="121"/>
      <c r="T46" s="121"/>
      <c r="U46" s="121"/>
      <c r="V46" s="596"/>
    </row>
    <row r="47" spans="2:22" x14ac:dyDescent="0.2">
      <c r="B47" s="614"/>
      <c r="C47" s="634"/>
      <c r="D47" s="635"/>
      <c r="E47" s="679" t="str">
        <f>B39</f>
        <v>우선주</v>
      </c>
      <c r="F47" s="615" t="str">
        <f>B40</f>
        <v>보통주</v>
      </c>
      <c r="G47" s="680" t="s">
        <v>259</v>
      </c>
      <c r="I47" s="607"/>
      <c r="J47" s="121"/>
      <c r="K47" s="681" t="s">
        <v>479</v>
      </c>
      <c r="L47" s="682">
        <v>20</v>
      </c>
      <c r="M47" s="121"/>
      <c r="N47" s="121"/>
      <c r="O47" s="944"/>
      <c r="P47" s="575"/>
      <c r="Q47" s="607"/>
      <c r="R47" s="121"/>
      <c r="S47" s="121"/>
      <c r="T47" s="121"/>
      <c r="U47" s="121"/>
      <c r="V47" s="596"/>
    </row>
    <row r="48" spans="2:22" x14ac:dyDescent="0.2">
      <c r="B48" s="574" t="str">
        <f>CHOOSE(T1,"신탁원본","자본금")</f>
        <v>자본금</v>
      </c>
      <c r="C48" s="623"/>
      <c r="D48" s="651"/>
      <c r="E48" s="904">
        <f>E50/(1+$D$49)</f>
        <v>833333.33333333337</v>
      </c>
      <c r="F48" s="904">
        <f>F50/(1+$D$49)</f>
        <v>6887847.713208586</v>
      </c>
      <c r="G48" s="944">
        <f>SUM(E48:F48)</f>
        <v>7721181.046541919</v>
      </c>
      <c r="I48" s="667" t="s">
        <v>19</v>
      </c>
      <c r="J48" s="660"/>
      <c r="K48" s="122"/>
      <c r="L48" s="122"/>
      <c r="M48" s="122"/>
      <c r="N48" s="122"/>
      <c r="O48" s="943">
        <f ca="1">'CF(Y)'!N23</f>
        <v>5170.2932968979767</v>
      </c>
      <c r="Q48" s="607"/>
      <c r="R48" s="121"/>
      <c r="S48" s="121"/>
      <c r="T48" s="121"/>
      <c r="U48" s="121"/>
      <c r="V48" s="596"/>
    </row>
    <row r="49" spans="2:22" x14ac:dyDescent="0.2">
      <c r="B49" s="683" t="str">
        <f>CHOOSE(T1,"-","주식발행차금")</f>
        <v>주식발행차금</v>
      </c>
      <c r="C49" s="684" t="str">
        <f>CHOOSE(T1,"-","할증발행율:")</f>
        <v>할증발행율:</v>
      </c>
      <c r="D49" s="672">
        <f>CHOOSE(T1,0,500%)</f>
        <v>5</v>
      </c>
      <c r="E49" s="906">
        <f>E50-E48</f>
        <v>4166666.6666666665</v>
      </c>
      <c r="F49" s="906">
        <f>F50-F48</f>
        <v>34439238.56604293</v>
      </c>
      <c r="G49" s="973">
        <f>SUM(E49:F49)</f>
        <v>38605905.232709594</v>
      </c>
      <c r="I49" s="581" t="s">
        <v>404</v>
      </c>
      <c r="J49" s="575"/>
      <c r="K49" s="685"/>
      <c r="L49" s="686"/>
      <c r="M49" s="575"/>
      <c r="N49" s="575"/>
      <c r="O49" s="942"/>
      <c r="Q49" s="607"/>
      <c r="R49" s="121"/>
      <c r="S49" s="121"/>
      <c r="T49" s="121"/>
      <c r="U49" s="121"/>
      <c r="V49" s="596"/>
    </row>
    <row r="50" spans="2:22" x14ac:dyDescent="0.2">
      <c r="B50" s="687" t="s">
        <v>260</v>
      </c>
      <c r="C50" s="688"/>
      <c r="D50" s="689"/>
      <c r="E50" s="907">
        <f>G39</f>
        <v>5000000</v>
      </c>
      <c r="F50" s="907">
        <f>G40</f>
        <v>41327086.279251516</v>
      </c>
      <c r="G50" s="983">
        <f>SUM(E50:F50)</f>
        <v>46327086.279251516</v>
      </c>
      <c r="I50" s="690" t="str">
        <f>CHOOSE(T1,"운용수수료","자산관리수수료")</f>
        <v>자산관리수수료</v>
      </c>
      <c r="J50" s="121"/>
      <c r="K50" s="681" t="s">
        <v>271</v>
      </c>
      <c r="L50" s="691">
        <v>2E-3</v>
      </c>
      <c r="M50" s="692">
        <v>3</v>
      </c>
      <c r="N50" s="121"/>
      <c r="O50" s="941">
        <f>L50*SUM(G27:G28)</f>
        <v>273980.04922045628</v>
      </c>
      <c r="Q50" s="574"/>
      <c r="R50" s="575"/>
      <c r="S50" s="575"/>
      <c r="T50" s="121"/>
      <c r="U50" s="121"/>
      <c r="V50" s="596"/>
    </row>
    <row r="51" spans="2:22" x14ac:dyDescent="0.2">
      <c r="B51" s="694" t="s">
        <v>323</v>
      </c>
      <c r="C51" s="575"/>
      <c r="D51" s="623"/>
      <c r="E51" s="651">
        <f>E50/$G$50</f>
        <v>0.10792822086545398</v>
      </c>
      <c r="F51" s="623">
        <f>1-E51</f>
        <v>0.89207177913454605</v>
      </c>
      <c r="G51" s="576"/>
      <c r="I51" s="690" t="str">
        <f>CHOOSE(T1,"수탁은행수수료","자산보관수수료")</f>
        <v>자산보관수수료</v>
      </c>
      <c r="J51" s="695"/>
      <c r="K51" s="681" t="s">
        <v>453</v>
      </c>
      <c r="L51" s="691">
        <v>2.9999999999999997E-4</v>
      </c>
      <c r="M51" s="692">
        <v>3</v>
      </c>
      <c r="N51" s="651"/>
      <c r="O51" s="941">
        <f>$G$41*L51</f>
        <v>41198.12588377545</v>
      </c>
      <c r="Q51" s="607"/>
      <c r="R51" s="121"/>
      <c r="S51" s="121"/>
      <c r="V51" s="596"/>
    </row>
    <row r="52" spans="2:22" x14ac:dyDescent="0.2">
      <c r="B52" s="574"/>
      <c r="C52" s="575"/>
      <c r="D52" s="623"/>
      <c r="E52" s="696"/>
      <c r="F52" s="696"/>
      <c r="G52" s="576"/>
      <c r="I52" s="690" t="s">
        <v>155</v>
      </c>
      <c r="J52" s="695"/>
      <c r="K52" s="681" t="s">
        <v>454</v>
      </c>
      <c r="L52" s="691">
        <v>2.0000000000000001E-4</v>
      </c>
      <c r="M52" s="692">
        <v>3</v>
      </c>
      <c r="N52" s="651"/>
      <c r="O52" s="941">
        <f>$G$41*L52</f>
        <v>27465.417255850305</v>
      </c>
      <c r="Q52" s="607"/>
      <c r="R52" s="121"/>
      <c r="S52" s="121"/>
      <c r="V52" s="596"/>
    </row>
    <row r="53" spans="2:22" x14ac:dyDescent="0.2">
      <c r="B53" s="574"/>
      <c r="C53" s="575"/>
      <c r="D53" s="623"/>
      <c r="E53" s="623"/>
      <c r="F53" s="623"/>
      <c r="G53" s="576"/>
      <c r="I53" s="690" t="s">
        <v>405</v>
      </c>
      <c r="J53" s="695"/>
      <c r="K53" s="681" t="s">
        <v>455</v>
      </c>
      <c r="L53" s="691">
        <v>0</v>
      </c>
      <c r="M53" s="692">
        <v>3</v>
      </c>
      <c r="N53" s="651"/>
      <c r="O53" s="941">
        <f>CHOOSE(T1,SUM(G39:G40)*L53,0)</f>
        <v>0</v>
      </c>
      <c r="Q53" s="607"/>
      <c r="R53" s="121"/>
      <c r="S53" s="121"/>
      <c r="T53" s="757" t="s">
        <v>757</v>
      </c>
      <c r="V53" s="596"/>
    </row>
    <row r="54" spans="2:22" x14ac:dyDescent="0.2">
      <c r="B54" s="697" t="s">
        <v>270</v>
      </c>
      <c r="C54" s="121"/>
      <c r="D54" s="121"/>
      <c r="E54" s="121"/>
      <c r="F54" s="121"/>
      <c r="G54" s="596"/>
      <c r="I54" s="698" t="s">
        <v>154</v>
      </c>
      <c r="J54" s="699"/>
      <c r="K54" s="700"/>
      <c r="L54" s="701"/>
      <c r="M54" s="702">
        <v>6</v>
      </c>
      <c r="N54" s="672"/>
      <c r="O54" s="977">
        <f>CHOOSE(T1,0,4000)</f>
        <v>4000</v>
      </c>
      <c r="Q54" s="607"/>
      <c r="R54" s="121"/>
      <c r="S54" s="121"/>
      <c r="T54" s="79" t="s">
        <v>765</v>
      </c>
      <c r="U54" s="121"/>
      <c r="V54" s="756">
        <f ca="1">'CF(Y)'!N26/(G27-G36)</f>
        <v>3.886248574712825E-2</v>
      </c>
    </row>
    <row r="55" spans="2:22" x14ac:dyDescent="0.2">
      <c r="B55" s="703"/>
      <c r="C55" s="64"/>
      <c r="D55" s="64" t="s">
        <v>261</v>
      </c>
      <c r="E55" s="64" t="s">
        <v>262</v>
      </c>
      <c r="F55" s="64" t="s">
        <v>329</v>
      </c>
      <c r="G55" s="680" t="s">
        <v>263</v>
      </c>
      <c r="I55" s="704" t="s">
        <v>440</v>
      </c>
      <c r="J55" s="681"/>
      <c r="K55" s="627" t="s">
        <v>21</v>
      </c>
      <c r="L55" s="705">
        <f>E56</f>
        <v>3.6999999999999998E-2</v>
      </c>
      <c r="M55" s="692">
        <v>6</v>
      </c>
      <c r="N55" s="651"/>
      <c r="O55" s="941">
        <f>F56</f>
        <v>2779721.7488970971</v>
      </c>
      <c r="Q55" s="574"/>
      <c r="R55" s="575"/>
      <c r="S55" s="575"/>
      <c r="T55" s="79" t="s">
        <v>766</v>
      </c>
      <c r="U55" s="121"/>
      <c r="V55" s="756">
        <f ca="1">'CF(Y)'!N81</f>
        <v>3.6744681135348192E-2</v>
      </c>
    </row>
    <row r="56" spans="2:22" x14ac:dyDescent="0.2">
      <c r="B56" s="574" t="str">
        <f>B37</f>
        <v>담보차입금(선순위)</v>
      </c>
      <c r="C56" s="121"/>
      <c r="D56" s="904">
        <f>G37</f>
        <v>75127614.835056677</v>
      </c>
      <c r="E56" s="644">
        <v>3.6999999999999998E-2</v>
      </c>
      <c r="F56" s="49">
        <f>D56*E56</f>
        <v>2779721.7488970971</v>
      </c>
      <c r="G56" s="993">
        <v>0</v>
      </c>
      <c r="I56" s="704" t="s">
        <v>441</v>
      </c>
      <c r="J56" s="121"/>
      <c r="K56" s="627" t="s">
        <v>21</v>
      </c>
      <c r="L56" s="705">
        <f>E57</f>
        <v>0.06</v>
      </c>
      <c r="M56" s="692">
        <v>6</v>
      </c>
      <c r="N56" s="121"/>
      <c r="O56" s="941">
        <f>F57</f>
        <v>780000</v>
      </c>
      <c r="Q56" s="574"/>
      <c r="R56" s="575"/>
      <c r="S56" s="575"/>
      <c r="T56" s="79" t="s">
        <v>768</v>
      </c>
      <c r="U56" s="121"/>
      <c r="V56" s="756">
        <f>O63/((G41+O70-chk!F49-chk!F48)/(1-M67)-O65)</f>
        <v>3.7637706257288212E-2</v>
      </c>
    </row>
    <row r="57" spans="2:22" x14ac:dyDescent="0.2">
      <c r="B57" s="574" t="str">
        <f>B38</f>
        <v>담보차입금(후순위)</v>
      </c>
      <c r="C57" s="121"/>
      <c r="D57" s="904">
        <f>G38</f>
        <v>13000000</v>
      </c>
      <c r="E57" s="644">
        <v>0.06</v>
      </c>
      <c r="F57" s="49">
        <f>D57*E57</f>
        <v>780000</v>
      </c>
      <c r="G57" s="993">
        <v>0</v>
      </c>
      <c r="I57" s="704" t="s">
        <v>133</v>
      </c>
      <c r="J57" s="575"/>
      <c r="K57" s="627" t="s">
        <v>21</v>
      </c>
      <c r="L57" s="707">
        <v>0</v>
      </c>
      <c r="M57" s="692"/>
      <c r="N57" s="575"/>
      <c r="O57" s="942"/>
      <c r="Q57" s="574"/>
      <c r="R57" s="575"/>
      <c r="S57" s="575"/>
      <c r="T57" s="79" t="s">
        <v>767</v>
      </c>
      <c r="U57" s="121"/>
      <c r="V57" s="756">
        <f ca="1">'CF(Y)'!M81</f>
        <v>3.6331723020432791E-2</v>
      </c>
    </row>
    <row r="58" spans="2:22" x14ac:dyDescent="0.2">
      <c r="B58" s="574" t="str">
        <f>B39</f>
        <v>우선주</v>
      </c>
      <c r="C58" s="121"/>
      <c r="D58" s="904">
        <f>E50</f>
        <v>5000000</v>
      </c>
      <c r="E58" s="644">
        <v>0.02</v>
      </c>
      <c r="F58" s="49">
        <f>D58*E58</f>
        <v>100000</v>
      </c>
      <c r="G58" s="706" t="s">
        <v>264</v>
      </c>
      <c r="I58" s="709" t="s">
        <v>275</v>
      </c>
      <c r="J58" s="660"/>
      <c r="K58" s="660"/>
      <c r="L58" s="669" t="s">
        <v>276</v>
      </c>
      <c r="M58" s="710">
        <f>CHOOSE(T1,0,50)</f>
        <v>50</v>
      </c>
      <c r="N58" s="660"/>
      <c r="O58" s="972">
        <f>IF(M58&gt;0,취득가정!Q78/'A&amp;R'!M58,0)</f>
        <v>383596.14142880024</v>
      </c>
      <c r="Q58" s="574"/>
      <c r="R58" s="575"/>
      <c r="S58" s="575"/>
      <c r="T58" s="575"/>
      <c r="U58" s="575"/>
      <c r="V58" s="576"/>
    </row>
    <row r="59" spans="2:22" x14ac:dyDescent="0.2">
      <c r="B59" s="607" t="s">
        <v>663</v>
      </c>
      <c r="C59" s="121"/>
      <c r="D59" s="880">
        <f>취득가정!O44</f>
        <v>1831419.1753637993</v>
      </c>
      <c r="E59" s="711">
        <v>0.04</v>
      </c>
      <c r="F59" s="49">
        <f>D59*E59*G59/12</f>
        <v>18314.191753637995</v>
      </c>
      <c r="G59" s="712">
        <v>3</v>
      </c>
      <c r="I59" s="607"/>
      <c r="J59" s="121"/>
      <c r="K59" s="121"/>
      <c r="L59" s="121"/>
      <c r="M59" s="121"/>
      <c r="N59" s="121"/>
      <c r="O59" s="596"/>
      <c r="Q59" s="610" t="s">
        <v>143</v>
      </c>
      <c r="R59" s="611"/>
      <c r="S59" s="611"/>
      <c r="T59" s="611"/>
      <c r="U59" s="611"/>
      <c r="V59" s="708"/>
    </row>
    <row r="60" spans="2:22" ht="12" thickBot="1" x14ac:dyDescent="0.25">
      <c r="B60" s="713" t="s">
        <v>654</v>
      </c>
      <c r="C60" s="122" t="s">
        <v>660</v>
      </c>
      <c r="D60" s="962">
        <f>'BS(M)'!L37</f>
        <v>2.9802322387695313E-8</v>
      </c>
      <c r="E60" s="714">
        <v>0.05</v>
      </c>
      <c r="F60" s="122"/>
      <c r="G60" s="715" t="s">
        <v>677</v>
      </c>
      <c r="I60" s="607"/>
      <c r="J60" s="121"/>
      <c r="K60" s="121"/>
      <c r="L60" s="121"/>
      <c r="M60" s="121"/>
      <c r="N60" s="121"/>
      <c r="O60" s="596"/>
      <c r="Q60" s="574"/>
      <c r="R60" s="575"/>
      <c r="S60" s="575"/>
      <c r="T60" s="575"/>
      <c r="U60" s="575"/>
      <c r="V60" s="576"/>
    </row>
    <row r="61" spans="2:22" ht="12" thickBot="1" x14ac:dyDescent="0.25">
      <c r="B61" s="607"/>
      <c r="C61" s="121"/>
      <c r="D61" s="121"/>
      <c r="E61" s="121"/>
      <c r="F61" s="121"/>
      <c r="G61" s="596"/>
      <c r="I61" s="610" t="s">
        <v>328</v>
      </c>
      <c r="J61" s="716" t="s">
        <v>682</v>
      </c>
      <c r="K61" s="717" t="s">
        <v>755</v>
      </c>
      <c r="L61" s="718">
        <v>0.04</v>
      </c>
      <c r="M61" s="719">
        <v>2500</v>
      </c>
      <c r="N61" s="981" t="s">
        <v>119</v>
      </c>
      <c r="O61" s="982">
        <v>1000</v>
      </c>
      <c r="Q61" s="673" t="s">
        <v>144</v>
      </c>
      <c r="R61" s="575"/>
      <c r="S61" s="575"/>
      <c r="T61" s="575"/>
      <c r="U61" s="575"/>
      <c r="V61" s="693">
        <f>G42</f>
        <v>0</v>
      </c>
    </row>
    <row r="62" spans="2:22" x14ac:dyDescent="0.2">
      <c r="B62" s="607"/>
      <c r="C62" s="121"/>
      <c r="D62" s="121"/>
      <c r="E62" s="66"/>
      <c r="F62" s="121"/>
      <c r="G62" s="596"/>
      <c r="I62" s="574"/>
      <c r="J62" s="575"/>
      <c r="K62" s="720">
        <f>IF(K61="Cap Rate",1,2)</f>
        <v>1</v>
      </c>
      <c r="L62" s="575"/>
      <c r="M62" s="575"/>
      <c r="N62" s="575"/>
      <c r="O62" s="576"/>
      <c r="Q62" s="673" t="s">
        <v>145</v>
      </c>
      <c r="R62" s="575"/>
      <c r="S62" s="575"/>
      <c r="T62" s="575"/>
      <c r="U62" s="575"/>
      <c r="V62" s="576" t="b">
        <f>'CF(M)'!$K$69</f>
        <v>1</v>
      </c>
    </row>
    <row r="63" spans="2:22" x14ac:dyDescent="0.2">
      <c r="B63" s="607"/>
      <c r="C63" s="121"/>
      <c r="D63" s="121"/>
      <c r="E63" s="121"/>
      <c r="F63" s="121"/>
      <c r="G63" s="596"/>
      <c r="I63" s="673" t="s">
        <v>134</v>
      </c>
      <c r="J63" s="121"/>
      <c r="K63" s="575"/>
      <c r="L63" s="575"/>
      <c r="M63" s="575"/>
      <c r="N63" s="871">
        <f>F6/12+1</f>
        <v>4.5</v>
      </c>
      <c r="O63" s="941">
        <f>'IS(M)'!L46</f>
        <v>5093059.976407079</v>
      </c>
      <c r="Q63" s="673" t="s">
        <v>146</v>
      </c>
      <c r="R63" s="575"/>
      <c r="S63" s="575"/>
      <c r="T63" s="575"/>
      <c r="U63" s="575"/>
      <c r="V63" s="630">
        <f>SUM('BS(M)'!N45:AX45)</f>
        <v>0</v>
      </c>
    </row>
    <row r="64" spans="2:22" x14ac:dyDescent="0.2">
      <c r="B64" s="607"/>
      <c r="C64" s="121"/>
      <c r="D64" s="121"/>
      <c r="E64" s="121"/>
      <c r="F64" s="121"/>
      <c r="G64" s="596"/>
      <c r="I64" s="673" t="s">
        <v>135</v>
      </c>
      <c r="J64" s="575"/>
      <c r="K64" s="575"/>
      <c r="L64" s="575"/>
      <c r="M64" s="575"/>
      <c r="N64" s="575"/>
      <c r="O64" s="942">
        <f>CHOOSE(K62,L61,O63/(O66-O65))</f>
        <v>0.04</v>
      </c>
      <c r="Q64" s="673" t="s">
        <v>147</v>
      </c>
      <c r="R64" s="575"/>
      <c r="S64" s="575"/>
      <c r="T64" s="575"/>
      <c r="U64" s="575"/>
      <c r="V64" s="630">
        <f ca="1">chk!E9</f>
        <v>0</v>
      </c>
    </row>
    <row r="65" spans="1:22" x14ac:dyDescent="0.2">
      <c r="B65" s="574"/>
      <c r="C65" s="575"/>
      <c r="D65" s="623"/>
      <c r="E65" s="623"/>
      <c r="F65" s="623"/>
      <c r="G65" s="576"/>
      <c r="I65" s="721" t="s">
        <v>136</v>
      </c>
      <c r="J65" s="660"/>
      <c r="K65" s="660"/>
      <c r="L65" s="660"/>
      <c r="M65" s="660"/>
      <c r="N65" s="660"/>
      <c r="O65" s="943">
        <f>Operation!J41</f>
        <v>3138732.8241330204</v>
      </c>
      <c r="Q65" s="673" t="s">
        <v>148</v>
      </c>
      <c r="R65" s="575"/>
      <c r="S65" s="575"/>
      <c r="T65" s="575"/>
      <c r="U65" s="575"/>
      <c r="V65" s="630">
        <f ca="1">chk!G9</f>
        <v>7.4505805969238281E-9</v>
      </c>
    </row>
    <row r="66" spans="1:22" x14ac:dyDescent="0.2">
      <c r="B66" s="574"/>
      <c r="C66" s="575"/>
      <c r="D66" s="623"/>
      <c r="E66" s="623"/>
      <c r="F66" s="623"/>
      <c r="G66" s="576"/>
      <c r="I66" s="722" t="s">
        <v>137</v>
      </c>
      <c r="J66" s="575"/>
      <c r="K66" s="575"/>
      <c r="L66" s="121"/>
      <c r="M66" s="627" t="s">
        <v>402</v>
      </c>
      <c r="N66" s="723">
        <f>CHOOSE(K62,O66/$G$16/10,M61)</f>
        <v>2313.1423847160363</v>
      </c>
      <c r="O66" s="942">
        <f>CHOOSE(K62,O63/O64+O65,N66*$G$16*10)</f>
        <v>130465232.23431</v>
      </c>
      <c r="Q66" s="673" t="s">
        <v>149</v>
      </c>
      <c r="R66" s="575"/>
      <c r="S66" s="575"/>
      <c r="T66" s="575"/>
      <c r="U66" s="575"/>
      <c r="V66" s="630">
        <f ca="1">chk!G16</f>
        <v>5.8207660913467407E-10</v>
      </c>
    </row>
    <row r="67" spans="1:22" x14ac:dyDescent="0.2">
      <c r="B67" s="574"/>
      <c r="C67" s="575"/>
      <c r="D67" s="623"/>
      <c r="E67" s="623"/>
      <c r="F67" s="623"/>
      <c r="G67" s="576"/>
      <c r="I67" s="673" t="s">
        <v>138</v>
      </c>
      <c r="J67" s="575"/>
      <c r="K67" s="575"/>
      <c r="L67" s="627" t="s">
        <v>139</v>
      </c>
      <c r="M67" s="651">
        <v>0.01</v>
      </c>
      <c r="N67" s="724"/>
      <c r="O67" s="942">
        <f>-M67*O66</f>
        <v>-1304652.3223431001</v>
      </c>
      <c r="Q67" s="673"/>
      <c r="R67" s="575"/>
      <c r="S67" s="575"/>
      <c r="T67" s="575"/>
      <c r="U67" s="575"/>
      <c r="V67" s="630"/>
    </row>
    <row r="68" spans="1:22" x14ac:dyDescent="0.2">
      <c r="B68" s="574"/>
      <c r="C68" s="575"/>
      <c r="D68" s="623"/>
      <c r="E68" s="623"/>
      <c r="F68" s="623"/>
      <c r="G68" s="576"/>
      <c r="I68" s="674" t="s">
        <v>140</v>
      </c>
      <c r="J68" s="660"/>
      <c r="K68" s="660"/>
      <c r="L68" s="669" t="s">
        <v>141</v>
      </c>
      <c r="M68" s="725">
        <v>0.1</v>
      </c>
      <c r="N68" s="726"/>
      <c r="O68" s="943">
        <f>-MAX((SUM(O66:O67)-(G41+O70))*M68,0)</f>
        <v>0</v>
      </c>
      <c r="Q68" s="673" t="s">
        <v>150</v>
      </c>
      <c r="R68" s="575"/>
      <c r="S68" s="575"/>
      <c r="T68" s="575"/>
      <c r="U68" s="575"/>
      <c r="V68" s="630">
        <f ca="1">chk!F54</f>
        <v>0</v>
      </c>
    </row>
    <row r="69" spans="1:22" x14ac:dyDescent="0.2">
      <c r="B69" s="574"/>
      <c r="C69" s="575"/>
      <c r="D69" s="623"/>
      <c r="E69" s="623"/>
      <c r="F69" s="623"/>
      <c r="G69" s="576"/>
      <c r="I69" s="727" t="s">
        <v>142</v>
      </c>
      <c r="J69" s="728"/>
      <c r="K69" s="728"/>
      <c r="L69" s="728"/>
      <c r="M69" s="728"/>
      <c r="N69" s="575"/>
      <c r="O69" s="942">
        <f>SUM(O66:O68)</f>
        <v>129160579.9119669</v>
      </c>
      <c r="Q69" s="673" t="s">
        <v>151</v>
      </c>
      <c r="R69" s="575"/>
      <c r="S69" s="575"/>
      <c r="T69" s="575"/>
      <c r="U69" s="619">
        <f ca="1">-SUM('CF(FY)'!L62:L65)</f>
        <v>-4759700.8945579231</v>
      </c>
      <c r="V69" s="630">
        <f ca="1">SUM(S35:T35)-U69</f>
        <v>0</v>
      </c>
    </row>
    <row r="70" spans="1:22" x14ac:dyDescent="0.2">
      <c r="B70" s="574"/>
      <c r="C70" s="575"/>
      <c r="D70" s="623"/>
      <c r="E70" s="623"/>
      <c r="F70" s="623"/>
      <c r="G70" s="576"/>
      <c r="I70" s="673"/>
      <c r="J70" s="575"/>
      <c r="K70" s="575"/>
      <c r="L70" s="575"/>
      <c r="M70" s="623"/>
      <c r="N70" s="627" t="s">
        <v>756</v>
      </c>
      <c r="O70" s="944">
        <f>-Operation!H400</f>
        <v>45101.340000000084</v>
      </c>
      <c r="Q70" s="574"/>
      <c r="R70" s="575"/>
      <c r="S70" s="575"/>
      <c r="T70" s="575"/>
      <c r="U70" s="575"/>
      <c r="V70" s="576"/>
    </row>
    <row r="71" spans="1:22" ht="12" thickBot="1" x14ac:dyDescent="0.25">
      <c r="B71" s="729"/>
      <c r="C71" s="730"/>
      <c r="D71" s="731"/>
      <c r="E71" s="731"/>
      <c r="F71" s="731"/>
      <c r="G71" s="732"/>
      <c r="I71" s="729"/>
      <c r="J71" s="730"/>
      <c r="K71" s="730"/>
      <c r="L71" s="730"/>
      <c r="M71" s="731"/>
      <c r="N71" s="730"/>
      <c r="O71" s="733"/>
      <c r="Q71" s="729"/>
      <c r="R71" s="730"/>
      <c r="S71" s="730"/>
      <c r="T71" s="730"/>
      <c r="U71" s="730"/>
      <c r="V71" s="732"/>
    </row>
    <row r="72" spans="1:22" x14ac:dyDescent="0.2"/>
    <row r="73" spans="1:22" x14ac:dyDescent="0.2">
      <c r="A73" s="121"/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P73" s="121"/>
      <c r="Q73" s="121"/>
      <c r="R73" s="121"/>
    </row>
    <row r="74" spans="1:22" x14ac:dyDescent="0.2">
      <c r="A74" s="121"/>
      <c r="B74" s="121"/>
      <c r="C74" s="121"/>
      <c r="D74" s="121"/>
      <c r="E74" s="121"/>
      <c r="F74" s="49"/>
      <c r="G74" s="49"/>
      <c r="H74" s="121"/>
      <c r="L74" s="121"/>
      <c r="O74" s="120"/>
      <c r="P74" s="121"/>
    </row>
    <row r="75" spans="1:22" x14ac:dyDescent="0.2">
      <c r="A75" s="121"/>
      <c r="B75" s="575"/>
      <c r="C75" s="575"/>
      <c r="D75" s="126"/>
      <c r="E75" s="734"/>
      <c r="F75" s="735"/>
      <c r="G75" s="146"/>
      <c r="H75" s="121"/>
      <c r="I75" s="575"/>
      <c r="J75" s="575"/>
      <c r="K75" s="575"/>
      <c r="L75" s="575"/>
      <c r="P75" s="575"/>
    </row>
    <row r="76" spans="1:22" x14ac:dyDescent="0.2">
      <c r="A76" s="121"/>
      <c r="B76" s="575"/>
      <c r="C76" s="575"/>
      <c r="D76" s="126"/>
      <c r="E76" s="734"/>
      <c r="F76" s="735"/>
      <c r="G76" s="146"/>
      <c r="H76" s="575"/>
      <c r="I76" s="575"/>
      <c r="J76" s="575"/>
      <c r="K76" s="575"/>
      <c r="L76" s="575"/>
      <c r="M76" s="575"/>
      <c r="N76" s="575"/>
      <c r="O76" s="575"/>
      <c r="P76" s="575"/>
    </row>
    <row r="77" spans="1:22" x14ac:dyDescent="0.2">
      <c r="A77" s="121"/>
      <c r="B77" s="575"/>
      <c r="C77" s="575"/>
      <c r="H77" s="575"/>
      <c r="I77" s="575"/>
      <c r="J77" s="575"/>
      <c r="K77" s="575"/>
      <c r="L77" s="575"/>
      <c r="M77" s="575"/>
      <c r="N77" s="575"/>
      <c r="O77" s="575"/>
      <c r="P77" s="575"/>
    </row>
    <row r="78" spans="1:22" x14ac:dyDescent="0.2">
      <c r="A78" s="121"/>
      <c r="B78" s="575"/>
      <c r="C78" s="575"/>
      <c r="D78" s="623"/>
      <c r="E78" s="623"/>
      <c r="H78" s="575"/>
      <c r="I78" s="575"/>
      <c r="J78" s="575"/>
      <c r="K78" s="575"/>
      <c r="L78" s="575"/>
      <c r="M78" s="575"/>
      <c r="N78" s="575"/>
      <c r="O78" s="575"/>
      <c r="P78" s="575"/>
      <c r="Q78" s="575"/>
      <c r="R78" s="575"/>
    </row>
    <row r="79" spans="1:22" x14ac:dyDescent="0.2">
      <c r="A79" s="121"/>
      <c r="B79" s="575"/>
      <c r="C79" s="575"/>
      <c r="D79" s="623"/>
      <c r="E79" s="623"/>
      <c r="H79" s="575"/>
      <c r="I79" s="575"/>
      <c r="J79" s="575"/>
      <c r="K79" s="575"/>
      <c r="L79" s="575"/>
      <c r="M79" s="575"/>
      <c r="N79" s="575"/>
      <c r="O79" s="575"/>
      <c r="P79" s="575"/>
      <c r="Q79" s="575"/>
      <c r="R79" s="575"/>
    </row>
    <row r="80" spans="1:22" x14ac:dyDescent="0.2">
      <c r="A80" s="121"/>
      <c r="B80" s="575"/>
      <c r="C80" s="575"/>
      <c r="D80" s="623"/>
      <c r="E80" s="623"/>
      <c r="H80" s="575"/>
      <c r="I80" s="575"/>
      <c r="J80" s="575"/>
      <c r="K80" s="575"/>
      <c r="L80" s="575"/>
      <c r="M80" s="575"/>
      <c r="N80" s="575"/>
      <c r="O80" s="575"/>
      <c r="P80" s="575"/>
      <c r="Q80" s="575"/>
      <c r="R80" s="575"/>
    </row>
    <row r="81" spans="1:18" x14ac:dyDescent="0.2">
      <c r="A81" s="121"/>
      <c r="B81" s="575"/>
      <c r="C81" s="575"/>
      <c r="D81" s="623"/>
      <c r="E81" s="623"/>
      <c r="H81" s="575"/>
      <c r="I81" s="575"/>
      <c r="J81" s="575"/>
      <c r="K81" s="575"/>
      <c r="L81" s="575"/>
      <c r="M81" s="575"/>
      <c r="N81" s="575"/>
      <c r="O81" s="575"/>
      <c r="P81" s="575"/>
      <c r="Q81" s="575"/>
      <c r="R81" s="575"/>
    </row>
    <row r="82" spans="1:18" x14ac:dyDescent="0.2">
      <c r="A82" s="121"/>
      <c r="B82" s="575"/>
      <c r="C82" s="575"/>
      <c r="D82" s="623"/>
      <c r="E82" s="623"/>
      <c r="H82" s="575"/>
      <c r="I82" s="575"/>
      <c r="J82" s="575"/>
      <c r="K82" s="575"/>
      <c r="L82" s="575"/>
      <c r="M82" s="575"/>
      <c r="N82" s="575"/>
      <c r="O82" s="575"/>
      <c r="P82" s="575"/>
      <c r="Q82" s="575"/>
      <c r="R82" s="575"/>
    </row>
    <row r="83" spans="1:18" x14ac:dyDescent="0.2">
      <c r="A83" s="121"/>
      <c r="B83" s="575"/>
      <c r="C83" s="575"/>
      <c r="D83" s="623"/>
      <c r="E83" s="623"/>
      <c r="H83" s="121"/>
      <c r="I83" s="695"/>
      <c r="J83" s="695"/>
      <c r="K83" s="695"/>
      <c r="L83" s="695"/>
      <c r="M83" s="695"/>
      <c r="N83" s="695"/>
      <c r="O83" s="695"/>
    </row>
    <row r="84" spans="1:18" x14ac:dyDescent="0.2">
      <c r="A84" s="121"/>
      <c r="B84" s="121"/>
      <c r="C84" s="121"/>
      <c r="D84" s="121"/>
      <c r="E84" s="121"/>
      <c r="H84" s="121"/>
      <c r="I84" s="695"/>
      <c r="J84" s="695"/>
      <c r="K84" s="695"/>
      <c r="L84" s="695"/>
      <c r="M84" s="695"/>
      <c r="N84" s="695"/>
      <c r="O84" s="695"/>
    </row>
    <row r="85" spans="1:18" x14ac:dyDescent="0.2">
      <c r="A85" s="121"/>
      <c r="B85" s="121"/>
      <c r="C85" s="121"/>
      <c r="D85" s="121"/>
      <c r="E85" s="121"/>
      <c r="H85" s="121"/>
      <c r="I85" s="695"/>
      <c r="J85" s="695"/>
      <c r="K85" s="695"/>
      <c r="L85" s="695"/>
      <c r="M85" s="695"/>
      <c r="N85" s="695"/>
      <c r="O85" s="695"/>
    </row>
    <row r="86" spans="1:18" x14ac:dyDescent="0.2">
      <c r="A86" s="121"/>
      <c r="B86" s="121"/>
      <c r="C86" s="121"/>
      <c r="D86" s="121"/>
      <c r="E86" s="121"/>
      <c r="H86" s="121"/>
      <c r="I86" s="695"/>
      <c r="J86" s="695"/>
      <c r="K86" s="695"/>
      <c r="L86" s="695"/>
      <c r="M86" s="695"/>
      <c r="N86" s="695"/>
      <c r="O86" s="695"/>
    </row>
    <row r="87" spans="1:18" x14ac:dyDescent="0.2">
      <c r="A87" s="121"/>
      <c r="B87" s="121"/>
      <c r="C87" s="121"/>
      <c r="D87" s="121"/>
      <c r="E87" s="121"/>
      <c r="H87" s="121"/>
      <c r="I87" s="695"/>
      <c r="J87" s="695"/>
      <c r="K87" s="695"/>
      <c r="L87" s="695"/>
      <c r="M87" s="695"/>
      <c r="N87" s="695"/>
      <c r="O87" s="695"/>
    </row>
    <row r="88" spans="1:18" x14ac:dyDescent="0.2">
      <c r="A88" s="121"/>
      <c r="B88" s="695"/>
      <c r="C88" s="695"/>
      <c r="D88" s="695"/>
      <c r="E88" s="695"/>
      <c r="H88" s="695"/>
      <c r="I88" s="695"/>
      <c r="J88" s="695"/>
      <c r="K88" s="695"/>
      <c r="L88" s="695"/>
      <c r="M88" s="695"/>
      <c r="N88" s="695"/>
      <c r="O88" s="695"/>
    </row>
    <row r="89" spans="1:18" x14ac:dyDescent="0.2">
      <c r="A89" s="121"/>
      <c r="B89" s="736"/>
      <c r="C89" s="736"/>
      <c r="D89" s="736"/>
      <c r="E89" s="736"/>
      <c r="H89" s="695"/>
      <c r="I89" s="695"/>
      <c r="J89" s="575"/>
      <c r="K89" s="575"/>
      <c r="L89" s="575"/>
      <c r="M89" s="575"/>
      <c r="N89" s="575"/>
      <c r="O89" s="575"/>
    </row>
    <row r="90" spans="1:18" x14ac:dyDescent="0.2">
      <c r="A90" s="121"/>
      <c r="B90" s="736"/>
      <c r="C90" s="736"/>
      <c r="D90" s="736"/>
      <c r="E90" s="736"/>
      <c r="F90" s="736"/>
      <c r="G90" s="736"/>
      <c r="H90" s="695"/>
      <c r="I90" s="695"/>
      <c r="J90" s="575"/>
      <c r="K90" s="575"/>
      <c r="L90" s="575"/>
      <c r="M90" s="575"/>
      <c r="N90" s="575"/>
      <c r="O90" s="575"/>
    </row>
    <row r="91" spans="1:18" hidden="1" x14ac:dyDescent="0.2">
      <c r="B91" s="736"/>
      <c r="C91" s="736"/>
      <c r="D91" s="736"/>
      <c r="E91" s="736"/>
      <c r="F91" s="736"/>
      <c r="G91" s="736"/>
      <c r="H91" s="695"/>
      <c r="I91" s="695"/>
      <c r="J91" s="575"/>
      <c r="K91" s="575"/>
      <c r="L91" s="575"/>
      <c r="M91" s="575"/>
      <c r="N91" s="575"/>
      <c r="O91" s="575"/>
    </row>
    <row r="92" spans="1:18" hidden="1" x14ac:dyDescent="0.2">
      <c r="B92" s="736"/>
      <c r="C92" s="736"/>
      <c r="D92" s="736"/>
      <c r="E92" s="736"/>
      <c r="F92" s="736"/>
      <c r="G92" s="736"/>
      <c r="H92" s="695"/>
      <c r="I92" s="695"/>
      <c r="J92" s="575"/>
      <c r="K92" s="575"/>
      <c r="L92" s="575"/>
      <c r="M92" s="575"/>
      <c r="N92" s="575"/>
      <c r="O92" s="575"/>
    </row>
    <row r="93" spans="1:18" hidden="1" x14ac:dyDescent="0.2">
      <c r="B93" s="736"/>
      <c r="C93" s="736"/>
      <c r="D93" s="736"/>
      <c r="E93" s="736"/>
      <c r="F93" s="736"/>
      <c r="G93" s="736"/>
      <c r="H93" s="695"/>
      <c r="I93" s="695"/>
      <c r="J93" s="575"/>
      <c r="K93" s="575"/>
      <c r="L93" s="575"/>
      <c r="M93" s="575"/>
      <c r="N93" s="575"/>
      <c r="O93" s="619"/>
    </row>
    <row r="94" spans="1:18" hidden="1" x14ac:dyDescent="0.2">
      <c r="B94" s="736"/>
      <c r="C94" s="736"/>
      <c r="D94" s="736"/>
      <c r="E94" s="736"/>
      <c r="F94" s="736"/>
      <c r="G94" s="736"/>
      <c r="H94" s="695"/>
      <c r="I94" s="695"/>
      <c r="J94" s="575"/>
      <c r="K94" s="575"/>
      <c r="L94" s="575"/>
      <c r="M94" s="575"/>
      <c r="N94" s="575"/>
      <c r="O94" s="575"/>
    </row>
    <row r="95" spans="1:18" hidden="1" x14ac:dyDescent="0.2">
      <c r="B95" s="736"/>
      <c r="C95" s="736"/>
      <c r="D95" s="736"/>
      <c r="E95" s="736"/>
      <c r="F95" s="736"/>
      <c r="G95" s="736"/>
      <c r="H95" s="695"/>
      <c r="I95" s="695"/>
      <c r="J95" s="575"/>
      <c r="K95" s="575"/>
      <c r="L95" s="575"/>
      <c r="M95" s="575"/>
      <c r="N95" s="575"/>
      <c r="O95" s="575"/>
    </row>
    <row r="96" spans="1:18" hidden="1" x14ac:dyDescent="0.2">
      <c r="B96" s="736"/>
      <c r="C96" s="736"/>
      <c r="D96" s="736"/>
      <c r="E96" s="736"/>
      <c r="F96" s="736"/>
      <c r="G96" s="736"/>
      <c r="H96" s="695"/>
      <c r="I96" s="695"/>
      <c r="J96" s="575"/>
      <c r="K96" s="575"/>
      <c r="L96" s="575"/>
      <c r="M96" s="575"/>
      <c r="N96" s="575"/>
      <c r="O96" s="575"/>
    </row>
    <row r="97" spans="2:15" hidden="1" x14ac:dyDescent="0.2">
      <c r="B97" s="736"/>
      <c r="C97" s="737"/>
      <c r="D97" s="737"/>
      <c r="E97" s="737"/>
      <c r="F97" s="737"/>
      <c r="G97" s="737"/>
      <c r="H97" s="695"/>
      <c r="I97" s="695"/>
      <c r="J97" s="575"/>
      <c r="K97" s="575"/>
      <c r="L97" s="575"/>
      <c r="M97" s="575"/>
      <c r="N97" s="575"/>
      <c r="O97" s="575"/>
    </row>
    <row r="98" spans="2:15" hidden="1" x14ac:dyDescent="0.2">
      <c r="B98" s="736"/>
      <c r="C98" s="736"/>
      <c r="D98" s="736"/>
      <c r="E98" s="736"/>
      <c r="F98" s="736"/>
      <c r="G98" s="736"/>
      <c r="H98" s="695"/>
      <c r="I98" s="695"/>
      <c r="K98" s="738"/>
      <c r="L98" s="739"/>
      <c r="M98" s="740"/>
      <c r="N98" s="740"/>
      <c r="O98" s="741"/>
    </row>
    <row r="99" spans="2:15" hidden="1" x14ac:dyDescent="0.2">
      <c r="B99" s="736"/>
      <c r="C99" s="736"/>
      <c r="D99" s="736"/>
      <c r="E99" s="736"/>
      <c r="F99" s="736"/>
      <c r="G99" s="736"/>
      <c r="H99" s="695"/>
      <c r="I99" s="695"/>
      <c r="K99" s="738"/>
      <c r="L99" s="739"/>
      <c r="M99" s="740"/>
      <c r="N99" s="740"/>
      <c r="O99" s="741"/>
    </row>
    <row r="100" spans="2:15" hidden="1" x14ac:dyDescent="0.2">
      <c r="B100" s="736"/>
      <c r="C100" s="736"/>
      <c r="D100" s="736"/>
      <c r="E100" s="736"/>
      <c r="F100" s="736"/>
      <c r="G100" s="736"/>
      <c r="H100" s="695"/>
      <c r="I100" s="695"/>
      <c r="K100" s="742"/>
      <c r="L100" s="739"/>
      <c r="M100" s="738"/>
      <c r="N100" s="738"/>
    </row>
    <row r="101" spans="2:15" hidden="1" x14ac:dyDescent="0.2">
      <c r="B101" s="736"/>
      <c r="C101" s="736"/>
      <c r="D101" s="736"/>
      <c r="E101" s="736"/>
      <c r="F101" s="736"/>
      <c r="G101" s="736"/>
      <c r="H101" s="695"/>
      <c r="I101" s="695"/>
      <c r="K101" s="742"/>
      <c r="L101" s="743"/>
      <c r="M101" s="744"/>
      <c r="N101" s="738"/>
    </row>
    <row r="102" spans="2:15" hidden="1" x14ac:dyDescent="0.2">
      <c r="B102" s="736"/>
      <c r="C102" s="736"/>
      <c r="D102" s="736"/>
      <c r="E102" s="736"/>
      <c r="F102" s="736"/>
      <c r="G102" s="736"/>
      <c r="H102" s="695"/>
      <c r="I102" s="695"/>
      <c r="K102" s="742"/>
      <c r="L102" s="739"/>
      <c r="M102" s="740"/>
      <c r="N102" s="740"/>
    </row>
    <row r="103" spans="2:15" hidden="1" x14ac:dyDescent="0.2">
      <c r="B103" s="736"/>
      <c r="C103" s="736"/>
      <c r="D103" s="736"/>
      <c r="E103" s="736"/>
      <c r="F103" s="736"/>
      <c r="G103" s="736"/>
      <c r="H103" s="695"/>
      <c r="I103" s="695"/>
      <c r="K103" s="742"/>
      <c r="L103" s="739"/>
      <c r="M103" s="740"/>
      <c r="N103" s="740"/>
    </row>
    <row r="104" spans="2:15" hidden="1" x14ac:dyDescent="0.2">
      <c r="B104" s="736"/>
      <c r="C104" s="736"/>
      <c r="D104" s="736"/>
      <c r="E104" s="736"/>
      <c r="F104" s="736"/>
      <c r="G104" s="736"/>
      <c r="H104" s="695"/>
      <c r="I104" s="695"/>
      <c r="K104" s="742"/>
      <c r="L104" s="739"/>
      <c r="M104" s="738"/>
      <c r="N104" s="738"/>
    </row>
    <row r="105" spans="2:15" hidden="1" x14ac:dyDescent="0.2">
      <c r="B105" s="736"/>
      <c r="C105" s="736"/>
      <c r="D105" s="736"/>
      <c r="E105" s="736"/>
      <c r="F105" s="736"/>
      <c r="G105" s="736"/>
      <c r="H105" s="695"/>
      <c r="I105" s="695"/>
      <c r="J105" s="745"/>
      <c r="K105" s="738"/>
      <c r="L105" s="744"/>
      <c r="M105" s="744"/>
      <c r="N105" s="744"/>
    </row>
    <row r="106" spans="2:15" hidden="1" x14ac:dyDescent="0.2">
      <c r="B106" s="736"/>
      <c r="C106" s="736"/>
      <c r="D106" s="736"/>
      <c r="E106" s="736"/>
      <c r="F106" s="736"/>
      <c r="G106" s="736"/>
      <c r="H106" s="695"/>
      <c r="I106" s="695"/>
      <c r="K106" s="738"/>
      <c r="L106" s="739"/>
      <c r="M106" s="740"/>
      <c r="N106" s="740"/>
    </row>
    <row r="107" spans="2:15" hidden="1" x14ac:dyDescent="0.2">
      <c r="B107" s="736"/>
      <c r="C107" s="736"/>
      <c r="D107" s="736"/>
      <c r="E107" s="736"/>
      <c r="F107" s="736"/>
      <c r="G107" s="736"/>
      <c r="H107" s="695"/>
      <c r="I107" s="695"/>
      <c r="K107" s="738"/>
      <c r="L107" s="739"/>
      <c r="M107" s="740"/>
      <c r="N107" s="740"/>
    </row>
    <row r="108" spans="2:15" hidden="1" x14ac:dyDescent="0.2">
      <c r="B108" s="736"/>
      <c r="C108" s="736"/>
      <c r="D108" s="736"/>
      <c r="E108" s="736"/>
      <c r="F108" s="736"/>
      <c r="G108" s="736"/>
      <c r="H108" s="695"/>
      <c r="I108" s="695"/>
      <c r="K108" s="738"/>
      <c r="L108" s="739"/>
      <c r="M108" s="738"/>
      <c r="N108" s="738"/>
    </row>
    <row r="109" spans="2:15" hidden="1" x14ac:dyDescent="0.2">
      <c r="B109" s="736"/>
      <c r="C109" s="736"/>
      <c r="D109" s="736"/>
      <c r="E109" s="736"/>
      <c r="F109" s="736"/>
      <c r="G109" s="736"/>
      <c r="H109" s="695"/>
      <c r="I109" s="695"/>
      <c r="K109" s="738"/>
      <c r="L109" s="744"/>
      <c r="M109" s="744"/>
      <c r="N109" s="738"/>
    </row>
    <row r="110" spans="2:15" hidden="1" x14ac:dyDescent="0.2">
      <c r="B110" s="736"/>
      <c r="C110" s="736"/>
      <c r="D110" s="736"/>
      <c r="E110" s="736"/>
      <c r="F110" s="736"/>
      <c r="G110" s="736"/>
      <c r="H110" s="695"/>
      <c r="I110" s="695"/>
    </row>
    <row r="111" spans="2:15" hidden="1" x14ac:dyDescent="0.2">
      <c r="B111" s="736"/>
      <c r="C111" s="736"/>
      <c r="D111" s="736"/>
      <c r="E111" s="736"/>
      <c r="F111" s="736"/>
      <c r="G111" s="736"/>
      <c r="H111" s="695"/>
      <c r="I111" s="695"/>
    </row>
    <row r="112" spans="2:15" hidden="1" x14ac:dyDescent="0.2">
      <c r="B112" s="736"/>
      <c r="C112" s="736"/>
      <c r="D112" s="736"/>
      <c r="E112" s="736"/>
      <c r="F112" s="736"/>
      <c r="G112" s="736"/>
      <c r="H112" s="695"/>
      <c r="I112" s="695"/>
    </row>
    <row r="113" spans="2:9" hidden="1" x14ac:dyDescent="0.2">
      <c r="B113" s="736"/>
      <c r="C113" s="736"/>
      <c r="D113" s="736"/>
      <c r="E113" s="736"/>
      <c r="F113" s="736"/>
      <c r="G113" s="736"/>
      <c r="H113" s="695"/>
      <c r="I113" s="695"/>
    </row>
    <row r="114" spans="2:9" hidden="1" x14ac:dyDescent="0.2">
      <c r="B114" s="736"/>
      <c r="C114" s="736"/>
      <c r="D114" s="736"/>
      <c r="E114" s="736"/>
      <c r="F114" s="736"/>
      <c r="G114" s="736"/>
      <c r="H114" s="695"/>
      <c r="I114" s="695"/>
    </row>
    <row r="115" spans="2:9" hidden="1" x14ac:dyDescent="0.2">
      <c r="B115" s="736"/>
      <c r="C115" s="736"/>
      <c r="D115" s="736"/>
      <c r="E115" s="736"/>
      <c r="F115" s="736"/>
      <c r="G115" s="736"/>
      <c r="H115" s="695"/>
      <c r="I115" s="695"/>
    </row>
    <row r="116" spans="2:9" hidden="1" x14ac:dyDescent="0.2">
      <c r="B116" s="736"/>
      <c r="C116" s="736"/>
      <c r="D116" s="736"/>
      <c r="E116" s="736"/>
      <c r="F116" s="736"/>
      <c r="G116" s="736"/>
      <c r="H116" s="695"/>
      <c r="I116" s="695"/>
    </row>
    <row r="117" spans="2:9" hidden="1" x14ac:dyDescent="0.2">
      <c r="B117" s="736"/>
      <c r="C117" s="736"/>
      <c r="D117" s="746"/>
      <c r="E117" s="746"/>
      <c r="F117" s="746"/>
      <c r="G117" s="746"/>
    </row>
    <row r="118" spans="2:9" hidden="1" x14ac:dyDescent="0.2">
      <c r="B118" s="736"/>
      <c r="C118" s="736"/>
      <c r="D118" s="736"/>
      <c r="E118" s="736"/>
      <c r="F118" s="736"/>
      <c r="G118" s="736"/>
    </row>
    <row r="119" spans="2:9" hidden="1" x14ac:dyDescent="0.2">
      <c r="B119" s="736"/>
      <c r="C119" s="736"/>
      <c r="D119" s="736"/>
      <c r="E119" s="736"/>
      <c r="F119" s="736"/>
      <c r="G119" s="736"/>
    </row>
    <row r="120" spans="2:9" hidden="1" x14ac:dyDescent="0.2">
      <c r="B120" s="736"/>
      <c r="C120" s="736"/>
      <c r="D120" s="736"/>
      <c r="E120" s="736"/>
      <c r="F120" s="736"/>
      <c r="G120" s="736"/>
    </row>
    <row r="121" spans="2:9" hidden="1" x14ac:dyDescent="0.2">
      <c r="B121" s="736"/>
      <c r="C121" s="736"/>
      <c r="D121" s="747"/>
      <c r="E121" s="736"/>
      <c r="F121" s="748"/>
      <c r="G121" s="736"/>
    </row>
  </sheetData>
  <dataConsolidate/>
  <mergeCells count="2">
    <mergeCell ref="S6:T6"/>
    <mergeCell ref="U6:V6"/>
  </mergeCells>
  <phoneticPr fontId="1" type="noConversion"/>
  <conditionalFormatting sqref="G42">
    <cfRule type="cellIs" dxfId="4" priority="2" operator="notEqual">
      <formula>0</formula>
    </cfRule>
  </conditionalFormatting>
  <conditionalFormatting sqref="I1">
    <cfRule type="cellIs" dxfId="3" priority="1" operator="notEqual">
      <formula>0</formula>
    </cfRule>
  </conditionalFormatting>
  <dataValidations count="11">
    <dataValidation type="list" allowBlank="1" showInputMessage="1" showErrorMessage="1" sqref="S1" xr:uid="{00000000-0002-0000-0200-000000000000}">
      <formula1>"REF,REIT"</formula1>
    </dataValidation>
    <dataValidation type="custom" showDropDown="1" showInputMessage="1" showErrorMessage="1" promptTitle="6개월의 배수로 입력" prompt="12, 18, 24 ... 120" sqref="F6" xr:uid="{00000000-0002-0000-0200-000001000000}">
      <formula1>AND(MOD(F6,6)=0,F6&lt;=120)</formula1>
    </dataValidation>
    <dataValidation type="list" allowBlank="1" showInputMessage="1" showErrorMessage="1" promptTitle="회계처리방법" prompt="당기비용: 당기비용 처리_x000a_자산화: 유형자산의 취득원가에 가산" sqref="J34" xr:uid="{00000000-0002-0000-0200-000002000000}">
      <formula1>"당기비용,자산화"</formula1>
    </dataValidation>
    <dataValidation allowBlank="1" showInputMessage="1" showErrorMessage="1" prompt="OPEX" sqref="I33" xr:uid="{00000000-0002-0000-0200-000003000000}"/>
    <dataValidation allowBlank="1" showInputMessage="1" showErrorMessage="1" prompt="CAPEX" sqref="I34" xr:uid="{00000000-0002-0000-0200-000004000000}"/>
    <dataValidation type="list" allowBlank="1" showErrorMessage="1" promptTitle="상환방식" prompt="Capital Call: 수시상환_x000a_만기일시상환: 전액 펀드 만기시 상환" sqref="G60" xr:uid="{00000000-0002-0000-0200-000005000000}">
      <formula1>"수시상환,만기일시상환"</formula1>
    </dataValidation>
    <dataValidation allowBlank="1" showInputMessage="1" showErrorMessage="1" promptTitle="평당금액" prompt=" " sqref="M61" xr:uid="{00000000-0002-0000-0200-000006000000}"/>
    <dataValidation allowBlank="1" showInputMessage="1" showErrorMessage="1" promptTitle="Cap Rate" prompt=" " sqref="L61" xr:uid="{00000000-0002-0000-0200-000007000000}"/>
    <dataValidation type="list" allowBlank="1" showInputMessage="1" showErrorMessage="1" sqref="K61" xr:uid="{00000000-0002-0000-0200-000008000000}">
      <formula1>"Cap Rate,평당금액"</formula1>
    </dataValidation>
    <dataValidation allowBlank="1" showInputMessage="1" showErrorMessage="1" promptTitle="월말기준으로 기입" prompt="1/31, 2/28 ... 12/31" sqref="D6" xr:uid="{00000000-0002-0000-0200-000009000000}"/>
    <dataValidation type="list" allowBlank="1" showInputMessage="1" showErrorMessage="1" sqref="U1" xr:uid="{00000000-0002-0000-0200-00000A000000}">
      <formula1>"분리과세,별도합산"</formula1>
    </dataValidation>
  </dataValidations>
  <hyperlinks>
    <hyperlink ref="F30" location="취득가정!A1" display="취득가정" xr:uid="{00000000-0004-0000-0200-000000000000}"/>
    <hyperlink ref="I3" location="임대가정!A1" display="운영 수입 가정" xr:uid="{00000000-0004-0000-0200-000001000000}"/>
    <hyperlink ref="I35" location="제세공과금!A1" display="제세공과금" xr:uid="{00000000-0004-0000-0200-000002000000}"/>
    <hyperlink ref="I25" location="Operation!A1" display="운영 비용 가정" xr:uid="{00000000-0004-0000-0200-000003000000}"/>
  </hyperlinks>
  <pageMargins left="0.70866141732283472" right="0.70866141732283472" top="0.74803149606299213" bottom="0.74803149606299213" header="0.31496062992125984" footer="0.31496062992125984"/>
  <pageSetup paperSize="8" scale="73" orientation="landscape" r:id="rId1"/>
  <rowBreaks count="1" manualBreakCount="1">
    <brk id="7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4" r:id="rId4" name="Button 50">
              <controlPr defaultSize="0" print="0" autoFill="0" autoPict="0" macro="[0]!goalseekAll">
                <anchor moveWithCells="1" sizeWithCells="1">
                  <from>
                    <xdr:col>9</xdr:col>
                    <xdr:colOff>19050</xdr:colOff>
                    <xdr:row>0</xdr:row>
                    <xdr:rowOff>9525</xdr:rowOff>
                  </from>
                  <to>
                    <xdr:col>9</xdr:col>
                    <xdr:colOff>704850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0000"/>
  </sheetPr>
  <dimension ref="B1:AA90"/>
  <sheetViews>
    <sheetView showGridLines="0" zoomScaleNormal="100" workbookViewId="0">
      <selection activeCell="U17" sqref="U17"/>
    </sheetView>
  </sheetViews>
  <sheetFormatPr defaultRowHeight="11.25" x14ac:dyDescent="0.2"/>
  <cols>
    <col min="1" max="1" width="2.7109375" style="46" customWidth="1"/>
    <col min="2" max="2" width="9.140625" style="46" customWidth="1"/>
    <col min="3" max="5" width="9.140625" style="46"/>
    <col min="6" max="6" width="12.140625" style="46" bestFit="1" customWidth="1"/>
    <col min="7" max="7" width="9.42578125" style="46" bestFit="1" customWidth="1"/>
    <col min="8" max="8" width="11" style="46" bestFit="1" customWidth="1"/>
    <col min="9" max="9" width="2.7109375" style="46" customWidth="1"/>
    <col min="10" max="10" width="10.28515625" style="46" customWidth="1"/>
    <col min="11" max="11" width="9.5703125" style="46" bestFit="1" customWidth="1"/>
    <col min="12" max="12" width="9.140625" style="46"/>
    <col min="13" max="13" width="11.7109375" style="46" customWidth="1"/>
    <col min="14" max="14" width="12.140625" style="46" bestFit="1" customWidth="1"/>
    <col min="15" max="15" width="11.85546875" style="46" bestFit="1" customWidth="1"/>
    <col min="16" max="16" width="12.140625" style="46" bestFit="1" customWidth="1"/>
    <col min="17" max="17" width="12.5703125" style="46" customWidth="1"/>
    <col min="18" max="18" width="2.42578125" style="46" customWidth="1"/>
    <col min="19" max="19" width="9.140625" style="46"/>
    <col min="20" max="20" width="9.7109375" style="46" customWidth="1"/>
    <col min="21" max="21" width="9.7109375" style="112" customWidth="1"/>
    <col min="22" max="23" width="9.7109375" style="46" customWidth="1"/>
    <col min="24" max="24" width="9.140625" style="46" customWidth="1"/>
    <col min="25" max="25" width="10.7109375" style="46" customWidth="1"/>
    <col min="26" max="40" width="9.140625" style="46" customWidth="1"/>
    <col min="41" max="41" width="8.28515625" style="46" customWidth="1"/>
    <col min="42" max="16384" width="9.140625" style="46"/>
  </cols>
  <sheetData>
    <row r="1" spans="2:27" x14ac:dyDescent="0.2">
      <c r="B1" s="306" t="s">
        <v>247</v>
      </c>
      <c r="C1" s="306"/>
      <c r="D1" s="306"/>
      <c r="E1" s="306"/>
      <c r="F1" s="306"/>
      <c r="G1" s="306"/>
      <c r="H1" s="306"/>
      <c r="I1" s="306"/>
      <c r="J1" s="306"/>
      <c r="K1" s="306"/>
      <c r="L1" s="306"/>
      <c r="M1" s="952" t="s">
        <v>183</v>
      </c>
      <c r="N1" s="953">
        <v>1000</v>
      </c>
      <c r="O1" s="337" t="s">
        <v>184</v>
      </c>
      <c r="P1" s="352" t="s">
        <v>185</v>
      </c>
      <c r="Q1" s="392" t="str">
        <f>'A&amp;R'!$S$1</f>
        <v>REIT</v>
      </c>
      <c r="R1" s="46">
        <f>'A&amp;R'!T1</f>
        <v>2</v>
      </c>
    </row>
    <row r="2" spans="2:27" x14ac:dyDescent="0.2">
      <c r="H2" s="120"/>
    </row>
    <row r="3" spans="2:27" x14ac:dyDescent="0.2">
      <c r="H3" s="120"/>
      <c r="Y3" s="112" t="s">
        <v>901</v>
      </c>
    </row>
    <row r="4" spans="2:27" x14ac:dyDescent="0.2">
      <c r="B4" s="307" t="s">
        <v>186</v>
      </c>
      <c r="C4" s="308"/>
      <c r="D4" s="308"/>
      <c r="E4" s="308"/>
      <c r="F4" s="308"/>
      <c r="G4" s="308"/>
      <c r="H4" s="309">
        <f>H5+H6+H11+H12</f>
        <v>137327086.27925152</v>
      </c>
      <c r="J4" s="307" t="str">
        <f>CHOOSE(R1,"총액인수수수료","주식발행비용")</f>
        <v>주식발행비용</v>
      </c>
      <c r="K4" s="308"/>
      <c r="L4" s="308"/>
      <c r="M4" s="308"/>
      <c r="N4" s="308"/>
      <c r="O4" s="308"/>
      <c r="P4" s="308"/>
      <c r="Q4" s="309">
        <f>SUM(Q8:Q10,Q12,Q13)</f>
        <v>37061.669023401213</v>
      </c>
      <c r="T4" s="63"/>
      <c r="U4" s="63"/>
      <c r="V4" s="139" t="s">
        <v>187</v>
      </c>
      <c r="W4" s="139" t="s">
        <v>688</v>
      </c>
      <c r="Y4" s="987" t="s">
        <v>899</v>
      </c>
      <c r="Z4" s="987" t="s">
        <v>897</v>
      </c>
      <c r="AA4" s="987" t="s">
        <v>898</v>
      </c>
    </row>
    <row r="5" spans="2:27" x14ac:dyDescent="0.2">
      <c r="B5" s="60"/>
      <c r="C5" s="119" t="str">
        <f>'A&amp;R'!B27</f>
        <v>부동산매입금액</v>
      </c>
      <c r="H5" s="355">
        <f>'A&amp;R'!G27</f>
        <v>130000000</v>
      </c>
      <c r="K5" s="46" t="str">
        <f>CHOOSE(R1,"신탁원본","자본금")</f>
        <v>자본금</v>
      </c>
      <c r="L5" s="112"/>
      <c r="M5" s="112"/>
      <c r="Q5" s="353">
        <f>'A&amp;R'!G48</f>
        <v>7721181.046541919</v>
      </c>
      <c r="T5" s="48" t="s">
        <v>189</v>
      </c>
      <c r="U5" s="121"/>
      <c r="V5" s="282">
        <v>0</v>
      </c>
      <c r="W5" s="282">
        <v>4.0000000000000001E-3</v>
      </c>
      <c r="Y5" s="988">
        <v>0</v>
      </c>
      <c r="Z5" s="989">
        <v>4.0000000000000001E-3</v>
      </c>
      <c r="AA5" s="988">
        <v>0</v>
      </c>
    </row>
    <row r="6" spans="2:27" x14ac:dyDescent="0.2">
      <c r="C6" s="60" t="str">
        <f>'A&amp;R'!B28</f>
        <v>취득부대비용</v>
      </c>
      <c r="H6" s="51">
        <f>SUM(H7:H10)</f>
        <v>6990024.610228112</v>
      </c>
      <c r="K6" s="75" t="str">
        <f>CHOOSE(R1,"","주식발행차금")</f>
        <v>주식발행차금</v>
      </c>
      <c r="L6" s="122"/>
      <c r="M6" s="122"/>
      <c r="N6" s="75"/>
      <c r="O6" s="75"/>
      <c r="P6" s="75"/>
      <c r="Q6" s="354">
        <f>'A&amp;R'!G49</f>
        <v>38605905.232709594</v>
      </c>
      <c r="T6" s="48" t="s">
        <v>191</v>
      </c>
      <c r="U6" s="121"/>
      <c r="V6" s="876">
        <v>0.05</v>
      </c>
      <c r="W6" s="282">
        <v>0</v>
      </c>
      <c r="Y6" s="988">
        <v>50000</v>
      </c>
      <c r="Z6" s="990">
        <f>11/10000</f>
        <v>1.1000000000000001E-3</v>
      </c>
      <c r="AA6" s="880">
        <f>Y6*Z6-Y6*Z5+AA5</f>
        <v>-145</v>
      </c>
    </row>
    <row r="7" spans="2:27" x14ac:dyDescent="0.2">
      <c r="C7" s="53" t="str">
        <f>'A&amp;R'!B29</f>
        <v>매입수수료</v>
      </c>
      <c r="H7" s="47">
        <f>H15</f>
        <v>260000</v>
      </c>
      <c r="K7" s="54" t="s">
        <v>193</v>
      </c>
      <c r="L7" s="54"/>
      <c r="M7" s="54"/>
      <c r="N7" s="63"/>
      <c r="O7" s="63"/>
      <c r="P7" s="63"/>
      <c r="Q7" s="55">
        <f>SUM(Q5:Q6)</f>
        <v>46327086.279251516</v>
      </c>
      <c r="T7" s="48" t="s">
        <v>194</v>
      </c>
      <c r="U7" s="121"/>
      <c r="V7" s="876">
        <v>0.02</v>
      </c>
      <c r="W7" s="282">
        <v>0</v>
      </c>
      <c r="Y7" s="988">
        <v>500000</v>
      </c>
      <c r="Z7" s="990">
        <f>9/10000</f>
        <v>8.9999999999999998E-4</v>
      </c>
      <c r="AA7" s="880">
        <f>Y7*Z7-Y7*Z6+AA6</f>
        <v>-245</v>
      </c>
    </row>
    <row r="8" spans="2:27" x14ac:dyDescent="0.2">
      <c r="C8" s="53" t="str">
        <f>'A&amp;R'!B30</f>
        <v>자문수수료 등</v>
      </c>
      <c r="H8" s="47">
        <f>H26</f>
        <v>454181.93308980181</v>
      </c>
      <c r="K8" s="46" t="s">
        <v>195</v>
      </c>
      <c r="L8" s="112"/>
      <c r="M8" s="112"/>
      <c r="P8" s="140">
        <f>CHOOSE(R1,V5,W5)</f>
        <v>4.0000000000000001E-3</v>
      </c>
      <c r="Q8" s="61">
        <f>P8*Q5</f>
        <v>30884.724186167678</v>
      </c>
      <c r="T8" s="75" t="s">
        <v>196</v>
      </c>
      <c r="U8" s="122"/>
      <c r="V8" s="283">
        <v>0.01</v>
      </c>
      <c r="W8" s="283">
        <v>0</v>
      </c>
      <c r="Y8" s="988">
        <v>1000000</v>
      </c>
      <c r="Z8" s="990">
        <f>8/10000</f>
        <v>8.0000000000000004E-4</v>
      </c>
      <c r="AA8" s="880">
        <f>Y8*Z8-Y8*Z7+AA7</f>
        <v>-345</v>
      </c>
    </row>
    <row r="9" spans="2:27" x14ac:dyDescent="0.2">
      <c r="C9" s="53" t="str">
        <f>'A&amp;R'!B31</f>
        <v>담보설정비용</v>
      </c>
      <c r="H9" s="47">
        <f>H59</f>
        <v>253807.53072496323</v>
      </c>
      <c r="K9" s="75" t="s">
        <v>50</v>
      </c>
      <c r="L9" s="122"/>
      <c r="M9" s="122"/>
      <c r="N9" s="75"/>
      <c r="O9" s="75"/>
      <c r="P9" s="83">
        <f>P8*20%</f>
        <v>8.0000000000000004E-4</v>
      </c>
      <c r="Q9" s="84">
        <f>P9*Q5</f>
        <v>6176.9448372335355</v>
      </c>
      <c r="Y9" s="988">
        <v>5000000</v>
      </c>
      <c r="Z9" s="990">
        <f>7/10000</f>
        <v>6.9999999999999999E-4</v>
      </c>
      <c r="AA9" s="880">
        <f t="shared" ref="AA9:AA15" si="0">Y9*Z9-Y9*Z8+AA8</f>
        <v>-845</v>
      </c>
    </row>
    <row r="10" spans="2:27" x14ac:dyDescent="0.2">
      <c r="C10" s="53" t="str">
        <f>'A&amp;R'!B32</f>
        <v>취득세</v>
      </c>
      <c r="H10" s="47">
        <f>O73</f>
        <v>6022035.1464133468</v>
      </c>
      <c r="K10" s="63" t="s">
        <v>217</v>
      </c>
      <c r="L10" s="63"/>
      <c r="M10" s="63"/>
      <c r="N10" s="63"/>
      <c r="O10" s="63"/>
      <c r="P10" s="63"/>
      <c r="Q10" s="141">
        <v>0</v>
      </c>
      <c r="Y10" s="988">
        <v>10000000</v>
      </c>
      <c r="Z10" s="990">
        <f>6/10000</f>
        <v>5.9999999999999995E-4</v>
      </c>
      <c r="AA10" s="880">
        <f t="shared" si="0"/>
        <v>-1845.0000000000009</v>
      </c>
    </row>
    <row r="11" spans="2:27" x14ac:dyDescent="0.2">
      <c r="C11" s="59" t="str">
        <f>J4</f>
        <v>주식발행비용</v>
      </c>
      <c r="H11" s="51">
        <f>Q4</f>
        <v>37061.669023401213</v>
      </c>
      <c r="K11" s="46" t="s">
        <v>199</v>
      </c>
      <c r="L11" s="112"/>
      <c r="M11" s="112"/>
      <c r="O11" s="47"/>
      <c r="P11" s="335">
        <v>1</v>
      </c>
      <c r="Q11" s="61">
        <f>P11*Q7</f>
        <v>46327086.279251516</v>
      </c>
      <c r="Y11" s="988">
        <v>50000000</v>
      </c>
      <c r="Z11" s="990">
        <f>5/10000</f>
        <v>5.0000000000000001E-4</v>
      </c>
      <c r="AA11" s="880">
        <f t="shared" si="0"/>
        <v>-6844.9999999999973</v>
      </c>
    </row>
    <row r="12" spans="2:27" x14ac:dyDescent="0.2">
      <c r="C12" s="59" t="s">
        <v>200</v>
      </c>
      <c r="H12" s="355">
        <f>'A&amp;R'!G34</f>
        <v>300000</v>
      </c>
      <c r="K12" s="75" t="str">
        <f>CHOOSE(R1,"총액인수수수료","모집수수료")</f>
        <v>모집수수료</v>
      </c>
      <c r="L12" s="122"/>
      <c r="M12" s="122"/>
      <c r="N12" s="75"/>
      <c r="O12" s="75" t="s">
        <v>201</v>
      </c>
      <c r="P12" s="336">
        <v>0</v>
      </c>
      <c r="Q12" s="84">
        <f>P12*Q11</f>
        <v>0</v>
      </c>
      <c r="Y12" s="988">
        <v>100000000</v>
      </c>
      <c r="Z12" s="990">
        <f>4/10000</f>
        <v>4.0000000000000002E-4</v>
      </c>
      <c r="AA12" s="880">
        <f t="shared" si="0"/>
        <v>-16844.999999999996</v>
      </c>
    </row>
    <row r="13" spans="2:27" x14ac:dyDescent="0.2">
      <c r="K13" s="63" t="s">
        <v>693</v>
      </c>
      <c r="L13" s="63"/>
      <c r="M13" s="63"/>
      <c r="N13" s="63"/>
      <c r="O13" s="63"/>
      <c r="P13" s="63"/>
      <c r="Q13" s="81">
        <f>Q43</f>
        <v>0</v>
      </c>
      <c r="R13" s="112"/>
      <c r="S13" s="112"/>
      <c r="Y13" s="988">
        <v>300000000</v>
      </c>
      <c r="Z13" s="990">
        <f>3/10000</f>
        <v>2.9999999999999997E-4</v>
      </c>
      <c r="AA13" s="880">
        <f t="shared" si="0"/>
        <v>-46845.000000000015</v>
      </c>
    </row>
    <row r="14" spans="2:27" x14ac:dyDescent="0.2">
      <c r="D14" s="60"/>
      <c r="Y14" s="988">
        <v>600000000</v>
      </c>
      <c r="Z14" s="990">
        <f>2/10000</f>
        <v>2.0000000000000001E-4</v>
      </c>
      <c r="AA14" s="880">
        <f t="shared" si="0"/>
        <v>-106844.99999999999</v>
      </c>
    </row>
    <row r="15" spans="2:27" x14ac:dyDescent="0.2">
      <c r="B15" s="307" t="s">
        <v>202</v>
      </c>
      <c r="C15" s="308"/>
      <c r="D15" s="308"/>
      <c r="E15" s="308"/>
      <c r="F15" s="308"/>
      <c r="G15" s="308"/>
      <c r="H15" s="309">
        <f>SUM(H16:H17)</f>
        <v>260000</v>
      </c>
      <c r="P15" s="46" t="str">
        <f>CHOOSE(R1,"","주식발행비용")</f>
        <v>주식발행비용</v>
      </c>
      <c r="Q15" s="47">
        <f>CHOOSE(R1,0,Q4)</f>
        <v>37061.669023401213</v>
      </c>
      <c r="R15" s="331" t="s">
        <v>403</v>
      </c>
      <c r="S15" s="311"/>
      <c r="Y15" s="991">
        <v>1000000000</v>
      </c>
      <c r="Z15" s="992">
        <f>1/10000</f>
        <v>1E-4</v>
      </c>
      <c r="AA15" s="962">
        <f t="shared" si="0"/>
        <v>-206845</v>
      </c>
    </row>
    <row r="16" spans="2:27" x14ac:dyDescent="0.2">
      <c r="C16" s="60" t="s">
        <v>203</v>
      </c>
      <c r="E16" s="46" t="s">
        <v>204</v>
      </c>
      <c r="F16" s="356">
        <f>'A&amp;R'!F29</f>
        <v>2E-3</v>
      </c>
      <c r="H16" s="61">
        <f>F16*H5</f>
        <v>260000</v>
      </c>
      <c r="Y16" s="46" t="s">
        <v>900</v>
      </c>
      <c r="Z16" s="46">
        <f>MATCH(H5,Y5:Y15,1)</f>
        <v>8</v>
      </c>
      <c r="AA16" s="792">
        <f>H5*INDEX(Z5:Z15,Z16)-INDEX(AA5:AA15,Z16)</f>
        <v>68845</v>
      </c>
    </row>
    <row r="17" spans="2:22" x14ac:dyDescent="0.2">
      <c r="C17" s="60" t="s">
        <v>206</v>
      </c>
      <c r="H17" s="61">
        <f>G19*F22*G22/365+G19*F23*G23/365</f>
        <v>0</v>
      </c>
      <c r="J17" s="307" t="s">
        <v>205</v>
      </c>
      <c r="K17" s="308"/>
      <c r="L17" s="308"/>
      <c r="M17" s="308"/>
      <c r="N17" s="308"/>
      <c r="O17" s="308"/>
      <c r="P17" s="308"/>
      <c r="Q17" s="308"/>
    </row>
    <row r="18" spans="2:22" x14ac:dyDescent="0.2">
      <c r="E18" s="93" t="s">
        <v>207</v>
      </c>
      <c r="F18" s="93" t="s">
        <v>208</v>
      </c>
      <c r="G18" s="93" t="s">
        <v>209</v>
      </c>
    </row>
    <row r="19" spans="2:22" x14ac:dyDescent="0.2">
      <c r="E19" s="338"/>
      <c r="F19" s="339"/>
      <c r="G19" s="65">
        <f>F19-E19</f>
        <v>0</v>
      </c>
      <c r="K19" s="72"/>
      <c r="L19" s="72"/>
      <c r="M19" s="72"/>
      <c r="N19" s="72"/>
      <c r="O19" s="395" t="s">
        <v>689</v>
      </c>
      <c r="P19" s="411"/>
      <c r="Q19" s="996" t="s">
        <v>691</v>
      </c>
      <c r="T19" s="750" t="s">
        <v>423</v>
      </c>
      <c r="U19" s="750" t="s">
        <v>424</v>
      </c>
      <c r="V19" s="121"/>
    </row>
    <row r="20" spans="2:22" x14ac:dyDescent="0.2">
      <c r="K20" s="122"/>
      <c r="L20" s="122"/>
      <c r="M20" s="396" t="s">
        <v>414</v>
      </c>
      <c r="N20" s="396" t="s">
        <v>457</v>
      </c>
      <c r="O20" s="396" t="s">
        <v>458</v>
      </c>
      <c r="P20" s="412" t="s">
        <v>690</v>
      </c>
      <c r="Q20" s="997"/>
      <c r="T20" s="751">
        <f>G51/F51</f>
        <v>0.86003068396510762</v>
      </c>
      <c r="U20" s="85">
        <f>1-T20</f>
        <v>0.13996931603489238</v>
      </c>
      <c r="V20" s="121"/>
    </row>
    <row r="21" spans="2:22" x14ac:dyDescent="0.2">
      <c r="C21" s="46" t="s">
        <v>212</v>
      </c>
      <c r="G21" s="112"/>
      <c r="K21" s="48" t="s">
        <v>210</v>
      </c>
      <c r="L21" s="48"/>
      <c r="M21" s="66">
        <f>SUM(N21:P21)</f>
        <v>1</v>
      </c>
      <c r="N21" s="752">
        <f>T20*U22</f>
        <v>0.86003068396510762</v>
      </c>
      <c r="O21" s="66">
        <f>U20*U22</f>
        <v>0.13996931603489238</v>
      </c>
      <c r="P21" s="408">
        <f>1-SUM(N21:O21)</f>
        <v>0</v>
      </c>
      <c r="Q21" s="1">
        <v>1</v>
      </c>
      <c r="T21" s="750" t="s">
        <v>464</v>
      </c>
      <c r="U21" s="750" t="s">
        <v>465</v>
      </c>
    </row>
    <row r="22" spans="2:22" x14ac:dyDescent="0.2">
      <c r="C22" s="46" t="s">
        <v>438</v>
      </c>
      <c r="F22" s="340">
        <v>0</v>
      </c>
      <c r="G22" s="335">
        <v>0.05</v>
      </c>
      <c r="K22" s="67" t="s">
        <v>211</v>
      </c>
      <c r="M22" s="49">
        <f>H5</f>
        <v>130000000</v>
      </c>
      <c r="N22" s="45">
        <v>0</v>
      </c>
      <c r="O22" s="49">
        <f>$M22*O$21</f>
        <v>18196011.084536009</v>
      </c>
      <c r="P22" s="409">
        <f>M22*T22*U20</f>
        <v>0</v>
      </c>
      <c r="S22" s="1"/>
      <c r="T22" s="751">
        <v>0</v>
      </c>
      <c r="U22" s="85">
        <f>1-T22</f>
        <v>1</v>
      </c>
    </row>
    <row r="23" spans="2:22" x14ac:dyDescent="0.2">
      <c r="C23" s="46" t="s">
        <v>439</v>
      </c>
      <c r="F23" s="340">
        <v>0</v>
      </c>
      <c r="G23" s="335">
        <v>0.05</v>
      </c>
      <c r="K23" s="103" t="s">
        <v>213</v>
      </c>
      <c r="M23" s="49">
        <v>0</v>
      </c>
      <c r="N23" s="874"/>
      <c r="O23" s="61">
        <f>$M23*(1-P$21)</f>
        <v>0</v>
      </c>
      <c r="P23" s="873">
        <f t="shared" ref="P23:P32" si="1">$M23*P$21</f>
        <v>0</v>
      </c>
      <c r="R23" s="112" t="s">
        <v>215</v>
      </c>
    </row>
    <row r="24" spans="2:22" x14ac:dyDescent="0.2">
      <c r="K24" s="46" t="str">
        <f>B15</f>
        <v>매입수수료</v>
      </c>
      <c r="M24" s="49">
        <f>H15</f>
        <v>260000</v>
      </c>
      <c r="N24" s="49">
        <f t="shared" ref="N24:O32" si="2">$M24*N$21</f>
        <v>223607.97783092799</v>
      </c>
      <c r="O24" s="49">
        <f t="shared" si="2"/>
        <v>36392.022169072021</v>
      </c>
      <c r="P24" s="410">
        <f t="shared" si="1"/>
        <v>0</v>
      </c>
    </row>
    <row r="25" spans="2:22" x14ac:dyDescent="0.2">
      <c r="K25" s="68" t="str">
        <f t="shared" ref="K25:K29" si="3">C27</f>
        <v>재무실사</v>
      </c>
      <c r="M25" s="49">
        <f t="shared" ref="M25:M29" si="4">H27</f>
        <v>80000</v>
      </c>
      <c r="N25" s="49">
        <f t="shared" si="2"/>
        <v>68802.454717208617</v>
      </c>
      <c r="O25" s="49">
        <f t="shared" si="2"/>
        <v>11197.54528279139</v>
      </c>
      <c r="P25" s="410">
        <f t="shared" si="1"/>
        <v>0</v>
      </c>
    </row>
    <row r="26" spans="2:22" x14ac:dyDescent="0.2">
      <c r="B26" s="307" t="s">
        <v>214</v>
      </c>
      <c r="C26" s="308"/>
      <c r="D26" s="308"/>
      <c r="E26" s="308"/>
      <c r="F26" s="308"/>
      <c r="G26" s="308"/>
      <c r="H26" s="309">
        <f>SUM(H27:H41)</f>
        <v>454181.93308980181</v>
      </c>
      <c r="K26" s="68" t="str">
        <f t="shared" si="3"/>
        <v>감정평가</v>
      </c>
      <c r="M26" s="49">
        <f t="shared" si="4"/>
        <v>80000</v>
      </c>
      <c r="N26" s="49">
        <f t="shared" si="2"/>
        <v>68802.454717208617</v>
      </c>
      <c r="O26" s="49">
        <f t="shared" si="2"/>
        <v>11197.54528279139</v>
      </c>
      <c r="P26" s="410">
        <f t="shared" si="1"/>
        <v>0</v>
      </c>
    </row>
    <row r="27" spans="2:22" x14ac:dyDescent="0.2">
      <c r="C27" s="103" t="s">
        <v>251</v>
      </c>
      <c r="H27" s="340">
        <v>80000</v>
      </c>
      <c r="K27" s="68" t="str">
        <f t="shared" si="3"/>
        <v>법률자문</v>
      </c>
      <c r="M27" s="49">
        <f t="shared" si="4"/>
        <v>80000</v>
      </c>
      <c r="N27" s="49">
        <f t="shared" si="2"/>
        <v>68802.454717208617</v>
      </c>
      <c r="O27" s="49">
        <f t="shared" si="2"/>
        <v>11197.54528279139</v>
      </c>
      <c r="P27" s="410">
        <f t="shared" si="1"/>
        <v>0</v>
      </c>
    </row>
    <row r="28" spans="2:22" x14ac:dyDescent="0.2">
      <c r="C28" s="112" t="s">
        <v>252</v>
      </c>
      <c r="H28" s="340">
        <v>80000</v>
      </c>
      <c r="K28" s="68" t="str">
        <f t="shared" si="3"/>
        <v>시장조사</v>
      </c>
      <c r="M28" s="49">
        <f t="shared" si="4"/>
        <v>30000</v>
      </c>
      <c r="N28" s="49">
        <f t="shared" si="2"/>
        <v>25800.920518953229</v>
      </c>
      <c r="O28" s="49">
        <f t="shared" si="2"/>
        <v>4199.0794810467714</v>
      </c>
      <c r="P28" s="410">
        <f t="shared" si="1"/>
        <v>0</v>
      </c>
    </row>
    <row r="29" spans="2:22" x14ac:dyDescent="0.2">
      <c r="C29" s="112" t="s">
        <v>884</v>
      </c>
      <c r="H29" s="340">
        <v>80000</v>
      </c>
      <c r="K29" s="68" t="str">
        <f t="shared" si="3"/>
        <v>비용1</v>
      </c>
      <c r="M29" s="49">
        <f t="shared" si="4"/>
        <v>0</v>
      </c>
      <c r="N29" s="49">
        <f t="shared" si="2"/>
        <v>0</v>
      </c>
      <c r="O29" s="49">
        <f t="shared" si="2"/>
        <v>0</v>
      </c>
      <c r="P29" s="410">
        <f t="shared" si="1"/>
        <v>0</v>
      </c>
    </row>
    <row r="30" spans="2:22" x14ac:dyDescent="0.2">
      <c r="C30" s="112" t="s">
        <v>838</v>
      </c>
      <c r="G30" s="69"/>
      <c r="H30" s="340">
        <v>30000</v>
      </c>
      <c r="K30" s="68" t="str">
        <f t="shared" ref="K30:K32" si="5">C32</f>
        <v>비용2</v>
      </c>
      <c r="L30" s="112"/>
      <c r="M30" s="49">
        <f t="shared" ref="M30:M32" si="6">H32</f>
        <v>0</v>
      </c>
      <c r="N30" s="49">
        <f t="shared" si="2"/>
        <v>0</v>
      </c>
      <c r="O30" s="49">
        <f t="shared" si="2"/>
        <v>0</v>
      </c>
      <c r="P30" s="410">
        <f t="shared" si="1"/>
        <v>0</v>
      </c>
      <c r="Q30" s="112"/>
    </row>
    <row r="31" spans="2:22" x14ac:dyDescent="0.2">
      <c r="C31" s="46" t="s">
        <v>880</v>
      </c>
      <c r="H31" s="340">
        <v>0</v>
      </c>
      <c r="K31" s="68" t="str">
        <f t="shared" si="5"/>
        <v>비용3</v>
      </c>
      <c r="L31" s="112"/>
      <c r="M31" s="49">
        <f t="shared" si="6"/>
        <v>0</v>
      </c>
      <c r="N31" s="49">
        <f t="shared" si="2"/>
        <v>0</v>
      </c>
      <c r="O31" s="49">
        <f t="shared" si="2"/>
        <v>0</v>
      </c>
      <c r="P31" s="410">
        <f t="shared" si="1"/>
        <v>0</v>
      </c>
      <c r="Q31" s="112"/>
    </row>
    <row r="32" spans="2:22" x14ac:dyDescent="0.2">
      <c r="C32" s="112" t="s">
        <v>881</v>
      </c>
      <c r="H32" s="340">
        <v>0</v>
      </c>
      <c r="K32" s="68" t="str">
        <f t="shared" si="5"/>
        <v>비용4</v>
      </c>
      <c r="L32" s="112"/>
      <c r="M32" s="49">
        <f t="shared" si="6"/>
        <v>0</v>
      </c>
      <c r="N32" s="49">
        <f t="shared" si="2"/>
        <v>0</v>
      </c>
      <c r="O32" s="49">
        <f t="shared" si="2"/>
        <v>0</v>
      </c>
      <c r="P32" s="410">
        <f t="shared" si="1"/>
        <v>0</v>
      </c>
      <c r="Q32" s="112"/>
    </row>
    <row r="33" spans="3:22" x14ac:dyDescent="0.2">
      <c r="C33" s="112" t="s">
        <v>882</v>
      </c>
      <c r="H33" s="340">
        <v>0</v>
      </c>
      <c r="K33" s="68" t="str">
        <f>C35</f>
        <v>대출수수료</v>
      </c>
      <c r="M33" s="45">
        <f>H35</f>
        <v>0</v>
      </c>
      <c r="N33" s="874"/>
      <c r="O33" s="874"/>
      <c r="P33" s="875"/>
      <c r="R33" s="980"/>
      <c r="S33" s="112"/>
    </row>
    <row r="34" spans="3:22" x14ac:dyDescent="0.2">
      <c r="C34" s="112" t="s">
        <v>883</v>
      </c>
      <c r="H34" s="340">
        <v>0</v>
      </c>
      <c r="K34" s="68" t="str">
        <f>C36</f>
        <v>금융자문수수료</v>
      </c>
      <c r="M34" s="49">
        <f>H36</f>
        <v>100000</v>
      </c>
      <c r="N34" s="332">
        <f>$M34*N$21</f>
        <v>86003.06839651076</v>
      </c>
      <c r="O34" s="332">
        <f>$M34*O$21</f>
        <v>13996.931603489238</v>
      </c>
      <c r="P34" s="410">
        <f>$M34*P$21</f>
        <v>0</v>
      </c>
      <c r="Q34" s="112"/>
      <c r="R34" s="980" t="s">
        <v>896</v>
      </c>
      <c r="S34" s="112"/>
    </row>
    <row r="35" spans="3:22" x14ac:dyDescent="0.2">
      <c r="C35" s="112" t="s">
        <v>878</v>
      </c>
      <c r="H35" s="61">
        <f>H43</f>
        <v>0</v>
      </c>
      <c r="J35" s="47"/>
      <c r="K35" s="68" t="str">
        <f>C37</f>
        <v>물리실사(건물실사)</v>
      </c>
      <c r="M35" s="49">
        <f>H37</f>
        <v>30000</v>
      </c>
      <c r="N35" s="874"/>
      <c r="O35" s="61">
        <f>$M35*(1-P$21)</f>
        <v>30000</v>
      </c>
      <c r="P35" s="873">
        <f t="shared" ref="P35:P40" si="7">$M35*P$21</f>
        <v>0</v>
      </c>
      <c r="R35" s="46" t="s">
        <v>215</v>
      </c>
    </row>
    <row r="36" spans="3:22" x14ac:dyDescent="0.2">
      <c r="C36" s="112" t="s">
        <v>879</v>
      </c>
      <c r="H36" s="340">
        <v>100000</v>
      </c>
      <c r="J36" s="47"/>
      <c r="K36" s="68" t="str">
        <f>C38</f>
        <v>설립전 자본적지출</v>
      </c>
      <c r="M36" s="49">
        <f>H38</f>
        <v>0</v>
      </c>
      <c r="N36" s="874"/>
      <c r="O36" s="61">
        <f>$M36*(1-P$21)</f>
        <v>0</v>
      </c>
      <c r="P36" s="873">
        <f t="shared" si="7"/>
        <v>0</v>
      </c>
      <c r="R36" s="46" t="s">
        <v>215</v>
      </c>
    </row>
    <row r="37" spans="3:22" x14ac:dyDescent="0.2">
      <c r="C37" s="46" t="s">
        <v>839</v>
      </c>
      <c r="H37" s="340">
        <v>30000</v>
      </c>
      <c r="J37" s="1"/>
      <c r="K37" s="68" t="str">
        <f>$C$39</f>
        <v>취득관련 법무사수수료</v>
      </c>
      <c r="M37" s="49">
        <f>H39</f>
        <v>0</v>
      </c>
      <c r="N37" s="332">
        <f t="shared" ref="N37:O40" si="8">$M37*N$21</f>
        <v>0</v>
      </c>
      <c r="O37" s="332">
        <f t="shared" si="8"/>
        <v>0</v>
      </c>
      <c r="P37" s="413">
        <f t="shared" si="7"/>
        <v>0</v>
      </c>
    </row>
    <row r="38" spans="3:22" x14ac:dyDescent="0.2">
      <c r="C38" s="46" t="s">
        <v>216</v>
      </c>
      <c r="H38" s="340">
        <v>0</v>
      </c>
      <c r="J38" s="47"/>
      <c r="K38" s="46" t="str">
        <f>$C$68</f>
        <v>담보설정 법무사수수료</v>
      </c>
      <c r="M38" s="49">
        <f>H68</f>
        <v>0</v>
      </c>
      <c r="N38" s="332">
        <f t="shared" si="8"/>
        <v>0</v>
      </c>
      <c r="O38" s="332">
        <f t="shared" si="8"/>
        <v>0</v>
      </c>
      <c r="P38" s="413">
        <f t="shared" si="7"/>
        <v>0</v>
      </c>
      <c r="V38" s="46">
        <v>8300</v>
      </c>
    </row>
    <row r="39" spans="3:22" x14ac:dyDescent="0.2">
      <c r="C39" s="46" t="s">
        <v>218</v>
      </c>
      <c r="H39" s="340">
        <v>0</v>
      </c>
      <c r="K39" s="46" t="str">
        <f>$K$10</f>
        <v>법인설립 법무사수수료</v>
      </c>
      <c r="M39" s="49">
        <f>CHOOSE(R1,Q10,0)</f>
        <v>0</v>
      </c>
      <c r="N39" s="49">
        <f t="shared" si="8"/>
        <v>0</v>
      </c>
      <c r="O39" s="49">
        <f t="shared" si="8"/>
        <v>0</v>
      </c>
      <c r="P39" s="410">
        <f t="shared" si="7"/>
        <v>0</v>
      </c>
      <c r="Q39" s="120">
        <f>CHOOSE(R1,0,Q10)</f>
        <v>0</v>
      </c>
    </row>
    <row r="40" spans="3:22" x14ac:dyDescent="0.2">
      <c r="C40" s="46" t="s">
        <v>692</v>
      </c>
      <c r="H40" s="61">
        <f>SUM(N43:P43)</f>
        <v>54181.933089801787</v>
      </c>
      <c r="K40" s="68" t="str">
        <f>K12</f>
        <v>모집수수료</v>
      </c>
      <c r="M40" s="49">
        <f>CHOOSE(R1,Q12,0)</f>
        <v>0</v>
      </c>
      <c r="N40" s="70">
        <f t="shared" si="8"/>
        <v>0</v>
      </c>
      <c r="O40" s="49">
        <f t="shared" si="8"/>
        <v>0</v>
      </c>
      <c r="P40" s="410">
        <f t="shared" si="7"/>
        <v>0</v>
      </c>
      <c r="Q40" s="120">
        <f>CHOOSE(R1,0,Q12)</f>
        <v>0</v>
      </c>
      <c r="R40" s="980" t="s">
        <v>896</v>
      </c>
    </row>
    <row r="41" spans="3:22" x14ac:dyDescent="0.2">
      <c r="C41" s="46" t="s">
        <v>220</v>
      </c>
      <c r="H41" s="47">
        <f>F55</f>
        <v>0</v>
      </c>
      <c r="K41" s="71" t="s">
        <v>219</v>
      </c>
      <c r="L41" s="72"/>
      <c r="M41" s="73"/>
      <c r="N41" s="74">
        <f>SUM(N22:N40)</f>
        <v>541819.33089801786</v>
      </c>
      <c r="O41" s="73">
        <f>SUM(O22:O40)</f>
        <v>18314191.753637992</v>
      </c>
      <c r="P41" s="73">
        <f>SUM(P22:P40)</f>
        <v>0</v>
      </c>
      <c r="Q41" s="73">
        <f>SUM(Q22:Q40)</f>
        <v>0</v>
      </c>
    </row>
    <row r="42" spans="3:22" x14ac:dyDescent="0.2">
      <c r="K42" s="75" t="s">
        <v>684</v>
      </c>
      <c r="L42" s="281">
        <v>0.1</v>
      </c>
      <c r="M42" s="123">
        <f>SUM(N42:Q42)</f>
        <v>1885601.1084536011</v>
      </c>
      <c r="N42" s="70">
        <f>$L42*N$41</f>
        <v>54181.933089801787</v>
      </c>
      <c r="O42" s="70">
        <f>$L42*O$41</f>
        <v>1831419.1753637993</v>
      </c>
      <c r="P42" s="123">
        <f>$L42*P$41</f>
        <v>0</v>
      </c>
      <c r="Q42" s="123">
        <f>$L42*Q$41</f>
        <v>0</v>
      </c>
    </row>
    <row r="43" spans="3:22" x14ac:dyDescent="0.2">
      <c r="C43" s="71" t="s">
        <v>221</v>
      </c>
      <c r="D43" s="72"/>
      <c r="E43" s="102"/>
      <c r="F43" s="102"/>
      <c r="G43" s="72"/>
      <c r="H43" s="78">
        <f>SUM(H44:H46)</f>
        <v>0</v>
      </c>
      <c r="K43" s="77" t="s">
        <v>459</v>
      </c>
      <c r="L43" s="75"/>
      <c r="M43" s="145">
        <f>SUM(N43:Q43)</f>
        <v>54181.933089801787</v>
      </c>
      <c r="N43" s="334">
        <f>L42*N41</f>
        <v>54181.933089801787</v>
      </c>
      <c r="O43" s="75"/>
      <c r="P43" s="334">
        <f>P42</f>
        <v>0</v>
      </c>
      <c r="Q43" s="334">
        <f>Q42*Q21</f>
        <v>0</v>
      </c>
    </row>
    <row r="44" spans="3:22" x14ac:dyDescent="0.2">
      <c r="C44" s="79" t="s">
        <v>248</v>
      </c>
      <c r="D44" s="48"/>
      <c r="E44" s="48"/>
      <c r="F44" s="357">
        <f>'A&amp;R'!G37</f>
        <v>75127614.835056677</v>
      </c>
      <c r="G44" s="979">
        <f>'A&amp;R'!G56</f>
        <v>0</v>
      </c>
      <c r="H44" s="49">
        <f>F44*G44</f>
        <v>0</v>
      </c>
      <c r="K44" s="54" t="s">
        <v>667</v>
      </c>
      <c r="L44" s="63"/>
      <c r="M44" s="333">
        <f>SUM(N44:Q44)</f>
        <v>1831419.1753637993</v>
      </c>
      <c r="N44" s="63"/>
      <c r="O44" s="55">
        <f>O42</f>
        <v>1831419.1753637993</v>
      </c>
      <c r="P44" s="55"/>
      <c r="Q44" s="55">
        <f>Q42-Q43</f>
        <v>0</v>
      </c>
      <c r="R44" s="331" t="s">
        <v>222</v>
      </c>
    </row>
    <row r="45" spans="3:22" x14ac:dyDescent="0.2">
      <c r="C45" s="79" t="s">
        <v>249</v>
      </c>
      <c r="D45" s="48"/>
      <c r="E45" s="48"/>
      <c r="F45" s="357">
        <f>'A&amp;R'!G38</f>
        <v>13000000</v>
      </c>
      <c r="G45" s="979">
        <f>'A&amp;R'!G57</f>
        <v>0</v>
      </c>
      <c r="H45" s="49">
        <f>F45*G45</f>
        <v>0</v>
      </c>
    </row>
    <row r="46" spans="3:22" x14ac:dyDescent="0.2">
      <c r="C46" s="80" t="s">
        <v>250</v>
      </c>
      <c r="D46" s="75"/>
      <c r="E46" s="75"/>
      <c r="F46" s="358"/>
      <c r="G46" s="341"/>
      <c r="H46" s="70">
        <f>F46*G46</f>
        <v>0</v>
      </c>
    </row>
    <row r="47" spans="3:22" x14ac:dyDescent="0.2">
      <c r="J47" s="307" t="s">
        <v>198</v>
      </c>
      <c r="K47" s="308"/>
      <c r="L47" s="308"/>
      <c r="M47" s="308"/>
      <c r="N47" s="308"/>
      <c r="O47" s="308"/>
      <c r="P47" s="308"/>
      <c r="Q47" s="308"/>
    </row>
    <row r="48" spans="3:22" x14ac:dyDescent="0.2">
      <c r="C48" s="54" t="s">
        <v>226</v>
      </c>
      <c r="D48" s="63"/>
      <c r="E48" s="63"/>
      <c r="F48" s="64" t="s">
        <v>223</v>
      </c>
      <c r="G48" s="64" t="s">
        <v>224</v>
      </c>
      <c r="H48" s="64" t="s">
        <v>225</v>
      </c>
      <c r="M48" s="68"/>
      <c r="O48" s="49"/>
      <c r="P48" s="49"/>
      <c r="Q48" s="49"/>
    </row>
    <row r="49" spans="2:26" x14ac:dyDescent="0.2">
      <c r="C49" s="46" t="s">
        <v>228</v>
      </c>
      <c r="G49" s="359">
        <f>'A&amp;R'!F15</f>
        <v>2103.6</v>
      </c>
      <c r="H49" s="359">
        <f>'A&amp;R'!F16</f>
        <v>18645.2</v>
      </c>
      <c r="K49" s="63"/>
      <c r="L49" s="63"/>
      <c r="M49" s="63"/>
      <c r="N49" s="63"/>
      <c r="O49" s="64" t="s">
        <v>223</v>
      </c>
      <c r="P49" s="64" t="s">
        <v>224</v>
      </c>
      <c r="Q49" s="64" t="s">
        <v>225</v>
      </c>
    </row>
    <row r="50" spans="2:26" x14ac:dyDescent="0.2">
      <c r="C50" s="75" t="s">
        <v>229</v>
      </c>
      <c r="D50" s="75"/>
      <c r="E50" s="75"/>
      <c r="F50" s="75"/>
      <c r="G50" s="342">
        <f>제세공과금!E68</f>
        <v>38620</v>
      </c>
      <c r="H50" s="342">
        <f>제세공과금!G123/제세공과금!G114</f>
        <v>709.13231999999994</v>
      </c>
      <c r="J50" s="1"/>
      <c r="K50" s="48" t="s">
        <v>227</v>
      </c>
      <c r="L50" s="121"/>
      <c r="M50" s="121"/>
      <c r="N50" s="121"/>
      <c r="O50" s="121"/>
      <c r="P50" s="66">
        <f>T20</f>
        <v>0.86003068396510762</v>
      </c>
      <c r="Q50" s="66">
        <f>1-P50</f>
        <v>0.13996931603489238</v>
      </c>
    </row>
    <row r="51" spans="2:26" x14ac:dyDescent="0.2">
      <c r="C51" s="46" t="s">
        <v>230</v>
      </c>
      <c r="F51" s="51">
        <f>SUM(G51:H51)</f>
        <v>94462945.932863995</v>
      </c>
      <c r="G51" s="47">
        <f>G49*G50</f>
        <v>81241032</v>
      </c>
      <c r="H51" s="47">
        <f>H49*H50</f>
        <v>13221913.932863999</v>
      </c>
      <c r="K51" s="68" t="s">
        <v>211</v>
      </c>
      <c r="L51" s="112"/>
      <c r="M51" s="112"/>
      <c r="N51" s="112"/>
      <c r="O51" s="878">
        <f>H5</f>
        <v>130000000</v>
      </c>
      <c r="P51" s="880">
        <f>$O51*P$50</f>
        <v>111803988.91546398</v>
      </c>
      <c r="Q51" s="880">
        <f>$O51*Q$50</f>
        <v>18196011.084536009</v>
      </c>
    </row>
    <row r="52" spans="2:26" x14ac:dyDescent="0.2">
      <c r="C52" s="75" t="s">
        <v>231</v>
      </c>
      <c r="D52" s="75"/>
      <c r="E52" s="75"/>
      <c r="F52" s="75"/>
      <c r="G52" s="83">
        <f>CHOOSE($R$1,V6,W6)</f>
        <v>0</v>
      </c>
      <c r="H52" s="83">
        <f>CHOOSE(R1,V7,W7)</f>
        <v>0</v>
      </c>
      <c r="K52" s="67" t="s">
        <v>895</v>
      </c>
      <c r="L52" s="87"/>
      <c r="M52" s="87"/>
      <c r="N52" s="87"/>
      <c r="O52" s="881">
        <f t="shared" ref="O52:O58" si="9">M23</f>
        <v>0</v>
      </c>
      <c r="P52" s="882"/>
      <c r="Q52" s="878">
        <f>M23-Q74</f>
        <v>0</v>
      </c>
      <c r="R52" s="112" t="s">
        <v>235</v>
      </c>
    </row>
    <row r="53" spans="2:26" x14ac:dyDescent="0.2">
      <c r="C53" s="46" t="s">
        <v>232</v>
      </c>
      <c r="F53" s="51">
        <f>SUM(G53:H53)</f>
        <v>0</v>
      </c>
      <c r="G53" s="47">
        <f>G51*G52</f>
        <v>0</v>
      </c>
      <c r="H53" s="47">
        <f>H51*H52</f>
        <v>0</v>
      </c>
      <c r="K53" s="67" t="str">
        <f t="shared" ref="K53:K66" si="10">K24</f>
        <v>매입수수료</v>
      </c>
      <c r="L53" s="112"/>
      <c r="M53" s="112"/>
      <c r="N53" s="112"/>
      <c r="O53" s="878">
        <f t="shared" si="9"/>
        <v>260000</v>
      </c>
      <c r="P53" s="880">
        <f t="shared" ref="P53:Q58" si="11">$O53*P$50</f>
        <v>223607.97783092799</v>
      </c>
      <c r="Q53" s="880">
        <f t="shared" si="11"/>
        <v>36392.022169072021</v>
      </c>
    </row>
    <row r="54" spans="2:26" x14ac:dyDescent="0.2">
      <c r="C54" s="75" t="s">
        <v>233</v>
      </c>
      <c r="D54" s="75"/>
      <c r="E54" s="75"/>
      <c r="F54" s="75"/>
      <c r="G54" s="85">
        <f>$G$64</f>
        <v>0.04</v>
      </c>
      <c r="H54" s="85">
        <f>$G$64</f>
        <v>0.04</v>
      </c>
      <c r="K54" s="67" t="str">
        <f t="shared" si="10"/>
        <v>재무실사</v>
      </c>
      <c r="L54" s="112"/>
      <c r="M54" s="112"/>
      <c r="N54" s="112"/>
      <c r="O54" s="878">
        <f t="shared" si="9"/>
        <v>80000</v>
      </c>
      <c r="P54" s="880">
        <f t="shared" si="11"/>
        <v>68802.454717208617</v>
      </c>
      <c r="Q54" s="880">
        <f t="shared" si="11"/>
        <v>11197.54528279139</v>
      </c>
    </row>
    <row r="55" spans="2:26" x14ac:dyDescent="0.2">
      <c r="C55" s="63" t="s">
        <v>234</v>
      </c>
      <c r="D55" s="63"/>
      <c r="E55" s="63"/>
      <c r="F55" s="55">
        <f>SUM(G55:H55)</f>
        <v>0</v>
      </c>
      <c r="G55" s="81">
        <f>G53*G54</f>
        <v>0</v>
      </c>
      <c r="H55" s="81">
        <f>H53*H54</f>
        <v>0</v>
      </c>
      <c r="K55" s="67" t="str">
        <f t="shared" si="10"/>
        <v>감정평가</v>
      </c>
      <c r="L55" s="112"/>
      <c r="M55" s="112"/>
      <c r="N55" s="112"/>
      <c r="O55" s="878">
        <f t="shared" si="9"/>
        <v>80000</v>
      </c>
      <c r="P55" s="880">
        <f t="shared" si="11"/>
        <v>68802.454717208617</v>
      </c>
      <c r="Q55" s="880">
        <f t="shared" si="11"/>
        <v>11197.54528279139</v>
      </c>
    </row>
    <row r="56" spans="2:26" x14ac:dyDescent="0.2">
      <c r="I56" s="142"/>
      <c r="K56" s="67" t="str">
        <f t="shared" si="10"/>
        <v>법률자문</v>
      </c>
      <c r="L56" s="112"/>
      <c r="M56" s="112"/>
      <c r="N56" s="112"/>
      <c r="O56" s="878">
        <f t="shared" si="9"/>
        <v>80000</v>
      </c>
      <c r="P56" s="880">
        <f t="shared" si="11"/>
        <v>68802.454717208617</v>
      </c>
      <c r="Q56" s="880">
        <f t="shared" si="11"/>
        <v>11197.54528279139</v>
      </c>
    </row>
    <row r="57" spans="2:26" x14ac:dyDescent="0.2">
      <c r="K57" s="67" t="str">
        <f t="shared" si="10"/>
        <v>시장조사</v>
      </c>
      <c r="L57" s="112"/>
      <c r="M57" s="112"/>
      <c r="N57" s="112"/>
      <c r="O57" s="878">
        <f t="shared" si="9"/>
        <v>30000</v>
      </c>
      <c r="P57" s="880">
        <f t="shared" si="11"/>
        <v>25800.920518953229</v>
      </c>
      <c r="Q57" s="880">
        <f t="shared" si="11"/>
        <v>4199.0794810467714</v>
      </c>
    </row>
    <row r="58" spans="2:26" x14ac:dyDescent="0.2">
      <c r="K58" s="67" t="str">
        <f t="shared" si="10"/>
        <v>비용1</v>
      </c>
      <c r="L58" s="112"/>
      <c r="M58" s="112"/>
      <c r="N58" s="112"/>
      <c r="O58" s="878">
        <f t="shared" si="9"/>
        <v>0</v>
      </c>
      <c r="P58" s="880">
        <f t="shared" si="11"/>
        <v>0</v>
      </c>
      <c r="Q58" s="880">
        <f t="shared" si="11"/>
        <v>0</v>
      </c>
    </row>
    <row r="59" spans="2:26" x14ac:dyDescent="0.2">
      <c r="B59" s="307" t="s">
        <v>197</v>
      </c>
      <c r="C59" s="308"/>
      <c r="D59" s="308"/>
      <c r="E59" s="307"/>
      <c r="F59" s="308"/>
      <c r="G59" s="308"/>
      <c r="H59" s="309">
        <f>H62+H63+H64+H68</f>
        <v>253807.53072496323</v>
      </c>
      <c r="K59" s="67" t="str">
        <f t="shared" si="10"/>
        <v>비용2</v>
      </c>
      <c r="L59" s="112"/>
      <c r="M59" s="112"/>
      <c r="O59" s="878">
        <f t="shared" ref="O59:O61" si="12">M30</f>
        <v>0</v>
      </c>
      <c r="P59" s="880">
        <f t="shared" ref="P59:Q61" si="13">$O59*P$50</f>
        <v>0</v>
      </c>
      <c r="Q59" s="880">
        <f t="shared" si="13"/>
        <v>0</v>
      </c>
      <c r="Z59" s="47"/>
    </row>
    <row r="60" spans="2:26" x14ac:dyDescent="0.2">
      <c r="C60" s="46" t="s">
        <v>236</v>
      </c>
      <c r="E60" s="112"/>
      <c r="F60" s="112"/>
      <c r="H60" s="61">
        <f>SUM(F44:F46)</f>
        <v>88127614.835056677</v>
      </c>
      <c r="K60" s="67" t="str">
        <f t="shared" si="10"/>
        <v>비용3</v>
      </c>
      <c r="L60" s="112"/>
      <c r="M60" s="112"/>
      <c r="O60" s="878">
        <f t="shared" si="12"/>
        <v>0</v>
      </c>
      <c r="P60" s="880">
        <f t="shared" si="13"/>
        <v>0</v>
      </c>
      <c r="Q60" s="880">
        <f t="shared" si="13"/>
        <v>0</v>
      </c>
      <c r="Z60" s="47"/>
    </row>
    <row r="61" spans="2:26" x14ac:dyDescent="0.2">
      <c r="C61" s="46" t="s">
        <v>237</v>
      </c>
      <c r="E61" s="112"/>
      <c r="F61" s="112"/>
      <c r="G61" s="329">
        <v>1.2</v>
      </c>
      <c r="H61" s="47">
        <f>H60*G61</f>
        <v>105753137.80206801</v>
      </c>
      <c r="K61" s="67" t="str">
        <f t="shared" si="10"/>
        <v>비용4</v>
      </c>
      <c r="L61" s="112"/>
      <c r="M61" s="112"/>
      <c r="O61" s="878">
        <f t="shared" si="12"/>
        <v>0</v>
      </c>
      <c r="P61" s="880">
        <f t="shared" si="13"/>
        <v>0</v>
      </c>
      <c r="Q61" s="880">
        <f t="shared" si="13"/>
        <v>0</v>
      </c>
    </row>
    <row r="62" spans="2:26" x14ac:dyDescent="0.2">
      <c r="C62" s="72" t="s">
        <v>195</v>
      </c>
      <c r="D62" s="72"/>
      <c r="E62" s="72"/>
      <c r="F62" s="72"/>
      <c r="G62" s="330">
        <v>2E-3</v>
      </c>
      <c r="H62" s="82">
        <f>G62*$H$61</f>
        <v>211506.27560413603</v>
      </c>
      <c r="K62" s="67" t="str">
        <f t="shared" si="10"/>
        <v>대출수수료</v>
      </c>
      <c r="L62" s="112"/>
      <c r="M62" s="112"/>
      <c r="N62" s="112"/>
      <c r="O62" s="878">
        <f>M33</f>
        <v>0</v>
      </c>
      <c r="P62" s="880">
        <f>$O62*P$50</f>
        <v>0</v>
      </c>
      <c r="Q62" s="878">
        <f>$O62*Q$50</f>
        <v>0</v>
      </c>
    </row>
    <row r="63" spans="2:26" x14ac:dyDescent="0.2">
      <c r="C63" s="75" t="s">
        <v>50</v>
      </c>
      <c r="D63" s="75"/>
      <c r="E63" s="122"/>
      <c r="F63" s="122"/>
      <c r="G63" s="83">
        <f>G62*20%</f>
        <v>4.0000000000000002E-4</v>
      </c>
      <c r="H63" s="84">
        <f>G63*$H$61</f>
        <v>42301.255120827205</v>
      </c>
      <c r="K63" s="67" t="str">
        <f t="shared" si="10"/>
        <v>금융자문수수료</v>
      </c>
      <c r="L63" s="112"/>
      <c r="M63" s="112"/>
      <c r="N63" s="112"/>
      <c r="O63" s="878">
        <f>M34</f>
        <v>100000</v>
      </c>
      <c r="P63" s="880">
        <f>$O63*P$50</f>
        <v>86003.06839651076</v>
      </c>
      <c r="Q63" s="878">
        <f>$O63*Q$50</f>
        <v>13996.931603489238</v>
      </c>
    </row>
    <row r="64" spans="2:26" x14ac:dyDescent="0.2">
      <c r="C64" s="72" t="s">
        <v>239</v>
      </c>
      <c r="D64" s="72"/>
      <c r="E64" s="72"/>
      <c r="F64" s="72"/>
      <c r="G64" s="343">
        <v>0.04</v>
      </c>
      <c r="H64" s="82">
        <f>G64*H67</f>
        <v>0</v>
      </c>
      <c r="K64" s="67" t="str">
        <f t="shared" si="10"/>
        <v>물리실사(건물실사)</v>
      </c>
      <c r="L64" s="112"/>
      <c r="M64" s="112"/>
      <c r="N64" s="112"/>
      <c r="O64" s="878">
        <f>M35</f>
        <v>30000</v>
      </c>
      <c r="P64" s="882"/>
      <c r="Q64" s="878">
        <f>O64</f>
        <v>30000</v>
      </c>
      <c r="R64" s="46" t="s">
        <v>235</v>
      </c>
    </row>
    <row r="65" spans="2:24" x14ac:dyDescent="0.2">
      <c r="C65" s="48"/>
      <c r="D65" s="48" t="s">
        <v>240</v>
      </c>
      <c r="E65" s="121"/>
      <c r="F65" s="121"/>
      <c r="G65" s="66">
        <f>CHOOSE(R1,V8,W8)</f>
        <v>0</v>
      </c>
      <c r="H65" s="45">
        <f>G65*H61</f>
        <v>0</v>
      </c>
      <c r="K65" s="67" t="str">
        <f t="shared" si="10"/>
        <v>설립전 자본적지출</v>
      </c>
      <c r="L65" s="112"/>
      <c r="M65" s="112"/>
      <c r="N65" s="112"/>
      <c r="O65" s="878">
        <f>M36</f>
        <v>0</v>
      </c>
      <c r="P65" s="882"/>
      <c r="Q65" s="878">
        <f>O65</f>
        <v>0</v>
      </c>
      <c r="R65" s="46" t="s">
        <v>235</v>
      </c>
      <c r="V65" s="146"/>
    </row>
    <row r="66" spans="2:24" x14ac:dyDescent="0.2">
      <c r="C66" s="48"/>
      <c r="D66" s="48" t="s">
        <v>241</v>
      </c>
      <c r="E66" s="121"/>
      <c r="F66" s="121"/>
      <c r="G66" s="48"/>
      <c r="H66" s="45">
        <v>1000000</v>
      </c>
      <c r="K66" s="67" t="str">
        <f t="shared" si="10"/>
        <v>취득관련 법무사수수료</v>
      </c>
      <c r="L66" s="112"/>
      <c r="M66" s="112"/>
      <c r="N66" s="112"/>
      <c r="O66" s="878">
        <f>M37</f>
        <v>0</v>
      </c>
      <c r="P66" s="880">
        <f>$O66*P$50</f>
        <v>0</v>
      </c>
      <c r="Q66" s="878">
        <f>$O66*Q$50</f>
        <v>0</v>
      </c>
    </row>
    <row r="67" spans="2:24" x14ac:dyDescent="0.2">
      <c r="C67" s="75"/>
      <c r="D67" s="75" t="s">
        <v>232</v>
      </c>
      <c r="E67" s="122"/>
      <c r="F67" s="122"/>
      <c r="G67" s="75"/>
      <c r="H67" s="84">
        <f>MIN(H65,H66)</f>
        <v>0</v>
      </c>
      <c r="K67" s="67" t="s">
        <v>462</v>
      </c>
      <c r="L67" s="112"/>
      <c r="M67" s="112"/>
      <c r="N67" s="112"/>
      <c r="O67" s="878">
        <f>F55</f>
        <v>0</v>
      </c>
      <c r="P67" s="883">
        <f>G55</f>
        <v>0</v>
      </c>
      <c r="Q67" s="883">
        <f>H55</f>
        <v>0</v>
      </c>
      <c r="R67" s="46" t="s">
        <v>238</v>
      </c>
    </row>
    <row r="68" spans="2:24" x14ac:dyDescent="0.2">
      <c r="C68" s="63" t="s">
        <v>687</v>
      </c>
      <c r="D68" s="63"/>
      <c r="E68" s="63"/>
      <c r="F68" s="63"/>
      <c r="G68" s="63"/>
      <c r="H68" s="344">
        <v>0</v>
      </c>
      <c r="K68" s="67" t="s">
        <v>197</v>
      </c>
      <c r="L68" s="103"/>
      <c r="M68" s="103"/>
      <c r="N68" s="103"/>
      <c r="O68" s="878">
        <f>H59</f>
        <v>253807.53072496323</v>
      </c>
      <c r="P68" s="880">
        <f t="shared" ref="P68:Q69" si="14">$O68*P$50</f>
        <v>218282.26424488518</v>
      </c>
      <c r="Q68" s="878">
        <f t="shared" si="14"/>
        <v>35525.266480078033</v>
      </c>
    </row>
    <row r="69" spans="2:24" x14ac:dyDescent="0.2">
      <c r="K69" s="46" t="str">
        <f>K39</f>
        <v>법인설립 법무사수수료</v>
      </c>
      <c r="L69" s="112"/>
      <c r="M69" s="112"/>
      <c r="N69" s="112"/>
      <c r="O69" s="792">
        <f>CHOOSE(R1,Q10,0)</f>
        <v>0</v>
      </c>
      <c r="P69" s="880">
        <f t="shared" si="14"/>
        <v>0</v>
      </c>
      <c r="Q69" s="880">
        <f t="shared" si="14"/>
        <v>0</v>
      </c>
    </row>
    <row r="70" spans="2:24" x14ac:dyDescent="0.2">
      <c r="K70" s="67" t="str">
        <f>K40</f>
        <v>모집수수료</v>
      </c>
      <c r="L70" s="112"/>
      <c r="M70" s="112"/>
      <c r="N70" s="112"/>
      <c r="O70" s="878">
        <f>CHOOSE(R1,Q12,0)</f>
        <v>0</v>
      </c>
      <c r="P70" s="878">
        <f>$O70*P$50</f>
        <v>0</v>
      </c>
      <c r="Q70" s="878">
        <f>$O70*Q$50</f>
        <v>0</v>
      </c>
    </row>
    <row r="71" spans="2:24" s="112" customFormat="1" x14ac:dyDescent="0.2">
      <c r="J71" s="46"/>
      <c r="K71" s="71" t="s">
        <v>242</v>
      </c>
      <c r="L71" s="72"/>
      <c r="M71" s="72"/>
      <c r="N71" s="72"/>
      <c r="O71" s="877">
        <f t="shared" ref="O71:Q71" si="15">SUM(O51:O70)</f>
        <v>130913807.53072496</v>
      </c>
      <c r="P71" s="877">
        <f t="shared" si="15"/>
        <v>112564090.51060687</v>
      </c>
      <c r="Q71" s="877">
        <f t="shared" si="15"/>
        <v>18349717.020118069</v>
      </c>
      <c r="R71" s="46"/>
      <c r="S71" s="46"/>
      <c r="T71" s="46"/>
      <c r="V71" s="46"/>
      <c r="W71" s="46"/>
      <c r="X71" s="46"/>
    </row>
    <row r="72" spans="2:24" x14ac:dyDescent="0.2">
      <c r="J72" s="112"/>
      <c r="K72" s="75" t="s">
        <v>243</v>
      </c>
      <c r="L72" s="76"/>
      <c r="M72" s="76"/>
      <c r="N72" s="76"/>
      <c r="O72" s="85"/>
      <c r="P72" s="336">
        <f>O90</f>
        <v>4.5999999999999999E-2</v>
      </c>
      <c r="Q72" s="336">
        <f>P72</f>
        <v>4.5999999999999999E-2</v>
      </c>
    </row>
    <row r="73" spans="2:24" x14ac:dyDescent="0.2">
      <c r="K73" s="71" t="s">
        <v>244</v>
      </c>
      <c r="L73" s="72"/>
      <c r="M73" s="72"/>
      <c r="N73" s="72"/>
      <c r="O73" s="877">
        <f>SUM(P73:Q73)</f>
        <v>6022035.1464133468</v>
      </c>
      <c r="P73" s="877">
        <f>P71*P72</f>
        <v>5177948.1634879159</v>
      </c>
      <c r="Q73" s="877">
        <f>Q71*Q72</f>
        <v>844086.9829254311</v>
      </c>
    </row>
    <row r="74" spans="2:24" x14ac:dyDescent="0.2">
      <c r="K74" s="103" t="s">
        <v>245</v>
      </c>
      <c r="L74" s="103"/>
      <c r="M74" s="103"/>
      <c r="N74" s="103"/>
      <c r="O74" s="798">
        <v>0</v>
      </c>
      <c r="P74" s="878"/>
      <c r="Q74" s="878">
        <f>O74</f>
        <v>0</v>
      </c>
      <c r="R74" s="142"/>
      <c r="W74" s="112"/>
      <c r="X74" s="112"/>
    </row>
    <row r="75" spans="2:24" x14ac:dyDescent="0.2">
      <c r="K75" s="46" t="s">
        <v>460</v>
      </c>
      <c r="L75" s="112"/>
      <c r="M75" s="112"/>
      <c r="N75" s="112"/>
      <c r="O75" s="792">
        <f>N43</f>
        <v>54181.933089801787</v>
      </c>
      <c r="P75" s="792">
        <f>O75</f>
        <v>54181.933089801787</v>
      </c>
      <c r="Q75" s="792"/>
    </row>
    <row r="76" spans="2:24" x14ac:dyDescent="0.2">
      <c r="K76" s="46" t="s">
        <v>461</v>
      </c>
      <c r="L76" s="112"/>
      <c r="M76" s="112"/>
      <c r="N76" s="112"/>
      <c r="O76" s="792">
        <f>P43</f>
        <v>0</v>
      </c>
      <c r="P76" s="792">
        <f>$O76*P50</f>
        <v>0</v>
      </c>
      <c r="Q76" s="792">
        <f>$O76*Q50</f>
        <v>0</v>
      </c>
    </row>
    <row r="77" spans="2:24" x14ac:dyDescent="0.2">
      <c r="K77" s="112" t="s">
        <v>778</v>
      </c>
      <c r="L77" s="112"/>
      <c r="M77" s="112"/>
      <c r="N77" s="112"/>
      <c r="O77" s="792">
        <f>SUM(P77:Q77)</f>
        <v>-100000</v>
      </c>
      <c r="P77" s="798">
        <f>-P62-P63-P70</f>
        <v>-86003.06839651076</v>
      </c>
      <c r="Q77" s="798">
        <f>-Q62-Q63-Q70</f>
        <v>-13996.931603489238</v>
      </c>
      <c r="R77" s="331" t="s">
        <v>781</v>
      </c>
      <c r="S77" s="112"/>
      <c r="T77" s="112"/>
      <c r="V77" s="112"/>
    </row>
    <row r="78" spans="2:24" x14ac:dyDescent="0.2">
      <c r="K78" s="54" t="s">
        <v>246</v>
      </c>
      <c r="L78" s="63"/>
      <c r="M78" s="63"/>
      <c r="N78" s="63"/>
      <c r="O78" s="879">
        <f>SUM(P78:Q78)</f>
        <v>136890024.61022809</v>
      </c>
      <c r="P78" s="879">
        <f>SUM(P71,P73:P77)</f>
        <v>117710217.53878808</v>
      </c>
      <c r="Q78" s="879">
        <f>SUM(Q71,Q73:Q77)</f>
        <v>19179807.071440011</v>
      </c>
      <c r="R78" s="331" t="s">
        <v>683</v>
      </c>
    </row>
    <row r="79" spans="2:24" x14ac:dyDescent="0.2">
      <c r="B79" s="75"/>
      <c r="C79" s="75"/>
      <c r="D79" s="75"/>
      <c r="E79" s="75"/>
      <c r="F79" s="75"/>
      <c r="G79" s="75"/>
      <c r="H79" s="75"/>
      <c r="J79" s="75"/>
      <c r="K79" s="75"/>
      <c r="L79" s="75"/>
      <c r="M79" s="75"/>
      <c r="N79" s="75"/>
      <c r="O79" s="75"/>
      <c r="P79" s="75"/>
      <c r="Q79" s="75"/>
    </row>
    <row r="82" spans="13:18" x14ac:dyDescent="0.2">
      <c r="M82" s="214" t="s">
        <v>572</v>
      </c>
    </row>
    <row r="83" spans="13:18" x14ac:dyDescent="0.2">
      <c r="M83" s="202" t="s">
        <v>558</v>
      </c>
      <c r="N83" s="202"/>
      <c r="O83" s="202" t="s">
        <v>559</v>
      </c>
      <c r="P83" s="202" t="s">
        <v>560</v>
      </c>
      <c r="Q83" s="202"/>
      <c r="R83" s="203"/>
    </row>
    <row r="84" spans="13:18" x14ac:dyDescent="0.2">
      <c r="M84" s="204" t="s">
        <v>561</v>
      </c>
      <c r="N84" s="204"/>
      <c r="O84" s="205">
        <v>0.04</v>
      </c>
      <c r="P84" s="205" t="s">
        <v>571</v>
      </c>
      <c r="Q84" s="205"/>
      <c r="R84" s="203"/>
    </row>
    <row r="85" spans="13:18" x14ac:dyDescent="0.2">
      <c r="M85" s="206" t="s">
        <v>562</v>
      </c>
      <c r="N85" s="206"/>
      <c r="O85" s="345">
        <v>0</v>
      </c>
      <c r="P85" s="207"/>
      <c r="Q85" s="207"/>
      <c r="R85" s="203"/>
    </row>
    <row r="86" spans="13:18" x14ac:dyDescent="0.2">
      <c r="M86" s="208" t="s">
        <v>563</v>
      </c>
      <c r="N86" s="208"/>
      <c r="O86" s="209">
        <f>O84*(1-O85)</f>
        <v>0.04</v>
      </c>
      <c r="P86" s="205"/>
      <c r="Q86" s="205"/>
      <c r="R86" s="203"/>
    </row>
    <row r="87" spans="13:18" x14ac:dyDescent="0.2">
      <c r="M87" s="204" t="s">
        <v>564</v>
      </c>
      <c r="N87" s="204"/>
      <c r="O87" s="205">
        <f>2%*(1-O85)*10%</f>
        <v>2E-3</v>
      </c>
      <c r="P87" s="205" t="s">
        <v>565</v>
      </c>
      <c r="Q87" s="205"/>
      <c r="R87" s="203"/>
    </row>
    <row r="88" spans="13:18" x14ac:dyDescent="0.2">
      <c r="M88" s="204" t="s">
        <v>566</v>
      </c>
      <c r="N88" s="204"/>
      <c r="O88" s="205">
        <f>O84*O85*20%</f>
        <v>0</v>
      </c>
      <c r="P88" s="205" t="s">
        <v>567</v>
      </c>
      <c r="Q88" s="205"/>
      <c r="R88" s="203"/>
    </row>
    <row r="89" spans="13:18" x14ac:dyDescent="0.2">
      <c r="M89" s="206" t="s">
        <v>568</v>
      </c>
      <c r="N89" s="206"/>
      <c r="O89" s="210">
        <f>(O84-2%)*0.2*(1-O85)</f>
        <v>4.0000000000000001E-3</v>
      </c>
      <c r="P89" s="210" t="s">
        <v>569</v>
      </c>
      <c r="Q89" s="210"/>
      <c r="R89" s="203"/>
    </row>
    <row r="90" spans="13:18" x14ac:dyDescent="0.2">
      <c r="M90" s="211" t="s">
        <v>570</v>
      </c>
      <c r="N90" s="211"/>
      <c r="O90" s="212">
        <f>SUM(O86:O89)</f>
        <v>4.5999999999999999E-2</v>
      </c>
      <c r="P90" s="212"/>
      <c r="Q90" s="212"/>
      <c r="R90" s="203"/>
    </row>
  </sheetData>
  <mergeCells count="1">
    <mergeCell ref="Q19:Q20"/>
  </mergeCells>
  <phoneticPr fontId="1" type="noConversion"/>
  <dataValidations disablePrompts="1" count="1">
    <dataValidation showDropDown="1" showInputMessage="1" showErrorMessage="1" sqref="Q1" xr:uid="{00000000-0002-0000-0300-000000000000}"/>
  </dataValidations>
  <hyperlinks>
    <hyperlink ref="M82" r:id="rId1" display="(*) 세율 계산 " xr:uid="{00000000-0004-0000-0300-000000000000}"/>
  </hyperlinks>
  <pageMargins left="0.7" right="0.7" top="0.75" bottom="0.75" header="0.3" footer="0.3"/>
  <pageSetup paperSize="9" orientation="portrait" r:id="rId2"/>
  <ignoredErrors>
    <ignoredError sqref="O23" formula="1"/>
  </ignoredErrors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>
    <tabColor rgb="FFFF0000"/>
  </sheetPr>
  <dimension ref="A1:FD493"/>
  <sheetViews>
    <sheetView showGridLines="0" zoomScaleNormal="100" workbookViewId="0">
      <pane xSplit="20" ySplit="19" topLeftCell="U20" activePane="bottomRight" state="frozen"/>
      <selection activeCell="D44" sqref="D44"/>
      <selection pane="topRight" activeCell="D44" sqref="D44"/>
      <selection pane="bottomLeft" activeCell="D44" sqref="D44"/>
      <selection pane="bottomRight" activeCell="H35" sqref="H35"/>
    </sheetView>
  </sheetViews>
  <sheetFormatPr defaultColWidth="0" defaultRowHeight="11.25" customHeight="1" outlineLevelRow="1" outlineLevelCol="1" x14ac:dyDescent="0.2"/>
  <cols>
    <col min="1" max="1" width="10.42578125" style="148" hidden="1" customWidth="1"/>
    <col min="2" max="3" width="3.28515625" style="148" customWidth="1"/>
    <col min="4" max="4" width="20.28515625" style="148" customWidth="1"/>
    <col min="5" max="17" width="9.28515625" style="148" customWidth="1" outlineLevel="1"/>
    <col min="18" max="19" width="6.28515625" style="148" customWidth="1" outlineLevel="1"/>
    <col min="20" max="20" width="6.28515625" style="148" customWidth="1"/>
    <col min="21" max="21" width="9.7109375" style="148" customWidth="1"/>
    <col min="22" max="92" width="9.28515625" style="148" customWidth="1"/>
    <col min="93" max="160" width="9.140625" style="148" customWidth="1"/>
    <col min="161" max="16384" width="9.140625" style="148" hidden="1"/>
  </cols>
  <sheetData>
    <row r="1" spans="1:158" ht="11.25" customHeight="1" x14ac:dyDescent="0.2">
      <c r="A1" s="299" t="s">
        <v>644</v>
      </c>
      <c r="B1" s="300"/>
      <c r="C1" s="300"/>
      <c r="D1" s="301" t="s">
        <v>646</v>
      </c>
      <c r="E1" s="302"/>
      <c r="F1" s="303"/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2"/>
      <c r="R1" s="300"/>
      <c r="S1" s="304"/>
      <c r="T1" s="304"/>
    </row>
    <row r="2" spans="1:158" ht="11.25" hidden="1" customHeight="1" x14ac:dyDescent="0.2">
      <c r="A2" s="222" t="s">
        <v>553</v>
      </c>
      <c r="F2" s="148" t="s">
        <v>482</v>
      </c>
      <c r="T2" s="150"/>
      <c r="U2" s="149"/>
    </row>
    <row r="3" spans="1:158" ht="11.25" hidden="1" customHeight="1" x14ac:dyDescent="0.2">
      <c r="A3" s="222" t="s">
        <v>550</v>
      </c>
      <c r="F3" s="148" t="s">
        <v>483</v>
      </c>
      <c r="U3" s="222">
        <f>ROW(A165)</f>
        <v>165</v>
      </c>
    </row>
    <row r="4" spans="1:158" ht="11.25" hidden="1" customHeight="1" x14ac:dyDescent="0.2">
      <c r="A4" s="222" t="s">
        <v>549</v>
      </c>
      <c r="F4" s="148" t="s">
        <v>573</v>
      </c>
      <c r="U4" s="222">
        <f>ROW(A71)</f>
        <v>71</v>
      </c>
    </row>
    <row r="5" spans="1:158" ht="11.25" hidden="1" customHeight="1" x14ac:dyDescent="0.2">
      <c r="A5" s="222" t="s">
        <v>548</v>
      </c>
      <c r="F5" s="148" t="s">
        <v>574</v>
      </c>
      <c r="U5" s="222">
        <f>ROW(A115)</f>
        <v>115</v>
      </c>
    </row>
    <row r="6" spans="1:158" ht="11.25" hidden="1" customHeight="1" x14ac:dyDescent="0.2">
      <c r="A6" s="222" t="s">
        <v>547</v>
      </c>
      <c r="F6" s="148" t="s">
        <v>484</v>
      </c>
      <c r="U6" s="222">
        <f>ROW(A24)</f>
        <v>24</v>
      </c>
    </row>
    <row r="7" spans="1:158" ht="11.25" hidden="1" customHeight="1" x14ac:dyDescent="0.2">
      <c r="A7" s="222" t="s">
        <v>546</v>
      </c>
      <c r="F7" s="148" t="s">
        <v>485</v>
      </c>
      <c r="U7" s="222">
        <f>ROW(A215)</f>
        <v>215</v>
      </c>
    </row>
    <row r="8" spans="1:158" ht="11.25" hidden="1" customHeight="1" x14ac:dyDescent="0.2">
      <c r="A8" s="222" t="s">
        <v>545</v>
      </c>
      <c r="F8" s="148" t="s">
        <v>486</v>
      </c>
      <c r="U8" s="222">
        <f>ROW(A266)</f>
        <v>266</v>
      </c>
    </row>
    <row r="9" spans="1:158" ht="11.25" hidden="1" customHeight="1" x14ac:dyDescent="0.2">
      <c r="A9" s="222" t="s">
        <v>591</v>
      </c>
      <c r="F9" s="148" t="s">
        <v>590</v>
      </c>
      <c r="U9" s="222">
        <f>ROW(A313)</f>
        <v>313</v>
      </c>
    </row>
    <row r="10" spans="1:158" ht="11.25" hidden="1" customHeight="1" x14ac:dyDescent="0.2">
      <c r="A10" s="222" t="s">
        <v>544</v>
      </c>
      <c r="F10" s="148" t="s">
        <v>543</v>
      </c>
      <c r="U10" s="222">
        <f>ROW(A14)</f>
        <v>14</v>
      </c>
    </row>
    <row r="11" spans="1:158" ht="11.25" hidden="1" customHeight="1" x14ac:dyDescent="0.2">
      <c r="A11" s="222" t="s">
        <v>578</v>
      </c>
      <c r="F11" s="148" t="s">
        <v>577</v>
      </c>
      <c r="U11" s="222">
        <f>ROW(A16)</f>
        <v>16</v>
      </c>
    </row>
    <row r="12" spans="1:158" ht="11.25" hidden="1" customHeight="1" x14ac:dyDescent="0.2">
      <c r="A12" s="222" t="s">
        <v>552</v>
      </c>
      <c r="F12" s="148" t="s">
        <v>487</v>
      </c>
      <c r="U12" s="225">
        <f>E22</f>
        <v>5000</v>
      </c>
    </row>
    <row r="13" spans="1:158" ht="11.25" hidden="1" customHeight="1" x14ac:dyDescent="0.2">
      <c r="A13" s="222" t="s">
        <v>589</v>
      </c>
      <c r="F13" s="148" t="s">
        <v>588</v>
      </c>
      <c r="U13" s="221">
        <f>ROW(A64)-ROW(A24)</f>
        <v>40</v>
      </c>
    </row>
    <row r="14" spans="1:158" ht="11.25" customHeight="1" x14ac:dyDescent="0.2">
      <c r="A14" s="153" t="s">
        <v>488</v>
      </c>
      <c r="B14" s="154"/>
      <c r="C14" s="154"/>
      <c r="D14" s="154"/>
      <c r="E14" s="154"/>
      <c r="F14" s="155"/>
      <c r="G14" s="155"/>
      <c r="H14" s="155"/>
      <c r="I14" s="155"/>
      <c r="J14" s="155"/>
      <c r="K14" s="155"/>
      <c r="L14" s="155"/>
      <c r="M14" s="155"/>
      <c r="N14" s="155"/>
      <c r="O14" s="154"/>
      <c r="P14" s="154"/>
      <c r="Q14" s="154"/>
      <c r="R14" s="154"/>
      <c r="S14" s="154"/>
      <c r="T14" s="893">
        <f>MATCH(D16,U14:FB14,0)</f>
        <v>4</v>
      </c>
      <c r="U14" s="156">
        <f>EOMONTH(D15,0)</f>
        <v>43404</v>
      </c>
      <c r="V14" s="157">
        <f>EOMONTH(U14,1)</f>
        <v>43434</v>
      </c>
      <c r="W14" s="157">
        <f t="shared" ref="W14:CH14" si="0">EOMONTH(V14,1)</f>
        <v>43465</v>
      </c>
      <c r="X14" s="157">
        <f t="shared" si="0"/>
        <v>43496</v>
      </c>
      <c r="Y14" s="157">
        <f t="shared" si="0"/>
        <v>43524</v>
      </c>
      <c r="Z14" s="157">
        <f t="shared" si="0"/>
        <v>43555</v>
      </c>
      <c r="AA14" s="157">
        <f t="shared" si="0"/>
        <v>43585</v>
      </c>
      <c r="AB14" s="157">
        <f t="shared" si="0"/>
        <v>43616</v>
      </c>
      <c r="AC14" s="157">
        <f t="shared" si="0"/>
        <v>43646</v>
      </c>
      <c r="AD14" s="157">
        <f t="shared" si="0"/>
        <v>43677</v>
      </c>
      <c r="AE14" s="157">
        <f t="shared" si="0"/>
        <v>43708</v>
      </c>
      <c r="AF14" s="157">
        <f t="shared" si="0"/>
        <v>43738</v>
      </c>
      <c r="AG14" s="157">
        <f t="shared" si="0"/>
        <v>43769</v>
      </c>
      <c r="AH14" s="157">
        <f t="shared" si="0"/>
        <v>43799</v>
      </c>
      <c r="AI14" s="157">
        <f t="shared" si="0"/>
        <v>43830</v>
      </c>
      <c r="AJ14" s="157">
        <f t="shared" si="0"/>
        <v>43861</v>
      </c>
      <c r="AK14" s="157">
        <f t="shared" si="0"/>
        <v>43890</v>
      </c>
      <c r="AL14" s="157">
        <f t="shared" si="0"/>
        <v>43921</v>
      </c>
      <c r="AM14" s="157">
        <f t="shared" si="0"/>
        <v>43951</v>
      </c>
      <c r="AN14" s="157">
        <f t="shared" si="0"/>
        <v>43982</v>
      </c>
      <c r="AO14" s="157">
        <f t="shared" si="0"/>
        <v>44012</v>
      </c>
      <c r="AP14" s="157">
        <f t="shared" si="0"/>
        <v>44043</v>
      </c>
      <c r="AQ14" s="157">
        <f t="shared" si="0"/>
        <v>44074</v>
      </c>
      <c r="AR14" s="157">
        <f t="shared" si="0"/>
        <v>44104</v>
      </c>
      <c r="AS14" s="157">
        <f t="shared" si="0"/>
        <v>44135</v>
      </c>
      <c r="AT14" s="157">
        <f t="shared" si="0"/>
        <v>44165</v>
      </c>
      <c r="AU14" s="157">
        <f t="shared" si="0"/>
        <v>44196</v>
      </c>
      <c r="AV14" s="157">
        <f t="shared" si="0"/>
        <v>44227</v>
      </c>
      <c r="AW14" s="157">
        <f t="shared" si="0"/>
        <v>44255</v>
      </c>
      <c r="AX14" s="157">
        <f t="shared" si="0"/>
        <v>44286</v>
      </c>
      <c r="AY14" s="157">
        <f t="shared" si="0"/>
        <v>44316</v>
      </c>
      <c r="AZ14" s="157">
        <f t="shared" si="0"/>
        <v>44347</v>
      </c>
      <c r="BA14" s="157">
        <f t="shared" si="0"/>
        <v>44377</v>
      </c>
      <c r="BB14" s="157">
        <f t="shared" si="0"/>
        <v>44408</v>
      </c>
      <c r="BC14" s="157">
        <f t="shared" si="0"/>
        <v>44439</v>
      </c>
      <c r="BD14" s="157">
        <f t="shared" si="0"/>
        <v>44469</v>
      </c>
      <c r="BE14" s="157">
        <f t="shared" si="0"/>
        <v>44500</v>
      </c>
      <c r="BF14" s="157">
        <f t="shared" si="0"/>
        <v>44530</v>
      </c>
      <c r="BG14" s="157">
        <f t="shared" si="0"/>
        <v>44561</v>
      </c>
      <c r="BH14" s="157">
        <f t="shared" si="0"/>
        <v>44592</v>
      </c>
      <c r="BI14" s="157">
        <f t="shared" si="0"/>
        <v>44620</v>
      </c>
      <c r="BJ14" s="157">
        <f t="shared" si="0"/>
        <v>44651</v>
      </c>
      <c r="BK14" s="157">
        <f t="shared" si="0"/>
        <v>44681</v>
      </c>
      <c r="BL14" s="157">
        <f t="shared" si="0"/>
        <v>44712</v>
      </c>
      <c r="BM14" s="157">
        <f t="shared" si="0"/>
        <v>44742</v>
      </c>
      <c r="BN14" s="157">
        <f t="shared" si="0"/>
        <v>44773</v>
      </c>
      <c r="BO14" s="157">
        <f t="shared" si="0"/>
        <v>44804</v>
      </c>
      <c r="BP14" s="157">
        <f t="shared" si="0"/>
        <v>44834</v>
      </c>
      <c r="BQ14" s="157">
        <f t="shared" si="0"/>
        <v>44865</v>
      </c>
      <c r="BR14" s="157">
        <f t="shared" si="0"/>
        <v>44895</v>
      </c>
      <c r="BS14" s="157">
        <f t="shared" si="0"/>
        <v>44926</v>
      </c>
      <c r="BT14" s="157">
        <f t="shared" si="0"/>
        <v>44957</v>
      </c>
      <c r="BU14" s="157">
        <f t="shared" si="0"/>
        <v>44985</v>
      </c>
      <c r="BV14" s="157">
        <f t="shared" si="0"/>
        <v>45016</v>
      </c>
      <c r="BW14" s="157">
        <f t="shared" si="0"/>
        <v>45046</v>
      </c>
      <c r="BX14" s="157">
        <f t="shared" si="0"/>
        <v>45077</v>
      </c>
      <c r="BY14" s="157">
        <f t="shared" si="0"/>
        <v>45107</v>
      </c>
      <c r="BZ14" s="157">
        <f t="shared" si="0"/>
        <v>45138</v>
      </c>
      <c r="CA14" s="157">
        <f t="shared" si="0"/>
        <v>45169</v>
      </c>
      <c r="CB14" s="157">
        <f t="shared" si="0"/>
        <v>45199</v>
      </c>
      <c r="CC14" s="157">
        <f t="shared" si="0"/>
        <v>45230</v>
      </c>
      <c r="CD14" s="157">
        <f t="shared" si="0"/>
        <v>45260</v>
      </c>
      <c r="CE14" s="157">
        <f t="shared" si="0"/>
        <v>45291</v>
      </c>
      <c r="CF14" s="157">
        <f t="shared" si="0"/>
        <v>45322</v>
      </c>
      <c r="CG14" s="157">
        <f t="shared" si="0"/>
        <v>45351</v>
      </c>
      <c r="CH14" s="157">
        <f t="shared" si="0"/>
        <v>45382</v>
      </c>
      <c r="CI14" s="157">
        <f t="shared" ref="CI14:ET14" si="1">EOMONTH(CH14,1)</f>
        <v>45412</v>
      </c>
      <c r="CJ14" s="157">
        <f t="shared" si="1"/>
        <v>45443</v>
      </c>
      <c r="CK14" s="157">
        <f t="shared" si="1"/>
        <v>45473</v>
      </c>
      <c r="CL14" s="157">
        <f t="shared" si="1"/>
        <v>45504</v>
      </c>
      <c r="CM14" s="157">
        <f t="shared" si="1"/>
        <v>45535</v>
      </c>
      <c r="CN14" s="157">
        <f t="shared" si="1"/>
        <v>45565</v>
      </c>
      <c r="CO14" s="157">
        <f t="shared" si="1"/>
        <v>45596</v>
      </c>
      <c r="CP14" s="157">
        <f t="shared" si="1"/>
        <v>45626</v>
      </c>
      <c r="CQ14" s="157">
        <f t="shared" si="1"/>
        <v>45657</v>
      </c>
      <c r="CR14" s="157">
        <f t="shared" si="1"/>
        <v>45688</v>
      </c>
      <c r="CS14" s="157">
        <f t="shared" si="1"/>
        <v>45716</v>
      </c>
      <c r="CT14" s="157">
        <f t="shared" si="1"/>
        <v>45747</v>
      </c>
      <c r="CU14" s="157">
        <f t="shared" si="1"/>
        <v>45777</v>
      </c>
      <c r="CV14" s="157">
        <f t="shared" si="1"/>
        <v>45808</v>
      </c>
      <c r="CW14" s="157">
        <f t="shared" si="1"/>
        <v>45838</v>
      </c>
      <c r="CX14" s="157">
        <f t="shared" si="1"/>
        <v>45869</v>
      </c>
      <c r="CY14" s="157">
        <f t="shared" si="1"/>
        <v>45900</v>
      </c>
      <c r="CZ14" s="157">
        <f t="shared" si="1"/>
        <v>45930</v>
      </c>
      <c r="DA14" s="157">
        <f t="shared" si="1"/>
        <v>45961</v>
      </c>
      <c r="DB14" s="157">
        <f t="shared" si="1"/>
        <v>45991</v>
      </c>
      <c r="DC14" s="157">
        <f t="shared" si="1"/>
        <v>46022</v>
      </c>
      <c r="DD14" s="157">
        <f t="shared" si="1"/>
        <v>46053</v>
      </c>
      <c r="DE14" s="157">
        <f t="shared" si="1"/>
        <v>46081</v>
      </c>
      <c r="DF14" s="157">
        <f t="shared" si="1"/>
        <v>46112</v>
      </c>
      <c r="DG14" s="157">
        <f t="shared" si="1"/>
        <v>46142</v>
      </c>
      <c r="DH14" s="157">
        <f t="shared" si="1"/>
        <v>46173</v>
      </c>
      <c r="DI14" s="157">
        <f t="shared" si="1"/>
        <v>46203</v>
      </c>
      <c r="DJ14" s="157">
        <f t="shared" si="1"/>
        <v>46234</v>
      </c>
      <c r="DK14" s="157">
        <f t="shared" si="1"/>
        <v>46265</v>
      </c>
      <c r="DL14" s="157">
        <f t="shared" si="1"/>
        <v>46295</v>
      </c>
      <c r="DM14" s="157">
        <f t="shared" si="1"/>
        <v>46326</v>
      </c>
      <c r="DN14" s="157">
        <f t="shared" si="1"/>
        <v>46356</v>
      </c>
      <c r="DO14" s="157">
        <f t="shared" si="1"/>
        <v>46387</v>
      </c>
      <c r="DP14" s="157">
        <f t="shared" si="1"/>
        <v>46418</v>
      </c>
      <c r="DQ14" s="157">
        <f t="shared" si="1"/>
        <v>46446</v>
      </c>
      <c r="DR14" s="157">
        <f t="shared" si="1"/>
        <v>46477</v>
      </c>
      <c r="DS14" s="157">
        <f t="shared" si="1"/>
        <v>46507</v>
      </c>
      <c r="DT14" s="157">
        <f t="shared" si="1"/>
        <v>46538</v>
      </c>
      <c r="DU14" s="157">
        <f t="shared" si="1"/>
        <v>46568</v>
      </c>
      <c r="DV14" s="157">
        <f t="shared" si="1"/>
        <v>46599</v>
      </c>
      <c r="DW14" s="157">
        <f t="shared" si="1"/>
        <v>46630</v>
      </c>
      <c r="DX14" s="157">
        <f t="shared" si="1"/>
        <v>46660</v>
      </c>
      <c r="DY14" s="157">
        <f t="shared" si="1"/>
        <v>46691</v>
      </c>
      <c r="DZ14" s="157">
        <f t="shared" si="1"/>
        <v>46721</v>
      </c>
      <c r="EA14" s="157">
        <f t="shared" si="1"/>
        <v>46752</v>
      </c>
      <c r="EB14" s="157">
        <f t="shared" si="1"/>
        <v>46783</v>
      </c>
      <c r="EC14" s="157">
        <f t="shared" si="1"/>
        <v>46812</v>
      </c>
      <c r="ED14" s="157">
        <f t="shared" si="1"/>
        <v>46843</v>
      </c>
      <c r="EE14" s="157">
        <f t="shared" si="1"/>
        <v>46873</v>
      </c>
      <c r="EF14" s="157">
        <f t="shared" si="1"/>
        <v>46904</v>
      </c>
      <c r="EG14" s="157">
        <f t="shared" si="1"/>
        <v>46934</v>
      </c>
      <c r="EH14" s="157">
        <f t="shared" si="1"/>
        <v>46965</v>
      </c>
      <c r="EI14" s="157">
        <f t="shared" si="1"/>
        <v>46996</v>
      </c>
      <c r="EJ14" s="157">
        <f t="shared" si="1"/>
        <v>47026</v>
      </c>
      <c r="EK14" s="157">
        <f t="shared" si="1"/>
        <v>47057</v>
      </c>
      <c r="EL14" s="157">
        <f t="shared" si="1"/>
        <v>47087</v>
      </c>
      <c r="EM14" s="157">
        <f t="shared" si="1"/>
        <v>47118</v>
      </c>
      <c r="EN14" s="157">
        <f t="shared" si="1"/>
        <v>47149</v>
      </c>
      <c r="EO14" s="157">
        <f t="shared" si="1"/>
        <v>47177</v>
      </c>
      <c r="EP14" s="157">
        <f t="shared" si="1"/>
        <v>47208</v>
      </c>
      <c r="EQ14" s="157">
        <f t="shared" si="1"/>
        <v>47238</v>
      </c>
      <c r="ER14" s="157">
        <f t="shared" si="1"/>
        <v>47269</v>
      </c>
      <c r="ES14" s="157">
        <f t="shared" si="1"/>
        <v>47299</v>
      </c>
      <c r="ET14" s="157">
        <f t="shared" si="1"/>
        <v>47330</v>
      </c>
      <c r="EU14" s="157">
        <f>EOMONTH(ET14,1)</f>
        <v>47361</v>
      </c>
      <c r="EV14" s="157">
        <f>EOMONTH(EU14,1)</f>
        <v>47391</v>
      </c>
      <c r="EW14" s="157">
        <f t="shared" ref="EW14:FB14" si="2">EOMONTH(EV14,1)</f>
        <v>47422</v>
      </c>
      <c r="EX14" s="157">
        <f t="shared" si="2"/>
        <v>47452</v>
      </c>
      <c r="EY14" s="157">
        <f t="shared" si="2"/>
        <v>47483</v>
      </c>
      <c r="EZ14" s="157">
        <f t="shared" si="2"/>
        <v>47514</v>
      </c>
      <c r="FA14" s="157">
        <f t="shared" si="2"/>
        <v>47542</v>
      </c>
      <c r="FB14" s="157">
        <f t="shared" si="2"/>
        <v>47573</v>
      </c>
    </row>
    <row r="15" spans="1:158" ht="11.25" customHeight="1" x14ac:dyDescent="0.2">
      <c r="A15" s="158"/>
      <c r="B15" s="158"/>
      <c r="C15" s="159" t="s">
        <v>845</v>
      </c>
      <c r="D15" s="891">
        <f>EOMONTH(D16,-3)</f>
        <v>43404</v>
      </c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213"/>
      <c r="T15" s="213"/>
      <c r="U15" s="161">
        <f>YEAR(U14)</f>
        <v>2018</v>
      </c>
      <c r="V15" s="161">
        <f t="shared" ref="V15:CG15" si="3">YEAR(V14)</f>
        <v>2018</v>
      </c>
      <c r="W15" s="161">
        <f t="shared" si="3"/>
        <v>2018</v>
      </c>
      <c r="X15" s="161">
        <f t="shared" si="3"/>
        <v>2019</v>
      </c>
      <c r="Y15" s="161">
        <f t="shared" si="3"/>
        <v>2019</v>
      </c>
      <c r="Z15" s="161">
        <f t="shared" si="3"/>
        <v>2019</v>
      </c>
      <c r="AA15" s="161">
        <f t="shared" si="3"/>
        <v>2019</v>
      </c>
      <c r="AB15" s="161">
        <f t="shared" si="3"/>
        <v>2019</v>
      </c>
      <c r="AC15" s="161">
        <f t="shared" si="3"/>
        <v>2019</v>
      </c>
      <c r="AD15" s="161">
        <f t="shared" si="3"/>
        <v>2019</v>
      </c>
      <c r="AE15" s="161">
        <f t="shared" si="3"/>
        <v>2019</v>
      </c>
      <c r="AF15" s="161">
        <f t="shared" si="3"/>
        <v>2019</v>
      </c>
      <c r="AG15" s="161">
        <f t="shared" si="3"/>
        <v>2019</v>
      </c>
      <c r="AH15" s="161">
        <f t="shared" si="3"/>
        <v>2019</v>
      </c>
      <c r="AI15" s="161">
        <f t="shared" si="3"/>
        <v>2019</v>
      </c>
      <c r="AJ15" s="161">
        <f t="shared" si="3"/>
        <v>2020</v>
      </c>
      <c r="AK15" s="161">
        <f t="shared" si="3"/>
        <v>2020</v>
      </c>
      <c r="AL15" s="161">
        <f t="shared" si="3"/>
        <v>2020</v>
      </c>
      <c r="AM15" s="161">
        <f t="shared" si="3"/>
        <v>2020</v>
      </c>
      <c r="AN15" s="161">
        <f t="shared" si="3"/>
        <v>2020</v>
      </c>
      <c r="AO15" s="161">
        <f t="shared" si="3"/>
        <v>2020</v>
      </c>
      <c r="AP15" s="161">
        <f t="shared" si="3"/>
        <v>2020</v>
      </c>
      <c r="AQ15" s="161">
        <f t="shared" si="3"/>
        <v>2020</v>
      </c>
      <c r="AR15" s="161">
        <f t="shared" si="3"/>
        <v>2020</v>
      </c>
      <c r="AS15" s="161">
        <f t="shared" si="3"/>
        <v>2020</v>
      </c>
      <c r="AT15" s="161">
        <f t="shared" si="3"/>
        <v>2020</v>
      </c>
      <c r="AU15" s="161">
        <f t="shared" si="3"/>
        <v>2020</v>
      </c>
      <c r="AV15" s="161">
        <f t="shared" si="3"/>
        <v>2021</v>
      </c>
      <c r="AW15" s="161">
        <f t="shared" si="3"/>
        <v>2021</v>
      </c>
      <c r="AX15" s="161">
        <f t="shared" si="3"/>
        <v>2021</v>
      </c>
      <c r="AY15" s="161">
        <f t="shared" si="3"/>
        <v>2021</v>
      </c>
      <c r="AZ15" s="161">
        <f t="shared" si="3"/>
        <v>2021</v>
      </c>
      <c r="BA15" s="161">
        <f t="shared" si="3"/>
        <v>2021</v>
      </c>
      <c r="BB15" s="161">
        <f t="shared" si="3"/>
        <v>2021</v>
      </c>
      <c r="BC15" s="161">
        <f t="shared" si="3"/>
        <v>2021</v>
      </c>
      <c r="BD15" s="161">
        <f t="shared" si="3"/>
        <v>2021</v>
      </c>
      <c r="BE15" s="161">
        <f t="shared" si="3"/>
        <v>2021</v>
      </c>
      <c r="BF15" s="161">
        <f t="shared" si="3"/>
        <v>2021</v>
      </c>
      <c r="BG15" s="161">
        <f t="shared" si="3"/>
        <v>2021</v>
      </c>
      <c r="BH15" s="161">
        <f t="shared" si="3"/>
        <v>2022</v>
      </c>
      <c r="BI15" s="161">
        <f t="shared" si="3"/>
        <v>2022</v>
      </c>
      <c r="BJ15" s="161">
        <f t="shared" si="3"/>
        <v>2022</v>
      </c>
      <c r="BK15" s="161">
        <f t="shared" si="3"/>
        <v>2022</v>
      </c>
      <c r="BL15" s="161">
        <f t="shared" si="3"/>
        <v>2022</v>
      </c>
      <c r="BM15" s="161">
        <f t="shared" si="3"/>
        <v>2022</v>
      </c>
      <c r="BN15" s="161">
        <f t="shared" si="3"/>
        <v>2022</v>
      </c>
      <c r="BO15" s="161">
        <f t="shared" si="3"/>
        <v>2022</v>
      </c>
      <c r="BP15" s="161">
        <f t="shared" si="3"/>
        <v>2022</v>
      </c>
      <c r="BQ15" s="161">
        <f t="shared" si="3"/>
        <v>2022</v>
      </c>
      <c r="BR15" s="161">
        <f t="shared" si="3"/>
        <v>2022</v>
      </c>
      <c r="BS15" s="161">
        <f t="shared" si="3"/>
        <v>2022</v>
      </c>
      <c r="BT15" s="161">
        <f t="shared" si="3"/>
        <v>2023</v>
      </c>
      <c r="BU15" s="161">
        <f t="shared" si="3"/>
        <v>2023</v>
      </c>
      <c r="BV15" s="161">
        <f t="shared" si="3"/>
        <v>2023</v>
      </c>
      <c r="BW15" s="161">
        <f t="shared" si="3"/>
        <v>2023</v>
      </c>
      <c r="BX15" s="161">
        <f t="shared" si="3"/>
        <v>2023</v>
      </c>
      <c r="BY15" s="161">
        <f t="shared" si="3"/>
        <v>2023</v>
      </c>
      <c r="BZ15" s="161">
        <f t="shared" si="3"/>
        <v>2023</v>
      </c>
      <c r="CA15" s="161">
        <f t="shared" si="3"/>
        <v>2023</v>
      </c>
      <c r="CB15" s="161">
        <f t="shared" si="3"/>
        <v>2023</v>
      </c>
      <c r="CC15" s="161">
        <f t="shared" si="3"/>
        <v>2023</v>
      </c>
      <c r="CD15" s="161">
        <f t="shared" si="3"/>
        <v>2023</v>
      </c>
      <c r="CE15" s="161">
        <f t="shared" si="3"/>
        <v>2023</v>
      </c>
      <c r="CF15" s="161">
        <f t="shared" si="3"/>
        <v>2024</v>
      </c>
      <c r="CG15" s="161">
        <f t="shared" si="3"/>
        <v>2024</v>
      </c>
      <c r="CH15" s="161">
        <f t="shared" ref="CH15:ES15" si="4">YEAR(CH14)</f>
        <v>2024</v>
      </c>
      <c r="CI15" s="161">
        <f t="shared" si="4"/>
        <v>2024</v>
      </c>
      <c r="CJ15" s="161">
        <f t="shared" si="4"/>
        <v>2024</v>
      </c>
      <c r="CK15" s="161">
        <f t="shared" si="4"/>
        <v>2024</v>
      </c>
      <c r="CL15" s="161">
        <f t="shared" si="4"/>
        <v>2024</v>
      </c>
      <c r="CM15" s="161">
        <f t="shared" si="4"/>
        <v>2024</v>
      </c>
      <c r="CN15" s="161">
        <f t="shared" si="4"/>
        <v>2024</v>
      </c>
      <c r="CO15" s="161">
        <f t="shared" si="4"/>
        <v>2024</v>
      </c>
      <c r="CP15" s="161">
        <f t="shared" si="4"/>
        <v>2024</v>
      </c>
      <c r="CQ15" s="161">
        <f t="shared" si="4"/>
        <v>2024</v>
      </c>
      <c r="CR15" s="161">
        <f t="shared" si="4"/>
        <v>2025</v>
      </c>
      <c r="CS15" s="161">
        <f t="shared" si="4"/>
        <v>2025</v>
      </c>
      <c r="CT15" s="161">
        <f t="shared" si="4"/>
        <v>2025</v>
      </c>
      <c r="CU15" s="161">
        <f t="shared" si="4"/>
        <v>2025</v>
      </c>
      <c r="CV15" s="161">
        <f t="shared" si="4"/>
        <v>2025</v>
      </c>
      <c r="CW15" s="161">
        <f t="shared" si="4"/>
        <v>2025</v>
      </c>
      <c r="CX15" s="161">
        <f t="shared" si="4"/>
        <v>2025</v>
      </c>
      <c r="CY15" s="161">
        <f t="shared" si="4"/>
        <v>2025</v>
      </c>
      <c r="CZ15" s="161">
        <f t="shared" si="4"/>
        <v>2025</v>
      </c>
      <c r="DA15" s="161">
        <f t="shared" si="4"/>
        <v>2025</v>
      </c>
      <c r="DB15" s="161">
        <f t="shared" si="4"/>
        <v>2025</v>
      </c>
      <c r="DC15" s="161">
        <f t="shared" si="4"/>
        <v>2025</v>
      </c>
      <c r="DD15" s="161">
        <f t="shared" si="4"/>
        <v>2026</v>
      </c>
      <c r="DE15" s="161">
        <f t="shared" si="4"/>
        <v>2026</v>
      </c>
      <c r="DF15" s="161">
        <f t="shared" si="4"/>
        <v>2026</v>
      </c>
      <c r="DG15" s="161">
        <f t="shared" si="4"/>
        <v>2026</v>
      </c>
      <c r="DH15" s="161">
        <f t="shared" si="4"/>
        <v>2026</v>
      </c>
      <c r="DI15" s="161">
        <f t="shared" si="4"/>
        <v>2026</v>
      </c>
      <c r="DJ15" s="161">
        <f t="shared" si="4"/>
        <v>2026</v>
      </c>
      <c r="DK15" s="161">
        <f t="shared" si="4"/>
        <v>2026</v>
      </c>
      <c r="DL15" s="161">
        <f t="shared" si="4"/>
        <v>2026</v>
      </c>
      <c r="DM15" s="161">
        <f t="shared" si="4"/>
        <v>2026</v>
      </c>
      <c r="DN15" s="161">
        <f t="shared" si="4"/>
        <v>2026</v>
      </c>
      <c r="DO15" s="161">
        <f t="shared" si="4"/>
        <v>2026</v>
      </c>
      <c r="DP15" s="161">
        <f t="shared" si="4"/>
        <v>2027</v>
      </c>
      <c r="DQ15" s="161">
        <f t="shared" si="4"/>
        <v>2027</v>
      </c>
      <c r="DR15" s="161">
        <f t="shared" si="4"/>
        <v>2027</v>
      </c>
      <c r="DS15" s="161">
        <f t="shared" si="4"/>
        <v>2027</v>
      </c>
      <c r="DT15" s="161">
        <f t="shared" si="4"/>
        <v>2027</v>
      </c>
      <c r="DU15" s="161">
        <f t="shared" si="4"/>
        <v>2027</v>
      </c>
      <c r="DV15" s="161">
        <f t="shared" si="4"/>
        <v>2027</v>
      </c>
      <c r="DW15" s="161">
        <f t="shared" si="4"/>
        <v>2027</v>
      </c>
      <c r="DX15" s="161">
        <f t="shared" si="4"/>
        <v>2027</v>
      </c>
      <c r="DY15" s="161">
        <f t="shared" si="4"/>
        <v>2027</v>
      </c>
      <c r="DZ15" s="161">
        <f t="shared" si="4"/>
        <v>2027</v>
      </c>
      <c r="EA15" s="161">
        <f t="shared" si="4"/>
        <v>2027</v>
      </c>
      <c r="EB15" s="161">
        <f t="shared" si="4"/>
        <v>2028</v>
      </c>
      <c r="EC15" s="161">
        <f t="shared" si="4"/>
        <v>2028</v>
      </c>
      <c r="ED15" s="161">
        <f t="shared" si="4"/>
        <v>2028</v>
      </c>
      <c r="EE15" s="161">
        <f t="shared" si="4"/>
        <v>2028</v>
      </c>
      <c r="EF15" s="161">
        <f t="shared" si="4"/>
        <v>2028</v>
      </c>
      <c r="EG15" s="161">
        <f t="shared" si="4"/>
        <v>2028</v>
      </c>
      <c r="EH15" s="161">
        <f t="shared" si="4"/>
        <v>2028</v>
      </c>
      <c r="EI15" s="161">
        <f t="shared" si="4"/>
        <v>2028</v>
      </c>
      <c r="EJ15" s="161">
        <f t="shared" si="4"/>
        <v>2028</v>
      </c>
      <c r="EK15" s="161">
        <f t="shared" si="4"/>
        <v>2028</v>
      </c>
      <c r="EL15" s="161">
        <f t="shared" si="4"/>
        <v>2028</v>
      </c>
      <c r="EM15" s="161">
        <f t="shared" si="4"/>
        <v>2028</v>
      </c>
      <c r="EN15" s="161">
        <f t="shared" si="4"/>
        <v>2029</v>
      </c>
      <c r="EO15" s="161">
        <f t="shared" si="4"/>
        <v>2029</v>
      </c>
      <c r="EP15" s="161">
        <f t="shared" si="4"/>
        <v>2029</v>
      </c>
      <c r="EQ15" s="161">
        <f t="shared" si="4"/>
        <v>2029</v>
      </c>
      <c r="ER15" s="161">
        <f t="shared" si="4"/>
        <v>2029</v>
      </c>
      <c r="ES15" s="161">
        <f t="shared" si="4"/>
        <v>2029</v>
      </c>
      <c r="ET15" s="161">
        <f>YEAR(ET14)</f>
        <v>2029</v>
      </c>
      <c r="EU15" s="161">
        <f>YEAR(EU14)</f>
        <v>2029</v>
      </c>
      <c r="EV15" s="161">
        <f>YEAR(EV14)</f>
        <v>2029</v>
      </c>
      <c r="EW15" s="161">
        <f t="shared" ref="EW15:FB15" si="5">YEAR(EW14)</f>
        <v>2029</v>
      </c>
      <c r="EX15" s="161">
        <f t="shared" si="5"/>
        <v>2029</v>
      </c>
      <c r="EY15" s="161">
        <f t="shared" si="5"/>
        <v>2029</v>
      </c>
      <c r="EZ15" s="161">
        <f t="shared" si="5"/>
        <v>2030</v>
      </c>
      <c r="FA15" s="161">
        <f t="shared" si="5"/>
        <v>2030</v>
      </c>
      <c r="FB15" s="161">
        <f t="shared" si="5"/>
        <v>2030</v>
      </c>
    </row>
    <row r="16" spans="1:158" ht="11.25" customHeight="1" x14ac:dyDescent="0.2">
      <c r="A16" s="158"/>
      <c r="B16" s="158"/>
      <c r="C16" s="159" t="s">
        <v>844</v>
      </c>
      <c r="D16" s="892">
        <f>EOMONTH('A&amp;R'!E6,0)</f>
        <v>43496</v>
      </c>
      <c r="E16" s="158"/>
      <c r="F16" s="158"/>
      <c r="G16" s="158"/>
      <c r="H16" s="158"/>
      <c r="I16" s="158"/>
      <c r="J16" s="158"/>
      <c r="K16" s="159" t="s">
        <v>489</v>
      </c>
      <c r="L16" s="365" t="s">
        <v>490</v>
      </c>
      <c r="M16" s="296" t="s">
        <v>594</v>
      </c>
      <c r="N16" s="163" t="s">
        <v>592</v>
      </c>
      <c r="O16" s="284" t="s">
        <v>593</v>
      </c>
      <c r="P16" s="407" t="s">
        <v>491</v>
      </c>
      <c r="Q16" s="383" t="s">
        <v>601</v>
      </c>
      <c r="R16" s="213"/>
      <c r="S16" s="213"/>
      <c r="T16" s="213"/>
      <c r="U16" s="322">
        <f t="shared" ref="U16:CF16" si="6">MONTH(U14)</f>
        <v>10</v>
      </c>
      <c r="V16" s="322">
        <f t="shared" si="6"/>
        <v>11</v>
      </c>
      <c r="W16" s="322">
        <f t="shared" si="6"/>
        <v>12</v>
      </c>
      <c r="X16" s="322">
        <f t="shared" si="6"/>
        <v>1</v>
      </c>
      <c r="Y16" s="322">
        <f t="shared" si="6"/>
        <v>2</v>
      </c>
      <c r="Z16" s="322">
        <f t="shared" si="6"/>
        <v>3</v>
      </c>
      <c r="AA16" s="322">
        <f t="shared" si="6"/>
        <v>4</v>
      </c>
      <c r="AB16" s="322">
        <f t="shared" si="6"/>
        <v>5</v>
      </c>
      <c r="AC16" s="322">
        <f t="shared" si="6"/>
        <v>6</v>
      </c>
      <c r="AD16" s="322">
        <f t="shared" si="6"/>
        <v>7</v>
      </c>
      <c r="AE16" s="322">
        <f t="shared" si="6"/>
        <v>8</v>
      </c>
      <c r="AF16" s="322">
        <f t="shared" si="6"/>
        <v>9</v>
      </c>
      <c r="AG16" s="322">
        <f t="shared" si="6"/>
        <v>10</v>
      </c>
      <c r="AH16" s="322">
        <f t="shared" si="6"/>
        <v>11</v>
      </c>
      <c r="AI16" s="322">
        <f t="shared" si="6"/>
        <v>12</v>
      </c>
      <c r="AJ16" s="322">
        <f t="shared" si="6"/>
        <v>1</v>
      </c>
      <c r="AK16" s="322">
        <f t="shared" si="6"/>
        <v>2</v>
      </c>
      <c r="AL16" s="322">
        <f t="shared" si="6"/>
        <v>3</v>
      </c>
      <c r="AM16" s="322">
        <f t="shared" si="6"/>
        <v>4</v>
      </c>
      <c r="AN16" s="322">
        <f t="shared" si="6"/>
        <v>5</v>
      </c>
      <c r="AO16" s="322">
        <f t="shared" si="6"/>
        <v>6</v>
      </c>
      <c r="AP16" s="322">
        <f t="shared" si="6"/>
        <v>7</v>
      </c>
      <c r="AQ16" s="322">
        <f t="shared" si="6"/>
        <v>8</v>
      </c>
      <c r="AR16" s="322">
        <f t="shared" si="6"/>
        <v>9</v>
      </c>
      <c r="AS16" s="322">
        <f t="shared" si="6"/>
        <v>10</v>
      </c>
      <c r="AT16" s="322">
        <f t="shared" si="6"/>
        <v>11</v>
      </c>
      <c r="AU16" s="322">
        <f t="shared" si="6"/>
        <v>12</v>
      </c>
      <c r="AV16" s="322">
        <f t="shared" si="6"/>
        <v>1</v>
      </c>
      <c r="AW16" s="322">
        <f t="shared" si="6"/>
        <v>2</v>
      </c>
      <c r="AX16" s="322">
        <f t="shared" si="6"/>
        <v>3</v>
      </c>
      <c r="AY16" s="322">
        <f t="shared" si="6"/>
        <v>4</v>
      </c>
      <c r="AZ16" s="322">
        <f t="shared" si="6"/>
        <v>5</v>
      </c>
      <c r="BA16" s="322">
        <f t="shared" si="6"/>
        <v>6</v>
      </c>
      <c r="BB16" s="322">
        <f t="shared" si="6"/>
        <v>7</v>
      </c>
      <c r="BC16" s="322">
        <f t="shared" si="6"/>
        <v>8</v>
      </c>
      <c r="BD16" s="322">
        <f t="shared" si="6"/>
        <v>9</v>
      </c>
      <c r="BE16" s="322">
        <f t="shared" si="6"/>
        <v>10</v>
      </c>
      <c r="BF16" s="322">
        <f t="shared" si="6"/>
        <v>11</v>
      </c>
      <c r="BG16" s="322">
        <f t="shared" si="6"/>
        <v>12</v>
      </c>
      <c r="BH16" s="322">
        <f t="shared" si="6"/>
        <v>1</v>
      </c>
      <c r="BI16" s="322">
        <f t="shared" si="6"/>
        <v>2</v>
      </c>
      <c r="BJ16" s="322">
        <f t="shared" si="6"/>
        <v>3</v>
      </c>
      <c r="BK16" s="322">
        <f t="shared" si="6"/>
        <v>4</v>
      </c>
      <c r="BL16" s="322">
        <f t="shared" si="6"/>
        <v>5</v>
      </c>
      <c r="BM16" s="322">
        <f t="shared" si="6"/>
        <v>6</v>
      </c>
      <c r="BN16" s="322">
        <f t="shared" si="6"/>
        <v>7</v>
      </c>
      <c r="BO16" s="322">
        <f t="shared" si="6"/>
        <v>8</v>
      </c>
      <c r="BP16" s="322">
        <f t="shared" si="6"/>
        <v>9</v>
      </c>
      <c r="BQ16" s="322">
        <f t="shared" si="6"/>
        <v>10</v>
      </c>
      <c r="BR16" s="322">
        <f t="shared" si="6"/>
        <v>11</v>
      </c>
      <c r="BS16" s="322">
        <f t="shared" si="6"/>
        <v>12</v>
      </c>
      <c r="BT16" s="322">
        <f t="shared" si="6"/>
        <v>1</v>
      </c>
      <c r="BU16" s="322">
        <f t="shared" si="6"/>
        <v>2</v>
      </c>
      <c r="BV16" s="322">
        <f t="shared" si="6"/>
        <v>3</v>
      </c>
      <c r="BW16" s="322">
        <f t="shared" si="6"/>
        <v>4</v>
      </c>
      <c r="BX16" s="322">
        <f t="shared" si="6"/>
        <v>5</v>
      </c>
      <c r="BY16" s="322">
        <f t="shared" si="6"/>
        <v>6</v>
      </c>
      <c r="BZ16" s="322">
        <f t="shared" si="6"/>
        <v>7</v>
      </c>
      <c r="CA16" s="322">
        <f t="shared" si="6"/>
        <v>8</v>
      </c>
      <c r="CB16" s="322">
        <f t="shared" si="6"/>
        <v>9</v>
      </c>
      <c r="CC16" s="322">
        <f t="shared" si="6"/>
        <v>10</v>
      </c>
      <c r="CD16" s="322">
        <f t="shared" si="6"/>
        <v>11</v>
      </c>
      <c r="CE16" s="322">
        <f t="shared" si="6"/>
        <v>12</v>
      </c>
      <c r="CF16" s="322">
        <f t="shared" si="6"/>
        <v>1</v>
      </c>
      <c r="CG16" s="322">
        <f t="shared" ref="CG16:ER16" si="7">MONTH(CG14)</f>
        <v>2</v>
      </c>
      <c r="CH16" s="322">
        <f t="shared" si="7"/>
        <v>3</v>
      </c>
      <c r="CI16" s="322">
        <f t="shared" si="7"/>
        <v>4</v>
      </c>
      <c r="CJ16" s="322">
        <f t="shared" si="7"/>
        <v>5</v>
      </c>
      <c r="CK16" s="322">
        <f t="shared" si="7"/>
        <v>6</v>
      </c>
      <c r="CL16" s="322">
        <f t="shared" si="7"/>
        <v>7</v>
      </c>
      <c r="CM16" s="322">
        <f t="shared" si="7"/>
        <v>8</v>
      </c>
      <c r="CN16" s="322">
        <f t="shared" si="7"/>
        <v>9</v>
      </c>
      <c r="CO16" s="322">
        <f t="shared" si="7"/>
        <v>10</v>
      </c>
      <c r="CP16" s="322">
        <f t="shared" si="7"/>
        <v>11</v>
      </c>
      <c r="CQ16" s="322">
        <f t="shared" si="7"/>
        <v>12</v>
      </c>
      <c r="CR16" s="322">
        <f t="shared" si="7"/>
        <v>1</v>
      </c>
      <c r="CS16" s="322">
        <f t="shared" si="7"/>
        <v>2</v>
      </c>
      <c r="CT16" s="322">
        <f t="shared" si="7"/>
        <v>3</v>
      </c>
      <c r="CU16" s="322">
        <f t="shared" si="7"/>
        <v>4</v>
      </c>
      <c r="CV16" s="322">
        <f t="shared" si="7"/>
        <v>5</v>
      </c>
      <c r="CW16" s="322">
        <f t="shared" si="7"/>
        <v>6</v>
      </c>
      <c r="CX16" s="322">
        <f t="shared" si="7"/>
        <v>7</v>
      </c>
      <c r="CY16" s="322">
        <f t="shared" si="7"/>
        <v>8</v>
      </c>
      <c r="CZ16" s="322">
        <f t="shared" si="7"/>
        <v>9</v>
      </c>
      <c r="DA16" s="322">
        <f t="shared" si="7"/>
        <v>10</v>
      </c>
      <c r="DB16" s="322">
        <f t="shared" si="7"/>
        <v>11</v>
      </c>
      <c r="DC16" s="322">
        <f t="shared" si="7"/>
        <v>12</v>
      </c>
      <c r="DD16" s="322">
        <f t="shared" si="7"/>
        <v>1</v>
      </c>
      <c r="DE16" s="322">
        <f t="shared" si="7"/>
        <v>2</v>
      </c>
      <c r="DF16" s="322">
        <f t="shared" si="7"/>
        <v>3</v>
      </c>
      <c r="DG16" s="322">
        <f t="shared" si="7"/>
        <v>4</v>
      </c>
      <c r="DH16" s="322">
        <f t="shared" si="7"/>
        <v>5</v>
      </c>
      <c r="DI16" s="322">
        <f t="shared" si="7"/>
        <v>6</v>
      </c>
      <c r="DJ16" s="322">
        <f t="shared" si="7"/>
        <v>7</v>
      </c>
      <c r="DK16" s="322">
        <f t="shared" si="7"/>
        <v>8</v>
      </c>
      <c r="DL16" s="322">
        <f t="shared" si="7"/>
        <v>9</v>
      </c>
      <c r="DM16" s="322">
        <f t="shared" si="7"/>
        <v>10</v>
      </c>
      <c r="DN16" s="322">
        <f t="shared" si="7"/>
        <v>11</v>
      </c>
      <c r="DO16" s="322">
        <f t="shared" si="7"/>
        <v>12</v>
      </c>
      <c r="DP16" s="322">
        <f t="shared" si="7"/>
        <v>1</v>
      </c>
      <c r="DQ16" s="322">
        <f t="shared" si="7"/>
        <v>2</v>
      </c>
      <c r="DR16" s="322">
        <f t="shared" si="7"/>
        <v>3</v>
      </c>
      <c r="DS16" s="322">
        <f t="shared" si="7"/>
        <v>4</v>
      </c>
      <c r="DT16" s="322">
        <f t="shared" si="7"/>
        <v>5</v>
      </c>
      <c r="DU16" s="322">
        <f t="shared" si="7"/>
        <v>6</v>
      </c>
      <c r="DV16" s="322">
        <f t="shared" si="7"/>
        <v>7</v>
      </c>
      <c r="DW16" s="322">
        <f t="shared" si="7"/>
        <v>8</v>
      </c>
      <c r="DX16" s="322">
        <f t="shared" si="7"/>
        <v>9</v>
      </c>
      <c r="DY16" s="322">
        <f t="shared" si="7"/>
        <v>10</v>
      </c>
      <c r="DZ16" s="322">
        <f t="shared" si="7"/>
        <v>11</v>
      </c>
      <c r="EA16" s="322">
        <f t="shared" si="7"/>
        <v>12</v>
      </c>
      <c r="EB16" s="322">
        <f t="shared" si="7"/>
        <v>1</v>
      </c>
      <c r="EC16" s="322">
        <f t="shared" si="7"/>
        <v>2</v>
      </c>
      <c r="ED16" s="322">
        <f t="shared" si="7"/>
        <v>3</v>
      </c>
      <c r="EE16" s="322">
        <f t="shared" si="7"/>
        <v>4</v>
      </c>
      <c r="EF16" s="322">
        <f t="shared" si="7"/>
        <v>5</v>
      </c>
      <c r="EG16" s="322">
        <f t="shared" si="7"/>
        <v>6</v>
      </c>
      <c r="EH16" s="322">
        <f t="shared" si="7"/>
        <v>7</v>
      </c>
      <c r="EI16" s="322">
        <f t="shared" si="7"/>
        <v>8</v>
      </c>
      <c r="EJ16" s="322">
        <f t="shared" si="7"/>
        <v>9</v>
      </c>
      <c r="EK16" s="322">
        <f t="shared" si="7"/>
        <v>10</v>
      </c>
      <c r="EL16" s="322">
        <f t="shared" si="7"/>
        <v>11</v>
      </c>
      <c r="EM16" s="322">
        <f t="shared" si="7"/>
        <v>12</v>
      </c>
      <c r="EN16" s="322">
        <f t="shared" si="7"/>
        <v>1</v>
      </c>
      <c r="EO16" s="322">
        <f t="shared" si="7"/>
        <v>2</v>
      </c>
      <c r="EP16" s="322">
        <f t="shared" si="7"/>
        <v>3</v>
      </c>
      <c r="EQ16" s="322">
        <f t="shared" si="7"/>
        <v>4</v>
      </c>
      <c r="ER16" s="322">
        <f t="shared" si="7"/>
        <v>5</v>
      </c>
      <c r="ES16" s="322">
        <f t="shared" ref="ES16:FB16" si="8">MONTH(ES14)</f>
        <v>6</v>
      </c>
      <c r="ET16" s="322">
        <f t="shared" si="8"/>
        <v>7</v>
      </c>
      <c r="EU16" s="322">
        <f t="shared" si="8"/>
        <v>8</v>
      </c>
      <c r="EV16" s="322">
        <f t="shared" si="8"/>
        <v>9</v>
      </c>
      <c r="EW16" s="322">
        <f t="shared" si="8"/>
        <v>10</v>
      </c>
      <c r="EX16" s="322">
        <f t="shared" si="8"/>
        <v>11</v>
      </c>
      <c r="EY16" s="322">
        <f t="shared" si="8"/>
        <v>12</v>
      </c>
      <c r="EZ16" s="322">
        <f t="shared" si="8"/>
        <v>1</v>
      </c>
      <c r="FA16" s="322">
        <f t="shared" si="8"/>
        <v>2</v>
      </c>
      <c r="FB16" s="322">
        <f t="shared" si="8"/>
        <v>3</v>
      </c>
    </row>
    <row r="17" spans="1:158" ht="11.25" customHeight="1" x14ac:dyDescent="0.2">
      <c r="A17" s="158"/>
      <c r="B17" s="158"/>
      <c r="C17" s="159" t="s">
        <v>843</v>
      </c>
      <c r="D17" s="295">
        <v>1000</v>
      </c>
      <c r="E17" s="158"/>
      <c r="F17" s="158"/>
      <c r="G17" s="158"/>
      <c r="H17" s="158"/>
      <c r="I17" s="158"/>
      <c r="J17" s="158"/>
      <c r="K17" s="159" t="s">
        <v>580</v>
      </c>
      <c r="L17" s="162" t="s">
        <v>606</v>
      </c>
      <c r="M17" s="163" t="s">
        <v>492</v>
      </c>
      <c r="N17" s="164" t="s">
        <v>605</v>
      </c>
      <c r="O17" s="165" t="s">
        <v>607</v>
      </c>
      <c r="P17" s="166" t="s">
        <v>579</v>
      </c>
      <c r="Q17" s="158"/>
      <c r="R17" s="305"/>
      <c r="S17" s="213"/>
      <c r="T17" s="213"/>
      <c r="U17" s="323">
        <f>INT((U$19-1)/12)+1</f>
        <v>0</v>
      </c>
      <c r="V17" s="323">
        <f>INT((V$19-1)/12)+1</f>
        <v>0</v>
      </c>
      <c r="W17" s="323">
        <f t="shared" ref="W17:CH17" si="9">INT((W$19-1)/12)+1</f>
        <v>0</v>
      </c>
      <c r="X17" s="323">
        <f t="shared" si="9"/>
        <v>1</v>
      </c>
      <c r="Y17" s="323">
        <f t="shared" si="9"/>
        <v>1</v>
      </c>
      <c r="Z17" s="323">
        <f t="shared" si="9"/>
        <v>1</v>
      </c>
      <c r="AA17" s="323">
        <f t="shared" si="9"/>
        <v>1</v>
      </c>
      <c r="AB17" s="323">
        <f t="shared" si="9"/>
        <v>1</v>
      </c>
      <c r="AC17" s="323">
        <f t="shared" si="9"/>
        <v>1</v>
      </c>
      <c r="AD17" s="323">
        <f t="shared" si="9"/>
        <v>1</v>
      </c>
      <c r="AE17" s="323">
        <f t="shared" si="9"/>
        <v>1</v>
      </c>
      <c r="AF17" s="323">
        <f t="shared" si="9"/>
        <v>1</v>
      </c>
      <c r="AG17" s="323">
        <f t="shared" si="9"/>
        <v>1</v>
      </c>
      <c r="AH17" s="323">
        <f t="shared" si="9"/>
        <v>1</v>
      </c>
      <c r="AI17" s="323">
        <f t="shared" si="9"/>
        <v>1</v>
      </c>
      <c r="AJ17" s="323">
        <f t="shared" si="9"/>
        <v>2</v>
      </c>
      <c r="AK17" s="323">
        <f t="shared" si="9"/>
        <v>2</v>
      </c>
      <c r="AL17" s="323">
        <f t="shared" si="9"/>
        <v>2</v>
      </c>
      <c r="AM17" s="323">
        <f t="shared" si="9"/>
        <v>2</v>
      </c>
      <c r="AN17" s="323">
        <f t="shared" si="9"/>
        <v>2</v>
      </c>
      <c r="AO17" s="323">
        <f t="shared" si="9"/>
        <v>2</v>
      </c>
      <c r="AP17" s="323">
        <f t="shared" si="9"/>
        <v>2</v>
      </c>
      <c r="AQ17" s="323">
        <f t="shared" si="9"/>
        <v>2</v>
      </c>
      <c r="AR17" s="323">
        <f t="shared" si="9"/>
        <v>2</v>
      </c>
      <c r="AS17" s="323">
        <f t="shared" si="9"/>
        <v>2</v>
      </c>
      <c r="AT17" s="323">
        <f t="shared" si="9"/>
        <v>2</v>
      </c>
      <c r="AU17" s="323">
        <f t="shared" si="9"/>
        <v>2</v>
      </c>
      <c r="AV17" s="323">
        <f t="shared" si="9"/>
        <v>3</v>
      </c>
      <c r="AW17" s="323">
        <f t="shared" si="9"/>
        <v>3</v>
      </c>
      <c r="AX17" s="323">
        <f t="shared" si="9"/>
        <v>3</v>
      </c>
      <c r="AY17" s="323">
        <f t="shared" si="9"/>
        <v>3</v>
      </c>
      <c r="AZ17" s="323">
        <f t="shared" si="9"/>
        <v>3</v>
      </c>
      <c r="BA17" s="323">
        <f t="shared" si="9"/>
        <v>3</v>
      </c>
      <c r="BB17" s="323">
        <f t="shared" si="9"/>
        <v>3</v>
      </c>
      <c r="BC17" s="323">
        <f t="shared" si="9"/>
        <v>3</v>
      </c>
      <c r="BD17" s="323">
        <f t="shared" si="9"/>
        <v>3</v>
      </c>
      <c r="BE17" s="323">
        <f t="shared" si="9"/>
        <v>3</v>
      </c>
      <c r="BF17" s="323">
        <f t="shared" si="9"/>
        <v>3</v>
      </c>
      <c r="BG17" s="323">
        <f t="shared" si="9"/>
        <v>3</v>
      </c>
      <c r="BH17" s="323">
        <f t="shared" si="9"/>
        <v>4</v>
      </c>
      <c r="BI17" s="323">
        <f t="shared" si="9"/>
        <v>4</v>
      </c>
      <c r="BJ17" s="323">
        <f t="shared" si="9"/>
        <v>4</v>
      </c>
      <c r="BK17" s="323">
        <f t="shared" si="9"/>
        <v>4</v>
      </c>
      <c r="BL17" s="323">
        <f t="shared" si="9"/>
        <v>4</v>
      </c>
      <c r="BM17" s="323">
        <f t="shared" si="9"/>
        <v>4</v>
      </c>
      <c r="BN17" s="323">
        <f t="shared" si="9"/>
        <v>4</v>
      </c>
      <c r="BO17" s="323">
        <f t="shared" si="9"/>
        <v>4</v>
      </c>
      <c r="BP17" s="323">
        <f t="shared" si="9"/>
        <v>4</v>
      </c>
      <c r="BQ17" s="323">
        <f t="shared" si="9"/>
        <v>4</v>
      </c>
      <c r="BR17" s="323">
        <f t="shared" si="9"/>
        <v>4</v>
      </c>
      <c r="BS17" s="323">
        <f t="shared" si="9"/>
        <v>4</v>
      </c>
      <c r="BT17" s="323">
        <f t="shared" si="9"/>
        <v>5</v>
      </c>
      <c r="BU17" s="323">
        <f t="shared" si="9"/>
        <v>5</v>
      </c>
      <c r="BV17" s="323">
        <f t="shared" si="9"/>
        <v>5</v>
      </c>
      <c r="BW17" s="323">
        <f t="shared" si="9"/>
        <v>5</v>
      </c>
      <c r="BX17" s="323">
        <f t="shared" si="9"/>
        <v>5</v>
      </c>
      <c r="BY17" s="323">
        <f t="shared" si="9"/>
        <v>5</v>
      </c>
      <c r="BZ17" s="323">
        <f t="shared" si="9"/>
        <v>5</v>
      </c>
      <c r="CA17" s="323">
        <f t="shared" si="9"/>
        <v>5</v>
      </c>
      <c r="CB17" s="323">
        <f t="shared" si="9"/>
        <v>5</v>
      </c>
      <c r="CC17" s="323">
        <f t="shared" si="9"/>
        <v>5</v>
      </c>
      <c r="CD17" s="323">
        <f t="shared" si="9"/>
        <v>5</v>
      </c>
      <c r="CE17" s="323">
        <f t="shared" si="9"/>
        <v>5</v>
      </c>
      <c r="CF17" s="323">
        <f t="shared" si="9"/>
        <v>6</v>
      </c>
      <c r="CG17" s="323">
        <f t="shared" si="9"/>
        <v>6</v>
      </c>
      <c r="CH17" s="323">
        <f t="shared" si="9"/>
        <v>6</v>
      </c>
      <c r="CI17" s="323">
        <f t="shared" ref="CI17:ET17" si="10">INT((CI$19-1)/12)+1</f>
        <v>6</v>
      </c>
      <c r="CJ17" s="323">
        <f t="shared" si="10"/>
        <v>6</v>
      </c>
      <c r="CK17" s="323">
        <f t="shared" si="10"/>
        <v>6</v>
      </c>
      <c r="CL17" s="323">
        <f t="shared" si="10"/>
        <v>6</v>
      </c>
      <c r="CM17" s="323">
        <f t="shared" si="10"/>
        <v>6</v>
      </c>
      <c r="CN17" s="323">
        <f t="shared" si="10"/>
        <v>6</v>
      </c>
      <c r="CO17" s="323">
        <f t="shared" si="10"/>
        <v>6</v>
      </c>
      <c r="CP17" s="323">
        <f t="shared" si="10"/>
        <v>6</v>
      </c>
      <c r="CQ17" s="323">
        <f t="shared" si="10"/>
        <v>6</v>
      </c>
      <c r="CR17" s="323">
        <f t="shared" si="10"/>
        <v>7</v>
      </c>
      <c r="CS17" s="323">
        <f t="shared" si="10"/>
        <v>7</v>
      </c>
      <c r="CT17" s="323">
        <f t="shared" si="10"/>
        <v>7</v>
      </c>
      <c r="CU17" s="323">
        <f t="shared" si="10"/>
        <v>7</v>
      </c>
      <c r="CV17" s="323">
        <f t="shared" si="10"/>
        <v>7</v>
      </c>
      <c r="CW17" s="323">
        <f t="shared" si="10"/>
        <v>7</v>
      </c>
      <c r="CX17" s="323">
        <f t="shared" si="10"/>
        <v>7</v>
      </c>
      <c r="CY17" s="323">
        <f t="shared" si="10"/>
        <v>7</v>
      </c>
      <c r="CZ17" s="323">
        <f t="shared" si="10"/>
        <v>7</v>
      </c>
      <c r="DA17" s="323">
        <f t="shared" si="10"/>
        <v>7</v>
      </c>
      <c r="DB17" s="323">
        <f t="shared" si="10"/>
        <v>7</v>
      </c>
      <c r="DC17" s="323">
        <f t="shared" si="10"/>
        <v>7</v>
      </c>
      <c r="DD17" s="323">
        <f t="shared" si="10"/>
        <v>8</v>
      </c>
      <c r="DE17" s="323">
        <f t="shared" si="10"/>
        <v>8</v>
      </c>
      <c r="DF17" s="323">
        <f t="shared" si="10"/>
        <v>8</v>
      </c>
      <c r="DG17" s="323">
        <f t="shared" si="10"/>
        <v>8</v>
      </c>
      <c r="DH17" s="323">
        <f t="shared" si="10"/>
        <v>8</v>
      </c>
      <c r="DI17" s="323">
        <f t="shared" si="10"/>
        <v>8</v>
      </c>
      <c r="DJ17" s="323">
        <f t="shared" si="10"/>
        <v>8</v>
      </c>
      <c r="DK17" s="323">
        <f t="shared" si="10"/>
        <v>8</v>
      </c>
      <c r="DL17" s="323">
        <f t="shared" si="10"/>
        <v>8</v>
      </c>
      <c r="DM17" s="323">
        <f t="shared" si="10"/>
        <v>8</v>
      </c>
      <c r="DN17" s="323">
        <f t="shared" si="10"/>
        <v>8</v>
      </c>
      <c r="DO17" s="323">
        <f t="shared" si="10"/>
        <v>8</v>
      </c>
      <c r="DP17" s="323">
        <f t="shared" si="10"/>
        <v>9</v>
      </c>
      <c r="DQ17" s="323">
        <f t="shared" si="10"/>
        <v>9</v>
      </c>
      <c r="DR17" s="323">
        <f t="shared" si="10"/>
        <v>9</v>
      </c>
      <c r="DS17" s="323">
        <f t="shared" si="10"/>
        <v>9</v>
      </c>
      <c r="DT17" s="323">
        <f t="shared" si="10"/>
        <v>9</v>
      </c>
      <c r="DU17" s="323">
        <f t="shared" si="10"/>
        <v>9</v>
      </c>
      <c r="DV17" s="323">
        <f t="shared" si="10"/>
        <v>9</v>
      </c>
      <c r="DW17" s="323">
        <f t="shared" si="10"/>
        <v>9</v>
      </c>
      <c r="DX17" s="323">
        <f t="shared" si="10"/>
        <v>9</v>
      </c>
      <c r="DY17" s="323">
        <f t="shared" si="10"/>
        <v>9</v>
      </c>
      <c r="DZ17" s="323">
        <f t="shared" si="10"/>
        <v>9</v>
      </c>
      <c r="EA17" s="323">
        <f t="shared" si="10"/>
        <v>9</v>
      </c>
      <c r="EB17" s="323">
        <f t="shared" si="10"/>
        <v>10</v>
      </c>
      <c r="EC17" s="323">
        <f t="shared" si="10"/>
        <v>10</v>
      </c>
      <c r="ED17" s="323">
        <f t="shared" si="10"/>
        <v>10</v>
      </c>
      <c r="EE17" s="323">
        <f t="shared" si="10"/>
        <v>10</v>
      </c>
      <c r="EF17" s="323">
        <f t="shared" si="10"/>
        <v>10</v>
      </c>
      <c r="EG17" s="323">
        <f t="shared" si="10"/>
        <v>10</v>
      </c>
      <c r="EH17" s="323">
        <f t="shared" si="10"/>
        <v>10</v>
      </c>
      <c r="EI17" s="323">
        <f t="shared" si="10"/>
        <v>10</v>
      </c>
      <c r="EJ17" s="323">
        <f t="shared" si="10"/>
        <v>10</v>
      </c>
      <c r="EK17" s="323">
        <f t="shared" si="10"/>
        <v>10</v>
      </c>
      <c r="EL17" s="323">
        <f t="shared" si="10"/>
        <v>10</v>
      </c>
      <c r="EM17" s="323">
        <f t="shared" si="10"/>
        <v>10</v>
      </c>
      <c r="EN17" s="323">
        <f t="shared" si="10"/>
        <v>11</v>
      </c>
      <c r="EO17" s="323">
        <f t="shared" si="10"/>
        <v>11</v>
      </c>
      <c r="EP17" s="323">
        <f t="shared" si="10"/>
        <v>11</v>
      </c>
      <c r="EQ17" s="323">
        <f t="shared" si="10"/>
        <v>11</v>
      </c>
      <c r="ER17" s="323">
        <f t="shared" si="10"/>
        <v>11</v>
      </c>
      <c r="ES17" s="323">
        <f t="shared" si="10"/>
        <v>11</v>
      </c>
      <c r="ET17" s="323">
        <f t="shared" si="10"/>
        <v>11</v>
      </c>
      <c r="EU17" s="323">
        <f t="shared" ref="EU17:FB17" si="11">INT((EU$19-1)/12)+1</f>
        <v>11</v>
      </c>
      <c r="EV17" s="323">
        <f t="shared" si="11"/>
        <v>11</v>
      </c>
      <c r="EW17" s="323">
        <f t="shared" si="11"/>
        <v>11</v>
      </c>
      <c r="EX17" s="323">
        <f t="shared" si="11"/>
        <v>11</v>
      </c>
      <c r="EY17" s="323">
        <f t="shared" si="11"/>
        <v>11</v>
      </c>
      <c r="EZ17" s="323">
        <f t="shared" si="11"/>
        <v>12</v>
      </c>
      <c r="FA17" s="323">
        <f t="shared" si="11"/>
        <v>12</v>
      </c>
      <c r="FB17" s="323">
        <f t="shared" si="11"/>
        <v>12</v>
      </c>
    </row>
    <row r="18" spans="1:158" ht="11.25" customHeight="1" x14ac:dyDescent="0.2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9" t="s">
        <v>493</v>
      </c>
      <c r="L18" s="167" t="s">
        <v>494</v>
      </c>
      <c r="M18" s="163" t="s">
        <v>495</v>
      </c>
      <c r="N18" s="158"/>
      <c r="O18" s="158"/>
      <c r="P18" s="158"/>
      <c r="Q18" s="158"/>
      <c r="R18" s="213"/>
      <c r="S18" s="213"/>
      <c r="T18" s="213"/>
      <c r="U18" s="324">
        <f>INT((U$19-1)/6)+1</f>
        <v>0</v>
      </c>
      <c r="V18" s="324">
        <f>INT((V$19-1)/6)+1</f>
        <v>0</v>
      </c>
      <c r="W18" s="324">
        <f t="shared" ref="W18:CH18" si="12">INT((W$19-1)/6)+1</f>
        <v>0</v>
      </c>
      <c r="X18" s="324">
        <f t="shared" si="12"/>
        <v>1</v>
      </c>
      <c r="Y18" s="324">
        <f t="shared" si="12"/>
        <v>1</v>
      </c>
      <c r="Z18" s="324">
        <f t="shared" si="12"/>
        <v>1</v>
      </c>
      <c r="AA18" s="324">
        <f t="shared" si="12"/>
        <v>1</v>
      </c>
      <c r="AB18" s="324">
        <f t="shared" si="12"/>
        <v>1</v>
      </c>
      <c r="AC18" s="324">
        <f t="shared" si="12"/>
        <v>1</v>
      </c>
      <c r="AD18" s="324">
        <f t="shared" si="12"/>
        <v>2</v>
      </c>
      <c r="AE18" s="324">
        <f t="shared" si="12"/>
        <v>2</v>
      </c>
      <c r="AF18" s="324">
        <f t="shared" si="12"/>
        <v>2</v>
      </c>
      <c r="AG18" s="324">
        <f t="shared" si="12"/>
        <v>2</v>
      </c>
      <c r="AH18" s="324">
        <f t="shared" si="12"/>
        <v>2</v>
      </c>
      <c r="AI18" s="324">
        <f t="shared" si="12"/>
        <v>2</v>
      </c>
      <c r="AJ18" s="324">
        <f t="shared" si="12"/>
        <v>3</v>
      </c>
      <c r="AK18" s="324">
        <f t="shared" si="12"/>
        <v>3</v>
      </c>
      <c r="AL18" s="324">
        <f t="shared" si="12"/>
        <v>3</v>
      </c>
      <c r="AM18" s="324">
        <f t="shared" si="12"/>
        <v>3</v>
      </c>
      <c r="AN18" s="324">
        <f t="shared" si="12"/>
        <v>3</v>
      </c>
      <c r="AO18" s="324">
        <f t="shared" si="12"/>
        <v>3</v>
      </c>
      <c r="AP18" s="324">
        <f t="shared" si="12"/>
        <v>4</v>
      </c>
      <c r="AQ18" s="324">
        <f t="shared" si="12"/>
        <v>4</v>
      </c>
      <c r="AR18" s="324">
        <f t="shared" si="12"/>
        <v>4</v>
      </c>
      <c r="AS18" s="324">
        <f t="shared" si="12"/>
        <v>4</v>
      </c>
      <c r="AT18" s="324">
        <f t="shared" si="12"/>
        <v>4</v>
      </c>
      <c r="AU18" s="324">
        <f t="shared" si="12"/>
        <v>4</v>
      </c>
      <c r="AV18" s="324">
        <f t="shared" si="12"/>
        <v>5</v>
      </c>
      <c r="AW18" s="324">
        <f t="shared" si="12"/>
        <v>5</v>
      </c>
      <c r="AX18" s="324">
        <f t="shared" si="12"/>
        <v>5</v>
      </c>
      <c r="AY18" s="324">
        <f t="shared" si="12"/>
        <v>5</v>
      </c>
      <c r="AZ18" s="324">
        <f t="shared" si="12"/>
        <v>5</v>
      </c>
      <c r="BA18" s="324">
        <f t="shared" si="12"/>
        <v>5</v>
      </c>
      <c r="BB18" s="324">
        <f t="shared" si="12"/>
        <v>6</v>
      </c>
      <c r="BC18" s="324">
        <f t="shared" si="12"/>
        <v>6</v>
      </c>
      <c r="BD18" s="324">
        <f t="shared" si="12"/>
        <v>6</v>
      </c>
      <c r="BE18" s="324">
        <f t="shared" si="12"/>
        <v>6</v>
      </c>
      <c r="BF18" s="324">
        <f t="shared" si="12"/>
        <v>6</v>
      </c>
      <c r="BG18" s="324">
        <f t="shared" si="12"/>
        <v>6</v>
      </c>
      <c r="BH18" s="324">
        <f t="shared" si="12"/>
        <v>7</v>
      </c>
      <c r="BI18" s="324">
        <f t="shared" si="12"/>
        <v>7</v>
      </c>
      <c r="BJ18" s="324">
        <f t="shared" si="12"/>
        <v>7</v>
      </c>
      <c r="BK18" s="324">
        <f t="shared" si="12"/>
        <v>7</v>
      </c>
      <c r="BL18" s="324">
        <f t="shared" si="12"/>
        <v>7</v>
      </c>
      <c r="BM18" s="324">
        <f t="shared" si="12"/>
        <v>7</v>
      </c>
      <c r="BN18" s="324">
        <f t="shared" si="12"/>
        <v>8</v>
      </c>
      <c r="BO18" s="324">
        <f t="shared" si="12"/>
        <v>8</v>
      </c>
      <c r="BP18" s="324">
        <f t="shared" si="12"/>
        <v>8</v>
      </c>
      <c r="BQ18" s="324">
        <f t="shared" si="12"/>
        <v>8</v>
      </c>
      <c r="BR18" s="324">
        <f t="shared" si="12"/>
        <v>8</v>
      </c>
      <c r="BS18" s="324">
        <f t="shared" si="12"/>
        <v>8</v>
      </c>
      <c r="BT18" s="324">
        <f t="shared" si="12"/>
        <v>9</v>
      </c>
      <c r="BU18" s="324">
        <f t="shared" si="12"/>
        <v>9</v>
      </c>
      <c r="BV18" s="324">
        <f t="shared" si="12"/>
        <v>9</v>
      </c>
      <c r="BW18" s="324">
        <f t="shared" si="12"/>
        <v>9</v>
      </c>
      <c r="BX18" s="324">
        <f t="shared" si="12"/>
        <v>9</v>
      </c>
      <c r="BY18" s="324">
        <f t="shared" si="12"/>
        <v>9</v>
      </c>
      <c r="BZ18" s="324">
        <f t="shared" si="12"/>
        <v>10</v>
      </c>
      <c r="CA18" s="324">
        <f t="shared" si="12"/>
        <v>10</v>
      </c>
      <c r="CB18" s="324">
        <f t="shared" si="12"/>
        <v>10</v>
      </c>
      <c r="CC18" s="324">
        <f t="shared" si="12"/>
        <v>10</v>
      </c>
      <c r="CD18" s="324">
        <f t="shared" si="12"/>
        <v>10</v>
      </c>
      <c r="CE18" s="324">
        <f t="shared" si="12"/>
        <v>10</v>
      </c>
      <c r="CF18" s="324">
        <f t="shared" si="12"/>
        <v>11</v>
      </c>
      <c r="CG18" s="324">
        <f t="shared" si="12"/>
        <v>11</v>
      </c>
      <c r="CH18" s="324">
        <f t="shared" si="12"/>
        <v>11</v>
      </c>
      <c r="CI18" s="324">
        <f t="shared" ref="CI18:ET18" si="13">INT((CI$19-1)/6)+1</f>
        <v>11</v>
      </c>
      <c r="CJ18" s="324">
        <f t="shared" si="13"/>
        <v>11</v>
      </c>
      <c r="CK18" s="324">
        <f t="shared" si="13"/>
        <v>11</v>
      </c>
      <c r="CL18" s="324">
        <f t="shared" si="13"/>
        <v>12</v>
      </c>
      <c r="CM18" s="324">
        <f t="shared" si="13"/>
        <v>12</v>
      </c>
      <c r="CN18" s="324">
        <f t="shared" si="13"/>
        <v>12</v>
      </c>
      <c r="CO18" s="324">
        <f t="shared" si="13"/>
        <v>12</v>
      </c>
      <c r="CP18" s="324">
        <f t="shared" si="13"/>
        <v>12</v>
      </c>
      <c r="CQ18" s="324">
        <f t="shared" si="13"/>
        <v>12</v>
      </c>
      <c r="CR18" s="324">
        <f t="shared" si="13"/>
        <v>13</v>
      </c>
      <c r="CS18" s="324">
        <f t="shared" si="13"/>
        <v>13</v>
      </c>
      <c r="CT18" s="324">
        <f t="shared" si="13"/>
        <v>13</v>
      </c>
      <c r="CU18" s="324">
        <f t="shared" si="13"/>
        <v>13</v>
      </c>
      <c r="CV18" s="324">
        <f t="shared" si="13"/>
        <v>13</v>
      </c>
      <c r="CW18" s="324">
        <f t="shared" si="13"/>
        <v>13</v>
      </c>
      <c r="CX18" s="324">
        <f t="shared" si="13"/>
        <v>14</v>
      </c>
      <c r="CY18" s="324">
        <f t="shared" si="13"/>
        <v>14</v>
      </c>
      <c r="CZ18" s="324">
        <f t="shared" si="13"/>
        <v>14</v>
      </c>
      <c r="DA18" s="324">
        <f t="shared" si="13"/>
        <v>14</v>
      </c>
      <c r="DB18" s="324">
        <f t="shared" si="13"/>
        <v>14</v>
      </c>
      <c r="DC18" s="324">
        <f t="shared" si="13"/>
        <v>14</v>
      </c>
      <c r="DD18" s="324">
        <f t="shared" si="13"/>
        <v>15</v>
      </c>
      <c r="DE18" s="324">
        <f t="shared" si="13"/>
        <v>15</v>
      </c>
      <c r="DF18" s="324">
        <f t="shared" si="13"/>
        <v>15</v>
      </c>
      <c r="DG18" s="324">
        <f t="shared" si="13"/>
        <v>15</v>
      </c>
      <c r="DH18" s="324">
        <f t="shared" si="13"/>
        <v>15</v>
      </c>
      <c r="DI18" s="324">
        <f t="shared" si="13"/>
        <v>15</v>
      </c>
      <c r="DJ18" s="324">
        <f t="shared" si="13"/>
        <v>16</v>
      </c>
      <c r="DK18" s="324">
        <f t="shared" si="13"/>
        <v>16</v>
      </c>
      <c r="DL18" s="324">
        <f t="shared" si="13"/>
        <v>16</v>
      </c>
      <c r="DM18" s="324">
        <f t="shared" si="13"/>
        <v>16</v>
      </c>
      <c r="DN18" s="324">
        <f t="shared" si="13"/>
        <v>16</v>
      </c>
      <c r="DO18" s="324">
        <f t="shared" si="13"/>
        <v>16</v>
      </c>
      <c r="DP18" s="324">
        <f t="shared" si="13"/>
        <v>17</v>
      </c>
      <c r="DQ18" s="324">
        <f t="shared" si="13"/>
        <v>17</v>
      </c>
      <c r="DR18" s="324">
        <f t="shared" si="13"/>
        <v>17</v>
      </c>
      <c r="DS18" s="324">
        <f t="shared" si="13"/>
        <v>17</v>
      </c>
      <c r="DT18" s="324">
        <f t="shared" si="13"/>
        <v>17</v>
      </c>
      <c r="DU18" s="324">
        <f t="shared" si="13"/>
        <v>17</v>
      </c>
      <c r="DV18" s="324">
        <f t="shared" si="13"/>
        <v>18</v>
      </c>
      <c r="DW18" s="324">
        <f t="shared" si="13"/>
        <v>18</v>
      </c>
      <c r="DX18" s="324">
        <f t="shared" si="13"/>
        <v>18</v>
      </c>
      <c r="DY18" s="324">
        <f t="shared" si="13"/>
        <v>18</v>
      </c>
      <c r="DZ18" s="324">
        <f t="shared" si="13"/>
        <v>18</v>
      </c>
      <c r="EA18" s="324">
        <f t="shared" si="13"/>
        <v>18</v>
      </c>
      <c r="EB18" s="324">
        <f t="shared" si="13"/>
        <v>19</v>
      </c>
      <c r="EC18" s="324">
        <f t="shared" si="13"/>
        <v>19</v>
      </c>
      <c r="ED18" s="324">
        <f t="shared" si="13"/>
        <v>19</v>
      </c>
      <c r="EE18" s="324">
        <f t="shared" si="13"/>
        <v>19</v>
      </c>
      <c r="EF18" s="324">
        <f t="shared" si="13"/>
        <v>19</v>
      </c>
      <c r="EG18" s="324">
        <f t="shared" si="13"/>
        <v>19</v>
      </c>
      <c r="EH18" s="324">
        <f t="shared" si="13"/>
        <v>20</v>
      </c>
      <c r="EI18" s="324">
        <f t="shared" si="13"/>
        <v>20</v>
      </c>
      <c r="EJ18" s="324">
        <f t="shared" si="13"/>
        <v>20</v>
      </c>
      <c r="EK18" s="324">
        <f t="shared" si="13"/>
        <v>20</v>
      </c>
      <c r="EL18" s="324">
        <f t="shared" si="13"/>
        <v>20</v>
      </c>
      <c r="EM18" s="324">
        <f t="shared" si="13"/>
        <v>20</v>
      </c>
      <c r="EN18" s="324">
        <f t="shared" si="13"/>
        <v>21</v>
      </c>
      <c r="EO18" s="324">
        <f t="shared" si="13"/>
        <v>21</v>
      </c>
      <c r="EP18" s="324">
        <f t="shared" si="13"/>
        <v>21</v>
      </c>
      <c r="EQ18" s="324">
        <f t="shared" si="13"/>
        <v>21</v>
      </c>
      <c r="ER18" s="324">
        <f t="shared" si="13"/>
        <v>21</v>
      </c>
      <c r="ES18" s="324">
        <f t="shared" si="13"/>
        <v>21</v>
      </c>
      <c r="ET18" s="324">
        <f t="shared" si="13"/>
        <v>22</v>
      </c>
      <c r="EU18" s="324">
        <f t="shared" ref="EU18:FB18" si="14">INT((EU$19-1)/6)+1</f>
        <v>22</v>
      </c>
      <c r="EV18" s="324">
        <f t="shared" si="14"/>
        <v>22</v>
      </c>
      <c r="EW18" s="324">
        <f t="shared" si="14"/>
        <v>22</v>
      </c>
      <c r="EX18" s="324">
        <f t="shared" si="14"/>
        <v>22</v>
      </c>
      <c r="EY18" s="324">
        <f t="shared" si="14"/>
        <v>22</v>
      </c>
      <c r="EZ18" s="324">
        <f t="shared" si="14"/>
        <v>23</v>
      </c>
      <c r="FA18" s="324">
        <f t="shared" si="14"/>
        <v>23</v>
      </c>
      <c r="FB18" s="324">
        <f t="shared" si="14"/>
        <v>23</v>
      </c>
    </row>
    <row r="19" spans="1:158" ht="11.25" customHeight="1" x14ac:dyDescent="0.2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60"/>
      <c r="N19" s="158"/>
      <c r="O19" s="158"/>
      <c r="P19" s="158"/>
      <c r="Q19" s="158"/>
      <c r="R19" s="158"/>
      <c r="S19" s="158"/>
      <c r="T19" s="158"/>
      <c r="U19" s="168">
        <f>1-$T$14+1</f>
        <v>-2</v>
      </c>
      <c r="V19" s="168">
        <f>U19+1</f>
        <v>-1</v>
      </c>
      <c r="W19" s="168">
        <f t="shared" ref="W19" si="15">V19+1</f>
        <v>0</v>
      </c>
      <c r="X19" s="168">
        <f t="shared" ref="X19" si="16">W19+1</f>
        <v>1</v>
      </c>
      <c r="Y19" s="168">
        <f t="shared" ref="Y19" si="17">X19+1</f>
        <v>2</v>
      </c>
      <c r="Z19" s="168">
        <f t="shared" ref="Z19" si="18">Y19+1</f>
        <v>3</v>
      </c>
      <c r="AA19" s="168">
        <f t="shared" ref="AA19" si="19">Z19+1</f>
        <v>4</v>
      </c>
      <c r="AB19" s="168">
        <f t="shared" ref="AB19" si="20">AA19+1</f>
        <v>5</v>
      </c>
      <c r="AC19" s="168">
        <f t="shared" ref="AC19" si="21">AB19+1</f>
        <v>6</v>
      </c>
      <c r="AD19" s="168">
        <f t="shared" ref="AD19" si="22">AC19+1</f>
        <v>7</v>
      </c>
      <c r="AE19" s="168">
        <f t="shared" ref="AE19" si="23">AD19+1</f>
        <v>8</v>
      </c>
      <c r="AF19" s="168">
        <f t="shared" ref="AF19" si="24">AE19+1</f>
        <v>9</v>
      </c>
      <c r="AG19" s="168">
        <f t="shared" ref="AG19" si="25">AF19+1</f>
        <v>10</v>
      </c>
      <c r="AH19" s="168">
        <f t="shared" ref="AH19" si="26">AG19+1</f>
        <v>11</v>
      </c>
      <c r="AI19" s="168">
        <f t="shared" ref="AI19" si="27">AH19+1</f>
        <v>12</v>
      </c>
      <c r="AJ19" s="168">
        <f t="shared" ref="AJ19" si="28">AI19+1</f>
        <v>13</v>
      </c>
      <c r="AK19" s="168">
        <f t="shared" ref="AK19" si="29">AJ19+1</f>
        <v>14</v>
      </c>
      <c r="AL19" s="168">
        <f t="shared" ref="AL19" si="30">AK19+1</f>
        <v>15</v>
      </c>
      <c r="AM19" s="168">
        <f t="shared" ref="AM19" si="31">AL19+1</f>
        <v>16</v>
      </c>
      <c r="AN19" s="168">
        <f t="shared" ref="AN19" si="32">AM19+1</f>
        <v>17</v>
      </c>
      <c r="AO19" s="168">
        <f t="shared" ref="AO19" si="33">AN19+1</f>
        <v>18</v>
      </c>
      <c r="AP19" s="168">
        <f t="shared" ref="AP19" si="34">AO19+1</f>
        <v>19</v>
      </c>
      <c r="AQ19" s="168">
        <f t="shared" ref="AQ19" si="35">AP19+1</f>
        <v>20</v>
      </c>
      <c r="AR19" s="168">
        <f t="shared" ref="AR19" si="36">AQ19+1</f>
        <v>21</v>
      </c>
      <c r="AS19" s="168">
        <f t="shared" ref="AS19" si="37">AR19+1</f>
        <v>22</v>
      </c>
      <c r="AT19" s="168">
        <f t="shared" ref="AT19" si="38">AS19+1</f>
        <v>23</v>
      </c>
      <c r="AU19" s="168">
        <f t="shared" ref="AU19" si="39">AT19+1</f>
        <v>24</v>
      </c>
      <c r="AV19" s="168">
        <f t="shared" ref="AV19" si="40">AU19+1</f>
        <v>25</v>
      </c>
      <c r="AW19" s="168">
        <f t="shared" ref="AW19" si="41">AV19+1</f>
        <v>26</v>
      </c>
      <c r="AX19" s="168">
        <f t="shared" ref="AX19" si="42">AW19+1</f>
        <v>27</v>
      </c>
      <c r="AY19" s="168">
        <f t="shared" ref="AY19" si="43">AX19+1</f>
        <v>28</v>
      </c>
      <c r="AZ19" s="168">
        <f t="shared" ref="AZ19" si="44">AY19+1</f>
        <v>29</v>
      </c>
      <c r="BA19" s="168">
        <f t="shared" ref="BA19" si="45">AZ19+1</f>
        <v>30</v>
      </c>
      <c r="BB19" s="168">
        <f t="shared" ref="BB19" si="46">BA19+1</f>
        <v>31</v>
      </c>
      <c r="BC19" s="168">
        <f t="shared" ref="BC19" si="47">BB19+1</f>
        <v>32</v>
      </c>
      <c r="BD19" s="168">
        <f t="shared" ref="BD19" si="48">BC19+1</f>
        <v>33</v>
      </c>
      <c r="BE19" s="168">
        <f t="shared" ref="BE19" si="49">BD19+1</f>
        <v>34</v>
      </c>
      <c r="BF19" s="168">
        <f t="shared" ref="BF19" si="50">BE19+1</f>
        <v>35</v>
      </c>
      <c r="BG19" s="168">
        <f t="shared" ref="BG19" si="51">BF19+1</f>
        <v>36</v>
      </c>
      <c r="BH19" s="168">
        <f t="shared" ref="BH19" si="52">BG19+1</f>
        <v>37</v>
      </c>
      <c r="BI19" s="168">
        <f t="shared" ref="BI19" si="53">BH19+1</f>
        <v>38</v>
      </c>
      <c r="BJ19" s="168">
        <f t="shared" ref="BJ19" si="54">BI19+1</f>
        <v>39</v>
      </c>
      <c r="BK19" s="168">
        <f t="shared" ref="BK19" si="55">BJ19+1</f>
        <v>40</v>
      </c>
      <c r="BL19" s="168">
        <f t="shared" ref="BL19" si="56">BK19+1</f>
        <v>41</v>
      </c>
      <c r="BM19" s="168">
        <f t="shared" ref="BM19" si="57">BL19+1</f>
        <v>42</v>
      </c>
      <c r="BN19" s="168">
        <f t="shared" ref="BN19" si="58">BM19+1</f>
        <v>43</v>
      </c>
      <c r="BO19" s="168">
        <f t="shared" ref="BO19" si="59">BN19+1</f>
        <v>44</v>
      </c>
      <c r="BP19" s="168">
        <f t="shared" ref="BP19" si="60">BO19+1</f>
        <v>45</v>
      </c>
      <c r="BQ19" s="168">
        <f t="shared" ref="BQ19" si="61">BP19+1</f>
        <v>46</v>
      </c>
      <c r="BR19" s="168">
        <f t="shared" ref="BR19" si="62">BQ19+1</f>
        <v>47</v>
      </c>
      <c r="BS19" s="168">
        <f t="shared" ref="BS19" si="63">BR19+1</f>
        <v>48</v>
      </c>
      <c r="BT19" s="168">
        <f t="shared" ref="BT19" si="64">BS19+1</f>
        <v>49</v>
      </c>
      <c r="BU19" s="168">
        <f t="shared" ref="BU19" si="65">BT19+1</f>
        <v>50</v>
      </c>
      <c r="BV19" s="168">
        <f t="shared" ref="BV19" si="66">BU19+1</f>
        <v>51</v>
      </c>
      <c r="BW19" s="168">
        <f t="shared" ref="BW19" si="67">BV19+1</f>
        <v>52</v>
      </c>
      <c r="BX19" s="168">
        <f t="shared" ref="BX19" si="68">BW19+1</f>
        <v>53</v>
      </c>
      <c r="BY19" s="168">
        <f t="shared" ref="BY19" si="69">BX19+1</f>
        <v>54</v>
      </c>
      <c r="BZ19" s="168">
        <f t="shared" ref="BZ19" si="70">BY19+1</f>
        <v>55</v>
      </c>
      <c r="CA19" s="168">
        <f t="shared" ref="CA19" si="71">BZ19+1</f>
        <v>56</v>
      </c>
      <c r="CB19" s="168">
        <f t="shared" ref="CB19" si="72">CA19+1</f>
        <v>57</v>
      </c>
      <c r="CC19" s="168">
        <f t="shared" ref="CC19" si="73">CB19+1</f>
        <v>58</v>
      </c>
      <c r="CD19" s="168">
        <f t="shared" ref="CD19" si="74">CC19+1</f>
        <v>59</v>
      </c>
      <c r="CE19" s="168">
        <f t="shared" ref="CE19" si="75">CD19+1</f>
        <v>60</v>
      </c>
      <c r="CF19" s="168">
        <f t="shared" ref="CF19" si="76">CE19+1</f>
        <v>61</v>
      </c>
      <c r="CG19" s="168">
        <f t="shared" ref="CG19" si="77">CF19+1</f>
        <v>62</v>
      </c>
      <c r="CH19" s="168">
        <f t="shared" ref="CH19" si="78">CG19+1</f>
        <v>63</v>
      </c>
      <c r="CI19" s="168">
        <f t="shared" ref="CI19" si="79">CH19+1</f>
        <v>64</v>
      </c>
      <c r="CJ19" s="168">
        <f t="shared" ref="CJ19" si="80">CI19+1</f>
        <v>65</v>
      </c>
      <c r="CK19" s="168">
        <f t="shared" ref="CK19" si="81">CJ19+1</f>
        <v>66</v>
      </c>
      <c r="CL19" s="168">
        <f t="shared" ref="CL19" si="82">CK19+1</f>
        <v>67</v>
      </c>
      <c r="CM19" s="168">
        <f t="shared" ref="CM19" si="83">CL19+1</f>
        <v>68</v>
      </c>
      <c r="CN19" s="168">
        <f t="shared" ref="CN19" si="84">CM19+1</f>
        <v>69</v>
      </c>
      <c r="CO19" s="168">
        <f t="shared" ref="CO19" si="85">CN19+1</f>
        <v>70</v>
      </c>
      <c r="CP19" s="168">
        <f t="shared" ref="CP19" si="86">CO19+1</f>
        <v>71</v>
      </c>
      <c r="CQ19" s="168">
        <f t="shared" ref="CQ19" si="87">CP19+1</f>
        <v>72</v>
      </c>
      <c r="CR19" s="168">
        <f t="shared" ref="CR19" si="88">CQ19+1</f>
        <v>73</v>
      </c>
      <c r="CS19" s="168">
        <f t="shared" ref="CS19" si="89">CR19+1</f>
        <v>74</v>
      </c>
      <c r="CT19" s="168">
        <f t="shared" ref="CT19" si="90">CS19+1</f>
        <v>75</v>
      </c>
      <c r="CU19" s="168">
        <f t="shared" ref="CU19" si="91">CT19+1</f>
        <v>76</v>
      </c>
      <c r="CV19" s="168">
        <f t="shared" ref="CV19" si="92">CU19+1</f>
        <v>77</v>
      </c>
      <c r="CW19" s="168">
        <f t="shared" ref="CW19" si="93">CV19+1</f>
        <v>78</v>
      </c>
      <c r="CX19" s="168">
        <f t="shared" ref="CX19" si="94">CW19+1</f>
        <v>79</v>
      </c>
      <c r="CY19" s="168">
        <f t="shared" ref="CY19" si="95">CX19+1</f>
        <v>80</v>
      </c>
      <c r="CZ19" s="168">
        <f t="shared" ref="CZ19" si="96">CY19+1</f>
        <v>81</v>
      </c>
      <c r="DA19" s="168">
        <f t="shared" ref="DA19" si="97">CZ19+1</f>
        <v>82</v>
      </c>
      <c r="DB19" s="168">
        <f t="shared" ref="DB19" si="98">DA19+1</f>
        <v>83</v>
      </c>
      <c r="DC19" s="168">
        <f t="shared" ref="DC19" si="99">DB19+1</f>
        <v>84</v>
      </c>
      <c r="DD19" s="168">
        <f t="shared" ref="DD19" si="100">DC19+1</f>
        <v>85</v>
      </c>
      <c r="DE19" s="168">
        <f t="shared" ref="DE19" si="101">DD19+1</f>
        <v>86</v>
      </c>
      <c r="DF19" s="168">
        <f t="shared" ref="DF19" si="102">DE19+1</f>
        <v>87</v>
      </c>
      <c r="DG19" s="168">
        <f t="shared" ref="DG19" si="103">DF19+1</f>
        <v>88</v>
      </c>
      <c r="DH19" s="168">
        <f t="shared" ref="DH19" si="104">DG19+1</f>
        <v>89</v>
      </c>
      <c r="DI19" s="168">
        <f t="shared" ref="DI19" si="105">DH19+1</f>
        <v>90</v>
      </c>
      <c r="DJ19" s="168">
        <f t="shared" ref="DJ19" si="106">DI19+1</f>
        <v>91</v>
      </c>
      <c r="DK19" s="168">
        <f t="shared" ref="DK19" si="107">DJ19+1</f>
        <v>92</v>
      </c>
      <c r="DL19" s="168">
        <f t="shared" ref="DL19" si="108">DK19+1</f>
        <v>93</v>
      </c>
      <c r="DM19" s="168">
        <f t="shared" ref="DM19" si="109">DL19+1</f>
        <v>94</v>
      </c>
      <c r="DN19" s="168">
        <f t="shared" ref="DN19" si="110">DM19+1</f>
        <v>95</v>
      </c>
      <c r="DO19" s="168">
        <f t="shared" ref="DO19" si="111">DN19+1</f>
        <v>96</v>
      </c>
      <c r="DP19" s="168">
        <f t="shared" ref="DP19" si="112">DO19+1</f>
        <v>97</v>
      </c>
      <c r="DQ19" s="168">
        <f t="shared" ref="DQ19" si="113">DP19+1</f>
        <v>98</v>
      </c>
      <c r="DR19" s="168">
        <f t="shared" ref="DR19" si="114">DQ19+1</f>
        <v>99</v>
      </c>
      <c r="DS19" s="168">
        <f t="shared" ref="DS19" si="115">DR19+1</f>
        <v>100</v>
      </c>
      <c r="DT19" s="168">
        <f t="shared" ref="DT19" si="116">DS19+1</f>
        <v>101</v>
      </c>
      <c r="DU19" s="168">
        <f t="shared" ref="DU19" si="117">DT19+1</f>
        <v>102</v>
      </c>
      <c r="DV19" s="168">
        <f t="shared" ref="DV19" si="118">DU19+1</f>
        <v>103</v>
      </c>
      <c r="DW19" s="168">
        <f t="shared" ref="DW19" si="119">DV19+1</f>
        <v>104</v>
      </c>
      <c r="DX19" s="168">
        <f t="shared" ref="DX19" si="120">DW19+1</f>
        <v>105</v>
      </c>
      <c r="DY19" s="168">
        <f t="shared" ref="DY19" si="121">DX19+1</f>
        <v>106</v>
      </c>
      <c r="DZ19" s="168">
        <f t="shared" ref="DZ19" si="122">DY19+1</f>
        <v>107</v>
      </c>
      <c r="EA19" s="168">
        <f t="shared" ref="EA19" si="123">DZ19+1</f>
        <v>108</v>
      </c>
      <c r="EB19" s="168">
        <f t="shared" ref="EB19" si="124">EA19+1</f>
        <v>109</v>
      </c>
      <c r="EC19" s="168">
        <f t="shared" ref="EC19" si="125">EB19+1</f>
        <v>110</v>
      </c>
      <c r="ED19" s="168">
        <f t="shared" ref="ED19" si="126">EC19+1</f>
        <v>111</v>
      </c>
      <c r="EE19" s="168">
        <f t="shared" ref="EE19" si="127">ED19+1</f>
        <v>112</v>
      </c>
      <c r="EF19" s="168">
        <f t="shared" ref="EF19" si="128">EE19+1</f>
        <v>113</v>
      </c>
      <c r="EG19" s="168">
        <f t="shared" ref="EG19" si="129">EF19+1</f>
        <v>114</v>
      </c>
      <c r="EH19" s="168">
        <f t="shared" ref="EH19" si="130">EG19+1</f>
        <v>115</v>
      </c>
      <c r="EI19" s="168">
        <f t="shared" ref="EI19" si="131">EH19+1</f>
        <v>116</v>
      </c>
      <c r="EJ19" s="168">
        <f t="shared" ref="EJ19" si="132">EI19+1</f>
        <v>117</v>
      </c>
      <c r="EK19" s="168">
        <f t="shared" ref="EK19" si="133">EJ19+1</f>
        <v>118</v>
      </c>
      <c r="EL19" s="168">
        <f t="shared" ref="EL19" si="134">EK19+1</f>
        <v>119</v>
      </c>
      <c r="EM19" s="168">
        <f t="shared" ref="EM19" si="135">EL19+1</f>
        <v>120</v>
      </c>
      <c r="EN19" s="168">
        <f t="shared" ref="EN19" si="136">EM19+1</f>
        <v>121</v>
      </c>
      <c r="EO19" s="168">
        <f t="shared" ref="EO19" si="137">EN19+1</f>
        <v>122</v>
      </c>
      <c r="EP19" s="168">
        <f t="shared" ref="EP19" si="138">EO19+1</f>
        <v>123</v>
      </c>
      <c r="EQ19" s="168">
        <f t="shared" ref="EQ19" si="139">EP19+1</f>
        <v>124</v>
      </c>
      <c r="ER19" s="168">
        <f t="shared" ref="ER19" si="140">EQ19+1</f>
        <v>125</v>
      </c>
      <c r="ES19" s="168">
        <f t="shared" ref="ES19" si="141">ER19+1</f>
        <v>126</v>
      </c>
      <c r="ET19" s="168">
        <f t="shared" ref="ET19" si="142">ES19+1</f>
        <v>127</v>
      </c>
      <c r="EU19" s="168">
        <f t="shared" ref="EU19" si="143">ET19+1</f>
        <v>128</v>
      </c>
      <c r="EV19" s="168">
        <f t="shared" ref="EV19" si="144">EU19+1</f>
        <v>129</v>
      </c>
      <c r="EW19" s="168">
        <f t="shared" ref="EW19" si="145">EV19+1</f>
        <v>130</v>
      </c>
      <c r="EX19" s="168">
        <f t="shared" ref="EX19" si="146">EW19+1</f>
        <v>131</v>
      </c>
      <c r="EY19" s="168">
        <f t="shared" ref="EY19" si="147">EX19+1</f>
        <v>132</v>
      </c>
      <c r="EZ19" s="168">
        <f t="shared" ref="EZ19" si="148">EY19+1</f>
        <v>133</v>
      </c>
      <c r="FA19" s="168">
        <f t="shared" ref="FA19" si="149">EZ19+1</f>
        <v>134</v>
      </c>
      <c r="FB19" s="168">
        <f t="shared" ref="FB19" si="150">FA19+1</f>
        <v>135</v>
      </c>
    </row>
    <row r="21" spans="1:158" ht="11.25" customHeight="1" x14ac:dyDescent="0.2">
      <c r="C21" s="375" t="s">
        <v>604</v>
      </c>
      <c r="D21" s="375"/>
      <c r="E21" s="376"/>
      <c r="F21" s="376"/>
      <c r="G21" s="376"/>
      <c r="H21" s="376"/>
      <c r="I21" s="376"/>
      <c r="J21" s="376"/>
      <c r="K21" s="376"/>
      <c r="L21" s="376"/>
      <c r="M21" s="376"/>
      <c r="N21" s="376"/>
      <c r="O21" s="376"/>
      <c r="P21" s="376"/>
      <c r="Q21" s="376"/>
      <c r="R21" s="376"/>
      <c r="S21" s="376"/>
      <c r="T21" s="376"/>
      <c r="U21" s="376"/>
      <c r="V21" s="376"/>
      <c r="W21" s="376"/>
      <c r="X21" s="376"/>
      <c r="Y21" s="376"/>
      <c r="Z21" s="376"/>
      <c r="AA21" s="376"/>
      <c r="AB21" s="376"/>
      <c r="AC21" s="376"/>
      <c r="AD21" s="376"/>
      <c r="AE21" s="376"/>
      <c r="AF21" s="376"/>
      <c r="AG21" s="376"/>
      <c r="AH21" s="376"/>
      <c r="AI21" s="376"/>
      <c r="AJ21" s="376"/>
      <c r="AK21" s="376"/>
      <c r="AL21" s="376"/>
      <c r="AM21" s="376"/>
      <c r="AN21" s="376"/>
      <c r="AO21" s="376"/>
      <c r="AP21" s="376"/>
      <c r="AQ21" s="376"/>
      <c r="AR21" s="376"/>
      <c r="AS21" s="376"/>
      <c r="AT21" s="376"/>
      <c r="AU21" s="376"/>
      <c r="AV21" s="376"/>
      <c r="AW21" s="376"/>
      <c r="AX21" s="376"/>
      <c r="AY21" s="376"/>
      <c r="AZ21" s="376"/>
      <c r="BA21" s="376"/>
      <c r="BB21" s="376"/>
      <c r="BC21" s="376"/>
      <c r="BD21" s="376"/>
      <c r="BE21" s="376"/>
      <c r="BF21" s="376"/>
      <c r="BG21" s="376"/>
      <c r="BH21" s="376"/>
      <c r="BI21" s="376"/>
      <c r="BJ21" s="376"/>
      <c r="BK21" s="376"/>
      <c r="BL21" s="376"/>
      <c r="BM21" s="376"/>
      <c r="BN21" s="376"/>
      <c r="BO21" s="376"/>
      <c r="BP21" s="376"/>
      <c r="BQ21" s="376"/>
      <c r="BR21" s="376"/>
      <c r="BS21" s="376"/>
      <c r="BT21" s="376"/>
      <c r="BU21" s="376"/>
      <c r="BV21" s="376"/>
      <c r="BW21" s="376"/>
      <c r="BX21" s="376"/>
      <c r="BY21" s="376"/>
      <c r="BZ21" s="376"/>
      <c r="CA21" s="376"/>
      <c r="CB21" s="376"/>
      <c r="CC21" s="376"/>
      <c r="CD21" s="376"/>
      <c r="CE21" s="376"/>
      <c r="CF21" s="376"/>
      <c r="CG21" s="376"/>
      <c r="CH21" s="376"/>
      <c r="CI21" s="376"/>
      <c r="CJ21" s="376"/>
      <c r="CK21" s="376"/>
      <c r="CL21" s="376"/>
      <c r="CM21" s="376"/>
      <c r="CN21" s="376"/>
      <c r="CO21" s="376"/>
      <c r="CP21" s="376"/>
      <c r="CQ21" s="376"/>
      <c r="CR21" s="376"/>
      <c r="CS21" s="376"/>
      <c r="CT21" s="376"/>
      <c r="CU21" s="376"/>
      <c r="CV21" s="376"/>
      <c r="CW21" s="376"/>
      <c r="CX21" s="376"/>
      <c r="CY21" s="376"/>
      <c r="CZ21" s="376"/>
      <c r="DA21" s="376"/>
      <c r="DB21" s="376"/>
      <c r="DC21" s="376"/>
      <c r="DD21" s="376"/>
      <c r="DE21" s="376"/>
      <c r="DF21" s="376"/>
      <c r="DG21" s="376"/>
      <c r="DH21" s="376"/>
      <c r="DI21" s="376"/>
      <c r="DJ21" s="376"/>
      <c r="DK21" s="376"/>
      <c r="DL21" s="376"/>
      <c r="DM21" s="376"/>
      <c r="DN21" s="376"/>
      <c r="DO21" s="376"/>
      <c r="DP21" s="376"/>
      <c r="DQ21" s="376"/>
      <c r="DR21" s="376"/>
      <c r="DS21" s="376"/>
      <c r="DT21" s="376"/>
      <c r="DU21" s="376"/>
      <c r="DV21" s="376"/>
      <c r="DW21" s="376"/>
      <c r="DX21" s="376"/>
      <c r="DY21" s="376"/>
      <c r="DZ21" s="376"/>
      <c r="EA21" s="376"/>
      <c r="EB21" s="376"/>
      <c r="EC21" s="376"/>
      <c r="ED21" s="376"/>
      <c r="EE21" s="376"/>
      <c r="EF21" s="376"/>
      <c r="EG21" s="376"/>
      <c r="EH21" s="376"/>
      <c r="EI21" s="376"/>
      <c r="EJ21" s="376"/>
      <c r="EK21" s="376"/>
      <c r="EL21" s="376"/>
      <c r="EM21" s="376"/>
      <c r="EN21" s="376"/>
      <c r="EO21" s="376"/>
      <c r="EP21" s="376"/>
      <c r="EQ21" s="376"/>
      <c r="ER21" s="376"/>
      <c r="ES21" s="376"/>
      <c r="ET21" s="376"/>
      <c r="EU21" s="376"/>
      <c r="EV21" s="376"/>
      <c r="EW21" s="376"/>
      <c r="EX21" s="376"/>
      <c r="EY21" s="376"/>
      <c r="EZ21" s="376"/>
      <c r="FA21" s="376"/>
      <c r="FB21" s="376"/>
    </row>
    <row r="22" spans="1:158" ht="11.25" customHeight="1" outlineLevel="1" x14ac:dyDescent="0.2">
      <c r="C22" s="169"/>
      <c r="D22" s="171" t="s">
        <v>615</v>
      </c>
      <c r="E22" s="366">
        <f>SUM(E24:E64)</f>
        <v>5000</v>
      </c>
      <c r="T22" s="169"/>
    </row>
    <row r="23" spans="1:158" ht="11.25" customHeight="1" outlineLevel="1" x14ac:dyDescent="0.2">
      <c r="C23" s="191" t="s">
        <v>496</v>
      </c>
      <c r="D23" s="191" t="s">
        <v>497</v>
      </c>
      <c r="E23" s="191" t="s">
        <v>498</v>
      </c>
      <c r="F23" s="191" t="s">
        <v>499</v>
      </c>
      <c r="G23" s="191" t="s">
        <v>500</v>
      </c>
      <c r="H23" s="191" t="s">
        <v>551</v>
      </c>
      <c r="I23" s="191" t="s">
        <v>492</v>
      </c>
      <c r="J23" s="191" t="s">
        <v>501</v>
      </c>
      <c r="T23" s="171"/>
      <c r="U23" s="169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169"/>
      <c r="AL23" s="169"/>
      <c r="AM23" s="169"/>
      <c r="AN23" s="169"/>
      <c r="AO23" s="169"/>
      <c r="AP23" s="169"/>
      <c r="AQ23" s="169"/>
      <c r="AR23" s="169"/>
      <c r="AS23" s="169"/>
      <c r="AT23" s="169"/>
      <c r="AU23" s="169"/>
      <c r="AV23" s="169"/>
      <c r="AW23" s="169"/>
      <c r="AX23" s="169"/>
      <c r="AY23" s="169"/>
      <c r="AZ23" s="169"/>
      <c r="BA23" s="169"/>
      <c r="BB23" s="169"/>
      <c r="BC23" s="169"/>
      <c r="BD23" s="169"/>
      <c r="BE23" s="169"/>
      <c r="BF23" s="169"/>
      <c r="BG23" s="169"/>
      <c r="BH23" s="169"/>
      <c r="BI23" s="169"/>
      <c r="BJ23" s="169"/>
      <c r="BK23" s="169"/>
      <c r="BL23" s="169"/>
      <c r="BM23" s="169"/>
      <c r="BN23" s="169"/>
      <c r="BO23" s="169"/>
      <c r="BP23" s="169"/>
      <c r="BQ23" s="169"/>
      <c r="BR23" s="169"/>
      <c r="BS23" s="169"/>
      <c r="BT23" s="169"/>
      <c r="BU23" s="169"/>
      <c r="BV23" s="169"/>
      <c r="BW23" s="169"/>
      <c r="BX23" s="169"/>
      <c r="BY23" s="169"/>
      <c r="BZ23" s="169"/>
      <c r="CA23" s="169"/>
      <c r="CB23" s="169"/>
      <c r="CC23" s="169"/>
      <c r="CD23" s="169"/>
      <c r="CE23" s="169"/>
      <c r="CF23" s="169"/>
      <c r="CG23" s="169"/>
      <c r="CH23" s="169"/>
      <c r="CI23" s="169"/>
      <c r="CJ23" s="169"/>
      <c r="CK23" s="169"/>
      <c r="CL23" s="169"/>
      <c r="CM23" s="169"/>
      <c r="CN23" s="169"/>
      <c r="CO23" s="169"/>
      <c r="CP23" s="169"/>
      <c r="CQ23" s="169"/>
      <c r="CR23" s="169"/>
      <c r="CS23" s="169"/>
      <c r="CT23" s="169"/>
      <c r="CU23" s="169"/>
      <c r="CV23" s="169"/>
      <c r="CW23" s="169"/>
      <c r="CX23" s="169"/>
      <c r="CY23" s="169"/>
      <c r="CZ23" s="169"/>
      <c r="DA23" s="169"/>
      <c r="DB23" s="169"/>
      <c r="DC23" s="169"/>
      <c r="DD23" s="169"/>
      <c r="DE23" s="169"/>
      <c r="DF23" s="169"/>
      <c r="DG23" s="169"/>
      <c r="DH23" s="169"/>
      <c r="DI23" s="169"/>
      <c r="DJ23" s="169"/>
      <c r="DK23" s="169"/>
      <c r="DL23" s="169"/>
      <c r="DM23" s="169"/>
      <c r="DN23" s="169"/>
      <c r="DO23" s="169"/>
      <c r="DP23" s="169"/>
      <c r="DQ23" s="169"/>
      <c r="DR23" s="169"/>
      <c r="DS23" s="169"/>
      <c r="DT23" s="169"/>
      <c r="DU23" s="169"/>
      <c r="DV23" s="169"/>
      <c r="DW23" s="169"/>
      <c r="DX23" s="169"/>
      <c r="DY23" s="169"/>
      <c r="DZ23" s="169"/>
      <c r="EA23" s="169"/>
      <c r="EB23" s="169"/>
      <c r="EC23" s="169"/>
      <c r="ED23" s="169"/>
      <c r="EE23" s="169"/>
      <c r="EF23" s="169"/>
      <c r="EG23" s="169"/>
      <c r="EH23" s="169"/>
      <c r="EI23" s="169"/>
      <c r="EJ23" s="169"/>
      <c r="EK23" s="169"/>
      <c r="EL23" s="169"/>
      <c r="EM23" s="169"/>
      <c r="EN23" s="169"/>
      <c r="EO23" s="169"/>
      <c r="EP23" s="169"/>
      <c r="EQ23" s="169"/>
      <c r="ER23" s="169"/>
      <c r="ES23" s="169"/>
      <c r="ET23" s="169"/>
      <c r="EU23" s="169"/>
      <c r="EV23" s="169"/>
      <c r="EW23" s="169"/>
      <c r="EX23" s="169"/>
      <c r="EY23" s="169"/>
      <c r="EZ23" s="169"/>
      <c r="FA23" s="169"/>
      <c r="FB23" s="169"/>
    </row>
    <row r="24" spans="1:158" ht="11.25" customHeight="1" outlineLevel="1" x14ac:dyDescent="0.2">
      <c r="C24" s="285">
        <v>1</v>
      </c>
      <c r="D24" s="379" t="s">
        <v>776</v>
      </c>
      <c r="E24" s="380">
        <v>5000</v>
      </c>
      <c r="F24" s="381">
        <v>43101</v>
      </c>
      <c r="G24" s="381">
        <v>44196</v>
      </c>
      <c r="H24" s="286">
        <f t="shared" ref="H24:H43" si="151">EOMONTH(G24,IF(AND(DAY(G24)&lt;=15,DAY(G24&lt;&gt;0)),-1,0))</f>
        <v>44196</v>
      </c>
      <c r="I24" s="382"/>
      <c r="J24" s="287">
        <f t="shared" ref="J24:J63" si="152">MAX(EOMONTH(H24,1+I24),EOMONTH($D$15,I24))</f>
        <v>44227</v>
      </c>
      <c r="T24" s="171"/>
      <c r="U24" s="288">
        <f t="shared" ref="U24:AJ50" si="153">(U$14&lt;=$H24)+(U$14&gt;=$J24)</f>
        <v>1</v>
      </c>
      <c r="V24" s="288">
        <f t="shared" ref="V24:CG25" si="154">(V$14&lt;=$H24)+(V$14&gt;=$J24)</f>
        <v>1</v>
      </c>
      <c r="W24" s="288">
        <f t="shared" si="154"/>
        <v>1</v>
      </c>
      <c r="X24" s="288">
        <f t="shared" si="154"/>
        <v>1</v>
      </c>
      <c r="Y24" s="288">
        <f t="shared" si="154"/>
        <v>1</v>
      </c>
      <c r="Z24" s="288">
        <f t="shared" si="154"/>
        <v>1</v>
      </c>
      <c r="AA24" s="288">
        <f t="shared" si="154"/>
        <v>1</v>
      </c>
      <c r="AB24" s="288">
        <f t="shared" si="154"/>
        <v>1</v>
      </c>
      <c r="AC24" s="288">
        <f t="shared" si="154"/>
        <v>1</v>
      </c>
      <c r="AD24" s="288">
        <f t="shared" si="154"/>
        <v>1</v>
      </c>
      <c r="AE24" s="288">
        <f t="shared" si="154"/>
        <v>1</v>
      </c>
      <c r="AF24" s="288">
        <f t="shared" si="154"/>
        <v>1</v>
      </c>
      <c r="AG24" s="288">
        <f t="shared" si="154"/>
        <v>1</v>
      </c>
      <c r="AH24" s="288">
        <f t="shared" si="154"/>
        <v>1</v>
      </c>
      <c r="AI24" s="288">
        <f t="shared" si="154"/>
        <v>1</v>
      </c>
      <c r="AJ24" s="288">
        <f t="shared" si="154"/>
        <v>1</v>
      </c>
      <c r="AK24" s="288">
        <f t="shared" si="154"/>
        <v>1</v>
      </c>
      <c r="AL24" s="288">
        <f t="shared" si="154"/>
        <v>1</v>
      </c>
      <c r="AM24" s="288">
        <f t="shared" si="154"/>
        <v>1</v>
      </c>
      <c r="AN24" s="288">
        <f t="shared" si="154"/>
        <v>1</v>
      </c>
      <c r="AO24" s="288">
        <f t="shared" si="154"/>
        <v>1</v>
      </c>
      <c r="AP24" s="288">
        <f t="shared" si="154"/>
        <v>1</v>
      </c>
      <c r="AQ24" s="288">
        <f t="shared" si="154"/>
        <v>1</v>
      </c>
      <c r="AR24" s="288">
        <f t="shared" si="154"/>
        <v>1</v>
      </c>
      <c r="AS24" s="288">
        <f t="shared" si="154"/>
        <v>1</v>
      </c>
      <c r="AT24" s="288">
        <f t="shared" si="154"/>
        <v>1</v>
      </c>
      <c r="AU24" s="288">
        <f t="shared" si="154"/>
        <v>1</v>
      </c>
      <c r="AV24" s="288">
        <f t="shared" si="154"/>
        <v>1</v>
      </c>
      <c r="AW24" s="288">
        <f t="shared" si="154"/>
        <v>1</v>
      </c>
      <c r="AX24" s="288">
        <f t="shared" si="154"/>
        <v>1</v>
      </c>
      <c r="AY24" s="288">
        <f t="shared" si="154"/>
        <v>1</v>
      </c>
      <c r="AZ24" s="288">
        <f t="shared" si="154"/>
        <v>1</v>
      </c>
      <c r="BA24" s="288">
        <f t="shared" si="154"/>
        <v>1</v>
      </c>
      <c r="BB24" s="288">
        <f t="shared" si="154"/>
        <v>1</v>
      </c>
      <c r="BC24" s="288">
        <f t="shared" si="154"/>
        <v>1</v>
      </c>
      <c r="BD24" s="288">
        <f t="shared" si="154"/>
        <v>1</v>
      </c>
      <c r="BE24" s="288">
        <f t="shared" si="154"/>
        <v>1</v>
      </c>
      <c r="BF24" s="288">
        <f t="shared" si="154"/>
        <v>1</v>
      </c>
      <c r="BG24" s="288">
        <f t="shared" si="154"/>
        <v>1</v>
      </c>
      <c r="BH24" s="288">
        <f t="shared" si="154"/>
        <v>1</v>
      </c>
      <c r="BI24" s="288">
        <f t="shared" si="154"/>
        <v>1</v>
      </c>
      <c r="BJ24" s="288">
        <f t="shared" si="154"/>
        <v>1</v>
      </c>
      <c r="BK24" s="288">
        <f t="shared" si="154"/>
        <v>1</v>
      </c>
      <c r="BL24" s="288">
        <f t="shared" si="154"/>
        <v>1</v>
      </c>
      <c r="BM24" s="288">
        <f t="shared" si="154"/>
        <v>1</v>
      </c>
      <c r="BN24" s="288">
        <f t="shared" si="154"/>
        <v>1</v>
      </c>
      <c r="BO24" s="288">
        <f t="shared" si="154"/>
        <v>1</v>
      </c>
      <c r="BP24" s="288">
        <f t="shared" si="154"/>
        <v>1</v>
      </c>
      <c r="BQ24" s="288">
        <f t="shared" si="154"/>
        <v>1</v>
      </c>
      <c r="BR24" s="288">
        <f t="shared" si="154"/>
        <v>1</v>
      </c>
      <c r="BS24" s="288">
        <f t="shared" si="154"/>
        <v>1</v>
      </c>
      <c r="BT24" s="288">
        <f t="shared" si="154"/>
        <v>1</v>
      </c>
      <c r="BU24" s="288">
        <f t="shared" si="154"/>
        <v>1</v>
      </c>
      <c r="BV24" s="288">
        <f t="shared" si="154"/>
        <v>1</v>
      </c>
      <c r="BW24" s="288">
        <f t="shared" si="154"/>
        <v>1</v>
      </c>
      <c r="BX24" s="288">
        <f t="shared" si="154"/>
        <v>1</v>
      </c>
      <c r="BY24" s="288">
        <f t="shared" si="154"/>
        <v>1</v>
      </c>
      <c r="BZ24" s="288">
        <f t="shared" si="154"/>
        <v>1</v>
      </c>
      <c r="CA24" s="288">
        <f t="shared" si="154"/>
        <v>1</v>
      </c>
      <c r="CB24" s="288">
        <f t="shared" si="154"/>
        <v>1</v>
      </c>
      <c r="CC24" s="288">
        <f t="shared" si="154"/>
        <v>1</v>
      </c>
      <c r="CD24" s="288">
        <f t="shared" si="154"/>
        <v>1</v>
      </c>
      <c r="CE24" s="288">
        <f t="shared" si="154"/>
        <v>1</v>
      </c>
      <c r="CF24" s="288">
        <f t="shared" si="154"/>
        <v>1</v>
      </c>
      <c r="CG24" s="288">
        <f t="shared" si="154"/>
        <v>1</v>
      </c>
      <c r="CH24" s="288">
        <f t="shared" ref="CH24:ES27" si="155">(CH$14&lt;=$H24)+(CH$14&gt;=$J24)</f>
        <v>1</v>
      </c>
      <c r="CI24" s="288">
        <f t="shared" si="155"/>
        <v>1</v>
      </c>
      <c r="CJ24" s="288">
        <f t="shared" si="155"/>
        <v>1</v>
      </c>
      <c r="CK24" s="288">
        <f t="shared" si="155"/>
        <v>1</v>
      </c>
      <c r="CL24" s="288">
        <f t="shared" si="155"/>
        <v>1</v>
      </c>
      <c r="CM24" s="288">
        <f t="shared" si="155"/>
        <v>1</v>
      </c>
      <c r="CN24" s="288">
        <f t="shared" si="155"/>
        <v>1</v>
      </c>
      <c r="CO24" s="288">
        <f t="shared" si="155"/>
        <v>1</v>
      </c>
      <c r="CP24" s="288">
        <f t="shared" si="155"/>
        <v>1</v>
      </c>
      <c r="CQ24" s="288">
        <f t="shared" si="155"/>
        <v>1</v>
      </c>
      <c r="CR24" s="288">
        <f t="shared" si="155"/>
        <v>1</v>
      </c>
      <c r="CS24" s="288">
        <f t="shared" si="155"/>
        <v>1</v>
      </c>
      <c r="CT24" s="288">
        <f t="shared" si="155"/>
        <v>1</v>
      </c>
      <c r="CU24" s="288">
        <f t="shared" si="155"/>
        <v>1</v>
      </c>
      <c r="CV24" s="288">
        <f t="shared" si="155"/>
        <v>1</v>
      </c>
      <c r="CW24" s="288">
        <f t="shared" si="155"/>
        <v>1</v>
      </c>
      <c r="CX24" s="288">
        <f t="shared" si="155"/>
        <v>1</v>
      </c>
      <c r="CY24" s="288">
        <f t="shared" si="155"/>
        <v>1</v>
      </c>
      <c r="CZ24" s="288">
        <f t="shared" si="155"/>
        <v>1</v>
      </c>
      <c r="DA24" s="288">
        <f t="shared" si="155"/>
        <v>1</v>
      </c>
      <c r="DB24" s="288">
        <f t="shared" si="155"/>
        <v>1</v>
      </c>
      <c r="DC24" s="288">
        <f t="shared" si="155"/>
        <v>1</v>
      </c>
      <c r="DD24" s="288">
        <f t="shared" si="155"/>
        <v>1</v>
      </c>
      <c r="DE24" s="288">
        <f t="shared" si="155"/>
        <v>1</v>
      </c>
      <c r="DF24" s="288">
        <f t="shared" si="155"/>
        <v>1</v>
      </c>
      <c r="DG24" s="288">
        <f t="shared" si="155"/>
        <v>1</v>
      </c>
      <c r="DH24" s="288">
        <f t="shared" si="155"/>
        <v>1</v>
      </c>
      <c r="DI24" s="288">
        <f t="shared" si="155"/>
        <v>1</v>
      </c>
      <c r="DJ24" s="288">
        <f t="shared" si="155"/>
        <v>1</v>
      </c>
      <c r="DK24" s="288">
        <f t="shared" si="155"/>
        <v>1</v>
      </c>
      <c r="DL24" s="288">
        <f t="shared" si="155"/>
        <v>1</v>
      </c>
      <c r="DM24" s="288">
        <f t="shared" si="155"/>
        <v>1</v>
      </c>
      <c r="DN24" s="288">
        <f t="shared" si="155"/>
        <v>1</v>
      </c>
      <c r="DO24" s="288">
        <f t="shared" si="155"/>
        <v>1</v>
      </c>
      <c r="DP24" s="288">
        <f t="shared" si="155"/>
        <v>1</v>
      </c>
      <c r="DQ24" s="288">
        <f t="shared" si="155"/>
        <v>1</v>
      </c>
      <c r="DR24" s="288">
        <f t="shared" si="155"/>
        <v>1</v>
      </c>
      <c r="DS24" s="288">
        <f t="shared" si="155"/>
        <v>1</v>
      </c>
      <c r="DT24" s="288">
        <f t="shared" si="155"/>
        <v>1</v>
      </c>
      <c r="DU24" s="288">
        <f t="shared" si="155"/>
        <v>1</v>
      </c>
      <c r="DV24" s="288">
        <f t="shared" si="155"/>
        <v>1</v>
      </c>
      <c r="DW24" s="288">
        <f t="shared" si="155"/>
        <v>1</v>
      </c>
      <c r="DX24" s="288">
        <f t="shared" si="155"/>
        <v>1</v>
      </c>
      <c r="DY24" s="288">
        <f t="shared" si="155"/>
        <v>1</v>
      </c>
      <c r="DZ24" s="288">
        <f t="shared" si="155"/>
        <v>1</v>
      </c>
      <c r="EA24" s="288">
        <f t="shared" si="155"/>
        <v>1</v>
      </c>
      <c r="EB24" s="288">
        <f t="shared" si="155"/>
        <v>1</v>
      </c>
      <c r="EC24" s="288">
        <f t="shared" si="155"/>
        <v>1</v>
      </c>
      <c r="ED24" s="288">
        <f t="shared" si="155"/>
        <v>1</v>
      </c>
      <c r="EE24" s="288">
        <f t="shared" si="155"/>
        <v>1</v>
      </c>
      <c r="EF24" s="288">
        <f t="shared" si="155"/>
        <v>1</v>
      </c>
      <c r="EG24" s="288">
        <f t="shared" si="155"/>
        <v>1</v>
      </c>
      <c r="EH24" s="288">
        <f t="shared" si="155"/>
        <v>1</v>
      </c>
      <c r="EI24" s="288">
        <f t="shared" si="155"/>
        <v>1</v>
      </c>
      <c r="EJ24" s="288">
        <f t="shared" si="155"/>
        <v>1</v>
      </c>
      <c r="EK24" s="288">
        <f t="shared" si="155"/>
        <v>1</v>
      </c>
      <c r="EL24" s="288">
        <f t="shared" si="155"/>
        <v>1</v>
      </c>
      <c r="EM24" s="288">
        <f t="shared" si="155"/>
        <v>1</v>
      </c>
      <c r="EN24" s="288">
        <f t="shared" si="155"/>
        <v>1</v>
      </c>
      <c r="EO24" s="288">
        <f t="shared" si="155"/>
        <v>1</v>
      </c>
      <c r="EP24" s="288">
        <f t="shared" si="155"/>
        <v>1</v>
      </c>
      <c r="EQ24" s="288">
        <f t="shared" si="155"/>
        <v>1</v>
      </c>
      <c r="ER24" s="288">
        <f t="shared" si="155"/>
        <v>1</v>
      </c>
      <c r="ES24" s="288">
        <f t="shared" si="155"/>
        <v>1</v>
      </c>
      <c r="ET24" s="288">
        <f t="shared" ref="ET24:FB26" si="156">(ET$14&lt;=$H24)+(ET$14&gt;=$J24)</f>
        <v>1</v>
      </c>
      <c r="EU24" s="288">
        <f t="shared" si="156"/>
        <v>1</v>
      </c>
      <c r="EV24" s="288">
        <f t="shared" si="156"/>
        <v>1</v>
      </c>
      <c r="EW24" s="288">
        <f t="shared" si="156"/>
        <v>1</v>
      </c>
      <c r="EX24" s="288">
        <f t="shared" si="156"/>
        <v>1</v>
      </c>
      <c r="EY24" s="288">
        <f t="shared" si="156"/>
        <v>1</v>
      </c>
      <c r="EZ24" s="288">
        <f t="shared" si="156"/>
        <v>1</v>
      </c>
      <c r="FA24" s="288">
        <f t="shared" si="156"/>
        <v>1</v>
      </c>
      <c r="FB24" s="288">
        <f t="shared" si="156"/>
        <v>1</v>
      </c>
    </row>
    <row r="25" spans="1:158" ht="11.25" customHeight="1" outlineLevel="1" x14ac:dyDescent="0.2">
      <c r="C25" s="285">
        <f t="shared" ref="C25:C63" si="157">C24+1</f>
        <v>2</v>
      </c>
      <c r="D25" s="379"/>
      <c r="E25" s="380"/>
      <c r="F25" s="381"/>
      <c r="G25" s="381"/>
      <c r="H25" s="286">
        <f t="shared" si="151"/>
        <v>31</v>
      </c>
      <c r="I25" s="382"/>
      <c r="J25" s="287">
        <f t="shared" si="152"/>
        <v>43404</v>
      </c>
      <c r="T25" s="171"/>
      <c r="U25" s="288">
        <f t="shared" si="153"/>
        <v>1</v>
      </c>
      <c r="V25" s="288">
        <f t="shared" ref="V25:AJ25" si="158">(V$14&lt;=$H25)+(V$14&gt;=$J25)</f>
        <v>1</v>
      </c>
      <c r="W25" s="288">
        <f t="shared" si="158"/>
        <v>1</v>
      </c>
      <c r="X25" s="288">
        <f t="shared" si="158"/>
        <v>1</v>
      </c>
      <c r="Y25" s="288">
        <f t="shared" si="158"/>
        <v>1</v>
      </c>
      <c r="Z25" s="288">
        <f t="shared" si="158"/>
        <v>1</v>
      </c>
      <c r="AA25" s="288">
        <f t="shared" si="158"/>
        <v>1</v>
      </c>
      <c r="AB25" s="288">
        <f t="shared" si="158"/>
        <v>1</v>
      </c>
      <c r="AC25" s="288">
        <f t="shared" si="158"/>
        <v>1</v>
      </c>
      <c r="AD25" s="288">
        <f t="shared" si="158"/>
        <v>1</v>
      </c>
      <c r="AE25" s="288">
        <f t="shared" si="158"/>
        <v>1</v>
      </c>
      <c r="AF25" s="288">
        <f t="shared" si="158"/>
        <v>1</v>
      </c>
      <c r="AG25" s="288">
        <f t="shared" si="158"/>
        <v>1</v>
      </c>
      <c r="AH25" s="288">
        <f t="shared" si="158"/>
        <v>1</v>
      </c>
      <c r="AI25" s="288">
        <f t="shared" si="158"/>
        <v>1</v>
      </c>
      <c r="AJ25" s="288">
        <f t="shared" si="158"/>
        <v>1</v>
      </c>
      <c r="AK25" s="288">
        <f t="shared" si="154"/>
        <v>1</v>
      </c>
      <c r="AL25" s="288">
        <f t="shared" si="154"/>
        <v>1</v>
      </c>
      <c r="AM25" s="288">
        <f t="shared" si="154"/>
        <v>1</v>
      </c>
      <c r="AN25" s="288">
        <f t="shared" si="154"/>
        <v>1</v>
      </c>
      <c r="AO25" s="288">
        <f t="shared" si="154"/>
        <v>1</v>
      </c>
      <c r="AP25" s="288">
        <f t="shared" si="154"/>
        <v>1</v>
      </c>
      <c r="AQ25" s="288">
        <f t="shared" si="154"/>
        <v>1</v>
      </c>
      <c r="AR25" s="288">
        <f t="shared" si="154"/>
        <v>1</v>
      </c>
      <c r="AS25" s="288">
        <f t="shared" si="154"/>
        <v>1</v>
      </c>
      <c r="AT25" s="288">
        <f t="shared" si="154"/>
        <v>1</v>
      </c>
      <c r="AU25" s="288">
        <f t="shared" si="154"/>
        <v>1</v>
      </c>
      <c r="AV25" s="288">
        <f t="shared" si="154"/>
        <v>1</v>
      </c>
      <c r="AW25" s="288">
        <f t="shared" si="154"/>
        <v>1</v>
      </c>
      <c r="AX25" s="288">
        <f t="shared" si="154"/>
        <v>1</v>
      </c>
      <c r="AY25" s="288">
        <f t="shared" si="154"/>
        <v>1</v>
      </c>
      <c r="AZ25" s="288">
        <f t="shared" si="154"/>
        <v>1</v>
      </c>
      <c r="BA25" s="288">
        <f t="shared" si="154"/>
        <v>1</v>
      </c>
      <c r="BB25" s="288">
        <f t="shared" si="154"/>
        <v>1</v>
      </c>
      <c r="BC25" s="288">
        <f t="shared" si="154"/>
        <v>1</v>
      </c>
      <c r="BD25" s="288">
        <f t="shared" si="154"/>
        <v>1</v>
      </c>
      <c r="BE25" s="288">
        <f t="shared" si="154"/>
        <v>1</v>
      </c>
      <c r="BF25" s="288">
        <f t="shared" si="154"/>
        <v>1</v>
      </c>
      <c r="BG25" s="288">
        <f t="shared" si="154"/>
        <v>1</v>
      </c>
      <c r="BH25" s="288">
        <f t="shared" si="154"/>
        <v>1</v>
      </c>
      <c r="BI25" s="288">
        <f t="shared" si="154"/>
        <v>1</v>
      </c>
      <c r="BJ25" s="288">
        <f t="shared" si="154"/>
        <v>1</v>
      </c>
      <c r="BK25" s="288">
        <f t="shared" si="154"/>
        <v>1</v>
      </c>
      <c r="BL25" s="288">
        <f t="shared" si="154"/>
        <v>1</v>
      </c>
      <c r="BM25" s="288">
        <f t="shared" si="154"/>
        <v>1</v>
      </c>
      <c r="BN25" s="288">
        <f t="shared" si="154"/>
        <v>1</v>
      </c>
      <c r="BO25" s="288">
        <f t="shared" si="154"/>
        <v>1</v>
      </c>
      <c r="BP25" s="288">
        <f t="shared" si="154"/>
        <v>1</v>
      </c>
      <c r="BQ25" s="288">
        <f t="shared" si="154"/>
        <v>1</v>
      </c>
      <c r="BR25" s="288">
        <f t="shared" si="154"/>
        <v>1</v>
      </c>
      <c r="BS25" s="288">
        <f t="shared" si="154"/>
        <v>1</v>
      </c>
      <c r="BT25" s="288">
        <f t="shared" si="154"/>
        <v>1</v>
      </c>
      <c r="BU25" s="288">
        <f t="shared" si="154"/>
        <v>1</v>
      </c>
      <c r="BV25" s="288">
        <f t="shared" si="154"/>
        <v>1</v>
      </c>
      <c r="BW25" s="288">
        <f t="shared" si="154"/>
        <v>1</v>
      </c>
      <c r="BX25" s="288">
        <f t="shared" si="154"/>
        <v>1</v>
      </c>
      <c r="BY25" s="288">
        <f t="shared" si="154"/>
        <v>1</v>
      </c>
      <c r="BZ25" s="288">
        <f t="shared" si="154"/>
        <v>1</v>
      </c>
      <c r="CA25" s="288">
        <f t="shared" si="154"/>
        <v>1</v>
      </c>
      <c r="CB25" s="288">
        <f t="shared" si="154"/>
        <v>1</v>
      </c>
      <c r="CC25" s="288">
        <f t="shared" si="154"/>
        <v>1</v>
      </c>
      <c r="CD25" s="288">
        <f t="shared" si="154"/>
        <v>1</v>
      </c>
      <c r="CE25" s="288">
        <f t="shared" si="154"/>
        <v>1</v>
      </c>
      <c r="CF25" s="288">
        <f t="shared" si="154"/>
        <v>1</v>
      </c>
      <c r="CG25" s="288">
        <f t="shared" si="154"/>
        <v>1</v>
      </c>
      <c r="CH25" s="288">
        <f t="shared" si="155"/>
        <v>1</v>
      </c>
      <c r="CI25" s="288">
        <f t="shared" si="155"/>
        <v>1</v>
      </c>
      <c r="CJ25" s="288">
        <f t="shared" si="155"/>
        <v>1</v>
      </c>
      <c r="CK25" s="288">
        <f t="shared" si="155"/>
        <v>1</v>
      </c>
      <c r="CL25" s="288">
        <f t="shared" si="155"/>
        <v>1</v>
      </c>
      <c r="CM25" s="288">
        <f t="shared" si="155"/>
        <v>1</v>
      </c>
      <c r="CN25" s="288">
        <f t="shared" si="155"/>
        <v>1</v>
      </c>
      <c r="CO25" s="288">
        <f t="shared" si="155"/>
        <v>1</v>
      </c>
      <c r="CP25" s="288">
        <f t="shared" si="155"/>
        <v>1</v>
      </c>
      <c r="CQ25" s="288">
        <f t="shared" si="155"/>
        <v>1</v>
      </c>
      <c r="CR25" s="288">
        <f t="shared" si="155"/>
        <v>1</v>
      </c>
      <c r="CS25" s="288">
        <f t="shared" si="155"/>
        <v>1</v>
      </c>
      <c r="CT25" s="288">
        <f t="shared" si="155"/>
        <v>1</v>
      </c>
      <c r="CU25" s="288">
        <f t="shared" si="155"/>
        <v>1</v>
      </c>
      <c r="CV25" s="288">
        <f t="shared" si="155"/>
        <v>1</v>
      </c>
      <c r="CW25" s="288">
        <f t="shared" si="155"/>
        <v>1</v>
      </c>
      <c r="CX25" s="288">
        <f t="shared" si="155"/>
        <v>1</v>
      </c>
      <c r="CY25" s="288">
        <f t="shared" si="155"/>
        <v>1</v>
      </c>
      <c r="CZ25" s="288">
        <f t="shared" si="155"/>
        <v>1</v>
      </c>
      <c r="DA25" s="288">
        <f t="shared" si="155"/>
        <v>1</v>
      </c>
      <c r="DB25" s="288">
        <f t="shared" si="155"/>
        <v>1</v>
      </c>
      <c r="DC25" s="288">
        <f t="shared" si="155"/>
        <v>1</v>
      </c>
      <c r="DD25" s="288">
        <f t="shared" si="155"/>
        <v>1</v>
      </c>
      <c r="DE25" s="288">
        <f t="shared" si="155"/>
        <v>1</v>
      </c>
      <c r="DF25" s="288">
        <f t="shared" si="155"/>
        <v>1</v>
      </c>
      <c r="DG25" s="288">
        <f t="shared" si="155"/>
        <v>1</v>
      </c>
      <c r="DH25" s="288">
        <f t="shared" si="155"/>
        <v>1</v>
      </c>
      <c r="DI25" s="288">
        <f t="shared" si="155"/>
        <v>1</v>
      </c>
      <c r="DJ25" s="288">
        <f t="shared" si="155"/>
        <v>1</v>
      </c>
      <c r="DK25" s="288">
        <f t="shared" si="155"/>
        <v>1</v>
      </c>
      <c r="DL25" s="288">
        <f t="shared" si="155"/>
        <v>1</v>
      </c>
      <c r="DM25" s="288">
        <f t="shared" si="155"/>
        <v>1</v>
      </c>
      <c r="DN25" s="288">
        <f t="shared" si="155"/>
        <v>1</v>
      </c>
      <c r="DO25" s="288">
        <f t="shared" si="155"/>
        <v>1</v>
      </c>
      <c r="DP25" s="288">
        <f t="shared" si="155"/>
        <v>1</v>
      </c>
      <c r="DQ25" s="288">
        <f t="shared" si="155"/>
        <v>1</v>
      </c>
      <c r="DR25" s="288">
        <f t="shared" si="155"/>
        <v>1</v>
      </c>
      <c r="DS25" s="288">
        <f t="shared" si="155"/>
        <v>1</v>
      </c>
      <c r="DT25" s="288">
        <f t="shared" si="155"/>
        <v>1</v>
      </c>
      <c r="DU25" s="288">
        <f t="shared" si="155"/>
        <v>1</v>
      </c>
      <c r="DV25" s="288">
        <f t="shared" si="155"/>
        <v>1</v>
      </c>
      <c r="DW25" s="288">
        <f t="shared" si="155"/>
        <v>1</v>
      </c>
      <c r="DX25" s="288">
        <f t="shared" si="155"/>
        <v>1</v>
      </c>
      <c r="DY25" s="288">
        <f t="shared" si="155"/>
        <v>1</v>
      </c>
      <c r="DZ25" s="288">
        <f t="shared" si="155"/>
        <v>1</v>
      </c>
      <c r="EA25" s="288">
        <f t="shared" si="155"/>
        <v>1</v>
      </c>
      <c r="EB25" s="288">
        <f t="shared" si="155"/>
        <v>1</v>
      </c>
      <c r="EC25" s="288">
        <f t="shared" si="155"/>
        <v>1</v>
      </c>
      <c r="ED25" s="288">
        <f t="shared" si="155"/>
        <v>1</v>
      </c>
      <c r="EE25" s="288">
        <f t="shared" si="155"/>
        <v>1</v>
      </c>
      <c r="EF25" s="288">
        <f t="shared" si="155"/>
        <v>1</v>
      </c>
      <c r="EG25" s="288">
        <f t="shared" si="155"/>
        <v>1</v>
      </c>
      <c r="EH25" s="288">
        <f t="shared" si="155"/>
        <v>1</v>
      </c>
      <c r="EI25" s="288">
        <f t="shared" si="155"/>
        <v>1</v>
      </c>
      <c r="EJ25" s="288">
        <f t="shared" si="155"/>
        <v>1</v>
      </c>
      <c r="EK25" s="288">
        <f t="shared" si="155"/>
        <v>1</v>
      </c>
      <c r="EL25" s="288">
        <f t="shared" si="155"/>
        <v>1</v>
      </c>
      <c r="EM25" s="288">
        <f t="shared" si="155"/>
        <v>1</v>
      </c>
      <c r="EN25" s="288">
        <f t="shared" si="155"/>
        <v>1</v>
      </c>
      <c r="EO25" s="288">
        <f t="shared" si="155"/>
        <v>1</v>
      </c>
      <c r="EP25" s="288">
        <f t="shared" si="155"/>
        <v>1</v>
      </c>
      <c r="EQ25" s="288">
        <f t="shared" si="155"/>
        <v>1</v>
      </c>
      <c r="ER25" s="288">
        <f t="shared" si="155"/>
        <v>1</v>
      </c>
      <c r="ES25" s="288">
        <f t="shared" si="155"/>
        <v>1</v>
      </c>
      <c r="ET25" s="288">
        <f t="shared" si="156"/>
        <v>1</v>
      </c>
      <c r="EU25" s="288">
        <f t="shared" si="156"/>
        <v>1</v>
      </c>
      <c r="EV25" s="288">
        <f t="shared" si="156"/>
        <v>1</v>
      </c>
      <c r="EW25" s="288">
        <f t="shared" si="156"/>
        <v>1</v>
      </c>
      <c r="EX25" s="288">
        <f t="shared" si="156"/>
        <v>1</v>
      </c>
      <c r="EY25" s="288">
        <f t="shared" si="156"/>
        <v>1</v>
      </c>
      <c r="EZ25" s="288">
        <f t="shared" si="156"/>
        <v>1</v>
      </c>
      <c r="FA25" s="288">
        <f t="shared" si="156"/>
        <v>1</v>
      </c>
      <c r="FB25" s="288">
        <f t="shared" si="156"/>
        <v>1</v>
      </c>
    </row>
    <row r="26" spans="1:158" ht="11.25" customHeight="1" outlineLevel="1" x14ac:dyDescent="0.2">
      <c r="C26" s="285">
        <f t="shared" si="157"/>
        <v>3</v>
      </c>
      <c r="D26" s="379"/>
      <c r="E26" s="380"/>
      <c r="F26" s="381"/>
      <c r="G26" s="381"/>
      <c r="H26" s="286">
        <f t="shared" si="151"/>
        <v>31</v>
      </c>
      <c r="I26" s="382"/>
      <c r="J26" s="287">
        <f t="shared" si="152"/>
        <v>43404</v>
      </c>
      <c r="T26" s="171"/>
      <c r="U26" s="288">
        <f t="shared" si="153"/>
        <v>1</v>
      </c>
      <c r="V26" s="288">
        <f t="shared" ref="V26:CG29" si="159">(V$14&lt;=$H26)+(V$14&gt;=$J26)</f>
        <v>1</v>
      </c>
      <c r="W26" s="288">
        <f t="shared" si="159"/>
        <v>1</v>
      </c>
      <c r="X26" s="288">
        <f t="shared" si="159"/>
        <v>1</v>
      </c>
      <c r="Y26" s="288">
        <f t="shared" si="159"/>
        <v>1</v>
      </c>
      <c r="Z26" s="288">
        <f t="shared" si="159"/>
        <v>1</v>
      </c>
      <c r="AA26" s="288">
        <f t="shared" si="159"/>
        <v>1</v>
      </c>
      <c r="AB26" s="288">
        <f t="shared" si="159"/>
        <v>1</v>
      </c>
      <c r="AC26" s="288">
        <f t="shared" si="159"/>
        <v>1</v>
      </c>
      <c r="AD26" s="288">
        <f t="shared" si="159"/>
        <v>1</v>
      </c>
      <c r="AE26" s="288">
        <f t="shared" si="159"/>
        <v>1</v>
      </c>
      <c r="AF26" s="288">
        <f t="shared" si="159"/>
        <v>1</v>
      </c>
      <c r="AG26" s="288">
        <f t="shared" si="159"/>
        <v>1</v>
      </c>
      <c r="AH26" s="288">
        <f t="shared" si="159"/>
        <v>1</v>
      </c>
      <c r="AI26" s="288">
        <f t="shared" si="159"/>
        <v>1</v>
      </c>
      <c r="AJ26" s="288">
        <f t="shared" si="159"/>
        <v>1</v>
      </c>
      <c r="AK26" s="288">
        <f t="shared" si="159"/>
        <v>1</v>
      </c>
      <c r="AL26" s="288">
        <f t="shared" si="159"/>
        <v>1</v>
      </c>
      <c r="AM26" s="288">
        <f t="shared" si="159"/>
        <v>1</v>
      </c>
      <c r="AN26" s="288">
        <f t="shared" si="159"/>
        <v>1</v>
      </c>
      <c r="AO26" s="288">
        <f t="shared" si="159"/>
        <v>1</v>
      </c>
      <c r="AP26" s="288">
        <f t="shared" si="159"/>
        <v>1</v>
      </c>
      <c r="AQ26" s="288">
        <f t="shared" si="159"/>
        <v>1</v>
      </c>
      <c r="AR26" s="288">
        <f t="shared" si="159"/>
        <v>1</v>
      </c>
      <c r="AS26" s="288">
        <f t="shared" si="159"/>
        <v>1</v>
      </c>
      <c r="AT26" s="288">
        <f t="shared" si="159"/>
        <v>1</v>
      </c>
      <c r="AU26" s="288">
        <f t="shared" si="159"/>
        <v>1</v>
      </c>
      <c r="AV26" s="288">
        <f t="shared" si="159"/>
        <v>1</v>
      </c>
      <c r="AW26" s="288">
        <f t="shared" si="159"/>
        <v>1</v>
      </c>
      <c r="AX26" s="288">
        <f t="shared" si="159"/>
        <v>1</v>
      </c>
      <c r="AY26" s="288">
        <f t="shared" si="159"/>
        <v>1</v>
      </c>
      <c r="AZ26" s="288">
        <f t="shared" si="159"/>
        <v>1</v>
      </c>
      <c r="BA26" s="288">
        <f t="shared" si="159"/>
        <v>1</v>
      </c>
      <c r="BB26" s="288">
        <f t="shared" si="159"/>
        <v>1</v>
      </c>
      <c r="BC26" s="288">
        <f t="shared" si="159"/>
        <v>1</v>
      </c>
      <c r="BD26" s="288">
        <f t="shared" si="159"/>
        <v>1</v>
      </c>
      <c r="BE26" s="288">
        <f t="shared" si="159"/>
        <v>1</v>
      </c>
      <c r="BF26" s="288">
        <f t="shared" si="159"/>
        <v>1</v>
      </c>
      <c r="BG26" s="288">
        <f t="shared" si="159"/>
        <v>1</v>
      </c>
      <c r="BH26" s="288">
        <f t="shared" si="159"/>
        <v>1</v>
      </c>
      <c r="BI26" s="288">
        <f t="shared" si="159"/>
        <v>1</v>
      </c>
      <c r="BJ26" s="288">
        <f t="shared" si="159"/>
        <v>1</v>
      </c>
      <c r="BK26" s="288">
        <f t="shared" si="159"/>
        <v>1</v>
      </c>
      <c r="BL26" s="288">
        <f t="shared" si="159"/>
        <v>1</v>
      </c>
      <c r="BM26" s="288">
        <f t="shared" si="159"/>
        <v>1</v>
      </c>
      <c r="BN26" s="288">
        <f t="shared" si="159"/>
        <v>1</v>
      </c>
      <c r="BO26" s="288">
        <f t="shared" si="159"/>
        <v>1</v>
      </c>
      <c r="BP26" s="288">
        <f t="shared" si="159"/>
        <v>1</v>
      </c>
      <c r="BQ26" s="288">
        <f t="shared" si="159"/>
        <v>1</v>
      </c>
      <c r="BR26" s="288">
        <f t="shared" si="159"/>
        <v>1</v>
      </c>
      <c r="BS26" s="288">
        <f t="shared" si="159"/>
        <v>1</v>
      </c>
      <c r="BT26" s="288">
        <f t="shared" si="159"/>
        <v>1</v>
      </c>
      <c r="BU26" s="288">
        <f t="shared" si="159"/>
        <v>1</v>
      </c>
      <c r="BV26" s="288">
        <f t="shared" si="159"/>
        <v>1</v>
      </c>
      <c r="BW26" s="288">
        <f t="shared" si="159"/>
        <v>1</v>
      </c>
      <c r="BX26" s="288">
        <f t="shared" si="159"/>
        <v>1</v>
      </c>
      <c r="BY26" s="288">
        <f t="shared" si="159"/>
        <v>1</v>
      </c>
      <c r="BZ26" s="288">
        <f t="shared" si="159"/>
        <v>1</v>
      </c>
      <c r="CA26" s="288">
        <f t="shared" si="159"/>
        <v>1</v>
      </c>
      <c r="CB26" s="288">
        <f t="shared" si="159"/>
        <v>1</v>
      </c>
      <c r="CC26" s="288">
        <f t="shared" si="159"/>
        <v>1</v>
      </c>
      <c r="CD26" s="288">
        <f t="shared" si="159"/>
        <v>1</v>
      </c>
      <c r="CE26" s="288">
        <f t="shared" si="159"/>
        <v>1</v>
      </c>
      <c r="CF26" s="288">
        <f t="shared" si="159"/>
        <v>1</v>
      </c>
      <c r="CG26" s="288">
        <f t="shared" si="159"/>
        <v>1</v>
      </c>
      <c r="CH26" s="288">
        <f t="shared" si="155"/>
        <v>1</v>
      </c>
      <c r="CI26" s="288">
        <f t="shared" si="155"/>
        <v>1</v>
      </c>
      <c r="CJ26" s="288">
        <f t="shared" si="155"/>
        <v>1</v>
      </c>
      <c r="CK26" s="288">
        <f t="shared" si="155"/>
        <v>1</v>
      </c>
      <c r="CL26" s="288">
        <f t="shared" si="155"/>
        <v>1</v>
      </c>
      <c r="CM26" s="288">
        <f t="shared" si="155"/>
        <v>1</v>
      </c>
      <c r="CN26" s="288">
        <f t="shared" si="155"/>
        <v>1</v>
      </c>
      <c r="CO26" s="288">
        <f t="shared" si="155"/>
        <v>1</v>
      </c>
      <c r="CP26" s="288">
        <f t="shared" si="155"/>
        <v>1</v>
      </c>
      <c r="CQ26" s="288">
        <f t="shared" si="155"/>
        <v>1</v>
      </c>
      <c r="CR26" s="288">
        <f t="shared" si="155"/>
        <v>1</v>
      </c>
      <c r="CS26" s="288">
        <f t="shared" si="155"/>
        <v>1</v>
      </c>
      <c r="CT26" s="288">
        <f t="shared" si="155"/>
        <v>1</v>
      </c>
      <c r="CU26" s="288">
        <f t="shared" si="155"/>
        <v>1</v>
      </c>
      <c r="CV26" s="288">
        <f t="shared" si="155"/>
        <v>1</v>
      </c>
      <c r="CW26" s="288">
        <f t="shared" si="155"/>
        <v>1</v>
      </c>
      <c r="CX26" s="288">
        <f t="shared" si="155"/>
        <v>1</v>
      </c>
      <c r="CY26" s="288">
        <f t="shared" si="155"/>
        <v>1</v>
      </c>
      <c r="CZ26" s="288">
        <f t="shared" si="155"/>
        <v>1</v>
      </c>
      <c r="DA26" s="288">
        <f t="shared" si="155"/>
        <v>1</v>
      </c>
      <c r="DB26" s="288">
        <f t="shared" si="155"/>
        <v>1</v>
      </c>
      <c r="DC26" s="288">
        <f t="shared" si="155"/>
        <v>1</v>
      </c>
      <c r="DD26" s="288">
        <f t="shared" si="155"/>
        <v>1</v>
      </c>
      <c r="DE26" s="288">
        <f t="shared" si="155"/>
        <v>1</v>
      </c>
      <c r="DF26" s="288">
        <f t="shared" si="155"/>
        <v>1</v>
      </c>
      <c r="DG26" s="288">
        <f t="shared" si="155"/>
        <v>1</v>
      </c>
      <c r="DH26" s="288">
        <f t="shared" si="155"/>
        <v>1</v>
      </c>
      <c r="DI26" s="288">
        <f t="shared" si="155"/>
        <v>1</v>
      </c>
      <c r="DJ26" s="288">
        <f t="shared" si="155"/>
        <v>1</v>
      </c>
      <c r="DK26" s="288">
        <f t="shared" si="155"/>
        <v>1</v>
      </c>
      <c r="DL26" s="288">
        <f t="shared" si="155"/>
        <v>1</v>
      </c>
      <c r="DM26" s="288">
        <f t="shared" si="155"/>
        <v>1</v>
      </c>
      <c r="DN26" s="288">
        <f t="shared" si="155"/>
        <v>1</v>
      </c>
      <c r="DO26" s="288">
        <f t="shared" si="155"/>
        <v>1</v>
      </c>
      <c r="DP26" s="288">
        <f t="shared" si="155"/>
        <v>1</v>
      </c>
      <c r="DQ26" s="288">
        <f t="shared" si="155"/>
        <v>1</v>
      </c>
      <c r="DR26" s="288">
        <f t="shared" si="155"/>
        <v>1</v>
      </c>
      <c r="DS26" s="288">
        <f t="shared" si="155"/>
        <v>1</v>
      </c>
      <c r="DT26" s="288">
        <f t="shared" si="155"/>
        <v>1</v>
      </c>
      <c r="DU26" s="288">
        <f t="shared" si="155"/>
        <v>1</v>
      </c>
      <c r="DV26" s="288">
        <f t="shared" si="155"/>
        <v>1</v>
      </c>
      <c r="DW26" s="288">
        <f t="shared" si="155"/>
        <v>1</v>
      </c>
      <c r="DX26" s="288">
        <f t="shared" si="155"/>
        <v>1</v>
      </c>
      <c r="DY26" s="288">
        <f t="shared" si="155"/>
        <v>1</v>
      </c>
      <c r="DZ26" s="288">
        <f t="shared" si="155"/>
        <v>1</v>
      </c>
      <c r="EA26" s="288">
        <f t="shared" si="155"/>
        <v>1</v>
      </c>
      <c r="EB26" s="288">
        <f t="shared" si="155"/>
        <v>1</v>
      </c>
      <c r="EC26" s="288">
        <f t="shared" si="155"/>
        <v>1</v>
      </c>
      <c r="ED26" s="288">
        <f t="shared" si="155"/>
        <v>1</v>
      </c>
      <c r="EE26" s="288">
        <f t="shared" si="155"/>
        <v>1</v>
      </c>
      <c r="EF26" s="288">
        <f t="shared" si="155"/>
        <v>1</v>
      </c>
      <c r="EG26" s="288">
        <f t="shared" si="155"/>
        <v>1</v>
      </c>
      <c r="EH26" s="288">
        <f t="shared" si="155"/>
        <v>1</v>
      </c>
      <c r="EI26" s="288">
        <f t="shared" si="155"/>
        <v>1</v>
      </c>
      <c r="EJ26" s="288">
        <f t="shared" si="155"/>
        <v>1</v>
      </c>
      <c r="EK26" s="288">
        <f t="shared" si="155"/>
        <v>1</v>
      </c>
      <c r="EL26" s="288">
        <f t="shared" si="155"/>
        <v>1</v>
      </c>
      <c r="EM26" s="288">
        <f t="shared" si="155"/>
        <v>1</v>
      </c>
      <c r="EN26" s="288">
        <f t="shared" si="155"/>
        <v>1</v>
      </c>
      <c r="EO26" s="288">
        <f t="shared" si="155"/>
        <v>1</v>
      </c>
      <c r="EP26" s="288">
        <f t="shared" si="155"/>
        <v>1</v>
      </c>
      <c r="EQ26" s="288">
        <f t="shared" si="155"/>
        <v>1</v>
      </c>
      <c r="ER26" s="288">
        <f t="shared" si="155"/>
        <v>1</v>
      </c>
      <c r="ES26" s="288">
        <f t="shared" si="155"/>
        <v>1</v>
      </c>
      <c r="ET26" s="288">
        <f t="shared" si="156"/>
        <v>1</v>
      </c>
      <c r="EU26" s="288">
        <f t="shared" si="156"/>
        <v>1</v>
      </c>
      <c r="EV26" s="288">
        <f t="shared" si="156"/>
        <v>1</v>
      </c>
      <c r="EW26" s="288">
        <f t="shared" si="156"/>
        <v>1</v>
      </c>
      <c r="EX26" s="288">
        <f t="shared" si="156"/>
        <v>1</v>
      </c>
      <c r="EY26" s="288">
        <f t="shared" si="156"/>
        <v>1</v>
      </c>
      <c r="EZ26" s="288">
        <f t="shared" si="156"/>
        <v>1</v>
      </c>
      <c r="FA26" s="288">
        <f t="shared" si="156"/>
        <v>1</v>
      </c>
      <c r="FB26" s="288">
        <f t="shared" si="156"/>
        <v>1</v>
      </c>
    </row>
    <row r="27" spans="1:158" ht="11.25" customHeight="1" outlineLevel="1" x14ac:dyDescent="0.2">
      <c r="C27" s="285">
        <f t="shared" si="157"/>
        <v>4</v>
      </c>
      <c r="D27" s="379"/>
      <c r="E27" s="380"/>
      <c r="F27" s="381"/>
      <c r="G27" s="381"/>
      <c r="H27" s="286">
        <f t="shared" si="151"/>
        <v>31</v>
      </c>
      <c r="I27" s="382"/>
      <c r="J27" s="287">
        <f t="shared" si="152"/>
        <v>43404</v>
      </c>
      <c r="T27" s="171"/>
      <c r="U27" s="288">
        <f t="shared" si="153"/>
        <v>1</v>
      </c>
      <c r="V27" s="288">
        <f t="shared" si="159"/>
        <v>1</v>
      </c>
      <c r="W27" s="288">
        <f t="shared" si="159"/>
        <v>1</v>
      </c>
      <c r="X27" s="288">
        <f t="shared" si="159"/>
        <v>1</v>
      </c>
      <c r="Y27" s="288">
        <f t="shared" si="159"/>
        <v>1</v>
      </c>
      <c r="Z27" s="288">
        <f t="shared" si="159"/>
        <v>1</v>
      </c>
      <c r="AA27" s="288">
        <f t="shared" si="159"/>
        <v>1</v>
      </c>
      <c r="AB27" s="288">
        <f t="shared" si="159"/>
        <v>1</v>
      </c>
      <c r="AC27" s="288">
        <f t="shared" si="159"/>
        <v>1</v>
      </c>
      <c r="AD27" s="288">
        <f t="shared" si="159"/>
        <v>1</v>
      </c>
      <c r="AE27" s="288">
        <f t="shared" si="159"/>
        <v>1</v>
      </c>
      <c r="AF27" s="288">
        <f t="shared" si="159"/>
        <v>1</v>
      </c>
      <c r="AG27" s="288">
        <f t="shared" si="159"/>
        <v>1</v>
      </c>
      <c r="AH27" s="288">
        <f t="shared" si="159"/>
        <v>1</v>
      </c>
      <c r="AI27" s="288">
        <f t="shared" si="159"/>
        <v>1</v>
      </c>
      <c r="AJ27" s="288">
        <f t="shared" si="159"/>
        <v>1</v>
      </c>
      <c r="AK27" s="288">
        <f t="shared" si="159"/>
        <v>1</v>
      </c>
      <c r="AL27" s="288">
        <f t="shared" si="159"/>
        <v>1</v>
      </c>
      <c r="AM27" s="288">
        <f t="shared" si="159"/>
        <v>1</v>
      </c>
      <c r="AN27" s="288">
        <f t="shared" si="159"/>
        <v>1</v>
      </c>
      <c r="AO27" s="288">
        <f t="shared" si="159"/>
        <v>1</v>
      </c>
      <c r="AP27" s="288">
        <f t="shared" si="159"/>
        <v>1</v>
      </c>
      <c r="AQ27" s="288">
        <f t="shared" si="159"/>
        <v>1</v>
      </c>
      <c r="AR27" s="288">
        <f t="shared" si="159"/>
        <v>1</v>
      </c>
      <c r="AS27" s="288">
        <f t="shared" si="159"/>
        <v>1</v>
      </c>
      <c r="AT27" s="288">
        <f t="shared" si="159"/>
        <v>1</v>
      </c>
      <c r="AU27" s="288">
        <f t="shared" si="159"/>
        <v>1</v>
      </c>
      <c r="AV27" s="288">
        <f t="shared" si="159"/>
        <v>1</v>
      </c>
      <c r="AW27" s="288">
        <f t="shared" si="159"/>
        <v>1</v>
      </c>
      <c r="AX27" s="288">
        <f t="shared" si="159"/>
        <v>1</v>
      </c>
      <c r="AY27" s="288">
        <f t="shared" si="159"/>
        <v>1</v>
      </c>
      <c r="AZ27" s="288">
        <f t="shared" si="159"/>
        <v>1</v>
      </c>
      <c r="BA27" s="288">
        <f t="shared" si="159"/>
        <v>1</v>
      </c>
      <c r="BB27" s="288">
        <f t="shared" si="159"/>
        <v>1</v>
      </c>
      <c r="BC27" s="288">
        <f t="shared" si="159"/>
        <v>1</v>
      </c>
      <c r="BD27" s="288">
        <f t="shared" si="159"/>
        <v>1</v>
      </c>
      <c r="BE27" s="288">
        <f t="shared" si="159"/>
        <v>1</v>
      </c>
      <c r="BF27" s="288">
        <f t="shared" si="159"/>
        <v>1</v>
      </c>
      <c r="BG27" s="288">
        <f t="shared" si="159"/>
        <v>1</v>
      </c>
      <c r="BH27" s="288">
        <f t="shared" si="159"/>
        <v>1</v>
      </c>
      <c r="BI27" s="288">
        <f t="shared" si="159"/>
        <v>1</v>
      </c>
      <c r="BJ27" s="288">
        <f t="shared" si="159"/>
        <v>1</v>
      </c>
      <c r="BK27" s="288">
        <f t="shared" si="159"/>
        <v>1</v>
      </c>
      <c r="BL27" s="288">
        <f t="shared" si="159"/>
        <v>1</v>
      </c>
      <c r="BM27" s="288">
        <f t="shared" si="159"/>
        <v>1</v>
      </c>
      <c r="BN27" s="288">
        <f t="shared" si="159"/>
        <v>1</v>
      </c>
      <c r="BO27" s="288">
        <f t="shared" si="159"/>
        <v>1</v>
      </c>
      <c r="BP27" s="288">
        <f t="shared" si="159"/>
        <v>1</v>
      </c>
      <c r="BQ27" s="288">
        <f t="shared" si="159"/>
        <v>1</v>
      </c>
      <c r="BR27" s="288">
        <f t="shared" si="159"/>
        <v>1</v>
      </c>
      <c r="BS27" s="288">
        <f t="shared" si="159"/>
        <v>1</v>
      </c>
      <c r="BT27" s="288">
        <f t="shared" si="159"/>
        <v>1</v>
      </c>
      <c r="BU27" s="288">
        <f t="shared" si="159"/>
        <v>1</v>
      </c>
      <c r="BV27" s="288">
        <f t="shared" si="159"/>
        <v>1</v>
      </c>
      <c r="BW27" s="288">
        <f t="shared" si="159"/>
        <v>1</v>
      </c>
      <c r="BX27" s="288">
        <f t="shared" si="159"/>
        <v>1</v>
      </c>
      <c r="BY27" s="288">
        <f t="shared" si="159"/>
        <v>1</v>
      </c>
      <c r="BZ27" s="288">
        <f t="shared" si="159"/>
        <v>1</v>
      </c>
      <c r="CA27" s="288">
        <f t="shared" si="159"/>
        <v>1</v>
      </c>
      <c r="CB27" s="288">
        <f t="shared" si="159"/>
        <v>1</v>
      </c>
      <c r="CC27" s="288">
        <f t="shared" si="159"/>
        <v>1</v>
      </c>
      <c r="CD27" s="288">
        <f t="shared" si="159"/>
        <v>1</v>
      </c>
      <c r="CE27" s="288">
        <f t="shared" si="159"/>
        <v>1</v>
      </c>
      <c r="CF27" s="288">
        <f t="shared" si="159"/>
        <v>1</v>
      </c>
      <c r="CG27" s="288">
        <f t="shared" si="159"/>
        <v>1</v>
      </c>
      <c r="CH27" s="288">
        <f t="shared" si="155"/>
        <v>1</v>
      </c>
      <c r="CI27" s="288">
        <f t="shared" si="155"/>
        <v>1</v>
      </c>
      <c r="CJ27" s="288">
        <f t="shared" si="155"/>
        <v>1</v>
      </c>
      <c r="CK27" s="288">
        <f t="shared" si="155"/>
        <v>1</v>
      </c>
      <c r="CL27" s="288">
        <f t="shared" si="155"/>
        <v>1</v>
      </c>
      <c r="CM27" s="288">
        <f t="shared" si="155"/>
        <v>1</v>
      </c>
      <c r="CN27" s="288">
        <f t="shared" si="155"/>
        <v>1</v>
      </c>
      <c r="CO27" s="288">
        <f t="shared" si="155"/>
        <v>1</v>
      </c>
      <c r="CP27" s="288">
        <f t="shared" si="155"/>
        <v>1</v>
      </c>
      <c r="CQ27" s="288">
        <f t="shared" si="155"/>
        <v>1</v>
      </c>
      <c r="CR27" s="288">
        <f t="shared" si="155"/>
        <v>1</v>
      </c>
      <c r="CS27" s="288">
        <f t="shared" si="155"/>
        <v>1</v>
      </c>
      <c r="CT27" s="288">
        <f t="shared" si="155"/>
        <v>1</v>
      </c>
      <c r="CU27" s="288">
        <f t="shared" si="155"/>
        <v>1</v>
      </c>
      <c r="CV27" s="288">
        <f t="shared" si="155"/>
        <v>1</v>
      </c>
      <c r="CW27" s="288">
        <f t="shared" si="155"/>
        <v>1</v>
      </c>
      <c r="CX27" s="288">
        <f t="shared" si="155"/>
        <v>1</v>
      </c>
      <c r="CY27" s="288">
        <f t="shared" si="155"/>
        <v>1</v>
      </c>
      <c r="CZ27" s="288">
        <f t="shared" si="155"/>
        <v>1</v>
      </c>
      <c r="DA27" s="288">
        <f t="shared" si="155"/>
        <v>1</v>
      </c>
      <c r="DB27" s="288">
        <f t="shared" si="155"/>
        <v>1</v>
      </c>
      <c r="DC27" s="288">
        <f t="shared" si="155"/>
        <v>1</v>
      </c>
      <c r="DD27" s="288">
        <f t="shared" si="155"/>
        <v>1</v>
      </c>
      <c r="DE27" s="288">
        <f t="shared" si="155"/>
        <v>1</v>
      </c>
      <c r="DF27" s="288">
        <f t="shared" si="155"/>
        <v>1</v>
      </c>
      <c r="DG27" s="288">
        <f t="shared" si="155"/>
        <v>1</v>
      </c>
      <c r="DH27" s="288">
        <f t="shared" si="155"/>
        <v>1</v>
      </c>
      <c r="DI27" s="288">
        <f t="shared" si="155"/>
        <v>1</v>
      </c>
      <c r="DJ27" s="288">
        <f t="shared" si="155"/>
        <v>1</v>
      </c>
      <c r="DK27" s="288">
        <f t="shared" si="155"/>
        <v>1</v>
      </c>
      <c r="DL27" s="288">
        <f t="shared" si="155"/>
        <v>1</v>
      </c>
      <c r="DM27" s="288">
        <f t="shared" si="155"/>
        <v>1</v>
      </c>
      <c r="DN27" s="288">
        <f t="shared" si="155"/>
        <v>1</v>
      </c>
      <c r="DO27" s="288">
        <f t="shared" si="155"/>
        <v>1</v>
      </c>
      <c r="DP27" s="288">
        <f t="shared" si="155"/>
        <v>1</v>
      </c>
      <c r="DQ27" s="288">
        <f t="shared" si="155"/>
        <v>1</v>
      </c>
      <c r="DR27" s="288">
        <f t="shared" si="155"/>
        <v>1</v>
      </c>
      <c r="DS27" s="288">
        <f t="shared" si="155"/>
        <v>1</v>
      </c>
      <c r="DT27" s="288">
        <f t="shared" si="155"/>
        <v>1</v>
      </c>
      <c r="DU27" s="288">
        <f t="shared" si="155"/>
        <v>1</v>
      </c>
      <c r="DV27" s="288">
        <f t="shared" si="155"/>
        <v>1</v>
      </c>
      <c r="DW27" s="288">
        <f t="shared" si="155"/>
        <v>1</v>
      </c>
      <c r="DX27" s="288">
        <f t="shared" si="155"/>
        <v>1</v>
      </c>
      <c r="DY27" s="288">
        <f t="shared" si="155"/>
        <v>1</v>
      </c>
      <c r="DZ27" s="288">
        <f t="shared" si="155"/>
        <v>1</v>
      </c>
      <c r="EA27" s="288">
        <f t="shared" si="155"/>
        <v>1</v>
      </c>
      <c r="EB27" s="288">
        <f t="shared" si="155"/>
        <v>1</v>
      </c>
      <c r="EC27" s="288">
        <f t="shared" si="155"/>
        <v>1</v>
      </c>
      <c r="ED27" s="288">
        <f t="shared" si="155"/>
        <v>1</v>
      </c>
      <c r="EE27" s="288">
        <f t="shared" si="155"/>
        <v>1</v>
      </c>
      <c r="EF27" s="288">
        <f t="shared" si="155"/>
        <v>1</v>
      </c>
      <c r="EG27" s="288">
        <f t="shared" si="155"/>
        <v>1</v>
      </c>
      <c r="EH27" s="288">
        <f t="shared" si="155"/>
        <v>1</v>
      </c>
      <c r="EI27" s="288">
        <f t="shared" si="155"/>
        <v>1</v>
      </c>
      <c r="EJ27" s="288">
        <f t="shared" si="155"/>
        <v>1</v>
      </c>
      <c r="EK27" s="288">
        <f t="shared" si="155"/>
        <v>1</v>
      </c>
      <c r="EL27" s="288">
        <f t="shared" si="155"/>
        <v>1</v>
      </c>
      <c r="EM27" s="288">
        <f t="shared" si="155"/>
        <v>1</v>
      </c>
      <c r="EN27" s="288">
        <f t="shared" si="155"/>
        <v>1</v>
      </c>
      <c r="EO27" s="288">
        <f t="shared" si="155"/>
        <v>1</v>
      </c>
      <c r="EP27" s="288">
        <f t="shared" si="155"/>
        <v>1</v>
      </c>
      <c r="EQ27" s="288">
        <f t="shared" si="155"/>
        <v>1</v>
      </c>
      <c r="ER27" s="288">
        <f t="shared" si="155"/>
        <v>1</v>
      </c>
      <c r="ES27" s="288">
        <f t="shared" ref="ES27:FB42" si="160">(ES$14&lt;=$H27)+(ES$14&gt;=$J27)</f>
        <v>1</v>
      </c>
      <c r="ET27" s="288">
        <f t="shared" si="160"/>
        <v>1</v>
      </c>
      <c r="EU27" s="288">
        <f t="shared" si="160"/>
        <v>1</v>
      </c>
      <c r="EV27" s="288">
        <f t="shared" si="160"/>
        <v>1</v>
      </c>
      <c r="EW27" s="288">
        <f t="shared" si="160"/>
        <v>1</v>
      </c>
      <c r="EX27" s="288">
        <f t="shared" si="160"/>
        <v>1</v>
      </c>
      <c r="EY27" s="288">
        <f t="shared" si="160"/>
        <v>1</v>
      </c>
      <c r="EZ27" s="288">
        <f t="shared" si="160"/>
        <v>1</v>
      </c>
      <c r="FA27" s="288">
        <f t="shared" si="160"/>
        <v>1</v>
      </c>
      <c r="FB27" s="288">
        <f t="shared" si="160"/>
        <v>1</v>
      </c>
    </row>
    <row r="28" spans="1:158" ht="11.25" customHeight="1" outlineLevel="1" x14ac:dyDescent="0.2">
      <c r="C28" s="285">
        <f t="shared" si="157"/>
        <v>5</v>
      </c>
      <c r="D28" s="379"/>
      <c r="E28" s="380"/>
      <c r="F28" s="381"/>
      <c r="G28" s="381"/>
      <c r="H28" s="286">
        <f t="shared" si="151"/>
        <v>31</v>
      </c>
      <c r="I28" s="382"/>
      <c r="J28" s="287">
        <f t="shared" si="152"/>
        <v>43404</v>
      </c>
      <c r="T28" s="171"/>
      <c r="U28" s="288">
        <f t="shared" si="153"/>
        <v>1</v>
      </c>
      <c r="V28" s="288">
        <f t="shared" si="159"/>
        <v>1</v>
      </c>
      <c r="W28" s="288">
        <f t="shared" si="159"/>
        <v>1</v>
      </c>
      <c r="X28" s="288">
        <f t="shared" si="159"/>
        <v>1</v>
      </c>
      <c r="Y28" s="288">
        <f t="shared" si="159"/>
        <v>1</v>
      </c>
      <c r="Z28" s="288">
        <f t="shared" si="159"/>
        <v>1</v>
      </c>
      <c r="AA28" s="288">
        <f t="shared" si="159"/>
        <v>1</v>
      </c>
      <c r="AB28" s="288">
        <f t="shared" si="159"/>
        <v>1</v>
      </c>
      <c r="AC28" s="288">
        <f t="shared" si="159"/>
        <v>1</v>
      </c>
      <c r="AD28" s="288">
        <f t="shared" si="159"/>
        <v>1</v>
      </c>
      <c r="AE28" s="288">
        <f t="shared" si="159"/>
        <v>1</v>
      </c>
      <c r="AF28" s="288">
        <f t="shared" si="159"/>
        <v>1</v>
      </c>
      <c r="AG28" s="288">
        <f t="shared" si="159"/>
        <v>1</v>
      </c>
      <c r="AH28" s="288">
        <f t="shared" si="159"/>
        <v>1</v>
      </c>
      <c r="AI28" s="288">
        <f t="shared" si="159"/>
        <v>1</v>
      </c>
      <c r="AJ28" s="288">
        <f t="shared" si="159"/>
        <v>1</v>
      </c>
      <c r="AK28" s="288">
        <f t="shared" si="159"/>
        <v>1</v>
      </c>
      <c r="AL28" s="288">
        <f t="shared" si="159"/>
        <v>1</v>
      </c>
      <c r="AM28" s="288">
        <f t="shared" si="159"/>
        <v>1</v>
      </c>
      <c r="AN28" s="288">
        <f t="shared" si="159"/>
        <v>1</v>
      </c>
      <c r="AO28" s="288">
        <f t="shared" si="159"/>
        <v>1</v>
      </c>
      <c r="AP28" s="288">
        <f t="shared" si="159"/>
        <v>1</v>
      </c>
      <c r="AQ28" s="288">
        <f t="shared" si="159"/>
        <v>1</v>
      </c>
      <c r="AR28" s="288">
        <f t="shared" si="159"/>
        <v>1</v>
      </c>
      <c r="AS28" s="288">
        <f t="shared" si="159"/>
        <v>1</v>
      </c>
      <c r="AT28" s="288">
        <f t="shared" si="159"/>
        <v>1</v>
      </c>
      <c r="AU28" s="288">
        <f t="shared" si="159"/>
        <v>1</v>
      </c>
      <c r="AV28" s="288">
        <f t="shared" si="159"/>
        <v>1</v>
      </c>
      <c r="AW28" s="288">
        <f t="shared" si="159"/>
        <v>1</v>
      </c>
      <c r="AX28" s="288">
        <f t="shared" si="159"/>
        <v>1</v>
      </c>
      <c r="AY28" s="288">
        <f t="shared" si="159"/>
        <v>1</v>
      </c>
      <c r="AZ28" s="288">
        <f t="shared" si="159"/>
        <v>1</v>
      </c>
      <c r="BA28" s="288">
        <f t="shared" si="159"/>
        <v>1</v>
      </c>
      <c r="BB28" s="288">
        <f t="shared" si="159"/>
        <v>1</v>
      </c>
      <c r="BC28" s="288">
        <f t="shared" si="159"/>
        <v>1</v>
      </c>
      <c r="BD28" s="288">
        <f t="shared" si="159"/>
        <v>1</v>
      </c>
      <c r="BE28" s="288">
        <f t="shared" si="159"/>
        <v>1</v>
      </c>
      <c r="BF28" s="288">
        <f t="shared" si="159"/>
        <v>1</v>
      </c>
      <c r="BG28" s="288">
        <f t="shared" si="159"/>
        <v>1</v>
      </c>
      <c r="BH28" s="288">
        <f t="shared" si="159"/>
        <v>1</v>
      </c>
      <c r="BI28" s="288">
        <f t="shared" si="159"/>
        <v>1</v>
      </c>
      <c r="BJ28" s="288">
        <f t="shared" si="159"/>
        <v>1</v>
      </c>
      <c r="BK28" s="288">
        <f t="shared" si="159"/>
        <v>1</v>
      </c>
      <c r="BL28" s="288">
        <f t="shared" si="159"/>
        <v>1</v>
      </c>
      <c r="BM28" s="288">
        <f t="shared" si="159"/>
        <v>1</v>
      </c>
      <c r="BN28" s="288">
        <f t="shared" si="159"/>
        <v>1</v>
      </c>
      <c r="BO28" s="288">
        <f t="shared" si="159"/>
        <v>1</v>
      </c>
      <c r="BP28" s="288">
        <f t="shared" si="159"/>
        <v>1</v>
      </c>
      <c r="BQ28" s="288">
        <f t="shared" si="159"/>
        <v>1</v>
      </c>
      <c r="BR28" s="288">
        <f t="shared" si="159"/>
        <v>1</v>
      </c>
      <c r="BS28" s="288">
        <f t="shared" si="159"/>
        <v>1</v>
      </c>
      <c r="BT28" s="288">
        <f t="shared" si="159"/>
        <v>1</v>
      </c>
      <c r="BU28" s="288">
        <f t="shared" si="159"/>
        <v>1</v>
      </c>
      <c r="BV28" s="288">
        <f t="shared" si="159"/>
        <v>1</v>
      </c>
      <c r="BW28" s="288">
        <f t="shared" si="159"/>
        <v>1</v>
      </c>
      <c r="BX28" s="288">
        <f t="shared" si="159"/>
        <v>1</v>
      </c>
      <c r="BY28" s="288">
        <f t="shared" si="159"/>
        <v>1</v>
      </c>
      <c r="BZ28" s="288">
        <f t="shared" si="159"/>
        <v>1</v>
      </c>
      <c r="CA28" s="288">
        <f t="shared" si="159"/>
        <v>1</v>
      </c>
      <c r="CB28" s="288">
        <f t="shared" si="159"/>
        <v>1</v>
      </c>
      <c r="CC28" s="288">
        <f t="shared" si="159"/>
        <v>1</v>
      </c>
      <c r="CD28" s="288">
        <f t="shared" si="159"/>
        <v>1</v>
      </c>
      <c r="CE28" s="288">
        <f t="shared" si="159"/>
        <v>1</v>
      </c>
      <c r="CF28" s="288">
        <f t="shared" si="159"/>
        <v>1</v>
      </c>
      <c r="CG28" s="288">
        <f t="shared" si="159"/>
        <v>1</v>
      </c>
      <c r="CH28" s="288">
        <f t="shared" ref="CH28:DM28" si="161">(CH$14&lt;=$H28)+(CH$14&gt;=$J28)</f>
        <v>1</v>
      </c>
      <c r="CI28" s="288">
        <f t="shared" si="161"/>
        <v>1</v>
      </c>
      <c r="CJ28" s="288">
        <f t="shared" si="161"/>
        <v>1</v>
      </c>
      <c r="CK28" s="288">
        <f t="shared" si="161"/>
        <v>1</v>
      </c>
      <c r="CL28" s="288">
        <f t="shared" si="161"/>
        <v>1</v>
      </c>
      <c r="CM28" s="288">
        <f t="shared" si="161"/>
        <v>1</v>
      </c>
      <c r="CN28" s="288">
        <f t="shared" si="161"/>
        <v>1</v>
      </c>
      <c r="CO28" s="288">
        <f t="shared" si="161"/>
        <v>1</v>
      </c>
      <c r="CP28" s="288">
        <f t="shared" si="161"/>
        <v>1</v>
      </c>
      <c r="CQ28" s="288">
        <f t="shared" si="161"/>
        <v>1</v>
      </c>
      <c r="CR28" s="288">
        <f t="shared" si="161"/>
        <v>1</v>
      </c>
      <c r="CS28" s="288">
        <f t="shared" si="161"/>
        <v>1</v>
      </c>
      <c r="CT28" s="288">
        <f t="shared" si="161"/>
        <v>1</v>
      </c>
      <c r="CU28" s="288">
        <f t="shared" si="161"/>
        <v>1</v>
      </c>
      <c r="CV28" s="288">
        <f t="shared" si="161"/>
        <v>1</v>
      </c>
      <c r="CW28" s="288">
        <f t="shared" si="161"/>
        <v>1</v>
      </c>
      <c r="CX28" s="288">
        <f t="shared" si="161"/>
        <v>1</v>
      </c>
      <c r="CY28" s="288">
        <f t="shared" si="161"/>
        <v>1</v>
      </c>
      <c r="CZ28" s="288">
        <f t="shared" si="161"/>
        <v>1</v>
      </c>
      <c r="DA28" s="288">
        <f t="shared" si="161"/>
        <v>1</v>
      </c>
      <c r="DB28" s="288">
        <f t="shared" si="161"/>
        <v>1</v>
      </c>
      <c r="DC28" s="288">
        <f t="shared" si="161"/>
        <v>1</v>
      </c>
      <c r="DD28" s="288">
        <f t="shared" si="161"/>
        <v>1</v>
      </c>
      <c r="DE28" s="288">
        <f t="shared" si="161"/>
        <v>1</v>
      </c>
      <c r="DF28" s="288">
        <f t="shared" si="161"/>
        <v>1</v>
      </c>
      <c r="DG28" s="288">
        <f t="shared" si="161"/>
        <v>1</v>
      </c>
      <c r="DH28" s="288">
        <f t="shared" si="161"/>
        <v>1</v>
      </c>
      <c r="DI28" s="288">
        <f t="shared" si="161"/>
        <v>1</v>
      </c>
      <c r="DJ28" s="288">
        <f t="shared" si="161"/>
        <v>1</v>
      </c>
      <c r="DK28" s="288">
        <f t="shared" si="161"/>
        <v>1</v>
      </c>
      <c r="DL28" s="288">
        <f t="shared" si="161"/>
        <v>1</v>
      </c>
      <c r="DM28" s="288">
        <f t="shared" si="161"/>
        <v>1</v>
      </c>
      <c r="DN28" s="288">
        <f t="shared" ref="DN28:ES28" si="162">(DN$14&lt;=$H28)+(DN$14&gt;=$J28)</f>
        <v>1</v>
      </c>
      <c r="DO28" s="288">
        <f t="shared" si="162"/>
        <v>1</v>
      </c>
      <c r="DP28" s="288">
        <f t="shared" si="162"/>
        <v>1</v>
      </c>
      <c r="DQ28" s="288">
        <f t="shared" si="162"/>
        <v>1</v>
      </c>
      <c r="DR28" s="288">
        <f t="shared" si="162"/>
        <v>1</v>
      </c>
      <c r="DS28" s="288">
        <f t="shared" si="162"/>
        <v>1</v>
      </c>
      <c r="DT28" s="288">
        <f t="shared" si="162"/>
        <v>1</v>
      </c>
      <c r="DU28" s="288">
        <f t="shared" si="162"/>
        <v>1</v>
      </c>
      <c r="DV28" s="288">
        <f t="shared" si="162"/>
        <v>1</v>
      </c>
      <c r="DW28" s="288">
        <f t="shared" si="162"/>
        <v>1</v>
      </c>
      <c r="DX28" s="288">
        <f t="shared" si="162"/>
        <v>1</v>
      </c>
      <c r="DY28" s="288">
        <f t="shared" si="162"/>
        <v>1</v>
      </c>
      <c r="DZ28" s="288">
        <f t="shared" si="162"/>
        <v>1</v>
      </c>
      <c r="EA28" s="288">
        <f t="shared" si="162"/>
        <v>1</v>
      </c>
      <c r="EB28" s="288">
        <f t="shared" si="162"/>
        <v>1</v>
      </c>
      <c r="EC28" s="288">
        <f t="shared" si="162"/>
        <v>1</v>
      </c>
      <c r="ED28" s="288">
        <f t="shared" si="162"/>
        <v>1</v>
      </c>
      <c r="EE28" s="288">
        <f t="shared" si="162"/>
        <v>1</v>
      </c>
      <c r="EF28" s="288">
        <f t="shared" si="162"/>
        <v>1</v>
      </c>
      <c r="EG28" s="288">
        <f t="shared" si="162"/>
        <v>1</v>
      </c>
      <c r="EH28" s="288">
        <f t="shared" si="162"/>
        <v>1</v>
      </c>
      <c r="EI28" s="288">
        <f t="shared" si="162"/>
        <v>1</v>
      </c>
      <c r="EJ28" s="288">
        <f t="shared" si="162"/>
        <v>1</v>
      </c>
      <c r="EK28" s="288">
        <f t="shared" si="162"/>
        <v>1</v>
      </c>
      <c r="EL28" s="288">
        <f t="shared" si="162"/>
        <v>1</v>
      </c>
      <c r="EM28" s="288">
        <f t="shared" si="162"/>
        <v>1</v>
      </c>
      <c r="EN28" s="288">
        <f t="shared" si="162"/>
        <v>1</v>
      </c>
      <c r="EO28" s="288">
        <f t="shared" si="162"/>
        <v>1</v>
      </c>
      <c r="EP28" s="288">
        <f t="shared" si="162"/>
        <v>1</v>
      </c>
      <c r="EQ28" s="288">
        <f t="shared" si="162"/>
        <v>1</v>
      </c>
      <c r="ER28" s="288">
        <f t="shared" si="162"/>
        <v>1</v>
      </c>
      <c r="ES28" s="288">
        <f t="shared" si="162"/>
        <v>1</v>
      </c>
      <c r="ET28" s="288">
        <f t="shared" si="160"/>
        <v>1</v>
      </c>
      <c r="EU28" s="288">
        <f t="shared" si="160"/>
        <v>1</v>
      </c>
      <c r="EV28" s="288">
        <f t="shared" si="160"/>
        <v>1</v>
      </c>
      <c r="EW28" s="288">
        <f t="shared" si="160"/>
        <v>1</v>
      </c>
      <c r="EX28" s="288">
        <f t="shared" si="160"/>
        <v>1</v>
      </c>
      <c r="EY28" s="288">
        <f t="shared" si="160"/>
        <v>1</v>
      </c>
      <c r="EZ28" s="288">
        <f t="shared" si="160"/>
        <v>1</v>
      </c>
      <c r="FA28" s="288">
        <f t="shared" si="160"/>
        <v>1</v>
      </c>
      <c r="FB28" s="288">
        <f t="shared" si="160"/>
        <v>1</v>
      </c>
    </row>
    <row r="29" spans="1:158" ht="11.25" customHeight="1" outlineLevel="1" x14ac:dyDescent="0.2">
      <c r="C29" s="285">
        <f t="shared" si="157"/>
        <v>6</v>
      </c>
      <c r="D29" s="379"/>
      <c r="E29" s="380"/>
      <c r="F29" s="381"/>
      <c r="G29" s="381"/>
      <c r="H29" s="286">
        <f t="shared" si="151"/>
        <v>31</v>
      </c>
      <c r="I29" s="382"/>
      <c r="J29" s="287">
        <f t="shared" si="152"/>
        <v>43404</v>
      </c>
      <c r="T29" s="171"/>
      <c r="U29" s="288">
        <f t="shared" si="153"/>
        <v>1</v>
      </c>
      <c r="V29" s="288">
        <f t="shared" si="159"/>
        <v>1</v>
      </c>
      <c r="W29" s="288">
        <f t="shared" si="159"/>
        <v>1</v>
      </c>
      <c r="X29" s="288">
        <f t="shared" si="159"/>
        <v>1</v>
      </c>
      <c r="Y29" s="288">
        <f t="shared" si="159"/>
        <v>1</v>
      </c>
      <c r="Z29" s="288">
        <f t="shared" si="159"/>
        <v>1</v>
      </c>
      <c r="AA29" s="288">
        <f t="shared" si="159"/>
        <v>1</v>
      </c>
      <c r="AB29" s="288">
        <f t="shared" si="159"/>
        <v>1</v>
      </c>
      <c r="AC29" s="288">
        <f t="shared" si="159"/>
        <v>1</v>
      </c>
      <c r="AD29" s="288">
        <f t="shared" si="159"/>
        <v>1</v>
      </c>
      <c r="AE29" s="288">
        <f t="shared" si="159"/>
        <v>1</v>
      </c>
      <c r="AF29" s="288">
        <f t="shared" si="159"/>
        <v>1</v>
      </c>
      <c r="AG29" s="288">
        <f t="shared" si="159"/>
        <v>1</v>
      </c>
      <c r="AH29" s="288">
        <f t="shared" si="159"/>
        <v>1</v>
      </c>
      <c r="AI29" s="288">
        <f t="shared" si="159"/>
        <v>1</v>
      </c>
      <c r="AJ29" s="288">
        <f t="shared" si="159"/>
        <v>1</v>
      </c>
      <c r="AK29" s="288">
        <f t="shared" si="159"/>
        <v>1</v>
      </c>
      <c r="AL29" s="288">
        <f t="shared" si="159"/>
        <v>1</v>
      </c>
      <c r="AM29" s="288">
        <f t="shared" si="159"/>
        <v>1</v>
      </c>
      <c r="AN29" s="288">
        <f t="shared" si="159"/>
        <v>1</v>
      </c>
      <c r="AO29" s="288">
        <f t="shared" si="159"/>
        <v>1</v>
      </c>
      <c r="AP29" s="288">
        <f t="shared" si="159"/>
        <v>1</v>
      </c>
      <c r="AQ29" s="288">
        <f t="shared" si="159"/>
        <v>1</v>
      </c>
      <c r="AR29" s="288">
        <f t="shared" si="159"/>
        <v>1</v>
      </c>
      <c r="AS29" s="288">
        <f t="shared" si="159"/>
        <v>1</v>
      </c>
      <c r="AT29" s="288">
        <f t="shared" si="159"/>
        <v>1</v>
      </c>
      <c r="AU29" s="288">
        <f t="shared" si="159"/>
        <v>1</v>
      </c>
      <c r="AV29" s="288">
        <f t="shared" si="159"/>
        <v>1</v>
      </c>
      <c r="AW29" s="288">
        <f t="shared" si="159"/>
        <v>1</v>
      </c>
      <c r="AX29" s="288">
        <f t="shared" si="159"/>
        <v>1</v>
      </c>
      <c r="AY29" s="288">
        <f t="shared" si="159"/>
        <v>1</v>
      </c>
      <c r="AZ29" s="288">
        <f t="shared" si="159"/>
        <v>1</v>
      </c>
      <c r="BA29" s="288">
        <f t="shared" si="159"/>
        <v>1</v>
      </c>
      <c r="BB29" s="288">
        <f t="shared" si="159"/>
        <v>1</v>
      </c>
      <c r="BC29" s="288">
        <f t="shared" si="159"/>
        <v>1</v>
      </c>
      <c r="BD29" s="288">
        <f t="shared" si="159"/>
        <v>1</v>
      </c>
      <c r="BE29" s="288">
        <f t="shared" si="159"/>
        <v>1</v>
      </c>
      <c r="BF29" s="288">
        <f t="shared" si="159"/>
        <v>1</v>
      </c>
      <c r="BG29" s="288">
        <f t="shared" si="159"/>
        <v>1</v>
      </c>
      <c r="BH29" s="288">
        <f t="shared" si="159"/>
        <v>1</v>
      </c>
      <c r="BI29" s="288">
        <f t="shared" si="159"/>
        <v>1</v>
      </c>
      <c r="BJ29" s="288">
        <f t="shared" si="159"/>
        <v>1</v>
      </c>
      <c r="BK29" s="288">
        <f t="shared" si="159"/>
        <v>1</v>
      </c>
      <c r="BL29" s="288">
        <f t="shared" si="159"/>
        <v>1</v>
      </c>
      <c r="BM29" s="288">
        <f t="shared" si="159"/>
        <v>1</v>
      </c>
      <c r="BN29" s="288">
        <f t="shared" si="159"/>
        <v>1</v>
      </c>
      <c r="BO29" s="288">
        <f t="shared" si="159"/>
        <v>1</v>
      </c>
      <c r="BP29" s="288">
        <f t="shared" si="159"/>
        <v>1</v>
      </c>
      <c r="BQ29" s="288">
        <f t="shared" si="159"/>
        <v>1</v>
      </c>
      <c r="BR29" s="288">
        <f t="shared" si="159"/>
        <v>1</v>
      </c>
      <c r="BS29" s="288">
        <f t="shared" si="159"/>
        <v>1</v>
      </c>
      <c r="BT29" s="288">
        <f t="shared" si="159"/>
        <v>1</v>
      </c>
      <c r="BU29" s="288">
        <f t="shared" si="159"/>
        <v>1</v>
      </c>
      <c r="BV29" s="288">
        <f t="shared" si="159"/>
        <v>1</v>
      </c>
      <c r="BW29" s="288">
        <f t="shared" si="159"/>
        <v>1</v>
      </c>
      <c r="BX29" s="288">
        <f t="shared" si="159"/>
        <v>1</v>
      </c>
      <c r="BY29" s="288">
        <f t="shared" si="159"/>
        <v>1</v>
      </c>
      <c r="BZ29" s="288">
        <f t="shared" si="159"/>
        <v>1</v>
      </c>
      <c r="CA29" s="288">
        <f t="shared" si="159"/>
        <v>1</v>
      </c>
      <c r="CB29" s="288">
        <f t="shared" si="159"/>
        <v>1</v>
      </c>
      <c r="CC29" s="288">
        <f t="shared" si="159"/>
        <v>1</v>
      </c>
      <c r="CD29" s="288">
        <f t="shared" si="159"/>
        <v>1</v>
      </c>
      <c r="CE29" s="288">
        <f t="shared" si="159"/>
        <v>1</v>
      </c>
      <c r="CF29" s="288">
        <f t="shared" si="159"/>
        <v>1</v>
      </c>
      <c r="CG29" s="288">
        <f t="shared" ref="CG29:ER32" si="163">(CG$14&lt;=$H29)+(CG$14&gt;=$J29)</f>
        <v>1</v>
      </c>
      <c r="CH29" s="288">
        <f t="shared" si="163"/>
        <v>1</v>
      </c>
      <c r="CI29" s="288">
        <f t="shared" si="163"/>
        <v>1</v>
      </c>
      <c r="CJ29" s="288">
        <f t="shared" si="163"/>
        <v>1</v>
      </c>
      <c r="CK29" s="288">
        <f t="shared" si="163"/>
        <v>1</v>
      </c>
      <c r="CL29" s="288">
        <f t="shared" si="163"/>
        <v>1</v>
      </c>
      <c r="CM29" s="288">
        <f t="shared" si="163"/>
        <v>1</v>
      </c>
      <c r="CN29" s="288">
        <f t="shared" si="163"/>
        <v>1</v>
      </c>
      <c r="CO29" s="288">
        <f t="shared" si="163"/>
        <v>1</v>
      </c>
      <c r="CP29" s="288">
        <f t="shared" si="163"/>
        <v>1</v>
      </c>
      <c r="CQ29" s="288">
        <f t="shared" si="163"/>
        <v>1</v>
      </c>
      <c r="CR29" s="288">
        <f t="shared" si="163"/>
        <v>1</v>
      </c>
      <c r="CS29" s="288">
        <f t="shared" si="163"/>
        <v>1</v>
      </c>
      <c r="CT29" s="288">
        <f t="shared" si="163"/>
        <v>1</v>
      </c>
      <c r="CU29" s="288">
        <f t="shared" si="163"/>
        <v>1</v>
      </c>
      <c r="CV29" s="288">
        <f t="shared" si="163"/>
        <v>1</v>
      </c>
      <c r="CW29" s="288">
        <f t="shared" si="163"/>
        <v>1</v>
      </c>
      <c r="CX29" s="288">
        <f t="shared" si="163"/>
        <v>1</v>
      </c>
      <c r="CY29" s="288">
        <f t="shared" si="163"/>
        <v>1</v>
      </c>
      <c r="CZ29" s="288">
        <f t="shared" si="163"/>
        <v>1</v>
      </c>
      <c r="DA29" s="288">
        <f t="shared" si="163"/>
        <v>1</v>
      </c>
      <c r="DB29" s="288">
        <f t="shared" si="163"/>
        <v>1</v>
      </c>
      <c r="DC29" s="288">
        <f t="shared" si="163"/>
        <v>1</v>
      </c>
      <c r="DD29" s="288">
        <f t="shared" si="163"/>
        <v>1</v>
      </c>
      <c r="DE29" s="288">
        <f t="shared" si="163"/>
        <v>1</v>
      </c>
      <c r="DF29" s="288">
        <f t="shared" si="163"/>
        <v>1</v>
      </c>
      <c r="DG29" s="288">
        <f t="shared" si="163"/>
        <v>1</v>
      </c>
      <c r="DH29" s="288">
        <f t="shared" si="163"/>
        <v>1</v>
      </c>
      <c r="DI29" s="288">
        <f t="shared" si="163"/>
        <v>1</v>
      </c>
      <c r="DJ29" s="288">
        <f t="shared" si="163"/>
        <v>1</v>
      </c>
      <c r="DK29" s="288">
        <f t="shared" si="163"/>
        <v>1</v>
      </c>
      <c r="DL29" s="288">
        <f t="shared" si="163"/>
        <v>1</v>
      </c>
      <c r="DM29" s="288">
        <f t="shared" si="163"/>
        <v>1</v>
      </c>
      <c r="DN29" s="288">
        <f t="shared" si="163"/>
        <v>1</v>
      </c>
      <c r="DO29" s="288">
        <f t="shared" si="163"/>
        <v>1</v>
      </c>
      <c r="DP29" s="288">
        <f t="shared" si="163"/>
        <v>1</v>
      </c>
      <c r="DQ29" s="288">
        <f t="shared" si="163"/>
        <v>1</v>
      </c>
      <c r="DR29" s="288">
        <f t="shared" si="163"/>
        <v>1</v>
      </c>
      <c r="DS29" s="288">
        <f t="shared" si="163"/>
        <v>1</v>
      </c>
      <c r="DT29" s="288">
        <f t="shared" si="163"/>
        <v>1</v>
      </c>
      <c r="DU29" s="288">
        <f t="shared" si="163"/>
        <v>1</v>
      </c>
      <c r="DV29" s="288">
        <f t="shared" si="163"/>
        <v>1</v>
      </c>
      <c r="DW29" s="288">
        <f t="shared" si="163"/>
        <v>1</v>
      </c>
      <c r="DX29" s="288">
        <f t="shared" si="163"/>
        <v>1</v>
      </c>
      <c r="DY29" s="288">
        <f t="shared" si="163"/>
        <v>1</v>
      </c>
      <c r="DZ29" s="288">
        <f t="shared" si="163"/>
        <v>1</v>
      </c>
      <c r="EA29" s="288">
        <f t="shared" si="163"/>
        <v>1</v>
      </c>
      <c r="EB29" s="288">
        <f t="shared" si="163"/>
        <v>1</v>
      </c>
      <c r="EC29" s="288">
        <f t="shared" si="163"/>
        <v>1</v>
      </c>
      <c r="ED29" s="288">
        <f t="shared" si="163"/>
        <v>1</v>
      </c>
      <c r="EE29" s="288">
        <f t="shared" si="163"/>
        <v>1</v>
      </c>
      <c r="EF29" s="288">
        <f t="shared" si="163"/>
        <v>1</v>
      </c>
      <c r="EG29" s="288">
        <f t="shared" si="163"/>
        <v>1</v>
      </c>
      <c r="EH29" s="288">
        <f t="shared" si="163"/>
        <v>1</v>
      </c>
      <c r="EI29" s="288">
        <f t="shared" si="163"/>
        <v>1</v>
      </c>
      <c r="EJ29" s="288">
        <f t="shared" si="163"/>
        <v>1</v>
      </c>
      <c r="EK29" s="288">
        <f t="shared" si="163"/>
        <v>1</v>
      </c>
      <c r="EL29" s="288">
        <f t="shared" si="163"/>
        <v>1</v>
      </c>
      <c r="EM29" s="288">
        <f t="shared" si="163"/>
        <v>1</v>
      </c>
      <c r="EN29" s="288">
        <f t="shared" si="163"/>
        <v>1</v>
      </c>
      <c r="EO29" s="288">
        <f t="shared" si="163"/>
        <v>1</v>
      </c>
      <c r="EP29" s="288">
        <f t="shared" si="163"/>
        <v>1</v>
      </c>
      <c r="EQ29" s="288">
        <f t="shared" si="163"/>
        <v>1</v>
      </c>
      <c r="ER29" s="288">
        <f t="shared" si="163"/>
        <v>1</v>
      </c>
      <c r="ES29" s="288">
        <f t="shared" ref="ES29:FB59" si="164">(ES$14&lt;=$H29)+(ES$14&gt;=$J29)</f>
        <v>1</v>
      </c>
      <c r="ET29" s="288">
        <f t="shared" si="160"/>
        <v>1</v>
      </c>
      <c r="EU29" s="288">
        <f t="shared" si="160"/>
        <v>1</v>
      </c>
      <c r="EV29" s="288">
        <f t="shared" si="160"/>
        <v>1</v>
      </c>
      <c r="EW29" s="288">
        <f t="shared" si="160"/>
        <v>1</v>
      </c>
      <c r="EX29" s="288">
        <f t="shared" si="160"/>
        <v>1</v>
      </c>
      <c r="EY29" s="288">
        <f t="shared" si="160"/>
        <v>1</v>
      </c>
      <c r="EZ29" s="288">
        <f t="shared" si="160"/>
        <v>1</v>
      </c>
      <c r="FA29" s="288">
        <f t="shared" si="160"/>
        <v>1</v>
      </c>
      <c r="FB29" s="288">
        <f t="shared" si="160"/>
        <v>1</v>
      </c>
    </row>
    <row r="30" spans="1:158" ht="11.25" customHeight="1" outlineLevel="1" x14ac:dyDescent="0.2">
      <c r="C30" s="285">
        <f t="shared" si="157"/>
        <v>7</v>
      </c>
      <c r="D30" s="379"/>
      <c r="E30" s="380"/>
      <c r="F30" s="381"/>
      <c r="G30" s="381"/>
      <c r="H30" s="286">
        <f t="shared" si="151"/>
        <v>31</v>
      </c>
      <c r="I30" s="382"/>
      <c r="J30" s="287">
        <f t="shared" si="152"/>
        <v>43404</v>
      </c>
      <c r="T30" s="171"/>
      <c r="U30" s="288">
        <f t="shared" si="153"/>
        <v>1</v>
      </c>
      <c r="V30" s="288">
        <f t="shared" ref="V30:CG33" si="165">(V$14&lt;=$H30)+(V$14&gt;=$J30)</f>
        <v>1</v>
      </c>
      <c r="W30" s="288">
        <f t="shared" si="165"/>
        <v>1</v>
      </c>
      <c r="X30" s="288">
        <f t="shared" si="165"/>
        <v>1</v>
      </c>
      <c r="Y30" s="288">
        <f t="shared" si="165"/>
        <v>1</v>
      </c>
      <c r="Z30" s="288">
        <f t="shared" si="165"/>
        <v>1</v>
      </c>
      <c r="AA30" s="288">
        <f t="shared" si="165"/>
        <v>1</v>
      </c>
      <c r="AB30" s="288">
        <f t="shared" si="165"/>
        <v>1</v>
      </c>
      <c r="AC30" s="288">
        <f t="shared" si="165"/>
        <v>1</v>
      </c>
      <c r="AD30" s="288">
        <f t="shared" si="165"/>
        <v>1</v>
      </c>
      <c r="AE30" s="288">
        <f t="shared" si="165"/>
        <v>1</v>
      </c>
      <c r="AF30" s="288">
        <f t="shared" si="165"/>
        <v>1</v>
      </c>
      <c r="AG30" s="288">
        <f t="shared" si="165"/>
        <v>1</v>
      </c>
      <c r="AH30" s="288">
        <f t="shared" si="165"/>
        <v>1</v>
      </c>
      <c r="AI30" s="288">
        <f t="shared" si="165"/>
        <v>1</v>
      </c>
      <c r="AJ30" s="288">
        <f t="shared" si="165"/>
        <v>1</v>
      </c>
      <c r="AK30" s="288">
        <f t="shared" si="165"/>
        <v>1</v>
      </c>
      <c r="AL30" s="288">
        <f t="shared" si="165"/>
        <v>1</v>
      </c>
      <c r="AM30" s="288">
        <f t="shared" si="165"/>
        <v>1</v>
      </c>
      <c r="AN30" s="288">
        <f t="shared" si="165"/>
        <v>1</v>
      </c>
      <c r="AO30" s="288">
        <f t="shared" si="165"/>
        <v>1</v>
      </c>
      <c r="AP30" s="288">
        <f t="shared" si="165"/>
        <v>1</v>
      </c>
      <c r="AQ30" s="288">
        <f t="shared" si="165"/>
        <v>1</v>
      </c>
      <c r="AR30" s="288">
        <f t="shared" si="165"/>
        <v>1</v>
      </c>
      <c r="AS30" s="288">
        <f t="shared" si="165"/>
        <v>1</v>
      </c>
      <c r="AT30" s="288">
        <f t="shared" si="165"/>
        <v>1</v>
      </c>
      <c r="AU30" s="288">
        <f t="shared" si="165"/>
        <v>1</v>
      </c>
      <c r="AV30" s="288">
        <f t="shared" si="165"/>
        <v>1</v>
      </c>
      <c r="AW30" s="288">
        <f t="shared" si="165"/>
        <v>1</v>
      </c>
      <c r="AX30" s="288">
        <f t="shared" si="165"/>
        <v>1</v>
      </c>
      <c r="AY30" s="288">
        <f t="shared" si="165"/>
        <v>1</v>
      </c>
      <c r="AZ30" s="288">
        <f t="shared" si="165"/>
        <v>1</v>
      </c>
      <c r="BA30" s="288">
        <f t="shared" si="165"/>
        <v>1</v>
      </c>
      <c r="BB30" s="288">
        <f t="shared" si="165"/>
        <v>1</v>
      </c>
      <c r="BC30" s="288">
        <f t="shared" si="165"/>
        <v>1</v>
      </c>
      <c r="BD30" s="288">
        <f t="shared" si="165"/>
        <v>1</v>
      </c>
      <c r="BE30" s="288">
        <f t="shared" si="165"/>
        <v>1</v>
      </c>
      <c r="BF30" s="288">
        <f t="shared" si="165"/>
        <v>1</v>
      </c>
      <c r="BG30" s="288">
        <f t="shared" si="165"/>
        <v>1</v>
      </c>
      <c r="BH30" s="288">
        <f t="shared" si="165"/>
        <v>1</v>
      </c>
      <c r="BI30" s="288">
        <f t="shared" si="165"/>
        <v>1</v>
      </c>
      <c r="BJ30" s="288">
        <f t="shared" si="165"/>
        <v>1</v>
      </c>
      <c r="BK30" s="288">
        <f t="shared" si="165"/>
        <v>1</v>
      </c>
      <c r="BL30" s="288">
        <f t="shared" si="165"/>
        <v>1</v>
      </c>
      <c r="BM30" s="288">
        <f t="shared" si="165"/>
        <v>1</v>
      </c>
      <c r="BN30" s="288">
        <f t="shared" si="165"/>
        <v>1</v>
      </c>
      <c r="BO30" s="288">
        <f t="shared" si="165"/>
        <v>1</v>
      </c>
      <c r="BP30" s="288">
        <f t="shared" si="165"/>
        <v>1</v>
      </c>
      <c r="BQ30" s="288">
        <f t="shared" si="165"/>
        <v>1</v>
      </c>
      <c r="BR30" s="288">
        <f t="shared" si="165"/>
        <v>1</v>
      </c>
      <c r="BS30" s="288">
        <f t="shared" si="165"/>
        <v>1</v>
      </c>
      <c r="BT30" s="288">
        <f t="shared" si="165"/>
        <v>1</v>
      </c>
      <c r="BU30" s="288">
        <f t="shared" si="165"/>
        <v>1</v>
      </c>
      <c r="BV30" s="288">
        <f t="shared" si="165"/>
        <v>1</v>
      </c>
      <c r="BW30" s="288">
        <f t="shared" si="165"/>
        <v>1</v>
      </c>
      <c r="BX30" s="288">
        <f t="shared" si="165"/>
        <v>1</v>
      </c>
      <c r="BY30" s="288">
        <f t="shared" si="165"/>
        <v>1</v>
      </c>
      <c r="BZ30" s="288">
        <f t="shared" si="165"/>
        <v>1</v>
      </c>
      <c r="CA30" s="288">
        <f t="shared" si="165"/>
        <v>1</v>
      </c>
      <c r="CB30" s="288">
        <f t="shared" si="165"/>
        <v>1</v>
      </c>
      <c r="CC30" s="288">
        <f t="shared" si="165"/>
        <v>1</v>
      </c>
      <c r="CD30" s="288">
        <f t="shared" si="165"/>
        <v>1</v>
      </c>
      <c r="CE30" s="288">
        <f t="shared" si="165"/>
        <v>1</v>
      </c>
      <c r="CF30" s="288">
        <f t="shared" si="165"/>
        <v>1</v>
      </c>
      <c r="CG30" s="288">
        <f t="shared" si="165"/>
        <v>1</v>
      </c>
      <c r="CH30" s="288">
        <f t="shared" si="163"/>
        <v>1</v>
      </c>
      <c r="CI30" s="288">
        <f t="shared" si="163"/>
        <v>1</v>
      </c>
      <c r="CJ30" s="288">
        <f t="shared" si="163"/>
        <v>1</v>
      </c>
      <c r="CK30" s="288">
        <f t="shared" si="163"/>
        <v>1</v>
      </c>
      <c r="CL30" s="288">
        <f t="shared" si="163"/>
        <v>1</v>
      </c>
      <c r="CM30" s="288">
        <f t="shared" si="163"/>
        <v>1</v>
      </c>
      <c r="CN30" s="288">
        <f t="shared" si="163"/>
        <v>1</v>
      </c>
      <c r="CO30" s="288">
        <f t="shared" si="163"/>
        <v>1</v>
      </c>
      <c r="CP30" s="288">
        <f t="shared" si="163"/>
        <v>1</v>
      </c>
      <c r="CQ30" s="288">
        <f t="shared" si="163"/>
        <v>1</v>
      </c>
      <c r="CR30" s="288">
        <f t="shared" si="163"/>
        <v>1</v>
      </c>
      <c r="CS30" s="288">
        <f t="shared" si="163"/>
        <v>1</v>
      </c>
      <c r="CT30" s="288">
        <f t="shared" si="163"/>
        <v>1</v>
      </c>
      <c r="CU30" s="288">
        <f t="shared" si="163"/>
        <v>1</v>
      </c>
      <c r="CV30" s="288">
        <f t="shared" si="163"/>
        <v>1</v>
      </c>
      <c r="CW30" s="288">
        <f t="shared" si="163"/>
        <v>1</v>
      </c>
      <c r="CX30" s="288">
        <f t="shared" si="163"/>
        <v>1</v>
      </c>
      <c r="CY30" s="288">
        <f t="shared" si="163"/>
        <v>1</v>
      </c>
      <c r="CZ30" s="288">
        <f t="shared" si="163"/>
        <v>1</v>
      </c>
      <c r="DA30" s="288">
        <f t="shared" si="163"/>
        <v>1</v>
      </c>
      <c r="DB30" s="288">
        <f t="shared" si="163"/>
        <v>1</v>
      </c>
      <c r="DC30" s="288">
        <f t="shared" si="163"/>
        <v>1</v>
      </c>
      <c r="DD30" s="288">
        <f t="shared" si="163"/>
        <v>1</v>
      </c>
      <c r="DE30" s="288">
        <f t="shared" si="163"/>
        <v>1</v>
      </c>
      <c r="DF30" s="288">
        <f t="shared" si="163"/>
        <v>1</v>
      </c>
      <c r="DG30" s="288">
        <f t="shared" si="163"/>
        <v>1</v>
      </c>
      <c r="DH30" s="288">
        <f t="shared" si="163"/>
        <v>1</v>
      </c>
      <c r="DI30" s="288">
        <f t="shared" si="163"/>
        <v>1</v>
      </c>
      <c r="DJ30" s="288">
        <f t="shared" si="163"/>
        <v>1</v>
      </c>
      <c r="DK30" s="288">
        <f t="shared" si="163"/>
        <v>1</v>
      </c>
      <c r="DL30" s="288">
        <f t="shared" si="163"/>
        <v>1</v>
      </c>
      <c r="DM30" s="288">
        <f t="shared" si="163"/>
        <v>1</v>
      </c>
      <c r="DN30" s="288">
        <f t="shared" si="163"/>
        <v>1</v>
      </c>
      <c r="DO30" s="288">
        <f t="shared" si="163"/>
        <v>1</v>
      </c>
      <c r="DP30" s="288">
        <f t="shared" si="163"/>
        <v>1</v>
      </c>
      <c r="DQ30" s="288">
        <f t="shared" si="163"/>
        <v>1</v>
      </c>
      <c r="DR30" s="288">
        <f t="shared" si="163"/>
        <v>1</v>
      </c>
      <c r="DS30" s="288">
        <f t="shared" si="163"/>
        <v>1</v>
      </c>
      <c r="DT30" s="288">
        <f t="shared" si="163"/>
        <v>1</v>
      </c>
      <c r="DU30" s="288">
        <f t="shared" si="163"/>
        <v>1</v>
      </c>
      <c r="DV30" s="288">
        <f t="shared" si="163"/>
        <v>1</v>
      </c>
      <c r="DW30" s="288">
        <f t="shared" si="163"/>
        <v>1</v>
      </c>
      <c r="DX30" s="288">
        <f t="shared" si="163"/>
        <v>1</v>
      </c>
      <c r="DY30" s="288">
        <f t="shared" si="163"/>
        <v>1</v>
      </c>
      <c r="DZ30" s="288">
        <f t="shared" si="163"/>
        <v>1</v>
      </c>
      <c r="EA30" s="288">
        <f t="shared" si="163"/>
        <v>1</v>
      </c>
      <c r="EB30" s="288">
        <f t="shared" si="163"/>
        <v>1</v>
      </c>
      <c r="EC30" s="288">
        <f t="shared" si="163"/>
        <v>1</v>
      </c>
      <c r="ED30" s="288">
        <f t="shared" si="163"/>
        <v>1</v>
      </c>
      <c r="EE30" s="288">
        <f t="shared" si="163"/>
        <v>1</v>
      </c>
      <c r="EF30" s="288">
        <f t="shared" si="163"/>
        <v>1</v>
      </c>
      <c r="EG30" s="288">
        <f t="shared" si="163"/>
        <v>1</v>
      </c>
      <c r="EH30" s="288">
        <f t="shared" si="163"/>
        <v>1</v>
      </c>
      <c r="EI30" s="288">
        <f t="shared" si="163"/>
        <v>1</v>
      </c>
      <c r="EJ30" s="288">
        <f t="shared" si="163"/>
        <v>1</v>
      </c>
      <c r="EK30" s="288">
        <f t="shared" si="163"/>
        <v>1</v>
      </c>
      <c r="EL30" s="288">
        <f t="shared" si="163"/>
        <v>1</v>
      </c>
      <c r="EM30" s="288">
        <f t="shared" si="163"/>
        <v>1</v>
      </c>
      <c r="EN30" s="288">
        <f t="shared" si="163"/>
        <v>1</v>
      </c>
      <c r="EO30" s="288">
        <f t="shared" si="163"/>
        <v>1</v>
      </c>
      <c r="EP30" s="288">
        <f t="shared" si="163"/>
        <v>1</v>
      </c>
      <c r="EQ30" s="288">
        <f t="shared" si="163"/>
        <v>1</v>
      </c>
      <c r="ER30" s="288">
        <f t="shared" si="163"/>
        <v>1</v>
      </c>
      <c r="ES30" s="288">
        <f t="shared" si="164"/>
        <v>1</v>
      </c>
      <c r="ET30" s="288">
        <f t="shared" si="160"/>
        <v>1</v>
      </c>
      <c r="EU30" s="288">
        <f t="shared" si="160"/>
        <v>1</v>
      </c>
      <c r="EV30" s="288">
        <f t="shared" si="160"/>
        <v>1</v>
      </c>
      <c r="EW30" s="288">
        <f t="shared" si="160"/>
        <v>1</v>
      </c>
      <c r="EX30" s="288">
        <f t="shared" si="160"/>
        <v>1</v>
      </c>
      <c r="EY30" s="288">
        <f t="shared" si="160"/>
        <v>1</v>
      </c>
      <c r="EZ30" s="288">
        <f t="shared" si="160"/>
        <v>1</v>
      </c>
      <c r="FA30" s="288">
        <f t="shared" si="160"/>
        <v>1</v>
      </c>
      <c r="FB30" s="288">
        <f t="shared" si="160"/>
        <v>1</v>
      </c>
    </row>
    <row r="31" spans="1:158" ht="11.25" customHeight="1" outlineLevel="1" x14ac:dyDescent="0.2">
      <c r="C31" s="285">
        <f t="shared" si="157"/>
        <v>8</v>
      </c>
      <c r="D31" s="379"/>
      <c r="E31" s="380"/>
      <c r="F31" s="381"/>
      <c r="G31" s="381"/>
      <c r="H31" s="286">
        <f t="shared" si="151"/>
        <v>31</v>
      </c>
      <c r="I31" s="382"/>
      <c r="J31" s="287">
        <f t="shared" si="152"/>
        <v>43404</v>
      </c>
      <c r="T31" s="171"/>
      <c r="U31" s="288">
        <f t="shared" si="153"/>
        <v>1</v>
      </c>
      <c r="V31" s="288">
        <f t="shared" si="165"/>
        <v>1</v>
      </c>
      <c r="W31" s="288">
        <f t="shared" si="165"/>
        <v>1</v>
      </c>
      <c r="X31" s="288">
        <f t="shared" si="165"/>
        <v>1</v>
      </c>
      <c r="Y31" s="288">
        <f t="shared" si="165"/>
        <v>1</v>
      </c>
      <c r="Z31" s="288">
        <f t="shared" si="165"/>
        <v>1</v>
      </c>
      <c r="AA31" s="288">
        <f t="shared" si="165"/>
        <v>1</v>
      </c>
      <c r="AB31" s="288">
        <f t="shared" si="165"/>
        <v>1</v>
      </c>
      <c r="AC31" s="288">
        <f t="shared" si="165"/>
        <v>1</v>
      </c>
      <c r="AD31" s="288">
        <f t="shared" si="165"/>
        <v>1</v>
      </c>
      <c r="AE31" s="288">
        <f t="shared" si="165"/>
        <v>1</v>
      </c>
      <c r="AF31" s="288">
        <f t="shared" si="165"/>
        <v>1</v>
      </c>
      <c r="AG31" s="288">
        <f t="shared" si="165"/>
        <v>1</v>
      </c>
      <c r="AH31" s="288">
        <f t="shared" si="165"/>
        <v>1</v>
      </c>
      <c r="AI31" s="288">
        <f t="shared" si="165"/>
        <v>1</v>
      </c>
      <c r="AJ31" s="288">
        <f t="shared" si="165"/>
        <v>1</v>
      </c>
      <c r="AK31" s="288">
        <f t="shared" si="165"/>
        <v>1</v>
      </c>
      <c r="AL31" s="288">
        <f t="shared" si="165"/>
        <v>1</v>
      </c>
      <c r="AM31" s="288">
        <f t="shared" si="165"/>
        <v>1</v>
      </c>
      <c r="AN31" s="288">
        <f t="shared" si="165"/>
        <v>1</v>
      </c>
      <c r="AO31" s="288">
        <f t="shared" si="165"/>
        <v>1</v>
      </c>
      <c r="AP31" s="288">
        <f t="shared" si="165"/>
        <v>1</v>
      </c>
      <c r="AQ31" s="288">
        <f t="shared" si="165"/>
        <v>1</v>
      </c>
      <c r="AR31" s="288">
        <f t="shared" si="165"/>
        <v>1</v>
      </c>
      <c r="AS31" s="288">
        <f t="shared" si="165"/>
        <v>1</v>
      </c>
      <c r="AT31" s="288">
        <f t="shared" si="165"/>
        <v>1</v>
      </c>
      <c r="AU31" s="288">
        <f t="shared" si="165"/>
        <v>1</v>
      </c>
      <c r="AV31" s="288">
        <f t="shared" si="165"/>
        <v>1</v>
      </c>
      <c r="AW31" s="288">
        <f t="shared" si="165"/>
        <v>1</v>
      </c>
      <c r="AX31" s="288">
        <f t="shared" si="165"/>
        <v>1</v>
      </c>
      <c r="AY31" s="288">
        <f t="shared" si="165"/>
        <v>1</v>
      </c>
      <c r="AZ31" s="288">
        <f t="shared" si="165"/>
        <v>1</v>
      </c>
      <c r="BA31" s="288">
        <f t="shared" si="165"/>
        <v>1</v>
      </c>
      <c r="BB31" s="288">
        <f t="shared" si="165"/>
        <v>1</v>
      </c>
      <c r="BC31" s="288">
        <f t="shared" si="165"/>
        <v>1</v>
      </c>
      <c r="BD31" s="288">
        <f t="shared" si="165"/>
        <v>1</v>
      </c>
      <c r="BE31" s="288">
        <f t="shared" si="165"/>
        <v>1</v>
      </c>
      <c r="BF31" s="288">
        <f t="shared" si="165"/>
        <v>1</v>
      </c>
      <c r="BG31" s="288">
        <f t="shared" si="165"/>
        <v>1</v>
      </c>
      <c r="BH31" s="288">
        <f t="shared" si="165"/>
        <v>1</v>
      </c>
      <c r="BI31" s="288">
        <f t="shared" si="165"/>
        <v>1</v>
      </c>
      <c r="BJ31" s="288">
        <f t="shared" si="165"/>
        <v>1</v>
      </c>
      <c r="BK31" s="288">
        <f t="shared" si="165"/>
        <v>1</v>
      </c>
      <c r="BL31" s="288">
        <f t="shared" si="165"/>
        <v>1</v>
      </c>
      <c r="BM31" s="288">
        <f t="shared" si="165"/>
        <v>1</v>
      </c>
      <c r="BN31" s="288">
        <f t="shared" si="165"/>
        <v>1</v>
      </c>
      <c r="BO31" s="288">
        <f t="shared" si="165"/>
        <v>1</v>
      </c>
      <c r="BP31" s="288">
        <f t="shared" si="165"/>
        <v>1</v>
      </c>
      <c r="BQ31" s="288">
        <f t="shared" si="165"/>
        <v>1</v>
      </c>
      <c r="BR31" s="288">
        <f t="shared" si="165"/>
        <v>1</v>
      </c>
      <c r="BS31" s="288">
        <f t="shared" si="165"/>
        <v>1</v>
      </c>
      <c r="BT31" s="288">
        <f t="shared" si="165"/>
        <v>1</v>
      </c>
      <c r="BU31" s="288">
        <f t="shared" si="165"/>
        <v>1</v>
      </c>
      <c r="BV31" s="288">
        <f t="shared" si="165"/>
        <v>1</v>
      </c>
      <c r="BW31" s="288">
        <f t="shared" si="165"/>
        <v>1</v>
      </c>
      <c r="BX31" s="288">
        <f t="shared" si="165"/>
        <v>1</v>
      </c>
      <c r="BY31" s="288">
        <f t="shared" si="165"/>
        <v>1</v>
      </c>
      <c r="BZ31" s="288">
        <f t="shared" si="165"/>
        <v>1</v>
      </c>
      <c r="CA31" s="288">
        <f t="shared" si="165"/>
        <v>1</v>
      </c>
      <c r="CB31" s="288">
        <f t="shared" si="165"/>
        <v>1</v>
      </c>
      <c r="CC31" s="288">
        <f t="shared" si="165"/>
        <v>1</v>
      </c>
      <c r="CD31" s="288">
        <f t="shared" si="165"/>
        <v>1</v>
      </c>
      <c r="CE31" s="288">
        <f t="shared" si="165"/>
        <v>1</v>
      </c>
      <c r="CF31" s="288">
        <f t="shared" si="165"/>
        <v>1</v>
      </c>
      <c r="CG31" s="288">
        <f t="shared" si="165"/>
        <v>1</v>
      </c>
      <c r="CH31" s="288">
        <f t="shared" si="163"/>
        <v>1</v>
      </c>
      <c r="CI31" s="288">
        <f t="shared" si="163"/>
        <v>1</v>
      </c>
      <c r="CJ31" s="288">
        <f t="shared" si="163"/>
        <v>1</v>
      </c>
      <c r="CK31" s="288">
        <f t="shared" si="163"/>
        <v>1</v>
      </c>
      <c r="CL31" s="288">
        <f t="shared" si="163"/>
        <v>1</v>
      </c>
      <c r="CM31" s="288">
        <f t="shared" si="163"/>
        <v>1</v>
      </c>
      <c r="CN31" s="288">
        <f t="shared" si="163"/>
        <v>1</v>
      </c>
      <c r="CO31" s="288">
        <f t="shared" si="163"/>
        <v>1</v>
      </c>
      <c r="CP31" s="288">
        <f t="shared" si="163"/>
        <v>1</v>
      </c>
      <c r="CQ31" s="288">
        <f t="shared" si="163"/>
        <v>1</v>
      </c>
      <c r="CR31" s="288">
        <f t="shared" si="163"/>
        <v>1</v>
      </c>
      <c r="CS31" s="288">
        <f t="shared" si="163"/>
        <v>1</v>
      </c>
      <c r="CT31" s="288">
        <f t="shared" si="163"/>
        <v>1</v>
      </c>
      <c r="CU31" s="288">
        <f t="shared" si="163"/>
        <v>1</v>
      </c>
      <c r="CV31" s="288">
        <f t="shared" si="163"/>
        <v>1</v>
      </c>
      <c r="CW31" s="288">
        <f t="shared" si="163"/>
        <v>1</v>
      </c>
      <c r="CX31" s="288">
        <f t="shared" si="163"/>
        <v>1</v>
      </c>
      <c r="CY31" s="288">
        <f t="shared" si="163"/>
        <v>1</v>
      </c>
      <c r="CZ31" s="288">
        <f t="shared" si="163"/>
        <v>1</v>
      </c>
      <c r="DA31" s="288">
        <f t="shared" si="163"/>
        <v>1</v>
      </c>
      <c r="DB31" s="288">
        <f t="shared" si="163"/>
        <v>1</v>
      </c>
      <c r="DC31" s="288">
        <f t="shared" si="163"/>
        <v>1</v>
      </c>
      <c r="DD31" s="288">
        <f t="shared" si="163"/>
        <v>1</v>
      </c>
      <c r="DE31" s="288">
        <f t="shared" si="163"/>
        <v>1</v>
      </c>
      <c r="DF31" s="288">
        <f t="shared" si="163"/>
        <v>1</v>
      </c>
      <c r="DG31" s="288">
        <f t="shared" si="163"/>
        <v>1</v>
      </c>
      <c r="DH31" s="288">
        <f t="shared" si="163"/>
        <v>1</v>
      </c>
      <c r="DI31" s="288">
        <f t="shared" si="163"/>
        <v>1</v>
      </c>
      <c r="DJ31" s="288">
        <f t="shared" si="163"/>
        <v>1</v>
      </c>
      <c r="DK31" s="288">
        <f t="shared" si="163"/>
        <v>1</v>
      </c>
      <c r="DL31" s="288">
        <f t="shared" si="163"/>
        <v>1</v>
      </c>
      <c r="DM31" s="288">
        <f t="shared" si="163"/>
        <v>1</v>
      </c>
      <c r="DN31" s="288">
        <f t="shared" si="163"/>
        <v>1</v>
      </c>
      <c r="DO31" s="288">
        <f t="shared" si="163"/>
        <v>1</v>
      </c>
      <c r="DP31" s="288">
        <f t="shared" si="163"/>
        <v>1</v>
      </c>
      <c r="DQ31" s="288">
        <f t="shared" si="163"/>
        <v>1</v>
      </c>
      <c r="DR31" s="288">
        <f t="shared" si="163"/>
        <v>1</v>
      </c>
      <c r="DS31" s="288">
        <f t="shared" si="163"/>
        <v>1</v>
      </c>
      <c r="DT31" s="288">
        <f t="shared" si="163"/>
        <v>1</v>
      </c>
      <c r="DU31" s="288">
        <f t="shared" si="163"/>
        <v>1</v>
      </c>
      <c r="DV31" s="288">
        <f t="shared" si="163"/>
        <v>1</v>
      </c>
      <c r="DW31" s="288">
        <f t="shared" si="163"/>
        <v>1</v>
      </c>
      <c r="DX31" s="288">
        <f t="shared" si="163"/>
        <v>1</v>
      </c>
      <c r="DY31" s="288">
        <f t="shared" si="163"/>
        <v>1</v>
      </c>
      <c r="DZ31" s="288">
        <f t="shared" si="163"/>
        <v>1</v>
      </c>
      <c r="EA31" s="288">
        <f t="shared" si="163"/>
        <v>1</v>
      </c>
      <c r="EB31" s="288">
        <f t="shared" si="163"/>
        <v>1</v>
      </c>
      <c r="EC31" s="288">
        <f t="shared" si="163"/>
        <v>1</v>
      </c>
      <c r="ED31" s="288">
        <f t="shared" si="163"/>
        <v>1</v>
      </c>
      <c r="EE31" s="288">
        <f t="shared" si="163"/>
        <v>1</v>
      </c>
      <c r="EF31" s="288">
        <f t="shared" si="163"/>
        <v>1</v>
      </c>
      <c r="EG31" s="288">
        <f t="shared" si="163"/>
        <v>1</v>
      </c>
      <c r="EH31" s="288">
        <f t="shared" si="163"/>
        <v>1</v>
      </c>
      <c r="EI31" s="288">
        <f t="shared" si="163"/>
        <v>1</v>
      </c>
      <c r="EJ31" s="288">
        <f t="shared" si="163"/>
        <v>1</v>
      </c>
      <c r="EK31" s="288">
        <f t="shared" si="163"/>
        <v>1</v>
      </c>
      <c r="EL31" s="288">
        <f t="shared" si="163"/>
        <v>1</v>
      </c>
      <c r="EM31" s="288">
        <f t="shared" si="163"/>
        <v>1</v>
      </c>
      <c r="EN31" s="288">
        <f t="shared" si="163"/>
        <v>1</v>
      </c>
      <c r="EO31" s="288">
        <f t="shared" si="163"/>
        <v>1</v>
      </c>
      <c r="EP31" s="288">
        <f t="shared" si="163"/>
        <v>1</v>
      </c>
      <c r="EQ31" s="288">
        <f t="shared" si="163"/>
        <v>1</v>
      </c>
      <c r="ER31" s="288">
        <f t="shared" si="163"/>
        <v>1</v>
      </c>
      <c r="ES31" s="288">
        <f t="shared" si="164"/>
        <v>1</v>
      </c>
      <c r="ET31" s="288">
        <f t="shared" si="160"/>
        <v>1</v>
      </c>
      <c r="EU31" s="288">
        <f t="shared" si="160"/>
        <v>1</v>
      </c>
      <c r="EV31" s="288">
        <f t="shared" si="160"/>
        <v>1</v>
      </c>
      <c r="EW31" s="288">
        <f t="shared" si="160"/>
        <v>1</v>
      </c>
      <c r="EX31" s="288">
        <f t="shared" si="160"/>
        <v>1</v>
      </c>
      <c r="EY31" s="288">
        <f t="shared" si="160"/>
        <v>1</v>
      </c>
      <c r="EZ31" s="288">
        <f t="shared" si="160"/>
        <v>1</v>
      </c>
      <c r="FA31" s="288">
        <f t="shared" si="160"/>
        <v>1</v>
      </c>
      <c r="FB31" s="288">
        <f t="shared" si="160"/>
        <v>1</v>
      </c>
    </row>
    <row r="32" spans="1:158" ht="11.25" customHeight="1" outlineLevel="1" x14ac:dyDescent="0.2">
      <c r="C32" s="285">
        <f t="shared" si="157"/>
        <v>9</v>
      </c>
      <c r="D32" s="379"/>
      <c r="E32" s="380"/>
      <c r="F32" s="381"/>
      <c r="G32" s="381"/>
      <c r="H32" s="286">
        <f t="shared" si="151"/>
        <v>31</v>
      </c>
      <c r="I32" s="382"/>
      <c r="J32" s="287">
        <f t="shared" si="152"/>
        <v>43404</v>
      </c>
      <c r="T32" s="171"/>
      <c r="U32" s="288">
        <f t="shared" si="153"/>
        <v>1</v>
      </c>
      <c r="V32" s="288">
        <f t="shared" si="165"/>
        <v>1</v>
      </c>
      <c r="W32" s="288">
        <f t="shared" si="165"/>
        <v>1</v>
      </c>
      <c r="X32" s="288">
        <f t="shared" si="165"/>
        <v>1</v>
      </c>
      <c r="Y32" s="288">
        <f t="shared" si="165"/>
        <v>1</v>
      </c>
      <c r="Z32" s="288">
        <f t="shared" si="165"/>
        <v>1</v>
      </c>
      <c r="AA32" s="288">
        <f t="shared" si="165"/>
        <v>1</v>
      </c>
      <c r="AB32" s="288">
        <f t="shared" si="165"/>
        <v>1</v>
      </c>
      <c r="AC32" s="288">
        <f t="shared" si="165"/>
        <v>1</v>
      </c>
      <c r="AD32" s="288">
        <f t="shared" si="165"/>
        <v>1</v>
      </c>
      <c r="AE32" s="288">
        <f t="shared" si="165"/>
        <v>1</v>
      </c>
      <c r="AF32" s="288">
        <f t="shared" si="165"/>
        <v>1</v>
      </c>
      <c r="AG32" s="288">
        <f t="shared" si="165"/>
        <v>1</v>
      </c>
      <c r="AH32" s="288">
        <f t="shared" si="165"/>
        <v>1</v>
      </c>
      <c r="AI32" s="288">
        <f t="shared" si="165"/>
        <v>1</v>
      </c>
      <c r="AJ32" s="288">
        <f t="shared" si="165"/>
        <v>1</v>
      </c>
      <c r="AK32" s="288">
        <f t="shared" si="165"/>
        <v>1</v>
      </c>
      <c r="AL32" s="288">
        <f t="shared" si="165"/>
        <v>1</v>
      </c>
      <c r="AM32" s="288">
        <f t="shared" si="165"/>
        <v>1</v>
      </c>
      <c r="AN32" s="288">
        <f t="shared" si="165"/>
        <v>1</v>
      </c>
      <c r="AO32" s="288">
        <f t="shared" si="165"/>
        <v>1</v>
      </c>
      <c r="AP32" s="288">
        <f t="shared" si="165"/>
        <v>1</v>
      </c>
      <c r="AQ32" s="288">
        <f t="shared" si="165"/>
        <v>1</v>
      </c>
      <c r="AR32" s="288">
        <f t="shared" si="165"/>
        <v>1</v>
      </c>
      <c r="AS32" s="288">
        <f t="shared" si="165"/>
        <v>1</v>
      </c>
      <c r="AT32" s="288">
        <f t="shared" si="165"/>
        <v>1</v>
      </c>
      <c r="AU32" s="288">
        <f t="shared" si="165"/>
        <v>1</v>
      </c>
      <c r="AV32" s="288">
        <f t="shared" si="165"/>
        <v>1</v>
      </c>
      <c r="AW32" s="288">
        <f t="shared" si="165"/>
        <v>1</v>
      </c>
      <c r="AX32" s="288">
        <f t="shared" si="165"/>
        <v>1</v>
      </c>
      <c r="AY32" s="288">
        <f t="shared" si="165"/>
        <v>1</v>
      </c>
      <c r="AZ32" s="288">
        <f t="shared" si="165"/>
        <v>1</v>
      </c>
      <c r="BA32" s="288">
        <f t="shared" si="165"/>
        <v>1</v>
      </c>
      <c r="BB32" s="288">
        <f t="shared" si="165"/>
        <v>1</v>
      </c>
      <c r="BC32" s="288">
        <f t="shared" si="165"/>
        <v>1</v>
      </c>
      <c r="BD32" s="288">
        <f t="shared" si="165"/>
        <v>1</v>
      </c>
      <c r="BE32" s="288">
        <f t="shared" si="165"/>
        <v>1</v>
      </c>
      <c r="BF32" s="288">
        <f t="shared" si="165"/>
        <v>1</v>
      </c>
      <c r="BG32" s="288">
        <f t="shared" si="165"/>
        <v>1</v>
      </c>
      <c r="BH32" s="288">
        <f t="shared" si="165"/>
        <v>1</v>
      </c>
      <c r="BI32" s="288">
        <f t="shared" si="165"/>
        <v>1</v>
      </c>
      <c r="BJ32" s="288">
        <f t="shared" si="165"/>
        <v>1</v>
      </c>
      <c r="BK32" s="288">
        <f t="shared" si="165"/>
        <v>1</v>
      </c>
      <c r="BL32" s="288">
        <f t="shared" si="165"/>
        <v>1</v>
      </c>
      <c r="BM32" s="288">
        <f t="shared" si="165"/>
        <v>1</v>
      </c>
      <c r="BN32" s="288">
        <f t="shared" si="165"/>
        <v>1</v>
      </c>
      <c r="BO32" s="288">
        <f t="shared" si="165"/>
        <v>1</v>
      </c>
      <c r="BP32" s="288">
        <f t="shared" si="165"/>
        <v>1</v>
      </c>
      <c r="BQ32" s="288">
        <f t="shared" si="165"/>
        <v>1</v>
      </c>
      <c r="BR32" s="288">
        <f t="shared" si="165"/>
        <v>1</v>
      </c>
      <c r="BS32" s="288">
        <f t="shared" si="165"/>
        <v>1</v>
      </c>
      <c r="BT32" s="288">
        <f t="shared" si="165"/>
        <v>1</v>
      </c>
      <c r="BU32" s="288">
        <f t="shared" si="165"/>
        <v>1</v>
      </c>
      <c r="BV32" s="288">
        <f t="shared" si="165"/>
        <v>1</v>
      </c>
      <c r="BW32" s="288">
        <f t="shared" si="165"/>
        <v>1</v>
      </c>
      <c r="BX32" s="288">
        <f t="shared" si="165"/>
        <v>1</v>
      </c>
      <c r="BY32" s="288">
        <f t="shared" si="165"/>
        <v>1</v>
      </c>
      <c r="BZ32" s="288">
        <f t="shared" si="165"/>
        <v>1</v>
      </c>
      <c r="CA32" s="288">
        <f t="shared" si="165"/>
        <v>1</v>
      </c>
      <c r="CB32" s="288">
        <f t="shared" si="165"/>
        <v>1</v>
      </c>
      <c r="CC32" s="288">
        <f t="shared" si="165"/>
        <v>1</v>
      </c>
      <c r="CD32" s="288">
        <f t="shared" si="165"/>
        <v>1</v>
      </c>
      <c r="CE32" s="288">
        <f t="shared" si="165"/>
        <v>1</v>
      </c>
      <c r="CF32" s="288">
        <f t="shared" si="165"/>
        <v>1</v>
      </c>
      <c r="CG32" s="288">
        <f t="shared" si="165"/>
        <v>1</v>
      </c>
      <c r="CH32" s="288">
        <f t="shared" si="163"/>
        <v>1</v>
      </c>
      <c r="CI32" s="288">
        <f t="shared" si="163"/>
        <v>1</v>
      </c>
      <c r="CJ32" s="288">
        <f t="shared" si="163"/>
        <v>1</v>
      </c>
      <c r="CK32" s="288">
        <f t="shared" si="163"/>
        <v>1</v>
      </c>
      <c r="CL32" s="288">
        <f t="shared" si="163"/>
        <v>1</v>
      </c>
      <c r="CM32" s="288">
        <f t="shared" si="163"/>
        <v>1</v>
      </c>
      <c r="CN32" s="288">
        <f t="shared" si="163"/>
        <v>1</v>
      </c>
      <c r="CO32" s="288">
        <f t="shared" si="163"/>
        <v>1</v>
      </c>
      <c r="CP32" s="288">
        <f t="shared" si="163"/>
        <v>1</v>
      </c>
      <c r="CQ32" s="288">
        <f t="shared" si="163"/>
        <v>1</v>
      </c>
      <c r="CR32" s="288">
        <f t="shared" si="163"/>
        <v>1</v>
      </c>
      <c r="CS32" s="288">
        <f t="shared" si="163"/>
        <v>1</v>
      </c>
      <c r="CT32" s="288">
        <f t="shared" si="163"/>
        <v>1</v>
      </c>
      <c r="CU32" s="288">
        <f t="shared" si="163"/>
        <v>1</v>
      </c>
      <c r="CV32" s="288">
        <f t="shared" si="163"/>
        <v>1</v>
      </c>
      <c r="CW32" s="288">
        <f t="shared" si="163"/>
        <v>1</v>
      </c>
      <c r="CX32" s="288">
        <f t="shared" si="163"/>
        <v>1</v>
      </c>
      <c r="CY32" s="288">
        <f t="shared" si="163"/>
        <v>1</v>
      </c>
      <c r="CZ32" s="288">
        <f t="shared" si="163"/>
        <v>1</v>
      </c>
      <c r="DA32" s="288">
        <f t="shared" si="163"/>
        <v>1</v>
      </c>
      <c r="DB32" s="288">
        <f t="shared" si="163"/>
        <v>1</v>
      </c>
      <c r="DC32" s="288">
        <f t="shared" si="163"/>
        <v>1</v>
      </c>
      <c r="DD32" s="288">
        <f t="shared" si="163"/>
        <v>1</v>
      </c>
      <c r="DE32" s="288">
        <f t="shared" si="163"/>
        <v>1</v>
      </c>
      <c r="DF32" s="288">
        <f t="shared" si="163"/>
        <v>1</v>
      </c>
      <c r="DG32" s="288">
        <f t="shared" si="163"/>
        <v>1</v>
      </c>
      <c r="DH32" s="288">
        <f t="shared" si="163"/>
        <v>1</v>
      </c>
      <c r="DI32" s="288">
        <f t="shared" si="163"/>
        <v>1</v>
      </c>
      <c r="DJ32" s="288">
        <f t="shared" si="163"/>
        <v>1</v>
      </c>
      <c r="DK32" s="288">
        <f t="shared" si="163"/>
        <v>1</v>
      </c>
      <c r="DL32" s="288">
        <f t="shared" si="163"/>
        <v>1</v>
      </c>
      <c r="DM32" s="288">
        <f t="shared" si="163"/>
        <v>1</v>
      </c>
      <c r="DN32" s="288">
        <f t="shared" si="163"/>
        <v>1</v>
      </c>
      <c r="DO32" s="288">
        <f t="shared" si="163"/>
        <v>1</v>
      </c>
      <c r="DP32" s="288">
        <f t="shared" si="163"/>
        <v>1</v>
      </c>
      <c r="DQ32" s="288">
        <f t="shared" si="163"/>
        <v>1</v>
      </c>
      <c r="DR32" s="288">
        <f t="shared" si="163"/>
        <v>1</v>
      </c>
      <c r="DS32" s="288">
        <f t="shared" si="163"/>
        <v>1</v>
      </c>
      <c r="DT32" s="288">
        <f t="shared" si="163"/>
        <v>1</v>
      </c>
      <c r="DU32" s="288">
        <f t="shared" si="163"/>
        <v>1</v>
      </c>
      <c r="DV32" s="288">
        <f t="shared" si="163"/>
        <v>1</v>
      </c>
      <c r="DW32" s="288">
        <f t="shared" si="163"/>
        <v>1</v>
      </c>
      <c r="DX32" s="288">
        <f t="shared" si="163"/>
        <v>1</v>
      </c>
      <c r="DY32" s="288">
        <f t="shared" si="163"/>
        <v>1</v>
      </c>
      <c r="DZ32" s="288">
        <f t="shared" si="163"/>
        <v>1</v>
      </c>
      <c r="EA32" s="288">
        <f t="shared" si="163"/>
        <v>1</v>
      </c>
      <c r="EB32" s="288">
        <f t="shared" si="163"/>
        <v>1</v>
      </c>
      <c r="EC32" s="288">
        <f t="shared" si="163"/>
        <v>1</v>
      </c>
      <c r="ED32" s="288">
        <f t="shared" si="163"/>
        <v>1</v>
      </c>
      <c r="EE32" s="288">
        <f t="shared" si="163"/>
        <v>1</v>
      </c>
      <c r="EF32" s="288">
        <f t="shared" si="163"/>
        <v>1</v>
      </c>
      <c r="EG32" s="288">
        <f t="shared" si="163"/>
        <v>1</v>
      </c>
      <c r="EH32" s="288">
        <f t="shared" si="163"/>
        <v>1</v>
      </c>
      <c r="EI32" s="288">
        <f t="shared" si="163"/>
        <v>1</v>
      </c>
      <c r="EJ32" s="288">
        <f t="shared" si="163"/>
        <v>1</v>
      </c>
      <c r="EK32" s="288">
        <f t="shared" si="163"/>
        <v>1</v>
      </c>
      <c r="EL32" s="288">
        <f t="shared" si="163"/>
        <v>1</v>
      </c>
      <c r="EM32" s="288">
        <f t="shared" si="163"/>
        <v>1</v>
      </c>
      <c r="EN32" s="288">
        <f t="shared" si="163"/>
        <v>1</v>
      </c>
      <c r="EO32" s="288">
        <f t="shared" si="163"/>
        <v>1</v>
      </c>
      <c r="EP32" s="288">
        <f t="shared" si="163"/>
        <v>1</v>
      </c>
      <c r="EQ32" s="288">
        <f t="shared" si="163"/>
        <v>1</v>
      </c>
      <c r="ER32" s="288">
        <f t="shared" si="163"/>
        <v>1</v>
      </c>
      <c r="ES32" s="288">
        <f t="shared" si="164"/>
        <v>1</v>
      </c>
      <c r="ET32" s="288">
        <f t="shared" si="160"/>
        <v>1</v>
      </c>
      <c r="EU32" s="288">
        <f t="shared" si="160"/>
        <v>1</v>
      </c>
      <c r="EV32" s="288">
        <f t="shared" si="160"/>
        <v>1</v>
      </c>
      <c r="EW32" s="288">
        <f t="shared" si="160"/>
        <v>1</v>
      </c>
      <c r="EX32" s="288">
        <f t="shared" si="160"/>
        <v>1</v>
      </c>
      <c r="EY32" s="288">
        <f t="shared" si="160"/>
        <v>1</v>
      </c>
      <c r="EZ32" s="288">
        <f t="shared" si="160"/>
        <v>1</v>
      </c>
      <c r="FA32" s="288">
        <f t="shared" si="160"/>
        <v>1</v>
      </c>
      <c r="FB32" s="288">
        <f t="shared" si="160"/>
        <v>1</v>
      </c>
    </row>
    <row r="33" spans="3:158" ht="11.25" customHeight="1" outlineLevel="1" x14ac:dyDescent="0.2">
      <c r="C33" s="285">
        <f t="shared" si="157"/>
        <v>10</v>
      </c>
      <c r="D33" s="379"/>
      <c r="E33" s="380"/>
      <c r="F33" s="381"/>
      <c r="G33" s="381"/>
      <c r="H33" s="286">
        <f t="shared" si="151"/>
        <v>31</v>
      </c>
      <c r="I33" s="382"/>
      <c r="J33" s="287">
        <f t="shared" si="152"/>
        <v>43404</v>
      </c>
      <c r="T33" s="171"/>
      <c r="U33" s="288">
        <f t="shared" si="153"/>
        <v>1</v>
      </c>
      <c r="V33" s="288">
        <f t="shared" si="165"/>
        <v>1</v>
      </c>
      <c r="W33" s="288">
        <f t="shared" si="165"/>
        <v>1</v>
      </c>
      <c r="X33" s="288">
        <f t="shared" si="165"/>
        <v>1</v>
      </c>
      <c r="Y33" s="288">
        <f t="shared" si="165"/>
        <v>1</v>
      </c>
      <c r="Z33" s="288">
        <f t="shared" si="165"/>
        <v>1</v>
      </c>
      <c r="AA33" s="288">
        <f t="shared" si="165"/>
        <v>1</v>
      </c>
      <c r="AB33" s="288">
        <f t="shared" si="165"/>
        <v>1</v>
      </c>
      <c r="AC33" s="288">
        <f t="shared" si="165"/>
        <v>1</v>
      </c>
      <c r="AD33" s="288">
        <f t="shared" si="165"/>
        <v>1</v>
      </c>
      <c r="AE33" s="288">
        <f t="shared" si="165"/>
        <v>1</v>
      </c>
      <c r="AF33" s="288">
        <f t="shared" si="165"/>
        <v>1</v>
      </c>
      <c r="AG33" s="288">
        <f t="shared" si="165"/>
        <v>1</v>
      </c>
      <c r="AH33" s="288">
        <f t="shared" si="165"/>
        <v>1</v>
      </c>
      <c r="AI33" s="288">
        <f t="shared" si="165"/>
        <v>1</v>
      </c>
      <c r="AJ33" s="288">
        <f t="shared" si="165"/>
        <v>1</v>
      </c>
      <c r="AK33" s="288">
        <f t="shared" si="165"/>
        <v>1</v>
      </c>
      <c r="AL33" s="288">
        <f t="shared" si="165"/>
        <v>1</v>
      </c>
      <c r="AM33" s="288">
        <f t="shared" si="165"/>
        <v>1</v>
      </c>
      <c r="AN33" s="288">
        <f t="shared" si="165"/>
        <v>1</v>
      </c>
      <c r="AO33" s="288">
        <f t="shared" si="165"/>
        <v>1</v>
      </c>
      <c r="AP33" s="288">
        <f t="shared" si="165"/>
        <v>1</v>
      </c>
      <c r="AQ33" s="288">
        <f t="shared" si="165"/>
        <v>1</v>
      </c>
      <c r="AR33" s="288">
        <f t="shared" si="165"/>
        <v>1</v>
      </c>
      <c r="AS33" s="288">
        <f t="shared" si="165"/>
        <v>1</v>
      </c>
      <c r="AT33" s="288">
        <f t="shared" si="165"/>
        <v>1</v>
      </c>
      <c r="AU33" s="288">
        <f t="shared" si="165"/>
        <v>1</v>
      </c>
      <c r="AV33" s="288">
        <f t="shared" si="165"/>
        <v>1</v>
      </c>
      <c r="AW33" s="288">
        <f t="shared" si="165"/>
        <v>1</v>
      </c>
      <c r="AX33" s="288">
        <f t="shared" si="165"/>
        <v>1</v>
      </c>
      <c r="AY33" s="288">
        <f t="shared" si="165"/>
        <v>1</v>
      </c>
      <c r="AZ33" s="288">
        <f t="shared" si="165"/>
        <v>1</v>
      </c>
      <c r="BA33" s="288">
        <f t="shared" si="165"/>
        <v>1</v>
      </c>
      <c r="BB33" s="288">
        <f t="shared" si="165"/>
        <v>1</v>
      </c>
      <c r="BC33" s="288">
        <f t="shared" si="165"/>
        <v>1</v>
      </c>
      <c r="BD33" s="288">
        <f t="shared" si="165"/>
        <v>1</v>
      </c>
      <c r="BE33" s="288">
        <f t="shared" si="165"/>
        <v>1</v>
      </c>
      <c r="BF33" s="288">
        <f t="shared" si="165"/>
        <v>1</v>
      </c>
      <c r="BG33" s="288">
        <f t="shared" si="165"/>
        <v>1</v>
      </c>
      <c r="BH33" s="288">
        <f t="shared" si="165"/>
        <v>1</v>
      </c>
      <c r="BI33" s="288">
        <f t="shared" si="165"/>
        <v>1</v>
      </c>
      <c r="BJ33" s="288">
        <f t="shared" si="165"/>
        <v>1</v>
      </c>
      <c r="BK33" s="288">
        <f t="shared" si="165"/>
        <v>1</v>
      </c>
      <c r="BL33" s="288">
        <f t="shared" si="165"/>
        <v>1</v>
      </c>
      <c r="BM33" s="288">
        <f t="shared" si="165"/>
        <v>1</v>
      </c>
      <c r="BN33" s="288">
        <f t="shared" si="165"/>
        <v>1</v>
      </c>
      <c r="BO33" s="288">
        <f t="shared" si="165"/>
        <v>1</v>
      </c>
      <c r="BP33" s="288">
        <f t="shared" si="165"/>
        <v>1</v>
      </c>
      <c r="BQ33" s="288">
        <f t="shared" si="165"/>
        <v>1</v>
      </c>
      <c r="BR33" s="288">
        <f t="shared" si="165"/>
        <v>1</v>
      </c>
      <c r="BS33" s="288">
        <f t="shared" si="165"/>
        <v>1</v>
      </c>
      <c r="BT33" s="288">
        <f t="shared" si="165"/>
        <v>1</v>
      </c>
      <c r="BU33" s="288">
        <f t="shared" si="165"/>
        <v>1</v>
      </c>
      <c r="BV33" s="288">
        <f t="shared" si="165"/>
        <v>1</v>
      </c>
      <c r="BW33" s="288">
        <f t="shared" si="165"/>
        <v>1</v>
      </c>
      <c r="BX33" s="288">
        <f t="shared" si="165"/>
        <v>1</v>
      </c>
      <c r="BY33" s="288">
        <f t="shared" si="165"/>
        <v>1</v>
      </c>
      <c r="BZ33" s="288">
        <f t="shared" si="165"/>
        <v>1</v>
      </c>
      <c r="CA33" s="288">
        <f t="shared" si="165"/>
        <v>1</v>
      </c>
      <c r="CB33" s="288">
        <f t="shared" si="165"/>
        <v>1</v>
      </c>
      <c r="CC33" s="288">
        <f t="shared" si="165"/>
        <v>1</v>
      </c>
      <c r="CD33" s="288">
        <f t="shared" si="165"/>
        <v>1</v>
      </c>
      <c r="CE33" s="288">
        <f t="shared" si="165"/>
        <v>1</v>
      </c>
      <c r="CF33" s="288">
        <f t="shared" si="165"/>
        <v>1</v>
      </c>
      <c r="CG33" s="288">
        <f t="shared" ref="CG33:ER36" si="166">(CG$14&lt;=$H33)+(CG$14&gt;=$J33)</f>
        <v>1</v>
      </c>
      <c r="CH33" s="288">
        <f t="shared" si="166"/>
        <v>1</v>
      </c>
      <c r="CI33" s="288">
        <f t="shared" si="166"/>
        <v>1</v>
      </c>
      <c r="CJ33" s="288">
        <f t="shared" si="166"/>
        <v>1</v>
      </c>
      <c r="CK33" s="288">
        <f t="shared" si="166"/>
        <v>1</v>
      </c>
      <c r="CL33" s="288">
        <f t="shared" si="166"/>
        <v>1</v>
      </c>
      <c r="CM33" s="288">
        <f t="shared" si="166"/>
        <v>1</v>
      </c>
      <c r="CN33" s="288">
        <f t="shared" si="166"/>
        <v>1</v>
      </c>
      <c r="CO33" s="288">
        <f t="shared" si="166"/>
        <v>1</v>
      </c>
      <c r="CP33" s="288">
        <f t="shared" si="166"/>
        <v>1</v>
      </c>
      <c r="CQ33" s="288">
        <f t="shared" si="166"/>
        <v>1</v>
      </c>
      <c r="CR33" s="288">
        <f t="shared" si="166"/>
        <v>1</v>
      </c>
      <c r="CS33" s="288">
        <f t="shared" si="166"/>
        <v>1</v>
      </c>
      <c r="CT33" s="288">
        <f t="shared" si="166"/>
        <v>1</v>
      </c>
      <c r="CU33" s="288">
        <f t="shared" si="166"/>
        <v>1</v>
      </c>
      <c r="CV33" s="288">
        <f t="shared" si="166"/>
        <v>1</v>
      </c>
      <c r="CW33" s="288">
        <f t="shared" si="166"/>
        <v>1</v>
      </c>
      <c r="CX33" s="288">
        <f t="shared" si="166"/>
        <v>1</v>
      </c>
      <c r="CY33" s="288">
        <f t="shared" si="166"/>
        <v>1</v>
      </c>
      <c r="CZ33" s="288">
        <f t="shared" si="166"/>
        <v>1</v>
      </c>
      <c r="DA33" s="288">
        <f t="shared" si="166"/>
        <v>1</v>
      </c>
      <c r="DB33" s="288">
        <f t="shared" si="166"/>
        <v>1</v>
      </c>
      <c r="DC33" s="288">
        <f t="shared" si="166"/>
        <v>1</v>
      </c>
      <c r="DD33" s="288">
        <f t="shared" si="166"/>
        <v>1</v>
      </c>
      <c r="DE33" s="288">
        <f t="shared" si="166"/>
        <v>1</v>
      </c>
      <c r="DF33" s="288">
        <f t="shared" si="166"/>
        <v>1</v>
      </c>
      <c r="DG33" s="288">
        <f t="shared" si="166"/>
        <v>1</v>
      </c>
      <c r="DH33" s="288">
        <f t="shared" si="166"/>
        <v>1</v>
      </c>
      <c r="DI33" s="288">
        <f t="shared" si="166"/>
        <v>1</v>
      </c>
      <c r="DJ33" s="288">
        <f t="shared" si="166"/>
        <v>1</v>
      </c>
      <c r="DK33" s="288">
        <f t="shared" si="166"/>
        <v>1</v>
      </c>
      <c r="DL33" s="288">
        <f t="shared" si="166"/>
        <v>1</v>
      </c>
      <c r="DM33" s="288">
        <f t="shared" si="166"/>
        <v>1</v>
      </c>
      <c r="DN33" s="288">
        <f t="shared" si="166"/>
        <v>1</v>
      </c>
      <c r="DO33" s="288">
        <f t="shared" si="166"/>
        <v>1</v>
      </c>
      <c r="DP33" s="288">
        <f t="shared" si="166"/>
        <v>1</v>
      </c>
      <c r="DQ33" s="288">
        <f t="shared" si="166"/>
        <v>1</v>
      </c>
      <c r="DR33" s="288">
        <f t="shared" si="166"/>
        <v>1</v>
      </c>
      <c r="DS33" s="288">
        <f t="shared" si="166"/>
        <v>1</v>
      </c>
      <c r="DT33" s="288">
        <f t="shared" si="166"/>
        <v>1</v>
      </c>
      <c r="DU33" s="288">
        <f t="shared" si="166"/>
        <v>1</v>
      </c>
      <c r="DV33" s="288">
        <f t="shared" si="166"/>
        <v>1</v>
      </c>
      <c r="DW33" s="288">
        <f t="shared" si="166"/>
        <v>1</v>
      </c>
      <c r="DX33" s="288">
        <f t="shared" si="166"/>
        <v>1</v>
      </c>
      <c r="DY33" s="288">
        <f t="shared" si="166"/>
        <v>1</v>
      </c>
      <c r="DZ33" s="288">
        <f t="shared" si="166"/>
        <v>1</v>
      </c>
      <c r="EA33" s="288">
        <f t="shared" si="166"/>
        <v>1</v>
      </c>
      <c r="EB33" s="288">
        <f t="shared" si="166"/>
        <v>1</v>
      </c>
      <c r="EC33" s="288">
        <f t="shared" si="166"/>
        <v>1</v>
      </c>
      <c r="ED33" s="288">
        <f t="shared" si="166"/>
        <v>1</v>
      </c>
      <c r="EE33" s="288">
        <f t="shared" si="166"/>
        <v>1</v>
      </c>
      <c r="EF33" s="288">
        <f t="shared" si="166"/>
        <v>1</v>
      </c>
      <c r="EG33" s="288">
        <f t="shared" si="166"/>
        <v>1</v>
      </c>
      <c r="EH33" s="288">
        <f t="shared" si="166"/>
        <v>1</v>
      </c>
      <c r="EI33" s="288">
        <f t="shared" si="166"/>
        <v>1</v>
      </c>
      <c r="EJ33" s="288">
        <f t="shared" si="166"/>
        <v>1</v>
      </c>
      <c r="EK33" s="288">
        <f t="shared" si="166"/>
        <v>1</v>
      </c>
      <c r="EL33" s="288">
        <f t="shared" si="166"/>
        <v>1</v>
      </c>
      <c r="EM33" s="288">
        <f t="shared" si="166"/>
        <v>1</v>
      </c>
      <c r="EN33" s="288">
        <f t="shared" si="166"/>
        <v>1</v>
      </c>
      <c r="EO33" s="288">
        <f t="shared" si="166"/>
        <v>1</v>
      </c>
      <c r="EP33" s="288">
        <f t="shared" si="166"/>
        <v>1</v>
      </c>
      <c r="EQ33" s="288">
        <f t="shared" si="166"/>
        <v>1</v>
      </c>
      <c r="ER33" s="288">
        <f t="shared" si="166"/>
        <v>1</v>
      </c>
      <c r="ES33" s="288">
        <f t="shared" si="164"/>
        <v>1</v>
      </c>
      <c r="ET33" s="288">
        <f t="shared" si="160"/>
        <v>1</v>
      </c>
      <c r="EU33" s="288">
        <f t="shared" si="160"/>
        <v>1</v>
      </c>
      <c r="EV33" s="288">
        <f t="shared" si="160"/>
        <v>1</v>
      </c>
      <c r="EW33" s="288">
        <f t="shared" si="160"/>
        <v>1</v>
      </c>
      <c r="EX33" s="288">
        <f t="shared" si="160"/>
        <v>1</v>
      </c>
      <c r="EY33" s="288">
        <f t="shared" si="160"/>
        <v>1</v>
      </c>
      <c r="EZ33" s="288">
        <f t="shared" si="160"/>
        <v>1</v>
      </c>
      <c r="FA33" s="288">
        <f t="shared" si="160"/>
        <v>1</v>
      </c>
      <c r="FB33" s="288">
        <f t="shared" si="160"/>
        <v>1</v>
      </c>
    </row>
    <row r="34" spans="3:158" ht="11.25" customHeight="1" outlineLevel="1" x14ac:dyDescent="0.2">
      <c r="C34" s="285">
        <f t="shared" si="157"/>
        <v>11</v>
      </c>
      <c r="D34" s="379"/>
      <c r="E34" s="380"/>
      <c r="F34" s="381"/>
      <c r="G34" s="381"/>
      <c r="H34" s="286">
        <f t="shared" si="151"/>
        <v>31</v>
      </c>
      <c r="I34" s="382"/>
      <c r="J34" s="287">
        <f t="shared" si="152"/>
        <v>43404</v>
      </c>
      <c r="T34" s="171"/>
      <c r="U34" s="288">
        <f t="shared" si="153"/>
        <v>1</v>
      </c>
      <c r="V34" s="288">
        <f t="shared" ref="V34:CG37" si="167">(V$14&lt;=$H34)+(V$14&gt;=$J34)</f>
        <v>1</v>
      </c>
      <c r="W34" s="288">
        <f t="shared" si="167"/>
        <v>1</v>
      </c>
      <c r="X34" s="288">
        <f t="shared" si="167"/>
        <v>1</v>
      </c>
      <c r="Y34" s="288">
        <f t="shared" si="167"/>
        <v>1</v>
      </c>
      <c r="Z34" s="288">
        <f t="shared" si="167"/>
        <v>1</v>
      </c>
      <c r="AA34" s="288">
        <f t="shared" si="167"/>
        <v>1</v>
      </c>
      <c r="AB34" s="288">
        <f t="shared" si="167"/>
        <v>1</v>
      </c>
      <c r="AC34" s="288">
        <f t="shared" si="167"/>
        <v>1</v>
      </c>
      <c r="AD34" s="288">
        <f t="shared" si="167"/>
        <v>1</v>
      </c>
      <c r="AE34" s="288">
        <f t="shared" si="167"/>
        <v>1</v>
      </c>
      <c r="AF34" s="288">
        <f t="shared" si="167"/>
        <v>1</v>
      </c>
      <c r="AG34" s="288">
        <f t="shared" si="167"/>
        <v>1</v>
      </c>
      <c r="AH34" s="288">
        <f t="shared" si="167"/>
        <v>1</v>
      </c>
      <c r="AI34" s="288">
        <f t="shared" si="167"/>
        <v>1</v>
      </c>
      <c r="AJ34" s="288">
        <f t="shared" si="167"/>
        <v>1</v>
      </c>
      <c r="AK34" s="288">
        <f t="shared" si="167"/>
        <v>1</v>
      </c>
      <c r="AL34" s="288">
        <f t="shared" si="167"/>
        <v>1</v>
      </c>
      <c r="AM34" s="288">
        <f t="shared" si="167"/>
        <v>1</v>
      </c>
      <c r="AN34" s="288">
        <f t="shared" si="167"/>
        <v>1</v>
      </c>
      <c r="AO34" s="288">
        <f t="shared" si="167"/>
        <v>1</v>
      </c>
      <c r="AP34" s="288">
        <f t="shared" si="167"/>
        <v>1</v>
      </c>
      <c r="AQ34" s="288">
        <f t="shared" si="167"/>
        <v>1</v>
      </c>
      <c r="AR34" s="288">
        <f t="shared" si="167"/>
        <v>1</v>
      </c>
      <c r="AS34" s="288">
        <f t="shared" si="167"/>
        <v>1</v>
      </c>
      <c r="AT34" s="288">
        <f t="shared" si="167"/>
        <v>1</v>
      </c>
      <c r="AU34" s="288">
        <f t="shared" si="167"/>
        <v>1</v>
      </c>
      <c r="AV34" s="288">
        <f t="shared" si="167"/>
        <v>1</v>
      </c>
      <c r="AW34" s="288">
        <f t="shared" si="167"/>
        <v>1</v>
      </c>
      <c r="AX34" s="288">
        <f t="shared" si="167"/>
        <v>1</v>
      </c>
      <c r="AY34" s="288">
        <f t="shared" si="167"/>
        <v>1</v>
      </c>
      <c r="AZ34" s="288">
        <f t="shared" si="167"/>
        <v>1</v>
      </c>
      <c r="BA34" s="288">
        <f t="shared" si="167"/>
        <v>1</v>
      </c>
      <c r="BB34" s="288">
        <f t="shared" si="167"/>
        <v>1</v>
      </c>
      <c r="BC34" s="288">
        <f t="shared" si="167"/>
        <v>1</v>
      </c>
      <c r="BD34" s="288">
        <f t="shared" si="167"/>
        <v>1</v>
      </c>
      <c r="BE34" s="288">
        <f t="shared" si="167"/>
        <v>1</v>
      </c>
      <c r="BF34" s="288">
        <f t="shared" si="167"/>
        <v>1</v>
      </c>
      <c r="BG34" s="288">
        <f t="shared" si="167"/>
        <v>1</v>
      </c>
      <c r="BH34" s="288">
        <f t="shared" si="167"/>
        <v>1</v>
      </c>
      <c r="BI34" s="288">
        <f t="shared" si="167"/>
        <v>1</v>
      </c>
      <c r="BJ34" s="288">
        <f t="shared" si="167"/>
        <v>1</v>
      </c>
      <c r="BK34" s="288">
        <f t="shared" si="167"/>
        <v>1</v>
      </c>
      <c r="BL34" s="288">
        <f t="shared" si="167"/>
        <v>1</v>
      </c>
      <c r="BM34" s="288">
        <f t="shared" si="167"/>
        <v>1</v>
      </c>
      <c r="BN34" s="288">
        <f t="shared" si="167"/>
        <v>1</v>
      </c>
      <c r="BO34" s="288">
        <f t="shared" si="167"/>
        <v>1</v>
      </c>
      <c r="BP34" s="288">
        <f t="shared" si="167"/>
        <v>1</v>
      </c>
      <c r="BQ34" s="288">
        <f t="shared" si="167"/>
        <v>1</v>
      </c>
      <c r="BR34" s="288">
        <f t="shared" si="167"/>
        <v>1</v>
      </c>
      <c r="BS34" s="288">
        <f t="shared" si="167"/>
        <v>1</v>
      </c>
      <c r="BT34" s="288">
        <f t="shared" si="167"/>
        <v>1</v>
      </c>
      <c r="BU34" s="288">
        <f t="shared" si="167"/>
        <v>1</v>
      </c>
      <c r="BV34" s="288">
        <f t="shared" si="167"/>
        <v>1</v>
      </c>
      <c r="BW34" s="288">
        <f t="shared" si="167"/>
        <v>1</v>
      </c>
      <c r="BX34" s="288">
        <f t="shared" si="167"/>
        <v>1</v>
      </c>
      <c r="BY34" s="288">
        <f t="shared" si="167"/>
        <v>1</v>
      </c>
      <c r="BZ34" s="288">
        <f t="shared" si="167"/>
        <v>1</v>
      </c>
      <c r="CA34" s="288">
        <f t="shared" si="167"/>
        <v>1</v>
      </c>
      <c r="CB34" s="288">
        <f t="shared" si="167"/>
        <v>1</v>
      </c>
      <c r="CC34" s="288">
        <f t="shared" si="167"/>
        <v>1</v>
      </c>
      <c r="CD34" s="288">
        <f t="shared" si="167"/>
        <v>1</v>
      </c>
      <c r="CE34" s="288">
        <f t="shared" si="167"/>
        <v>1</v>
      </c>
      <c r="CF34" s="288">
        <f t="shared" si="167"/>
        <v>1</v>
      </c>
      <c r="CG34" s="288">
        <f t="shared" si="167"/>
        <v>1</v>
      </c>
      <c r="CH34" s="288">
        <f t="shared" si="166"/>
        <v>1</v>
      </c>
      <c r="CI34" s="288">
        <f t="shared" si="166"/>
        <v>1</v>
      </c>
      <c r="CJ34" s="288">
        <f t="shared" si="166"/>
        <v>1</v>
      </c>
      <c r="CK34" s="288">
        <f t="shared" si="166"/>
        <v>1</v>
      </c>
      <c r="CL34" s="288">
        <f t="shared" si="166"/>
        <v>1</v>
      </c>
      <c r="CM34" s="288">
        <f t="shared" si="166"/>
        <v>1</v>
      </c>
      <c r="CN34" s="288">
        <f t="shared" si="166"/>
        <v>1</v>
      </c>
      <c r="CO34" s="288">
        <f t="shared" si="166"/>
        <v>1</v>
      </c>
      <c r="CP34" s="288">
        <f t="shared" si="166"/>
        <v>1</v>
      </c>
      <c r="CQ34" s="288">
        <f t="shared" si="166"/>
        <v>1</v>
      </c>
      <c r="CR34" s="288">
        <f t="shared" si="166"/>
        <v>1</v>
      </c>
      <c r="CS34" s="288">
        <f t="shared" si="166"/>
        <v>1</v>
      </c>
      <c r="CT34" s="288">
        <f t="shared" si="166"/>
        <v>1</v>
      </c>
      <c r="CU34" s="288">
        <f t="shared" si="166"/>
        <v>1</v>
      </c>
      <c r="CV34" s="288">
        <f t="shared" si="166"/>
        <v>1</v>
      </c>
      <c r="CW34" s="288">
        <f t="shared" si="166"/>
        <v>1</v>
      </c>
      <c r="CX34" s="288">
        <f t="shared" si="166"/>
        <v>1</v>
      </c>
      <c r="CY34" s="288">
        <f t="shared" si="166"/>
        <v>1</v>
      </c>
      <c r="CZ34" s="288">
        <f t="shared" si="166"/>
        <v>1</v>
      </c>
      <c r="DA34" s="288">
        <f t="shared" si="166"/>
        <v>1</v>
      </c>
      <c r="DB34" s="288">
        <f t="shared" si="166"/>
        <v>1</v>
      </c>
      <c r="DC34" s="288">
        <f t="shared" si="166"/>
        <v>1</v>
      </c>
      <c r="DD34" s="288">
        <f t="shared" si="166"/>
        <v>1</v>
      </c>
      <c r="DE34" s="288">
        <f t="shared" si="166"/>
        <v>1</v>
      </c>
      <c r="DF34" s="288">
        <f t="shared" si="166"/>
        <v>1</v>
      </c>
      <c r="DG34" s="288">
        <f t="shared" si="166"/>
        <v>1</v>
      </c>
      <c r="DH34" s="288">
        <f t="shared" si="166"/>
        <v>1</v>
      </c>
      <c r="DI34" s="288">
        <f t="shared" si="166"/>
        <v>1</v>
      </c>
      <c r="DJ34" s="288">
        <f t="shared" si="166"/>
        <v>1</v>
      </c>
      <c r="DK34" s="288">
        <f t="shared" si="166"/>
        <v>1</v>
      </c>
      <c r="DL34" s="288">
        <f t="shared" si="166"/>
        <v>1</v>
      </c>
      <c r="DM34" s="288">
        <f t="shared" si="166"/>
        <v>1</v>
      </c>
      <c r="DN34" s="288">
        <f t="shared" si="166"/>
        <v>1</v>
      </c>
      <c r="DO34" s="288">
        <f t="shared" si="166"/>
        <v>1</v>
      </c>
      <c r="DP34" s="288">
        <f t="shared" si="166"/>
        <v>1</v>
      </c>
      <c r="DQ34" s="288">
        <f t="shared" si="166"/>
        <v>1</v>
      </c>
      <c r="DR34" s="288">
        <f t="shared" si="166"/>
        <v>1</v>
      </c>
      <c r="DS34" s="288">
        <f t="shared" si="166"/>
        <v>1</v>
      </c>
      <c r="DT34" s="288">
        <f t="shared" si="166"/>
        <v>1</v>
      </c>
      <c r="DU34" s="288">
        <f t="shared" si="166"/>
        <v>1</v>
      </c>
      <c r="DV34" s="288">
        <f t="shared" si="166"/>
        <v>1</v>
      </c>
      <c r="DW34" s="288">
        <f t="shared" si="166"/>
        <v>1</v>
      </c>
      <c r="DX34" s="288">
        <f t="shared" si="166"/>
        <v>1</v>
      </c>
      <c r="DY34" s="288">
        <f t="shared" si="166"/>
        <v>1</v>
      </c>
      <c r="DZ34" s="288">
        <f t="shared" si="166"/>
        <v>1</v>
      </c>
      <c r="EA34" s="288">
        <f t="shared" si="166"/>
        <v>1</v>
      </c>
      <c r="EB34" s="288">
        <f t="shared" si="166"/>
        <v>1</v>
      </c>
      <c r="EC34" s="288">
        <f t="shared" si="166"/>
        <v>1</v>
      </c>
      <c r="ED34" s="288">
        <f t="shared" si="166"/>
        <v>1</v>
      </c>
      <c r="EE34" s="288">
        <f t="shared" si="166"/>
        <v>1</v>
      </c>
      <c r="EF34" s="288">
        <f t="shared" si="166"/>
        <v>1</v>
      </c>
      <c r="EG34" s="288">
        <f t="shared" si="166"/>
        <v>1</v>
      </c>
      <c r="EH34" s="288">
        <f t="shared" si="166"/>
        <v>1</v>
      </c>
      <c r="EI34" s="288">
        <f t="shared" si="166"/>
        <v>1</v>
      </c>
      <c r="EJ34" s="288">
        <f t="shared" si="166"/>
        <v>1</v>
      </c>
      <c r="EK34" s="288">
        <f t="shared" si="166"/>
        <v>1</v>
      </c>
      <c r="EL34" s="288">
        <f t="shared" si="166"/>
        <v>1</v>
      </c>
      <c r="EM34" s="288">
        <f t="shared" si="166"/>
        <v>1</v>
      </c>
      <c r="EN34" s="288">
        <f t="shared" si="166"/>
        <v>1</v>
      </c>
      <c r="EO34" s="288">
        <f t="shared" si="166"/>
        <v>1</v>
      </c>
      <c r="EP34" s="288">
        <f t="shared" si="166"/>
        <v>1</v>
      </c>
      <c r="EQ34" s="288">
        <f t="shared" si="166"/>
        <v>1</v>
      </c>
      <c r="ER34" s="288">
        <f t="shared" si="166"/>
        <v>1</v>
      </c>
      <c r="ES34" s="288">
        <f t="shared" si="164"/>
        <v>1</v>
      </c>
      <c r="ET34" s="288">
        <f t="shared" si="160"/>
        <v>1</v>
      </c>
      <c r="EU34" s="288">
        <f t="shared" si="160"/>
        <v>1</v>
      </c>
      <c r="EV34" s="288">
        <f t="shared" si="160"/>
        <v>1</v>
      </c>
      <c r="EW34" s="288">
        <f t="shared" si="160"/>
        <v>1</v>
      </c>
      <c r="EX34" s="288">
        <f t="shared" si="160"/>
        <v>1</v>
      </c>
      <c r="EY34" s="288">
        <f t="shared" si="160"/>
        <v>1</v>
      </c>
      <c r="EZ34" s="288">
        <f t="shared" si="160"/>
        <v>1</v>
      </c>
      <c r="FA34" s="288">
        <f t="shared" si="160"/>
        <v>1</v>
      </c>
      <c r="FB34" s="288">
        <f t="shared" si="160"/>
        <v>1</v>
      </c>
    </row>
    <row r="35" spans="3:158" ht="11.25" customHeight="1" outlineLevel="1" x14ac:dyDescent="0.2">
      <c r="C35" s="285">
        <f t="shared" si="157"/>
        <v>12</v>
      </c>
      <c r="D35" s="379"/>
      <c r="E35" s="380"/>
      <c r="F35" s="381"/>
      <c r="G35" s="381"/>
      <c r="H35" s="286">
        <f t="shared" si="151"/>
        <v>31</v>
      </c>
      <c r="I35" s="382"/>
      <c r="J35" s="287">
        <f t="shared" si="152"/>
        <v>43404</v>
      </c>
      <c r="T35" s="171"/>
      <c r="U35" s="288">
        <f t="shared" si="153"/>
        <v>1</v>
      </c>
      <c r="V35" s="288">
        <f t="shared" si="167"/>
        <v>1</v>
      </c>
      <c r="W35" s="288">
        <f t="shared" si="167"/>
        <v>1</v>
      </c>
      <c r="X35" s="288">
        <f t="shared" si="167"/>
        <v>1</v>
      </c>
      <c r="Y35" s="288">
        <f t="shared" si="167"/>
        <v>1</v>
      </c>
      <c r="Z35" s="288">
        <f t="shared" si="167"/>
        <v>1</v>
      </c>
      <c r="AA35" s="288">
        <f t="shared" si="167"/>
        <v>1</v>
      </c>
      <c r="AB35" s="288">
        <f t="shared" si="167"/>
        <v>1</v>
      </c>
      <c r="AC35" s="288">
        <f t="shared" si="167"/>
        <v>1</v>
      </c>
      <c r="AD35" s="288">
        <f t="shared" si="167"/>
        <v>1</v>
      </c>
      <c r="AE35" s="288">
        <f t="shared" si="167"/>
        <v>1</v>
      </c>
      <c r="AF35" s="288">
        <f t="shared" si="167"/>
        <v>1</v>
      </c>
      <c r="AG35" s="288">
        <f t="shared" si="167"/>
        <v>1</v>
      </c>
      <c r="AH35" s="288">
        <f t="shared" si="167"/>
        <v>1</v>
      </c>
      <c r="AI35" s="288">
        <f t="shared" si="167"/>
        <v>1</v>
      </c>
      <c r="AJ35" s="288">
        <f t="shared" si="167"/>
        <v>1</v>
      </c>
      <c r="AK35" s="288">
        <f t="shared" si="167"/>
        <v>1</v>
      </c>
      <c r="AL35" s="288">
        <f t="shared" si="167"/>
        <v>1</v>
      </c>
      <c r="AM35" s="288">
        <f t="shared" si="167"/>
        <v>1</v>
      </c>
      <c r="AN35" s="288">
        <f t="shared" si="167"/>
        <v>1</v>
      </c>
      <c r="AO35" s="288">
        <f t="shared" si="167"/>
        <v>1</v>
      </c>
      <c r="AP35" s="288">
        <f t="shared" si="167"/>
        <v>1</v>
      </c>
      <c r="AQ35" s="288">
        <f t="shared" si="167"/>
        <v>1</v>
      </c>
      <c r="AR35" s="288">
        <f t="shared" si="167"/>
        <v>1</v>
      </c>
      <c r="AS35" s="288">
        <f t="shared" si="167"/>
        <v>1</v>
      </c>
      <c r="AT35" s="288">
        <f t="shared" si="167"/>
        <v>1</v>
      </c>
      <c r="AU35" s="288">
        <f t="shared" si="167"/>
        <v>1</v>
      </c>
      <c r="AV35" s="288">
        <f t="shared" si="167"/>
        <v>1</v>
      </c>
      <c r="AW35" s="288">
        <f t="shared" si="167"/>
        <v>1</v>
      </c>
      <c r="AX35" s="288">
        <f t="shared" si="167"/>
        <v>1</v>
      </c>
      <c r="AY35" s="288">
        <f t="shared" si="167"/>
        <v>1</v>
      </c>
      <c r="AZ35" s="288">
        <f t="shared" si="167"/>
        <v>1</v>
      </c>
      <c r="BA35" s="288">
        <f t="shared" si="167"/>
        <v>1</v>
      </c>
      <c r="BB35" s="288">
        <f t="shared" si="167"/>
        <v>1</v>
      </c>
      <c r="BC35" s="288">
        <f t="shared" si="167"/>
        <v>1</v>
      </c>
      <c r="BD35" s="288">
        <f t="shared" si="167"/>
        <v>1</v>
      </c>
      <c r="BE35" s="288">
        <f t="shared" si="167"/>
        <v>1</v>
      </c>
      <c r="BF35" s="288">
        <f t="shared" si="167"/>
        <v>1</v>
      </c>
      <c r="BG35" s="288">
        <f t="shared" si="167"/>
        <v>1</v>
      </c>
      <c r="BH35" s="288">
        <f t="shared" si="167"/>
        <v>1</v>
      </c>
      <c r="BI35" s="288">
        <f t="shared" si="167"/>
        <v>1</v>
      </c>
      <c r="BJ35" s="288">
        <f t="shared" si="167"/>
        <v>1</v>
      </c>
      <c r="BK35" s="288">
        <f t="shared" si="167"/>
        <v>1</v>
      </c>
      <c r="BL35" s="288">
        <f t="shared" si="167"/>
        <v>1</v>
      </c>
      <c r="BM35" s="288">
        <f t="shared" si="167"/>
        <v>1</v>
      </c>
      <c r="BN35" s="288">
        <f t="shared" si="167"/>
        <v>1</v>
      </c>
      <c r="BO35" s="288">
        <f t="shared" si="167"/>
        <v>1</v>
      </c>
      <c r="BP35" s="288">
        <f t="shared" si="167"/>
        <v>1</v>
      </c>
      <c r="BQ35" s="288">
        <f t="shared" si="167"/>
        <v>1</v>
      </c>
      <c r="BR35" s="288">
        <f t="shared" si="167"/>
        <v>1</v>
      </c>
      <c r="BS35" s="288">
        <f t="shared" si="167"/>
        <v>1</v>
      </c>
      <c r="BT35" s="288">
        <f t="shared" si="167"/>
        <v>1</v>
      </c>
      <c r="BU35" s="288">
        <f t="shared" si="167"/>
        <v>1</v>
      </c>
      <c r="BV35" s="288">
        <f t="shared" si="167"/>
        <v>1</v>
      </c>
      <c r="BW35" s="288">
        <f t="shared" si="167"/>
        <v>1</v>
      </c>
      <c r="BX35" s="288">
        <f t="shared" si="167"/>
        <v>1</v>
      </c>
      <c r="BY35" s="288">
        <f t="shared" si="167"/>
        <v>1</v>
      </c>
      <c r="BZ35" s="288">
        <f t="shared" si="167"/>
        <v>1</v>
      </c>
      <c r="CA35" s="288">
        <f t="shared" si="167"/>
        <v>1</v>
      </c>
      <c r="CB35" s="288">
        <f t="shared" si="167"/>
        <v>1</v>
      </c>
      <c r="CC35" s="288">
        <f t="shared" si="167"/>
        <v>1</v>
      </c>
      <c r="CD35" s="288">
        <f t="shared" si="167"/>
        <v>1</v>
      </c>
      <c r="CE35" s="288">
        <f t="shared" si="167"/>
        <v>1</v>
      </c>
      <c r="CF35" s="288">
        <f t="shared" si="167"/>
        <v>1</v>
      </c>
      <c r="CG35" s="288">
        <f t="shared" si="167"/>
        <v>1</v>
      </c>
      <c r="CH35" s="288">
        <f t="shared" si="166"/>
        <v>1</v>
      </c>
      <c r="CI35" s="288">
        <f t="shared" si="166"/>
        <v>1</v>
      </c>
      <c r="CJ35" s="288">
        <f t="shared" si="166"/>
        <v>1</v>
      </c>
      <c r="CK35" s="288">
        <f t="shared" si="166"/>
        <v>1</v>
      </c>
      <c r="CL35" s="288">
        <f t="shared" si="166"/>
        <v>1</v>
      </c>
      <c r="CM35" s="288">
        <f t="shared" si="166"/>
        <v>1</v>
      </c>
      <c r="CN35" s="288">
        <f t="shared" si="166"/>
        <v>1</v>
      </c>
      <c r="CO35" s="288">
        <f t="shared" si="166"/>
        <v>1</v>
      </c>
      <c r="CP35" s="288">
        <f t="shared" si="166"/>
        <v>1</v>
      </c>
      <c r="CQ35" s="288">
        <f t="shared" si="166"/>
        <v>1</v>
      </c>
      <c r="CR35" s="288">
        <f t="shared" si="166"/>
        <v>1</v>
      </c>
      <c r="CS35" s="288">
        <f t="shared" si="166"/>
        <v>1</v>
      </c>
      <c r="CT35" s="288">
        <f t="shared" si="166"/>
        <v>1</v>
      </c>
      <c r="CU35" s="288">
        <f t="shared" si="166"/>
        <v>1</v>
      </c>
      <c r="CV35" s="288">
        <f t="shared" si="166"/>
        <v>1</v>
      </c>
      <c r="CW35" s="288">
        <f t="shared" si="166"/>
        <v>1</v>
      </c>
      <c r="CX35" s="288">
        <f t="shared" si="166"/>
        <v>1</v>
      </c>
      <c r="CY35" s="288">
        <f t="shared" si="166"/>
        <v>1</v>
      </c>
      <c r="CZ35" s="288">
        <f t="shared" si="166"/>
        <v>1</v>
      </c>
      <c r="DA35" s="288">
        <f t="shared" si="166"/>
        <v>1</v>
      </c>
      <c r="DB35" s="288">
        <f t="shared" si="166"/>
        <v>1</v>
      </c>
      <c r="DC35" s="288">
        <f t="shared" si="166"/>
        <v>1</v>
      </c>
      <c r="DD35" s="288">
        <f t="shared" si="166"/>
        <v>1</v>
      </c>
      <c r="DE35" s="288">
        <f t="shared" si="166"/>
        <v>1</v>
      </c>
      <c r="DF35" s="288">
        <f t="shared" si="166"/>
        <v>1</v>
      </c>
      <c r="DG35" s="288">
        <f t="shared" si="166"/>
        <v>1</v>
      </c>
      <c r="DH35" s="288">
        <f t="shared" si="166"/>
        <v>1</v>
      </c>
      <c r="DI35" s="288">
        <f t="shared" si="166"/>
        <v>1</v>
      </c>
      <c r="DJ35" s="288">
        <f t="shared" si="166"/>
        <v>1</v>
      </c>
      <c r="DK35" s="288">
        <f t="shared" si="166"/>
        <v>1</v>
      </c>
      <c r="DL35" s="288">
        <f t="shared" si="166"/>
        <v>1</v>
      </c>
      <c r="DM35" s="288">
        <f t="shared" si="166"/>
        <v>1</v>
      </c>
      <c r="DN35" s="288">
        <f t="shared" si="166"/>
        <v>1</v>
      </c>
      <c r="DO35" s="288">
        <f t="shared" si="166"/>
        <v>1</v>
      </c>
      <c r="DP35" s="288">
        <f t="shared" si="166"/>
        <v>1</v>
      </c>
      <c r="DQ35" s="288">
        <f t="shared" si="166"/>
        <v>1</v>
      </c>
      <c r="DR35" s="288">
        <f t="shared" si="166"/>
        <v>1</v>
      </c>
      <c r="DS35" s="288">
        <f t="shared" si="166"/>
        <v>1</v>
      </c>
      <c r="DT35" s="288">
        <f t="shared" si="166"/>
        <v>1</v>
      </c>
      <c r="DU35" s="288">
        <f t="shared" si="166"/>
        <v>1</v>
      </c>
      <c r="DV35" s="288">
        <f t="shared" si="166"/>
        <v>1</v>
      </c>
      <c r="DW35" s="288">
        <f t="shared" si="166"/>
        <v>1</v>
      </c>
      <c r="DX35" s="288">
        <f t="shared" si="166"/>
        <v>1</v>
      </c>
      <c r="DY35" s="288">
        <f t="shared" si="166"/>
        <v>1</v>
      </c>
      <c r="DZ35" s="288">
        <f t="shared" si="166"/>
        <v>1</v>
      </c>
      <c r="EA35" s="288">
        <f t="shared" si="166"/>
        <v>1</v>
      </c>
      <c r="EB35" s="288">
        <f t="shared" si="166"/>
        <v>1</v>
      </c>
      <c r="EC35" s="288">
        <f t="shared" si="166"/>
        <v>1</v>
      </c>
      <c r="ED35" s="288">
        <f t="shared" si="166"/>
        <v>1</v>
      </c>
      <c r="EE35" s="288">
        <f t="shared" si="166"/>
        <v>1</v>
      </c>
      <c r="EF35" s="288">
        <f t="shared" si="166"/>
        <v>1</v>
      </c>
      <c r="EG35" s="288">
        <f t="shared" si="166"/>
        <v>1</v>
      </c>
      <c r="EH35" s="288">
        <f t="shared" si="166"/>
        <v>1</v>
      </c>
      <c r="EI35" s="288">
        <f t="shared" si="166"/>
        <v>1</v>
      </c>
      <c r="EJ35" s="288">
        <f t="shared" si="166"/>
        <v>1</v>
      </c>
      <c r="EK35" s="288">
        <f t="shared" si="166"/>
        <v>1</v>
      </c>
      <c r="EL35" s="288">
        <f t="shared" si="166"/>
        <v>1</v>
      </c>
      <c r="EM35" s="288">
        <f t="shared" si="166"/>
        <v>1</v>
      </c>
      <c r="EN35" s="288">
        <f t="shared" si="166"/>
        <v>1</v>
      </c>
      <c r="EO35" s="288">
        <f t="shared" si="166"/>
        <v>1</v>
      </c>
      <c r="EP35" s="288">
        <f t="shared" si="166"/>
        <v>1</v>
      </c>
      <c r="EQ35" s="288">
        <f t="shared" si="166"/>
        <v>1</v>
      </c>
      <c r="ER35" s="288">
        <f t="shared" si="166"/>
        <v>1</v>
      </c>
      <c r="ES35" s="288">
        <f t="shared" si="164"/>
        <v>1</v>
      </c>
      <c r="ET35" s="288">
        <f t="shared" si="160"/>
        <v>1</v>
      </c>
      <c r="EU35" s="288">
        <f t="shared" si="160"/>
        <v>1</v>
      </c>
      <c r="EV35" s="288">
        <f t="shared" si="160"/>
        <v>1</v>
      </c>
      <c r="EW35" s="288">
        <f t="shared" si="160"/>
        <v>1</v>
      </c>
      <c r="EX35" s="288">
        <f t="shared" si="160"/>
        <v>1</v>
      </c>
      <c r="EY35" s="288">
        <f t="shared" si="160"/>
        <v>1</v>
      </c>
      <c r="EZ35" s="288">
        <f t="shared" si="160"/>
        <v>1</v>
      </c>
      <c r="FA35" s="288">
        <f t="shared" si="160"/>
        <v>1</v>
      </c>
      <c r="FB35" s="288">
        <f t="shared" si="160"/>
        <v>1</v>
      </c>
    </row>
    <row r="36" spans="3:158" ht="11.25" customHeight="1" outlineLevel="1" x14ac:dyDescent="0.2">
      <c r="C36" s="285">
        <f t="shared" si="157"/>
        <v>13</v>
      </c>
      <c r="D36" s="379"/>
      <c r="E36" s="380"/>
      <c r="F36" s="381"/>
      <c r="G36" s="381"/>
      <c r="H36" s="286">
        <f t="shared" si="151"/>
        <v>31</v>
      </c>
      <c r="I36" s="382"/>
      <c r="J36" s="287">
        <f t="shared" si="152"/>
        <v>43404</v>
      </c>
      <c r="T36" s="171"/>
      <c r="U36" s="288">
        <f t="shared" si="153"/>
        <v>1</v>
      </c>
      <c r="V36" s="288">
        <f t="shared" si="167"/>
        <v>1</v>
      </c>
      <c r="W36" s="288">
        <f t="shared" si="167"/>
        <v>1</v>
      </c>
      <c r="X36" s="288">
        <f t="shared" si="167"/>
        <v>1</v>
      </c>
      <c r="Y36" s="288">
        <f t="shared" si="167"/>
        <v>1</v>
      </c>
      <c r="Z36" s="288">
        <f t="shared" si="167"/>
        <v>1</v>
      </c>
      <c r="AA36" s="288">
        <f t="shared" si="167"/>
        <v>1</v>
      </c>
      <c r="AB36" s="288">
        <f t="shared" si="167"/>
        <v>1</v>
      </c>
      <c r="AC36" s="288">
        <f t="shared" si="167"/>
        <v>1</v>
      </c>
      <c r="AD36" s="288">
        <f t="shared" si="167"/>
        <v>1</v>
      </c>
      <c r="AE36" s="288">
        <f t="shared" si="167"/>
        <v>1</v>
      </c>
      <c r="AF36" s="288">
        <f t="shared" si="167"/>
        <v>1</v>
      </c>
      <c r="AG36" s="288">
        <f t="shared" si="167"/>
        <v>1</v>
      </c>
      <c r="AH36" s="288">
        <f t="shared" si="167"/>
        <v>1</v>
      </c>
      <c r="AI36" s="288">
        <f t="shared" si="167"/>
        <v>1</v>
      </c>
      <c r="AJ36" s="288">
        <f t="shared" si="167"/>
        <v>1</v>
      </c>
      <c r="AK36" s="288">
        <f t="shared" si="167"/>
        <v>1</v>
      </c>
      <c r="AL36" s="288">
        <f t="shared" si="167"/>
        <v>1</v>
      </c>
      <c r="AM36" s="288">
        <f t="shared" si="167"/>
        <v>1</v>
      </c>
      <c r="AN36" s="288">
        <f t="shared" si="167"/>
        <v>1</v>
      </c>
      <c r="AO36" s="288">
        <f t="shared" si="167"/>
        <v>1</v>
      </c>
      <c r="AP36" s="288">
        <f t="shared" si="167"/>
        <v>1</v>
      </c>
      <c r="AQ36" s="288">
        <f t="shared" si="167"/>
        <v>1</v>
      </c>
      <c r="AR36" s="288">
        <f t="shared" si="167"/>
        <v>1</v>
      </c>
      <c r="AS36" s="288">
        <f t="shared" si="167"/>
        <v>1</v>
      </c>
      <c r="AT36" s="288">
        <f t="shared" si="167"/>
        <v>1</v>
      </c>
      <c r="AU36" s="288">
        <f t="shared" si="167"/>
        <v>1</v>
      </c>
      <c r="AV36" s="288">
        <f t="shared" si="167"/>
        <v>1</v>
      </c>
      <c r="AW36" s="288">
        <f t="shared" si="167"/>
        <v>1</v>
      </c>
      <c r="AX36" s="288">
        <f t="shared" si="167"/>
        <v>1</v>
      </c>
      <c r="AY36" s="288">
        <f t="shared" si="167"/>
        <v>1</v>
      </c>
      <c r="AZ36" s="288">
        <f t="shared" si="167"/>
        <v>1</v>
      </c>
      <c r="BA36" s="288">
        <f t="shared" si="167"/>
        <v>1</v>
      </c>
      <c r="BB36" s="288">
        <f t="shared" si="167"/>
        <v>1</v>
      </c>
      <c r="BC36" s="288">
        <f t="shared" si="167"/>
        <v>1</v>
      </c>
      <c r="BD36" s="288">
        <f t="shared" si="167"/>
        <v>1</v>
      </c>
      <c r="BE36" s="288">
        <f t="shared" si="167"/>
        <v>1</v>
      </c>
      <c r="BF36" s="288">
        <f t="shared" si="167"/>
        <v>1</v>
      </c>
      <c r="BG36" s="288">
        <f t="shared" si="167"/>
        <v>1</v>
      </c>
      <c r="BH36" s="288">
        <f t="shared" si="167"/>
        <v>1</v>
      </c>
      <c r="BI36" s="288">
        <f t="shared" si="167"/>
        <v>1</v>
      </c>
      <c r="BJ36" s="288">
        <f t="shared" si="167"/>
        <v>1</v>
      </c>
      <c r="BK36" s="288">
        <f t="shared" si="167"/>
        <v>1</v>
      </c>
      <c r="BL36" s="288">
        <f t="shared" si="167"/>
        <v>1</v>
      </c>
      <c r="BM36" s="288">
        <f t="shared" si="167"/>
        <v>1</v>
      </c>
      <c r="BN36" s="288">
        <f t="shared" si="167"/>
        <v>1</v>
      </c>
      <c r="BO36" s="288">
        <f t="shared" si="167"/>
        <v>1</v>
      </c>
      <c r="BP36" s="288">
        <f t="shared" si="167"/>
        <v>1</v>
      </c>
      <c r="BQ36" s="288">
        <f t="shared" si="167"/>
        <v>1</v>
      </c>
      <c r="BR36" s="288">
        <f t="shared" si="167"/>
        <v>1</v>
      </c>
      <c r="BS36" s="288">
        <f t="shared" si="167"/>
        <v>1</v>
      </c>
      <c r="BT36" s="288">
        <f t="shared" si="167"/>
        <v>1</v>
      </c>
      <c r="BU36" s="288">
        <f t="shared" si="167"/>
        <v>1</v>
      </c>
      <c r="BV36" s="288">
        <f t="shared" si="167"/>
        <v>1</v>
      </c>
      <c r="BW36" s="288">
        <f t="shared" si="167"/>
        <v>1</v>
      </c>
      <c r="BX36" s="288">
        <f t="shared" si="167"/>
        <v>1</v>
      </c>
      <c r="BY36" s="288">
        <f t="shared" si="167"/>
        <v>1</v>
      </c>
      <c r="BZ36" s="288">
        <f t="shared" si="167"/>
        <v>1</v>
      </c>
      <c r="CA36" s="288">
        <f t="shared" si="167"/>
        <v>1</v>
      </c>
      <c r="CB36" s="288">
        <f t="shared" si="167"/>
        <v>1</v>
      </c>
      <c r="CC36" s="288">
        <f t="shared" si="167"/>
        <v>1</v>
      </c>
      <c r="CD36" s="288">
        <f t="shared" si="167"/>
        <v>1</v>
      </c>
      <c r="CE36" s="288">
        <f t="shared" si="167"/>
        <v>1</v>
      </c>
      <c r="CF36" s="288">
        <f t="shared" si="167"/>
        <v>1</v>
      </c>
      <c r="CG36" s="288">
        <f t="shared" si="167"/>
        <v>1</v>
      </c>
      <c r="CH36" s="288">
        <f t="shared" si="166"/>
        <v>1</v>
      </c>
      <c r="CI36" s="288">
        <f t="shared" si="166"/>
        <v>1</v>
      </c>
      <c r="CJ36" s="288">
        <f t="shared" si="166"/>
        <v>1</v>
      </c>
      <c r="CK36" s="288">
        <f t="shared" si="166"/>
        <v>1</v>
      </c>
      <c r="CL36" s="288">
        <f t="shared" si="166"/>
        <v>1</v>
      </c>
      <c r="CM36" s="288">
        <f t="shared" si="166"/>
        <v>1</v>
      </c>
      <c r="CN36" s="288">
        <f t="shared" si="166"/>
        <v>1</v>
      </c>
      <c r="CO36" s="288">
        <f t="shared" si="166"/>
        <v>1</v>
      </c>
      <c r="CP36" s="288">
        <f t="shared" si="166"/>
        <v>1</v>
      </c>
      <c r="CQ36" s="288">
        <f t="shared" si="166"/>
        <v>1</v>
      </c>
      <c r="CR36" s="288">
        <f t="shared" si="166"/>
        <v>1</v>
      </c>
      <c r="CS36" s="288">
        <f t="shared" si="166"/>
        <v>1</v>
      </c>
      <c r="CT36" s="288">
        <f t="shared" si="166"/>
        <v>1</v>
      </c>
      <c r="CU36" s="288">
        <f t="shared" si="166"/>
        <v>1</v>
      </c>
      <c r="CV36" s="288">
        <f t="shared" si="166"/>
        <v>1</v>
      </c>
      <c r="CW36" s="288">
        <f t="shared" si="166"/>
        <v>1</v>
      </c>
      <c r="CX36" s="288">
        <f t="shared" si="166"/>
        <v>1</v>
      </c>
      <c r="CY36" s="288">
        <f t="shared" si="166"/>
        <v>1</v>
      </c>
      <c r="CZ36" s="288">
        <f t="shared" si="166"/>
        <v>1</v>
      </c>
      <c r="DA36" s="288">
        <f t="shared" si="166"/>
        <v>1</v>
      </c>
      <c r="DB36" s="288">
        <f t="shared" si="166"/>
        <v>1</v>
      </c>
      <c r="DC36" s="288">
        <f t="shared" si="166"/>
        <v>1</v>
      </c>
      <c r="DD36" s="288">
        <f t="shared" si="166"/>
        <v>1</v>
      </c>
      <c r="DE36" s="288">
        <f t="shared" si="166"/>
        <v>1</v>
      </c>
      <c r="DF36" s="288">
        <f t="shared" si="166"/>
        <v>1</v>
      </c>
      <c r="DG36" s="288">
        <f t="shared" si="166"/>
        <v>1</v>
      </c>
      <c r="DH36" s="288">
        <f t="shared" si="166"/>
        <v>1</v>
      </c>
      <c r="DI36" s="288">
        <f t="shared" si="166"/>
        <v>1</v>
      </c>
      <c r="DJ36" s="288">
        <f t="shared" si="166"/>
        <v>1</v>
      </c>
      <c r="DK36" s="288">
        <f t="shared" si="166"/>
        <v>1</v>
      </c>
      <c r="DL36" s="288">
        <f t="shared" si="166"/>
        <v>1</v>
      </c>
      <c r="DM36" s="288">
        <f t="shared" si="166"/>
        <v>1</v>
      </c>
      <c r="DN36" s="288">
        <f t="shared" si="166"/>
        <v>1</v>
      </c>
      <c r="DO36" s="288">
        <f t="shared" si="166"/>
        <v>1</v>
      </c>
      <c r="DP36" s="288">
        <f t="shared" si="166"/>
        <v>1</v>
      </c>
      <c r="DQ36" s="288">
        <f t="shared" si="166"/>
        <v>1</v>
      </c>
      <c r="DR36" s="288">
        <f t="shared" si="166"/>
        <v>1</v>
      </c>
      <c r="DS36" s="288">
        <f t="shared" si="166"/>
        <v>1</v>
      </c>
      <c r="DT36" s="288">
        <f t="shared" si="166"/>
        <v>1</v>
      </c>
      <c r="DU36" s="288">
        <f t="shared" si="166"/>
        <v>1</v>
      </c>
      <c r="DV36" s="288">
        <f t="shared" si="166"/>
        <v>1</v>
      </c>
      <c r="DW36" s="288">
        <f t="shared" si="166"/>
        <v>1</v>
      </c>
      <c r="DX36" s="288">
        <f t="shared" si="166"/>
        <v>1</v>
      </c>
      <c r="DY36" s="288">
        <f t="shared" si="166"/>
        <v>1</v>
      </c>
      <c r="DZ36" s="288">
        <f t="shared" si="166"/>
        <v>1</v>
      </c>
      <c r="EA36" s="288">
        <f t="shared" si="166"/>
        <v>1</v>
      </c>
      <c r="EB36" s="288">
        <f t="shared" si="166"/>
        <v>1</v>
      </c>
      <c r="EC36" s="288">
        <f t="shared" si="166"/>
        <v>1</v>
      </c>
      <c r="ED36" s="288">
        <f t="shared" si="166"/>
        <v>1</v>
      </c>
      <c r="EE36" s="288">
        <f t="shared" si="166"/>
        <v>1</v>
      </c>
      <c r="EF36" s="288">
        <f t="shared" si="166"/>
        <v>1</v>
      </c>
      <c r="EG36" s="288">
        <f t="shared" si="166"/>
        <v>1</v>
      </c>
      <c r="EH36" s="288">
        <f t="shared" si="166"/>
        <v>1</v>
      </c>
      <c r="EI36" s="288">
        <f t="shared" si="166"/>
        <v>1</v>
      </c>
      <c r="EJ36" s="288">
        <f t="shared" si="166"/>
        <v>1</v>
      </c>
      <c r="EK36" s="288">
        <f t="shared" si="166"/>
        <v>1</v>
      </c>
      <c r="EL36" s="288">
        <f t="shared" si="166"/>
        <v>1</v>
      </c>
      <c r="EM36" s="288">
        <f t="shared" si="166"/>
        <v>1</v>
      </c>
      <c r="EN36" s="288">
        <f t="shared" si="166"/>
        <v>1</v>
      </c>
      <c r="EO36" s="288">
        <f t="shared" si="166"/>
        <v>1</v>
      </c>
      <c r="EP36" s="288">
        <f t="shared" si="166"/>
        <v>1</v>
      </c>
      <c r="EQ36" s="288">
        <f t="shared" si="166"/>
        <v>1</v>
      </c>
      <c r="ER36" s="288">
        <f t="shared" si="166"/>
        <v>1</v>
      </c>
      <c r="ES36" s="288">
        <f t="shared" si="164"/>
        <v>1</v>
      </c>
      <c r="ET36" s="288">
        <f t="shared" si="160"/>
        <v>1</v>
      </c>
      <c r="EU36" s="288">
        <f t="shared" si="160"/>
        <v>1</v>
      </c>
      <c r="EV36" s="288">
        <f t="shared" si="160"/>
        <v>1</v>
      </c>
      <c r="EW36" s="288">
        <f t="shared" si="160"/>
        <v>1</v>
      </c>
      <c r="EX36" s="288">
        <f t="shared" si="160"/>
        <v>1</v>
      </c>
      <c r="EY36" s="288">
        <f t="shared" si="160"/>
        <v>1</v>
      </c>
      <c r="EZ36" s="288">
        <f t="shared" si="160"/>
        <v>1</v>
      </c>
      <c r="FA36" s="288">
        <f t="shared" si="160"/>
        <v>1</v>
      </c>
      <c r="FB36" s="288">
        <f t="shared" si="160"/>
        <v>1</v>
      </c>
    </row>
    <row r="37" spans="3:158" ht="11.25" customHeight="1" outlineLevel="1" x14ac:dyDescent="0.2">
      <c r="C37" s="285">
        <f t="shared" si="157"/>
        <v>14</v>
      </c>
      <c r="D37" s="379"/>
      <c r="E37" s="380"/>
      <c r="F37" s="381"/>
      <c r="G37" s="381"/>
      <c r="H37" s="286">
        <f t="shared" si="151"/>
        <v>31</v>
      </c>
      <c r="I37" s="382"/>
      <c r="J37" s="287">
        <f t="shared" si="152"/>
        <v>43404</v>
      </c>
      <c r="T37" s="171"/>
      <c r="U37" s="288">
        <f t="shared" si="153"/>
        <v>1</v>
      </c>
      <c r="V37" s="288">
        <f t="shared" si="167"/>
        <v>1</v>
      </c>
      <c r="W37" s="288">
        <f t="shared" si="167"/>
        <v>1</v>
      </c>
      <c r="X37" s="288">
        <f t="shared" si="167"/>
        <v>1</v>
      </c>
      <c r="Y37" s="288">
        <f t="shared" si="167"/>
        <v>1</v>
      </c>
      <c r="Z37" s="288">
        <f t="shared" si="167"/>
        <v>1</v>
      </c>
      <c r="AA37" s="288">
        <f t="shared" si="167"/>
        <v>1</v>
      </c>
      <c r="AB37" s="288">
        <f t="shared" si="167"/>
        <v>1</v>
      </c>
      <c r="AC37" s="288">
        <f t="shared" si="167"/>
        <v>1</v>
      </c>
      <c r="AD37" s="288">
        <f t="shared" si="167"/>
        <v>1</v>
      </c>
      <c r="AE37" s="288">
        <f t="shared" si="167"/>
        <v>1</v>
      </c>
      <c r="AF37" s="288">
        <f t="shared" si="167"/>
        <v>1</v>
      </c>
      <c r="AG37" s="288">
        <f t="shared" si="167"/>
        <v>1</v>
      </c>
      <c r="AH37" s="288">
        <f t="shared" si="167"/>
        <v>1</v>
      </c>
      <c r="AI37" s="288">
        <f t="shared" si="167"/>
        <v>1</v>
      </c>
      <c r="AJ37" s="288">
        <f t="shared" si="167"/>
        <v>1</v>
      </c>
      <c r="AK37" s="288">
        <f t="shared" si="167"/>
        <v>1</v>
      </c>
      <c r="AL37" s="288">
        <f t="shared" si="167"/>
        <v>1</v>
      </c>
      <c r="AM37" s="288">
        <f t="shared" si="167"/>
        <v>1</v>
      </c>
      <c r="AN37" s="288">
        <f t="shared" si="167"/>
        <v>1</v>
      </c>
      <c r="AO37" s="288">
        <f t="shared" si="167"/>
        <v>1</v>
      </c>
      <c r="AP37" s="288">
        <f t="shared" si="167"/>
        <v>1</v>
      </c>
      <c r="AQ37" s="288">
        <f t="shared" si="167"/>
        <v>1</v>
      </c>
      <c r="AR37" s="288">
        <f t="shared" si="167"/>
        <v>1</v>
      </c>
      <c r="AS37" s="288">
        <f t="shared" si="167"/>
        <v>1</v>
      </c>
      <c r="AT37" s="288">
        <f t="shared" si="167"/>
        <v>1</v>
      </c>
      <c r="AU37" s="288">
        <f t="shared" si="167"/>
        <v>1</v>
      </c>
      <c r="AV37" s="288">
        <f t="shared" si="167"/>
        <v>1</v>
      </c>
      <c r="AW37" s="288">
        <f t="shared" si="167"/>
        <v>1</v>
      </c>
      <c r="AX37" s="288">
        <f t="shared" si="167"/>
        <v>1</v>
      </c>
      <c r="AY37" s="288">
        <f t="shared" si="167"/>
        <v>1</v>
      </c>
      <c r="AZ37" s="288">
        <f t="shared" si="167"/>
        <v>1</v>
      </c>
      <c r="BA37" s="288">
        <f t="shared" si="167"/>
        <v>1</v>
      </c>
      <c r="BB37" s="288">
        <f t="shared" si="167"/>
        <v>1</v>
      </c>
      <c r="BC37" s="288">
        <f t="shared" si="167"/>
        <v>1</v>
      </c>
      <c r="BD37" s="288">
        <f t="shared" si="167"/>
        <v>1</v>
      </c>
      <c r="BE37" s="288">
        <f t="shared" si="167"/>
        <v>1</v>
      </c>
      <c r="BF37" s="288">
        <f t="shared" si="167"/>
        <v>1</v>
      </c>
      <c r="BG37" s="288">
        <f t="shared" si="167"/>
        <v>1</v>
      </c>
      <c r="BH37" s="288">
        <f t="shared" si="167"/>
        <v>1</v>
      </c>
      <c r="BI37" s="288">
        <f t="shared" si="167"/>
        <v>1</v>
      </c>
      <c r="BJ37" s="288">
        <f t="shared" si="167"/>
        <v>1</v>
      </c>
      <c r="BK37" s="288">
        <f t="shared" si="167"/>
        <v>1</v>
      </c>
      <c r="BL37" s="288">
        <f t="shared" si="167"/>
        <v>1</v>
      </c>
      <c r="BM37" s="288">
        <f t="shared" si="167"/>
        <v>1</v>
      </c>
      <c r="BN37" s="288">
        <f t="shared" si="167"/>
        <v>1</v>
      </c>
      <c r="BO37" s="288">
        <f t="shared" si="167"/>
        <v>1</v>
      </c>
      <c r="BP37" s="288">
        <f t="shared" si="167"/>
        <v>1</v>
      </c>
      <c r="BQ37" s="288">
        <f t="shared" si="167"/>
        <v>1</v>
      </c>
      <c r="BR37" s="288">
        <f t="shared" si="167"/>
        <v>1</v>
      </c>
      <c r="BS37" s="288">
        <f t="shared" si="167"/>
        <v>1</v>
      </c>
      <c r="BT37" s="288">
        <f t="shared" si="167"/>
        <v>1</v>
      </c>
      <c r="BU37" s="288">
        <f t="shared" si="167"/>
        <v>1</v>
      </c>
      <c r="BV37" s="288">
        <f t="shared" si="167"/>
        <v>1</v>
      </c>
      <c r="BW37" s="288">
        <f t="shared" si="167"/>
        <v>1</v>
      </c>
      <c r="BX37" s="288">
        <f t="shared" si="167"/>
        <v>1</v>
      </c>
      <c r="BY37" s="288">
        <f t="shared" si="167"/>
        <v>1</v>
      </c>
      <c r="BZ37" s="288">
        <f t="shared" si="167"/>
        <v>1</v>
      </c>
      <c r="CA37" s="288">
        <f t="shared" si="167"/>
        <v>1</v>
      </c>
      <c r="CB37" s="288">
        <f t="shared" si="167"/>
        <v>1</v>
      </c>
      <c r="CC37" s="288">
        <f t="shared" si="167"/>
        <v>1</v>
      </c>
      <c r="CD37" s="288">
        <f t="shared" si="167"/>
        <v>1</v>
      </c>
      <c r="CE37" s="288">
        <f t="shared" si="167"/>
        <v>1</v>
      </c>
      <c r="CF37" s="288">
        <f t="shared" si="167"/>
        <v>1</v>
      </c>
      <c r="CG37" s="288">
        <f t="shared" ref="CG37:ER40" si="168">(CG$14&lt;=$H37)+(CG$14&gt;=$J37)</f>
        <v>1</v>
      </c>
      <c r="CH37" s="288">
        <f t="shared" si="168"/>
        <v>1</v>
      </c>
      <c r="CI37" s="288">
        <f t="shared" si="168"/>
        <v>1</v>
      </c>
      <c r="CJ37" s="288">
        <f t="shared" si="168"/>
        <v>1</v>
      </c>
      <c r="CK37" s="288">
        <f t="shared" si="168"/>
        <v>1</v>
      </c>
      <c r="CL37" s="288">
        <f t="shared" si="168"/>
        <v>1</v>
      </c>
      <c r="CM37" s="288">
        <f t="shared" si="168"/>
        <v>1</v>
      </c>
      <c r="CN37" s="288">
        <f t="shared" si="168"/>
        <v>1</v>
      </c>
      <c r="CO37" s="288">
        <f t="shared" si="168"/>
        <v>1</v>
      </c>
      <c r="CP37" s="288">
        <f t="shared" si="168"/>
        <v>1</v>
      </c>
      <c r="CQ37" s="288">
        <f t="shared" si="168"/>
        <v>1</v>
      </c>
      <c r="CR37" s="288">
        <f t="shared" si="168"/>
        <v>1</v>
      </c>
      <c r="CS37" s="288">
        <f t="shared" si="168"/>
        <v>1</v>
      </c>
      <c r="CT37" s="288">
        <f t="shared" si="168"/>
        <v>1</v>
      </c>
      <c r="CU37" s="288">
        <f t="shared" si="168"/>
        <v>1</v>
      </c>
      <c r="CV37" s="288">
        <f t="shared" si="168"/>
        <v>1</v>
      </c>
      <c r="CW37" s="288">
        <f t="shared" si="168"/>
        <v>1</v>
      </c>
      <c r="CX37" s="288">
        <f t="shared" si="168"/>
        <v>1</v>
      </c>
      <c r="CY37" s="288">
        <f t="shared" si="168"/>
        <v>1</v>
      </c>
      <c r="CZ37" s="288">
        <f t="shared" si="168"/>
        <v>1</v>
      </c>
      <c r="DA37" s="288">
        <f t="shared" si="168"/>
        <v>1</v>
      </c>
      <c r="DB37" s="288">
        <f t="shared" si="168"/>
        <v>1</v>
      </c>
      <c r="DC37" s="288">
        <f t="shared" si="168"/>
        <v>1</v>
      </c>
      <c r="DD37" s="288">
        <f t="shared" si="168"/>
        <v>1</v>
      </c>
      <c r="DE37" s="288">
        <f t="shared" si="168"/>
        <v>1</v>
      </c>
      <c r="DF37" s="288">
        <f t="shared" si="168"/>
        <v>1</v>
      </c>
      <c r="DG37" s="288">
        <f t="shared" si="168"/>
        <v>1</v>
      </c>
      <c r="DH37" s="288">
        <f t="shared" si="168"/>
        <v>1</v>
      </c>
      <c r="DI37" s="288">
        <f t="shared" si="168"/>
        <v>1</v>
      </c>
      <c r="DJ37" s="288">
        <f t="shared" si="168"/>
        <v>1</v>
      </c>
      <c r="DK37" s="288">
        <f t="shared" si="168"/>
        <v>1</v>
      </c>
      <c r="DL37" s="288">
        <f t="shared" si="168"/>
        <v>1</v>
      </c>
      <c r="DM37" s="288">
        <f t="shared" si="168"/>
        <v>1</v>
      </c>
      <c r="DN37" s="288">
        <f t="shared" si="168"/>
        <v>1</v>
      </c>
      <c r="DO37" s="288">
        <f t="shared" si="168"/>
        <v>1</v>
      </c>
      <c r="DP37" s="288">
        <f t="shared" si="168"/>
        <v>1</v>
      </c>
      <c r="DQ37" s="288">
        <f t="shared" si="168"/>
        <v>1</v>
      </c>
      <c r="DR37" s="288">
        <f t="shared" si="168"/>
        <v>1</v>
      </c>
      <c r="DS37" s="288">
        <f t="shared" si="168"/>
        <v>1</v>
      </c>
      <c r="DT37" s="288">
        <f t="shared" si="168"/>
        <v>1</v>
      </c>
      <c r="DU37" s="288">
        <f t="shared" si="168"/>
        <v>1</v>
      </c>
      <c r="DV37" s="288">
        <f t="shared" si="168"/>
        <v>1</v>
      </c>
      <c r="DW37" s="288">
        <f t="shared" si="168"/>
        <v>1</v>
      </c>
      <c r="DX37" s="288">
        <f t="shared" si="168"/>
        <v>1</v>
      </c>
      <c r="DY37" s="288">
        <f t="shared" si="168"/>
        <v>1</v>
      </c>
      <c r="DZ37" s="288">
        <f t="shared" si="168"/>
        <v>1</v>
      </c>
      <c r="EA37" s="288">
        <f t="shared" si="168"/>
        <v>1</v>
      </c>
      <c r="EB37" s="288">
        <f t="shared" si="168"/>
        <v>1</v>
      </c>
      <c r="EC37" s="288">
        <f t="shared" si="168"/>
        <v>1</v>
      </c>
      <c r="ED37" s="288">
        <f t="shared" si="168"/>
        <v>1</v>
      </c>
      <c r="EE37" s="288">
        <f t="shared" si="168"/>
        <v>1</v>
      </c>
      <c r="EF37" s="288">
        <f t="shared" si="168"/>
        <v>1</v>
      </c>
      <c r="EG37" s="288">
        <f t="shared" si="168"/>
        <v>1</v>
      </c>
      <c r="EH37" s="288">
        <f t="shared" si="168"/>
        <v>1</v>
      </c>
      <c r="EI37" s="288">
        <f t="shared" si="168"/>
        <v>1</v>
      </c>
      <c r="EJ37" s="288">
        <f t="shared" si="168"/>
        <v>1</v>
      </c>
      <c r="EK37" s="288">
        <f t="shared" si="168"/>
        <v>1</v>
      </c>
      <c r="EL37" s="288">
        <f t="shared" si="168"/>
        <v>1</v>
      </c>
      <c r="EM37" s="288">
        <f t="shared" si="168"/>
        <v>1</v>
      </c>
      <c r="EN37" s="288">
        <f t="shared" si="168"/>
        <v>1</v>
      </c>
      <c r="EO37" s="288">
        <f t="shared" si="168"/>
        <v>1</v>
      </c>
      <c r="EP37" s="288">
        <f t="shared" si="168"/>
        <v>1</v>
      </c>
      <c r="EQ37" s="288">
        <f t="shared" si="168"/>
        <v>1</v>
      </c>
      <c r="ER37" s="288">
        <f t="shared" si="168"/>
        <v>1</v>
      </c>
      <c r="ES37" s="288">
        <f t="shared" si="164"/>
        <v>1</v>
      </c>
      <c r="ET37" s="288">
        <f t="shared" si="160"/>
        <v>1</v>
      </c>
      <c r="EU37" s="288">
        <f t="shared" si="160"/>
        <v>1</v>
      </c>
      <c r="EV37" s="288">
        <f t="shared" si="160"/>
        <v>1</v>
      </c>
      <c r="EW37" s="288">
        <f t="shared" si="160"/>
        <v>1</v>
      </c>
      <c r="EX37" s="288">
        <f t="shared" si="160"/>
        <v>1</v>
      </c>
      <c r="EY37" s="288">
        <f t="shared" si="160"/>
        <v>1</v>
      </c>
      <c r="EZ37" s="288">
        <f t="shared" si="160"/>
        <v>1</v>
      </c>
      <c r="FA37" s="288">
        <f t="shared" si="160"/>
        <v>1</v>
      </c>
      <c r="FB37" s="288">
        <f t="shared" si="160"/>
        <v>1</v>
      </c>
    </row>
    <row r="38" spans="3:158" ht="11.25" customHeight="1" outlineLevel="1" x14ac:dyDescent="0.2">
      <c r="C38" s="285">
        <f t="shared" si="157"/>
        <v>15</v>
      </c>
      <c r="D38" s="379"/>
      <c r="E38" s="380"/>
      <c r="F38" s="381"/>
      <c r="G38" s="381"/>
      <c r="H38" s="286">
        <f t="shared" si="151"/>
        <v>31</v>
      </c>
      <c r="I38" s="382"/>
      <c r="J38" s="287">
        <f t="shared" si="152"/>
        <v>43404</v>
      </c>
      <c r="T38" s="171"/>
      <c r="U38" s="288">
        <f t="shared" si="153"/>
        <v>1</v>
      </c>
      <c r="V38" s="288">
        <f t="shared" ref="V38:CG41" si="169">(V$14&lt;=$H38)+(V$14&gt;=$J38)</f>
        <v>1</v>
      </c>
      <c r="W38" s="288">
        <f t="shared" si="169"/>
        <v>1</v>
      </c>
      <c r="X38" s="288">
        <f t="shared" si="169"/>
        <v>1</v>
      </c>
      <c r="Y38" s="288">
        <f t="shared" si="169"/>
        <v>1</v>
      </c>
      <c r="Z38" s="288">
        <f t="shared" si="169"/>
        <v>1</v>
      </c>
      <c r="AA38" s="288">
        <f t="shared" si="169"/>
        <v>1</v>
      </c>
      <c r="AB38" s="288">
        <f t="shared" si="169"/>
        <v>1</v>
      </c>
      <c r="AC38" s="288">
        <f t="shared" si="169"/>
        <v>1</v>
      </c>
      <c r="AD38" s="288">
        <f t="shared" si="169"/>
        <v>1</v>
      </c>
      <c r="AE38" s="288">
        <f t="shared" si="169"/>
        <v>1</v>
      </c>
      <c r="AF38" s="288">
        <f t="shared" si="169"/>
        <v>1</v>
      </c>
      <c r="AG38" s="288">
        <f t="shared" si="169"/>
        <v>1</v>
      </c>
      <c r="AH38" s="288">
        <f t="shared" si="169"/>
        <v>1</v>
      </c>
      <c r="AI38" s="288">
        <f t="shared" si="169"/>
        <v>1</v>
      </c>
      <c r="AJ38" s="288">
        <f t="shared" si="169"/>
        <v>1</v>
      </c>
      <c r="AK38" s="288">
        <f t="shared" si="169"/>
        <v>1</v>
      </c>
      <c r="AL38" s="288">
        <f t="shared" si="169"/>
        <v>1</v>
      </c>
      <c r="AM38" s="288">
        <f t="shared" si="169"/>
        <v>1</v>
      </c>
      <c r="AN38" s="288">
        <f t="shared" si="169"/>
        <v>1</v>
      </c>
      <c r="AO38" s="288">
        <f t="shared" si="169"/>
        <v>1</v>
      </c>
      <c r="AP38" s="288">
        <f t="shared" si="169"/>
        <v>1</v>
      </c>
      <c r="AQ38" s="288">
        <f t="shared" si="169"/>
        <v>1</v>
      </c>
      <c r="AR38" s="288">
        <f t="shared" si="169"/>
        <v>1</v>
      </c>
      <c r="AS38" s="288">
        <f t="shared" si="169"/>
        <v>1</v>
      </c>
      <c r="AT38" s="288">
        <f t="shared" si="169"/>
        <v>1</v>
      </c>
      <c r="AU38" s="288">
        <f t="shared" si="169"/>
        <v>1</v>
      </c>
      <c r="AV38" s="288">
        <f t="shared" si="169"/>
        <v>1</v>
      </c>
      <c r="AW38" s="288">
        <f t="shared" si="169"/>
        <v>1</v>
      </c>
      <c r="AX38" s="288">
        <f t="shared" si="169"/>
        <v>1</v>
      </c>
      <c r="AY38" s="288">
        <f t="shared" si="169"/>
        <v>1</v>
      </c>
      <c r="AZ38" s="288">
        <f t="shared" si="169"/>
        <v>1</v>
      </c>
      <c r="BA38" s="288">
        <f t="shared" si="169"/>
        <v>1</v>
      </c>
      <c r="BB38" s="288">
        <f t="shared" si="169"/>
        <v>1</v>
      </c>
      <c r="BC38" s="288">
        <f t="shared" si="169"/>
        <v>1</v>
      </c>
      <c r="BD38" s="288">
        <f t="shared" si="169"/>
        <v>1</v>
      </c>
      <c r="BE38" s="288">
        <f t="shared" si="169"/>
        <v>1</v>
      </c>
      <c r="BF38" s="288">
        <f t="shared" si="169"/>
        <v>1</v>
      </c>
      <c r="BG38" s="288">
        <f t="shared" si="169"/>
        <v>1</v>
      </c>
      <c r="BH38" s="288">
        <f t="shared" si="169"/>
        <v>1</v>
      </c>
      <c r="BI38" s="288">
        <f t="shared" si="169"/>
        <v>1</v>
      </c>
      <c r="BJ38" s="288">
        <f t="shared" si="169"/>
        <v>1</v>
      </c>
      <c r="BK38" s="288">
        <f t="shared" si="169"/>
        <v>1</v>
      </c>
      <c r="BL38" s="288">
        <f t="shared" si="169"/>
        <v>1</v>
      </c>
      <c r="BM38" s="288">
        <f t="shared" si="169"/>
        <v>1</v>
      </c>
      <c r="BN38" s="288">
        <f t="shared" si="169"/>
        <v>1</v>
      </c>
      <c r="BO38" s="288">
        <f t="shared" si="169"/>
        <v>1</v>
      </c>
      <c r="BP38" s="288">
        <f t="shared" si="169"/>
        <v>1</v>
      </c>
      <c r="BQ38" s="288">
        <f t="shared" si="169"/>
        <v>1</v>
      </c>
      <c r="BR38" s="288">
        <f t="shared" si="169"/>
        <v>1</v>
      </c>
      <c r="BS38" s="288">
        <f t="shared" si="169"/>
        <v>1</v>
      </c>
      <c r="BT38" s="288">
        <f t="shared" si="169"/>
        <v>1</v>
      </c>
      <c r="BU38" s="288">
        <f t="shared" si="169"/>
        <v>1</v>
      </c>
      <c r="BV38" s="288">
        <f t="shared" si="169"/>
        <v>1</v>
      </c>
      <c r="BW38" s="288">
        <f t="shared" si="169"/>
        <v>1</v>
      </c>
      <c r="BX38" s="288">
        <f t="shared" si="169"/>
        <v>1</v>
      </c>
      <c r="BY38" s="288">
        <f t="shared" si="169"/>
        <v>1</v>
      </c>
      <c r="BZ38" s="288">
        <f t="shared" si="169"/>
        <v>1</v>
      </c>
      <c r="CA38" s="288">
        <f t="shared" si="169"/>
        <v>1</v>
      </c>
      <c r="CB38" s="288">
        <f t="shared" si="169"/>
        <v>1</v>
      </c>
      <c r="CC38" s="288">
        <f t="shared" si="169"/>
        <v>1</v>
      </c>
      <c r="CD38" s="288">
        <f t="shared" si="169"/>
        <v>1</v>
      </c>
      <c r="CE38" s="288">
        <f t="shared" si="169"/>
        <v>1</v>
      </c>
      <c r="CF38" s="288">
        <f t="shared" si="169"/>
        <v>1</v>
      </c>
      <c r="CG38" s="288">
        <f t="shared" si="169"/>
        <v>1</v>
      </c>
      <c r="CH38" s="288">
        <f t="shared" si="168"/>
        <v>1</v>
      </c>
      <c r="CI38" s="288">
        <f t="shared" si="168"/>
        <v>1</v>
      </c>
      <c r="CJ38" s="288">
        <f t="shared" si="168"/>
        <v>1</v>
      </c>
      <c r="CK38" s="288">
        <f t="shared" si="168"/>
        <v>1</v>
      </c>
      <c r="CL38" s="288">
        <f t="shared" si="168"/>
        <v>1</v>
      </c>
      <c r="CM38" s="288">
        <f t="shared" si="168"/>
        <v>1</v>
      </c>
      <c r="CN38" s="288">
        <f t="shared" si="168"/>
        <v>1</v>
      </c>
      <c r="CO38" s="288">
        <f t="shared" si="168"/>
        <v>1</v>
      </c>
      <c r="CP38" s="288">
        <f t="shared" si="168"/>
        <v>1</v>
      </c>
      <c r="CQ38" s="288">
        <f t="shared" si="168"/>
        <v>1</v>
      </c>
      <c r="CR38" s="288">
        <f t="shared" si="168"/>
        <v>1</v>
      </c>
      <c r="CS38" s="288">
        <f t="shared" si="168"/>
        <v>1</v>
      </c>
      <c r="CT38" s="288">
        <f t="shared" si="168"/>
        <v>1</v>
      </c>
      <c r="CU38" s="288">
        <f t="shared" si="168"/>
        <v>1</v>
      </c>
      <c r="CV38" s="288">
        <f t="shared" si="168"/>
        <v>1</v>
      </c>
      <c r="CW38" s="288">
        <f t="shared" si="168"/>
        <v>1</v>
      </c>
      <c r="CX38" s="288">
        <f t="shared" si="168"/>
        <v>1</v>
      </c>
      <c r="CY38" s="288">
        <f t="shared" si="168"/>
        <v>1</v>
      </c>
      <c r="CZ38" s="288">
        <f t="shared" si="168"/>
        <v>1</v>
      </c>
      <c r="DA38" s="288">
        <f t="shared" si="168"/>
        <v>1</v>
      </c>
      <c r="DB38" s="288">
        <f t="shared" si="168"/>
        <v>1</v>
      </c>
      <c r="DC38" s="288">
        <f t="shared" si="168"/>
        <v>1</v>
      </c>
      <c r="DD38" s="288">
        <f t="shared" si="168"/>
        <v>1</v>
      </c>
      <c r="DE38" s="288">
        <f t="shared" si="168"/>
        <v>1</v>
      </c>
      <c r="DF38" s="288">
        <f t="shared" si="168"/>
        <v>1</v>
      </c>
      <c r="DG38" s="288">
        <f t="shared" si="168"/>
        <v>1</v>
      </c>
      <c r="DH38" s="288">
        <f t="shared" si="168"/>
        <v>1</v>
      </c>
      <c r="DI38" s="288">
        <f t="shared" si="168"/>
        <v>1</v>
      </c>
      <c r="DJ38" s="288">
        <f t="shared" si="168"/>
        <v>1</v>
      </c>
      <c r="DK38" s="288">
        <f t="shared" si="168"/>
        <v>1</v>
      </c>
      <c r="DL38" s="288">
        <f t="shared" si="168"/>
        <v>1</v>
      </c>
      <c r="DM38" s="288">
        <f t="shared" si="168"/>
        <v>1</v>
      </c>
      <c r="DN38" s="288">
        <f t="shared" si="168"/>
        <v>1</v>
      </c>
      <c r="DO38" s="288">
        <f t="shared" si="168"/>
        <v>1</v>
      </c>
      <c r="DP38" s="288">
        <f t="shared" si="168"/>
        <v>1</v>
      </c>
      <c r="DQ38" s="288">
        <f t="shared" si="168"/>
        <v>1</v>
      </c>
      <c r="DR38" s="288">
        <f t="shared" si="168"/>
        <v>1</v>
      </c>
      <c r="DS38" s="288">
        <f t="shared" si="168"/>
        <v>1</v>
      </c>
      <c r="DT38" s="288">
        <f t="shared" si="168"/>
        <v>1</v>
      </c>
      <c r="DU38" s="288">
        <f t="shared" si="168"/>
        <v>1</v>
      </c>
      <c r="DV38" s="288">
        <f t="shared" si="168"/>
        <v>1</v>
      </c>
      <c r="DW38" s="288">
        <f t="shared" si="168"/>
        <v>1</v>
      </c>
      <c r="DX38" s="288">
        <f t="shared" si="168"/>
        <v>1</v>
      </c>
      <c r="DY38" s="288">
        <f t="shared" si="168"/>
        <v>1</v>
      </c>
      <c r="DZ38" s="288">
        <f t="shared" si="168"/>
        <v>1</v>
      </c>
      <c r="EA38" s="288">
        <f t="shared" si="168"/>
        <v>1</v>
      </c>
      <c r="EB38" s="288">
        <f t="shared" si="168"/>
        <v>1</v>
      </c>
      <c r="EC38" s="288">
        <f t="shared" si="168"/>
        <v>1</v>
      </c>
      <c r="ED38" s="288">
        <f t="shared" si="168"/>
        <v>1</v>
      </c>
      <c r="EE38" s="288">
        <f t="shared" si="168"/>
        <v>1</v>
      </c>
      <c r="EF38" s="288">
        <f t="shared" si="168"/>
        <v>1</v>
      </c>
      <c r="EG38" s="288">
        <f t="shared" si="168"/>
        <v>1</v>
      </c>
      <c r="EH38" s="288">
        <f t="shared" si="168"/>
        <v>1</v>
      </c>
      <c r="EI38" s="288">
        <f t="shared" si="168"/>
        <v>1</v>
      </c>
      <c r="EJ38" s="288">
        <f t="shared" si="168"/>
        <v>1</v>
      </c>
      <c r="EK38" s="288">
        <f t="shared" si="168"/>
        <v>1</v>
      </c>
      <c r="EL38" s="288">
        <f t="shared" si="168"/>
        <v>1</v>
      </c>
      <c r="EM38" s="288">
        <f t="shared" si="168"/>
        <v>1</v>
      </c>
      <c r="EN38" s="288">
        <f t="shared" si="168"/>
        <v>1</v>
      </c>
      <c r="EO38" s="288">
        <f t="shared" si="168"/>
        <v>1</v>
      </c>
      <c r="EP38" s="288">
        <f t="shared" si="168"/>
        <v>1</v>
      </c>
      <c r="EQ38" s="288">
        <f t="shared" si="168"/>
        <v>1</v>
      </c>
      <c r="ER38" s="288">
        <f t="shared" si="168"/>
        <v>1</v>
      </c>
      <c r="ES38" s="288">
        <f t="shared" si="164"/>
        <v>1</v>
      </c>
      <c r="ET38" s="288">
        <f t="shared" si="160"/>
        <v>1</v>
      </c>
      <c r="EU38" s="288">
        <f t="shared" si="160"/>
        <v>1</v>
      </c>
      <c r="EV38" s="288">
        <f t="shared" si="160"/>
        <v>1</v>
      </c>
      <c r="EW38" s="288">
        <f t="shared" si="160"/>
        <v>1</v>
      </c>
      <c r="EX38" s="288">
        <f t="shared" si="160"/>
        <v>1</v>
      </c>
      <c r="EY38" s="288">
        <f t="shared" si="160"/>
        <v>1</v>
      </c>
      <c r="EZ38" s="288">
        <f t="shared" si="160"/>
        <v>1</v>
      </c>
      <c r="FA38" s="288">
        <f t="shared" si="160"/>
        <v>1</v>
      </c>
      <c r="FB38" s="288">
        <f t="shared" si="160"/>
        <v>1</v>
      </c>
    </row>
    <row r="39" spans="3:158" ht="11.25" customHeight="1" outlineLevel="1" x14ac:dyDescent="0.2">
      <c r="C39" s="285">
        <f t="shared" si="157"/>
        <v>16</v>
      </c>
      <c r="D39" s="379"/>
      <c r="E39" s="380"/>
      <c r="F39" s="381"/>
      <c r="G39" s="381"/>
      <c r="H39" s="286">
        <f t="shared" si="151"/>
        <v>31</v>
      </c>
      <c r="I39" s="382"/>
      <c r="J39" s="287">
        <f t="shared" si="152"/>
        <v>43404</v>
      </c>
      <c r="T39" s="171"/>
      <c r="U39" s="288">
        <f t="shared" si="153"/>
        <v>1</v>
      </c>
      <c r="V39" s="288">
        <f t="shared" si="169"/>
        <v>1</v>
      </c>
      <c r="W39" s="288">
        <f t="shared" si="169"/>
        <v>1</v>
      </c>
      <c r="X39" s="288">
        <f t="shared" si="169"/>
        <v>1</v>
      </c>
      <c r="Y39" s="288">
        <f t="shared" si="169"/>
        <v>1</v>
      </c>
      <c r="Z39" s="288">
        <f t="shared" si="169"/>
        <v>1</v>
      </c>
      <c r="AA39" s="288">
        <f t="shared" si="169"/>
        <v>1</v>
      </c>
      <c r="AB39" s="288">
        <f t="shared" si="169"/>
        <v>1</v>
      </c>
      <c r="AC39" s="288">
        <f t="shared" si="169"/>
        <v>1</v>
      </c>
      <c r="AD39" s="288">
        <f t="shared" si="169"/>
        <v>1</v>
      </c>
      <c r="AE39" s="288">
        <f t="shared" si="169"/>
        <v>1</v>
      </c>
      <c r="AF39" s="288">
        <f t="shared" si="169"/>
        <v>1</v>
      </c>
      <c r="AG39" s="288">
        <f t="shared" si="169"/>
        <v>1</v>
      </c>
      <c r="AH39" s="288">
        <f t="shared" si="169"/>
        <v>1</v>
      </c>
      <c r="AI39" s="288">
        <f t="shared" si="169"/>
        <v>1</v>
      </c>
      <c r="AJ39" s="288">
        <f t="shared" si="169"/>
        <v>1</v>
      </c>
      <c r="AK39" s="288">
        <f t="shared" si="169"/>
        <v>1</v>
      </c>
      <c r="AL39" s="288">
        <f t="shared" si="169"/>
        <v>1</v>
      </c>
      <c r="AM39" s="288">
        <f t="shared" si="169"/>
        <v>1</v>
      </c>
      <c r="AN39" s="288">
        <f t="shared" si="169"/>
        <v>1</v>
      </c>
      <c r="AO39" s="288">
        <f t="shared" si="169"/>
        <v>1</v>
      </c>
      <c r="AP39" s="288">
        <f t="shared" si="169"/>
        <v>1</v>
      </c>
      <c r="AQ39" s="288">
        <f t="shared" si="169"/>
        <v>1</v>
      </c>
      <c r="AR39" s="288">
        <f t="shared" si="169"/>
        <v>1</v>
      </c>
      <c r="AS39" s="288">
        <f t="shared" si="169"/>
        <v>1</v>
      </c>
      <c r="AT39" s="288">
        <f t="shared" si="169"/>
        <v>1</v>
      </c>
      <c r="AU39" s="288">
        <f t="shared" si="169"/>
        <v>1</v>
      </c>
      <c r="AV39" s="288">
        <f t="shared" si="169"/>
        <v>1</v>
      </c>
      <c r="AW39" s="288">
        <f t="shared" si="169"/>
        <v>1</v>
      </c>
      <c r="AX39" s="288">
        <f t="shared" si="169"/>
        <v>1</v>
      </c>
      <c r="AY39" s="288">
        <f t="shared" si="169"/>
        <v>1</v>
      </c>
      <c r="AZ39" s="288">
        <f t="shared" si="169"/>
        <v>1</v>
      </c>
      <c r="BA39" s="288">
        <f t="shared" si="169"/>
        <v>1</v>
      </c>
      <c r="BB39" s="288">
        <f t="shared" si="169"/>
        <v>1</v>
      </c>
      <c r="BC39" s="288">
        <f t="shared" si="169"/>
        <v>1</v>
      </c>
      <c r="BD39" s="288">
        <f t="shared" si="169"/>
        <v>1</v>
      </c>
      <c r="BE39" s="288">
        <f t="shared" si="169"/>
        <v>1</v>
      </c>
      <c r="BF39" s="288">
        <f t="shared" si="169"/>
        <v>1</v>
      </c>
      <c r="BG39" s="288">
        <f t="shared" si="169"/>
        <v>1</v>
      </c>
      <c r="BH39" s="288">
        <f t="shared" si="169"/>
        <v>1</v>
      </c>
      <c r="BI39" s="288">
        <f t="shared" si="169"/>
        <v>1</v>
      </c>
      <c r="BJ39" s="288">
        <f t="shared" si="169"/>
        <v>1</v>
      </c>
      <c r="BK39" s="288">
        <f t="shared" si="169"/>
        <v>1</v>
      </c>
      <c r="BL39" s="288">
        <f t="shared" si="169"/>
        <v>1</v>
      </c>
      <c r="BM39" s="288">
        <f t="shared" si="169"/>
        <v>1</v>
      </c>
      <c r="BN39" s="288">
        <f t="shared" si="169"/>
        <v>1</v>
      </c>
      <c r="BO39" s="288">
        <f t="shared" si="169"/>
        <v>1</v>
      </c>
      <c r="BP39" s="288">
        <f t="shared" si="169"/>
        <v>1</v>
      </c>
      <c r="BQ39" s="288">
        <f t="shared" si="169"/>
        <v>1</v>
      </c>
      <c r="BR39" s="288">
        <f t="shared" si="169"/>
        <v>1</v>
      </c>
      <c r="BS39" s="288">
        <f t="shared" si="169"/>
        <v>1</v>
      </c>
      <c r="BT39" s="288">
        <f t="shared" si="169"/>
        <v>1</v>
      </c>
      <c r="BU39" s="288">
        <f t="shared" si="169"/>
        <v>1</v>
      </c>
      <c r="BV39" s="288">
        <f t="shared" si="169"/>
        <v>1</v>
      </c>
      <c r="BW39" s="288">
        <f t="shared" si="169"/>
        <v>1</v>
      </c>
      <c r="BX39" s="288">
        <f t="shared" si="169"/>
        <v>1</v>
      </c>
      <c r="BY39" s="288">
        <f t="shared" si="169"/>
        <v>1</v>
      </c>
      <c r="BZ39" s="288">
        <f t="shared" si="169"/>
        <v>1</v>
      </c>
      <c r="CA39" s="288">
        <f t="shared" si="169"/>
        <v>1</v>
      </c>
      <c r="CB39" s="288">
        <f t="shared" si="169"/>
        <v>1</v>
      </c>
      <c r="CC39" s="288">
        <f t="shared" si="169"/>
        <v>1</v>
      </c>
      <c r="CD39" s="288">
        <f t="shared" si="169"/>
        <v>1</v>
      </c>
      <c r="CE39" s="288">
        <f t="shared" si="169"/>
        <v>1</v>
      </c>
      <c r="CF39" s="288">
        <f t="shared" si="169"/>
        <v>1</v>
      </c>
      <c r="CG39" s="288">
        <f t="shared" si="169"/>
        <v>1</v>
      </c>
      <c r="CH39" s="288">
        <f t="shared" si="168"/>
        <v>1</v>
      </c>
      <c r="CI39" s="288">
        <f t="shared" si="168"/>
        <v>1</v>
      </c>
      <c r="CJ39" s="288">
        <f t="shared" si="168"/>
        <v>1</v>
      </c>
      <c r="CK39" s="288">
        <f t="shared" si="168"/>
        <v>1</v>
      </c>
      <c r="CL39" s="288">
        <f t="shared" si="168"/>
        <v>1</v>
      </c>
      <c r="CM39" s="288">
        <f t="shared" si="168"/>
        <v>1</v>
      </c>
      <c r="CN39" s="288">
        <f t="shared" si="168"/>
        <v>1</v>
      </c>
      <c r="CO39" s="288">
        <f t="shared" si="168"/>
        <v>1</v>
      </c>
      <c r="CP39" s="288">
        <f t="shared" si="168"/>
        <v>1</v>
      </c>
      <c r="CQ39" s="288">
        <f t="shared" si="168"/>
        <v>1</v>
      </c>
      <c r="CR39" s="288">
        <f t="shared" si="168"/>
        <v>1</v>
      </c>
      <c r="CS39" s="288">
        <f t="shared" si="168"/>
        <v>1</v>
      </c>
      <c r="CT39" s="288">
        <f t="shared" si="168"/>
        <v>1</v>
      </c>
      <c r="CU39" s="288">
        <f t="shared" si="168"/>
        <v>1</v>
      </c>
      <c r="CV39" s="288">
        <f t="shared" si="168"/>
        <v>1</v>
      </c>
      <c r="CW39" s="288">
        <f t="shared" si="168"/>
        <v>1</v>
      </c>
      <c r="CX39" s="288">
        <f t="shared" si="168"/>
        <v>1</v>
      </c>
      <c r="CY39" s="288">
        <f t="shared" si="168"/>
        <v>1</v>
      </c>
      <c r="CZ39" s="288">
        <f t="shared" si="168"/>
        <v>1</v>
      </c>
      <c r="DA39" s="288">
        <f t="shared" si="168"/>
        <v>1</v>
      </c>
      <c r="DB39" s="288">
        <f t="shared" si="168"/>
        <v>1</v>
      </c>
      <c r="DC39" s="288">
        <f t="shared" si="168"/>
        <v>1</v>
      </c>
      <c r="DD39" s="288">
        <f t="shared" si="168"/>
        <v>1</v>
      </c>
      <c r="DE39" s="288">
        <f t="shared" si="168"/>
        <v>1</v>
      </c>
      <c r="DF39" s="288">
        <f t="shared" si="168"/>
        <v>1</v>
      </c>
      <c r="DG39" s="288">
        <f t="shared" si="168"/>
        <v>1</v>
      </c>
      <c r="DH39" s="288">
        <f t="shared" si="168"/>
        <v>1</v>
      </c>
      <c r="DI39" s="288">
        <f t="shared" si="168"/>
        <v>1</v>
      </c>
      <c r="DJ39" s="288">
        <f t="shared" si="168"/>
        <v>1</v>
      </c>
      <c r="DK39" s="288">
        <f t="shared" si="168"/>
        <v>1</v>
      </c>
      <c r="DL39" s="288">
        <f t="shared" si="168"/>
        <v>1</v>
      </c>
      <c r="DM39" s="288">
        <f t="shared" si="168"/>
        <v>1</v>
      </c>
      <c r="DN39" s="288">
        <f t="shared" si="168"/>
        <v>1</v>
      </c>
      <c r="DO39" s="288">
        <f t="shared" si="168"/>
        <v>1</v>
      </c>
      <c r="DP39" s="288">
        <f t="shared" si="168"/>
        <v>1</v>
      </c>
      <c r="DQ39" s="288">
        <f t="shared" si="168"/>
        <v>1</v>
      </c>
      <c r="DR39" s="288">
        <f t="shared" si="168"/>
        <v>1</v>
      </c>
      <c r="DS39" s="288">
        <f t="shared" si="168"/>
        <v>1</v>
      </c>
      <c r="DT39" s="288">
        <f t="shared" si="168"/>
        <v>1</v>
      </c>
      <c r="DU39" s="288">
        <f t="shared" si="168"/>
        <v>1</v>
      </c>
      <c r="DV39" s="288">
        <f t="shared" si="168"/>
        <v>1</v>
      </c>
      <c r="DW39" s="288">
        <f t="shared" si="168"/>
        <v>1</v>
      </c>
      <c r="DX39" s="288">
        <f t="shared" si="168"/>
        <v>1</v>
      </c>
      <c r="DY39" s="288">
        <f t="shared" si="168"/>
        <v>1</v>
      </c>
      <c r="DZ39" s="288">
        <f t="shared" si="168"/>
        <v>1</v>
      </c>
      <c r="EA39" s="288">
        <f t="shared" si="168"/>
        <v>1</v>
      </c>
      <c r="EB39" s="288">
        <f t="shared" si="168"/>
        <v>1</v>
      </c>
      <c r="EC39" s="288">
        <f t="shared" si="168"/>
        <v>1</v>
      </c>
      <c r="ED39" s="288">
        <f t="shared" si="168"/>
        <v>1</v>
      </c>
      <c r="EE39" s="288">
        <f t="shared" si="168"/>
        <v>1</v>
      </c>
      <c r="EF39" s="288">
        <f t="shared" si="168"/>
        <v>1</v>
      </c>
      <c r="EG39" s="288">
        <f t="shared" si="168"/>
        <v>1</v>
      </c>
      <c r="EH39" s="288">
        <f t="shared" si="168"/>
        <v>1</v>
      </c>
      <c r="EI39" s="288">
        <f t="shared" si="168"/>
        <v>1</v>
      </c>
      <c r="EJ39" s="288">
        <f t="shared" si="168"/>
        <v>1</v>
      </c>
      <c r="EK39" s="288">
        <f t="shared" si="168"/>
        <v>1</v>
      </c>
      <c r="EL39" s="288">
        <f t="shared" si="168"/>
        <v>1</v>
      </c>
      <c r="EM39" s="288">
        <f t="shared" si="168"/>
        <v>1</v>
      </c>
      <c r="EN39" s="288">
        <f t="shared" si="168"/>
        <v>1</v>
      </c>
      <c r="EO39" s="288">
        <f t="shared" si="168"/>
        <v>1</v>
      </c>
      <c r="EP39" s="288">
        <f t="shared" si="168"/>
        <v>1</v>
      </c>
      <c r="EQ39" s="288">
        <f t="shared" si="168"/>
        <v>1</v>
      </c>
      <c r="ER39" s="288">
        <f t="shared" si="168"/>
        <v>1</v>
      </c>
      <c r="ES39" s="288">
        <f t="shared" si="164"/>
        <v>1</v>
      </c>
      <c r="ET39" s="288">
        <f t="shared" si="160"/>
        <v>1</v>
      </c>
      <c r="EU39" s="288">
        <f t="shared" si="160"/>
        <v>1</v>
      </c>
      <c r="EV39" s="288">
        <f t="shared" si="160"/>
        <v>1</v>
      </c>
      <c r="EW39" s="288">
        <f t="shared" si="160"/>
        <v>1</v>
      </c>
      <c r="EX39" s="288">
        <f t="shared" si="160"/>
        <v>1</v>
      </c>
      <c r="EY39" s="288">
        <f t="shared" si="160"/>
        <v>1</v>
      </c>
      <c r="EZ39" s="288">
        <f t="shared" si="160"/>
        <v>1</v>
      </c>
      <c r="FA39" s="288">
        <f t="shared" si="160"/>
        <v>1</v>
      </c>
      <c r="FB39" s="288">
        <f t="shared" si="160"/>
        <v>1</v>
      </c>
    </row>
    <row r="40" spans="3:158" ht="11.25" customHeight="1" outlineLevel="1" x14ac:dyDescent="0.2">
      <c r="C40" s="285">
        <f t="shared" si="157"/>
        <v>17</v>
      </c>
      <c r="D40" s="379"/>
      <c r="E40" s="380"/>
      <c r="F40" s="381"/>
      <c r="G40" s="381"/>
      <c r="H40" s="286">
        <f t="shared" si="151"/>
        <v>31</v>
      </c>
      <c r="I40" s="382"/>
      <c r="J40" s="287">
        <f t="shared" si="152"/>
        <v>43404</v>
      </c>
      <c r="T40" s="171"/>
      <c r="U40" s="288">
        <f t="shared" si="153"/>
        <v>1</v>
      </c>
      <c r="V40" s="288">
        <f t="shared" si="169"/>
        <v>1</v>
      </c>
      <c r="W40" s="288">
        <f t="shared" si="169"/>
        <v>1</v>
      </c>
      <c r="X40" s="288">
        <f t="shared" si="169"/>
        <v>1</v>
      </c>
      <c r="Y40" s="288">
        <f t="shared" si="169"/>
        <v>1</v>
      </c>
      <c r="Z40" s="288">
        <f t="shared" si="169"/>
        <v>1</v>
      </c>
      <c r="AA40" s="288">
        <f t="shared" si="169"/>
        <v>1</v>
      </c>
      <c r="AB40" s="288">
        <f t="shared" si="169"/>
        <v>1</v>
      </c>
      <c r="AC40" s="288">
        <f t="shared" si="169"/>
        <v>1</v>
      </c>
      <c r="AD40" s="288">
        <f t="shared" si="169"/>
        <v>1</v>
      </c>
      <c r="AE40" s="288">
        <f t="shared" si="169"/>
        <v>1</v>
      </c>
      <c r="AF40" s="288">
        <f t="shared" si="169"/>
        <v>1</v>
      </c>
      <c r="AG40" s="288">
        <f t="shared" si="169"/>
        <v>1</v>
      </c>
      <c r="AH40" s="288">
        <f t="shared" si="169"/>
        <v>1</v>
      </c>
      <c r="AI40" s="288">
        <f t="shared" si="169"/>
        <v>1</v>
      </c>
      <c r="AJ40" s="288">
        <f t="shared" si="169"/>
        <v>1</v>
      </c>
      <c r="AK40" s="288">
        <f t="shared" si="169"/>
        <v>1</v>
      </c>
      <c r="AL40" s="288">
        <f t="shared" si="169"/>
        <v>1</v>
      </c>
      <c r="AM40" s="288">
        <f t="shared" si="169"/>
        <v>1</v>
      </c>
      <c r="AN40" s="288">
        <f t="shared" si="169"/>
        <v>1</v>
      </c>
      <c r="AO40" s="288">
        <f t="shared" si="169"/>
        <v>1</v>
      </c>
      <c r="AP40" s="288">
        <f t="shared" si="169"/>
        <v>1</v>
      </c>
      <c r="AQ40" s="288">
        <f t="shared" si="169"/>
        <v>1</v>
      </c>
      <c r="AR40" s="288">
        <f t="shared" si="169"/>
        <v>1</v>
      </c>
      <c r="AS40" s="288">
        <f t="shared" si="169"/>
        <v>1</v>
      </c>
      <c r="AT40" s="288">
        <f t="shared" si="169"/>
        <v>1</v>
      </c>
      <c r="AU40" s="288">
        <f t="shared" si="169"/>
        <v>1</v>
      </c>
      <c r="AV40" s="288">
        <f t="shared" si="169"/>
        <v>1</v>
      </c>
      <c r="AW40" s="288">
        <f t="shared" si="169"/>
        <v>1</v>
      </c>
      <c r="AX40" s="288">
        <f t="shared" si="169"/>
        <v>1</v>
      </c>
      <c r="AY40" s="288">
        <f t="shared" si="169"/>
        <v>1</v>
      </c>
      <c r="AZ40" s="288">
        <f t="shared" si="169"/>
        <v>1</v>
      </c>
      <c r="BA40" s="288">
        <f t="shared" si="169"/>
        <v>1</v>
      </c>
      <c r="BB40" s="288">
        <f t="shared" si="169"/>
        <v>1</v>
      </c>
      <c r="BC40" s="288">
        <f t="shared" si="169"/>
        <v>1</v>
      </c>
      <c r="BD40" s="288">
        <f t="shared" si="169"/>
        <v>1</v>
      </c>
      <c r="BE40" s="288">
        <f t="shared" si="169"/>
        <v>1</v>
      </c>
      <c r="BF40" s="288">
        <f t="shared" si="169"/>
        <v>1</v>
      </c>
      <c r="BG40" s="288">
        <f t="shared" si="169"/>
        <v>1</v>
      </c>
      <c r="BH40" s="288">
        <f t="shared" si="169"/>
        <v>1</v>
      </c>
      <c r="BI40" s="288">
        <f t="shared" si="169"/>
        <v>1</v>
      </c>
      <c r="BJ40" s="288">
        <f t="shared" si="169"/>
        <v>1</v>
      </c>
      <c r="BK40" s="288">
        <f t="shared" si="169"/>
        <v>1</v>
      </c>
      <c r="BL40" s="288">
        <f t="shared" si="169"/>
        <v>1</v>
      </c>
      <c r="BM40" s="288">
        <f t="shared" si="169"/>
        <v>1</v>
      </c>
      <c r="BN40" s="288">
        <f t="shared" si="169"/>
        <v>1</v>
      </c>
      <c r="BO40" s="288">
        <f t="shared" si="169"/>
        <v>1</v>
      </c>
      <c r="BP40" s="288">
        <f t="shared" si="169"/>
        <v>1</v>
      </c>
      <c r="BQ40" s="288">
        <f t="shared" si="169"/>
        <v>1</v>
      </c>
      <c r="BR40" s="288">
        <f t="shared" si="169"/>
        <v>1</v>
      </c>
      <c r="BS40" s="288">
        <f t="shared" si="169"/>
        <v>1</v>
      </c>
      <c r="BT40" s="288">
        <f t="shared" si="169"/>
        <v>1</v>
      </c>
      <c r="BU40" s="288">
        <f t="shared" si="169"/>
        <v>1</v>
      </c>
      <c r="BV40" s="288">
        <f t="shared" si="169"/>
        <v>1</v>
      </c>
      <c r="BW40" s="288">
        <f t="shared" si="169"/>
        <v>1</v>
      </c>
      <c r="BX40" s="288">
        <f t="shared" si="169"/>
        <v>1</v>
      </c>
      <c r="BY40" s="288">
        <f t="shared" si="169"/>
        <v>1</v>
      </c>
      <c r="BZ40" s="288">
        <f t="shared" si="169"/>
        <v>1</v>
      </c>
      <c r="CA40" s="288">
        <f t="shared" si="169"/>
        <v>1</v>
      </c>
      <c r="CB40" s="288">
        <f t="shared" si="169"/>
        <v>1</v>
      </c>
      <c r="CC40" s="288">
        <f t="shared" si="169"/>
        <v>1</v>
      </c>
      <c r="CD40" s="288">
        <f t="shared" si="169"/>
        <v>1</v>
      </c>
      <c r="CE40" s="288">
        <f t="shared" si="169"/>
        <v>1</v>
      </c>
      <c r="CF40" s="288">
        <f t="shared" si="169"/>
        <v>1</v>
      </c>
      <c r="CG40" s="288">
        <f t="shared" si="169"/>
        <v>1</v>
      </c>
      <c r="CH40" s="288">
        <f t="shared" si="168"/>
        <v>1</v>
      </c>
      <c r="CI40" s="288">
        <f t="shared" si="168"/>
        <v>1</v>
      </c>
      <c r="CJ40" s="288">
        <f t="shared" si="168"/>
        <v>1</v>
      </c>
      <c r="CK40" s="288">
        <f t="shared" si="168"/>
        <v>1</v>
      </c>
      <c r="CL40" s="288">
        <f t="shared" si="168"/>
        <v>1</v>
      </c>
      <c r="CM40" s="288">
        <f t="shared" si="168"/>
        <v>1</v>
      </c>
      <c r="CN40" s="288">
        <f t="shared" si="168"/>
        <v>1</v>
      </c>
      <c r="CO40" s="288">
        <f t="shared" si="168"/>
        <v>1</v>
      </c>
      <c r="CP40" s="288">
        <f t="shared" si="168"/>
        <v>1</v>
      </c>
      <c r="CQ40" s="288">
        <f t="shared" si="168"/>
        <v>1</v>
      </c>
      <c r="CR40" s="288">
        <f t="shared" si="168"/>
        <v>1</v>
      </c>
      <c r="CS40" s="288">
        <f t="shared" si="168"/>
        <v>1</v>
      </c>
      <c r="CT40" s="288">
        <f t="shared" si="168"/>
        <v>1</v>
      </c>
      <c r="CU40" s="288">
        <f t="shared" si="168"/>
        <v>1</v>
      </c>
      <c r="CV40" s="288">
        <f t="shared" si="168"/>
        <v>1</v>
      </c>
      <c r="CW40" s="288">
        <f t="shared" si="168"/>
        <v>1</v>
      </c>
      <c r="CX40" s="288">
        <f t="shared" si="168"/>
        <v>1</v>
      </c>
      <c r="CY40" s="288">
        <f t="shared" si="168"/>
        <v>1</v>
      </c>
      <c r="CZ40" s="288">
        <f t="shared" si="168"/>
        <v>1</v>
      </c>
      <c r="DA40" s="288">
        <f t="shared" si="168"/>
        <v>1</v>
      </c>
      <c r="DB40" s="288">
        <f t="shared" si="168"/>
        <v>1</v>
      </c>
      <c r="DC40" s="288">
        <f t="shared" si="168"/>
        <v>1</v>
      </c>
      <c r="DD40" s="288">
        <f t="shared" si="168"/>
        <v>1</v>
      </c>
      <c r="DE40" s="288">
        <f t="shared" si="168"/>
        <v>1</v>
      </c>
      <c r="DF40" s="288">
        <f t="shared" si="168"/>
        <v>1</v>
      </c>
      <c r="DG40" s="288">
        <f t="shared" si="168"/>
        <v>1</v>
      </c>
      <c r="DH40" s="288">
        <f t="shared" si="168"/>
        <v>1</v>
      </c>
      <c r="DI40" s="288">
        <f t="shared" si="168"/>
        <v>1</v>
      </c>
      <c r="DJ40" s="288">
        <f t="shared" si="168"/>
        <v>1</v>
      </c>
      <c r="DK40" s="288">
        <f t="shared" si="168"/>
        <v>1</v>
      </c>
      <c r="DL40" s="288">
        <f t="shared" si="168"/>
        <v>1</v>
      </c>
      <c r="DM40" s="288">
        <f t="shared" si="168"/>
        <v>1</v>
      </c>
      <c r="DN40" s="288">
        <f t="shared" si="168"/>
        <v>1</v>
      </c>
      <c r="DO40" s="288">
        <f t="shared" si="168"/>
        <v>1</v>
      </c>
      <c r="DP40" s="288">
        <f t="shared" si="168"/>
        <v>1</v>
      </c>
      <c r="DQ40" s="288">
        <f t="shared" si="168"/>
        <v>1</v>
      </c>
      <c r="DR40" s="288">
        <f t="shared" si="168"/>
        <v>1</v>
      </c>
      <c r="DS40" s="288">
        <f t="shared" si="168"/>
        <v>1</v>
      </c>
      <c r="DT40" s="288">
        <f t="shared" si="168"/>
        <v>1</v>
      </c>
      <c r="DU40" s="288">
        <f t="shared" si="168"/>
        <v>1</v>
      </c>
      <c r="DV40" s="288">
        <f t="shared" si="168"/>
        <v>1</v>
      </c>
      <c r="DW40" s="288">
        <f t="shared" si="168"/>
        <v>1</v>
      </c>
      <c r="DX40" s="288">
        <f t="shared" si="168"/>
        <v>1</v>
      </c>
      <c r="DY40" s="288">
        <f t="shared" si="168"/>
        <v>1</v>
      </c>
      <c r="DZ40" s="288">
        <f t="shared" si="168"/>
        <v>1</v>
      </c>
      <c r="EA40" s="288">
        <f t="shared" si="168"/>
        <v>1</v>
      </c>
      <c r="EB40" s="288">
        <f t="shared" si="168"/>
        <v>1</v>
      </c>
      <c r="EC40" s="288">
        <f t="shared" si="168"/>
        <v>1</v>
      </c>
      <c r="ED40" s="288">
        <f t="shared" si="168"/>
        <v>1</v>
      </c>
      <c r="EE40" s="288">
        <f t="shared" si="168"/>
        <v>1</v>
      </c>
      <c r="EF40" s="288">
        <f t="shared" si="168"/>
        <v>1</v>
      </c>
      <c r="EG40" s="288">
        <f t="shared" si="168"/>
        <v>1</v>
      </c>
      <c r="EH40" s="288">
        <f t="shared" si="168"/>
        <v>1</v>
      </c>
      <c r="EI40" s="288">
        <f t="shared" si="168"/>
        <v>1</v>
      </c>
      <c r="EJ40" s="288">
        <f t="shared" si="168"/>
        <v>1</v>
      </c>
      <c r="EK40" s="288">
        <f t="shared" si="168"/>
        <v>1</v>
      </c>
      <c r="EL40" s="288">
        <f t="shared" si="168"/>
        <v>1</v>
      </c>
      <c r="EM40" s="288">
        <f t="shared" si="168"/>
        <v>1</v>
      </c>
      <c r="EN40" s="288">
        <f t="shared" si="168"/>
        <v>1</v>
      </c>
      <c r="EO40" s="288">
        <f t="shared" si="168"/>
        <v>1</v>
      </c>
      <c r="EP40" s="288">
        <f t="shared" si="168"/>
        <v>1</v>
      </c>
      <c r="EQ40" s="288">
        <f t="shared" si="168"/>
        <v>1</v>
      </c>
      <c r="ER40" s="288">
        <f t="shared" si="168"/>
        <v>1</v>
      </c>
      <c r="ES40" s="288">
        <f t="shared" si="164"/>
        <v>1</v>
      </c>
      <c r="ET40" s="288">
        <f t="shared" si="160"/>
        <v>1</v>
      </c>
      <c r="EU40" s="288">
        <f t="shared" si="160"/>
        <v>1</v>
      </c>
      <c r="EV40" s="288">
        <f t="shared" si="160"/>
        <v>1</v>
      </c>
      <c r="EW40" s="288">
        <f t="shared" si="160"/>
        <v>1</v>
      </c>
      <c r="EX40" s="288">
        <f t="shared" si="160"/>
        <v>1</v>
      </c>
      <c r="EY40" s="288">
        <f t="shared" si="160"/>
        <v>1</v>
      </c>
      <c r="EZ40" s="288">
        <f t="shared" si="160"/>
        <v>1</v>
      </c>
      <c r="FA40" s="288">
        <f t="shared" si="160"/>
        <v>1</v>
      </c>
      <c r="FB40" s="288">
        <f t="shared" si="160"/>
        <v>1</v>
      </c>
    </row>
    <row r="41" spans="3:158" ht="11.25" customHeight="1" outlineLevel="1" x14ac:dyDescent="0.2">
      <c r="C41" s="285">
        <f t="shared" si="157"/>
        <v>18</v>
      </c>
      <c r="D41" s="379"/>
      <c r="E41" s="380"/>
      <c r="F41" s="381"/>
      <c r="G41" s="381"/>
      <c r="H41" s="286">
        <f t="shared" si="151"/>
        <v>31</v>
      </c>
      <c r="I41" s="382"/>
      <c r="J41" s="287">
        <f t="shared" si="152"/>
        <v>43404</v>
      </c>
      <c r="P41" s="152"/>
      <c r="T41" s="171"/>
      <c r="U41" s="288">
        <f t="shared" si="153"/>
        <v>1</v>
      </c>
      <c r="V41" s="288">
        <f t="shared" si="169"/>
        <v>1</v>
      </c>
      <c r="W41" s="288">
        <f t="shared" si="169"/>
        <v>1</v>
      </c>
      <c r="X41" s="288">
        <f t="shared" si="169"/>
        <v>1</v>
      </c>
      <c r="Y41" s="288">
        <f t="shared" si="169"/>
        <v>1</v>
      </c>
      <c r="Z41" s="288">
        <f t="shared" si="169"/>
        <v>1</v>
      </c>
      <c r="AA41" s="288">
        <f t="shared" si="169"/>
        <v>1</v>
      </c>
      <c r="AB41" s="288">
        <f t="shared" si="169"/>
        <v>1</v>
      </c>
      <c r="AC41" s="288">
        <f t="shared" si="169"/>
        <v>1</v>
      </c>
      <c r="AD41" s="288">
        <f t="shared" si="169"/>
        <v>1</v>
      </c>
      <c r="AE41" s="288">
        <f t="shared" si="169"/>
        <v>1</v>
      </c>
      <c r="AF41" s="288">
        <f t="shared" si="169"/>
        <v>1</v>
      </c>
      <c r="AG41" s="288">
        <f t="shared" si="169"/>
        <v>1</v>
      </c>
      <c r="AH41" s="288">
        <f t="shared" si="169"/>
        <v>1</v>
      </c>
      <c r="AI41" s="288">
        <f t="shared" si="169"/>
        <v>1</v>
      </c>
      <c r="AJ41" s="288">
        <f t="shared" si="169"/>
        <v>1</v>
      </c>
      <c r="AK41" s="288">
        <f t="shared" si="169"/>
        <v>1</v>
      </c>
      <c r="AL41" s="288">
        <f t="shared" si="169"/>
        <v>1</v>
      </c>
      <c r="AM41" s="288">
        <f t="shared" si="169"/>
        <v>1</v>
      </c>
      <c r="AN41" s="288">
        <f t="shared" si="169"/>
        <v>1</v>
      </c>
      <c r="AO41" s="288">
        <f t="shared" si="169"/>
        <v>1</v>
      </c>
      <c r="AP41" s="288">
        <f t="shared" si="169"/>
        <v>1</v>
      </c>
      <c r="AQ41" s="288">
        <f t="shared" si="169"/>
        <v>1</v>
      </c>
      <c r="AR41" s="288">
        <f t="shared" si="169"/>
        <v>1</v>
      </c>
      <c r="AS41" s="288">
        <f t="shared" si="169"/>
        <v>1</v>
      </c>
      <c r="AT41" s="288">
        <f t="shared" si="169"/>
        <v>1</v>
      </c>
      <c r="AU41" s="288">
        <f t="shared" si="169"/>
        <v>1</v>
      </c>
      <c r="AV41" s="288">
        <f t="shared" si="169"/>
        <v>1</v>
      </c>
      <c r="AW41" s="288">
        <f t="shared" si="169"/>
        <v>1</v>
      </c>
      <c r="AX41" s="288">
        <f t="shared" si="169"/>
        <v>1</v>
      </c>
      <c r="AY41" s="288">
        <f t="shared" si="169"/>
        <v>1</v>
      </c>
      <c r="AZ41" s="288">
        <f t="shared" si="169"/>
        <v>1</v>
      </c>
      <c r="BA41" s="288">
        <f t="shared" si="169"/>
        <v>1</v>
      </c>
      <c r="BB41" s="288">
        <f t="shared" si="169"/>
        <v>1</v>
      </c>
      <c r="BC41" s="288">
        <f t="shared" si="169"/>
        <v>1</v>
      </c>
      <c r="BD41" s="288">
        <f t="shared" si="169"/>
        <v>1</v>
      </c>
      <c r="BE41" s="288">
        <f t="shared" si="169"/>
        <v>1</v>
      </c>
      <c r="BF41" s="288">
        <f t="shared" si="169"/>
        <v>1</v>
      </c>
      <c r="BG41" s="288">
        <f t="shared" si="169"/>
        <v>1</v>
      </c>
      <c r="BH41" s="288">
        <f t="shared" si="169"/>
        <v>1</v>
      </c>
      <c r="BI41" s="288">
        <f t="shared" si="169"/>
        <v>1</v>
      </c>
      <c r="BJ41" s="288">
        <f t="shared" si="169"/>
        <v>1</v>
      </c>
      <c r="BK41" s="288">
        <f t="shared" si="169"/>
        <v>1</v>
      </c>
      <c r="BL41" s="288">
        <f t="shared" si="169"/>
        <v>1</v>
      </c>
      <c r="BM41" s="288">
        <f t="shared" si="169"/>
        <v>1</v>
      </c>
      <c r="BN41" s="288">
        <f t="shared" si="169"/>
        <v>1</v>
      </c>
      <c r="BO41" s="288">
        <f t="shared" si="169"/>
        <v>1</v>
      </c>
      <c r="BP41" s="288">
        <f t="shared" si="169"/>
        <v>1</v>
      </c>
      <c r="BQ41" s="288">
        <f t="shared" si="169"/>
        <v>1</v>
      </c>
      <c r="BR41" s="288">
        <f t="shared" si="169"/>
        <v>1</v>
      </c>
      <c r="BS41" s="288">
        <f t="shared" si="169"/>
        <v>1</v>
      </c>
      <c r="BT41" s="288">
        <f t="shared" si="169"/>
        <v>1</v>
      </c>
      <c r="BU41" s="288">
        <f t="shared" si="169"/>
        <v>1</v>
      </c>
      <c r="BV41" s="288">
        <f t="shared" si="169"/>
        <v>1</v>
      </c>
      <c r="BW41" s="288">
        <f t="shared" si="169"/>
        <v>1</v>
      </c>
      <c r="BX41" s="288">
        <f t="shared" si="169"/>
        <v>1</v>
      </c>
      <c r="BY41" s="288">
        <f t="shared" si="169"/>
        <v>1</v>
      </c>
      <c r="BZ41" s="288">
        <f t="shared" si="169"/>
        <v>1</v>
      </c>
      <c r="CA41" s="288">
        <f t="shared" si="169"/>
        <v>1</v>
      </c>
      <c r="CB41" s="288">
        <f t="shared" si="169"/>
        <v>1</v>
      </c>
      <c r="CC41" s="288">
        <f t="shared" si="169"/>
        <v>1</v>
      </c>
      <c r="CD41" s="288">
        <f t="shared" si="169"/>
        <v>1</v>
      </c>
      <c r="CE41" s="288">
        <f t="shared" si="169"/>
        <v>1</v>
      </c>
      <c r="CF41" s="288">
        <f t="shared" si="169"/>
        <v>1</v>
      </c>
      <c r="CG41" s="288">
        <f t="shared" ref="CG41:ER45" si="170">(CG$14&lt;=$H41)+(CG$14&gt;=$J41)</f>
        <v>1</v>
      </c>
      <c r="CH41" s="288">
        <f t="shared" si="170"/>
        <v>1</v>
      </c>
      <c r="CI41" s="288">
        <f t="shared" si="170"/>
        <v>1</v>
      </c>
      <c r="CJ41" s="288">
        <f t="shared" si="170"/>
        <v>1</v>
      </c>
      <c r="CK41" s="288">
        <f t="shared" si="170"/>
        <v>1</v>
      </c>
      <c r="CL41" s="288">
        <f t="shared" si="170"/>
        <v>1</v>
      </c>
      <c r="CM41" s="288">
        <f t="shared" si="170"/>
        <v>1</v>
      </c>
      <c r="CN41" s="288">
        <f t="shared" si="170"/>
        <v>1</v>
      </c>
      <c r="CO41" s="288">
        <f t="shared" si="170"/>
        <v>1</v>
      </c>
      <c r="CP41" s="288">
        <f t="shared" si="170"/>
        <v>1</v>
      </c>
      <c r="CQ41" s="288">
        <f t="shared" si="170"/>
        <v>1</v>
      </c>
      <c r="CR41" s="288">
        <f t="shared" si="170"/>
        <v>1</v>
      </c>
      <c r="CS41" s="288">
        <f t="shared" si="170"/>
        <v>1</v>
      </c>
      <c r="CT41" s="288">
        <f t="shared" si="170"/>
        <v>1</v>
      </c>
      <c r="CU41" s="288">
        <f t="shared" si="170"/>
        <v>1</v>
      </c>
      <c r="CV41" s="288">
        <f t="shared" si="170"/>
        <v>1</v>
      </c>
      <c r="CW41" s="288">
        <f t="shared" si="170"/>
        <v>1</v>
      </c>
      <c r="CX41" s="288">
        <f t="shared" si="170"/>
        <v>1</v>
      </c>
      <c r="CY41" s="288">
        <f t="shared" si="170"/>
        <v>1</v>
      </c>
      <c r="CZ41" s="288">
        <f t="shared" si="170"/>
        <v>1</v>
      </c>
      <c r="DA41" s="288">
        <f t="shared" si="170"/>
        <v>1</v>
      </c>
      <c r="DB41" s="288">
        <f t="shared" si="170"/>
        <v>1</v>
      </c>
      <c r="DC41" s="288">
        <f t="shared" si="170"/>
        <v>1</v>
      </c>
      <c r="DD41" s="288">
        <f t="shared" si="170"/>
        <v>1</v>
      </c>
      <c r="DE41" s="288">
        <f t="shared" si="170"/>
        <v>1</v>
      </c>
      <c r="DF41" s="288">
        <f t="shared" si="170"/>
        <v>1</v>
      </c>
      <c r="DG41" s="288">
        <f t="shared" si="170"/>
        <v>1</v>
      </c>
      <c r="DH41" s="288">
        <f t="shared" si="170"/>
        <v>1</v>
      </c>
      <c r="DI41" s="288">
        <f t="shared" si="170"/>
        <v>1</v>
      </c>
      <c r="DJ41" s="288">
        <f t="shared" si="170"/>
        <v>1</v>
      </c>
      <c r="DK41" s="288">
        <f t="shared" si="170"/>
        <v>1</v>
      </c>
      <c r="DL41" s="288">
        <f t="shared" si="170"/>
        <v>1</v>
      </c>
      <c r="DM41" s="288">
        <f t="shared" si="170"/>
        <v>1</v>
      </c>
      <c r="DN41" s="288">
        <f t="shared" si="170"/>
        <v>1</v>
      </c>
      <c r="DO41" s="288">
        <f t="shared" si="170"/>
        <v>1</v>
      </c>
      <c r="DP41" s="288">
        <f t="shared" si="170"/>
        <v>1</v>
      </c>
      <c r="DQ41" s="288">
        <f t="shared" si="170"/>
        <v>1</v>
      </c>
      <c r="DR41" s="288">
        <f t="shared" si="170"/>
        <v>1</v>
      </c>
      <c r="DS41" s="288">
        <f t="shared" si="170"/>
        <v>1</v>
      </c>
      <c r="DT41" s="288">
        <f t="shared" si="170"/>
        <v>1</v>
      </c>
      <c r="DU41" s="288">
        <f t="shared" si="170"/>
        <v>1</v>
      </c>
      <c r="DV41" s="288">
        <f t="shared" si="170"/>
        <v>1</v>
      </c>
      <c r="DW41" s="288">
        <f t="shared" si="170"/>
        <v>1</v>
      </c>
      <c r="DX41" s="288">
        <f t="shared" si="170"/>
        <v>1</v>
      </c>
      <c r="DY41" s="288">
        <f t="shared" si="170"/>
        <v>1</v>
      </c>
      <c r="DZ41" s="288">
        <f t="shared" si="170"/>
        <v>1</v>
      </c>
      <c r="EA41" s="288">
        <f t="shared" si="170"/>
        <v>1</v>
      </c>
      <c r="EB41" s="288">
        <f t="shared" si="170"/>
        <v>1</v>
      </c>
      <c r="EC41" s="288">
        <f t="shared" si="170"/>
        <v>1</v>
      </c>
      <c r="ED41" s="288">
        <f t="shared" si="170"/>
        <v>1</v>
      </c>
      <c r="EE41" s="288">
        <f t="shared" si="170"/>
        <v>1</v>
      </c>
      <c r="EF41" s="288">
        <f t="shared" si="170"/>
        <v>1</v>
      </c>
      <c r="EG41" s="288">
        <f t="shared" si="170"/>
        <v>1</v>
      </c>
      <c r="EH41" s="288">
        <f t="shared" si="170"/>
        <v>1</v>
      </c>
      <c r="EI41" s="288">
        <f t="shared" si="170"/>
        <v>1</v>
      </c>
      <c r="EJ41" s="288">
        <f t="shared" si="170"/>
        <v>1</v>
      </c>
      <c r="EK41" s="288">
        <f t="shared" si="170"/>
        <v>1</v>
      </c>
      <c r="EL41" s="288">
        <f t="shared" si="170"/>
        <v>1</v>
      </c>
      <c r="EM41" s="288">
        <f t="shared" si="170"/>
        <v>1</v>
      </c>
      <c r="EN41" s="288">
        <f t="shared" si="170"/>
        <v>1</v>
      </c>
      <c r="EO41" s="288">
        <f t="shared" si="170"/>
        <v>1</v>
      </c>
      <c r="EP41" s="288">
        <f t="shared" si="170"/>
        <v>1</v>
      </c>
      <c r="EQ41" s="288">
        <f t="shared" si="170"/>
        <v>1</v>
      </c>
      <c r="ER41" s="288">
        <f t="shared" si="170"/>
        <v>1</v>
      </c>
      <c r="ES41" s="288">
        <f t="shared" si="164"/>
        <v>1</v>
      </c>
      <c r="ET41" s="288">
        <f t="shared" si="160"/>
        <v>1</v>
      </c>
      <c r="EU41" s="288">
        <f t="shared" si="160"/>
        <v>1</v>
      </c>
      <c r="EV41" s="288">
        <f t="shared" si="160"/>
        <v>1</v>
      </c>
      <c r="EW41" s="288">
        <f t="shared" si="160"/>
        <v>1</v>
      </c>
      <c r="EX41" s="288">
        <f t="shared" si="160"/>
        <v>1</v>
      </c>
      <c r="EY41" s="288">
        <f t="shared" si="160"/>
        <v>1</v>
      </c>
      <c r="EZ41" s="288">
        <f t="shared" si="160"/>
        <v>1</v>
      </c>
      <c r="FA41" s="288">
        <f t="shared" si="160"/>
        <v>1</v>
      </c>
      <c r="FB41" s="288">
        <f t="shared" si="160"/>
        <v>1</v>
      </c>
    </row>
    <row r="42" spans="3:158" ht="11.25" customHeight="1" outlineLevel="1" x14ac:dyDescent="0.2">
      <c r="C42" s="285">
        <f t="shared" si="157"/>
        <v>19</v>
      </c>
      <c r="D42" s="379"/>
      <c r="E42" s="380"/>
      <c r="F42" s="381"/>
      <c r="G42" s="381"/>
      <c r="H42" s="286">
        <f t="shared" si="151"/>
        <v>31</v>
      </c>
      <c r="I42" s="382"/>
      <c r="J42" s="287">
        <f t="shared" si="152"/>
        <v>43404</v>
      </c>
      <c r="P42" s="152"/>
      <c r="T42" s="171"/>
      <c r="U42" s="288">
        <f t="shared" si="153"/>
        <v>1</v>
      </c>
      <c r="V42" s="288">
        <f t="shared" ref="V42:CG45" si="171">(V$14&lt;=$H42)+(V$14&gt;=$J42)</f>
        <v>1</v>
      </c>
      <c r="W42" s="288">
        <f t="shared" si="171"/>
        <v>1</v>
      </c>
      <c r="X42" s="288">
        <f t="shared" si="171"/>
        <v>1</v>
      </c>
      <c r="Y42" s="288">
        <f t="shared" si="171"/>
        <v>1</v>
      </c>
      <c r="Z42" s="288">
        <f t="shared" si="171"/>
        <v>1</v>
      </c>
      <c r="AA42" s="288">
        <f t="shared" si="171"/>
        <v>1</v>
      </c>
      <c r="AB42" s="288">
        <f t="shared" si="171"/>
        <v>1</v>
      </c>
      <c r="AC42" s="288">
        <f t="shared" si="171"/>
        <v>1</v>
      </c>
      <c r="AD42" s="288">
        <f t="shared" si="171"/>
        <v>1</v>
      </c>
      <c r="AE42" s="288">
        <f t="shared" si="171"/>
        <v>1</v>
      </c>
      <c r="AF42" s="288">
        <f t="shared" si="171"/>
        <v>1</v>
      </c>
      <c r="AG42" s="288">
        <f t="shared" si="171"/>
        <v>1</v>
      </c>
      <c r="AH42" s="288">
        <f t="shared" si="171"/>
        <v>1</v>
      </c>
      <c r="AI42" s="288">
        <f t="shared" si="171"/>
        <v>1</v>
      </c>
      <c r="AJ42" s="288">
        <f t="shared" si="171"/>
        <v>1</v>
      </c>
      <c r="AK42" s="288">
        <f t="shared" si="171"/>
        <v>1</v>
      </c>
      <c r="AL42" s="288">
        <f t="shared" si="171"/>
        <v>1</v>
      </c>
      <c r="AM42" s="288">
        <f t="shared" si="171"/>
        <v>1</v>
      </c>
      <c r="AN42" s="288">
        <f t="shared" si="171"/>
        <v>1</v>
      </c>
      <c r="AO42" s="288">
        <f t="shared" si="171"/>
        <v>1</v>
      </c>
      <c r="AP42" s="288">
        <f t="shared" si="171"/>
        <v>1</v>
      </c>
      <c r="AQ42" s="288">
        <f t="shared" si="171"/>
        <v>1</v>
      </c>
      <c r="AR42" s="288">
        <f t="shared" si="171"/>
        <v>1</v>
      </c>
      <c r="AS42" s="288">
        <f t="shared" si="171"/>
        <v>1</v>
      </c>
      <c r="AT42" s="288">
        <f t="shared" si="171"/>
        <v>1</v>
      </c>
      <c r="AU42" s="288">
        <f t="shared" si="171"/>
        <v>1</v>
      </c>
      <c r="AV42" s="288">
        <f t="shared" si="171"/>
        <v>1</v>
      </c>
      <c r="AW42" s="288">
        <f t="shared" si="171"/>
        <v>1</v>
      </c>
      <c r="AX42" s="288">
        <f t="shared" si="171"/>
        <v>1</v>
      </c>
      <c r="AY42" s="288">
        <f t="shared" si="171"/>
        <v>1</v>
      </c>
      <c r="AZ42" s="288">
        <f t="shared" si="171"/>
        <v>1</v>
      </c>
      <c r="BA42" s="288">
        <f t="shared" si="171"/>
        <v>1</v>
      </c>
      <c r="BB42" s="288">
        <f t="shared" si="171"/>
        <v>1</v>
      </c>
      <c r="BC42" s="288">
        <f t="shared" si="171"/>
        <v>1</v>
      </c>
      <c r="BD42" s="288">
        <f t="shared" si="171"/>
        <v>1</v>
      </c>
      <c r="BE42" s="288">
        <f t="shared" si="171"/>
        <v>1</v>
      </c>
      <c r="BF42" s="288">
        <f t="shared" si="171"/>
        <v>1</v>
      </c>
      <c r="BG42" s="288">
        <f t="shared" si="171"/>
        <v>1</v>
      </c>
      <c r="BH42" s="288">
        <f t="shared" si="171"/>
        <v>1</v>
      </c>
      <c r="BI42" s="288">
        <f t="shared" si="171"/>
        <v>1</v>
      </c>
      <c r="BJ42" s="288">
        <f t="shared" si="171"/>
        <v>1</v>
      </c>
      <c r="BK42" s="288">
        <f t="shared" si="171"/>
        <v>1</v>
      </c>
      <c r="BL42" s="288">
        <f t="shared" si="171"/>
        <v>1</v>
      </c>
      <c r="BM42" s="288">
        <f t="shared" si="171"/>
        <v>1</v>
      </c>
      <c r="BN42" s="288">
        <f t="shared" si="171"/>
        <v>1</v>
      </c>
      <c r="BO42" s="288">
        <f t="shared" si="171"/>
        <v>1</v>
      </c>
      <c r="BP42" s="288">
        <f t="shared" si="171"/>
        <v>1</v>
      </c>
      <c r="BQ42" s="288">
        <f t="shared" si="171"/>
        <v>1</v>
      </c>
      <c r="BR42" s="288">
        <f t="shared" si="171"/>
        <v>1</v>
      </c>
      <c r="BS42" s="288">
        <f t="shared" si="171"/>
        <v>1</v>
      </c>
      <c r="BT42" s="288">
        <f t="shared" si="171"/>
        <v>1</v>
      </c>
      <c r="BU42" s="288">
        <f t="shared" si="171"/>
        <v>1</v>
      </c>
      <c r="BV42" s="288">
        <f t="shared" si="171"/>
        <v>1</v>
      </c>
      <c r="BW42" s="288">
        <f t="shared" si="171"/>
        <v>1</v>
      </c>
      <c r="BX42" s="288">
        <f t="shared" si="171"/>
        <v>1</v>
      </c>
      <c r="BY42" s="288">
        <f t="shared" si="171"/>
        <v>1</v>
      </c>
      <c r="BZ42" s="288">
        <f t="shared" si="171"/>
        <v>1</v>
      </c>
      <c r="CA42" s="288">
        <f t="shared" si="171"/>
        <v>1</v>
      </c>
      <c r="CB42" s="288">
        <f t="shared" si="171"/>
        <v>1</v>
      </c>
      <c r="CC42" s="288">
        <f t="shared" si="171"/>
        <v>1</v>
      </c>
      <c r="CD42" s="288">
        <f t="shared" si="171"/>
        <v>1</v>
      </c>
      <c r="CE42" s="288">
        <f t="shared" si="171"/>
        <v>1</v>
      </c>
      <c r="CF42" s="288">
        <f t="shared" si="171"/>
        <v>1</v>
      </c>
      <c r="CG42" s="288">
        <f t="shared" si="171"/>
        <v>1</v>
      </c>
      <c r="CH42" s="288">
        <f t="shared" si="170"/>
        <v>1</v>
      </c>
      <c r="CI42" s="288">
        <f t="shared" si="170"/>
        <v>1</v>
      </c>
      <c r="CJ42" s="288">
        <f t="shared" si="170"/>
        <v>1</v>
      </c>
      <c r="CK42" s="288">
        <f t="shared" si="170"/>
        <v>1</v>
      </c>
      <c r="CL42" s="288">
        <f t="shared" si="170"/>
        <v>1</v>
      </c>
      <c r="CM42" s="288">
        <f t="shared" si="170"/>
        <v>1</v>
      </c>
      <c r="CN42" s="288">
        <f t="shared" si="170"/>
        <v>1</v>
      </c>
      <c r="CO42" s="288">
        <f t="shared" si="170"/>
        <v>1</v>
      </c>
      <c r="CP42" s="288">
        <f t="shared" si="170"/>
        <v>1</v>
      </c>
      <c r="CQ42" s="288">
        <f t="shared" si="170"/>
        <v>1</v>
      </c>
      <c r="CR42" s="288">
        <f t="shared" si="170"/>
        <v>1</v>
      </c>
      <c r="CS42" s="288">
        <f t="shared" si="170"/>
        <v>1</v>
      </c>
      <c r="CT42" s="288">
        <f t="shared" si="170"/>
        <v>1</v>
      </c>
      <c r="CU42" s="288">
        <f t="shared" si="170"/>
        <v>1</v>
      </c>
      <c r="CV42" s="288">
        <f t="shared" si="170"/>
        <v>1</v>
      </c>
      <c r="CW42" s="288">
        <f t="shared" si="170"/>
        <v>1</v>
      </c>
      <c r="CX42" s="288">
        <f t="shared" si="170"/>
        <v>1</v>
      </c>
      <c r="CY42" s="288">
        <f t="shared" si="170"/>
        <v>1</v>
      </c>
      <c r="CZ42" s="288">
        <f t="shared" si="170"/>
        <v>1</v>
      </c>
      <c r="DA42" s="288">
        <f t="shared" si="170"/>
        <v>1</v>
      </c>
      <c r="DB42" s="288">
        <f t="shared" si="170"/>
        <v>1</v>
      </c>
      <c r="DC42" s="288">
        <f t="shared" si="170"/>
        <v>1</v>
      </c>
      <c r="DD42" s="288">
        <f t="shared" si="170"/>
        <v>1</v>
      </c>
      <c r="DE42" s="288">
        <f t="shared" si="170"/>
        <v>1</v>
      </c>
      <c r="DF42" s="288">
        <f t="shared" si="170"/>
        <v>1</v>
      </c>
      <c r="DG42" s="288">
        <f t="shared" si="170"/>
        <v>1</v>
      </c>
      <c r="DH42" s="288">
        <f t="shared" si="170"/>
        <v>1</v>
      </c>
      <c r="DI42" s="288">
        <f t="shared" si="170"/>
        <v>1</v>
      </c>
      <c r="DJ42" s="288">
        <f t="shared" si="170"/>
        <v>1</v>
      </c>
      <c r="DK42" s="288">
        <f t="shared" si="170"/>
        <v>1</v>
      </c>
      <c r="DL42" s="288">
        <f t="shared" si="170"/>
        <v>1</v>
      </c>
      <c r="DM42" s="288">
        <f t="shared" si="170"/>
        <v>1</v>
      </c>
      <c r="DN42" s="288">
        <f t="shared" si="170"/>
        <v>1</v>
      </c>
      <c r="DO42" s="288">
        <f t="shared" si="170"/>
        <v>1</v>
      </c>
      <c r="DP42" s="288">
        <f t="shared" si="170"/>
        <v>1</v>
      </c>
      <c r="DQ42" s="288">
        <f t="shared" si="170"/>
        <v>1</v>
      </c>
      <c r="DR42" s="288">
        <f t="shared" si="170"/>
        <v>1</v>
      </c>
      <c r="DS42" s="288">
        <f t="shared" si="170"/>
        <v>1</v>
      </c>
      <c r="DT42" s="288">
        <f t="shared" si="170"/>
        <v>1</v>
      </c>
      <c r="DU42" s="288">
        <f t="shared" si="170"/>
        <v>1</v>
      </c>
      <c r="DV42" s="288">
        <f t="shared" si="170"/>
        <v>1</v>
      </c>
      <c r="DW42" s="288">
        <f t="shared" si="170"/>
        <v>1</v>
      </c>
      <c r="DX42" s="288">
        <f t="shared" si="170"/>
        <v>1</v>
      </c>
      <c r="DY42" s="288">
        <f t="shared" si="170"/>
        <v>1</v>
      </c>
      <c r="DZ42" s="288">
        <f t="shared" si="170"/>
        <v>1</v>
      </c>
      <c r="EA42" s="288">
        <f t="shared" si="170"/>
        <v>1</v>
      </c>
      <c r="EB42" s="288">
        <f t="shared" si="170"/>
        <v>1</v>
      </c>
      <c r="EC42" s="288">
        <f t="shared" si="170"/>
        <v>1</v>
      </c>
      <c r="ED42" s="288">
        <f t="shared" si="170"/>
        <v>1</v>
      </c>
      <c r="EE42" s="288">
        <f t="shared" si="170"/>
        <v>1</v>
      </c>
      <c r="EF42" s="288">
        <f t="shared" si="170"/>
        <v>1</v>
      </c>
      <c r="EG42" s="288">
        <f t="shared" si="170"/>
        <v>1</v>
      </c>
      <c r="EH42" s="288">
        <f t="shared" si="170"/>
        <v>1</v>
      </c>
      <c r="EI42" s="288">
        <f t="shared" si="170"/>
        <v>1</v>
      </c>
      <c r="EJ42" s="288">
        <f t="shared" si="170"/>
        <v>1</v>
      </c>
      <c r="EK42" s="288">
        <f t="shared" si="170"/>
        <v>1</v>
      </c>
      <c r="EL42" s="288">
        <f t="shared" si="170"/>
        <v>1</v>
      </c>
      <c r="EM42" s="288">
        <f t="shared" si="170"/>
        <v>1</v>
      </c>
      <c r="EN42" s="288">
        <f t="shared" si="170"/>
        <v>1</v>
      </c>
      <c r="EO42" s="288">
        <f t="shared" si="170"/>
        <v>1</v>
      </c>
      <c r="EP42" s="288">
        <f t="shared" si="170"/>
        <v>1</v>
      </c>
      <c r="EQ42" s="288">
        <f t="shared" si="170"/>
        <v>1</v>
      </c>
      <c r="ER42" s="288">
        <f t="shared" si="170"/>
        <v>1</v>
      </c>
      <c r="ES42" s="288">
        <f t="shared" si="164"/>
        <v>1</v>
      </c>
      <c r="ET42" s="288">
        <f t="shared" si="160"/>
        <v>1</v>
      </c>
      <c r="EU42" s="288">
        <f t="shared" si="160"/>
        <v>1</v>
      </c>
      <c r="EV42" s="288">
        <f t="shared" si="160"/>
        <v>1</v>
      </c>
      <c r="EW42" s="288">
        <f t="shared" si="160"/>
        <v>1</v>
      </c>
      <c r="EX42" s="288">
        <f t="shared" si="160"/>
        <v>1</v>
      </c>
      <c r="EY42" s="288">
        <f t="shared" si="160"/>
        <v>1</v>
      </c>
      <c r="EZ42" s="288">
        <f t="shared" si="160"/>
        <v>1</v>
      </c>
      <c r="FA42" s="288">
        <f t="shared" si="160"/>
        <v>1</v>
      </c>
      <c r="FB42" s="288">
        <f t="shared" si="160"/>
        <v>1</v>
      </c>
    </row>
    <row r="43" spans="3:158" ht="11.25" customHeight="1" outlineLevel="1" x14ac:dyDescent="0.2">
      <c r="C43" s="285">
        <f t="shared" si="157"/>
        <v>20</v>
      </c>
      <c r="D43" s="379"/>
      <c r="E43" s="380"/>
      <c r="F43" s="381"/>
      <c r="G43" s="381"/>
      <c r="H43" s="286">
        <f t="shared" si="151"/>
        <v>31</v>
      </c>
      <c r="I43" s="382"/>
      <c r="J43" s="287">
        <f t="shared" si="152"/>
        <v>43404</v>
      </c>
      <c r="P43" s="152"/>
      <c r="T43" s="171"/>
      <c r="U43" s="288">
        <f t="shared" si="153"/>
        <v>1</v>
      </c>
      <c r="V43" s="288">
        <f t="shared" si="171"/>
        <v>1</v>
      </c>
      <c r="W43" s="288">
        <f t="shared" si="171"/>
        <v>1</v>
      </c>
      <c r="X43" s="288">
        <f t="shared" si="171"/>
        <v>1</v>
      </c>
      <c r="Y43" s="288">
        <f t="shared" si="171"/>
        <v>1</v>
      </c>
      <c r="Z43" s="288">
        <f t="shared" si="171"/>
        <v>1</v>
      </c>
      <c r="AA43" s="288">
        <f t="shared" si="171"/>
        <v>1</v>
      </c>
      <c r="AB43" s="288">
        <f t="shared" si="171"/>
        <v>1</v>
      </c>
      <c r="AC43" s="288">
        <f t="shared" si="171"/>
        <v>1</v>
      </c>
      <c r="AD43" s="288">
        <f t="shared" si="171"/>
        <v>1</v>
      </c>
      <c r="AE43" s="288">
        <f t="shared" si="171"/>
        <v>1</v>
      </c>
      <c r="AF43" s="288">
        <f t="shared" si="171"/>
        <v>1</v>
      </c>
      <c r="AG43" s="288">
        <f t="shared" si="171"/>
        <v>1</v>
      </c>
      <c r="AH43" s="288">
        <f t="shared" si="171"/>
        <v>1</v>
      </c>
      <c r="AI43" s="288">
        <f t="shared" si="171"/>
        <v>1</v>
      </c>
      <c r="AJ43" s="288">
        <f t="shared" si="171"/>
        <v>1</v>
      </c>
      <c r="AK43" s="288">
        <f t="shared" si="171"/>
        <v>1</v>
      </c>
      <c r="AL43" s="288">
        <f t="shared" si="171"/>
        <v>1</v>
      </c>
      <c r="AM43" s="288">
        <f t="shared" si="171"/>
        <v>1</v>
      </c>
      <c r="AN43" s="288">
        <f t="shared" si="171"/>
        <v>1</v>
      </c>
      <c r="AO43" s="288">
        <f t="shared" si="171"/>
        <v>1</v>
      </c>
      <c r="AP43" s="288">
        <f t="shared" si="171"/>
        <v>1</v>
      </c>
      <c r="AQ43" s="288">
        <f t="shared" si="171"/>
        <v>1</v>
      </c>
      <c r="AR43" s="288">
        <f t="shared" si="171"/>
        <v>1</v>
      </c>
      <c r="AS43" s="288">
        <f t="shared" si="171"/>
        <v>1</v>
      </c>
      <c r="AT43" s="288">
        <f t="shared" si="171"/>
        <v>1</v>
      </c>
      <c r="AU43" s="288">
        <f t="shared" si="171"/>
        <v>1</v>
      </c>
      <c r="AV43" s="288">
        <f t="shared" si="171"/>
        <v>1</v>
      </c>
      <c r="AW43" s="288">
        <f t="shared" si="171"/>
        <v>1</v>
      </c>
      <c r="AX43" s="288">
        <f t="shared" si="171"/>
        <v>1</v>
      </c>
      <c r="AY43" s="288">
        <f t="shared" si="171"/>
        <v>1</v>
      </c>
      <c r="AZ43" s="288">
        <f t="shared" si="171"/>
        <v>1</v>
      </c>
      <c r="BA43" s="288">
        <f t="shared" si="171"/>
        <v>1</v>
      </c>
      <c r="BB43" s="288">
        <f t="shared" si="171"/>
        <v>1</v>
      </c>
      <c r="BC43" s="288">
        <f t="shared" si="171"/>
        <v>1</v>
      </c>
      <c r="BD43" s="288">
        <f t="shared" si="171"/>
        <v>1</v>
      </c>
      <c r="BE43" s="288">
        <f t="shared" si="171"/>
        <v>1</v>
      </c>
      <c r="BF43" s="288">
        <f t="shared" si="171"/>
        <v>1</v>
      </c>
      <c r="BG43" s="288">
        <f t="shared" si="171"/>
        <v>1</v>
      </c>
      <c r="BH43" s="288">
        <f t="shared" si="171"/>
        <v>1</v>
      </c>
      <c r="BI43" s="288">
        <f t="shared" si="171"/>
        <v>1</v>
      </c>
      <c r="BJ43" s="288">
        <f t="shared" si="171"/>
        <v>1</v>
      </c>
      <c r="BK43" s="288">
        <f t="shared" si="171"/>
        <v>1</v>
      </c>
      <c r="BL43" s="288">
        <f t="shared" si="171"/>
        <v>1</v>
      </c>
      <c r="BM43" s="288">
        <f t="shared" si="171"/>
        <v>1</v>
      </c>
      <c r="BN43" s="288">
        <f t="shared" si="171"/>
        <v>1</v>
      </c>
      <c r="BO43" s="288">
        <f t="shared" si="171"/>
        <v>1</v>
      </c>
      <c r="BP43" s="288">
        <f t="shared" si="171"/>
        <v>1</v>
      </c>
      <c r="BQ43" s="288">
        <f t="shared" si="171"/>
        <v>1</v>
      </c>
      <c r="BR43" s="288">
        <f t="shared" si="171"/>
        <v>1</v>
      </c>
      <c r="BS43" s="288">
        <f t="shared" si="171"/>
        <v>1</v>
      </c>
      <c r="BT43" s="288">
        <f t="shared" si="171"/>
        <v>1</v>
      </c>
      <c r="BU43" s="288">
        <f t="shared" si="171"/>
        <v>1</v>
      </c>
      <c r="BV43" s="288">
        <f t="shared" si="171"/>
        <v>1</v>
      </c>
      <c r="BW43" s="288">
        <f t="shared" si="171"/>
        <v>1</v>
      </c>
      <c r="BX43" s="288">
        <f t="shared" si="171"/>
        <v>1</v>
      </c>
      <c r="BY43" s="288">
        <f t="shared" si="171"/>
        <v>1</v>
      </c>
      <c r="BZ43" s="288">
        <f t="shared" si="171"/>
        <v>1</v>
      </c>
      <c r="CA43" s="288">
        <f t="shared" si="171"/>
        <v>1</v>
      </c>
      <c r="CB43" s="288">
        <f t="shared" si="171"/>
        <v>1</v>
      </c>
      <c r="CC43" s="288">
        <f t="shared" si="171"/>
        <v>1</v>
      </c>
      <c r="CD43" s="288">
        <f t="shared" si="171"/>
        <v>1</v>
      </c>
      <c r="CE43" s="288">
        <f t="shared" si="171"/>
        <v>1</v>
      </c>
      <c r="CF43" s="288">
        <f t="shared" si="171"/>
        <v>1</v>
      </c>
      <c r="CG43" s="288">
        <f t="shared" si="171"/>
        <v>1</v>
      </c>
      <c r="CH43" s="288">
        <f t="shared" si="170"/>
        <v>1</v>
      </c>
      <c r="CI43" s="288">
        <f t="shared" si="170"/>
        <v>1</v>
      </c>
      <c r="CJ43" s="288">
        <f t="shared" si="170"/>
        <v>1</v>
      </c>
      <c r="CK43" s="288">
        <f t="shared" si="170"/>
        <v>1</v>
      </c>
      <c r="CL43" s="288">
        <f t="shared" si="170"/>
        <v>1</v>
      </c>
      <c r="CM43" s="288">
        <f t="shared" si="170"/>
        <v>1</v>
      </c>
      <c r="CN43" s="288">
        <f t="shared" si="170"/>
        <v>1</v>
      </c>
      <c r="CO43" s="288">
        <f t="shared" si="170"/>
        <v>1</v>
      </c>
      <c r="CP43" s="288">
        <f t="shared" si="170"/>
        <v>1</v>
      </c>
      <c r="CQ43" s="288">
        <f t="shared" si="170"/>
        <v>1</v>
      </c>
      <c r="CR43" s="288">
        <f t="shared" si="170"/>
        <v>1</v>
      </c>
      <c r="CS43" s="288">
        <f t="shared" si="170"/>
        <v>1</v>
      </c>
      <c r="CT43" s="288">
        <f t="shared" si="170"/>
        <v>1</v>
      </c>
      <c r="CU43" s="288">
        <f t="shared" si="170"/>
        <v>1</v>
      </c>
      <c r="CV43" s="288">
        <f t="shared" si="170"/>
        <v>1</v>
      </c>
      <c r="CW43" s="288">
        <f t="shared" si="170"/>
        <v>1</v>
      </c>
      <c r="CX43" s="288">
        <f t="shared" si="170"/>
        <v>1</v>
      </c>
      <c r="CY43" s="288">
        <f t="shared" si="170"/>
        <v>1</v>
      </c>
      <c r="CZ43" s="288">
        <f t="shared" si="170"/>
        <v>1</v>
      </c>
      <c r="DA43" s="288">
        <f t="shared" si="170"/>
        <v>1</v>
      </c>
      <c r="DB43" s="288">
        <f t="shared" si="170"/>
        <v>1</v>
      </c>
      <c r="DC43" s="288">
        <f t="shared" si="170"/>
        <v>1</v>
      </c>
      <c r="DD43" s="288">
        <f t="shared" si="170"/>
        <v>1</v>
      </c>
      <c r="DE43" s="288">
        <f t="shared" si="170"/>
        <v>1</v>
      </c>
      <c r="DF43" s="288">
        <f t="shared" si="170"/>
        <v>1</v>
      </c>
      <c r="DG43" s="288">
        <f t="shared" si="170"/>
        <v>1</v>
      </c>
      <c r="DH43" s="288">
        <f t="shared" si="170"/>
        <v>1</v>
      </c>
      <c r="DI43" s="288">
        <f t="shared" si="170"/>
        <v>1</v>
      </c>
      <c r="DJ43" s="288">
        <f t="shared" si="170"/>
        <v>1</v>
      </c>
      <c r="DK43" s="288">
        <f t="shared" si="170"/>
        <v>1</v>
      </c>
      <c r="DL43" s="288">
        <f t="shared" si="170"/>
        <v>1</v>
      </c>
      <c r="DM43" s="288">
        <f t="shared" si="170"/>
        <v>1</v>
      </c>
      <c r="DN43" s="288">
        <f t="shared" si="170"/>
        <v>1</v>
      </c>
      <c r="DO43" s="288">
        <f t="shared" si="170"/>
        <v>1</v>
      </c>
      <c r="DP43" s="288">
        <f t="shared" si="170"/>
        <v>1</v>
      </c>
      <c r="DQ43" s="288">
        <f t="shared" si="170"/>
        <v>1</v>
      </c>
      <c r="DR43" s="288">
        <f t="shared" si="170"/>
        <v>1</v>
      </c>
      <c r="DS43" s="288">
        <f t="shared" si="170"/>
        <v>1</v>
      </c>
      <c r="DT43" s="288">
        <f t="shared" si="170"/>
        <v>1</v>
      </c>
      <c r="DU43" s="288">
        <f t="shared" si="170"/>
        <v>1</v>
      </c>
      <c r="DV43" s="288">
        <f t="shared" si="170"/>
        <v>1</v>
      </c>
      <c r="DW43" s="288">
        <f t="shared" si="170"/>
        <v>1</v>
      </c>
      <c r="DX43" s="288">
        <f t="shared" si="170"/>
        <v>1</v>
      </c>
      <c r="DY43" s="288">
        <f t="shared" si="170"/>
        <v>1</v>
      </c>
      <c r="DZ43" s="288">
        <f t="shared" si="170"/>
        <v>1</v>
      </c>
      <c r="EA43" s="288">
        <f t="shared" si="170"/>
        <v>1</v>
      </c>
      <c r="EB43" s="288">
        <f t="shared" si="170"/>
        <v>1</v>
      </c>
      <c r="EC43" s="288">
        <f t="shared" si="170"/>
        <v>1</v>
      </c>
      <c r="ED43" s="288">
        <f t="shared" si="170"/>
        <v>1</v>
      </c>
      <c r="EE43" s="288">
        <f t="shared" si="170"/>
        <v>1</v>
      </c>
      <c r="EF43" s="288">
        <f t="shared" si="170"/>
        <v>1</v>
      </c>
      <c r="EG43" s="288">
        <f t="shared" si="170"/>
        <v>1</v>
      </c>
      <c r="EH43" s="288">
        <f t="shared" si="170"/>
        <v>1</v>
      </c>
      <c r="EI43" s="288">
        <f t="shared" si="170"/>
        <v>1</v>
      </c>
      <c r="EJ43" s="288">
        <f t="shared" si="170"/>
        <v>1</v>
      </c>
      <c r="EK43" s="288">
        <f t="shared" si="170"/>
        <v>1</v>
      </c>
      <c r="EL43" s="288">
        <f t="shared" si="170"/>
        <v>1</v>
      </c>
      <c r="EM43" s="288">
        <f t="shared" si="170"/>
        <v>1</v>
      </c>
      <c r="EN43" s="288">
        <f t="shared" si="170"/>
        <v>1</v>
      </c>
      <c r="EO43" s="288">
        <f t="shared" si="170"/>
        <v>1</v>
      </c>
      <c r="EP43" s="288">
        <f t="shared" si="170"/>
        <v>1</v>
      </c>
      <c r="EQ43" s="288">
        <f t="shared" si="170"/>
        <v>1</v>
      </c>
      <c r="ER43" s="288">
        <f t="shared" si="170"/>
        <v>1</v>
      </c>
      <c r="ES43" s="288">
        <f t="shared" si="164"/>
        <v>1</v>
      </c>
      <c r="ET43" s="288">
        <f t="shared" ref="ET43:FB58" si="172">(ET$14&lt;=$H43)+(ET$14&gt;=$J43)</f>
        <v>1</v>
      </c>
      <c r="EU43" s="288">
        <f t="shared" si="172"/>
        <v>1</v>
      </c>
      <c r="EV43" s="288">
        <f t="shared" si="172"/>
        <v>1</v>
      </c>
      <c r="EW43" s="288">
        <f t="shared" si="172"/>
        <v>1</v>
      </c>
      <c r="EX43" s="288">
        <f t="shared" si="172"/>
        <v>1</v>
      </c>
      <c r="EY43" s="288">
        <f t="shared" si="172"/>
        <v>1</v>
      </c>
      <c r="EZ43" s="288">
        <f t="shared" si="172"/>
        <v>1</v>
      </c>
      <c r="FA43" s="288">
        <f t="shared" si="172"/>
        <v>1</v>
      </c>
      <c r="FB43" s="288">
        <f t="shared" si="172"/>
        <v>1</v>
      </c>
    </row>
    <row r="44" spans="3:158" ht="11.25" customHeight="1" outlineLevel="1" x14ac:dyDescent="0.2">
      <c r="C44" s="285">
        <f t="shared" si="157"/>
        <v>21</v>
      </c>
      <c r="D44" s="379"/>
      <c r="E44" s="380"/>
      <c r="F44" s="381"/>
      <c r="G44" s="381"/>
      <c r="H44" s="286">
        <f t="shared" ref="H44:H63" si="173">EOMONTH(G44,IF(AND(DAY(G44)&lt;=15,DAY(G44&lt;&gt;0)),-1,0))</f>
        <v>31</v>
      </c>
      <c r="I44" s="382"/>
      <c r="J44" s="287">
        <f t="shared" si="152"/>
        <v>43404</v>
      </c>
      <c r="P44" s="152"/>
      <c r="T44" s="171"/>
      <c r="U44" s="288">
        <f t="shared" si="153"/>
        <v>1</v>
      </c>
      <c r="V44" s="288">
        <f t="shared" si="171"/>
        <v>1</v>
      </c>
      <c r="W44" s="288">
        <f t="shared" si="171"/>
        <v>1</v>
      </c>
      <c r="X44" s="288">
        <f t="shared" si="171"/>
        <v>1</v>
      </c>
      <c r="Y44" s="288">
        <f t="shared" si="171"/>
        <v>1</v>
      </c>
      <c r="Z44" s="288">
        <f t="shared" si="171"/>
        <v>1</v>
      </c>
      <c r="AA44" s="288">
        <f t="shared" si="171"/>
        <v>1</v>
      </c>
      <c r="AB44" s="288">
        <f t="shared" si="171"/>
        <v>1</v>
      </c>
      <c r="AC44" s="288">
        <f t="shared" si="171"/>
        <v>1</v>
      </c>
      <c r="AD44" s="288">
        <f t="shared" si="171"/>
        <v>1</v>
      </c>
      <c r="AE44" s="288">
        <f t="shared" si="171"/>
        <v>1</v>
      </c>
      <c r="AF44" s="288">
        <f t="shared" si="171"/>
        <v>1</v>
      </c>
      <c r="AG44" s="288">
        <f t="shared" si="171"/>
        <v>1</v>
      </c>
      <c r="AH44" s="288">
        <f t="shared" si="171"/>
        <v>1</v>
      </c>
      <c r="AI44" s="288">
        <f t="shared" si="171"/>
        <v>1</v>
      </c>
      <c r="AJ44" s="288">
        <f t="shared" si="171"/>
        <v>1</v>
      </c>
      <c r="AK44" s="288">
        <f t="shared" si="171"/>
        <v>1</v>
      </c>
      <c r="AL44" s="288">
        <f t="shared" si="171"/>
        <v>1</v>
      </c>
      <c r="AM44" s="288">
        <f t="shared" si="171"/>
        <v>1</v>
      </c>
      <c r="AN44" s="288">
        <f t="shared" si="171"/>
        <v>1</v>
      </c>
      <c r="AO44" s="288">
        <f t="shared" si="171"/>
        <v>1</v>
      </c>
      <c r="AP44" s="288">
        <f t="shared" si="171"/>
        <v>1</v>
      </c>
      <c r="AQ44" s="288">
        <f t="shared" si="171"/>
        <v>1</v>
      </c>
      <c r="AR44" s="288">
        <f t="shared" si="171"/>
        <v>1</v>
      </c>
      <c r="AS44" s="288">
        <f t="shared" si="171"/>
        <v>1</v>
      </c>
      <c r="AT44" s="288">
        <f t="shared" si="171"/>
        <v>1</v>
      </c>
      <c r="AU44" s="288">
        <f t="shared" si="171"/>
        <v>1</v>
      </c>
      <c r="AV44" s="288">
        <f t="shared" si="171"/>
        <v>1</v>
      </c>
      <c r="AW44" s="288">
        <f t="shared" si="171"/>
        <v>1</v>
      </c>
      <c r="AX44" s="288">
        <f t="shared" si="171"/>
        <v>1</v>
      </c>
      <c r="AY44" s="288">
        <f t="shared" si="171"/>
        <v>1</v>
      </c>
      <c r="AZ44" s="288">
        <f t="shared" si="171"/>
        <v>1</v>
      </c>
      <c r="BA44" s="288">
        <f t="shared" si="171"/>
        <v>1</v>
      </c>
      <c r="BB44" s="288">
        <f t="shared" si="171"/>
        <v>1</v>
      </c>
      <c r="BC44" s="288">
        <f t="shared" si="171"/>
        <v>1</v>
      </c>
      <c r="BD44" s="288">
        <f t="shared" si="171"/>
        <v>1</v>
      </c>
      <c r="BE44" s="288">
        <f t="shared" si="171"/>
        <v>1</v>
      </c>
      <c r="BF44" s="288">
        <f t="shared" si="171"/>
        <v>1</v>
      </c>
      <c r="BG44" s="288">
        <f t="shared" si="171"/>
        <v>1</v>
      </c>
      <c r="BH44" s="288">
        <f t="shared" si="171"/>
        <v>1</v>
      </c>
      <c r="BI44" s="288">
        <f t="shared" si="171"/>
        <v>1</v>
      </c>
      <c r="BJ44" s="288">
        <f t="shared" si="171"/>
        <v>1</v>
      </c>
      <c r="BK44" s="288">
        <f t="shared" si="171"/>
        <v>1</v>
      </c>
      <c r="BL44" s="288">
        <f t="shared" si="171"/>
        <v>1</v>
      </c>
      <c r="BM44" s="288">
        <f t="shared" si="171"/>
        <v>1</v>
      </c>
      <c r="BN44" s="288">
        <f t="shared" si="171"/>
        <v>1</v>
      </c>
      <c r="BO44" s="288">
        <f t="shared" si="171"/>
        <v>1</v>
      </c>
      <c r="BP44" s="288">
        <f t="shared" si="171"/>
        <v>1</v>
      </c>
      <c r="BQ44" s="288">
        <f t="shared" si="171"/>
        <v>1</v>
      </c>
      <c r="BR44" s="288">
        <f t="shared" si="171"/>
        <v>1</v>
      </c>
      <c r="BS44" s="288">
        <f t="shared" si="171"/>
        <v>1</v>
      </c>
      <c r="BT44" s="288">
        <f t="shared" si="171"/>
        <v>1</v>
      </c>
      <c r="BU44" s="288">
        <f t="shared" si="171"/>
        <v>1</v>
      </c>
      <c r="BV44" s="288">
        <f t="shared" si="171"/>
        <v>1</v>
      </c>
      <c r="BW44" s="288">
        <f t="shared" si="171"/>
        <v>1</v>
      </c>
      <c r="BX44" s="288">
        <f t="shared" si="171"/>
        <v>1</v>
      </c>
      <c r="BY44" s="288">
        <f t="shared" si="171"/>
        <v>1</v>
      </c>
      <c r="BZ44" s="288">
        <f t="shared" si="171"/>
        <v>1</v>
      </c>
      <c r="CA44" s="288">
        <f t="shared" si="171"/>
        <v>1</v>
      </c>
      <c r="CB44" s="288">
        <f t="shared" si="171"/>
        <v>1</v>
      </c>
      <c r="CC44" s="288">
        <f t="shared" si="171"/>
        <v>1</v>
      </c>
      <c r="CD44" s="288">
        <f t="shared" si="171"/>
        <v>1</v>
      </c>
      <c r="CE44" s="288">
        <f t="shared" si="171"/>
        <v>1</v>
      </c>
      <c r="CF44" s="288">
        <f t="shared" si="171"/>
        <v>1</v>
      </c>
      <c r="CG44" s="288">
        <f t="shared" si="171"/>
        <v>1</v>
      </c>
      <c r="CH44" s="288">
        <f t="shared" si="170"/>
        <v>1</v>
      </c>
      <c r="CI44" s="288">
        <f t="shared" si="170"/>
        <v>1</v>
      </c>
      <c r="CJ44" s="288">
        <f t="shared" si="170"/>
        <v>1</v>
      </c>
      <c r="CK44" s="288">
        <f t="shared" si="170"/>
        <v>1</v>
      </c>
      <c r="CL44" s="288">
        <f t="shared" si="170"/>
        <v>1</v>
      </c>
      <c r="CM44" s="288">
        <f t="shared" si="170"/>
        <v>1</v>
      </c>
      <c r="CN44" s="288">
        <f t="shared" si="170"/>
        <v>1</v>
      </c>
      <c r="CO44" s="288">
        <f t="shared" si="170"/>
        <v>1</v>
      </c>
      <c r="CP44" s="288">
        <f t="shared" si="170"/>
        <v>1</v>
      </c>
      <c r="CQ44" s="288">
        <f t="shared" si="170"/>
        <v>1</v>
      </c>
      <c r="CR44" s="288">
        <f t="shared" si="170"/>
        <v>1</v>
      </c>
      <c r="CS44" s="288">
        <f t="shared" si="170"/>
        <v>1</v>
      </c>
      <c r="CT44" s="288">
        <f t="shared" si="170"/>
        <v>1</v>
      </c>
      <c r="CU44" s="288">
        <f t="shared" si="170"/>
        <v>1</v>
      </c>
      <c r="CV44" s="288">
        <f t="shared" si="170"/>
        <v>1</v>
      </c>
      <c r="CW44" s="288">
        <f t="shared" si="170"/>
        <v>1</v>
      </c>
      <c r="CX44" s="288">
        <f t="shared" si="170"/>
        <v>1</v>
      </c>
      <c r="CY44" s="288">
        <f t="shared" si="170"/>
        <v>1</v>
      </c>
      <c r="CZ44" s="288">
        <f t="shared" si="170"/>
        <v>1</v>
      </c>
      <c r="DA44" s="288">
        <f t="shared" si="170"/>
        <v>1</v>
      </c>
      <c r="DB44" s="288">
        <f t="shared" si="170"/>
        <v>1</v>
      </c>
      <c r="DC44" s="288">
        <f t="shared" si="170"/>
        <v>1</v>
      </c>
      <c r="DD44" s="288">
        <f t="shared" si="170"/>
        <v>1</v>
      </c>
      <c r="DE44" s="288">
        <f t="shared" si="170"/>
        <v>1</v>
      </c>
      <c r="DF44" s="288">
        <f t="shared" si="170"/>
        <v>1</v>
      </c>
      <c r="DG44" s="288">
        <f t="shared" si="170"/>
        <v>1</v>
      </c>
      <c r="DH44" s="288">
        <f t="shared" si="170"/>
        <v>1</v>
      </c>
      <c r="DI44" s="288">
        <f t="shared" si="170"/>
        <v>1</v>
      </c>
      <c r="DJ44" s="288">
        <f t="shared" si="170"/>
        <v>1</v>
      </c>
      <c r="DK44" s="288">
        <f t="shared" si="170"/>
        <v>1</v>
      </c>
      <c r="DL44" s="288">
        <f t="shared" si="170"/>
        <v>1</v>
      </c>
      <c r="DM44" s="288">
        <f t="shared" si="170"/>
        <v>1</v>
      </c>
      <c r="DN44" s="288">
        <f t="shared" si="170"/>
        <v>1</v>
      </c>
      <c r="DO44" s="288">
        <f t="shared" si="170"/>
        <v>1</v>
      </c>
      <c r="DP44" s="288">
        <f t="shared" si="170"/>
        <v>1</v>
      </c>
      <c r="DQ44" s="288">
        <f t="shared" si="170"/>
        <v>1</v>
      </c>
      <c r="DR44" s="288">
        <f t="shared" si="170"/>
        <v>1</v>
      </c>
      <c r="DS44" s="288">
        <f t="shared" si="170"/>
        <v>1</v>
      </c>
      <c r="DT44" s="288">
        <f t="shared" si="170"/>
        <v>1</v>
      </c>
      <c r="DU44" s="288">
        <f t="shared" si="170"/>
        <v>1</v>
      </c>
      <c r="DV44" s="288">
        <f t="shared" si="170"/>
        <v>1</v>
      </c>
      <c r="DW44" s="288">
        <f t="shared" si="170"/>
        <v>1</v>
      </c>
      <c r="DX44" s="288">
        <f t="shared" si="170"/>
        <v>1</v>
      </c>
      <c r="DY44" s="288">
        <f t="shared" si="170"/>
        <v>1</v>
      </c>
      <c r="DZ44" s="288">
        <f t="shared" si="170"/>
        <v>1</v>
      </c>
      <c r="EA44" s="288">
        <f t="shared" si="170"/>
        <v>1</v>
      </c>
      <c r="EB44" s="288">
        <f t="shared" si="170"/>
        <v>1</v>
      </c>
      <c r="EC44" s="288">
        <f t="shared" si="170"/>
        <v>1</v>
      </c>
      <c r="ED44" s="288">
        <f t="shared" si="170"/>
        <v>1</v>
      </c>
      <c r="EE44" s="288">
        <f t="shared" si="170"/>
        <v>1</v>
      </c>
      <c r="EF44" s="288">
        <f t="shared" si="170"/>
        <v>1</v>
      </c>
      <c r="EG44" s="288">
        <f t="shared" si="170"/>
        <v>1</v>
      </c>
      <c r="EH44" s="288">
        <f t="shared" si="170"/>
        <v>1</v>
      </c>
      <c r="EI44" s="288">
        <f t="shared" si="170"/>
        <v>1</v>
      </c>
      <c r="EJ44" s="288">
        <f t="shared" si="170"/>
        <v>1</v>
      </c>
      <c r="EK44" s="288">
        <f t="shared" si="170"/>
        <v>1</v>
      </c>
      <c r="EL44" s="288">
        <f t="shared" si="170"/>
        <v>1</v>
      </c>
      <c r="EM44" s="288">
        <f t="shared" si="170"/>
        <v>1</v>
      </c>
      <c r="EN44" s="288">
        <f t="shared" si="170"/>
        <v>1</v>
      </c>
      <c r="EO44" s="288">
        <f t="shared" si="170"/>
        <v>1</v>
      </c>
      <c r="EP44" s="288">
        <f t="shared" si="170"/>
        <v>1</v>
      </c>
      <c r="EQ44" s="288">
        <f t="shared" si="170"/>
        <v>1</v>
      </c>
      <c r="ER44" s="288">
        <f t="shared" si="170"/>
        <v>1</v>
      </c>
      <c r="ES44" s="288">
        <f t="shared" si="164"/>
        <v>1</v>
      </c>
      <c r="ET44" s="288">
        <f t="shared" si="172"/>
        <v>1</v>
      </c>
      <c r="EU44" s="288">
        <f t="shared" si="172"/>
        <v>1</v>
      </c>
      <c r="EV44" s="288">
        <f t="shared" si="172"/>
        <v>1</v>
      </c>
      <c r="EW44" s="288">
        <f t="shared" si="172"/>
        <v>1</v>
      </c>
      <c r="EX44" s="288">
        <f t="shared" si="172"/>
        <v>1</v>
      </c>
      <c r="EY44" s="288">
        <f t="shared" si="172"/>
        <v>1</v>
      </c>
      <c r="EZ44" s="288">
        <f t="shared" si="172"/>
        <v>1</v>
      </c>
      <c r="FA44" s="288">
        <f t="shared" si="172"/>
        <v>1</v>
      </c>
      <c r="FB44" s="288">
        <f t="shared" si="172"/>
        <v>1</v>
      </c>
    </row>
    <row r="45" spans="3:158" ht="11.25" customHeight="1" outlineLevel="1" x14ac:dyDescent="0.2">
      <c r="C45" s="285">
        <f t="shared" si="157"/>
        <v>22</v>
      </c>
      <c r="D45" s="379"/>
      <c r="E45" s="380"/>
      <c r="F45" s="381"/>
      <c r="G45" s="381"/>
      <c r="H45" s="286">
        <f t="shared" si="173"/>
        <v>31</v>
      </c>
      <c r="I45" s="382"/>
      <c r="J45" s="287">
        <f t="shared" si="152"/>
        <v>43404</v>
      </c>
      <c r="P45" s="152"/>
      <c r="T45" s="171"/>
      <c r="U45" s="288">
        <f t="shared" si="153"/>
        <v>1</v>
      </c>
      <c r="V45" s="288">
        <f t="shared" si="171"/>
        <v>1</v>
      </c>
      <c r="W45" s="288">
        <f t="shared" si="171"/>
        <v>1</v>
      </c>
      <c r="X45" s="288">
        <f t="shared" si="171"/>
        <v>1</v>
      </c>
      <c r="Y45" s="288">
        <f t="shared" si="171"/>
        <v>1</v>
      </c>
      <c r="Z45" s="288">
        <f t="shared" si="171"/>
        <v>1</v>
      </c>
      <c r="AA45" s="288">
        <f t="shared" si="171"/>
        <v>1</v>
      </c>
      <c r="AB45" s="288">
        <f t="shared" si="171"/>
        <v>1</v>
      </c>
      <c r="AC45" s="288">
        <f t="shared" si="171"/>
        <v>1</v>
      </c>
      <c r="AD45" s="288">
        <f t="shared" si="171"/>
        <v>1</v>
      </c>
      <c r="AE45" s="288">
        <f t="shared" si="171"/>
        <v>1</v>
      </c>
      <c r="AF45" s="288">
        <f t="shared" si="171"/>
        <v>1</v>
      </c>
      <c r="AG45" s="288">
        <f t="shared" si="171"/>
        <v>1</v>
      </c>
      <c r="AH45" s="288">
        <f t="shared" si="171"/>
        <v>1</v>
      </c>
      <c r="AI45" s="288">
        <f t="shared" si="171"/>
        <v>1</v>
      </c>
      <c r="AJ45" s="288">
        <f t="shared" si="171"/>
        <v>1</v>
      </c>
      <c r="AK45" s="288">
        <f t="shared" si="171"/>
        <v>1</v>
      </c>
      <c r="AL45" s="288">
        <f t="shared" si="171"/>
        <v>1</v>
      </c>
      <c r="AM45" s="288">
        <f t="shared" si="171"/>
        <v>1</v>
      </c>
      <c r="AN45" s="288">
        <f t="shared" si="171"/>
        <v>1</v>
      </c>
      <c r="AO45" s="288">
        <f t="shared" si="171"/>
        <v>1</v>
      </c>
      <c r="AP45" s="288">
        <f t="shared" si="171"/>
        <v>1</v>
      </c>
      <c r="AQ45" s="288">
        <f t="shared" si="171"/>
        <v>1</v>
      </c>
      <c r="AR45" s="288">
        <f t="shared" si="171"/>
        <v>1</v>
      </c>
      <c r="AS45" s="288">
        <f t="shared" si="171"/>
        <v>1</v>
      </c>
      <c r="AT45" s="288">
        <f t="shared" si="171"/>
        <v>1</v>
      </c>
      <c r="AU45" s="288">
        <f t="shared" si="171"/>
        <v>1</v>
      </c>
      <c r="AV45" s="288">
        <f t="shared" si="171"/>
        <v>1</v>
      </c>
      <c r="AW45" s="288">
        <f t="shared" si="171"/>
        <v>1</v>
      </c>
      <c r="AX45" s="288">
        <f t="shared" si="171"/>
        <v>1</v>
      </c>
      <c r="AY45" s="288">
        <f t="shared" si="171"/>
        <v>1</v>
      </c>
      <c r="AZ45" s="288">
        <f t="shared" si="171"/>
        <v>1</v>
      </c>
      <c r="BA45" s="288">
        <f t="shared" si="171"/>
        <v>1</v>
      </c>
      <c r="BB45" s="288">
        <f t="shared" si="171"/>
        <v>1</v>
      </c>
      <c r="BC45" s="288">
        <f t="shared" si="171"/>
        <v>1</v>
      </c>
      <c r="BD45" s="288">
        <f t="shared" si="171"/>
        <v>1</v>
      </c>
      <c r="BE45" s="288">
        <f t="shared" si="171"/>
        <v>1</v>
      </c>
      <c r="BF45" s="288">
        <f t="shared" si="171"/>
        <v>1</v>
      </c>
      <c r="BG45" s="288">
        <f t="shared" si="171"/>
        <v>1</v>
      </c>
      <c r="BH45" s="288">
        <f t="shared" si="171"/>
        <v>1</v>
      </c>
      <c r="BI45" s="288">
        <f t="shared" si="171"/>
        <v>1</v>
      </c>
      <c r="BJ45" s="288">
        <f t="shared" si="171"/>
        <v>1</v>
      </c>
      <c r="BK45" s="288">
        <f t="shared" si="171"/>
        <v>1</v>
      </c>
      <c r="BL45" s="288">
        <f t="shared" si="171"/>
        <v>1</v>
      </c>
      <c r="BM45" s="288">
        <f t="shared" si="171"/>
        <v>1</v>
      </c>
      <c r="BN45" s="288">
        <f t="shared" si="171"/>
        <v>1</v>
      </c>
      <c r="BO45" s="288">
        <f t="shared" si="171"/>
        <v>1</v>
      </c>
      <c r="BP45" s="288">
        <f t="shared" si="171"/>
        <v>1</v>
      </c>
      <c r="BQ45" s="288">
        <f t="shared" si="171"/>
        <v>1</v>
      </c>
      <c r="BR45" s="288">
        <f t="shared" si="171"/>
        <v>1</v>
      </c>
      <c r="BS45" s="288">
        <f t="shared" si="171"/>
        <v>1</v>
      </c>
      <c r="BT45" s="288">
        <f t="shared" si="171"/>
        <v>1</v>
      </c>
      <c r="BU45" s="288">
        <f t="shared" si="171"/>
        <v>1</v>
      </c>
      <c r="BV45" s="288">
        <f t="shared" si="171"/>
        <v>1</v>
      </c>
      <c r="BW45" s="288">
        <f t="shared" si="171"/>
        <v>1</v>
      </c>
      <c r="BX45" s="288">
        <f t="shared" si="171"/>
        <v>1</v>
      </c>
      <c r="BY45" s="288">
        <f t="shared" si="171"/>
        <v>1</v>
      </c>
      <c r="BZ45" s="288">
        <f t="shared" si="171"/>
        <v>1</v>
      </c>
      <c r="CA45" s="288">
        <f t="shared" si="171"/>
        <v>1</v>
      </c>
      <c r="CB45" s="288">
        <f t="shared" si="171"/>
        <v>1</v>
      </c>
      <c r="CC45" s="288">
        <f t="shared" si="171"/>
        <v>1</v>
      </c>
      <c r="CD45" s="288">
        <f t="shared" si="171"/>
        <v>1</v>
      </c>
      <c r="CE45" s="288">
        <f t="shared" si="171"/>
        <v>1</v>
      </c>
      <c r="CF45" s="288">
        <f t="shared" si="171"/>
        <v>1</v>
      </c>
      <c r="CG45" s="288">
        <f t="shared" ref="V45:CG49" si="174">(CG$14&lt;=$H45)+(CG$14&gt;=$J45)</f>
        <v>1</v>
      </c>
      <c r="CH45" s="288">
        <f t="shared" si="170"/>
        <v>1</v>
      </c>
      <c r="CI45" s="288">
        <f t="shared" si="170"/>
        <v>1</v>
      </c>
      <c r="CJ45" s="288">
        <f t="shared" ref="CJ45:CY60" si="175">(CJ$14&lt;=$H45)+(CJ$14&gt;=$J45)</f>
        <v>1</v>
      </c>
      <c r="CK45" s="288">
        <f t="shared" si="175"/>
        <v>1</v>
      </c>
      <c r="CL45" s="288">
        <f t="shared" si="175"/>
        <v>1</v>
      </c>
      <c r="CM45" s="288">
        <f t="shared" si="175"/>
        <v>1</v>
      </c>
      <c r="CN45" s="288">
        <f t="shared" si="175"/>
        <v>1</v>
      </c>
      <c r="CO45" s="288">
        <f t="shared" si="175"/>
        <v>1</v>
      </c>
      <c r="CP45" s="288">
        <f t="shared" si="175"/>
        <v>1</v>
      </c>
      <c r="CQ45" s="288">
        <f t="shared" si="175"/>
        <v>1</v>
      </c>
      <c r="CR45" s="288">
        <f t="shared" si="175"/>
        <v>1</v>
      </c>
      <c r="CS45" s="288">
        <f t="shared" si="175"/>
        <v>1</v>
      </c>
      <c r="CT45" s="288">
        <f t="shared" si="175"/>
        <v>1</v>
      </c>
      <c r="CU45" s="288">
        <f t="shared" si="175"/>
        <v>1</v>
      </c>
      <c r="CV45" s="288">
        <f t="shared" si="175"/>
        <v>1</v>
      </c>
      <c r="CW45" s="288">
        <f t="shared" si="175"/>
        <v>1</v>
      </c>
      <c r="CX45" s="288">
        <f t="shared" si="175"/>
        <v>1</v>
      </c>
      <c r="CY45" s="288">
        <f t="shared" si="175"/>
        <v>1</v>
      </c>
      <c r="CZ45" s="288">
        <f t="shared" ref="CZ45:DO60" si="176">(CZ$14&lt;=$H45)+(CZ$14&gt;=$J45)</f>
        <v>1</v>
      </c>
      <c r="DA45" s="288">
        <f t="shared" si="176"/>
        <v>1</v>
      </c>
      <c r="DB45" s="288">
        <f t="shared" si="176"/>
        <v>1</v>
      </c>
      <c r="DC45" s="288">
        <f t="shared" si="176"/>
        <v>1</v>
      </c>
      <c r="DD45" s="288">
        <f t="shared" si="176"/>
        <v>1</v>
      </c>
      <c r="DE45" s="288">
        <f t="shared" si="176"/>
        <v>1</v>
      </c>
      <c r="DF45" s="288">
        <f t="shared" si="176"/>
        <v>1</v>
      </c>
      <c r="DG45" s="288">
        <f t="shared" si="176"/>
        <v>1</v>
      </c>
      <c r="DH45" s="288">
        <f t="shared" si="176"/>
        <v>1</v>
      </c>
      <c r="DI45" s="288">
        <f t="shared" si="176"/>
        <v>1</v>
      </c>
      <c r="DJ45" s="288">
        <f t="shared" si="176"/>
        <v>1</v>
      </c>
      <c r="DK45" s="288">
        <f t="shared" si="176"/>
        <v>1</v>
      </c>
      <c r="DL45" s="288">
        <f t="shared" si="176"/>
        <v>1</v>
      </c>
      <c r="DM45" s="288">
        <f t="shared" si="176"/>
        <v>1</v>
      </c>
      <c r="DN45" s="288">
        <f t="shared" si="176"/>
        <v>1</v>
      </c>
      <c r="DO45" s="288">
        <f t="shared" si="176"/>
        <v>1</v>
      </c>
      <c r="DP45" s="288">
        <f t="shared" ref="DP45:EE63" si="177">(DP$14&lt;=$H45)+(DP$14&gt;=$J45)</f>
        <v>1</v>
      </c>
      <c r="DQ45" s="288">
        <f t="shared" si="177"/>
        <v>1</v>
      </c>
      <c r="DR45" s="288">
        <f t="shared" si="177"/>
        <v>1</v>
      </c>
      <c r="DS45" s="288">
        <f t="shared" si="177"/>
        <v>1</v>
      </c>
      <c r="DT45" s="288">
        <f t="shared" si="177"/>
        <v>1</v>
      </c>
      <c r="DU45" s="288">
        <f t="shared" si="177"/>
        <v>1</v>
      </c>
      <c r="DV45" s="288">
        <f t="shared" si="177"/>
        <v>1</v>
      </c>
      <c r="DW45" s="288">
        <f t="shared" si="177"/>
        <v>1</v>
      </c>
      <c r="DX45" s="288">
        <f t="shared" si="177"/>
        <v>1</v>
      </c>
      <c r="DY45" s="288">
        <f t="shared" si="177"/>
        <v>1</v>
      </c>
      <c r="DZ45" s="288">
        <f t="shared" si="177"/>
        <v>1</v>
      </c>
      <c r="EA45" s="288">
        <f t="shared" si="177"/>
        <v>1</v>
      </c>
      <c r="EB45" s="288">
        <f t="shared" si="177"/>
        <v>1</v>
      </c>
      <c r="EC45" s="288">
        <f t="shared" si="177"/>
        <v>1</v>
      </c>
      <c r="ED45" s="288">
        <f t="shared" si="177"/>
        <v>1</v>
      </c>
      <c r="EE45" s="288">
        <f t="shared" si="177"/>
        <v>1</v>
      </c>
      <c r="EF45" s="288">
        <f t="shared" ref="EF45:EU63" si="178">(EF$14&lt;=$H45)+(EF$14&gt;=$J45)</f>
        <v>1</v>
      </c>
      <c r="EG45" s="288">
        <f t="shared" si="178"/>
        <v>1</v>
      </c>
      <c r="EH45" s="288">
        <f t="shared" si="178"/>
        <v>1</v>
      </c>
      <c r="EI45" s="288">
        <f t="shared" si="178"/>
        <v>1</v>
      </c>
      <c r="EJ45" s="288">
        <f t="shared" si="178"/>
        <v>1</v>
      </c>
      <c r="EK45" s="288">
        <f t="shared" si="178"/>
        <v>1</v>
      </c>
      <c r="EL45" s="288">
        <f t="shared" si="178"/>
        <v>1</v>
      </c>
      <c r="EM45" s="288">
        <f t="shared" si="178"/>
        <v>1</v>
      </c>
      <c r="EN45" s="288">
        <f t="shared" si="178"/>
        <v>1</v>
      </c>
      <c r="EO45" s="288">
        <f t="shared" si="178"/>
        <v>1</v>
      </c>
      <c r="EP45" s="288">
        <f t="shared" si="178"/>
        <v>1</v>
      </c>
      <c r="EQ45" s="288">
        <f t="shared" si="178"/>
        <v>1</v>
      </c>
      <c r="ER45" s="288">
        <f t="shared" si="178"/>
        <v>1</v>
      </c>
      <c r="ES45" s="288">
        <f t="shared" si="164"/>
        <v>1</v>
      </c>
      <c r="ET45" s="288">
        <f t="shared" si="172"/>
        <v>1</v>
      </c>
      <c r="EU45" s="288">
        <f t="shared" si="172"/>
        <v>1</v>
      </c>
      <c r="EV45" s="288">
        <f t="shared" si="172"/>
        <v>1</v>
      </c>
      <c r="EW45" s="288">
        <f t="shared" si="172"/>
        <v>1</v>
      </c>
      <c r="EX45" s="288">
        <f t="shared" si="172"/>
        <v>1</v>
      </c>
      <c r="EY45" s="288">
        <f t="shared" si="172"/>
        <v>1</v>
      </c>
      <c r="EZ45" s="288">
        <f t="shared" si="172"/>
        <v>1</v>
      </c>
      <c r="FA45" s="288">
        <f t="shared" si="172"/>
        <v>1</v>
      </c>
      <c r="FB45" s="288">
        <f t="shared" si="172"/>
        <v>1</v>
      </c>
    </row>
    <row r="46" spans="3:158" ht="11.25" customHeight="1" outlineLevel="1" x14ac:dyDescent="0.2">
      <c r="C46" s="285">
        <f t="shared" si="157"/>
        <v>23</v>
      </c>
      <c r="D46" s="379"/>
      <c r="E46" s="380"/>
      <c r="F46" s="381"/>
      <c r="G46" s="381"/>
      <c r="H46" s="286">
        <f t="shared" si="173"/>
        <v>31</v>
      </c>
      <c r="I46" s="382"/>
      <c r="J46" s="287">
        <f t="shared" si="152"/>
        <v>43404</v>
      </c>
      <c r="T46" s="171"/>
      <c r="U46" s="288">
        <f t="shared" si="153"/>
        <v>1</v>
      </c>
      <c r="V46" s="288">
        <f t="shared" si="174"/>
        <v>1</v>
      </c>
      <c r="W46" s="288">
        <f t="shared" si="174"/>
        <v>1</v>
      </c>
      <c r="X46" s="288">
        <f t="shared" si="174"/>
        <v>1</v>
      </c>
      <c r="Y46" s="288">
        <f t="shared" si="174"/>
        <v>1</v>
      </c>
      <c r="Z46" s="288">
        <f t="shared" si="174"/>
        <v>1</v>
      </c>
      <c r="AA46" s="288">
        <f t="shared" si="174"/>
        <v>1</v>
      </c>
      <c r="AB46" s="288">
        <f t="shared" si="174"/>
        <v>1</v>
      </c>
      <c r="AC46" s="288">
        <f t="shared" si="174"/>
        <v>1</v>
      </c>
      <c r="AD46" s="288">
        <f t="shared" si="174"/>
        <v>1</v>
      </c>
      <c r="AE46" s="288">
        <f t="shared" si="174"/>
        <v>1</v>
      </c>
      <c r="AF46" s="288">
        <f t="shared" si="174"/>
        <v>1</v>
      </c>
      <c r="AG46" s="288">
        <f t="shared" si="174"/>
        <v>1</v>
      </c>
      <c r="AH46" s="288">
        <f t="shared" si="174"/>
        <v>1</v>
      </c>
      <c r="AI46" s="288">
        <f t="shared" si="174"/>
        <v>1</v>
      </c>
      <c r="AJ46" s="288">
        <f t="shared" si="174"/>
        <v>1</v>
      </c>
      <c r="AK46" s="288">
        <f t="shared" si="174"/>
        <v>1</v>
      </c>
      <c r="AL46" s="288">
        <f t="shared" si="174"/>
        <v>1</v>
      </c>
      <c r="AM46" s="288">
        <f t="shared" si="174"/>
        <v>1</v>
      </c>
      <c r="AN46" s="288">
        <f t="shared" si="174"/>
        <v>1</v>
      </c>
      <c r="AO46" s="288">
        <f t="shared" si="174"/>
        <v>1</v>
      </c>
      <c r="AP46" s="288">
        <f t="shared" si="174"/>
        <v>1</v>
      </c>
      <c r="AQ46" s="288">
        <f t="shared" si="174"/>
        <v>1</v>
      </c>
      <c r="AR46" s="288">
        <f t="shared" si="174"/>
        <v>1</v>
      </c>
      <c r="AS46" s="288">
        <f t="shared" si="174"/>
        <v>1</v>
      </c>
      <c r="AT46" s="288">
        <f t="shared" si="174"/>
        <v>1</v>
      </c>
      <c r="AU46" s="288">
        <f t="shared" si="174"/>
        <v>1</v>
      </c>
      <c r="AV46" s="288">
        <f t="shared" si="174"/>
        <v>1</v>
      </c>
      <c r="AW46" s="288">
        <f t="shared" si="174"/>
        <v>1</v>
      </c>
      <c r="AX46" s="288">
        <f t="shared" si="174"/>
        <v>1</v>
      </c>
      <c r="AY46" s="288">
        <f t="shared" si="174"/>
        <v>1</v>
      </c>
      <c r="AZ46" s="288">
        <f t="shared" si="174"/>
        <v>1</v>
      </c>
      <c r="BA46" s="288">
        <f t="shared" si="174"/>
        <v>1</v>
      </c>
      <c r="BB46" s="288">
        <f t="shared" si="174"/>
        <v>1</v>
      </c>
      <c r="BC46" s="288">
        <f t="shared" si="174"/>
        <v>1</v>
      </c>
      <c r="BD46" s="288">
        <f t="shared" si="174"/>
        <v>1</v>
      </c>
      <c r="BE46" s="288">
        <f t="shared" si="174"/>
        <v>1</v>
      </c>
      <c r="BF46" s="288">
        <f t="shared" si="174"/>
        <v>1</v>
      </c>
      <c r="BG46" s="288">
        <f t="shared" si="174"/>
        <v>1</v>
      </c>
      <c r="BH46" s="288">
        <f t="shared" si="174"/>
        <v>1</v>
      </c>
      <c r="BI46" s="288">
        <f t="shared" si="174"/>
        <v>1</v>
      </c>
      <c r="BJ46" s="288">
        <f t="shared" si="174"/>
        <v>1</v>
      </c>
      <c r="BK46" s="288">
        <f t="shared" si="174"/>
        <v>1</v>
      </c>
      <c r="BL46" s="288">
        <f t="shared" si="174"/>
        <v>1</v>
      </c>
      <c r="BM46" s="288">
        <f t="shared" si="174"/>
        <v>1</v>
      </c>
      <c r="BN46" s="288">
        <f t="shared" si="174"/>
        <v>1</v>
      </c>
      <c r="BO46" s="288">
        <f t="shared" si="174"/>
        <v>1</v>
      </c>
      <c r="BP46" s="288">
        <f t="shared" si="174"/>
        <v>1</v>
      </c>
      <c r="BQ46" s="288">
        <f t="shared" si="174"/>
        <v>1</v>
      </c>
      <c r="BR46" s="288">
        <f t="shared" si="174"/>
        <v>1</v>
      </c>
      <c r="BS46" s="288">
        <f t="shared" si="174"/>
        <v>1</v>
      </c>
      <c r="BT46" s="288">
        <f t="shared" si="174"/>
        <v>1</v>
      </c>
      <c r="BU46" s="288">
        <f t="shared" si="174"/>
        <v>1</v>
      </c>
      <c r="BV46" s="288">
        <f t="shared" si="174"/>
        <v>1</v>
      </c>
      <c r="BW46" s="288">
        <f t="shared" si="174"/>
        <v>1</v>
      </c>
      <c r="BX46" s="288">
        <f t="shared" si="174"/>
        <v>1</v>
      </c>
      <c r="BY46" s="288">
        <f t="shared" si="174"/>
        <v>1</v>
      </c>
      <c r="BZ46" s="288">
        <f t="shared" si="174"/>
        <v>1</v>
      </c>
      <c r="CA46" s="288">
        <f t="shared" si="174"/>
        <v>1</v>
      </c>
      <c r="CB46" s="288">
        <f t="shared" si="174"/>
        <v>1</v>
      </c>
      <c r="CC46" s="288">
        <f t="shared" si="174"/>
        <v>1</v>
      </c>
      <c r="CD46" s="288">
        <f t="shared" si="174"/>
        <v>1</v>
      </c>
      <c r="CE46" s="288">
        <f t="shared" si="174"/>
        <v>1</v>
      </c>
      <c r="CF46" s="288">
        <f t="shared" si="174"/>
        <v>1</v>
      </c>
      <c r="CG46" s="288">
        <f t="shared" si="174"/>
        <v>1</v>
      </c>
      <c r="CH46" s="288">
        <f t="shared" ref="CH46:CW61" si="179">(CH$14&lt;=$H46)+(CH$14&gt;=$J46)</f>
        <v>1</v>
      </c>
      <c r="CI46" s="288">
        <f t="shared" si="179"/>
        <v>1</v>
      </c>
      <c r="CJ46" s="288">
        <f t="shared" si="179"/>
        <v>1</v>
      </c>
      <c r="CK46" s="288">
        <f t="shared" si="179"/>
        <v>1</v>
      </c>
      <c r="CL46" s="288">
        <f t="shared" si="179"/>
        <v>1</v>
      </c>
      <c r="CM46" s="288">
        <f t="shared" si="179"/>
        <v>1</v>
      </c>
      <c r="CN46" s="288">
        <f t="shared" si="179"/>
        <v>1</v>
      </c>
      <c r="CO46" s="288">
        <f t="shared" si="179"/>
        <v>1</v>
      </c>
      <c r="CP46" s="288">
        <f t="shared" si="179"/>
        <v>1</v>
      </c>
      <c r="CQ46" s="288">
        <f t="shared" si="179"/>
        <v>1</v>
      </c>
      <c r="CR46" s="288">
        <f t="shared" si="179"/>
        <v>1</v>
      </c>
      <c r="CS46" s="288">
        <f t="shared" si="179"/>
        <v>1</v>
      </c>
      <c r="CT46" s="288">
        <f t="shared" si="179"/>
        <v>1</v>
      </c>
      <c r="CU46" s="288">
        <f t="shared" si="179"/>
        <v>1</v>
      </c>
      <c r="CV46" s="288">
        <f t="shared" si="179"/>
        <v>1</v>
      </c>
      <c r="CW46" s="288">
        <f t="shared" si="179"/>
        <v>1</v>
      </c>
      <c r="CX46" s="288">
        <f t="shared" si="175"/>
        <v>1</v>
      </c>
      <c r="CY46" s="288">
        <f t="shared" si="175"/>
        <v>1</v>
      </c>
      <c r="CZ46" s="288">
        <f t="shared" si="176"/>
        <v>1</v>
      </c>
      <c r="DA46" s="288">
        <f t="shared" si="176"/>
        <v>1</v>
      </c>
      <c r="DB46" s="288">
        <f t="shared" si="176"/>
        <v>1</v>
      </c>
      <c r="DC46" s="288">
        <f t="shared" si="176"/>
        <v>1</v>
      </c>
      <c r="DD46" s="288">
        <f t="shared" si="176"/>
        <v>1</v>
      </c>
      <c r="DE46" s="288">
        <f t="shared" si="176"/>
        <v>1</v>
      </c>
      <c r="DF46" s="288">
        <f t="shared" si="176"/>
        <v>1</v>
      </c>
      <c r="DG46" s="288">
        <f t="shared" si="176"/>
        <v>1</v>
      </c>
      <c r="DH46" s="288">
        <f t="shared" si="176"/>
        <v>1</v>
      </c>
      <c r="DI46" s="288">
        <f t="shared" si="176"/>
        <v>1</v>
      </c>
      <c r="DJ46" s="288">
        <f t="shared" si="176"/>
        <v>1</v>
      </c>
      <c r="DK46" s="288">
        <f t="shared" si="176"/>
        <v>1</v>
      </c>
      <c r="DL46" s="288">
        <f t="shared" si="176"/>
        <v>1</v>
      </c>
      <c r="DM46" s="288">
        <f t="shared" si="176"/>
        <v>1</v>
      </c>
      <c r="DN46" s="288">
        <f t="shared" si="176"/>
        <v>1</v>
      </c>
      <c r="DO46" s="288">
        <f t="shared" si="176"/>
        <v>1</v>
      </c>
      <c r="DP46" s="288">
        <f t="shared" si="177"/>
        <v>1</v>
      </c>
      <c r="DQ46" s="288">
        <f t="shared" si="177"/>
        <v>1</v>
      </c>
      <c r="DR46" s="288">
        <f t="shared" si="177"/>
        <v>1</v>
      </c>
      <c r="DS46" s="288">
        <f t="shared" si="177"/>
        <v>1</v>
      </c>
      <c r="DT46" s="288">
        <f t="shared" si="177"/>
        <v>1</v>
      </c>
      <c r="DU46" s="288">
        <f t="shared" si="177"/>
        <v>1</v>
      </c>
      <c r="DV46" s="288">
        <f t="shared" si="177"/>
        <v>1</v>
      </c>
      <c r="DW46" s="288">
        <f t="shared" si="177"/>
        <v>1</v>
      </c>
      <c r="DX46" s="288">
        <f t="shared" si="177"/>
        <v>1</v>
      </c>
      <c r="DY46" s="288">
        <f t="shared" si="177"/>
        <v>1</v>
      </c>
      <c r="DZ46" s="288">
        <f t="shared" si="177"/>
        <v>1</v>
      </c>
      <c r="EA46" s="288">
        <f t="shared" si="177"/>
        <v>1</v>
      </c>
      <c r="EB46" s="288">
        <f t="shared" si="177"/>
        <v>1</v>
      </c>
      <c r="EC46" s="288">
        <f t="shared" si="177"/>
        <v>1</v>
      </c>
      <c r="ED46" s="288">
        <f t="shared" si="177"/>
        <v>1</v>
      </c>
      <c r="EE46" s="288">
        <f t="shared" si="177"/>
        <v>1</v>
      </c>
      <c r="EF46" s="288">
        <f t="shared" si="178"/>
        <v>1</v>
      </c>
      <c r="EG46" s="288">
        <f t="shared" si="178"/>
        <v>1</v>
      </c>
      <c r="EH46" s="288">
        <f t="shared" si="178"/>
        <v>1</v>
      </c>
      <c r="EI46" s="288">
        <f t="shared" si="178"/>
        <v>1</v>
      </c>
      <c r="EJ46" s="288">
        <f t="shared" si="178"/>
        <v>1</v>
      </c>
      <c r="EK46" s="288">
        <f t="shared" si="178"/>
        <v>1</v>
      </c>
      <c r="EL46" s="288">
        <f t="shared" si="178"/>
        <v>1</v>
      </c>
      <c r="EM46" s="288">
        <f t="shared" si="178"/>
        <v>1</v>
      </c>
      <c r="EN46" s="288">
        <f t="shared" si="178"/>
        <v>1</v>
      </c>
      <c r="EO46" s="288">
        <f t="shared" si="178"/>
        <v>1</v>
      </c>
      <c r="EP46" s="288">
        <f t="shared" si="178"/>
        <v>1</v>
      </c>
      <c r="EQ46" s="288">
        <f t="shared" si="178"/>
        <v>1</v>
      </c>
      <c r="ER46" s="288">
        <f t="shared" si="178"/>
        <v>1</v>
      </c>
      <c r="ES46" s="288">
        <f t="shared" si="164"/>
        <v>1</v>
      </c>
      <c r="ET46" s="288">
        <f t="shared" si="172"/>
        <v>1</v>
      </c>
      <c r="EU46" s="288">
        <f t="shared" si="172"/>
        <v>1</v>
      </c>
      <c r="EV46" s="288">
        <f t="shared" si="172"/>
        <v>1</v>
      </c>
      <c r="EW46" s="288">
        <f t="shared" si="172"/>
        <v>1</v>
      </c>
      <c r="EX46" s="288">
        <f t="shared" si="172"/>
        <v>1</v>
      </c>
      <c r="EY46" s="288">
        <f t="shared" si="172"/>
        <v>1</v>
      </c>
      <c r="EZ46" s="288">
        <f t="shared" si="172"/>
        <v>1</v>
      </c>
      <c r="FA46" s="288">
        <f t="shared" si="172"/>
        <v>1</v>
      </c>
      <c r="FB46" s="288">
        <f t="shared" si="172"/>
        <v>1</v>
      </c>
    </row>
    <row r="47" spans="3:158" ht="11.25" customHeight="1" outlineLevel="1" x14ac:dyDescent="0.2">
      <c r="C47" s="285">
        <f t="shared" si="157"/>
        <v>24</v>
      </c>
      <c r="D47" s="379"/>
      <c r="E47" s="380"/>
      <c r="F47" s="381"/>
      <c r="G47" s="381"/>
      <c r="H47" s="286">
        <f t="shared" si="173"/>
        <v>31</v>
      </c>
      <c r="I47" s="382"/>
      <c r="J47" s="287">
        <f t="shared" si="152"/>
        <v>43404</v>
      </c>
      <c r="P47" s="152"/>
      <c r="T47" s="171"/>
      <c r="U47" s="288">
        <f t="shared" si="153"/>
        <v>1</v>
      </c>
      <c r="V47" s="288">
        <f t="shared" si="174"/>
        <v>1</v>
      </c>
      <c r="W47" s="288">
        <f t="shared" si="174"/>
        <v>1</v>
      </c>
      <c r="X47" s="288">
        <f t="shared" si="174"/>
        <v>1</v>
      </c>
      <c r="Y47" s="288">
        <f t="shared" si="174"/>
        <v>1</v>
      </c>
      <c r="Z47" s="288">
        <f t="shared" si="174"/>
        <v>1</v>
      </c>
      <c r="AA47" s="288">
        <f t="shared" si="174"/>
        <v>1</v>
      </c>
      <c r="AB47" s="288">
        <f t="shared" si="174"/>
        <v>1</v>
      </c>
      <c r="AC47" s="288">
        <f t="shared" si="174"/>
        <v>1</v>
      </c>
      <c r="AD47" s="288">
        <f t="shared" si="174"/>
        <v>1</v>
      </c>
      <c r="AE47" s="288">
        <f t="shared" si="174"/>
        <v>1</v>
      </c>
      <c r="AF47" s="288">
        <f t="shared" si="174"/>
        <v>1</v>
      </c>
      <c r="AG47" s="288">
        <f t="shared" si="174"/>
        <v>1</v>
      </c>
      <c r="AH47" s="288">
        <f t="shared" si="174"/>
        <v>1</v>
      </c>
      <c r="AI47" s="288">
        <f t="shared" si="174"/>
        <v>1</v>
      </c>
      <c r="AJ47" s="288">
        <f t="shared" si="174"/>
        <v>1</v>
      </c>
      <c r="AK47" s="288">
        <f t="shared" si="174"/>
        <v>1</v>
      </c>
      <c r="AL47" s="288">
        <f t="shared" si="174"/>
        <v>1</v>
      </c>
      <c r="AM47" s="288">
        <f t="shared" si="174"/>
        <v>1</v>
      </c>
      <c r="AN47" s="288">
        <f t="shared" si="174"/>
        <v>1</v>
      </c>
      <c r="AO47" s="288">
        <f t="shared" si="174"/>
        <v>1</v>
      </c>
      <c r="AP47" s="288">
        <f t="shared" si="174"/>
        <v>1</v>
      </c>
      <c r="AQ47" s="288">
        <f t="shared" si="174"/>
        <v>1</v>
      </c>
      <c r="AR47" s="288">
        <f t="shared" si="174"/>
        <v>1</v>
      </c>
      <c r="AS47" s="288">
        <f t="shared" si="174"/>
        <v>1</v>
      </c>
      <c r="AT47" s="288">
        <f t="shared" si="174"/>
        <v>1</v>
      </c>
      <c r="AU47" s="288">
        <f t="shared" si="174"/>
        <v>1</v>
      </c>
      <c r="AV47" s="288">
        <f t="shared" si="174"/>
        <v>1</v>
      </c>
      <c r="AW47" s="288">
        <f t="shared" si="174"/>
        <v>1</v>
      </c>
      <c r="AX47" s="288">
        <f t="shared" si="174"/>
        <v>1</v>
      </c>
      <c r="AY47" s="288">
        <f t="shared" si="174"/>
        <v>1</v>
      </c>
      <c r="AZ47" s="288">
        <f t="shared" si="174"/>
        <v>1</v>
      </c>
      <c r="BA47" s="288">
        <f t="shared" si="174"/>
        <v>1</v>
      </c>
      <c r="BB47" s="288">
        <f t="shared" si="174"/>
        <v>1</v>
      </c>
      <c r="BC47" s="288">
        <f t="shared" si="174"/>
        <v>1</v>
      </c>
      <c r="BD47" s="288">
        <f t="shared" si="174"/>
        <v>1</v>
      </c>
      <c r="BE47" s="288">
        <f t="shared" si="174"/>
        <v>1</v>
      </c>
      <c r="BF47" s="288">
        <f t="shared" si="174"/>
        <v>1</v>
      </c>
      <c r="BG47" s="288">
        <f t="shared" si="174"/>
        <v>1</v>
      </c>
      <c r="BH47" s="288">
        <f t="shared" si="174"/>
        <v>1</v>
      </c>
      <c r="BI47" s="288">
        <f t="shared" si="174"/>
        <v>1</v>
      </c>
      <c r="BJ47" s="288">
        <f t="shared" si="174"/>
        <v>1</v>
      </c>
      <c r="BK47" s="288">
        <f t="shared" si="174"/>
        <v>1</v>
      </c>
      <c r="BL47" s="288">
        <f t="shared" si="174"/>
        <v>1</v>
      </c>
      <c r="BM47" s="288">
        <f t="shared" si="174"/>
        <v>1</v>
      </c>
      <c r="BN47" s="288">
        <f t="shared" si="174"/>
        <v>1</v>
      </c>
      <c r="BO47" s="288">
        <f t="shared" si="174"/>
        <v>1</v>
      </c>
      <c r="BP47" s="288">
        <f t="shared" si="174"/>
        <v>1</v>
      </c>
      <c r="BQ47" s="288">
        <f t="shared" si="174"/>
        <v>1</v>
      </c>
      <c r="BR47" s="288">
        <f t="shared" si="174"/>
        <v>1</v>
      </c>
      <c r="BS47" s="288">
        <f t="shared" si="174"/>
        <v>1</v>
      </c>
      <c r="BT47" s="288">
        <f t="shared" si="174"/>
        <v>1</v>
      </c>
      <c r="BU47" s="288">
        <f t="shared" si="174"/>
        <v>1</v>
      </c>
      <c r="BV47" s="288">
        <f t="shared" si="174"/>
        <v>1</v>
      </c>
      <c r="BW47" s="288">
        <f t="shared" si="174"/>
        <v>1</v>
      </c>
      <c r="BX47" s="288">
        <f t="shared" si="174"/>
        <v>1</v>
      </c>
      <c r="BY47" s="288">
        <f t="shared" si="174"/>
        <v>1</v>
      </c>
      <c r="BZ47" s="288">
        <f t="shared" si="174"/>
        <v>1</v>
      </c>
      <c r="CA47" s="288">
        <f t="shared" si="174"/>
        <v>1</v>
      </c>
      <c r="CB47" s="288">
        <f t="shared" si="174"/>
        <v>1</v>
      </c>
      <c r="CC47" s="288">
        <f t="shared" si="174"/>
        <v>1</v>
      </c>
      <c r="CD47" s="288">
        <f t="shared" si="174"/>
        <v>1</v>
      </c>
      <c r="CE47" s="288">
        <f t="shared" si="174"/>
        <v>1</v>
      </c>
      <c r="CF47" s="288">
        <f t="shared" si="174"/>
        <v>1</v>
      </c>
      <c r="CG47" s="288">
        <f t="shared" si="174"/>
        <v>1</v>
      </c>
      <c r="CH47" s="288">
        <f t="shared" si="179"/>
        <v>1</v>
      </c>
      <c r="CI47" s="288">
        <f t="shared" si="179"/>
        <v>1</v>
      </c>
      <c r="CJ47" s="288">
        <f t="shared" si="179"/>
        <v>1</v>
      </c>
      <c r="CK47" s="288">
        <f t="shared" si="179"/>
        <v>1</v>
      </c>
      <c r="CL47" s="288">
        <f t="shared" si="179"/>
        <v>1</v>
      </c>
      <c r="CM47" s="288">
        <f t="shared" si="179"/>
        <v>1</v>
      </c>
      <c r="CN47" s="288">
        <f t="shared" si="179"/>
        <v>1</v>
      </c>
      <c r="CO47" s="288">
        <f t="shared" si="179"/>
        <v>1</v>
      </c>
      <c r="CP47" s="288">
        <f t="shared" si="179"/>
        <v>1</v>
      </c>
      <c r="CQ47" s="288">
        <f t="shared" si="179"/>
        <v>1</v>
      </c>
      <c r="CR47" s="288">
        <f t="shared" si="179"/>
        <v>1</v>
      </c>
      <c r="CS47" s="288">
        <f t="shared" si="179"/>
        <v>1</v>
      </c>
      <c r="CT47" s="288">
        <f t="shared" si="179"/>
        <v>1</v>
      </c>
      <c r="CU47" s="288">
        <f t="shared" si="179"/>
        <v>1</v>
      </c>
      <c r="CV47" s="288">
        <f t="shared" si="179"/>
        <v>1</v>
      </c>
      <c r="CW47" s="288">
        <f t="shared" si="179"/>
        <v>1</v>
      </c>
      <c r="CX47" s="288">
        <f t="shared" si="175"/>
        <v>1</v>
      </c>
      <c r="CY47" s="288">
        <f t="shared" si="175"/>
        <v>1</v>
      </c>
      <c r="CZ47" s="288">
        <f t="shared" si="176"/>
        <v>1</v>
      </c>
      <c r="DA47" s="288">
        <f t="shared" si="176"/>
        <v>1</v>
      </c>
      <c r="DB47" s="288">
        <f t="shared" si="176"/>
        <v>1</v>
      </c>
      <c r="DC47" s="288">
        <f t="shared" si="176"/>
        <v>1</v>
      </c>
      <c r="DD47" s="288">
        <f t="shared" si="176"/>
        <v>1</v>
      </c>
      <c r="DE47" s="288">
        <f t="shared" si="176"/>
        <v>1</v>
      </c>
      <c r="DF47" s="288">
        <f t="shared" si="176"/>
        <v>1</v>
      </c>
      <c r="DG47" s="288">
        <f t="shared" si="176"/>
        <v>1</v>
      </c>
      <c r="DH47" s="288">
        <f t="shared" si="176"/>
        <v>1</v>
      </c>
      <c r="DI47" s="288">
        <f t="shared" si="176"/>
        <v>1</v>
      </c>
      <c r="DJ47" s="288">
        <f t="shared" si="176"/>
        <v>1</v>
      </c>
      <c r="DK47" s="288">
        <f t="shared" si="176"/>
        <v>1</v>
      </c>
      <c r="DL47" s="288">
        <f t="shared" si="176"/>
        <v>1</v>
      </c>
      <c r="DM47" s="288">
        <f t="shared" si="176"/>
        <v>1</v>
      </c>
      <c r="DN47" s="288">
        <f t="shared" si="176"/>
        <v>1</v>
      </c>
      <c r="DO47" s="288">
        <f t="shared" si="176"/>
        <v>1</v>
      </c>
      <c r="DP47" s="288">
        <f t="shared" si="177"/>
        <v>1</v>
      </c>
      <c r="DQ47" s="288">
        <f t="shared" si="177"/>
        <v>1</v>
      </c>
      <c r="DR47" s="288">
        <f t="shared" si="177"/>
        <v>1</v>
      </c>
      <c r="DS47" s="288">
        <f t="shared" si="177"/>
        <v>1</v>
      </c>
      <c r="DT47" s="288">
        <f t="shared" si="177"/>
        <v>1</v>
      </c>
      <c r="DU47" s="288">
        <f t="shared" si="177"/>
        <v>1</v>
      </c>
      <c r="DV47" s="288">
        <f t="shared" si="177"/>
        <v>1</v>
      </c>
      <c r="DW47" s="288">
        <f t="shared" si="177"/>
        <v>1</v>
      </c>
      <c r="DX47" s="288">
        <f t="shared" si="177"/>
        <v>1</v>
      </c>
      <c r="DY47" s="288">
        <f t="shared" si="177"/>
        <v>1</v>
      </c>
      <c r="DZ47" s="288">
        <f t="shared" si="177"/>
        <v>1</v>
      </c>
      <c r="EA47" s="288">
        <f t="shared" si="177"/>
        <v>1</v>
      </c>
      <c r="EB47" s="288">
        <f t="shared" si="177"/>
        <v>1</v>
      </c>
      <c r="EC47" s="288">
        <f t="shared" si="177"/>
        <v>1</v>
      </c>
      <c r="ED47" s="288">
        <f t="shared" si="177"/>
        <v>1</v>
      </c>
      <c r="EE47" s="288">
        <f t="shared" si="177"/>
        <v>1</v>
      </c>
      <c r="EF47" s="288">
        <f t="shared" si="178"/>
        <v>1</v>
      </c>
      <c r="EG47" s="288">
        <f t="shared" si="178"/>
        <v>1</v>
      </c>
      <c r="EH47" s="288">
        <f t="shared" si="178"/>
        <v>1</v>
      </c>
      <c r="EI47" s="288">
        <f t="shared" si="178"/>
        <v>1</v>
      </c>
      <c r="EJ47" s="288">
        <f t="shared" si="178"/>
        <v>1</v>
      </c>
      <c r="EK47" s="288">
        <f t="shared" si="178"/>
        <v>1</v>
      </c>
      <c r="EL47" s="288">
        <f t="shared" si="178"/>
        <v>1</v>
      </c>
      <c r="EM47" s="288">
        <f t="shared" si="178"/>
        <v>1</v>
      </c>
      <c r="EN47" s="288">
        <f t="shared" si="178"/>
        <v>1</v>
      </c>
      <c r="EO47" s="288">
        <f t="shared" si="178"/>
        <v>1</v>
      </c>
      <c r="EP47" s="288">
        <f t="shared" si="178"/>
        <v>1</v>
      </c>
      <c r="EQ47" s="288">
        <f t="shared" si="178"/>
        <v>1</v>
      </c>
      <c r="ER47" s="288">
        <f t="shared" si="178"/>
        <v>1</v>
      </c>
      <c r="ES47" s="288">
        <f t="shared" si="164"/>
        <v>1</v>
      </c>
      <c r="ET47" s="288">
        <f t="shared" si="172"/>
        <v>1</v>
      </c>
      <c r="EU47" s="288">
        <f t="shared" si="172"/>
        <v>1</v>
      </c>
      <c r="EV47" s="288">
        <f t="shared" si="172"/>
        <v>1</v>
      </c>
      <c r="EW47" s="288">
        <f t="shared" si="172"/>
        <v>1</v>
      </c>
      <c r="EX47" s="288">
        <f t="shared" si="172"/>
        <v>1</v>
      </c>
      <c r="EY47" s="288">
        <f t="shared" si="172"/>
        <v>1</v>
      </c>
      <c r="EZ47" s="288">
        <f t="shared" si="172"/>
        <v>1</v>
      </c>
      <c r="FA47" s="288">
        <f t="shared" si="172"/>
        <v>1</v>
      </c>
      <c r="FB47" s="288">
        <f t="shared" si="172"/>
        <v>1</v>
      </c>
    </row>
    <row r="48" spans="3:158" ht="11.25" customHeight="1" outlineLevel="1" x14ac:dyDescent="0.2">
      <c r="C48" s="285">
        <f t="shared" si="157"/>
        <v>25</v>
      </c>
      <c r="D48" s="379"/>
      <c r="E48" s="380"/>
      <c r="F48" s="381"/>
      <c r="G48" s="381"/>
      <c r="H48" s="286">
        <f t="shared" si="173"/>
        <v>31</v>
      </c>
      <c r="I48" s="382"/>
      <c r="J48" s="287">
        <f t="shared" si="152"/>
        <v>43404</v>
      </c>
      <c r="P48" s="184"/>
      <c r="T48" s="171"/>
      <c r="U48" s="288">
        <f t="shared" si="153"/>
        <v>1</v>
      </c>
      <c r="V48" s="288">
        <f t="shared" si="174"/>
        <v>1</v>
      </c>
      <c r="W48" s="288">
        <f t="shared" si="174"/>
        <v>1</v>
      </c>
      <c r="X48" s="288">
        <f t="shared" si="174"/>
        <v>1</v>
      </c>
      <c r="Y48" s="288">
        <f t="shared" si="174"/>
        <v>1</v>
      </c>
      <c r="Z48" s="288">
        <f t="shared" si="174"/>
        <v>1</v>
      </c>
      <c r="AA48" s="288">
        <f t="shared" si="174"/>
        <v>1</v>
      </c>
      <c r="AB48" s="288">
        <f t="shared" si="174"/>
        <v>1</v>
      </c>
      <c r="AC48" s="288">
        <f t="shared" si="174"/>
        <v>1</v>
      </c>
      <c r="AD48" s="288">
        <f t="shared" si="174"/>
        <v>1</v>
      </c>
      <c r="AE48" s="288">
        <f t="shared" si="174"/>
        <v>1</v>
      </c>
      <c r="AF48" s="288">
        <f t="shared" si="174"/>
        <v>1</v>
      </c>
      <c r="AG48" s="288">
        <f t="shared" si="174"/>
        <v>1</v>
      </c>
      <c r="AH48" s="288">
        <f t="shared" si="174"/>
        <v>1</v>
      </c>
      <c r="AI48" s="288">
        <f t="shared" si="174"/>
        <v>1</v>
      </c>
      <c r="AJ48" s="288">
        <f t="shared" si="174"/>
        <v>1</v>
      </c>
      <c r="AK48" s="288">
        <f t="shared" si="174"/>
        <v>1</v>
      </c>
      <c r="AL48" s="288">
        <f t="shared" si="174"/>
        <v>1</v>
      </c>
      <c r="AM48" s="288">
        <f t="shared" si="174"/>
        <v>1</v>
      </c>
      <c r="AN48" s="288">
        <f t="shared" si="174"/>
        <v>1</v>
      </c>
      <c r="AO48" s="288">
        <f t="shared" si="174"/>
        <v>1</v>
      </c>
      <c r="AP48" s="288">
        <f t="shared" si="174"/>
        <v>1</v>
      </c>
      <c r="AQ48" s="288">
        <f t="shared" si="174"/>
        <v>1</v>
      </c>
      <c r="AR48" s="288">
        <f t="shared" si="174"/>
        <v>1</v>
      </c>
      <c r="AS48" s="288">
        <f t="shared" si="174"/>
        <v>1</v>
      </c>
      <c r="AT48" s="288">
        <f t="shared" si="174"/>
        <v>1</v>
      </c>
      <c r="AU48" s="288">
        <f t="shared" si="174"/>
        <v>1</v>
      </c>
      <c r="AV48" s="288">
        <f t="shared" si="174"/>
        <v>1</v>
      </c>
      <c r="AW48" s="288">
        <f t="shared" si="174"/>
        <v>1</v>
      </c>
      <c r="AX48" s="288">
        <f t="shared" si="174"/>
        <v>1</v>
      </c>
      <c r="AY48" s="288">
        <f t="shared" si="174"/>
        <v>1</v>
      </c>
      <c r="AZ48" s="288">
        <f t="shared" si="174"/>
        <v>1</v>
      </c>
      <c r="BA48" s="288">
        <f t="shared" si="174"/>
        <v>1</v>
      </c>
      <c r="BB48" s="288">
        <f t="shared" si="174"/>
        <v>1</v>
      </c>
      <c r="BC48" s="288">
        <f t="shared" si="174"/>
        <v>1</v>
      </c>
      <c r="BD48" s="288">
        <f t="shared" si="174"/>
        <v>1</v>
      </c>
      <c r="BE48" s="288">
        <f t="shared" si="174"/>
        <v>1</v>
      </c>
      <c r="BF48" s="288">
        <f t="shared" si="174"/>
        <v>1</v>
      </c>
      <c r="BG48" s="288">
        <f t="shared" si="174"/>
        <v>1</v>
      </c>
      <c r="BH48" s="288">
        <f t="shared" si="174"/>
        <v>1</v>
      </c>
      <c r="BI48" s="288">
        <f t="shared" si="174"/>
        <v>1</v>
      </c>
      <c r="BJ48" s="288">
        <f t="shared" si="174"/>
        <v>1</v>
      </c>
      <c r="BK48" s="288">
        <f t="shared" si="174"/>
        <v>1</v>
      </c>
      <c r="BL48" s="288">
        <f t="shared" si="174"/>
        <v>1</v>
      </c>
      <c r="BM48" s="288">
        <f t="shared" si="174"/>
        <v>1</v>
      </c>
      <c r="BN48" s="288">
        <f t="shared" si="174"/>
        <v>1</v>
      </c>
      <c r="BO48" s="288">
        <f t="shared" si="174"/>
        <v>1</v>
      </c>
      <c r="BP48" s="288">
        <f t="shared" si="174"/>
        <v>1</v>
      </c>
      <c r="BQ48" s="288">
        <f t="shared" si="174"/>
        <v>1</v>
      </c>
      <c r="BR48" s="288">
        <f t="shared" si="174"/>
        <v>1</v>
      </c>
      <c r="BS48" s="288">
        <f t="shared" si="174"/>
        <v>1</v>
      </c>
      <c r="BT48" s="288">
        <f t="shared" si="174"/>
        <v>1</v>
      </c>
      <c r="BU48" s="288">
        <f t="shared" si="174"/>
        <v>1</v>
      </c>
      <c r="BV48" s="288">
        <f t="shared" si="174"/>
        <v>1</v>
      </c>
      <c r="BW48" s="288">
        <f t="shared" si="174"/>
        <v>1</v>
      </c>
      <c r="BX48" s="288">
        <f t="shared" si="174"/>
        <v>1</v>
      </c>
      <c r="BY48" s="288">
        <f t="shared" si="174"/>
        <v>1</v>
      </c>
      <c r="BZ48" s="288">
        <f t="shared" si="174"/>
        <v>1</v>
      </c>
      <c r="CA48" s="288">
        <f t="shared" si="174"/>
        <v>1</v>
      </c>
      <c r="CB48" s="288">
        <f t="shared" si="174"/>
        <v>1</v>
      </c>
      <c r="CC48" s="288">
        <f t="shared" si="174"/>
        <v>1</v>
      </c>
      <c r="CD48" s="288">
        <f t="shared" si="174"/>
        <v>1</v>
      </c>
      <c r="CE48" s="288">
        <f t="shared" si="174"/>
        <v>1</v>
      </c>
      <c r="CF48" s="288">
        <f t="shared" si="174"/>
        <v>1</v>
      </c>
      <c r="CG48" s="288">
        <f t="shared" si="174"/>
        <v>1</v>
      </c>
      <c r="CH48" s="288">
        <f t="shared" si="179"/>
        <v>1</v>
      </c>
      <c r="CI48" s="288">
        <f t="shared" si="179"/>
        <v>1</v>
      </c>
      <c r="CJ48" s="288">
        <f t="shared" si="179"/>
        <v>1</v>
      </c>
      <c r="CK48" s="288">
        <f t="shared" si="179"/>
        <v>1</v>
      </c>
      <c r="CL48" s="288">
        <f t="shared" si="179"/>
        <v>1</v>
      </c>
      <c r="CM48" s="288">
        <f t="shared" si="179"/>
        <v>1</v>
      </c>
      <c r="CN48" s="288">
        <f t="shared" si="179"/>
        <v>1</v>
      </c>
      <c r="CO48" s="288">
        <f t="shared" si="179"/>
        <v>1</v>
      </c>
      <c r="CP48" s="288">
        <f t="shared" si="179"/>
        <v>1</v>
      </c>
      <c r="CQ48" s="288">
        <f t="shared" si="179"/>
        <v>1</v>
      </c>
      <c r="CR48" s="288">
        <f t="shared" si="179"/>
        <v>1</v>
      </c>
      <c r="CS48" s="288">
        <f t="shared" si="179"/>
        <v>1</v>
      </c>
      <c r="CT48" s="288">
        <f t="shared" si="179"/>
        <v>1</v>
      </c>
      <c r="CU48" s="288">
        <f t="shared" si="179"/>
        <v>1</v>
      </c>
      <c r="CV48" s="288">
        <f t="shared" si="179"/>
        <v>1</v>
      </c>
      <c r="CW48" s="288">
        <f t="shared" si="179"/>
        <v>1</v>
      </c>
      <c r="CX48" s="288">
        <f t="shared" si="175"/>
        <v>1</v>
      </c>
      <c r="CY48" s="288">
        <f t="shared" si="175"/>
        <v>1</v>
      </c>
      <c r="CZ48" s="288">
        <f t="shared" si="176"/>
        <v>1</v>
      </c>
      <c r="DA48" s="288">
        <f t="shared" si="176"/>
        <v>1</v>
      </c>
      <c r="DB48" s="288">
        <f t="shared" si="176"/>
        <v>1</v>
      </c>
      <c r="DC48" s="288">
        <f t="shared" si="176"/>
        <v>1</v>
      </c>
      <c r="DD48" s="288">
        <f t="shared" si="176"/>
        <v>1</v>
      </c>
      <c r="DE48" s="288">
        <f t="shared" si="176"/>
        <v>1</v>
      </c>
      <c r="DF48" s="288">
        <f t="shared" si="176"/>
        <v>1</v>
      </c>
      <c r="DG48" s="288">
        <f t="shared" si="176"/>
        <v>1</v>
      </c>
      <c r="DH48" s="288">
        <f t="shared" si="176"/>
        <v>1</v>
      </c>
      <c r="DI48" s="288">
        <f t="shared" si="176"/>
        <v>1</v>
      </c>
      <c r="DJ48" s="288">
        <f t="shared" si="176"/>
        <v>1</v>
      </c>
      <c r="DK48" s="288">
        <f t="shared" si="176"/>
        <v>1</v>
      </c>
      <c r="DL48" s="288">
        <f t="shared" si="176"/>
        <v>1</v>
      </c>
      <c r="DM48" s="288">
        <f t="shared" si="176"/>
        <v>1</v>
      </c>
      <c r="DN48" s="288">
        <f t="shared" si="176"/>
        <v>1</v>
      </c>
      <c r="DO48" s="288">
        <f t="shared" si="176"/>
        <v>1</v>
      </c>
      <c r="DP48" s="288">
        <f t="shared" si="177"/>
        <v>1</v>
      </c>
      <c r="DQ48" s="288">
        <f t="shared" si="177"/>
        <v>1</v>
      </c>
      <c r="DR48" s="288">
        <f t="shared" si="177"/>
        <v>1</v>
      </c>
      <c r="DS48" s="288">
        <f t="shared" si="177"/>
        <v>1</v>
      </c>
      <c r="DT48" s="288">
        <f t="shared" si="177"/>
        <v>1</v>
      </c>
      <c r="DU48" s="288">
        <f t="shared" si="177"/>
        <v>1</v>
      </c>
      <c r="DV48" s="288">
        <f t="shared" si="177"/>
        <v>1</v>
      </c>
      <c r="DW48" s="288">
        <f t="shared" si="177"/>
        <v>1</v>
      </c>
      <c r="DX48" s="288">
        <f t="shared" si="177"/>
        <v>1</v>
      </c>
      <c r="DY48" s="288">
        <f t="shared" si="177"/>
        <v>1</v>
      </c>
      <c r="DZ48" s="288">
        <f t="shared" si="177"/>
        <v>1</v>
      </c>
      <c r="EA48" s="288">
        <f t="shared" si="177"/>
        <v>1</v>
      </c>
      <c r="EB48" s="288">
        <f t="shared" si="177"/>
        <v>1</v>
      </c>
      <c r="EC48" s="288">
        <f t="shared" si="177"/>
        <v>1</v>
      </c>
      <c r="ED48" s="288">
        <f t="shared" si="177"/>
        <v>1</v>
      </c>
      <c r="EE48" s="288">
        <f t="shared" si="177"/>
        <v>1</v>
      </c>
      <c r="EF48" s="288">
        <f t="shared" si="178"/>
        <v>1</v>
      </c>
      <c r="EG48" s="288">
        <f t="shared" si="178"/>
        <v>1</v>
      </c>
      <c r="EH48" s="288">
        <f t="shared" si="178"/>
        <v>1</v>
      </c>
      <c r="EI48" s="288">
        <f t="shared" si="178"/>
        <v>1</v>
      </c>
      <c r="EJ48" s="288">
        <f t="shared" si="178"/>
        <v>1</v>
      </c>
      <c r="EK48" s="288">
        <f t="shared" si="178"/>
        <v>1</v>
      </c>
      <c r="EL48" s="288">
        <f t="shared" si="178"/>
        <v>1</v>
      </c>
      <c r="EM48" s="288">
        <f t="shared" si="178"/>
        <v>1</v>
      </c>
      <c r="EN48" s="288">
        <f t="shared" si="178"/>
        <v>1</v>
      </c>
      <c r="EO48" s="288">
        <f t="shared" si="178"/>
        <v>1</v>
      </c>
      <c r="EP48" s="288">
        <f t="shared" si="178"/>
        <v>1</v>
      </c>
      <c r="EQ48" s="288">
        <f t="shared" si="178"/>
        <v>1</v>
      </c>
      <c r="ER48" s="288">
        <f t="shared" si="178"/>
        <v>1</v>
      </c>
      <c r="ES48" s="288">
        <f t="shared" si="164"/>
        <v>1</v>
      </c>
      <c r="ET48" s="288">
        <f t="shared" si="172"/>
        <v>1</v>
      </c>
      <c r="EU48" s="288">
        <f t="shared" si="172"/>
        <v>1</v>
      </c>
      <c r="EV48" s="288">
        <f t="shared" si="172"/>
        <v>1</v>
      </c>
      <c r="EW48" s="288">
        <f t="shared" si="172"/>
        <v>1</v>
      </c>
      <c r="EX48" s="288">
        <f t="shared" si="172"/>
        <v>1</v>
      </c>
      <c r="EY48" s="288">
        <f t="shared" si="172"/>
        <v>1</v>
      </c>
      <c r="EZ48" s="288">
        <f t="shared" si="172"/>
        <v>1</v>
      </c>
      <c r="FA48" s="288">
        <f t="shared" si="172"/>
        <v>1</v>
      </c>
      <c r="FB48" s="288">
        <f t="shared" si="172"/>
        <v>1</v>
      </c>
    </row>
    <row r="49" spans="3:158" ht="11.25" customHeight="1" outlineLevel="1" x14ac:dyDescent="0.2">
      <c r="C49" s="285">
        <f t="shared" si="157"/>
        <v>26</v>
      </c>
      <c r="D49" s="379"/>
      <c r="E49" s="380"/>
      <c r="F49" s="381"/>
      <c r="G49" s="381"/>
      <c r="H49" s="286">
        <f t="shared" si="173"/>
        <v>31</v>
      </c>
      <c r="I49" s="382"/>
      <c r="J49" s="287">
        <f t="shared" si="152"/>
        <v>43404</v>
      </c>
      <c r="T49" s="171"/>
      <c r="U49" s="288">
        <f t="shared" si="153"/>
        <v>1</v>
      </c>
      <c r="V49" s="288">
        <f t="shared" si="174"/>
        <v>1</v>
      </c>
      <c r="W49" s="288">
        <f t="shared" si="174"/>
        <v>1</v>
      </c>
      <c r="X49" s="288">
        <f t="shared" si="174"/>
        <v>1</v>
      </c>
      <c r="Y49" s="288">
        <f t="shared" si="174"/>
        <v>1</v>
      </c>
      <c r="Z49" s="288">
        <f t="shared" si="174"/>
        <v>1</v>
      </c>
      <c r="AA49" s="288">
        <f t="shared" si="174"/>
        <v>1</v>
      </c>
      <c r="AB49" s="288">
        <f t="shared" si="174"/>
        <v>1</v>
      </c>
      <c r="AC49" s="288">
        <f t="shared" si="174"/>
        <v>1</v>
      </c>
      <c r="AD49" s="288">
        <f t="shared" si="174"/>
        <v>1</v>
      </c>
      <c r="AE49" s="288">
        <f t="shared" si="174"/>
        <v>1</v>
      </c>
      <c r="AF49" s="288">
        <f t="shared" si="174"/>
        <v>1</v>
      </c>
      <c r="AG49" s="288">
        <f t="shared" si="174"/>
        <v>1</v>
      </c>
      <c r="AH49" s="288">
        <f t="shared" si="174"/>
        <v>1</v>
      </c>
      <c r="AI49" s="288">
        <f t="shared" si="174"/>
        <v>1</v>
      </c>
      <c r="AJ49" s="288">
        <f t="shared" si="174"/>
        <v>1</v>
      </c>
      <c r="AK49" s="288">
        <f t="shared" si="174"/>
        <v>1</v>
      </c>
      <c r="AL49" s="288">
        <f t="shared" si="174"/>
        <v>1</v>
      </c>
      <c r="AM49" s="288">
        <f t="shared" si="174"/>
        <v>1</v>
      </c>
      <c r="AN49" s="288">
        <f t="shared" si="174"/>
        <v>1</v>
      </c>
      <c r="AO49" s="288">
        <f t="shared" si="174"/>
        <v>1</v>
      </c>
      <c r="AP49" s="288">
        <f t="shared" si="174"/>
        <v>1</v>
      </c>
      <c r="AQ49" s="288">
        <f t="shared" si="174"/>
        <v>1</v>
      </c>
      <c r="AR49" s="288">
        <f t="shared" si="174"/>
        <v>1</v>
      </c>
      <c r="AS49" s="288">
        <f t="shared" si="174"/>
        <v>1</v>
      </c>
      <c r="AT49" s="288">
        <f t="shared" si="174"/>
        <v>1</v>
      </c>
      <c r="AU49" s="288">
        <f t="shared" si="174"/>
        <v>1</v>
      </c>
      <c r="AV49" s="288">
        <f t="shared" si="174"/>
        <v>1</v>
      </c>
      <c r="AW49" s="288">
        <f t="shared" si="174"/>
        <v>1</v>
      </c>
      <c r="AX49" s="288">
        <f t="shared" si="174"/>
        <v>1</v>
      </c>
      <c r="AY49" s="288">
        <f t="shared" si="174"/>
        <v>1</v>
      </c>
      <c r="AZ49" s="288">
        <f t="shared" si="174"/>
        <v>1</v>
      </c>
      <c r="BA49" s="288">
        <f t="shared" si="174"/>
        <v>1</v>
      </c>
      <c r="BB49" s="288">
        <f t="shared" si="174"/>
        <v>1</v>
      </c>
      <c r="BC49" s="288">
        <f t="shared" si="174"/>
        <v>1</v>
      </c>
      <c r="BD49" s="288">
        <f t="shared" si="174"/>
        <v>1</v>
      </c>
      <c r="BE49" s="288">
        <f t="shared" si="174"/>
        <v>1</v>
      </c>
      <c r="BF49" s="288">
        <f t="shared" si="174"/>
        <v>1</v>
      </c>
      <c r="BG49" s="288">
        <f t="shared" si="174"/>
        <v>1</v>
      </c>
      <c r="BH49" s="288">
        <f t="shared" si="174"/>
        <v>1</v>
      </c>
      <c r="BI49" s="288">
        <f t="shared" si="174"/>
        <v>1</v>
      </c>
      <c r="BJ49" s="288">
        <f t="shared" si="174"/>
        <v>1</v>
      </c>
      <c r="BK49" s="288">
        <f t="shared" si="174"/>
        <v>1</v>
      </c>
      <c r="BL49" s="288">
        <f t="shared" si="174"/>
        <v>1</v>
      </c>
      <c r="BM49" s="288">
        <f t="shared" si="174"/>
        <v>1</v>
      </c>
      <c r="BN49" s="288">
        <f t="shared" si="174"/>
        <v>1</v>
      </c>
      <c r="BO49" s="288">
        <f t="shared" si="174"/>
        <v>1</v>
      </c>
      <c r="BP49" s="288">
        <f t="shared" si="174"/>
        <v>1</v>
      </c>
      <c r="BQ49" s="288">
        <f t="shared" si="174"/>
        <v>1</v>
      </c>
      <c r="BR49" s="288">
        <f t="shared" si="174"/>
        <v>1</v>
      </c>
      <c r="BS49" s="288">
        <f t="shared" si="174"/>
        <v>1</v>
      </c>
      <c r="BT49" s="288">
        <f t="shared" si="174"/>
        <v>1</v>
      </c>
      <c r="BU49" s="288">
        <f t="shared" si="174"/>
        <v>1</v>
      </c>
      <c r="BV49" s="288">
        <f t="shared" si="174"/>
        <v>1</v>
      </c>
      <c r="BW49" s="288">
        <f t="shared" si="174"/>
        <v>1</v>
      </c>
      <c r="BX49" s="288">
        <f t="shared" si="174"/>
        <v>1</v>
      </c>
      <c r="BY49" s="288">
        <f t="shared" si="174"/>
        <v>1</v>
      </c>
      <c r="BZ49" s="288">
        <f t="shared" si="174"/>
        <v>1</v>
      </c>
      <c r="CA49" s="288">
        <f t="shared" si="174"/>
        <v>1</v>
      </c>
      <c r="CB49" s="288">
        <f t="shared" si="174"/>
        <v>1</v>
      </c>
      <c r="CC49" s="288">
        <f t="shared" si="174"/>
        <v>1</v>
      </c>
      <c r="CD49" s="288">
        <f t="shared" si="174"/>
        <v>1</v>
      </c>
      <c r="CE49" s="288">
        <f t="shared" si="174"/>
        <v>1</v>
      </c>
      <c r="CF49" s="288">
        <f t="shared" ref="CF49:CU63" si="180">(CF$14&lt;=$H49)+(CF$14&gt;=$J49)</f>
        <v>1</v>
      </c>
      <c r="CG49" s="288">
        <f t="shared" si="180"/>
        <v>1</v>
      </c>
      <c r="CH49" s="288">
        <f t="shared" si="179"/>
        <v>1</v>
      </c>
      <c r="CI49" s="288">
        <f t="shared" si="179"/>
        <v>1</v>
      </c>
      <c r="CJ49" s="288">
        <f t="shared" si="179"/>
        <v>1</v>
      </c>
      <c r="CK49" s="288">
        <f t="shared" si="179"/>
        <v>1</v>
      </c>
      <c r="CL49" s="288">
        <f t="shared" si="179"/>
        <v>1</v>
      </c>
      <c r="CM49" s="288">
        <f t="shared" si="179"/>
        <v>1</v>
      </c>
      <c r="CN49" s="288">
        <f t="shared" si="179"/>
        <v>1</v>
      </c>
      <c r="CO49" s="288">
        <f t="shared" si="179"/>
        <v>1</v>
      </c>
      <c r="CP49" s="288">
        <f t="shared" si="179"/>
        <v>1</v>
      </c>
      <c r="CQ49" s="288">
        <f t="shared" si="179"/>
        <v>1</v>
      </c>
      <c r="CR49" s="288">
        <f t="shared" si="179"/>
        <v>1</v>
      </c>
      <c r="CS49" s="288">
        <f t="shared" si="179"/>
        <v>1</v>
      </c>
      <c r="CT49" s="288">
        <f t="shared" si="179"/>
        <v>1</v>
      </c>
      <c r="CU49" s="288">
        <f t="shared" si="179"/>
        <v>1</v>
      </c>
      <c r="CV49" s="288">
        <f t="shared" si="179"/>
        <v>1</v>
      </c>
      <c r="CW49" s="288">
        <f t="shared" si="179"/>
        <v>1</v>
      </c>
      <c r="CX49" s="288">
        <f t="shared" si="175"/>
        <v>1</v>
      </c>
      <c r="CY49" s="288">
        <f t="shared" si="175"/>
        <v>1</v>
      </c>
      <c r="CZ49" s="288">
        <f t="shared" si="176"/>
        <v>1</v>
      </c>
      <c r="DA49" s="288">
        <f t="shared" si="176"/>
        <v>1</v>
      </c>
      <c r="DB49" s="288">
        <f t="shared" si="176"/>
        <v>1</v>
      </c>
      <c r="DC49" s="288">
        <f t="shared" si="176"/>
        <v>1</v>
      </c>
      <c r="DD49" s="288">
        <f t="shared" si="176"/>
        <v>1</v>
      </c>
      <c r="DE49" s="288">
        <f t="shared" si="176"/>
        <v>1</v>
      </c>
      <c r="DF49" s="288">
        <f t="shared" si="176"/>
        <v>1</v>
      </c>
      <c r="DG49" s="288">
        <f t="shared" si="176"/>
        <v>1</v>
      </c>
      <c r="DH49" s="288">
        <f t="shared" si="176"/>
        <v>1</v>
      </c>
      <c r="DI49" s="288">
        <f t="shared" si="176"/>
        <v>1</v>
      </c>
      <c r="DJ49" s="288">
        <f t="shared" si="176"/>
        <v>1</v>
      </c>
      <c r="DK49" s="288">
        <f t="shared" si="176"/>
        <v>1</v>
      </c>
      <c r="DL49" s="288">
        <f t="shared" si="176"/>
        <v>1</v>
      </c>
      <c r="DM49" s="288">
        <f t="shared" si="176"/>
        <v>1</v>
      </c>
      <c r="DN49" s="288">
        <f t="shared" si="176"/>
        <v>1</v>
      </c>
      <c r="DO49" s="288">
        <f t="shared" si="176"/>
        <v>1</v>
      </c>
      <c r="DP49" s="288">
        <f t="shared" si="177"/>
        <v>1</v>
      </c>
      <c r="DQ49" s="288">
        <f t="shared" si="177"/>
        <v>1</v>
      </c>
      <c r="DR49" s="288">
        <f t="shared" si="177"/>
        <v>1</v>
      </c>
      <c r="DS49" s="288">
        <f t="shared" si="177"/>
        <v>1</v>
      </c>
      <c r="DT49" s="288">
        <f t="shared" si="177"/>
        <v>1</v>
      </c>
      <c r="DU49" s="288">
        <f t="shared" si="177"/>
        <v>1</v>
      </c>
      <c r="DV49" s="288">
        <f t="shared" si="177"/>
        <v>1</v>
      </c>
      <c r="DW49" s="288">
        <f t="shared" si="177"/>
        <v>1</v>
      </c>
      <c r="DX49" s="288">
        <f t="shared" si="177"/>
        <v>1</v>
      </c>
      <c r="DY49" s="288">
        <f t="shared" si="177"/>
        <v>1</v>
      </c>
      <c r="DZ49" s="288">
        <f t="shared" si="177"/>
        <v>1</v>
      </c>
      <c r="EA49" s="288">
        <f t="shared" si="177"/>
        <v>1</v>
      </c>
      <c r="EB49" s="288">
        <f t="shared" si="177"/>
        <v>1</v>
      </c>
      <c r="EC49" s="288">
        <f t="shared" si="177"/>
        <v>1</v>
      </c>
      <c r="ED49" s="288">
        <f t="shared" si="177"/>
        <v>1</v>
      </c>
      <c r="EE49" s="288">
        <f t="shared" si="177"/>
        <v>1</v>
      </c>
      <c r="EF49" s="288">
        <f t="shared" si="178"/>
        <v>1</v>
      </c>
      <c r="EG49" s="288">
        <f t="shared" si="178"/>
        <v>1</v>
      </c>
      <c r="EH49" s="288">
        <f t="shared" si="178"/>
        <v>1</v>
      </c>
      <c r="EI49" s="288">
        <f t="shared" si="178"/>
        <v>1</v>
      </c>
      <c r="EJ49" s="288">
        <f t="shared" si="178"/>
        <v>1</v>
      </c>
      <c r="EK49" s="288">
        <f t="shared" si="178"/>
        <v>1</v>
      </c>
      <c r="EL49" s="288">
        <f t="shared" si="178"/>
        <v>1</v>
      </c>
      <c r="EM49" s="288">
        <f t="shared" si="178"/>
        <v>1</v>
      </c>
      <c r="EN49" s="288">
        <f t="shared" si="178"/>
        <v>1</v>
      </c>
      <c r="EO49" s="288">
        <f t="shared" si="178"/>
        <v>1</v>
      </c>
      <c r="EP49" s="288">
        <f t="shared" si="178"/>
        <v>1</v>
      </c>
      <c r="EQ49" s="288">
        <f t="shared" si="178"/>
        <v>1</v>
      </c>
      <c r="ER49" s="288">
        <f t="shared" si="178"/>
        <v>1</v>
      </c>
      <c r="ES49" s="288">
        <f t="shared" si="164"/>
        <v>1</v>
      </c>
      <c r="ET49" s="288">
        <f t="shared" si="172"/>
        <v>1</v>
      </c>
      <c r="EU49" s="288">
        <f t="shared" si="172"/>
        <v>1</v>
      </c>
      <c r="EV49" s="288">
        <f t="shared" si="172"/>
        <v>1</v>
      </c>
      <c r="EW49" s="288">
        <f t="shared" si="172"/>
        <v>1</v>
      </c>
      <c r="EX49" s="288">
        <f t="shared" si="172"/>
        <v>1</v>
      </c>
      <c r="EY49" s="288">
        <f t="shared" si="172"/>
        <v>1</v>
      </c>
      <c r="EZ49" s="288">
        <f t="shared" si="172"/>
        <v>1</v>
      </c>
      <c r="FA49" s="288">
        <f t="shared" si="172"/>
        <v>1</v>
      </c>
      <c r="FB49" s="288">
        <f t="shared" si="172"/>
        <v>1</v>
      </c>
    </row>
    <row r="50" spans="3:158" ht="11.25" customHeight="1" outlineLevel="1" x14ac:dyDescent="0.2">
      <c r="C50" s="285">
        <f t="shared" si="157"/>
        <v>27</v>
      </c>
      <c r="D50" s="379"/>
      <c r="E50" s="380"/>
      <c r="F50" s="381"/>
      <c r="G50" s="381"/>
      <c r="H50" s="286">
        <f t="shared" si="173"/>
        <v>31</v>
      </c>
      <c r="I50" s="382"/>
      <c r="J50" s="287">
        <f t="shared" si="152"/>
        <v>43404</v>
      </c>
      <c r="T50" s="171"/>
      <c r="U50" s="288">
        <f t="shared" si="153"/>
        <v>1</v>
      </c>
      <c r="V50" s="288">
        <f t="shared" si="153"/>
        <v>1</v>
      </c>
      <c r="W50" s="288">
        <f t="shared" si="153"/>
        <v>1</v>
      </c>
      <c r="X50" s="288">
        <f t="shared" si="153"/>
        <v>1</v>
      </c>
      <c r="Y50" s="288">
        <f t="shared" si="153"/>
        <v>1</v>
      </c>
      <c r="Z50" s="288">
        <f t="shared" si="153"/>
        <v>1</v>
      </c>
      <c r="AA50" s="288">
        <f t="shared" si="153"/>
        <v>1</v>
      </c>
      <c r="AB50" s="288">
        <f t="shared" si="153"/>
        <v>1</v>
      </c>
      <c r="AC50" s="288">
        <f t="shared" si="153"/>
        <v>1</v>
      </c>
      <c r="AD50" s="288">
        <f t="shared" si="153"/>
        <v>1</v>
      </c>
      <c r="AE50" s="288">
        <f t="shared" si="153"/>
        <v>1</v>
      </c>
      <c r="AF50" s="288">
        <f t="shared" si="153"/>
        <v>1</v>
      </c>
      <c r="AG50" s="288">
        <f t="shared" si="153"/>
        <v>1</v>
      </c>
      <c r="AH50" s="288">
        <f t="shared" si="153"/>
        <v>1</v>
      </c>
      <c r="AI50" s="288">
        <f t="shared" si="153"/>
        <v>1</v>
      </c>
      <c r="AJ50" s="288">
        <f t="shared" si="153"/>
        <v>1</v>
      </c>
      <c r="AK50" s="288">
        <f t="shared" ref="AK50:AZ63" si="181">(AK$14&lt;=$H50)+(AK$14&gt;=$J50)</f>
        <v>1</v>
      </c>
      <c r="AL50" s="288">
        <f t="shared" si="181"/>
        <v>1</v>
      </c>
      <c r="AM50" s="288">
        <f t="shared" si="181"/>
        <v>1</v>
      </c>
      <c r="AN50" s="288">
        <f t="shared" si="181"/>
        <v>1</v>
      </c>
      <c r="AO50" s="288">
        <f t="shared" si="181"/>
        <v>1</v>
      </c>
      <c r="AP50" s="288">
        <f t="shared" si="181"/>
        <v>1</v>
      </c>
      <c r="AQ50" s="288">
        <f t="shared" si="181"/>
        <v>1</v>
      </c>
      <c r="AR50" s="288">
        <f t="shared" si="181"/>
        <v>1</v>
      </c>
      <c r="AS50" s="288">
        <f t="shared" si="181"/>
        <v>1</v>
      </c>
      <c r="AT50" s="288">
        <f t="shared" si="181"/>
        <v>1</v>
      </c>
      <c r="AU50" s="288">
        <f t="shared" si="181"/>
        <v>1</v>
      </c>
      <c r="AV50" s="288">
        <f t="shared" si="181"/>
        <v>1</v>
      </c>
      <c r="AW50" s="288">
        <f t="shared" si="181"/>
        <v>1</v>
      </c>
      <c r="AX50" s="288">
        <f t="shared" si="181"/>
        <v>1</v>
      </c>
      <c r="AY50" s="288">
        <f t="shared" si="181"/>
        <v>1</v>
      </c>
      <c r="AZ50" s="288">
        <f t="shared" si="181"/>
        <v>1</v>
      </c>
      <c r="BA50" s="288">
        <f t="shared" ref="BA50:BP63" si="182">(BA$14&lt;=$H50)+(BA$14&gt;=$J50)</f>
        <v>1</v>
      </c>
      <c r="BB50" s="288">
        <f t="shared" si="182"/>
        <v>1</v>
      </c>
      <c r="BC50" s="288">
        <f t="shared" si="182"/>
        <v>1</v>
      </c>
      <c r="BD50" s="288">
        <f t="shared" si="182"/>
        <v>1</v>
      </c>
      <c r="BE50" s="288">
        <f t="shared" si="182"/>
        <v>1</v>
      </c>
      <c r="BF50" s="288">
        <f t="shared" si="182"/>
        <v>1</v>
      </c>
      <c r="BG50" s="288">
        <f t="shared" si="182"/>
        <v>1</v>
      </c>
      <c r="BH50" s="288">
        <f t="shared" si="182"/>
        <v>1</v>
      </c>
      <c r="BI50" s="288">
        <f t="shared" si="182"/>
        <v>1</v>
      </c>
      <c r="BJ50" s="288">
        <f t="shared" si="182"/>
        <v>1</v>
      </c>
      <c r="BK50" s="288">
        <f t="shared" si="182"/>
        <v>1</v>
      </c>
      <c r="BL50" s="288">
        <f t="shared" si="182"/>
        <v>1</v>
      </c>
      <c r="BM50" s="288">
        <f t="shared" si="182"/>
        <v>1</v>
      </c>
      <c r="BN50" s="288">
        <f t="shared" si="182"/>
        <v>1</v>
      </c>
      <c r="BO50" s="288">
        <f t="shared" si="182"/>
        <v>1</v>
      </c>
      <c r="BP50" s="288">
        <f t="shared" si="182"/>
        <v>1</v>
      </c>
      <c r="BQ50" s="288">
        <f t="shared" ref="BQ50:CF63" si="183">(BQ$14&lt;=$H50)+(BQ$14&gt;=$J50)</f>
        <v>1</v>
      </c>
      <c r="BR50" s="288">
        <f t="shared" si="183"/>
        <v>1</v>
      </c>
      <c r="BS50" s="288">
        <f t="shared" si="183"/>
        <v>1</v>
      </c>
      <c r="BT50" s="288">
        <f t="shared" si="183"/>
        <v>1</v>
      </c>
      <c r="BU50" s="288">
        <f t="shared" si="183"/>
        <v>1</v>
      </c>
      <c r="BV50" s="288">
        <f t="shared" si="183"/>
        <v>1</v>
      </c>
      <c r="BW50" s="288">
        <f t="shared" si="183"/>
        <v>1</v>
      </c>
      <c r="BX50" s="288">
        <f t="shared" si="183"/>
        <v>1</v>
      </c>
      <c r="BY50" s="288">
        <f t="shared" si="183"/>
        <v>1</v>
      </c>
      <c r="BZ50" s="288">
        <f t="shared" si="183"/>
        <v>1</v>
      </c>
      <c r="CA50" s="288">
        <f t="shared" si="183"/>
        <v>1</v>
      </c>
      <c r="CB50" s="288">
        <f t="shared" si="183"/>
        <v>1</v>
      </c>
      <c r="CC50" s="288">
        <f t="shared" si="183"/>
        <v>1</v>
      </c>
      <c r="CD50" s="288">
        <f t="shared" si="183"/>
        <v>1</v>
      </c>
      <c r="CE50" s="288">
        <f t="shared" si="183"/>
        <v>1</v>
      </c>
      <c r="CF50" s="288">
        <f t="shared" si="183"/>
        <v>1</v>
      </c>
      <c r="CG50" s="288">
        <f t="shared" si="180"/>
        <v>1</v>
      </c>
      <c r="CH50" s="288">
        <f t="shared" si="179"/>
        <v>1</v>
      </c>
      <c r="CI50" s="288">
        <f t="shared" si="179"/>
        <v>1</v>
      </c>
      <c r="CJ50" s="288">
        <f t="shared" si="179"/>
        <v>1</v>
      </c>
      <c r="CK50" s="288">
        <f t="shared" si="179"/>
        <v>1</v>
      </c>
      <c r="CL50" s="288">
        <f t="shared" si="179"/>
        <v>1</v>
      </c>
      <c r="CM50" s="288">
        <f t="shared" si="179"/>
        <v>1</v>
      </c>
      <c r="CN50" s="288">
        <f t="shared" si="179"/>
        <v>1</v>
      </c>
      <c r="CO50" s="288">
        <f t="shared" si="179"/>
        <v>1</v>
      </c>
      <c r="CP50" s="288">
        <f t="shared" si="179"/>
        <v>1</v>
      </c>
      <c r="CQ50" s="288">
        <f t="shared" si="179"/>
        <v>1</v>
      </c>
      <c r="CR50" s="288">
        <f t="shared" si="179"/>
        <v>1</v>
      </c>
      <c r="CS50" s="288">
        <f t="shared" si="179"/>
        <v>1</v>
      </c>
      <c r="CT50" s="288">
        <f t="shared" si="179"/>
        <v>1</v>
      </c>
      <c r="CU50" s="288">
        <f t="shared" si="179"/>
        <v>1</v>
      </c>
      <c r="CV50" s="288">
        <f t="shared" si="179"/>
        <v>1</v>
      </c>
      <c r="CW50" s="288">
        <f t="shared" si="179"/>
        <v>1</v>
      </c>
      <c r="CX50" s="288">
        <f t="shared" si="175"/>
        <v>1</v>
      </c>
      <c r="CY50" s="288">
        <f t="shared" si="175"/>
        <v>1</v>
      </c>
      <c r="CZ50" s="288">
        <f t="shared" si="176"/>
        <v>1</v>
      </c>
      <c r="DA50" s="288">
        <f t="shared" si="176"/>
        <v>1</v>
      </c>
      <c r="DB50" s="288">
        <f t="shared" si="176"/>
        <v>1</v>
      </c>
      <c r="DC50" s="288">
        <f t="shared" si="176"/>
        <v>1</v>
      </c>
      <c r="DD50" s="288">
        <f t="shared" si="176"/>
        <v>1</v>
      </c>
      <c r="DE50" s="288">
        <f t="shared" si="176"/>
        <v>1</v>
      </c>
      <c r="DF50" s="288">
        <f t="shared" si="176"/>
        <v>1</v>
      </c>
      <c r="DG50" s="288">
        <f t="shared" si="176"/>
        <v>1</v>
      </c>
      <c r="DH50" s="288">
        <f t="shared" si="176"/>
        <v>1</v>
      </c>
      <c r="DI50" s="288">
        <f t="shared" si="176"/>
        <v>1</v>
      </c>
      <c r="DJ50" s="288">
        <f t="shared" si="176"/>
        <v>1</v>
      </c>
      <c r="DK50" s="288">
        <f t="shared" si="176"/>
        <v>1</v>
      </c>
      <c r="DL50" s="288">
        <f t="shared" si="176"/>
        <v>1</v>
      </c>
      <c r="DM50" s="288">
        <f t="shared" si="176"/>
        <v>1</v>
      </c>
      <c r="DN50" s="288">
        <f t="shared" si="176"/>
        <v>1</v>
      </c>
      <c r="DO50" s="288">
        <f t="shared" si="176"/>
        <v>1</v>
      </c>
      <c r="DP50" s="288">
        <f t="shared" si="177"/>
        <v>1</v>
      </c>
      <c r="DQ50" s="288">
        <f t="shared" si="177"/>
        <v>1</v>
      </c>
      <c r="DR50" s="288">
        <f t="shared" si="177"/>
        <v>1</v>
      </c>
      <c r="DS50" s="288">
        <f t="shared" si="177"/>
        <v>1</v>
      </c>
      <c r="DT50" s="288">
        <f t="shared" si="177"/>
        <v>1</v>
      </c>
      <c r="DU50" s="288">
        <f t="shared" si="177"/>
        <v>1</v>
      </c>
      <c r="DV50" s="288">
        <f t="shared" si="177"/>
        <v>1</v>
      </c>
      <c r="DW50" s="288">
        <f t="shared" si="177"/>
        <v>1</v>
      </c>
      <c r="DX50" s="288">
        <f t="shared" si="177"/>
        <v>1</v>
      </c>
      <c r="DY50" s="288">
        <f t="shared" si="177"/>
        <v>1</v>
      </c>
      <c r="DZ50" s="288">
        <f t="shared" si="177"/>
        <v>1</v>
      </c>
      <c r="EA50" s="288">
        <f t="shared" si="177"/>
        <v>1</v>
      </c>
      <c r="EB50" s="288">
        <f t="shared" si="177"/>
        <v>1</v>
      </c>
      <c r="EC50" s="288">
        <f t="shared" si="177"/>
        <v>1</v>
      </c>
      <c r="ED50" s="288">
        <f t="shared" si="177"/>
        <v>1</v>
      </c>
      <c r="EE50" s="288">
        <f t="shared" si="177"/>
        <v>1</v>
      </c>
      <c r="EF50" s="288">
        <f t="shared" si="178"/>
        <v>1</v>
      </c>
      <c r="EG50" s="288">
        <f t="shared" si="178"/>
        <v>1</v>
      </c>
      <c r="EH50" s="288">
        <f t="shared" si="178"/>
        <v>1</v>
      </c>
      <c r="EI50" s="288">
        <f t="shared" si="178"/>
        <v>1</v>
      </c>
      <c r="EJ50" s="288">
        <f t="shared" si="178"/>
        <v>1</v>
      </c>
      <c r="EK50" s="288">
        <f t="shared" si="178"/>
        <v>1</v>
      </c>
      <c r="EL50" s="288">
        <f t="shared" si="178"/>
        <v>1</v>
      </c>
      <c r="EM50" s="288">
        <f t="shared" si="178"/>
        <v>1</v>
      </c>
      <c r="EN50" s="288">
        <f t="shared" si="178"/>
        <v>1</v>
      </c>
      <c r="EO50" s="288">
        <f t="shared" si="178"/>
        <v>1</v>
      </c>
      <c r="EP50" s="288">
        <f t="shared" si="178"/>
        <v>1</v>
      </c>
      <c r="EQ50" s="288">
        <f t="shared" si="178"/>
        <v>1</v>
      </c>
      <c r="ER50" s="288">
        <f t="shared" si="178"/>
        <v>1</v>
      </c>
      <c r="ES50" s="288">
        <f t="shared" si="164"/>
        <v>1</v>
      </c>
      <c r="ET50" s="288">
        <f t="shared" si="172"/>
        <v>1</v>
      </c>
      <c r="EU50" s="288">
        <f t="shared" si="172"/>
        <v>1</v>
      </c>
      <c r="EV50" s="288">
        <f t="shared" si="172"/>
        <v>1</v>
      </c>
      <c r="EW50" s="288">
        <f t="shared" si="172"/>
        <v>1</v>
      </c>
      <c r="EX50" s="288">
        <f t="shared" si="172"/>
        <v>1</v>
      </c>
      <c r="EY50" s="288">
        <f t="shared" si="172"/>
        <v>1</v>
      </c>
      <c r="EZ50" s="288">
        <f t="shared" si="172"/>
        <v>1</v>
      </c>
      <c r="FA50" s="288">
        <f t="shared" si="172"/>
        <v>1</v>
      </c>
      <c r="FB50" s="288">
        <f t="shared" si="172"/>
        <v>1</v>
      </c>
    </row>
    <row r="51" spans="3:158" ht="11.25" customHeight="1" outlineLevel="1" x14ac:dyDescent="0.2">
      <c r="C51" s="285">
        <f t="shared" si="157"/>
        <v>28</v>
      </c>
      <c r="D51" s="379"/>
      <c r="E51" s="380"/>
      <c r="F51" s="381"/>
      <c r="G51" s="381"/>
      <c r="H51" s="286">
        <f t="shared" si="173"/>
        <v>31</v>
      </c>
      <c r="I51" s="382"/>
      <c r="J51" s="287">
        <f t="shared" si="152"/>
        <v>43404</v>
      </c>
      <c r="T51" s="171"/>
      <c r="U51" s="288">
        <f t="shared" ref="U51:AJ63" si="184">(U$14&lt;=$H51)+(U$14&gt;=$J51)</f>
        <v>1</v>
      </c>
      <c r="V51" s="288">
        <f t="shared" si="184"/>
        <v>1</v>
      </c>
      <c r="W51" s="288">
        <f t="shared" si="184"/>
        <v>1</v>
      </c>
      <c r="X51" s="288">
        <f t="shared" si="184"/>
        <v>1</v>
      </c>
      <c r="Y51" s="288">
        <f t="shared" si="184"/>
        <v>1</v>
      </c>
      <c r="Z51" s="288">
        <f t="shared" si="184"/>
        <v>1</v>
      </c>
      <c r="AA51" s="288">
        <f t="shared" si="184"/>
        <v>1</v>
      </c>
      <c r="AB51" s="288">
        <f t="shared" si="184"/>
        <v>1</v>
      </c>
      <c r="AC51" s="288">
        <f t="shared" si="184"/>
        <v>1</v>
      </c>
      <c r="AD51" s="288">
        <f t="shared" si="184"/>
        <v>1</v>
      </c>
      <c r="AE51" s="288">
        <f t="shared" si="184"/>
        <v>1</v>
      </c>
      <c r="AF51" s="288">
        <f t="shared" si="184"/>
        <v>1</v>
      </c>
      <c r="AG51" s="288">
        <f t="shared" si="184"/>
        <v>1</v>
      </c>
      <c r="AH51" s="288">
        <f t="shared" si="184"/>
        <v>1</v>
      </c>
      <c r="AI51" s="288">
        <f t="shared" si="184"/>
        <v>1</v>
      </c>
      <c r="AJ51" s="288">
        <f t="shared" si="184"/>
        <v>1</v>
      </c>
      <c r="AK51" s="288">
        <f t="shared" si="181"/>
        <v>1</v>
      </c>
      <c r="AL51" s="288">
        <f t="shared" si="181"/>
        <v>1</v>
      </c>
      <c r="AM51" s="288">
        <f t="shared" si="181"/>
        <v>1</v>
      </c>
      <c r="AN51" s="288">
        <f t="shared" si="181"/>
        <v>1</v>
      </c>
      <c r="AO51" s="288">
        <f t="shared" si="181"/>
        <v>1</v>
      </c>
      <c r="AP51" s="288">
        <f t="shared" si="181"/>
        <v>1</v>
      </c>
      <c r="AQ51" s="288">
        <f t="shared" si="181"/>
        <v>1</v>
      </c>
      <c r="AR51" s="288">
        <f t="shared" si="181"/>
        <v>1</v>
      </c>
      <c r="AS51" s="288">
        <f t="shared" si="181"/>
        <v>1</v>
      </c>
      <c r="AT51" s="288">
        <f t="shared" si="181"/>
        <v>1</v>
      </c>
      <c r="AU51" s="288">
        <f t="shared" si="181"/>
        <v>1</v>
      </c>
      <c r="AV51" s="288">
        <f t="shared" si="181"/>
        <v>1</v>
      </c>
      <c r="AW51" s="288">
        <f t="shared" si="181"/>
        <v>1</v>
      </c>
      <c r="AX51" s="288">
        <f t="shared" si="181"/>
        <v>1</v>
      </c>
      <c r="AY51" s="288">
        <f t="shared" si="181"/>
        <v>1</v>
      </c>
      <c r="AZ51" s="288">
        <f t="shared" si="181"/>
        <v>1</v>
      </c>
      <c r="BA51" s="288">
        <f t="shared" si="182"/>
        <v>1</v>
      </c>
      <c r="BB51" s="288">
        <f t="shared" si="182"/>
        <v>1</v>
      </c>
      <c r="BC51" s="288">
        <f t="shared" si="182"/>
        <v>1</v>
      </c>
      <c r="BD51" s="288">
        <f t="shared" si="182"/>
        <v>1</v>
      </c>
      <c r="BE51" s="288">
        <f t="shared" si="182"/>
        <v>1</v>
      </c>
      <c r="BF51" s="288">
        <f t="shared" si="182"/>
        <v>1</v>
      </c>
      <c r="BG51" s="288">
        <f t="shared" si="182"/>
        <v>1</v>
      </c>
      <c r="BH51" s="288">
        <f t="shared" si="182"/>
        <v>1</v>
      </c>
      <c r="BI51" s="288">
        <f t="shared" si="182"/>
        <v>1</v>
      </c>
      <c r="BJ51" s="288">
        <f t="shared" si="182"/>
        <v>1</v>
      </c>
      <c r="BK51" s="288">
        <f t="shared" si="182"/>
        <v>1</v>
      </c>
      <c r="BL51" s="288">
        <f t="shared" si="182"/>
        <v>1</v>
      </c>
      <c r="BM51" s="288">
        <f t="shared" si="182"/>
        <v>1</v>
      </c>
      <c r="BN51" s="288">
        <f t="shared" si="182"/>
        <v>1</v>
      </c>
      <c r="BO51" s="288">
        <f t="shared" si="182"/>
        <v>1</v>
      </c>
      <c r="BP51" s="288">
        <f t="shared" si="182"/>
        <v>1</v>
      </c>
      <c r="BQ51" s="288">
        <f t="shared" si="183"/>
        <v>1</v>
      </c>
      <c r="BR51" s="288">
        <f t="shared" si="183"/>
        <v>1</v>
      </c>
      <c r="BS51" s="288">
        <f t="shared" si="183"/>
        <v>1</v>
      </c>
      <c r="BT51" s="288">
        <f t="shared" si="183"/>
        <v>1</v>
      </c>
      <c r="BU51" s="288">
        <f t="shared" si="183"/>
        <v>1</v>
      </c>
      <c r="BV51" s="288">
        <f t="shared" si="183"/>
        <v>1</v>
      </c>
      <c r="BW51" s="288">
        <f t="shared" si="183"/>
        <v>1</v>
      </c>
      <c r="BX51" s="288">
        <f t="shared" si="183"/>
        <v>1</v>
      </c>
      <c r="BY51" s="288">
        <f t="shared" si="183"/>
        <v>1</v>
      </c>
      <c r="BZ51" s="288">
        <f t="shared" si="183"/>
        <v>1</v>
      </c>
      <c r="CA51" s="288">
        <f t="shared" si="183"/>
        <v>1</v>
      </c>
      <c r="CB51" s="288">
        <f t="shared" si="183"/>
        <v>1</v>
      </c>
      <c r="CC51" s="288">
        <f t="shared" si="183"/>
        <v>1</v>
      </c>
      <c r="CD51" s="288">
        <f t="shared" si="183"/>
        <v>1</v>
      </c>
      <c r="CE51" s="288">
        <f t="shared" si="183"/>
        <v>1</v>
      </c>
      <c r="CF51" s="288">
        <f t="shared" si="183"/>
        <v>1</v>
      </c>
      <c r="CG51" s="288">
        <f t="shared" si="180"/>
        <v>1</v>
      </c>
      <c r="CH51" s="288">
        <f t="shared" si="179"/>
        <v>1</v>
      </c>
      <c r="CI51" s="288">
        <f t="shared" si="179"/>
        <v>1</v>
      </c>
      <c r="CJ51" s="288">
        <f t="shared" si="179"/>
        <v>1</v>
      </c>
      <c r="CK51" s="288">
        <f t="shared" si="179"/>
        <v>1</v>
      </c>
      <c r="CL51" s="288">
        <f t="shared" si="179"/>
        <v>1</v>
      </c>
      <c r="CM51" s="288">
        <f t="shared" si="179"/>
        <v>1</v>
      </c>
      <c r="CN51" s="288">
        <f t="shared" si="179"/>
        <v>1</v>
      </c>
      <c r="CO51" s="288">
        <f t="shared" si="179"/>
        <v>1</v>
      </c>
      <c r="CP51" s="288">
        <f t="shared" si="179"/>
        <v>1</v>
      </c>
      <c r="CQ51" s="288">
        <f t="shared" si="179"/>
        <v>1</v>
      </c>
      <c r="CR51" s="288">
        <f t="shared" si="179"/>
        <v>1</v>
      </c>
      <c r="CS51" s="288">
        <f t="shared" si="179"/>
        <v>1</v>
      </c>
      <c r="CT51" s="288">
        <f t="shared" si="179"/>
        <v>1</v>
      </c>
      <c r="CU51" s="288">
        <f t="shared" si="179"/>
        <v>1</v>
      </c>
      <c r="CV51" s="288">
        <f t="shared" si="179"/>
        <v>1</v>
      </c>
      <c r="CW51" s="288">
        <f t="shared" si="179"/>
        <v>1</v>
      </c>
      <c r="CX51" s="288">
        <f t="shared" si="175"/>
        <v>1</v>
      </c>
      <c r="CY51" s="288">
        <f t="shared" si="175"/>
        <v>1</v>
      </c>
      <c r="CZ51" s="288">
        <f t="shared" si="176"/>
        <v>1</v>
      </c>
      <c r="DA51" s="288">
        <f t="shared" si="176"/>
        <v>1</v>
      </c>
      <c r="DB51" s="288">
        <f t="shared" si="176"/>
        <v>1</v>
      </c>
      <c r="DC51" s="288">
        <f t="shared" si="176"/>
        <v>1</v>
      </c>
      <c r="DD51" s="288">
        <f t="shared" si="176"/>
        <v>1</v>
      </c>
      <c r="DE51" s="288">
        <f t="shared" si="176"/>
        <v>1</v>
      </c>
      <c r="DF51" s="288">
        <f t="shared" si="176"/>
        <v>1</v>
      </c>
      <c r="DG51" s="288">
        <f t="shared" si="176"/>
        <v>1</v>
      </c>
      <c r="DH51" s="288">
        <f t="shared" si="176"/>
        <v>1</v>
      </c>
      <c r="DI51" s="288">
        <f t="shared" si="176"/>
        <v>1</v>
      </c>
      <c r="DJ51" s="288">
        <f t="shared" si="176"/>
        <v>1</v>
      </c>
      <c r="DK51" s="288">
        <f t="shared" si="176"/>
        <v>1</v>
      </c>
      <c r="DL51" s="288">
        <f t="shared" si="176"/>
        <v>1</v>
      </c>
      <c r="DM51" s="288">
        <f t="shared" si="176"/>
        <v>1</v>
      </c>
      <c r="DN51" s="288">
        <f t="shared" si="176"/>
        <v>1</v>
      </c>
      <c r="DO51" s="288">
        <f t="shared" si="176"/>
        <v>1</v>
      </c>
      <c r="DP51" s="288">
        <f t="shared" si="177"/>
        <v>1</v>
      </c>
      <c r="DQ51" s="288">
        <f t="shared" si="177"/>
        <v>1</v>
      </c>
      <c r="DR51" s="288">
        <f t="shared" si="177"/>
        <v>1</v>
      </c>
      <c r="DS51" s="288">
        <f t="shared" si="177"/>
        <v>1</v>
      </c>
      <c r="DT51" s="288">
        <f t="shared" si="177"/>
        <v>1</v>
      </c>
      <c r="DU51" s="288">
        <f t="shared" si="177"/>
        <v>1</v>
      </c>
      <c r="DV51" s="288">
        <f t="shared" si="177"/>
        <v>1</v>
      </c>
      <c r="DW51" s="288">
        <f t="shared" si="177"/>
        <v>1</v>
      </c>
      <c r="DX51" s="288">
        <f t="shared" si="177"/>
        <v>1</v>
      </c>
      <c r="DY51" s="288">
        <f t="shared" si="177"/>
        <v>1</v>
      </c>
      <c r="DZ51" s="288">
        <f t="shared" si="177"/>
        <v>1</v>
      </c>
      <c r="EA51" s="288">
        <f t="shared" si="177"/>
        <v>1</v>
      </c>
      <c r="EB51" s="288">
        <f t="shared" si="177"/>
        <v>1</v>
      </c>
      <c r="EC51" s="288">
        <f t="shared" si="177"/>
        <v>1</v>
      </c>
      <c r="ED51" s="288">
        <f t="shared" si="177"/>
        <v>1</v>
      </c>
      <c r="EE51" s="288">
        <f t="shared" si="177"/>
        <v>1</v>
      </c>
      <c r="EF51" s="288">
        <f t="shared" si="178"/>
        <v>1</v>
      </c>
      <c r="EG51" s="288">
        <f t="shared" si="178"/>
        <v>1</v>
      </c>
      <c r="EH51" s="288">
        <f t="shared" si="178"/>
        <v>1</v>
      </c>
      <c r="EI51" s="288">
        <f t="shared" si="178"/>
        <v>1</v>
      </c>
      <c r="EJ51" s="288">
        <f t="shared" si="178"/>
        <v>1</v>
      </c>
      <c r="EK51" s="288">
        <f t="shared" si="178"/>
        <v>1</v>
      </c>
      <c r="EL51" s="288">
        <f t="shared" si="178"/>
        <v>1</v>
      </c>
      <c r="EM51" s="288">
        <f t="shared" si="178"/>
        <v>1</v>
      </c>
      <c r="EN51" s="288">
        <f t="shared" si="178"/>
        <v>1</v>
      </c>
      <c r="EO51" s="288">
        <f t="shared" si="178"/>
        <v>1</v>
      </c>
      <c r="EP51" s="288">
        <f t="shared" si="178"/>
        <v>1</v>
      </c>
      <c r="EQ51" s="288">
        <f t="shared" si="178"/>
        <v>1</v>
      </c>
      <c r="ER51" s="288">
        <f t="shared" si="178"/>
        <v>1</v>
      </c>
      <c r="ES51" s="288">
        <f t="shared" si="164"/>
        <v>1</v>
      </c>
      <c r="ET51" s="288">
        <f t="shared" si="172"/>
        <v>1</v>
      </c>
      <c r="EU51" s="288">
        <f t="shared" si="172"/>
        <v>1</v>
      </c>
      <c r="EV51" s="288">
        <f t="shared" si="172"/>
        <v>1</v>
      </c>
      <c r="EW51" s="288">
        <f t="shared" si="172"/>
        <v>1</v>
      </c>
      <c r="EX51" s="288">
        <f t="shared" si="172"/>
        <v>1</v>
      </c>
      <c r="EY51" s="288">
        <f t="shared" si="172"/>
        <v>1</v>
      </c>
      <c r="EZ51" s="288">
        <f t="shared" si="172"/>
        <v>1</v>
      </c>
      <c r="FA51" s="288">
        <f t="shared" si="172"/>
        <v>1</v>
      </c>
      <c r="FB51" s="288">
        <f t="shared" si="172"/>
        <v>1</v>
      </c>
    </row>
    <row r="52" spans="3:158" ht="11.25" customHeight="1" outlineLevel="1" x14ac:dyDescent="0.2">
      <c r="C52" s="285">
        <f t="shared" si="157"/>
        <v>29</v>
      </c>
      <c r="D52" s="379"/>
      <c r="E52" s="380"/>
      <c r="F52" s="381"/>
      <c r="G52" s="381"/>
      <c r="H52" s="286">
        <f t="shared" si="173"/>
        <v>31</v>
      </c>
      <c r="I52" s="382"/>
      <c r="J52" s="287">
        <f t="shared" si="152"/>
        <v>43404</v>
      </c>
      <c r="T52" s="171"/>
      <c r="U52" s="288">
        <f t="shared" si="184"/>
        <v>1</v>
      </c>
      <c r="V52" s="288">
        <f t="shared" si="184"/>
        <v>1</v>
      </c>
      <c r="W52" s="288">
        <f t="shared" si="184"/>
        <v>1</v>
      </c>
      <c r="X52" s="288">
        <f t="shared" si="184"/>
        <v>1</v>
      </c>
      <c r="Y52" s="288">
        <f t="shared" si="184"/>
        <v>1</v>
      </c>
      <c r="Z52" s="288">
        <f t="shared" si="184"/>
        <v>1</v>
      </c>
      <c r="AA52" s="288">
        <f t="shared" si="184"/>
        <v>1</v>
      </c>
      <c r="AB52" s="288">
        <f t="shared" si="184"/>
        <v>1</v>
      </c>
      <c r="AC52" s="288">
        <f t="shared" si="184"/>
        <v>1</v>
      </c>
      <c r="AD52" s="288">
        <f t="shared" si="184"/>
        <v>1</v>
      </c>
      <c r="AE52" s="288">
        <f t="shared" si="184"/>
        <v>1</v>
      </c>
      <c r="AF52" s="288">
        <f t="shared" si="184"/>
        <v>1</v>
      </c>
      <c r="AG52" s="288">
        <f t="shared" si="184"/>
        <v>1</v>
      </c>
      <c r="AH52" s="288">
        <f t="shared" si="184"/>
        <v>1</v>
      </c>
      <c r="AI52" s="288">
        <f t="shared" si="184"/>
        <v>1</v>
      </c>
      <c r="AJ52" s="288">
        <f t="shared" si="184"/>
        <v>1</v>
      </c>
      <c r="AK52" s="288">
        <f t="shared" si="181"/>
        <v>1</v>
      </c>
      <c r="AL52" s="288">
        <f t="shared" si="181"/>
        <v>1</v>
      </c>
      <c r="AM52" s="288">
        <f t="shared" si="181"/>
        <v>1</v>
      </c>
      <c r="AN52" s="288">
        <f t="shared" si="181"/>
        <v>1</v>
      </c>
      <c r="AO52" s="288">
        <f t="shared" si="181"/>
        <v>1</v>
      </c>
      <c r="AP52" s="288">
        <f t="shared" si="181"/>
        <v>1</v>
      </c>
      <c r="AQ52" s="288">
        <f t="shared" si="181"/>
        <v>1</v>
      </c>
      <c r="AR52" s="288">
        <f t="shared" si="181"/>
        <v>1</v>
      </c>
      <c r="AS52" s="288">
        <f t="shared" si="181"/>
        <v>1</v>
      </c>
      <c r="AT52" s="288">
        <f t="shared" si="181"/>
        <v>1</v>
      </c>
      <c r="AU52" s="288">
        <f t="shared" si="181"/>
        <v>1</v>
      </c>
      <c r="AV52" s="288">
        <f t="shared" si="181"/>
        <v>1</v>
      </c>
      <c r="AW52" s="288">
        <f t="shared" si="181"/>
        <v>1</v>
      </c>
      <c r="AX52" s="288">
        <f t="shared" si="181"/>
        <v>1</v>
      </c>
      <c r="AY52" s="288">
        <f t="shared" si="181"/>
        <v>1</v>
      </c>
      <c r="AZ52" s="288">
        <f t="shared" si="181"/>
        <v>1</v>
      </c>
      <c r="BA52" s="288">
        <f t="shared" si="182"/>
        <v>1</v>
      </c>
      <c r="BB52" s="288">
        <f t="shared" si="182"/>
        <v>1</v>
      </c>
      <c r="BC52" s="288">
        <f t="shared" si="182"/>
        <v>1</v>
      </c>
      <c r="BD52" s="288">
        <f t="shared" si="182"/>
        <v>1</v>
      </c>
      <c r="BE52" s="288">
        <f t="shared" si="182"/>
        <v>1</v>
      </c>
      <c r="BF52" s="288">
        <f t="shared" si="182"/>
        <v>1</v>
      </c>
      <c r="BG52" s="288">
        <f t="shared" si="182"/>
        <v>1</v>
      </c>
      <c r="BH52" s="288">
        <f t="shared" si="182"/>
        <v>1</v>
      </c>
      <c r="BI52" s="288">
        <f t="shared" si="182"/>
        <v>1</v>
      </c>
      <c r="BJ52" s="288">
        <f t="shared" si="182"/>
        <v>1</v>
      </c>
      <c r="BK52" s="288">
        <f t="shared" si="182"/>
        <v>1</v>
      </c>
      <c r="BL52" s="288">
        <f t="shared" si="182"/>
        <v>1</v>
      </c>
      <c r="BM52" s="288">
        <f t="shared" si="182"/>
        <v>1</v>
      </c>
      <c r="BN52" s="288">
        <f t="shared" si="182"/>
        <v>1</v>
      </c>
      <c r="BO52" s="288">
        <f t="shared" si="182"/>
        <v>1</v>
      </c>
      <c r="BP52" s="288">
        <f t="shared" si="182"/>
        <v>1</v>
      </c>
      <c r="BQ52" s="288">
        <f t="shared" si="183"/>
        <v>1</v>
      </c>
      <c r="BR52" s="288">
        <f t="shared" si="183"/>
        <v>1</v>
      </c>
      <c r="BS52" s="288">
        <f t="shared" si="183"/>
        <v>1</v>
      </c>
      <c r="BT52" s="288">
        <f t="shared" si="183"/>
        <v>1</v>
      </c>
      <c r="BU52" s="288">
        <f t="shared" si="183"/>
        <v>1</v>
      </c>
      <c r="BV52" s="288">
        <f t="shared" si="183"/>
        <v>1</v>
      </c>
      <c r="BW52" s="288">
        <f t="shared" si="183"/>
        <v>1</v>
      </c>
      <c r="BX52" s="288">
        <f t="shared" si="183"/>
        <v>1</v>
      </c>
      <c r="BY52" s="288">
        <f t="shared" si="183"/>
        <v>1</v>
      </c>
      <c r="BZ52" s="288">
        <f t="shared" si="183"/>
        <v>1</v>
      </c>
      <c r="CA52" s="288">
        <f t="shared" si="183"/>
        <v>1</v>
      </c>
      <c r="CB52" s="288">
        <f t="shared" si="183"/>
        <v>1</v>
      </c>
      <c r="CC52" s="288">
        <f t="shared" si="183"/>
        <v>1</v>
      </c>
      <c r="CD52" s="288">
        <f t="shared" si="183"/>
        <v>1</v>
      </c>
      <c r="CE52" s="288">
        <f t="shared" si="183"/>
        <v>1</v>
      </c>
      <c r="CF52" s="288">
        <f t="shared" si="183"/>
        <v>1</v>
      </c>
      <c r="CG52" s="288">
        <f t="shared" si="180"/>
        <v>1</v>
      </c>
      <c r="CH52" s="288">
        <f t="shared" si="179"/>
        <v>1</v>
      </c>
      <c r="CI52" s="288">
        <f t="shared" si="179"/>
        <v>1</v>
      </c>
      <c r="CJ52" s="288">
        <f t="shared" si="179"/>
        <v>1</v>
      </c>
      <c r="CK52" s="288">
        <f t="shared" si="179"/>
        <v>1</v>
      </c>
      <c r="CL52" s="288">
        <f t="shared" si="179"/>
        <v>1</v>
      </c>
      <c r="CM52" s="288">
        <f t="shared" si="179"/>
        <v>1</v>
      </c>
      <c r="CN52" s="288">
        <f t="shared" si="179"/>
        <v>1</v>
      </c>
      <c r="CO52" s="288">
        <f t="shared" si="179"/>
        <v>1</v>
      </c>
      <c r="CP52" s="288">
        <f t="shared" si="179"/>
        <v>1</v>
      </c>
      <c r="CQ52" s="288">
        <f t="shared" si="179"/>
        <v>1</v>
      </c>
      <c r="CR52" s="288">
        <f t="shared" si="179"/>
        <v>1</v>
      </c>
      <c r="CS52" s="288">
        <f t="shared" si="179"/>
        <v>1</v>
      </c>
      <c r="CT52" s="288">
        <f t="shared" si="179"/>
        <v>1</v>
      </c>
      <c r="CU52" s="288">
        <f t="shared" si="179"/>
        <v>1</v>
      </c>
      <c r="CV52" s="288">
        <f t="shared" si="179"/>
        <v>1</v>
      </c>
      <c r="CW52" s="288">
        <f t="shared" si="179"/>
        <v>1</v>
      </c>
      <c r="CX52" s="288">
        <f t="shared" si="175"/>
        <v>1</v>
      </c>
      <c r="CY52" s="288">
        <f t="shared" si="175"/>
        <v>1</v>
      </c>
      <c r="CZ52" s="288">
        <f t="shared" si="176"/>
        <v>1</v>
      </c>
      <c r="DA52" s="288">
        <f t="shared" si="176"/>
        <v>1</v>
      </c>
      <c r="DB52" s="288">
        <f t="shared" si="176"/>
        <v>1</v>
      </c>
      <c r="DC52" s="288">
        <f t="shared" si="176"/>
        <v>1</v>
      </c>
      <c r="DD52" s="288">
        <f t="shared" si="176"/>
        <v>1</v>
      </c>
      <c r="DE52" s="288">
        <f t="shared" si="176"/>
        <v>1</v>
      </c>
      <c r="DF52" s="288">
        <f t="shared" si="176"/>
        <v>1</v>
      </c>
      <c r="DG52" s="288">
        <f t="shared" si="176"/>
        <v>1</v>
      </c>
      <c r="DH52" s="288">
        <f t="shared" si="176"/>
        <v>1</v>
      </c>
      <c r="DI52" s="288">
        <f t="shared" si="176"/>
        <v>1</v>
      </c>
      <c r="DJ52" s="288">
        <f t="shared" si="176"/>
        <v>1</v>
      </c>
      <c r="DK52" s="288">
        <f t="shared" si="176"/>
        <v>1</v>
      </c>
      <c r="DL52" s="288">
        <f t="shared" si="176"/>
        <v>1</v>
      </c>
      <c r="DM52" s="288">
        <f t="shared" si="176"/>
        <v>1</v>
      </c>
      <c r="DN52" s="288">
        <f t="shared" si="176"/>
        <v>1</v>
      </c>
      <c r="DO52" s="288">
        <f t="shared" si="176"/>
        <v>1</v>
      </c>
      <c r="DP52" s="288">
        <f t="shared" si="177"/>
        <v>1</v>
      </c>
      <c r="DQ52" s="288">
        <f t="shared" si="177"/>
        <v>1</v>
      </c>
      <c r="DR52" s="288">
        <f t="shared" si="177"/>
        <v>1</v>
      </c>
      <c r="DS52" s="288">
        <f t="shared" si="177"/>
        <v>1</v>
      </c>
      <c r="DT52" s="288">
        <f t="shared" si="177"/>
        <v>1</v>
      </c>
      <c r="DU52" s="288">
        <f t="shared" si="177"/>
        <v>1</v>
      </c>
      <c r="DV52" s="288">
        <f t="shared" si="177"/>
        <v>1</v>
      </c>
      <c r="DW52" s="288">
        <f t="shared" si="177"/>
        <v>1</v>
      </c>
      <c r="DX52" s="288">
        <f t="shared" si="177"/>
        <v>1</v>
      </c>
      <c r="DY52" s="288">
        <f t="shared" si="177"/>
        <v>1</v>
      </c>
      <c r="DZ52" s="288">
        <f t="shared" si="177"/>
        <v>1</v>
      </c>
      <c r="EA52" s="288">
        <f t="shared" si="177"/>
        <v>1</v>
      </c>
      <c r="EB52" s="288">
        <f t="shared" si="177"/>
        <v>1</v>
      </c>
      <c r="EC52" s="288">
        <f t="shared" si="177"/>
        <v>1</v>
      </c>
      <c r="ED52" s="288">
        <f t="shared" si="177"/>
        <v>1</v>
      </c>
      <c r="EE52" s="288">
        <f t="shared" si="177"/>
        <v>1</v>
      </c>
      <c r="EF52" s="288">
        <f t="shared" si="178"/>
        <v>1</v>
      </c>
      <c r="EG52" s="288">
        <f t="shared" si="178"/>
        <v>1</v>
      </c>
      <c r="EH52" s="288">
        <f t="shared" si="178"/>
        <v>1</v>
      </c>
      <c r="EI52" s="288">
        <f t="shared" si="178"/>
        <v>1</v>
      </c>
      <c r="EJ52" s="288">
        <f t="shared" si="178"/>
        <v>1</v>
      </c>
      <c r="EK52" s="288">
        <f t="shared" si="178"/>
        <v>1</v>
      </c>
      <c r="EL52" s="288">
        <f t="shared" si="178"/>
        <v>1</v>
      </c>
      <c r="EM52" s="288">
        <f t="shared" si="178"/>
        <v>1</v>
      </c>
      <c r="EN52" s="288">
        <f t="shared" si="178"/>
        <v>1</v>
      </c>
      <c r="EO52" s="288">
        <f t="shared" si="178"/>
        <v>1</v>
      </c>
      <c r="EP52" s="288">
        <f t="shared" si="178"/>
        <v>1</v>
      </c>
      <c r="EQ52" s="288">
        <f t="shared" si="178"/>
        <v>1</v>
      </c>
      <c r="ER52" s="288">
        <f t="shared" si="178"/>
        <v>1</v>
      </c>
      <c r="ES52" s="288">
        <f t="shared" si="164"/>
        <v>1</v>
      </c>
      <c r="ET52" s="288">
        <f t="shared" si="172"/>
        <v>1</v>
      </c>
      <c r="EU52" s="288">
        <f t="shared" si="172"/>
        <v>1</v>
      </c>
      <c r="EV52" s="288">
        <f t="shared" si="172"/>
        <v>1</v>
      </c>
      <c r="EW52" s="288">
        <f t="shared" si="172"/>
        <v>1</v>
      </c>
      <c r="EX52" s="288">
        <f t="shared" si="172"/>
        <v>1</v>
      </c>
      <c r="EY52" s="288">
        <f t="shared" si="172"/>
        <v>1</v>
      </c>
      <c r="EZ52" s="288">
        <f t="shared" si="172"/>
        <v>1</v>
      </c>
      <c r="FA52" s="288">
        <f t="shared" si="172"/>
        <v>1</v>
      </c>
      <c r="FB52" s="288">
        <f t="shared" si="172"/>
        <v>1</v>
      </c>
    </row>
    <row r="53" spans="3:158" ht="11.25" customHeight="1" outlineLevel="1" x14ac:dyDescent="0.2">
      <c r="C53" s="285">
        <f t="shared" si="157"/>
        <v>30</v>
      </c>
      <c r="D53" s="379"/>
      <c r="E53" s="380"/>
      <c r="F53" s="381"/>
      <c r="G53" s="381"/>
      <c r="H53" s="286">
        <f t="shared" si="173"/>
        <v>31</v>
      </c>
      <c r="I53" s="382"/>
      <c r="J53" s="287">
        <f t="shared" si="152"/>
        <v>43404</v>
      </c>
      <c r="T53" s="171"/>
      <c r="U53" s="288">
        <f t="shared" si="184"/>
        <v>1</v>
      </c>
      <c r="V53" s="288">
        <f t="shared" si="184"/>
        <v>1</v>
      </c>
      <c r="W53" s="288">
        <f t="shared" si="184"/>
        <v>1</v>
      </c>
      <c r="X53" s="288">
        <f t="shared" si="184"/>
        <v>1</v>
      </c>
      <c r="Y53" s="288">
        <f t="shared" si="184"/>
        <v>1</v>
      </c>
      <c r="Z53" s="288">
        <f t="shared" si="184"/>
        <v>1</v>
      </c>
      <c r="AA53" s="288">
        <f t="shared" si="184"/>
        <v>1</v>
      </c>
      <c r="AB53" s="288">
        <f t="shared" si="184"/>
        <v>1</v>
      </c>
      <c r="AC53" s="288">
        <f t="shared" si="184"/>
        <v>1</v>
      </c>
      <c r="AD53" s="288">
        <f t="shared" si="184"/>
        <v>1</v>
      </c>
      <c r="AE53" s="288">
        <f t="shared" si="184"/>
        <v>1</v>
      </c>
      <c r="AF53" s="288">
        <f t="shared" si="184"/>
        <v>1</v>
      </c>
      <c r="AG53" s="288">
        <f t="shared" si="184"/>
        <v>1</v>
      </c>
      <c r="AH53" s="288">
        <f t="shared" si="184"/>
        <v>1</v>
      </c>
      <c r="AI53" s="288">
        <f t="shared" si="184"/>
        <v>1</v>
      </c>
      <c r="AJ53" s="288">
        <f t="shared" si="184"/>
        <v>1</v>
      </c>
      <c r="AK53" s="288">
        <f t="shared" si="181"/>
        <v>1</v>
      </c>
      <c r="AL53" s="288">
        <f t="shared" si="181"/>
        <v>1</v>
      </c>
      <c r="AM53" s="288">
        <f t="shared" si="181"/>
        <v>1</v>
      </c>
      <c r="AN53" s="288">
        <f t="shared" si="181"/>
        <v>1</v>
      </c>
      <c r="AO53" s="288">
        <f t="shared" si="181"/>
        <v>1</v>
      </c>
      <c r="AP53" s="288">
        <f t="shared" si="181"/>
        <v>1</v>
      </c>
      <c r="AQ53" s="288">
        <f t="shared" si="181"/>
        <v>1</v>
      </c>
      <c r="AR53" s="288">
        <f t="shared" si="181"/>
        <v>1</v>
      </c>
      <c r="AS53" s="288">
        <f t="shared" si="181"/>
        <v>1</v>
      </c>
      <c r="AT53" s="288">
        <f t="shared" si="181"/>
        <v>1</v>
      </c>
      <c r="AU53" s="288">
        <f t="shared" si="181"/>
        <v>1</v>
      </c>
      <c r="AV53" s="288">
        <f t="shared" si="181"/>
        <v>1</v>
      </c>
      <c r="AW53" s="288">
        <f t="shared" si="181"/>
        <v>1</v>
      </c>
      <c r="AX53" s="288">
        <f t="shared" si="181"/>
        <v>1</v>
      </c>
      <c r="AY53" s="288">
        <f t="shared" si="181"/>
        <v>1</v>
      </c>
      <c r="AZ53" s="288">
        <f t="shared" si="181"/>
        <v>1</v>
      </c>
      <c r="BA53" s="288">
        <f t="shared" si="182"/>
        <v>1</v>
      </c>
      <c r="BB53" s="288">
        <f t="shared" si="182"/>
        <v>1</v>
      </c>
      <c r="BC53" s="288">
        <f t="shared" si="182"/>
        <v>1</v>
      </c>
      <c r="BD53" s="288">
        <f t="shared" si="182"/>
        <v>1</v>
      </c>
      <c r="BE53" s="288">
        <f t="shared" si="182"/>
        <v>1</v>
      </c>
      <c r="BF53" s="288">
        <f t="shared" si="182"/>
        <v>1</v>
      </c>
      <c r="BG53" s="288">
        <f t="shared" si="182"/>
        <v>1</v>
      </c>
      <c r="BH53" s="288">
        <f t="shared" si="182"/>
        <v>1</v>
      </c>
      <c r="BI53" s="288">
        <f t="shared" si="182"/>
        <v>1</v>
      </c>
      <c r="BJ53" s="288">
        <f t="shared" si="182"/>
        <v>1</v>
      </c>
      <c r="BK53" s="288">
        <f t="shared" si="182"/>
        <v>1</v>
      </c>
      <c r="BL53" s="288">
        <f t="shared" si="182"/>
        <v>1</v>
      </c>
      <c r="BM53" s="288">
        <f t="shared" si="182"/>
        <v>1</v>
      </c>
      <c r="BN53" s="288">
        <f t="shared" si="182"/>
        <v>1</v>
      </c>
      <c r="BO53" s="288">
        <f t="shared" si="182"/>
        <v>1</v>
      </c>
      <c r="BP53" s="288">
        <f t="shared" si="182"/>
        <v>1</v>
      </c>
      <c r="BQ53" s="288">
        <f t="shared" si="183"/>
        <v>1</v>
      </c>
      <c r="BR53" s="288">
        <f t="shared" si="183"/>
        <v>1</v>
      </c>
      <c r="BS53" s="288">
        <f t="shared" si="183"/>
        <v>1</v>
      </c>
      <c r="BT53" s="288">
        <f t="shared" si="183"/>
        <v>1</v>
      </c>
      <c r="BU53" s="288">
        <f t="shared" si="183"/>
        <v>1</v>
      </c>
      <c r="BV53" s="288">
        <f t="shared" si="183"/>
        <v>1</v>
      </c>
      <c r="BW53" s="288">
        <f t="shared" si="183"/>
        <v>1</v>
      </c>
      <c r="BX53" s="288">
        <f t="shared" si="183"/>
        <v>1</v>
      </c>
      <c r="BY53" s="288">
        <f t="shared" si="183"/>
        <v>1</v>
      </c>
      <c r="BZ53" s="288">
        <f t="shared" si="183"/>
        <v>1</v>
      </c>
      <c r="CA53" s="288">
        <f t="shared" si="183"/>
        <v>1</v>
      </c>
      <c r="CB53" s="288">
        <f t="shared" si="183"/>
        <v>1</v>
      </c>
      <c r="CC53" s="288">
        <f t="shared" si="183"/>
        <v>1</v>
      </c>
      <c r="CD53" s="288">
        <f t="shared" si="183"/>
        <v>1</v>
      </c>
      <c r="CE53" s="288">
        <f t="shared" si="183"/>
        <v>1</v>
      </c>
      <c r="CF53" s="288">
        <f t="shared" si="183"/>
        <v>1</v>
      </c>
      <c r="CG53" s="288">
        <f t="shared" si="180"/>
        <v>1</v>
      </c>
      <c r="CH53" s="288">
        <f t="shared" si="179"/>
        <v>1</v>
      </c>
      <c r="CI53" s="288">
        <f t="shared" si="179"/>
        <v>1</v>
      </c>
      <c r="CJ53" s="288">
        <f t="shared" si="179"/>
        <v>1</v>
      </c>
      <c r="CK53" s="288">
        <f t="shared" si="179"/>
        <v>1</v>
      </c>
      <c r="CL53" s="288">
        <f t="shared" si="179"/>
        <v>1</v>
      </c>
      <c r="CM53" s="288">
        <f t="shared" si="179"/>
        <v>1</v>
      </c>
      <c r="CN53" s="288">
        <f t="shared" si="179"/>
        <v>1</v>
      </c>
      <c r="CO53" s="288">
        <f t="shared" si="179"/>
        <v>1</v>
      </c>
      <c r="CP53" s="288">
        <f t="shared" si="179"/>
        <v>1</v>
      </c>
      <c r="CQ53" s="288">
        <f t="shared" si="179"/>
        <v>1</v>
      </c>
      <c r="CR53" s="288">
        <f t="shared" si="179"/>
        <v>1</v>
      </c>
      <c r="CS53" s="288">
        <f t="shared" si="179"/>
        <v>1</v>
      </c>
      <c r="CT53" s="288">
        <f t="shared" si="179"/>
        <v>1</v>
      </c>
      <c r="CU53" s="288">
        <f t="shared" si="179"/>
        <v>1</v>
      </c>
      <c r="CV53" s="288">
        <f t="shared" si="179"/>
        <v>1</v>
      </c>
      <c r="CW53" s="288">
        <f t="shared" si="179"/>
        <v>1</v>
      </c>
      <c r="CX53" s="288">
        <f t="shared" si="175"/>
        <v>1</v>
      </c>
      <c r="CY53" s="288">
        <f t="shared" si="175"/>
        <v>1</v>
      </c>
      <c r="CZ53" s="288">
        <f t="shared" si="176"/>
        <v>1</v>
      </c>
      <c r="DA53" s="288">
        <f t="shared" si="176"/>
        <v>1</v>
      </c>
      <c r="DB53" s="288">
        <f t="shared" si="176"/>
        <v>1</v>
      </c>
      <c r="DC53" s="288">
        <f t="shared" si="176"/>
        <v>1</v>
      </c>
      <c r="DD53" s="288">
        <f t="shared" si="176"/>
        <v>1</v>
      </c>
      <c r="DE53" s="288">
        <f t="shared" si="176"/>
        <v>1</v>
      </c>
      <c r="DF53" s="288">
        <f t="shared" si="176"/>
        <v>1</v>
      </c>
      <c r="DG53" s="288">
        <f t="shared" si="176"/>
        <v>1</v>
      </c>
      <c r="DH53" s="288">
        <f t="shared" si="176"/>
        <v>1</v>
      </c>
      <c r="DI53" s="288">
        <f t="shared" si="176"/>
        <v>1</v>
      </c>
      <c r="DJ53" s="288">
        <f t="shared" si="176"/>
        <v>1</v>
      </c>
      <c r="DK53" s="288">
        <f t="shared" si="176"/>
        <v>1</v>
      </c>
      <c r="DL53" s="288">
        <f t="shared" si="176"/>
        <v>1</v>
      </c>
      <c r="DM53" s="288">
        <f t="shared" si="176"/>
        <v>1</v>
      </c>
      <c r="DN53" s="288">
        <f t="shared" si="176"/>
        <v>1</v>
      </c>
      <c r="DO53" s="288">
        <f t="shared" si="176"/>
        <v>1</v>
      </c>
      <c r="DP53" s="288">
        <f t="shared" si="177"/>
        <v>1</v>
      </c>
      <c r="DQ53" s="288">
        <f t="shared" si="177"/>
        <v>1</v>
      </c>
      <c r="DR53" s="288">
        <f t="shared" si="177"/>
        <v>1</v>
      </c>
      <c r="DS53" s="288">
        <f t="shared" si="177"/>
        <v>1</v>
      </c>
      <c r="DT53" s="288">
        <f t="shared" si="177"/>
        <v>1</v>
      </c>
      <c r="DU53" s="288">
        <f t="shared" si="177"/>
        <v>1</v>
      </c>
      <c r="DV53" s="288">
        <f t="shared" si="177"/>
        <v>1</v>
      </c>
      <c r="DW53" s="288">
        <f t="shared" si="177"/>
        <v>1</v>
      </c>
      <c r="DX53" s="288">
        <f t="shared" si="177"/>
        <v>1</v>
      </c>
      <c r="DY53" s="288">
        <f t="shared" si="177"/>
        <v>1</v>
      </c>
      <c r="DZ53" s="288">
        <f t="shared" si="177"/>
        <v>1</v>
      </c>
      <c r="EA53" s="288">
        <f t="shared" si="177"/>
        <v>1</v>
      </c>
      <c r="EB53" s="288">
        <f t="shared" si="177"/>
        <v>1</v>
      </c>
      <c r="EC53" s="288">
        <f t="shared" si="177"/>
        <v>1</v>
      </c>
      <c r="ED53" s="288">
        <f t="shared" si="177"/>
        <v>1</v>
      </c>
      <c r="EE53" s="288">
        <f t="shared" si="177"/>
        <v>1</v>
      </c>
      <c r="EF53" s="288">
        <f t="shared" si="178"/>
        <v>1</v>
      </c>
      <c r="EG53" s="288">
        <f t="shared" si="178"/>
        <v>1</v>
      </c>
      <c r="EH53" s="288">
        <f t="shared" si="178"/>
        <v>1</v>
      </c>
      <c r="EI53" s="288">
        <f t="shared" si="178"/>
        <v>1</v>
      </c>
      <c r="EJ53" s="288">
        <f t="shared" si="178"/>
        <v>1</v>
      </c>
      <c r="EK53" s="288">
        <f t="shared" si="178"/>
        <v>1</v>
      </c>
      <c r="EL53" s="288">
        <f t="shared" si="178"/>
        <v>1</v>
      </c>
      <c r="EM53" s="288">
        <f t="shared" si="178"/>
        <v>1</v>
      </c>
      <c r="EN53" s="288">
        <f t="shared" si="178"/>
        <v>1</v>
      </c>
      <c r="EO53" s="288">
        <f t="shared" si="178"/>
        <v>1</v>
      </c>
      <c r="EP53" s="288">
        <f t="shared" si="178"/>
        <v>1</v>
      </c>
      <c r="EQ53" s="288">
        <f t="shared" si="178"/>
        <v>1</v>
      </c>
      <c r="ER53" s="288">
        <f t="shared" si="178"/>
        <v>1</v>
      </c>
      <c r="ES53" s="288">
        <f t="shared" si="164"/>
        <v>1</v>
      </c>
      <c r="ET53" s="288">
        <f t="shared" si="172"/>
        <v>1</v>
      </c>
      <c r="EU53" s="288">
        <f t="shared" si="172"/>
        <v>1</v>
      </c>
      <c r="EV53" s="288">
        <f t="shared" si="172"/>
        <v>1</v>
      </c>
      <c r="EW53" s="288">
        <f t="shared" si="172"/>
        <v>1</v>
      </c>
      <c r="EX53" s="288">
        <f t="shared" si="172"/>
        <v>1</v>
      </c>
      <c r="EY53" s="288">
        <f t="shared" si="172"/>
        <v>1</v>
      </c>
      <c r="EZ53" s="288">
        <f t="shared" si="172"/>
        <v>1</v>
      </c>
      <c r="FA53" s="288">
        <f t="shared" si="172"/>
        <v>1</v>
      </c>
      <c r="FB53" s="288">
        <f t="shared" si="172"/>
        <v>1</v>
      </c>
    </row>
    <row r="54" spans="3:158" ht="11.25" customHeight="1" outlineLevel="1" x14ac:dyDescent="0.2">
      <c r="C54" s="285">
        <f t="shared" si="157"/>
        <v>31</v>
      </c>
      <c r="D54" s="379"/>
      <c r="E54" s="380"/>
      <c r="F54" s="381"/>
      <c r="G54" s="381"/>
      <c r="H54" s="286">
        <f t="shared" si="173"/>
        <v>31</v>
      </c>
      <c r="I54" s="382"/>
      <c r="J54" s="287">
        <f t="shared" si="152"/>
        <v>43404</v>
      </c>
      <c r="T54" s="171"/>
      <c r="U54" s="288">
        <f t="shared" si="184"/>
        <v>1</v>
      </c>
      <c r="V54" s="288">
        <f t="shared" si="184"/>
        <v>1</v>
      </c>
      <c r="W54" s="288">
        <f t="shared" si="184"/>
        <v>1</v>
      </c>
      <c r="X54" s="288">
        <f t="shared" si="184"/>
        <v>1</v>
      </c>
      <c r="Y54" s="288">
        <f t="shared" si="184"/>
        <v>1</v>
      </c>
      <c r="Z54" s="288">
        <f t="shared" si="184"/>
        <v>1</v>
      </c>
      <c r="AA54" s="288">
        <f t="shared" si="184"/>
        <v>1</v>
      </c>
      <c r="AB54" s="288">
        <f t="shared" si="184"/>
        <v>1</v>
      </c>
      <c r="AC54" s="288">
        <f t="shared" si="184"/>
        <v>1</v>
      </c>
      <c r="AD54" s="288">
        <f t="shared" si="184"/>
        <v>1</v>
      </c>
      <c r="AE54" s="288">
        <f t="shared" si="184"/>
        <v>1</v>
      </c>
      <c r="AF54" s="288">
        <f t="shared" si="184"/>
        <v>1</v>
      </c>
      <c r="AG54" s="288">
        <f t="shared" si="184"/>
        <v>1</v>
      </c>
      <c r="AH54" s="288">
        <f t="shared" si="184"/>
        <v>1</v>
      </c>
      <c r="AI54" s="288">
        <f t="shared" si="184"/>
        <v>1</v>
      </c>
      <c r="AJ54" s="288">
        <f t="shared" si="184"/>
        <v>1</v>
      </c>
      <c r="AK54" s="288">
        <f t="shared" si="181"/>
        <v>1</v>
      </c>
      <c r="AL54" s="288">
        <f t="shared" si="181"/>
        <v>1</v>
      </c>
      <c r="AM54" s="288">
        <f t="shared" si="181"/>
        <v>1</v>
      </c>
      <c r="AN54" s="288">
        <f t="shared" si="181"/>
        <v>1</v>
      </c>
      <c r="AO54" s="288">
        <f t="shared" si="181"/>
        <v>1</v>
      </c>
      <c r="AP54" s="288">
        <f t="shared" si="181"/>
        <v>1</v>
      </c>
      <c r="AQ54" s="288">
        <f t="shared" si="181"/>
        <v>1</v>
      </c>
      <c r="AR54" s="288">
        <f t="shared" si="181"/>
        <v>1</v>
      </c>
      <c r="AS54" s="288">
        <f t="shared" si="181"/>
        <v>1</v>
      </c>
      <c r="AT54" s="288">
        <f t="shared" si="181"/>
        <v>1</v>
      </c>
      <c r="AU54" s="288">
        <f t="shared" si="181"/>
        <v>1</v>
      </c>
      <c r="AV54" s="288">
        <f t="shared" si="181"/>
        <v>1</v>
      </c>
      <c r="AW54" s="288">
        <f t="shared" si="181"/>
        <v>1</v>
      </c>
      <c r="AX54" s="288">
        <f t="shared" si="181"/>
        <v>1</v>
      </c>
      <c r="AY54" s="288">
        <f t="shared" si="181"/>
        <v>1</v>
      </c>
      <c r="AZ54" s="288">
        <f t="shared" si="181"/>
        <v>1</v>
      </c>
      <c r="BA54" s="288">
        <f t="shared" si="182"/>
        <v>1</v>
      </c>
      <c r="BB54" s="288">
        <f t="shared" si="182"/>
        <v>1</v>
      </c>
      <c r="BC54" s="288">
        <f t="shared" si="182"/>
        <v>1</v>
      </c>
      <c r="BD54" s="288">
        <f t="shared" si="182"/>
        <v>1</v>
      </c>
      <c r="BE54" s="288">
        <f t="shared" si="182"/>
        <v>1</v>
      </c>
      <c r="BF54" s="288">
        <f t="shared" si="182"/>
        <v>1</v>
      </c>
      <c r="BG54" s="288">
        <f t="shared" si="182"/>
        <v>1</v>
      </c>
      <c r="BH54" s="288">
        <f t="shared" si="182"/>
        <v>1</v>
      </c>
      <c r="BI54" s="288">
        <f t="shared" si="182"/>
        <v>1</v>
      </c>
      <c r="BJ54" s="288">
        <f t="shared" si="182"/>
        <v>1</v>
      </c>
      <c r="BK54" s="288">
        <f t="shared" si="182"/>
        <v>1</v>
      </c>
      <c r="BL54" s="288">
        <f t="shared" si="182"/>
        <v>1</v>
      </c>
      <c r="BM54" s="288">
        <f t="shared" si="182"/>
        <v>1</v>
      </c>
      <c r="BN54" s="288">
        <f t="shared" si="182"/>
        <v>1</v>
      </c>
      <c r="BO54" s="288">
        <f t="shared" si="182"/>
        <v>1</v>
      </c>
      <c r="BP54" s="288">
        <f t="shared" si="182"/>
        <v>1</v>
      </c>
      <c r="BQ54" s="288">
        <f t="shared" si="183"/>
        <v>1</v>
      </c>
      <c r="BR54" s="288">
        <f t="shared" si="183"/>
        <v>1</v>
      </c>
      <c r="BS54" s="288">
        <f t="shared" si="183"/>
        <v>1</v>
      </c>
      <c r="BT54" s="288">
        <f t="shared" si="183"/>
        <v>1</v>
      </c>
      <c r="BU54" s="288">
        <f t="shared" si="183"/>
        <v>1</v>
      </c>
      <c r="BV54" s="288">
        <f t="shared" si="183"/>
        <v>1</v>
      </c>
      <c r="BW54" s="288">
        <f t="shared" si="183"/>
        <v>1</v>
      </c>
      <c r="BX54" s="288">
        <f t="shared" si="183"/>
        <v>1</v>
      </c>
      <c r="BY54" s="288">
        <f t="shared" si="183"/>
        <v>1</v>
      </c>
      <c r="BZ54" s="288">
        <f t="shared" si="183"/>
        <v>1</v>
      </c>
      <c r="CA54" s="288">
        <f t="shared" si="183"/>
        <v>1</v>
      </c>
      <c r="CB54" s="288">
        <f t="shared" si="183"/>
        <v>1</v>
      </c>
      <c r="CC54" s="288">
        <f t="shared" si="183"/>
        <v>1</v>
      </c>
      <c r="CD54" s="288">
        <f t="shared" si="183"/>
        <v>1</v>
      </c>
      <c r="CE54" s="288">
        <f t="shared" si="183"/>
        <v>1</v>
      </c>
      <c r="CF54" s="288">
        <f t="shared" si="183"/>
        <v>1</v>
      </c>
      <c r="CG54" s="288">
        <f t="shared" si="180"/>
        <v>1</v>
      </c>
      <c r="CH54" s="288">
        <f t="shared" si="179"/>
        <v>1</v>
      </c>
      <c r="CI54" s="288">
        <f t="shared" si="179"/>
        <v>1</v>
      </c>
      <c r="CJ54" s="288">
        <f t="shared" si="179"/>
        <v>1</v>
      </c>
      <c r="CK54" s="288">
        <f t="shared" si="179"/>
        <v>1</v>
      </c>
      <c r="CL54" s="288">
        <f t="shared" si="179"/>
        <v>1</v>
      </c>
      <c r="CM54" s="288">
        <f t="shared" si="179"/>
        <v>1</v>
      </c>
      <c r="CN54" s="288">
        <f t="shared" si="179"/>
        <v>1</v>
      </c>
      <c r="CO54" s="288">
        <f t="shared" si="179"/>
        <v>1</v>
      </c>
      <c r="CP54" s="288">
        <f t="shared" si="179"/>
        <v>1</v>
      </c>
      <c r="CQ54" s="288">
        <f t="shared" si="179"/>
        <v>1</v>
      </c>
      <c r="CR54" s="288">
        <f t="shared" si="179"/>
        <v>1</v>
      </c>
      <c r="CS54" s="288">
        <f t="shared" si="179"/>
        <v>1</v>
      </c>
      <c r="CT54" s="288">
        <f t="shared" si="179"/>
        <v>1</v>
      </c>
      <c r="CU54" s="288">
        <f t="shared" si="179"/>
        <v>1</v>
      </c>
      <c r="CV54" s="288">
        <f t="shared" si="179"/>
        <v>1</v>
      </c>
      <c r="CW54" s="288">
        <f t="shared" si="179"/>
        <v>1</v>
      </c>
      <c r="CX54" s="288">
        <f t="shared" si="175"/>
        <v>1</v>
      </c>
      <c r="CY54" s="288">
        <f t="shared" si="175"/>
        <v>1</v>
      </c>
      <c r="CZ54" s="288">
        <f t="shared" si="176"/>
        <v>1</v>
      </c>
      <c r="DA54" s="288">
        <f t="shared" si="176"/>
        <v>1</v>
      </c>
      <c r="DB54" s="288">
        <f t="shared" si="176"/>
        <v>1</v>
      </c>
      <c r="DC54" s="288">
        <f t="shared" si="176"/>
        <v>1</v>
      </c>
      <c r="DD54" s="288">
        <f t="shared" si="176"/>
        <v>1</v>
      </c>
      <c r="DE54" s="288">
        <f t="shared" si="176"/>
        <v>1</v>
      </c>
      <c r="DF54" s="288">
        <f t="shared" si="176"/>
        <v>1</v>
      </c>
      <c r="DG54" s="288">
        <f t="shared" si="176"/>
        <v>1</v>
      </c>
      <c r="DH54" s="288">
        <f t="shared" si="176"/>
        <v>1</v>
      </c>
      <c r="DI54" s="288">
        <f t="shared" si="176"/>
        <v>1</v>
      </c>
      <c r="DJ54" s="288">
        <f t="shared" si="176"/>
        <v>1</v>
      </c>
      <c r="DK54" s="288">
        <f t="shared" si="176"/>
        <v>1</v>
      </c>
      <c r="DL54" s="288">
        <f t="shared" si="176"/>
        <v>1</v>
      </c>
      <c r="DM54" s="288">
        <f t="shared" si="176"/>
        <v>1</v>
      </c>
      <c r="DN54" s="288">
        <f t="shared" si="176"/>
        <v>1</v>
      </c>
      <c r="DO54" s="288">
        <f t="shared" si="176"/>
        <v>1</v>
      </c>
      <c r="DP54" s="288">
        <f t="shared" si="177"/>
        <v>1</v>
      </c>
      <c r="DQ54" s="288">
        <f t="shared" si="177"/>
        <v>1</v>
      </c>
      <c r="DR54" s="288">
        <f t="shared" si="177"/>
        <v>1</v>
      </c>
      <c r="DS54" s="288">
        <f t="shared" si="177"/>
        <v>1</v>
      </c>
      <c r="DT54" s="288">
        <f t="shared" si="177"/>
        <v>1</v>
      </c>
      <c r="DU54" s="288">
        <f t="shared" si="177"/>
        <v>1</v>
      </c>
      <c r="DV54" s="288">
        <f t="shared" si="177"/>
        <v>1</v>
      </c>
      <c r="DW54" s="288">
        <f t="shared" si="177"/>
        <v>1</v>
      </c>
      <c r="DX54" s="288">
        <f t="shared" si="177"/>
        <v>1</v>
      </c>
      <c r="DY54" s="288">
        <f t="shared" si="177"/>
        <v>1</v>
      </c>
      <c r="DZ54" s="288">
        <f t="shared" si="177"/>
        <v>1</v>
      </c>
      <c r="EA54" s="288">
        <f t="shared" si="177"/>
        <v>1</v>
      </c>
      <c r="EB54" s="288">
        <f t="shared" si="177"/>
        <v>1</v>
      </c>
      <c r="EC54" s="288">
        <f t="shared" si="177"/>
        <v>1</v>
      </c>
      <c r="ED54" s="288">
        <f t="shared" si="177"/>
        <v>1</v>
      </c>
      <c r="EE54" s="288">
        <f t="shared" si="177"/>
        <v>1</v>
      </c>
      <c r="EF54" s="288">
        <f t="shared" si="178"/>
        <v>1</v>
      </c>
      <c r="EG54" s="288">
        <f t="shared" si="178"/>
        <v>1</v>
      </c>
      <c r="EH54" s="288">
        <f t="shared" si="178"/>
        <v>1</v>
      </c>
      <c r="EI54" s="288">
        <f t="shared" si="178"/>
        <v>1</v>
      </c>
      <c r="EJ54" s="288">
        <f t="shared" si="178"/>
        <v>1</v>
      </c>
      <c r="EK54" s="288">
        <f t="shared" si="178"/>
        <v>1</v>
      </c>
      <c r="EL54" s="288">
        <f t="shared" si="178"/>
        <v>1</v>
      </c>
      <c r="EM54" s="288">
        <f t="shared" si="178"/>
        <v>1</v>
      </c>
      <c r="EN54" s="288">
        <f t="shared" si="178"/>
        <v>1</v>
      </c>
      <c r="EO54" s="288">
        <f t="shared" si="178"/>
        <v>1</v>
      </c>
      <c r="EP54" s="288">
        <f t="shared" si="178"/>
        <v>1</v>
      </c>
      <c r="EQ54" s="288">
        <f t="shared" si="178"/>
        <v>1</v>
      </c>
      <c r="ER54" s="288">
        <f t="shared" si="178"/>
        <v>1</v>
      </c>
      <c r="ES54" s="288">
        <f t="shared" si="164"/>
        <v>1</v>
      </c>
      <c r="ET54" s="288">
        <f t="shared" si="172"/>
        <v>1</v>
      </c>
      <c r="EU54" s="288">
        <f t="shared" si="172"/>
        <v>1</v>
      </c>
      <c r="EV54" s="288">
        <f t="shared" si="172"/>
        <v>1</v>
      </c>
      <c r="EW54" s="288">
        <f t="shared" si="172"/>
        <v>1</v>
      </c>
      <c r="EX54" s="288">
        <f t="shared" si="172"/>
        <v>1</v>
      </c>
      <c r="EY54" s="288">
        <f t="shared" si="172"/>
        <v>1</v>
      </c>
      <c r="EZ54" s="288">
        <f t="shared" si="172"/>
        <v>1</v>
      </c>
      <c r="FA54" s="288">
        <f t="shared" si="172"/>
        <v>1</v>
      </c>
      <c r="FB54" s="288">
        <f t="shared" si="172"/>
        <v>1</v>
      </c>
    </row>
    <row r="55" spans="3:158" ht="11.25" customHeight="1" outlineLevel="1" x14ac:dyDescent="0.2">
      <c r="C55" s="285">
        <f t="shared" si="157"/>
        <v>32</v>
      </c>
      <c r="D55" s="379"/>
      <c r="E55" s="380"/>
      <c r="F55" s="381"/>
      <c r="G55" s="381"/>
      <c r="H55" s="286">
        <f t="shared" si="173"/>
        <v>31</v>
      </c>
      <c r="I55" s="382"/>
      <c r="J55" s="287">
        <f t="shared" si="152"/>
        <v>43404</v>
      </c>
      <c r="T55" s="171"/>
      <c r="U55" s="288">
        <f t="shared" si="184"/>
        <v>1</v>
      </c>
      <c r="V55" s="288">
        <f t="shared" si="184"/>
        <v>1</v>
      </c>
      <c r="W55" s="288">
        <f t="shared" si="184"/>
        <v>1</v>
      </c>
      <c r="X55" s="288">
        <f t="shared" si="184"/>
        <v>1</v>
      </c>
      <c r="Y55" s="288">
        <f t="shared" si="184"/>
        <v>1</v>
      </c>
      <c r="Z55" s="288">
        <f t="shared" si="184"/>
        <v>1</v>
      </c>
      <c r="AA55" s="288">
        <f t="shared" si="184"/>
        <v>1</v>
      </c>
      <c r="AB55" s="288">
        <f t="shared" si="184"/>
        <v>1</v>
      </c>
      <c r="AC55" s="288">
        <f t="shared" si="184"/>
        <v>1</v>
      </c>
      <c r="AD55" s="288">
        <f t="shared" si="184"/>
        <v>1</v>
      </c>
      <c r="AE55" s="288">
        <f t="shared" si="184"/>
        <v>1</v>
      </c>
      <c r="AF55" s="288">
        <f t="shared" si="184"/>
        <v>1</v>
      </c>
      <c r="AG55" s="288">
        <f t="shared" si="184"/>
        <v>1</v>
      </c>
      <c r="AH55" s="288">
        <f t="shared" si="184"/>
        <v>1</v>
      </c>
      <c r="AI55" s="288">
        <f t="shared" si="184"/>
        <v>1</v>
      </c>
      <c r="AJ55" s="288">
        <f t="shared" si="184"/>
        <v>1</v>
      </c>
      <c r="AK55" s="288">
        <f t="shared" si="181"/>
        <v>1</v>
      </c>
      <c r="AL55" s="288">
        <f t="shared" si="181"/>
        <v>1</v>
      </c>
      <c r="AM55" s="288">
        <f t="shared" si="181"/>
        <v>1</v>
      </c>
      <c r="AN55" s="288">
        <f t="shared" si="181"/>
        <v>1</v>
      </c>
      <c r="AO55" s="288">
        <f t="shared" si="181"/>
        <v>1</v>
      </c>
      <c r="AP55" s="288">
        <f t="shared" si="181"/>
        <v>1</v>
      </c>
      <c r="AQ55" s="288">
        <f t="shared" si="181"/>
        <v>1</v>
      </c>
      <c r="AR55" s="288">
        <f t="shared" si="181"/>
        <v>1</v>
      </c>
      <c r="AS55" s="288">
        <f t="shared" si="181"/>
        <v>1</v>
      </c>
      <c r="AT55" s="288">
        <f t="shared" si="181"/>
        <v>1</v>
      </c>
      <c r="AU55" s="288">
        <f t="shared" si="181"/>
        <v>1</v>
      </c>
      <c r="AV55" s="288">
        <f t="shared" si="181"/>
        <v>1</v>
      </c>
      <c r="AW55" s="288">
        <f t="shared" si="181"/>
        <v>1</v>
      </c>
      <c r="AX55" s="288">
        <f t="shared" si="181"/>
        <v>1</v>
      </c>
      <c r="AY55" s="288">
        <f t="shared" si="181"/>
        <v>1</v>
      </c>
      <c r="AZ55" s="288">
        <f t="shared" si="181"/>
        <v>1</v>
      </c>
      <c r="BA55" s="288">
        <f t="shared" si="182"/>
        <v>1</v>
      </c>
      <c r="BB55" s="288">
        <f t="shared" si="182"/>
        <v>1</v>
      </c>
      <c r="BC55" s="288">
        <f t="shared" si="182"/>
        <v>1</v>
      </c>
      <c r="BD55" s="288">
        <f t="shared" si="182"/>
        <v>1</v>
      </c>
      <c r="BE55" s="288">
        <f t="shared" si="182"/>
        <v>1</v>
      </c>
      <c r="BF55" s="288">
        <f t="shared" si="182"/>
        <v>1</v>
      </c>
      <c r="BG55" s="288">
        <f t="shared" si="182"/>
        <v>1</v>
      </c>
      <c r="BH55" s="288">
        <f t="shared" si="182"/>
        <v>1</v>
      </c>
      <c r="BI55" s="288">
        <f t="shared" si="182"/>
        <v>1</v>
      </c>
      <c r="BJ55" s="288">
        <f t="shared" si="182"/>
        <v>1</v>
      </c>
      <c r="BK55" s="288">
        <f t="shared" si="182"/>
        <v>1</v>
      </c>
      <c r="BL55" s="288">
        <f t="shared" si="182"/>
        <v>1</v>
      </c>
      <c r="BM55" s="288">
        <f t="shared" si="182"/>
        <v>1</v>
      </c>
      <c r="BN55" s="288">
        <f t="shared" si="182"/>
        <v>1</v>
      </c>
      <c r="BO55" s="288">
        <f t="shared" si="182"/>
        <v>1</v>
      </c>
      <c r="BP55" s="288">
        <f t="shared" si="182"/>
        <v>1</v>
      </c>
      <c r="BQ55" s="288">
        <f t="shared" si="183"/>
        <v>1</v>
      </c>
      <c r="BR55" s="288">
        <f t="shared" si="183"/>
        <v>1</v>
      </c>
      <c r="BS55" s="288">
        <f t="shared" si="183"/>
        <v>1</v>
      </c>
      <c r="BT55" s="288">
        <f t="shared" si="183"/>
        <v>1</v>
      </c>
      <c r="BU55" s="288">
        <f t="shared" si="183"/>
        <v>1</v>
      </c>
      <c r="BV55" s="288">
        <f t="shared" si="183"/>
        <v>1</v>
      </c>
      <c r="BW55" s="288">
        <f t="shared" si="183"/>
        <v>1</v>
      </c>
      <c r="BX55" s="288">
        <f t="shared" si="183"/>
        <v>1</v>
      </c>
      <c r="BY55" s="288">
        <f t="shared" si="183"/>
        <v>1</v>
      </c>
      <c r="BZ55" s="288">
        <f t="shared" si="183"/>
        <v>1</v>
      </c>
      <c r="CA55" s="288">
        <f t="shared" si="183"/>
        <v>1</v>
      </c>
      <c r="CB55" s="288">
        <f t="shared" si="183"/>
        <v>1</v>
      </c>
      <c r="CC55" s="288">
        <f t="shared" si="183"/>
        <v>1</v>
      </c>
      <c r="CD55" s="288">
        <f t="shared" si="183"/>
        <v>1</v>
      </c>
      <c r="CE55" s="288">
        <f t="shared" si="183"/>
        <v>1</v>
      </c>
      <c r="CF55" s="288">
        <f t="shared" si="183"/>
        <v>1</v>
      </c>
      <c r="CG55" s="288">
        <f t="shared" si="180"/>
        <v>1</v>
      </c>
      <c r="CH55" s="288">
        <f t="shared" si="179"/>
        <v>1</v>
      </c>
      <c r="CI55" s="288">
        <f t="shared" si="179"/>
        <v>1</v>
      </c>
      <c r="CJ55" s="288">
        <f t="shared" si="179"/>
        <v>1</v>
      </c>
      <c r="CK55" s="288">
        <f t="shared" si="179"/>
        <v>1</v>
      </c>
      <c r="CL55" s="288">
        <f t="shared" si="179"/>
        <v>1</v>
      </c>
      <c r="CM55" s="288">
        <f t="shared" si="179"/>
        <v>1</v>
      </c>
      <c r="CN55" s="288">
        <f t="shared" si="179"/>
        <v>1</v>
      </c>
      <c r="CO55" s="288">
        <f t="shared" si="179"/>
        <v>1</v>
      </c>
      <c r="CP55" s="288">
        <f t="shared" si="179"/>
        <v>1</v>
      </c>
      <c r="CQ55" s="288">
        <f t="shared" si="179"/>
        <v>1</v>
      </c>
      <c r="CR55" s="288">
        <f t="shared" si="179"/>
        <v>1</v>
      </c>
      <c r="CS55" s="288">
        <f t="shared" si="179"/>
        <v>1</v>
      </c>
      <c r="CT55" s="288">
        <f t="shared" si="179"/>
        <v>1</v>
      </c>
      <c r="CU55" s="288">
        <f t="shared" si="179"/>
        <v>1</v>
      </c>
      <c r="CV55" s="288">
        <f t="shared" si="179"/>
        <v>1</v>
      </c>
      <c r="CW55" s="288">
        <f t="shared" si="179"/>
        <v>1</v>
      </c>
      <c r="CX55" s="288">
        <f t="shared" si="175"/>
        <v>1</v>
      </c>
      <c r="CY55" s="288">
        <f t="shared" si="175"/>
        <v>1</v>
      </c>
      <c r="CZ55" s="288">
        <f t="shared" si="176"/>
        <v>1</v>
      </c>
      <c r="DA55" s="288">
        <f t="shared" si="176"/>
        <v>1</v>
      </c>
      <c r="DB55" s="288">
        <f t="shared" si="176"/>
        <v>1</v>
      </c>
      <c r="DC55" s="288">
        <f t="shared" si="176"/>
        <v>1</v>
      </c>
      <c r="DD55" s="288">
        <f t="shared" si="176"/>
        <v>1</v>
      </c>
      <c r="DE55" s="288">
        <f t="shared" si="176"/>
        <v>1</v>
      </c>
      <c r="DF55" s="288">
        <f t="shared" si="176"/>
        <v>1</v>
      </c>
      <c r="DG55" s="288">
        <f t="shared" si="176"/>
        <v>1</v>
      </c>
      <c r="DH55" s="288">
        <f t="shared" si="176"/>
        <v>1</v>
      </c>
      <c r="DI55" s="288">
        <f t="shared" si="176"/>
        <v>1</v>
      </c>
      <c r="DJ55" s="288">
        <f t="shared" si="176"/>
        <v>1</v>
      </c>
      <c r="DK55" s="288">
        <f t="shared" si="176"/>
        <v>1</v>
      </c>
      <c r="DL55" s="288">
        <f t="shared" si="176"/>
        <v>1</v>
      </c>
      <c r="DM55" s="288">
        <f t="shared" si="176"/>
        <v>1</v>
      </c>
      <c r="DN55" s="288">
        <f t="shared" si="176"/>
        <v>1</v>
      </c>
      <c r="DO55" s="288">
        <f t="shared" si="176"/>
        <v>1</v>
      </c>
      <c r="DP55" s="288">
        <f t="shared" si="177"/>
        <v>1</v>
      </c>
      <c r="DQ55" s="288">
        <f t="shared" si="177"/>
        <v>1</v>
      </c>
      <c r="DR55" s="288">
        <f t="shared" si="177"/>
        <v>1</v>
      </c>
      <c r="DS55" s="288">
        <f t="shared" si="177"/>
        <v>1</v>
      </c>
      <c r="DT55" s="288">
        <f t="shared" si="177"/>
        <v>1</v>
      </c>
      <c r="DU55" s="288">
        <f t="shared" si="177"/>
        <v>1</v>
      </c>
      <c r="DV55" s="288">
        <f t="shared" si="177"/>
        <v>1</v>
      </c>
      <c r="DW55" s="288">
        <f t="shared" si="177"/>
        <v>1</v>
      </c>
      <c r="DX55" s="288">
        <f t="shared" si="177"/>
        <v>1</v>
      </c>
      <c r="DY55" s="288">
        <f t="shared" si="177"/>
        <v>1</v>
      </c>
      <c r="DZ55" s="288">
        <f t="shared" si="177"/>
        <v>1</v>
      </c>
      <c r="EA55" s="288">
        <f t="shared" si="177"/>
        <v>1</v>
      </c>
      <c r="EB55" s="288">
        <f t="shared" si="177"/>
        <v>1</v>
      </c>
      <c r="EC55" s="288">
        <f t="shared" si="177"/>
        <v>1</v>
      </c>
      <c r="ED55" s="288">
        <f t="shared" si="177"/>
        <v>1</v>
      </c>
      <c r="EE55" s="288">
        <f t="shared" si="177"/>
        <v>1</v>
      </c>
      <c r="EF55" s="288">
        <f t="shared" si="178"/>
        <v>1</v>
      </c>
      <c r="EG55" s="288">
        <f t="shared" si="178"/>
        <v>1</v>
      </c>
      <c r="EH55" s="288">
        <f t="shared" si="178"/>
        <v>1</v>
      </c>
      <c r="EI55" s="288">
        <f t="shared" si="178"/>
        <v>1</v>
      </c>
      <c r="EJ55" s="288">
        <f t="shared" si="178"/>
        <v>1</v>
      </c>
      <c r="EK55" s="288">
        <f t="shared" si="178"/>
        <v>1</v>
      </c>
      <c r="EL55" s="288">
        <f t="shared" si="178"/>
        <v>1</v>
      </c>
      <c r="EM55" s="288">
        <f t="shared" si="178"/>
        <v>1</v>
      </c>
      <c r="EN55" s="288">
        <f t="shared" si="178"/>
        <v>1</v>
      </c>
      <c r="EO55" s="288">
        <f t="shared" si="178"/>
        <v>1</v>
      </c>
      <c r="EP55" s="288">
        <f t="shared" si="178"/>
        <v>1</v>
      </c>
      <c r="EQ55" s="288">
        <f t="shared" si="178"/>
        <v>1</v>
      </c>
      <c r="ER55" s="288">
        <f t="shared" si="178"/>
        <v>1</v>
      </c>
      <c r="ES55" s="288">
        <f t="shared" si="164"/>
        <v>1</v>
      </c>
      <c r="ET55" s="288">
        <f t="shared" si="172"/>
        <v>1</v>
      </c>
      <c r="EU55" s="288">
        <f t="shared" si="172"/>
        <v>1</v>
      </c>
      <c r="EV55" s="288">
        <f t="shared" si="172"/>
        <v>1</v>
      </c>
      <c r="EW55" s="288">
        <f t="shared" si="172"/>
        <v>1</v>
      </c>
      <c r="EX55" s="288">
        <f t="shared" si="172"/>
        <v>1</v>
      </c>
      <c r="EY55" s="288">
        <f t="shared" si="172"/>
        <v>1</v>
      </c>
      <c r="EZ55" s="288">
        <f t="shared" si="172"/>
        <v>1</v>
      </c>
      <c r="FA55" s="288">
        <f t="shared" si="172"/>
        <v>1</v>
      </c>
      <c r="FB55" s="288">
        <f t="shared" si="172"/>
        <v>1</v>
      </c>
    </row>
    <row r="56" spans="3:158" ht="11.25" customHeight="1" outlineLevel="1" x14ac:dyDescent="0.2">
      <c r="C56" s="285">
        <f t="shared" si="157"/>
        <v>33</v>
      </c>
      <c r="D56" s="379"/>
      <c r="E56" s="380"/>
      <c r="F56" s="381"/>
      <c r="G56" s="381"/>
      <c r="H56" s="286">
        <f t="shared" si="173"/>
        <v>31</v>
      </c>
      <c r="I56" s="382"/>
      <c r="J56" s="287">
        <f t="shared" si="152"/>
        <v>43404</v>
      </c>
      <c r="T56" s="171"/>
      <c r="U56" s="288">
        <f t="shared" si="184"/>
        <v>1</v>
      </c>
      <c r="V56" s="288">
        <f t="shared" si="184"/>
        <v>1</v>
      </c>
      <c r="W56" s="288">
        <f t="shared" si="184"/>
        <v>1</v>
      </c>
      <c r="X56" s="288">
        <f t="shared" si="184"/>
        <v>1</v>
      </c>
      <c r="Y56" s="288">
        <f t="shared" si="184"/>
        <v>1</v>
      </c>
      <c r="Z56" s="288">
        <f t="shared" si="184"/>
        <v>1</v>
      </c>
      <c r="AA56" s="288">
        <f t="shared" si="184"/>
        <v>1</v>
      </c>
      <c r="AB56" s="288">
        <f t="shared" si="184"/>
        <v>1</v>
      </c>
      <c r="AC56" s="288">
        <f t="shared" si="184"/>
        <v>1</v>
      </c>
      <c r="AD56" s="288">
        <f t="shared" si="184"/>
        <v>1</v>
      </c>
      <c r="AE56" s="288">
        <f t="shared" si="184"/>
        <v>1</v>
      </c>
      <c r="AF56" s="288">
        <f t="shared" si="184"/>
        <v>1</v>
      </c>
      <c r="AG56" s="288">
        <f t="shared" si="184"/>
        <v>1</v>
      </c>
      <c r="AH56" s="288">
        <f t="shared" si="184"/>
        <v>1</v>
      </c>
      <c r="AI56" s="288">
        <f t="shared" si="184"/>
        <v>1</v>
      </c>
      <c r="AJ56" s="288">
        <f t="shared" si="184"/>
        <v>1</v>
      </c>
      <c r="AK56" s="288">
        <f t="shared" si="181"/>
        <v>1</v>
      </c>
      <c r="AL56" s="288">
        <f t="shared" si="181"/>
        <v>1</v>
      </c>
      <c r="AM56" s="288">
        <f t="shared" si="181"/>
        <v>1</v>
      </c>
      <c r="AN56" s="288">
        <f t="shared" si="181"/>
        <v>1</v>
      </c>
      <c r="AO56" s="288">
        <f t="shared" si="181"/>
        <v>1</v>
      </c>
      <c r="AP56" s="288">
        <f t="shared" si="181"/>
        <v>1</v>
      </c>
      <c r="AQ56" s="288">
        <f t="shared" si="181"/>
        <v>1</v>
      </c>
      <c r="AR56" s="288">
        <f t="shared" si="181"/>
        <v>1</v>
      </c>
      <c r="AS56" s="288">
        <f t="shared" si="181"/>
        <v>1</v>
      </c>
      <c r="AT56" s="288">
        <f t="shared" si="181"/>
        <v>1</v>
      </c>
      <c r="AU56" s="288">
        <f t="shared" si="181"/>
        <v>1</v>
      </c>
      <c r="AV56" s="288">
        <f t="shared" si="181"/>
        <v>1</v>
      </c>
      <c r="AW56" s="288">
        <f t="shared" si="181"/>
        <v>1</v>
      </c>
      <c r="AX56" s="288">
        <f t="shared" si="181"/>
        <v>1</v>
      </c>
      <c r="AY56" s="288">
        <f t="shared" si="181"/>
        <v>1</v>
      </c>
      <c r="AZ56" s="288">
        <f t="shared" si="181"/>
        <v>1</v>
      </c>
      <c r="BA56" s="288">
        <f t="shared" si="182"/>
        <v>1</v>
      </c>
      <c r="BB56" s="288">
        <f t="shared" si="182"/>
        <v>1</v>
      </c>
      <c r="BC56" s="288">
        <f t="shared" si="182"/>
        <v>1</v>
      </c>
      <c r="BD56" s="288">
        <f t="shared" si="182"/>
        <v>1</v>
      </c>
      <c r="BE56" s="288">
        <f t="shared" si="182"/>
        <v>1</v>
      </c>
      <c r="BF56" s="288">
        <f t="shared" si="182"/>
        <v>1</v>
      </c>
      <c r="BG56" s="288">
        <f t="shared" si="182"/>
        <v>1</v>
      </c>
      <c r="BH56" s="288">
        <f t="shared" si="182"/>
        <v>1</v>
      </c>
      <c r="BI56" s="288">
        <f t="shared" si="182"/>
        <v>1</v>
      </c>
      <c r="BJ56" s="288">
        <f t="shared" si="182"/>
        <v>1</v>
      </c>
      <c r="BK56" s="288">
        <f t="shared" si="182"/>
        <v>1</v>
      </c>
      <c r="BL56" s="288">
        <f t="shared" si="182"/>
        <v>1</v>
      </c>
      <c r="BM56" s="288">
        <f t="shared" si="182"/>
        <v>1</v>
      </c>
      <c r="BN56" s="288">
        <f t="shared" si="182"/>
        <v>1</v>
      </c>
      <c r="BO56" s="288">
        <f t="shared" si="182"/>
        <v>1</v>
      </c>
      <c r="BP56" s="288">
        <f t="shared" si="182"/>
        <v>1</v>
      </c>
      <c r="BQ56" s="288">
        <f t="shared" si="183"/>
        <v>1</v>
      </c>
      <c r="BR56" s="288">
        <f t="shared" si="183"/>
        <v>1</v>
      </c>
      <c r="BS56" s="288">
        <f t="shared" si="183"/>
        <v>1</v>
      </c>
      <c r="BT56" s="288">
        <f t="shared" si="183"/>
        <v>1</v>
      </c>
      <c r="BU56" s="288">
        <f t="shared" si="183"/>
        <v>1</v>
      </c>
      <c r="BV56" s="288">
        <f t="shared" si="183"/>
        <v>1</v>
      </c>
      <c r="BW56" s="288">
        <f t="shared" si="183"/>
        <v>1</v>
      </c>
      <c r="BX56" s="288">
        <f t="shared" si="183"/>
        <v>1</v>
      </c>
      <c r="BY56" s="288">
        <f t="shared" si="183"/>
        <v>1</v>
      </c>
      <c r="BZ56" s="288">
        <f t="shared" si="183"/>
        <v>1</v>
      </c>
      <c r="CA56" s="288">
        <f t="shared" si="183"/>
        <v>1</v>
      </c>
      <c r="CB56" s="288">
        <f t="shared" si="183"/>
        <v>1</v>
      </c>
      <c r="CC56" s="288">
        <f t="shared" si="183"/>
        <v>1</v>
      </c>
      <c r="CD56" s="288">
        <f t="shared" si="183"/>
        <v>1</v>
      </c>
      <c r="CE56" s="288">
        <f t="shared" si="183"/>
        <v>1</v>
      </c>
      <c r="CF56" s="288">
        <f t="shared" si="183"/>
        <v>1</v>
      </c>
      <c r="CG56" s="288">
        <f t="shared" si="180"/>
        <v>1</v>
      </c>
      <c r="CH56" s="288">
        <f t="shared" si="179"/>
        <v>1</v>
      </c>
      <c r="CI56" s="288">
        <f t="shared" si="179"/>
        <v>1</v>
      </c>
      <c r="CJ56" s="288">
        <f t="shared" si="179"/>
        <v>1</v>
      </c>
      <c r="CK56" s="288">
        <f t="shared" si="179"/>
        <v>1</v>
      </c>
      <c r="CL56" s="288">
        <f t="shared" si="179"/>
        <v>1</v>
      </c>
      <c r="CM56" s="288">
        <f t="shared" si="179"/>
        <v>1</v>
      </c>
      <c r="CN56" s="288">
        <f t="shared" si="179"/>
        <v>1</v>
      </c>
      <c r="CO56" s="288">
        <f t="shared" si="179"/>
        <v>1</v>
      </c>
      <c r="CP56" s="288">
        <f t="shared" si="179"/>
        <v>1</v>
      </c>
      <c r="CQ56" s="288">
        <f t="shared" si="179"/>
        <v>1</v>
      </c>
      <c r="CR56" s="288">
        <f t="shared" si="179"/>
        <v>1</v>
      </c>
      <c r="CS56" s="288">
        <f t="shared" si="179"/>
        <v>1</v>
      </c>
      <c r="CT56" s="288">
        <f t="shared" si="179"/>
        <v>1</v>
      </c>
      <c r="CU56" s="288">
        <f t="shared" si="179"/>
        <v>1</v>
      </c>
      <c r="CV56" s="288">
        <f t="shared" si="179"/>
        <v>1</v>
      </c>
      <c r="CW56" s="288">
        <f t="shared" si="179"/>
        <v>1</v>
      </c>
      <c r="CX56" s="288">
        <f t="shared" si="175"/>
        <v>1</v>
      </c>
      <c r="CY56" s="288">
        <f t="shared" si="175"/>
        <v>1</v>
      </c>
      <c r="CZ56" s="288">
        <f t="shared" si="176"/>
        <v>1</v>
      </c>
      <c r="DA56" s="288">
        <f t="shared" si="176"/>
        <v>1</v>
      </c>
      <c r="DB56" s="288">
        <f t="shared" si="176"/>
        <v>1</v>
      </c>
      <c r="DC56" s="288">
        <f t="shared" si="176"/>
        <v>1</v>
      </c>
      <c r="DD56" s="288">
        <f t="shared" si="176"/>
        <v>1</v>
      </c>
      <c r="DE56" s="288">
        <f t="shared" si="176"/>
        <v>1</v>
      </c>
      <c r="DF56" s="288">
        <f t="shared" si="176"/>
        <v>1</v>
      </c>
      <c r="DG56" s="288">
        <f t="shared" si="176"/>
        <v>1</v>
      </c>
      <c r="DH56" s="288">
        <f t="shared" si="176"/>
        <v>1</v>
      </c>
      <c r="DI56" s="288">
        <f t="shared" si="176"/>
        <v>1</v>
      </c>
      <c r="DJ56" s="288">
        <f t="shared" si="176"/>
        <v>1</v>
      </c>
      <c r="DK56" s="288">
        <f t="shared" si="176"/>
        <v>1</v>
      </c>
      <c r="DL56" s="288">
        <f t="shared" si="176"/>
        <v>1</v>
      </c>
      <c r="DM56" s="288">
        <f t="shared" si="176"/>
        <v>1</v>
      </c>
      <c r="DN56" s="288">
        <f t="shared" si="176"/>
        <v>1</v>
      </c>
      <c r="DO56" s="288">
        <f t="shared" si="176"/>
        <v>1</v>
      </c>
      <c r="DP56" s="288">
        <f t="shared" si="177"/>
        <v>1</v>
      </c>
      <c r="DQ56" s="288">
        <f t="shared" si="177"/>
        <v>1</v>
      </c>
      <c r="DR56" s="288">
        <f t="shared" si="177"/>
        <v>1</v>
      </c>
      <c r="DS56" s="288">
        <f t="shared" si="177"/>
        <v>1</v>
      </c>
      <c r="DT56" s="288">
        <f t="shared" si="177"/>
        <v>1</v>
      </c>
      <c r="DU56" s="288">
        <f t="shared" si="177"/>
        <v>1</v>
      </c>
      <c r="DV56" s="288">
        <f t="shared" si="177"/>
        <v>1</v>
      </c>
      <c r="DW56" s="288">
        <f t="shared" si="177"/>
        <v>1</v>
      </c>
      <c r="DX56" s="288">
        <f t="shared" si="177"/>
        <v>1</v>
      </c>
      <c r="DY56" s="288">
        <f t="shared" si="177"/>
        <v>1</v>
      </c>
      <c r="DZ56" s="288">
        <f t="shared" si="177"/>
        <v>1</v>
      </c>
      <c r="EA56" s="288">
        <f t="shared" si="177"/>
        <v>1</v>
      </c>
      <c r="EB56" s="288">
        <f t="shared" si="177"/>
        <v>1</v>
      </c>
      <c r="EC56" s="288">
        <f t="shared" si="177"/>
        <v>1</v>
      </c>
      <c r="ED56" s="288">
        <f t="shared" si="177"/>
        <v>1</v>
      </c>
      <c r="EE56" s="288">
        <f t="shared" si="177"/>
        <v>1</v>
      </c>
      <c r="EF56" s="288">
        <f t="shared" si="178"/>
        <v>1</v>
      </c>
      <c r="EG56" s="288">
        <f t="shared" si="178"/>
        <v>1</v>
      </c>
      <c r="EH56" s="288">
        <f t="shared" si="178"/>
        <v>1</v>
      </c>
      <c r="EI56" s="288">
        <f t="shared" si="178"/>
        <v>1</v>
      </c>
      <c r="EJ56" s="288">
        <f t="shared" si="178"/>
        <v>1</v>
      </c>
      <c r="EK56" s="288">
        <f t="shared" si="178"/>
        <v>1</v>
      </c>
      <c r="EL56" s="288">
        <f t="shared" si="178"/>
        <v>1</v>
      </c>
      <c r="EM56" s="288">
        <f t="shared" si="178"/>
        <v>1</v>
      </c>
      <c r="EN56" s="288">
        <f t="shared" si="178"/>
        <v>1</v>
      </c>
      <c r="EO56" s="288">
        <f t="shared" si="178"/>
        <v>1</v>
      </c>
      <c r="EP56" s="288">
        <f t="shared" si="178"/>
        <v>1</v>
      </c>
      <c r="EQ56" s="288">
        <f t="shared" si="178"/>
        <v>1</v>
      </c>
      <c r="ER56" s="288">
        <f t="shared" si="178"/>
        <v>1</v>
      </c>
      <c r="ES56" s="288">
        <f t="shared" si="164"/>
        <v>1</v>
      </c>
      <c r="ET56" s="288">
        <f t="shared" si="172"/>
        <v>1</v>
      </c>
      <c r="EU56" s="288">
        <f t="shared" si="172"/>
        <v>1</v>
      </c>
      <c r="EV56" s="288">
        <f t="shared" si="172"/>
        <v>1</v>
      </c>
      <c r="EW56" s="288">
        <f t="shared" si="172"/>
        <v>1</v>
      </c>
      <c r="EX56" s="288">
        <f t="shared" si="172"/>
        <v>1</v>
      </c>
      <c r="EY56" s="288">
        <f t="shared" si="172"/>
        <v>1</v>
      </c>
      <c r="EZ56" s="288">
        <f t="shared" si="172"/>
        <v>1</v>
      </c>
      <c r="FA56" s="288">
        <f t="shared" si="172"/>
        <v>1</v>
      </c>
      <c r="FB56" s="288">
        <f t="shared" si="172"/>
        <v>1</v>
      </c>
    </row>
    <row r="57" spans="3:158" ht="11.25" customHeight="1" outlineLevel="1" x14ac:dyDescent="0.2">
      <c r="C57" s="285">
        <f t="shared" si="157"/>
        <v>34</v>
      </c>
      <c r="D57" s="379"/>
      <c r="E57" s="380"/>
      <c r="F57" s="381"/>
      <c r="G57" s="381"/>
      <c r="H57" s="286">
        <f t="shared" si="173"/>
        <v>31</v>
      </c>
      <c r="I57" s="382"/>
      <c r="J57" s="287">
        <f t="shared" si="152"/>
        <v>43404</v>
      </c>
      <c r="T57" s="171"/>
      <c r="U57" s="288">
        <f t="shared" si="184"/>
        <v>1</v>
      </c>
      <c r="V57" s="288">
        <f t="shared" si="184"/>
        <v>1</v>
      </c>
      <c r="W57" s="288">
        <f t="shared" si="184"/>
        <v>1</v>
      </c>
      <c r="X57" s="288">
        <f t="shared" si="184"/>
        <v>1</v>
      </c>
      <c r="Y57" s="288">
        <f t="shared" si="184"/>
        <v>1</v>
      </c>
      <c r="Z57" s="288">
        <f t="shared" si="184"/>
        <v>1</v>
      </c>
      <c r="AA57" s="288">
        <f t="shared" si="184"/>
        <v>1</v>
      </c>
      <c r="AB57" s="288">
        <f t="shared" si="184"/>
        <v>1</v>
      </c>
      <c r="AC57" s="288">
        <f t="shared" si="184"/>
        <v>1</v>
      </c>
      <c r="AD57" s="288">
        <f t="shared" si="184"/>
        <v>1</v>
      </c>
      <c r="AE57" s="288">
        <f t="shared" si="184"/>
        <v>1</v>
      </c>
      <c r="AF57" s="288">
        <f t="shared" si="184"/>
        <v>1</v>
      </c>
      <c r="AG57" s="288">
        <f t="shared" si="184"/>
        <v>1</v>
      </c>
      <c r="AH57" s="288">
        <f t="shared" si="184"/>
        <v>1</v>
      </c>
      <c r="AI57" s="288">
        <f t="shared" si="184"/>
        <v>1</v>
      </c>
      <c r="AJ57" s="288">
        <f t="shared" si="184"/>
        <v>1</v>
      </c>
      <c r="AK57" s="288">
        <f t="shared" si="181"/>
        <v>1</v>
      </c>
      <c r="AL57" s="288">
        <f t="shared" si="181"/>
        <v>1</v>
      </c>
      <c r="AM57" s="288">
        <f t="shared" si="181"/>
        <v>1</v>
      </c>
      <c r="AN57" s="288">
        <f t="shared" si="181"/>
        <v>1</v>
      </c>
      <c r="AO57" s="288">
        <f t="shared" si="181"/>
        <v>1</v>
      </c>
      <c r="AP57" s="288">
        <f t="shared" si="181"/>
        <v>1</v>
      </c>
      <c r="AQ57" s="288">
        <f t="shared" si="181"/>
        <v>1</v>
      </c>
      <c r="AR57" s="288">
        <f t="shared" si="181"/>
        <v>1</v>
      </c>
      <c r="AS57" s="288">
        <f t="shared" si="181"/>
        <v>1</v>
      </c>
      <c r="AT57" s="288">
        <f t="shared" si="181"/>
        <v>1</v>
      </c>
      <c r="AU57" s="288">
        <f t="shared" si="181"/>
        <v>1</v>
      </c>
      <c r="AV57" s="288">
        <f t="shared" si="181"/>
        <v>1</v>
      </c>
      <c r="AW57" s="288">
        <f t="shared" si="181"/>
        <v>1</v>
      </c>
      <c r="AX57" s="288">
        <f t="shared" si="181"/>
        <v>1</v>
      </c>
      <c r="AY57" s="288">
        <f t="shared" si="181"/>
        <v>1</v>
      </c>
      <c r="AZ57" s="288">
        <f t="shared" si="181"/>
        <v>1</v>
      </c>
      <c r="BA57" s="288">
        <f t="shared" si="182"/>
        <v>1</v>
      </c>
      <c r="BB57" s="288">
        <f t="shared" si="182"/>
        <v>1</v>
      </c>
      <c r="BC57" s="288">
        <f t="shared" si="182"/>
        <v>1</v>
      </c>
      <c r="BD57" s="288">
        <f t="shared" si="182"/>
        <v>1</v>
      </c>
      <c r="BE57" s="288">
        <f t="shared" si="182"/>
        <v>1</v>
      </c>
      <c r="BF57" s="288">
        <f t="shared" si="182"/>
        <v>1</v>
      </c>
      <c r="BG57" s="288">
        <f t="shared" si="182"/>
        <v>1</v>
      </c>
      <c r="BH57" s="288">
        <f t="shared" si="182"/>
        <v>1</v>
      </c>
      <c r="BI57" s="288">
        <f t="shared" si="182"/>
        <v>1</v>
      </c>
      <c r="BJ57" s="288">
        <f t="shared" si="182"/>
        <v>1</v>
      </c>
      <c r="BK57" s="288">
        <f t="shared" si="182"/>
        <v>1</v>
      </c>
      <c r="BL57" s="288">
        <f t="shared" si="182"/>
        <v>1</v>
      </c>
      <c r="BM57" s="288">
        <f t="shared" si="182"/>
        <v>1</v>
      </c>
      <c r="BN57" s="288">
        <f t="shared" si="182"/>
        <v>1</v>
      </c>
      <c r="BO57" s="288">
        <f t="shared" si="182"/>
        <v>1</v>
      </c>
      <c r="BP57" s="288">
        <f t="shared" si="182"/>
        <v>1</v>
      </c>
      <c r="BQ57" s="288">
        <f t="shared" si="183"/>
        <v>1</v>
      </c>
      <c r="BR57" s="288">
        <f t="shared" si="183"/>
        <v>1</v>
      </c>
      <c r="BS57" s="288">
        <f t="shared" si="183"/>
        <v>1</v>
      </c>
      <c r="BT57" s="288">
        <f t="shared" si="183"/>
        <v>1</v>
      </c>
      <c r="BU57" s="288">
        <f t="shared" si="183"/>
        <v>1</v>
      </c>
      <c r="BV57" s="288">
        <f t="shared" si="183"/>
        <v>1</v>
      </c>
      <c r="BW57" s="288">
        <f t="shared" si="183"/>
        <v>1</v>
      </c>
      <c r="BX57" s="288">
        <f t="shared" si="183"/>
        <v>1</v>
      </c>
      <c r="BY57" s="288">
        <f t="shared" si="183"/>
        <v>1</v>
      </c>
      <c r="BZ57" s="288">
        <f t="shared" si="183"/>
        <v>1</v>
      </c>
      <c r="CA57" s="288">
        <f t="shared" si="183"/>
        <v>1</v>
      </c>
      <c r="CB57" s="288">
        <f t="shared" si="183"/>
        <v>1</v>
      </c>
      <c r="CC57" s="288">
        <f t="shared" si="183"/>
        <v>1</v>
      </c>
      <c r="CD57" s="288">
        <f t="shared" si="183"/>
        <v>1</v>
      </c>
      <c r="CE57" s="288">
        <f t="shared" si="183"/>
        <v>1</v>
      </c>
      <c r="CF57" s="288">
        <f t="shared" si="183"/>
        <v>1</v>
      </c>
      <c r="CG57" s="288">
        <f t="shared" si="180"/>
        <v>1</v>
      </c>
      <c r="CH57" s="288">
        <f t="shared" si="179"/>
        <v>1</v>
      </c>
      <c r="CI57" s="288">
        <f t="shared" si="179"/>
        <v>1</v>
      </c>
      <c r="CJ57" s="288">
        <f t="shared" si="179"/>
        <v>1</v>
      </c>
      <c r="CK57" s="288">
        <f t="shared" si="179"/>
        <v>1</v>
      </c>
      <c r="CL57" s="288">
        <f t="shared" si="179"/>
        <v>1</v>
      </c>
      <c r="CM57" s="288">
        <f t="shared" si="179"/>
        <v>1</v>
      </c>
      <c r="CN57" s="288">
        <f t="shared" si="179"/>
        <v>1</v>
      </c>
      <c r="CO57" s="288">
        <f t="shared" si="179"/>
        <v>1</v>
      </c>
      <c r="CP57" s="288">
        <f t="shared" si="179"/>
        <v>1</v>
      </c>
      <c r="CQ57" s="288">
        <f t="shared" si="179"/>
        <v>1</v>
      </c>
      <c r="CR57" s="288">
        <f t="shared" si="179"/>
        <v>1</v>
      </c>
      <c r="CS57" s="288">
        <f t="shared" si="179"/>
        <v>1</v>
      </c>
      <c r="CT57" s="288">
        <f t="shared" si="179"/>
        <v>1</v>
      </c>
      <c r="CU57" s="288">
        <f t="shared" si="179"/>
        <v>1</v>
      </c>
      <c r="CV57" s="288">
        <f t="shared" si="179"/>
        <v>1</v>
      </c>
      <c r="CW57" s="288">
        <f t="shared" si="179"/>
        <v>1</v>
      </c>
      <c r="CX57" s="288">
        <f t="shared" si="175"/>
        <v>1</v>
      </c>
      <c r="CY57" s="288">
        <f t="shared" si="175"/>
        <v>1</v>
      </c>
      <c r="CZ57" s="288">
        <f t="shared" si="176"/>
        <v>1</v>
      </c>
      <c r="DA57" s="288">
        <f t="shared" si="176"/>
        <v>1</v>
      </c>
      <c r="DB57" s="288">
        <f t="shared" si="176"/>
        <v>1</v>
      </c>
      <c r="DC57" s="288">
        <f t="shared" si="176"/>
        <v>1</v>
      </c>
      <c r="DD57" s="288">
        <f t="shared" si="176"/>
        <v>1</v>
      </c>
      <c r="DE57" s="288">
        <f t="shared" si="176"/>
        <v>1</v>
      </c>
      <c r="DF57" s="288">
        <f t="shared" si="176"/>
        <v>1</v>
      </c>
      <c r="DG57" s="288">
        <f t="shared" si="176"/>
        <v>1</v>
      </c>
      <c r="DH57" s="288">
        <f t="shared" si="176"/>
        <v>1</v>
      </c>
      <c r="DI57" s="288">
        <f t="shared" si="176"/>
        <v>1</v>
      </c>
      <c r="DJ57" s="288">
        <f t="shared" si="176"/>
        <v>1</v>
      </c>
      <c r="DK57" s="288">
        <f t="shared" si="176"/>
        <v>1</v>
      </c>
      <c r="DL57" s="288">
        <f t="shared" si="176"/>
        <v>1</v>
      </c>
      <c r="DM57" s="288">
        <f t="shared" si="176"/>
        <v>1</v>
      </c>
      <c r="DN57" s="288">
        <f t="shared" si="176"/>
        <v>1</v>
      </c>
      <c r="DO57" s="288">
        <f t="shared" si="176"/>
        <v>1</v>
      </c>
      <c r="DP57" s="288">
        <f t="shared" si="177"/>
        <v>1</v>
      </c>
      <c r="DQ57" s="288">
        <f t="shared" si="177"/>
        <v>1</v>
      </c>
      <c r="DR57" s="288">
        <f t="shared" si="177"/>
        <v>1</v>
      </c>
      <c r="DS57" s="288">
        <f t="shared" si="177"/>
        <v>1</v>
      </c>
      <c r="DT57" s="288">
        <f t="shared" si="177"/>
        <v>1</v>
      </c>
      <c r="DU57" s="288">
        <f t="shared" si="177"/>
        <v>1</v>
      </c>
      <c r="DV57" s="288">
        <f t="shared" si="177"/>
        <v>1</v>
      </c>
      <c r="DW57" s="288">
        <f t="shared" si="177"/>
        <v>1</v>
      </c>
      <c r="DX57" s="288">
        <f t="shared" si="177"/>
        <v>1</v>
      </c>
      <c r="DY57" s="288">
        <f t="shared" si="177"/>
        <v>1</v>
      </c>
      <c r="DZ57" s="288">
        <f t="shared" si="177"/>
        <v>1</v>
      </c>
      <c r="EA57" s="288">
        <f t="shared" si="177"/>
        <v>1</v>
      </c>
      <c r="EB57" s="288">
        <f t="shared" si="177"/>
        <v>1</v>
      </c>
      <c r="EC57" s="288">
        <f t="shared" si="177"/>
        <v>1</v>
      </c>
      <c r="ED57" s="288">
        <f t="shared" si="177"/>
        <v>1</v>
      </c>
      <c r="EE57" s="288">
        <f t="shared" si="177"/>
        <v>1</v>
      </c>
      <c r="EF57" s="288">
        <f t="shared" si="178"/>
        <v>1</v>
      </c>
      <c r="EG57" s="288">
        <f t="shared" si="178"/>
        <v>1</v>
      </c>
      <c r="EH57" s="288">
        <f t="shared" si="178"/>
        <v>1</v>
      </c>
      <c r="EI57" s="288">
        <f t="shared" si="178"/>
        <v>1</v>
      </c>
      <c r="EJ57" s="288">
        <f t="shared" si="178"/>
        <v>1</v>
      </c>
      <c r="EK57" s="288">
        <f t="shared" si="178"/>
        <v>1</v>
      </c>
      <c r="EL57" s="288">
        <f t="shared" si="178"/>
        <v>1</v>
      </c>
      <c r="EM57" s="288">
        <f t="shared" si="178"/>
        <v>1</v>
      </c>
      <c r="EN57" s="288">
        <f t="shared" si="178"/>
        <v>1</v>
      </c>
      <c r="EO57" s="288">
        <f t="shared" si="178"/>
        <v>1</v>
      </c>
      <c r="EP57" s="288">
        <f t="shared" si="178"/>
        <v>1</v>
      </c>
      <c r="EQ57" s="288">
        <f t="shared" si="178"/>
        <v>1</v>
      </c>
      <c r="ER57" s="288">
        <f t="shared" si="178"/>
        <v>1</v>
      </c>
      <c r="ES57" s="288">
        <f t="shared" si="164"/>
        <v>1</v>
      </c>
      <c r="ET57" s="288">
        <f t="shared" si="172"/>
        <v>1</v>
      </c>
      <c r="EU57" s="288">
        <f t="shared" si="172"/>
        <v>1</v>
      </c>
      <c r="EV57" s="288">
        <f t="shared" si="172"/>
        <v>1</v>
      </c>
      <c r="EW57" s="288">
        <f t="shared" si="172"/>
        <v>1</v>
      </c>
      <c r="EX57" s="288">
        <f t="shared" si="172"/>
        <v>1</v>
      </c>
      <c r="EY57" s="288">
        <f t="shared" si="172"/>
        <v>1</v>
      </c>
      <c r="EZ57" s="288">
        <f t="shared" si="172"/>
        <v>1</v>
      </c>
      <c r="FA57" s="288">
        <f t="shared" si="172"/>
        <v>1</v>
      </c>
      <c r="FB57" s="288">
        <f t="shared" si="172"/>
        <v>1</v>
      </c>
    </row>
    <row r="58" spans="3:158" ht="11.25" customHeight="1" outlineLevel="1" x14ac:dyDescent="0.2">
      <c r="C58" s="285">
        <f t="shared" si="157"/>
        <v>35</v>
      </c>
      <c r="D58" s="379"/>
      <c r="E58" s="380"/>
      <c r="F58" s="381"/>
      <c r="G58" s="381"/>
      <c r="H58" s="286">
        <f t="shared" si="173"/>
        <v>31</v>
      </c>
      <c r="I58" s="382"/>
      <c r="J58" s="287">
        <f t="shared" si="152"/>
        <v>43404</v>
      </c>
      <c r="T58" s="171"/>
      <c r="U58" s="288">
        <f t="shared" si="184"/>
        <v>1</v>
      </c>
      <c r="V58" s="288">
        <f t="shared" si="184"/>
        <v>1</v>
      </c>
      <c r="W58" s="288">
        <f t="shared" si="184"/>
        <v>1</v>
      </c>
      <c r="X58" s="288">
        <f t="shared" si="184"/>
        <v>1</v>
      </c>
      <c r="Y58" s="288">
        <f t="shared" si="184"/>
        <v>1</v>
      </c>
      <c r="Z58" s="288">
        <f t="shared" si="184"/>
        <v>1</v>
      </c>
      <c r="AA58" s="288">
        <f t="shared" si="184"/>
        <v>1</v>
      </c>
      <c r="AB58" s="288">
        <f t="shared" si="184"/>
        <v>1</v>
      </c>
      <c r="AC58" s="288">
        <f t="shared" si="184"/>
        <v>1</v>
      </c>
      <c r="AD58" s="288">
        <f t="shared" si="184"/>
        <v>1</v>
      </c>
      <c r="AE58" s="288">
        <f t="shared" si="184"/>
        <v>1</v>
      </c>
      <c r="AF58" s="288">
        <f t="shared" si="184"/>
        <v>1</v>
      </c>
      <c r="AG58" s="288">
        <f t="shared" si="184"/>
        <v>1</v>
      </c>
      <c r="AH58" s="288">
        <f t="shared" si="184"/>
        <v>1</v>
      </c>
      <c r="AI58" s="288">
        <f t="shared" si="184"/>
        <v>1</v>
      </c>
      <c r="AJ58" s="288">
        <f t="shared" si="184"/>
        <v>1</v>
      </c>
      <c r="AK58" s="288">
        <f t="shared" si="181"/>
        <v>1</v>
      </c>
      <c r="AL58" s="288">
        <f t="shared" si="181"/>
        <v>1</v>
      </c>
      <c r="AM58" s="288">
        <f t="shared" si="181"/>
        <v>1</v>
      </c>
      <c r="AN58" s="288">
        <f t="shared" si="181"/>
        <v>1</v>
      </c>
      <c r="AO58" s="288">
        <f t="shared" si="181"/>
        <v>1</v>
      </c>
      <c r="AP58" s="288">
        <f t="shared" si="181"/>
        <v>1</v>
      </c>
      <c r="AQ58" s="288">
        <f t="shared" si="181"/>
        <v>1</v>
      </c>
      <c r="AR58" s="288">
        <f t="shared" si="181"/>
        <v>1</v>
      </c>
      <c r="AS58" s="288">
        <f t="shared" si="181"/>
        <v>1</v>
      </c>
      <c r="AT58" s="288">
        <f t="shared" si="181"/>
        <v>1</v>
      </c>
      <c r="AU58" s="288">
        <f t="shared" si="181"/>
        <v>1</v>
      </c>
      <c r="AV58" s="288">
        <f t="shared" si="181"/>
        <v>1</v>
      </c>
      <c r="AW58" s="288">
        <f t="shared" si="181"/>
        <v>1</v>
      </c>
      <c r="AX58" s="288">
        <f t="shared" si="181"/>
        <v>1</v>
      </c>
      <c r="AY58" s="288">
        <f t="shared" si="181"/>
        <v>1</v>
      </c>
      <c r="AZ58" s="288">
        <f t="shared" si="181"/>
        <v>1</v>
      </c>
      <c r="BA58" s="288">
        <f t="shared" si="182"/>
        <v>1</v>
      </c>
      <c r="BB58" s="288">
        <f t="shared" si="182"/>
        <v>1</v>
      </c>
      <c r="BC58" s="288">
        <f t="shared" si="182"/>
        <v>1</v>
      </c>
      <c r="BD58" s="288">
        <f t="shared" si="182"/>
        <v>1</v>
      </c>
      <c r="BE58" s="288">
        <f t="shared" si="182"/>
        <v>1</v>
      </c>
      <c r="BF58" s="288">
        <f t="shared" si="182"/>
        <v>1</v>
      </c>
      <c r="BG58" s="288">
        <f t="shared" si="182"/>
        <v>1</v>
      </c>
      <c r="BH58" s="288">
        <f t="shared" si="182"/>
        <v>1</v>
      </c>
      <c r="BI58" s="288">
        <f t="shared" si="182"/>
        <v>1</v>
      </c>
      <c r="BJ58" s="288">
        <f t="shared" si="182"/>
        <v>1</v>
      </c>
      <c r="BK58" s="288">
        <f t="shared" si="182"/>
        <v>1</v>
      </c>
      <c r="BL58" s="288">
        <f t="shared" si="182"/>
        <v>1</v>
      </c>
      <c r="BM58" s="288">
        <f t="shared" si="182"/>
        <v>1</v>
      </c>
      <c r="BN58" s="288">
        <f t="shared" si="182"/>
        <v>1</v>
      </c>
      <c r="BO58" s="288">
        <f t="shared" si="182"/>
        <v>1</v>
      </c>
      <c r="BP58" s="288">
        <f t="shared" si="182"/>
        <v>1</v>
      </c>
      <c r="BQ58" s="288">
        <f t="shared" si="183"/>
        <v>1</v>
      </c>
      <c r="BR58" s="288">
        <f t="shared" si="183"/>
        <v>1</v>
      </c>
      <c r="BS58" s="288">
        <f t="shared" si="183"/>
        <v>1</v>
      </c>
      <c r="BT58" s="288">
        <f t="shared" si="183"/>
        <v>1</v>
      </c>
      <c r="BU58" s="288">
        <f t="shared" si="183"/>
        <v>1</v>
      </c>
      <c r="BV58" s="288">
        <f t="shared" si="183"/>
        <v>1</v>
      </c>
      <c r="BW58" s="288">
        <f t="shared" si="183"/>
        <v>1</v>
      </c>
      <c r="BX58" s="288">
        <f t="shared" si="183"/>
        <v>1</v>
      </c>
      <c r="BY58" s="288">
        <f t="shared" si="183"/>
        <v>1</v>
      </c>
      <c r="BZ58" s="288">
        <f t="shared" si="183"/>
        <v>1</v>
      </c>
      <c r="CA58" s="288">
        <f t="shared" si="183"/>
        <v>1</v>
      </c>
      <c r="CB58" s="288">
        <f t="shared" si="183"/>
        <v>1</v>
      </c>
      <c r="CC58" s="288">
        <f t="shared" si="183"/>
        <v>1</v>
      </c>
      <c r="CD58" s="288">
        <f t="shared" si="183"/>
        <v>1</v>
      </c>
      <c r="CE58" s="288">
        <f t="shared" si="183"/>
        <v>1</v>
      </c>
      <c r="CF58" s="288">
        <f t="shared" si="183"/>
        <v>1</v>
      </c>
      <c r="CG58" s="288">
        <f t="shared" si="180"/>
        <v>1</v>
      </c>
      <c r="CH58" s="288">
        <f t="shared" si="179"/>
        <v>1</v>
      </c>
      <c r="CI58" s="288">
        <f t="shared" si="179"/>
        <v>1</v>
      </c>
      <c r="CJ58" s="288">
        <f t="shared" si="179"/>
        <v>1</v>
      </c>
      <c r="CK58" s="288">
        <f t="shared" si="179"/>
        <v>1</v>
      </c>
      <c r="CL58" s="288">
        <f t="shared" si="179"/>
        <v>1</v>
      </c>
      <c r="CM58" s="288">
        <f t="shared" si="179"/>
        <v>1</v>
      </c>
      <c r="CN58" s="288">
        <f t="shared" si="179"/>
        <v>1</v>
      </c>
      <c r="CO58" s="288">
        <f t="shared" si="179"/>
        <v>1</v>
      </c>
      <c r="CP58" s="288">
        <f t="shared" si="179"/>
        <v>1</v>
      </c>
      <c r="CQ58" s="288">
        <f t="shared" si="179"/>
        <v>1</v>
      </c>
      <c r="CR58" s="288">
        <f t="shared" si="179"/>
        <v>1</v>
      </c>
      <c r="CS58" s="288">
        <f t="shared" si="179"/>
        <v>1</v>
      </c>
      <c r="CT58" s="288">
        <f t="shared" si="179"/>
        <v>1</v>
      </c>
      <c r="CU58" s="288">
        <f t="shared" si="179"/>
        <v>1</v>
      </c>
      <c r="CV58" s="288">
        <f t="shared" si="179"/>
        <v>1</v>
      </c>
      <c r="CW58" s="288">
        <f t="shared" si="179"/>
        <v>1</v>
      </c>
      <c r="CX58" s="288">
        <f t="shared" si="175"/>
        <v>1</v>
      </c>
      <c r="CY58" s="288">
        <f t="shared" si="175"/>
        <v>1</v>
      </c>
      <c r="CZ58" s="288">
        <f t="shared" si="176"/>
        <v>1</v>
      </c>
      <c r="DA58" s="288">
        <f t="shared" si="176"/>
        <v>1</v>
      </c>
      <c r="DB58" s="288">
        <f t="shared" si="176"/>
        <v>1</v>
      </c>
      <c r="DC58" s="288">
        <f t="shared" si="176"/>
        <v>1</v>
      </c>
      <c r="DD58" s="288">
        <f t="shared" si="176"/>
        <v>1</v>
      </c>
      <c r="DE58" s="288">
        <f t="shared" si="176"/>
        <v>1</v>
      </c>
      <c r="DF58" s="288">
        <f t="shared" si="176"/>
        <v>1</v>
      </c>
      <c r="DG58" s="288">
        <f t="shared" si="176"/>
        <v>1</v>
      </c>
      <c r="DH58" s="288">
        <f t="shared" si="176"/>
        <v>1</v>
      </c>
      <c r="DI58" s="288">
        <f t="shared" si="176"/>
        <v>1</v>
      </c>
      <c r="DJ58" s="288">
        <f t="shared" si="176"/>
        <v>1</v>
      </c>
      <c r="DK58" s="288">
        <f t="shared" si="176"/>
        <v>1</v>
      </c>
      <c r="DL58" s="288">
        <f t="shared" si="176"/>
        <v>1</v>
      </c>
      <c r="DM58" s="288">
        <f t="shared" si="176"/>
        <v>1</v>
      </c>
      <c r="DN58" s="288">
        <f t="shared" si="176"/>
        <v>1</v>
      </c>
      <c r="DO58" s="288">
        <f t="shared" si="176"/>
        <v>1</v>
      </c>
      <c r="DP58" s="288">
        <f t="shared" si="177"/>
        <v>1</v>
      </c>
      <c r="DQ58" s="288">
        <f t="shared" si="177"/>
        <v>1</v>
      </c>
      <c r="DR58" s="288">
        <f t="shared" si="177"/>
        <v>1</v>
      </c>
      <c r="DS58" s="288">
        <f t="shared" si="177"/>
        <v>1</v>
      </c>
      <c r="DT58" s="288">
        <f t="shared" si="177"/>
        <v>1</v>
      </c>
      <c r="DU58" s="288">
        <f t="shared" si="177"/>
        <v>1</v>
      </c>
      <c r="DV58" s="288">
        <f t="shared" si="177"/>
        <v>1</v>
      </c>
      <c r="DW58" s="288">
        <f t="shared" si="177"/>
        <v>1</v>
      </c>
      <c r="DX58" s="288">
        <f t="shared" si="177"/>
        <v>1</v>
      </c>
      <c r="DY58" s="288">
        <f t="shared" si="177"/>
        <v>1</v>
      </c>
      <c r="DZ58" s="288">
        <f t="shared" si="177"/>
        <v>1</v>
      </c>
      <c r="EA58" s="288">
        <f t="shared" si="177"/>
        <v>1</v>
      </c>
      <c r="EB58" s="288">
        <f t="shared" si="177"/>
        <v>1</v>
      </c>
      <c r="EC58" s="288">
        <f t="shared" si="177"/>
        <v>1</v>
      </c>
      <c r="ED58" s="288">
        <f t="shared" si="177"/>
        <v>1</v>
      </c>
      <c r="EE58" s="288">
        <f t="shared" si="177"/>
        <v>1</v>
      </c>
      <c r="EF58" s="288">
        <f t="shared" si="178"/>
        <v>1</v>
      </c>
      <c r="EG58" s="288">
        <f t="shared" si="178"/>
        <v>1</v>
      </c>
      <c r="EH58" s="288">
        <f t="shared" si="178"/>
        <v>1</v>
      </c>
      <c r="EI58" s="288">
        <f t="shared" si="178"/>
        <v>1</v>
      </c>
      <c r="EJ58" s="288">
        <f t="shared" si="178"/>
        <v>1</v>
      </c>
      <c r="EK58" s="288">
        <f t="shared" si="178"/>
        <v>1</v>
      </c>
      <c r="EL58" s="288">
        <f t="shared" si="178"/>
        <v>1</v>
      </c>
      <c r="EM58" s="288">
        <f t="shared" si="178"/>
        <v>1</v>
      </c>
      <c r="EN58" s="288">
        <f t="shared" si="178"/>
        <v>1</v>
      </c>
      <c r="EO58" s="288">
        <f t="shared" si="178"/>
        <v>1</v>
      </c>
      <c r="EP58" s="288">
        <f t="shared" si="178"/>
        <v>1</v>
      </c>
      <c r="EQ58" s="288">
        <f t="shared" si="178"/>
        <v>1</v>
      </c>
      <c r="ER58" s="288">
        <f t="shared" si="178"/>
        <v>1</v>
      </c>
      <c r="ES58" s="288">
        <f t="shared" si="164"/>
        <v>1</v>
      </c>
      <c r="ET58" s="288">
        <f t="shared" si="172"/>
        <v>1</v>
      </c>
      <c r="EU58" s="288">
        <f t="shared" si="172"/>
        <v>1</v>
      </c>
      <c r="EV58" s="288">
        <f t="shared" si="172"/>
        <v>1</v>
      </c>
      <c r="EW58" s="288">
        <f t="shared" si="172"/>
        <v>1</v>
      </c>
      <c r="EX58" s="288">
        <f t="shared" si="172"/>
        <v>1</v>
      </c>
      <c r="EY58" s="288">
        <f t="shared" si="172"/>
        <v>1</v>
      </c>
      <c r="EZ58" s="288">
        <f t="shared" si="172"/>
        <v>1</v>
      </c>
      <c r="FA58" s="288">
        <f t="shared" si="172"/>
        <v>1</v>
      </c>
      <c r="FB58" s="288">
        <f t="shared" si="172"/>
        <v>1</v>
      </c>
    </row>
    <row r="59" spans="3:158" ht="11.25" customHeight="1" outlineLevel="1" x14ac:dyDescent="0.2">
      <c r="C59" s="285">
        <f t="shared" si="157"/>
        <v>36</v>
      </c>
      <c r="D59" s="379"/>
      <c r="E59" s="380"/>
      <c r="F59" s="381"/>
      <c r="G59" s="381"/>
      <c r="H59" s="286">
        <f t="shared" si="173"/>
        <v>31</v>
      </c>
      <c r="I59" s="382"/>
      <c r="J59" s="287">
        <f t="shared" si="152"/>
        <v>43404</v>
      </c>
      <c r="T59" s="171"/>
      <c r="U59" s="288">
        <f t="shared" si="184"/>
        <v>1</v>
      </c>
      <c r="V59" s="288">
        <f t="shared" si="184"/>
        <v>1</v>
      </c>
      <c r="W59" s="288">
        <f t="shared" si="184"/>
        <v>1</v>
      </c>
      <c r="X59" s="288">
        <f t="shared" si="184"/>
        <v>1</v>
      </c>
      <c r="Y59" s="288">
        <f t="shared" si="184"/>
        <v>1</v>
      </c>
      <c r="Z59" s="288">
        <f t="shared" si="184"/>
        <v>1</v>
      </c>
      <c r="AA59" s="288">
        <f t="shared" si="184"/>
        <v>1</v>
      </c>
      <c r="AB59" s="288">
        <f t="shared" si="184"/>
        <v>1</v>
      </c>
      <c r="AC59" s="288">
        <f t="shared" si="184"/>
        <v>1</v>
      </c>
      <c r="AD59" s="288">
        <f t="shared" si="184"/>
        <v>1</v>
      </c>
      <c r="AE59" s="288">
        <f t="shared" si="184"/>
        <v>1</v>
      </c>
      <c r="AF59" s="288">
        <f t="shared" si="184"/>
        <v>1</v>
      </c>
      <c r="AG59" s="288">
        <f t="shared" si="184"/>
        <v>1</v>
      </c>
      <c r="AH59" s="288">
        <f t="shared" si="184"/>
        <v>1</v>
      </c>
      <c r="AI59" s="288">
        <f t="shared" si="184"/>
        <v>1</v>
      </c>
      <c r="AJ59" s="288">
        <f t="shared" si="184"/>
        <v>1</v>
      </c>
      <c r="AK59" s="288">
        <f t="shared" si="181"/>
        <v>1</v>
      </c>
      <c r="AL59" s="288">
        <f t="shared" si="181"/>
        <v>1</v>
      </c>
      <c r="AM59" s="288">
        <f t="shared" si="181"/>
        <v>1</v>
      </c>
      <c r="AN59" s="288">
        <f t="shared" si="181"/>
        <v>1</v>
      </c>
      <c r="AO59" s="288">
        <f t="shared" si="181"/>
        <v>1</v>
      </c>
      <c r="AP59" s="288">
        <f t="shared" si="181"/>
        <v>1</v>
      </c>
      <c r="AQ59" s="288">
        <f t="shared" si="181"/>
        <v>1</v>
      </c>
      <c r="AR59" s="288">
        <f t="shared" si="181"/>
        <v>1</v>
      </c>
      <c r="AS59" s="288">
        <f t="shared" si="181"/>
        <v>1</v>
      </c>
      <c r="AT59" s="288">
        <f t="shared" si="181"/>
        <v>1</v>
      </c>
      <c r="AU59" s="288">
        <f t="shared" si="181"/>
        <v>1</v>
      </c>
      <c r="AV59" s="288">
        <f t="shared" si="181"/>
        <v>1</v>
      </c>
      <c r="AW59" s="288">
        <f t="shared" si="181"/>
        <v>1</v>
      </c>
      <c r="AX59" s="288">
        <f t="shared" si="181"/>
        <v>1</v>
      </c>
      <c r="AY59" s="288">
        <f t="shared" si="181"/>
        <v>1</v>
      </c>
      <c r="AZ59" s="288">
        <f t="shared" si="181"/>
        <v>1</v>
      </c>
      <c r="BA59" s="288">
        <f t="shared" si="182"/>
        <v>1</v>
      </c>
      <c r="BB59" s="288">
        <f t="shared" si="182"/>
        <v>1</v>
      </c>
      <c r="BC59" s="288">
        <f t="shared" si="182"/>
        <v>1</v>
      </c>
      <c r="BD59" s="288">
        <f t="shared" si="182"/>
        <v>1</v>
      </c>
      <c r="BE59" s="288">
        <f t="shared" si="182"/>
        <v>1</v>
      </c>
      <c r="BF59" s="288">
        <f t="shared" si="182"/>
        <v>1</v>
      </c>
      <c r="BG59" s="288">
        <f t="shared" si="182"/>
        <v>1</v>
      </c>
      <c r="BH59" s="288">
        <f t="shared" si="182"/>
        <v>1</v>
      </c>
      <c r="BI59" s="288">
        <f t="shared" si="182"/>
        <v>1</v>
      </c>
      <c r="BJ59" s="288">
        <f t="shared" si="182"/>
        <v>1</v>
      </c>
      <c r="BK59" s="288">
        <f t="shared" si="182"/>
        <v>1</v>
      </c>
      <c r="BL59" s="288">
        <f t="shared" si="182"/>
        <v>1</v>
      </c>
      <c r="BM59" s="288">
        <f t="shared" si="182"/>
        <v>1</v>
      </c>
      <c r="BN59" s="288">
        <f t="shared" si="182"/>
        <v>1</v>
      </c>
      <c r="BO59" s="288">
        <f t="shared" si="182"/>
        <v>1</v>
      </c>
      <c r="BP59" s="288">
        <f t="shared" si="182"/>
        <v>1</v>
      </c>
      <c r="BQ59" s="288">
        <f t="shared" si="183"/>
        <v>1</v>
      </c>
      <c r="BR59" s="288">
        <f t="shared" si="183"/>
        <v>1</v>
      </c>
      <c r="BS59" s="288">
        <f t="shared" si="183"/>
        <v>1</v>
      </c>
      <c r="BT59" s="288">
        <f t="shared" si="183"/>
        <v>1</v>
      </c>
      <c r="BU59" s="288">
        <f t="shared" si="183"/>
        <v>1</v>
      </c>
      <c r="BV59" s="288">
        <f t="shared" si="183"/>
        <v>1</v>
      </c>
      <c r="BW59" s="288">
        <f t="shared" si="183"/>
        <v>1</v>
      </c>
      <c r="BX59" s="288">
        <f t="shared" si="183"/>
        <v>1</v>
      </c>
      <c r="BY59" s="288">
        <f t="shared" si="183"/>
        <v>1</v>
      </c>
      <c r="BZ59" s="288">
        <f t="shared" si="183"/>
        <v>1</v>
      </c>
      <c r="CA59" s="288">
        <f t="shared" si="183"/>
        <v>1</v>
      </c>
      <c r="CB59" s="288">
        <f t="shared" si="183"/>
        <v>1</v>
      </c>
      <c r="CC59" s="288">
        <f t="shared" si="183"/>
        <v>1</v>
      </c>
      <c r="CD59" s="288">
        <f t="shared" si="183"/>
        <v>1</v>
      </c>
      <c r="CE59" s="288">
        <f t="shared" si="183"/>
        <v>1</v>
      </c>
      <c r="CF59" s="288">
        <f t="shared" si="183"/>
        <v>1</v>
      </c>
      <c r="CG59" s="288">
        <f t="shared" si="180"/>
        <v>1</v>
      </c>
      <c r="CH59" s="288">
        <f t="shared" si="179"/>
        <v>1</v>
      </c>
      <c r="CI59" s="288">
        <f t="shared" si="179"/>
        <v>1</v>
      </c>
      <c r="CJ59" s="288">
        <f t="shared" si="179"/>
        <v>1</v>
      </c>
      <c r="CK59" s="288">
        <f t="shared" si="179"/>
        <v>1</v>
      </c>
      <c r="CL59" s="288">
        <f t="shared" si="179"/>
        <v>1</v>
      </c>
      <c r="CM59" s="288">
        <f t="shared" si="179"/>
        <v>1</v>
      </c>
      <c r="CN59" s="288">
        <f t="shared" si="179"/>
        <v>1</v>
      </c>
      <c r="CO59" s="288">
        <f t="shared" si="179"/>
        <v>1</v>
      </c>
      <c r="CP59" s="288">
        <f t="shared" si="179"/>
        <v>1</v>
      </c>
      <c r="CQ59" s="288">
        <f t="shared" si="179"/>
        <v>1</v>
      </c>
      <c r="CR59" s="288">
        <f t="shared" si="179"/>
        <v>1</v>
      </c>
      <c r="CS59" s="288">
        <f t="shared" si="179"/>
        <v>1</v>
      </c>
      <c r="CT59" s="288">
        <f t="shared" si="179"/>
        <v>1</v>
      </c>
      <c r="CU59" s="288">
        <f t="shared" si="179"/>
        <v>1</v>
      </c>
      <c r="CV59" s="288">
        <f t="shared" si="179"/>
        <v>1</v>
      </c>
      <c r="CW59" s="288">
        <f t="shared" si="179"/>
        <v>1</v>
      </c>
      <c r="CX59" s="288">
        <f t="shared" si="175"/>
        <v>1</v>
      </c>
      <c r="CY59" s="288">
        <f t="shared" si="175"/>
        <v>1</v>
      </c>
      <c r="CZ59" s="288">
        <f t="shared" si="176"/>
        <v>1</v>
      </c>
      <c r="DA59" s="288">
        <f t="shared" si="176"/>
        <v>1</v>
      </c>
      <c r="DB59" s="288">
        <f t="shared" si="176"/>
        <v>1</v>
      </c>
      <c r="DC59" s="288">
        <f t="shared" si="176"/>
        <v>1</v>
      </c>
      <c r="DD59" s="288">
        <f t="shared" si="176"/>
        <v>1</v>
      </c>
      <c r="DE59" s="288">
        <f t="shared" si="176"/>
        <v>1</v>
      </c>
      <c r="DF59" s="288">
        <f t="shared" si="176"/>
        <v>1</v>
      </c>
      <c r="DG59" s="288">
        <f t="shared" si="176"/>
        <v>1</v>
      </c>
      <c r="DH59" s="288">
        <f t="shared" si="176"/>
        <v>1</v>
      </c>
      <c r="DI59" s="288">
        <f t="shared" si="176"/>
        <v>1</v>
      </c>
      <c r="DJ59" s="288">
        <f t="shared" si="176"/>
        <v>1</v>
      </c>
      <c r="DK59" s="288">
        <f t="shared" si="176"/>
        <v>1</v>
      </c>
      <c r="DL59" s="288">
        <f t="shared" si="176"/>
        <v>1</v>
      </c>
      <c r="DM59" s="288">
        <f t="shared" si="176"/>
        <v>1</v>
      </c>
      <c r="DN59" s="288">
        <f t="shared" si="176"/>
        <v>1</v>
      </c>
      <c r="DO59" s="288">
        <f t="shared" si="176"/>
        <v>1</v>
      </c>
      <c r="DP59" s="288">
        <f t="shared" si="177"/>
        <v>1</v>
      </c>
      <c r="DQ59" s="288">
        <f t="shared" si="177"/>
        <v>1</v>
      </c>
      <c r="DR59" s="288">
        <f t="shared" si="177"/>
        <v>1</v>
      </c>
      <c r="DS59" s="288">
        <f t="shared" si="177"/>
        <v>1</v>
      </c>
      <c r="DT59" s="288">
        <f t="shared" si="177"/>
        <v>1</v>
      </c>
      <c r="DU59" s="288">
        <f t="shared" si="177"/>
        <v>1</v>
      </c>
      <c r="DV59" s="288">
        <f t="shared" si="177"/>
        <v>1</v>
      </c>
      <c r="DW59" s="288">
        <f t="shared" si="177"/>
        <v>1</v>
      </c>
      <c r="DX59" s="288">
        <f t="shared" si="177"/>
        <v>1</v>
      </c>
      <c r="DY59" s="288">
        <f t="shared" si="177"/>
        <v>1</v>
      </c>
      <c r="DZ59" s="288">
        <f t="shared" si="177"/>
        <v>1</v>
      </c>
      <c r="EA59" s="288">
        <f t="shared" si="177"/>
        <v>1</v>
      </c>
      <c r="EB59" s="288">
        <f t="shared" si="177"/>
        <v>1</v>
      </c>
      <c r="EC59" s="288">
        <f t="shared" si="177"/>
        <v>1</v>
      </c>
      <c r="ED59" s="288">
        <f t="shared" si="177"/>
        <v>1</v>
      </c>
      <c r="EE59" s="288">
        <f t="shared" si="177"/>
        <v>1</v>
      </c>
      <c r="EF59" s="288">
        <f t="shared" si="178"/>
        <v>1</v>
      </c>
      <c r="EG59" s="288">
        <f t="shared" si="178"/>
        <v>1</v>
      </c>
      <c r="EH59" s="288">
        <f t="shared" si="178"/>
        <v>1</v>
      </c>
      <c r="EI59" s="288">
        <f t="shared" si="178"/>
        <v>1</v>
      </c>
      <c r="EJ59" s="288">
        <f t="shared" si="178"/>
        <v>1</v>
      </c>
      <c r="EK59" s="288">
        <f t="shared" si="178"/>
        <v>1</v>
      </c>
      <c r="EL59" s="288">
        <f t="shared" si="178"/>
        <v>1</v>
      </c>
      <c r="EM59" s="288">
        <f t="shared" si="178"/>
        <v>1</v>
      </c>
      <c r="EN59" s="288">
        <f t="shared" si="178"/>
        <v>1</v>
      </c>
      <c r="EO59" s="288">
        <f t="shared" si="178"/>
        <v>1</v>
      </c>
      <c r="EP59" s="288">
        <f t="shared" si="178"/>
        <v>1</v>
      </c>
      <c r="EQ59" s="288">
        <f t="shared" si="178"/>
        <v>1</v>
      </c>
      <c r="ER59" s="288">
        <f t="shared" si="178"/>
        <v>1</v>
      </c>
      <c r="ES59" s="288">
        <f t="shared" si="164"/>
        <v>1</v>
      </c>
      <c r="ET59" s="288">
        <f t="shared" si="164"/>
        <v>1</v>
      </c>
      <c r="EU59" s="288">
        <f t="shared" si="164"/>
        <v>1</v>
      </c>
      <c r="EV59" s="288">
        <f t="shared" si="164"/>
        <v>1</v>
      </c>
      <c r="EW59" s="288">
        <f t="shared" si="164"/>
        <v>1</v>
      </c>
      <c r="EX59" s="288">
        <f t="shared" si="164"/>
        <v>1</v>
      </c>
      <c r="EY59" s="288">
        <f t="shared" si="164"/>
        <v>1</v>
      </c>
      <c r="EZ59" s="288">
        <f t="shared" si="164"/>
        <v>1</v>
      </c>
      <c r="FA59" s="288">
        <f t="shared" si="164"/>
        <v>1</v>
      </c>
      <c r="FB59" s="288">
        <f t="shared" si="164"/>
        <v>1</v>
      </c>
    </row>
    <row r="60" spans="3:158" ht="11.25" customHeight="1" outlineLevel="1" x14ac:dyDescent="0.2">
      <c r="C60" s="285">
        <f t="shared" si="157"/>
        <v>37</v>
      </c>
      <c r="D60" s="379"/>
      <c r="E60" s="380"/>
      <c r="F60" s="381"/>
      <c r="G60" s="381"/>
      <c r="H60" s="286">
        <f t="shared" si="173"/>
        <v>31</v>
      </c>
      <c r="I60" s="382"/>
      <c r="J60" s="287">
        <f t="shared" si="152"/>
        <v>43404</v>
      </c>
      <c r="T60" s="171"/>
      <c r="U60" s="288">
        <f t="shared" si="184"/>
        <v>1</v>
      </c>
      <c r="V60" s="288">
        <f t="shared" si="184"/>
        <v>1</v>
      </c>
      <c r="W60" s="288">
        <f t="shared" si="184"/>
        <v>1</v>
      </c>
      <c r="X60" s="288">
        <f t="shared" si="184"/>
        <v>1</v>
      </c>
      <c r="Y60" s="288">
        <f t="shared" si="184"/>
        <v>1</v>
      </c>
      <c r="Z60" s="288">
        <f t="shared" si="184"/>
        <v>1</v>
      </c>
      <c r="AA60" s="288">
        <f t="shared" si="184"/>
        <v>1</v>
      </c>
      <c r="AB60" s="288">
        <f t="shared" si="184"/>
        <v>1</v>
      </c>
      <c r="AC60" s="288">
        <f t="shared" si="184"/>
        <v>1</v>
      </c>
      <c r="AD60" s="288">
        <f t="shared" si="184"/>
        <v>1</v>
      </c>
      <c r="AE60" s="288">
        <f t="shared" si="184"/>
        <v>1</v>
      </c>
      <c r="AF60" s="288">
        <f t="shared" si="184"/>
        <v>1</v>
      </c>
      <c r="AG60" s="288">
        <f t="shared" si="184"/>
        <v>1</v>
      </c>
      <c r="AH60" s="288">
        <f t="shared" si="184"/>
        <v>1</v>
      </c>
      <c r="AI60" s="288">
        <f t="shared" si="184"/>
        <v>1</v>
      </c>
      <c r="AJ60" s="288">
        <f t="shared" si="184"/>
        <v>1</v>
      </c>
      <c r="AK60" s="288">
        <f t="shared" si="181"/>
        <v>1</v>
      </c>
      <c r="AL60" s="288">
        <f t="shared" si="181"/>
        <v>1</v>
      </c>
      <c r="AM60" s="288">
        <f t="shared" si="181"/>
        <v>1</v>
      </c>
      <c r="AN60" s="288">
        <f t="shared" si="181"/>
        <v>1</v>
      </c>
      <c r="AO60" s="288">
        <f t="shared" si="181"/>
        <v>1</v>
      </c>
      <c r="AP60" s="288">
        <f t="shared" si="181"/>
        <v>1</v>
      </c>
      <c r="AQ60" s="288">
        <f t="shared" si="181"/>
        <v>1</v>
      </c>
      <c r="AR60" s="288">
        <f t="shared" si="181"/>
        <v>1</v>
      </c>
      <c r="AS60" s="288">
        <f t="shared" si="181"/>
        <v>1</v>
      </c>
      <c r="AT60" s="288">
        <f t="shared" si="181"/>
        <v>1</v>
      </c>
      <c r="AU60" s="288">
        <f t="shared" si="181"/>
        <v>1</v>
      </c>
      <c r="AV60" s="288">
        <f t="shared" si="181"/>
        <v>1</v>
      </c>
      <c r="AW60" s="288">
        <f t="shared" si="181"/>
        <v>1</v>
      </c>
      <c r="AX60" s="288">
        <f t="shared" si="181"/>
        <v>1</v>
      </c>
      <c r="AY60" s="288">
        <f t="shared" si="181"/>
        <v>1</v>
      </c>
      <c r="AZ60" s="288">
        <f t="shared" si="181"/>
        <v>1</v>
      </c>
      <c r="BA60" s="288">
        <f t="shared" si="182"/>
        <v>1</v>
      </c>
      <c r="BB60" s="288">
        <f t="shared" si="182"/>
        <v>1</v>
      </c>
      <c r="BC60" s="288">
        <f t="shared" si="182"/>
        <v>1</v>
      </c>
      <c r="BD60" s="288">
        <f t="shared" si="182"/>
        <v>1</v>
      </c>
      <c r="BE60" s="288">
        <f t="shared" si="182"/>
        <v>1</v>
      </c>
      <c r="BF60" s="288">
        <f t="shared" si="182"/>
        <v>1</v>
      </c>
      <c r="BG60" s="288">
        <f t="shared" si="182"/>
        <v>1</v>
      </c>
      <c r="BH60" s="288">
        <f t="shared" si="182"/>
        <v>1</v>
      </c>
      <c r="BI60" s="288">
        <f t="shared" si="182"/>
        <v>1</v>
      </c>
      <c r="BJ60" s="288">
        <f t="shared" si="182"/>
        <v>1</v>
      </c>
      <c r="BK60" s="288">
        <f t="shared" si="182"/>
        <v>1</v>
      </c>
      <c r="BL60" s="288">
        <f t="shared" si="182"/>
        <v>1</v>
      </c>
      <c r="BM60" s="288">
        <f t="shared" si="182"/>
        <v>1</v>
      </c>
      <c r="BN60" s="288">
        <f t="shared" si="182"/>
        <v>1</v>
      </c>
      <c r="BO60" s="288">
        <f t="shared" si="182"/>
        <v>1</v>
      </c>
      <c r="BP60" s="288">
        <f t="shared" si="182"/>
        <v>1</v>
      </c>
      <c r="BQ60" s="288">
        <f t="shared" si="183"/>
        <v>1</v>
      </c>
      <c r="BR60" s="288">
        <f t="shared" si="183"/>
        <v>1</v>
      </c>
      <c r="BS60" s="288">
        <f t="shared" si="183"/>
        <v>1</v>
      </c>
      <c r="BT60" s="288">
        <f t="shared" si="183"/>
        <v>1</v>
      </c>
      <c r="BU60" s="288">
        <f t="shared" si="183"/>
        <v>1</v>
      </c>
      <c r="BV60" s="288">
        <f t="shared" si="183"/>
        <v>1</v>
      </c>
      <c r="BW60" s="288">
        <f t="shared" si="183"/>
        <v>1</v>
      </c>
      <c r="BX60" s="288">
        <f t="shared" si="183"/>
        <v>1</v>
      </c>
      <c r="BY60" s="288">
        <f t="shared" si="183"/>
        <v>1</v>
      </c>
      <c r="BZ60" s="288">
        <f t="shared" si="183"/>
        <v>1</v>
      </c>
      <c r="CA60" s="288">
        <f t="shared" si="183"/>
        <v>1</v>
      </c>
      <c r="CB60" s="288">
        <f t="shared" si="183"/>
        <v>1</v>
      </c>
      <c r="CC60" s="288">
        <f t="shared" si="183"/>
        <v>1</v>
      </c>
      <c r="CD60" s="288">
        <f t="shared" si="183"/>
        <v>1</v>
      </c>
      <c r="CE60" s="288">
        <f t="shared" si="183"/>
        <v>1</v>
      </c>
      <c r="CF60" s="288">
        <f t="shared" si="183"/>
        <v>1</v>
      </c>
      <c r="CG60" s="288">
        <f t="shared" si="180"/>
        <v>1</v>
      </c>
      <c r="CH60" s="288">
        <f t="shared" si="179"/>
        <v>1</v>
      </c>
      <c r="CI60" s="288">
        <f t="shared" si="179"/>
        <v>1</v>
      </c>
      <c r="CJ60" s="288">
        <f t="shared" si="179"/>
        <v>1</v>
      </c>
      <c r="CK60" s="288">
        <f t="shared" si="179"/>
        <v>1</v>
      </c>
      <c r="CL60" s="288">
        <f t="shared" si="179"/>
        <v>1</v>
      </c>
      <c r="CM60" s="288">
        <f t="shared" si="179"/>
        <v>1</v>
      </c>
      <c r="CN60" s="288">
        <f t="shared" si="179"/>
        <v>1</v>
      </c>
      <c r="CO60" s="288">
        <f t="shared" si="179"/>
        <v>1</v>
      </c>
      <c r="CP60" s="288">
        <f t="shared" si="179"/>
        <v>1</v>
      </c>
      <c r="CQ60" s="288">
        <f t="shared" si="179"/>
        <v>1</v>
      </c>
      <c r="CR60" s="288">
        <f t="shared" si="179"/>
        <v>1</v>
      </c>
      <c r="CS60" s="288">
        <f t="shared" si="179"/>
        <v>1</v>
      </c>
      <c r="CT60" s="288">
        <f t="shared" si="179"/>
        <v>1</v>
      </c>
      <c r="CU60" s="288">
        <f t="shared" si="179"/>
        <v>1</v>
      </c>
      <c r="CV60" s="288">
        <f t="shared" si="179"/>
        <v>1</v>
      </c>
      <c r="CW60" s="288">
        <f t="shared" si="179"/>
        <v>1</v>
      </c>
      <c r="CX60" s="288">
        <f t="shared" si="175"/>
        <v>1</v>
      </c>
      <c r="CY60" s="288">
        <f t="shared" si="175"/>
        <v>1</v>
      </c>
      <c r="CZ60" s="288">
        <f t="shared" si="176"/>
        <v>1</v>
      </c>
      <c r="DA60" s="288">
        <f t="shared" si="176"/>
        <v>1</v>
      </c>
      <c r="DB60" s="288">
        <f t="shared" si="176"/>
        <v>1</v>
      </c>
      <c r="DC60" s="288">
        <f t="shared" si="176"/>
        <v>1</v>
      </c>
      <c r="DD60" s="288">
        <f t="shared" si="176"/>
        <v>1</v>
      </c>
      <c r="DE60" s="288">
        <f t="shared" si="176"/>
        <v>1</v>
      </c>
      <c r="DF60" s="288">
        <f t="shared" si="176"/>
        <v>1</v>
      </c>
      <c r="DG60" s="288">
        <f t="shared" si="176"/>
        <v>1</v>
      </c>
      <c r="DH60" s="288">
        <f t="shared" si="176"/>
        <v>1</v>
      </c>
      <c r="DI60" s="288">
        <f t="shared" si="176"/>
        <v>1</v>
      </c>
      <c r="DJ60" s="288">
        <f t="shared" si="176"/>
        <v>1</v>
      </c>
      <c r="DK60" s="288">
        <f t="shared" si="176"/>
        <v>1</v>
      </c>
      <c r="DL60" s="288">
        <f t="shared" si="176"/>
        <v>1</v>
      </c>
      <c r="DM60" s="288">
        <f t="shared" si="176"/>
        <v>1</v>
      </c>
      <c r="DN60" s="288">
        <f t="shared" si="176"/>
        <v>1</v>
      </c>
      <c r="DO60" s="288">
        <f t="shared" ref="DO60:ED63" si="185">(DO$14&lt;=$H60)+(DO$14&gt;=$J60)</f>
        <v>1</v>
      </c>
      <c r="DP60" s="288">
        <f t="shared" si="185"/>
        <v>1</v>
      </c>
      <c r="DQ60" s="288">
        <f t="shared" si="185"/>
        <v>1</v>
      </c>
      <c r="DR60" s="288">
        <f t="shared" si="185"/>
        <v>1</v>
      </c>
      <c r="DS60" s="288">
        <f t="shared" si="185"/>
        <v>1</v>
      </c>
      <c r="DT60" s="288">
        <f t="shared" si="185"/>
        <v>1</v>
      </c>
      <c r="DU60" s="288">
        <f t="shared" si="185"/>
        <v>1</v>
      </c>
      <c r="DV60" s="288">
        <f t="shared" si="185"/>
        <v>1</v>
      </c>
      <c r="DW60" s="288">
        <f t="shared" si="185"/>
        <v>1</v>
      </c>
      <c r="DX60" s="288">
        <f t="shared" si="185"/>
        <v>1</v>
      </c>
      <c r="DY60" s="288">
        <f t="shared" si="185"/>
        <v>1</v>
      </c>
      <c r="DZ60" s="288">
        <f t="shared" si="185"/>
        <v>1</v>
      </c>
      <c r="EA60" s="288">
        <f t="shared" si="185"/>
        <v>1</v>
      </c>
      <c r="EB60" s="288">
        <f t="shared" si="185"/>
        <v>1</v>
      </c>
      <c r="EC60" s="288">
        <f t="shared" si="185"/>
        <v>1</v>
      </c>
      <c r="ED60" s="288">
        <f t="shared" si="185"/>
        <v>1</v>
      </c>
      <c r="EE60" s="288">
        <f t="shared" si="177"/>
        <v>1</v>
      </c>
      <c r="EF60" s="288">
        <f t="shared" si="178"/>
        <v>1</v>
      </c>
      <c r="EG60" s="288">
        <f t="shared" si="178"/>
        <v>1</v>
      </c>
      <c r="EH60" s="288">
        <f t="shared" si="178"/>
        <v>1</v>
      </c>
      <c r="EI60" s="288">
        <f t="shared" si="178"/>
        <v>1</v>
      </c>
      <c r="EJ60" s="288">
        <f t="shared" si="178"/>
        <v>1</v>
      </c>
      <c r="EK60" s="288">
        <f t="shared" si="178"/>
        <v>1</v>
      </c>
      <c r="EL60" s="288">
        <f t="shared" si="178"/>
        <v>1</v>
      </c>
      <c r="EM60" s="288">
        <f t="shared" si="178"/>
        <v>1</v>
      </c>
      <c r="EN60" s="288">
        <f t="shared" si="178"/>
        <v>1</v>
      </c>
      <c r="EO60" s="288">
        <f t="shared" si="178"/>
        <v>1</v>
      </c>
      <c r="EP60" s="288">
        <f t="shared" si="178"/>
        <v>1</v>
      </c>
      <c r="EQ60" s="288">
        <f t="shared" si="178"/>
        <v>1</v>
      </c>
      <c r="ER60" s="288">
        <f t="shared" si="178"/>
        <v>1</v>
      </c>
      <c r="ES60" s="288">
        <f t="shared" si="178"/>
        <v>1</v>
      </c>
      <c r="ET60" s="288">
        <f t="shared" si="178"/>
        <v>1</v>
      </c>
      <c r="EU60" s="288">
        <f t="shared" si="178"/>
        <v>1</v>
      </c>
      <c r="EV60" s="288">
        <f t="shared" ref="ET60:FB63" si="186">(EV$14&lt;=$H60)+(EV$14&gt;=$J60)</f>
        <v>1</v>
      </c>
      <c r="EW60" s="288">
        <f t="shared" si="186"/>
        <v>1</v>
      </c>
      <c r="EX60" s="288">
        <f t="shared" si="186"/>
        <v>1</v>
      </c>
      <c r="EY60" s="288">
        <f t="shared" si="186"/>
        <v>1</v>
      </c>
      <c r="EZ60" s="288">
        <f t="shared" si="186"/>
        <v>1</v>
      </c>
      <c r="FA60" s="288">
        <f t="shared" si="186"/>
        <v>1</v>
      </c>
      <c r="FB60" s="288">
        <f t="shared" si="186"/>
        <v>1</v>
      </c>
    </row>
    <row r="61" spans="3:158" ht="11.25" customHeight="1" outlineLevel="1" x14ac:dyDescent="0.2">
      <c r="C61" s="285">
        <f t="shared" si="157"/>
        <v>38</v>
      </c>
      <c r="D61" s="379"/>
      <c r="E61" s="380"/>
      <c r="F61" s="381"/>
      <c r="G61" s="381"/>
      <c r="H61" s="286">
        <f t="shared" si="173"/>
        <v>31</v>
      </c>
      <c r="I61" s="382"/>
      <c r="J61" s="287">
        <f t="shared" si="152"/>
        <v>43404</v>
      </c>
      <c r="T61" s="171"/>
      <c r="U61" s="288">
        <f t="shared" si="184"/>
        <v>1</v>
      </c>
      <c r="V61" s="288">
        <f t="shared" si="184"/>
        <v>1</v>
      </c>
      <c r="W61" s="288">
        <f t="shared" si="184"/>
        <v>1</v>
      </c>
      <c r="X61" s="288">
        <f t="shared" si="184"/>
        <v>1</v>
      </c>
      <c r="Y61" s="288">
        <f t="shared" si="184"/>
        <v>1</v>
      </c>
      <c r="Z61" s="288">
        <f t="shared" si="184"/>
        <v>1</v>
      </c>
      <c r="AA61" s="288">
        <f t="shared" si="184"/>
        <v>1</v>
      </c>
      <c r="AB61" s="288">
        <f t="shared" si="184"/>
        <v>1</v>
      </c>
      <c r="AC61" s="288">
        <f t="shared" si="184"/>
        <v>1</v>
      </c>
      <c r="AD61" s="288">
        <f t="shared" si="184"/>
        <v>1</v>
      </c>
      <c r="AE61" s="288">
        <f t="shared" si="184"/>
        <v>1</v>
      </c>
      <c r="AF61" s="288">
        <f t="shared" si="184"/>
        <v>1</v>
      </c>
      <c r="AG61" s="288">
        <f t="shared" si="184"/>
        <v>1</v>
      </c>
      <c r="AH61" s="288">
        <f t="shared" si="184"/>
        <v>1</v>
      </c>
      <c r="AI61" s="288">
        <f t="shared" si="184"/>
        <v>1</v>
      </c>
      <c r="AJ61" s="288">
        <f t="shared" si="184"/>
        <v>1</v>
      </c>
      <c r="AK61" s="288">
        <f t="shared" si="181"/>
        <v>1</v>
      </c>
      <c r="AL61" s="288">
        <f t="shared" si="181"/>
        <v>1</v>
      </c>
      <c r="AM61" s="288">
        <f t="shared" si="181"/>
        <v>1</v>
      </c>
      <c r="AN61" s="288">
        <f t="shared" si="181"/>
        <v>1</v>
      </c>
      <c r="AO61" s="288">
        <f t="shared" si="181"/>
        <v>1</v>
      </c>
      <c r="AP61" s="288">
        <f t="shared" si="181"/>
        <v>1</v>
      </c>
      <c r="AQ61" s="288">
        <f t="shared" si="181"/>
        <v>1</v>
      </c>
      <c r="AR61" s="288">
        <f t="shared" si="181"/>
        <v>1</v>
      </c>
      <c r="AS61" s="288">
        <f t="shared" si="181"/>
        <v>1</v>
      </c>
      <c r="AT61" s="288">
        <f t="shared" si="181"/>
        <v>1</v>
      </c>
      <c r="AU61" s="288">
        <f t="shared" si="181"/>
        <v>1</v>
      </c>
      <c r="AV61" s="288">
        <f t="shared" si="181"/>
        <v>1</v>
      </c>
      <c r="AW61" s="288">
        <f t="shared" si="181"/>
        <v>1</v>
      </c>
      <c r="AX61" s="288">
        <f t="shared" si="181"/>
        <v>1</v>
      </c>
      <c r="AY61" s="288">
        <f t="shared" si="181"/>
        <v>1</v>
      </c>
      <c r="AZ61" s="288">
        <f t="shared" si="181"/>
        <v>1</v>
      </c>
      <c r="BA61" s="288">
        <f t="shared" si="182"/>
        <v>1</v>
      </c>
      <c r="BB61" s="288">
        <f t="shared" si="182"/>
        <v>1</v>
      </c>
      <c r="BC61" s="288">
        <f t="shared" si="182"/>
        <v>1</v>
      </c>
      <c r="BD61" s="288">
        <f t="shared" si="182"/>
        <v>1</v>
      </c>
      <c r="BE61" s="288">
        <f t="shared" si="182"/>
        <v>1</v>
      </c>
      <c r="BF61" s="288">
        <f t="shared" si="182"/>
        <v>1</v>
      </c>
      <c r="BG61" s="288">
        <f t="shared" si="182"/>
        <v>1</v>
      </c>
      <c r="BH61" s="288">
        <f t="shared" si="182"/>
        <v>1</v>
      </c>
      <c r="BI61" s="288">
        <f t="shared" si="182"/>
        <v>1</v>
      </c>
      <c r="BJ61" s="288">
        <f t="shared" si="182"/>
        <v>1</v>
      </c>
      <c r="BK61" s="288">
        <f t="shared" si="182"/>
        <v>1</v>
      </c>
      <c r="BL61" s="288">
        <f t="shared" si="182"/>
        <v>1</v>
      </c>
      <c r="BM61" s="288">
        <f t="shared" si="182"/>
        <v>1</v>
      </c>
      <c r="BN61" s="288">
        <f t="shared" si="182"/>
        <v>1</v>
      </c>
      <c r="BO61" s="288">
        <f t="shared" si="182"/>
        <v>1</v>
      </c>
      <c r="BP61" s="288">
        <f t="shared" si="182"/>
        <v>1</v>
      </c>
      <c r="BQ61" s="288">
        <f t="shared" si="183"/>
        <v>1</v>
      </c>
      <c r="BR61" s="288">
        <f t="shared" si="183"/>
        <v>1</v>
      </c>
      <c r="BS61" s="288">
        <f t="shared" si="183"/>
        <v>1</v>
      </c>
      <c r="BT61" s="288">
        <f t="shared" si="183"/>
        <v>1</v>
      </c>
      <c r="BU61" s="288">
        <f t="shared" si="183"/>
        <v>1</v>
      </c>
      <c r="BV61" s="288">
        <f t="shared" si="183"/>
        <v>1</v>
      </c>
      <c r="BW61" s="288">
        <f t="shared" si="183"/>
        <v>1</v>
      </c>
      <c r="BX61" s="288">
        <f t="shared" si="183"/>
        <v>1</v>
      </c>
      <c r="BY61" s="288">
        <f t="shared" si="183"/>
        <v>1</v>
      </c>
      <c r="BZ61" s="288">
        <f t="shared" si="183"/>
        <v>1</v>
      </c>
      <c r="CA61" s="288">
        <f t="shared" si="183"/>
        <v>1</v>
      </c>
      <c r="CB61" s="288">
        <f t="shared" si="183"/>
        <v>1</v>
      </c>
      <c r="CC61" s="288">
        <f t="shared" si="183"/>
        <v>1</v>
      </c>
      <c r="CD61" s="288">
        <f t="shared" si="183"/>
        <v>1</v>
      </c>
      <c r="CE61" s="288">
        <f t="shared" si="183"/>
        <v>1</v>
      </c>
      <c r="CF61" s="288">
        <f t="shared" si="183"/>
        <v>1</v>
      </c>
      <c r="CG61" s="288">
        <f t="shared" si="180"/>
        <v>1</v>
      </c>
      <c r="CH61" s="288">
        <f t="shared" si="179"/>
        <v>1</v>
      </c>
      <c r="CI61" s="288">
        <f t="shared" si="179"/>
        <v>1</v>
      </c>
      <c r="CJ61" s="288">
        <f t="shared" si="179"/>
        <v>1</v>
      </c>
      <c r="CK61" s="288">
        <f t="shared" si="179"/>
        <v>1</v>
      </c>
      <c r="CL61" s="288">
        <f t="shared" si="179"/>
        <v>1</v>
      </c>
      <c r="CM61" s="288">
        <f t="shared" si="179"/>
        <v>1</v>
      </c>
      <c r="CN61" s="288">
        <f t="shared" si="179"/>
        <v>1</v>
      </c>
      <c r="CO61" s="288">
        <f t="shared" si="179"/>
        <v>1</v>
      </c>
      <c r="CP61" s="288">
        <f t="shared" si="179"/>
        <v>1</v>
      </c>
      <c r="CQ61" s="288">
        <f t="shared" si="179"/>
        <v>1</v>
      </c>
      <c r="CR61" s="288">
        <f t="shared" si="179"/>
        <v>1</v>
      </c>
      <c r="CS61" s="288">
        <f t="shared" si="179"/>
        <v>1</v>
      </c>
      <c r="CT61" s="288">
        <f t="shared" si="179"/>
        <v>1</v>
      </c>
      <c r="CU61" s="288">
        <f t="shared" si="179"/>
        <v>1</v>
      </c>
      <c r="CV61" s="288">
        <f t="shared" si="179"/>
        <v>1</v>
      </c>
      <c r="CW61" s="288">
        <f t="shared" ref="CW61:DL63" si="187">(CW$14&lt;=$H61)+(CW$14&gt;=$J61)</f>
        <v>1</v>
      </c>
      <c r="CX61" s="288">
        <f t="shared" si="187"/>
        <v>1</v>
      </c>
      <c r="CY61" s="288">
        <f t="shared" si="187"/>
        <v>1</v>
      </c>
      <c r="CZ61" s="288">
        <f t="shared" si="187"/>
        <v>1</v>
      </c>
      <c r="DA61" s="288">
        <f t="shared" si="187"/>
        <v>1</v>
      </c>
      <c r="DB61" s="288">
        <f t="shared" si="187"/>
        <v>1</v>
      </c>
      <c r="DC61" s="288">
        <f t="shared" si="187"/>
        <v>1</v>
      </c>
      <c r="DD61" s="288">
        <f t="shared" si="187"/>
        <v>1</v>
      </c>
      <c r="DE61" s="288">
        <f t="shared" si="187"/>
        <v>1</v>
      </c>
      <c r="DF61" s="288">
        <f t="shared" si="187"/>
        <v>1</v>
      </c>
      <c r="DG61" s="288">
        <f t="shared" si="187"/>
        <v>1</v>
      </c>
      <c r="DH61" s="288">
        <f t="shared" si="187"/>
        <v>1</v>
      </c>
      <c r="DI61" s="288">
        <f t="shared" si="187"/>
        <v>1</v>
      </c>
      <c r="DJ61" s="288">
        <f t="shared" si="187"/>
        <v>1</v>
      </c>
      <c r="DK61" s="288">
        <f t="shared" si="187"/>
        <v>1</v>
      </c>
      <c r="DL61" s="288">
        <f t="shared" si="187"/>
        <v>1</v>
      </c>
      <c r="DM61" s="288">
        <f t="shared" ref="DM61:EB63" si="188">(DM$14&lt;=$H61)+(DM$14&gt;=$J61)</f>
        <v>1</v>
      </c>
      <c r="DN61" s="288">
        <f t="shared" si="188"/>
        <v>1</v>
      </c>
      <c r="DO61" s="288">
        <f t="shared" si="188"/>
        <v>1</v>
      </c>
      <c r="DP61" s="288">
        <f t="shared" si="188"/>
        <v>1</v>
      </c>
      <c r="DQ61" s="288">
        <f t="shared" si="188"/>
        <v>1</v>
      </c>
      <c r="DR61" s="288">
        <f t="shared" si="188"/>
        <v>1</v>
      </c>
      <c r="DS61" s="288">
        <f t="shared" si="188"/>
        <v>1</v>
      </c>
      <c r="DT61" s="288">
        <f t="shared" si="188"/>
        <v>1</v>
      </c>
      <c r="DU61" s="288">
        <f t="shared" si="188"/>
        <v>1</v>
      </c>
      <c r="DV61" s="288">
        <f t="shared" si="188"/>
        <v>1</v>
      </c>
      <c r="DW61" s="288">
        <f t="shared" si="188"/>
        <v>1</v>
      </c>
      <c r="DX61" s="288">
        <f t="shared" si="188"/>
        <v>1</v>
      </c>
      <c r="DY61" s="288">
        <f t="shared" si="188"/>
        <v>1</v>
      </c>
      <c r="DZ61" s="288">
        <f t="shared" si="188"/>
        <v>1</v>
      </c>
      <c r="EA61" s="288">
        <f t="shared" si="188"/>
        <v>1</v>
      </c>
      <c r="EB61" s="288">
        <f t="shared" si="188"/>
        <v>1</v>
      </c>
      <c r="EC61" s="288">
        <f t="shared" si="185"/>
        <v>1</v>
      </c>
      <c r="ED61" s="288">
        <f t="shared" si="185"/>
        <v>1</v>
      </c>
      <c r="EE61" s="288">
        <f t="shared" si="177"/>
        <v>1</v>
      </c>
      <c r="EF61" s="288">
        <f t="shared" si="178"/>
        <v>1</v>
      </c>
      <c r="EG61" s="288">
        <f t="shared" si="178"/>
        <v>1</v>
      </c>
      <c r="EH61" s="288">
        <f t="shared" si="178"/>
        <v>1</v>
      </c>
      <c r="EI61" s="288">
        <f t="shared" si="178"/>
        <v>1</v>
      </c>
      <c r="EJ61" s="288">
        <f t="shared" si="178"/>
        <v>1</v>
      </c>
      <c r="EK61" s="288">
        <f t="shared" si="178"/>
        <v>1</v>
      </c>
      <c r="EL61" s="288">
        <f t="shared" si="178"/>
        <v>1</v>
      </c>
      <c r="EM61" s="288">
        <f t="shared" si="178"/>
        <v>1</v>
      </c>
      <c r="EN61" s="288">
        <f t="shared" si="178"/>
        <v>1</v>
      </c>
      <c r="EO61" s="288">
        <f t="shared" si="178"/>
        <v>1</v>
      </c>
      <c r="EP61" s="288">
        <f t="shared" si="178"/>
        <v>1</v>
      </c>
      <c r="EQ61" s="288">
        <f t="shared" si="178"/>
        <v>1</v>
      </c>
      <c r="ER61" s="288">
        <f t="shared" si="178"/>
        <v>1</v>
      </c>
      <c r="ES61" s="288">
        <f t="shared" si="178"/>
        <v>1</v>
      </c>
      <c r="ET61" s="288">
        <f t="shared" si="186"/>
        <v>1</v>
      </c>
      <c r="EU61" s="288">
        <f t="shared" si="186"/>
        <v>1</v>
      </c>
      <c r="EV61" s="288">
        <f t="shared" si="186"/>
        <v>1</v>
      </c>
      <c r="EW61" s="288">
        <f t="shared" si="186"/>
        <v>1</v>
      </c>
      <c r="EX61" s="288">
        <f t="shared" si="186"/>
        <v>1</v>
      </c>
      <c r="EY61" s="288">
        <f t="shared" si="186"/>
        <v>1</v>
      </c>
      <c r="EZ61" s="288">
        <f t="shared" si="186"/>
        <v>1</v>
      </c>
      <c r="FA61" s="288">
        <f t="shared" si="186"/>
        <v>1</v>
      </c>
      <c r="FB61" s="288">
        <f t="shared" si="186"/>
        <v>1</v>
      </c>
    </row>
    <row r="62" spans="3:158" ht="11.25" customHeight="1" outlineLevel="1" x14ac:dyDescent="0.2">
      <c r="C62" s="285">
        <f t="shared" si="157"/>
        <v>39</v>
      </c>
      <c r="D62" s="379"/>
      <c r="E62" s="380"/>
      <c r="F62" s="381"/>
      <c r="G62" s="381"/>
      <c r="H62" s="286">
        <f t="shared" si="173"/>
        <v>31</v>
      </c>
      <c r="I62" s="382"/>
      <c r="J62" s="287">
        <f t="shared" si="152"/>
        <v>43404</v>
      </c>
      <c r="T62" s="171"/>
      <c r="U62" s="288">
        <f t="shared" si="184"/>
        <v>1</v>
      </c>
      <c r="V62" s="288">
        <f t="shared" si="184"/>
        <v>1</v>
      </c>
      <c r="W62" s="288">
        <f t="shared" si="184"/>
        <v>1</v>
      </c>
      <c r="X62" s="288">
        <f t="shared" si="184"/>
        <v>1</v>
      </c>
      <c r="Y62" s="288">
        <f t="shared" si="184"/>
        <v>1</v>
      </c>
      <c r="Z62" s="288">
        <f t="shared" si="184"/>
        <v>1</v>
      </c>
      <c r="AA62" s="288">
        <f t="shared" si="184"/>
        <v>1</v>
      </c>
      <c r="AB62" s="288">
        <f t="shared" si="184"/>
        <v>1</v>
      </c>
      <c r="AC62" s="288">
        <f t="shared" si="184"/>
        <v>1</v>
      </c>
      <c r="AD62" s="288">
        <f t="shared" si="184"/>
        <v>1</v>
      </c>
      <c r="AE62" s="288">
        <f t="shared" si="184"/>
        <v>1</v>
      </c>
      <c r="AF62" s="288">
        <f t="shared" si="184"/>
        <v>1</v>
      </c>
      <c r="AG62" s="288">
        <f t="shared" si="184"/>
        <v>1</v>
      </c>
      <c r="AH62" s="288">
        <f t="shared" si="184"/>
        <v>1</v>
      </c>
      <c r="AI62" s="288">
        <f t="shared" si="184"/>
        <v>1</v>
      </c>
      <c r="AJ62" s="288">
        <f t="shared" si="184"/>
        <v>1</v>
      </c>
      <c r="AK62" s="288">
        <f t="shared" si="181"/>
        <v>1</v>
      </c>
      <c r="AL62" s="288">
        <f t="shared" si="181"/>
        <v>1</v>
      </c>
      <c r="AM62" s="288">
        <f t="shared" si="181"/>
        <v>1</v>
      </c>
      <c r="AN62" s="288">
        <f t="shared" si="181"/>
        <v>1</v>
      </c>
      <c r="AO62" s="288">
        <f t="shared" si="181"/>
        <v>1</v>
      </c>
      <c r="AP62" s="288">
        <f t="shared" si="181"/>
        <v>1</v>
      </c>
      <c r="AQ62" s="288">
        <f t="shared" si="181"/>
        <v>1</v>
      </c>
      <c r="AR62" s="288">
        <f t="shared" si="181"/>
        <v>1</v>
      </c>
      <c r="AS62" s="288">
        <f t="shared" si="181"/>
        <v>1</v>
      </c>
      <c r="AT62" s="288">
        <f t="shared" si="181"/>
        <v>1</v>
      </c>
      <c r="AU62" s="288">
        <f t="shared" si="181"/>
        <v>1</v>
      </c>
      <c r="AV62" s="288">
        <f t="shared" si="181"/>
        <v>1</v>
      </c>
      <c r="AW62" s="288">
        <f t="shared" si="181"/>
        <v>1</v>
      </c>
      <c r="AX62" s="288">
        <f t="shared" si="181"/>
        <v>1</v>
      </c>
      <c r="AY62" s="288">
        <f t="shared" si="181"/>
        <v>1</v>
      </c>
      <c r="AZ62" s="288">
        <f t="shared" si="181"/>
        <v>1</v>
      </c>
      <c r="BA62" s="288">
        <f t="shared" si="182"/>
        <v>1</v>
      </c>
      <c r="BB62" s="288">
        <f t="shared" si="182"/>
        <v>1</v>
      </c>
      <c r="BC62" s="288">
        <f t="shared" si="182"/>
        <v>1</v>
      </c>
      <c r="BD62" s="288">
        <f t="shared" si="182"/>
        <v>1</v>
      </c>
      <c r="BE62" s="288">
        <f t="shared" si="182"/>
        <v>1</v>
      </c>
      <c r="BF62" s="288">
        <f t="shared" si="182"/>
        <v>1</v>
      </c>
      <c r="BG62" s="288">
        <f t="shared" si="182"/>
        <v>1</v>
      </c>
      <c r="BH62" s="288">
        <f t="shared" si="182"/>
        <v>1</v>
      </c>
      <c r="BI62" s="288">
        <f t="shared" si="182"/>
        <v>1</v>
      </c>
      <c r="BJ62" s="288">
        <f t="shared" si="182"/>
        <v>1</v>
      </c>
      <c r="BK62" s="288">
        <f t="shared" si="182"/>
        <v>1</v>
      </c>
      <c r="BL62" s="288">
        <f t="shared" si="182"/>
        <v>1</v>
      </c>
      <c r="BM62" s="288">
        <f t="shared" si="182"/>
        <v>1</v>
      </c>
      <c r="BN62" s="288">
        <f t="shared" si="182"/>
        <v>1</v>
      </c>
      <c r="BO62" s="288">
        <f t="shared" si="182"/>
        <v>1</v>
      </c>
      <c r="BP62" s="288">
        <f t="shared" si="182"/>
        <v>1</v>
      </c>
      <c r="BQ62" s="288">
        <f t="shared" si="183"/>
        <v>1</v>
      </c>
      <c r="BR62" s="288">
        <f t="shared" si="183"/>
        <v>1</v>
      </c>
      <c r="BS62" s="288">
        <f t="shared" si="183"/>
        <v>1</v>
      </c>
      <c r="BT62" s="288">
        <f t="shared" si="183"/>
        <v>1</v>
      </c>
      <c r="BU62" s="288">
        <f t="shared" si="183"/>
        <v>1</v>
      </c>
      <c r="BV62" s="288">
        <f t="shared" si="183"/>
        <v>1</v>
      </c>
      <c r="BW62" s="288">
        <f t="shared" si="183"/>
        <v>1</v>
      </c>
      <c r="BX62" s="288">
        <f t="shared" si="183"/>
        <v>1</v>
      </c>
      <c r="BY62" s="288">
        <f t="shared" si="183"/>
        <v>1</v>
      </c>
      <c r="BZ62" s="288">
        <f t="shared" si="183"/>
        <v>1</v>
      </c>
      <c r="CA62" s="288">
        <f t="shared" si="183"/>
        <v>1</v>
      </c>
      <c r="CB62" s="288">
        <f t="shared" si="183"/>
        <v>1</v>
      </c>
      <c r="CC62" s="288">
        <f t="shared" si="183"/>
        <v>1</v>
      </c>
      <c r="CD62" s="288">
        <f t="shared" si="183"/>
        <v>1</v>
      </c>
      <c r="CE62" s="288">
        <f t="shared" si="183"/>
        <v>1</v>
      </c>
      <c r="CF62" s="288">
        <f t="shared" si="183"/>
        <v>1</v>
      </c>
      <c r="CG62" s="288">
        <f t="shared" si="180"/>
        <v>1</v>
      </c>
      <c r="CH62" s="288">
        <f t="shared" si="180"/>
        <v>1</v>
      </c>
      <c r="CI62" s="288">
        <f t="shared" si="180"/>
        <v>1</v>
      </c>
      <c r="CJ62" s="288">
        <f t="shared" si="180"/>
        <v>1</v>
      </c>
      <c r="CK62" s="288">
        <f t="shared" si="180"/>
        <v>1</v>
      </c>
      <c r="CL62" s="288">
        <f t="shared" si="180"/>
        <v>1</v>
      </c>
      <c r="CM62" s="288">
        <f t="shared" si="180"/>
        <v>1</v>
      </c>
      <c r="CN62" s="288">
        <f t="shared" si="180"/>
        <v>1</v>
      </c>
      <c r="CO62" s="288">
        <f t="shared" si="180"/>
        <v>1</v>
      </c>
      <c r="CP62" s="288">
        <f t="shared" si="180"/>
        <v>1</v>
      </c>
      <c r="CQ62" s="288">
        <f t="shared" si="180"/>
        <v>1</v>
      </c>
      <c r="CR62" s="288">
        <f t="shared" si="180"/>
        <v>1</v>
      </c>
      <c r="CS62" s="288">
        <f t="shared" si="180"/>
        <v>1</v>
      </c>
      <c r="CT62" s="288">
        <f t="shared" si="180"/>
        <v>1</v>
      </c>
      <c r="CU62" s="288">
        <f t="shared" si="180"/>
        <v>1</v>
      </c>
      <c r="CV62" s="288">
        <f t="shared" ref="CV62:DK63" si="189">(CV$14&lt;=$H62)+(CV$14&gt;=$J62)</f>
        <v>1</v>
      </c>
      <c r="CW62" s="288">
        <f t="shared" si="189"/>
        <v>1</v>
      </c>
      <c r="CX62" s="288">
        <f t="shared" si="189"/>
        <v>1</v>
      </c>
      <c r="CY62" s="288">
        <f t="shared" si="189"/>
        <v>1</v>
      </c>
      <c r="CZ62" s="288">
        <f t="shared" si="189"/>
        <v>1</v>
      </c>
      <c r="DA62" s="288">
        <f t="shared" si="189"/>
        <v>1</v>
      </c>
      <c r="DB62" s="288">
        <f t="shared" si="189"/>
        <v>1</v>
      </c>
      <c r="DC62" s="288">
        <f t="shared" si="189"/>
        <v>1</v>
      </c>
      <c r="DD62" s="288">
        <f t="shared" si="189"/>
        <v>1</v>
      </c>
      <c r="DE62" s="288">
        <f t="shared" si="189"/>
        <v>1</v>
      </c>
      <c r="DF62" s="288">
        <f t="shared" si="189"/>
        <v>1</v>
      </c>
      <c r="DG62" s="288">
        <f t="shared" si="189"/>
        <v>1</v>
      </c>
      <c r="DH62" s="288">
        <f t="shared" si="189"/>
        <v>1</v>
      </c>
      <c r="DI62" s="288">
        <f t="shared" si="189"/>
        <v>1</v>
      </c>
      <c r="DJ62" s="288">
        <f t="shared" si="189"/>
        <v>1</v>
      </c>
      <c r="DK62" s="288">
        <f t="shared" si="189"/>
        <v>1</v>
      </c>
      <c r="DL62" s="288">
        <f t="shared" si="187"/>
        <v>1</v>
      </c>
      <c r="DM62" s="288">
        <f t="shared" si="188"/>
        <v>1</v>
      </c>
      <c r="DN62" s="288">
        <f t="shared" si="188"/>
        <v>1</v>
      </c>
      <c r="DO62" s="288">
        <f t="shared" si="188"/>
        <v>1</v>
      </c>
      <c r="DP62" s="288">
        <f t="shared" si="188"/>
        <v>1</v>
      </c>
      <c r="DQ62" s="288">
        <f t="shared" si="188"/>
        <v>1</v>
      </c>
      <c r="DR62" s="288">
        <f t="shared" si="188"/>
        <v>1</v>
      </c>
      <c r="DS62" s="288">
        <f t="shared" si="188"/>
        <v>1</v>
      </c>
      <c r="DT62" s="288">
        <f t="shared" si="188"/>
        <v>1</v>
      </c>
      <c r="DU62" s="288">
        <f t="shared" si="188"/>
        <v>1</v>
      </c>
      <c r="DV62" s="288">
        <f t="shared" si="188"/>
        <v>1</v>
      </c>
      <c r="DW62" s="288">
        <f t="shared" si="188"/>
        <v>1</v>
      </c>
      <c r="DX62" s="288">
        <f t="shared" si="188"/>
        <v>1</v>
      </c>
      <c r="DY62" s="288">
        <f t="shared" si="188"/>
        <v>1</v>
      </c>
      <c r="DZ62" s="288">
        <f t="shared" si="188"/>
        <v>1</v>
      </c>
      <c r="EA62" s="288">
        <f t="shared" si="188"/>
        <v>1</v>
      </c>
      <c r="EB62" s="288">
        <f t="shared" si="188"/>
        <v>1</v>
      </c>
      <c r="EC62" s="288">
        <f t="shared" si="185"/>
        <v>1</v>
      </c>
      <c r="ED62" s="288">
        <f t="shared" si="185"/>
        <v>1</v>
      </c>
      <c r="EE62" s="288">
        <f t="shared" si="177"/>
        <v>1</v>
      </c>
      <c r="EF62" s="288">
        <f t="shared" si="178"/>
        <v>1</v>
      </c>
      <c r="EG62" s="288">
        <f t="shared" si="178"/>
        <v>1</v>
      </c>
      <c r="EH62" s="288">
        <f t="shared" si="178"/>
        <v>1</v>
      </c>
      <c r="EI62" s="288">
        <f t="shared" si="178"/>
        <v>1</v>
      </c>
      <c r="EJ62" s="288">
        <f t="shared" si="178"/>
        <v>1</v>
      </c>
      <c r="EK62" s="288">
        <f t="shared" si="178"/>
        <v>1</v>
      </c>
      <c r="EL62" s="288">
        <f t="shared" si="178"/>
        <v>1</v>
      </c>
      <c r="EM62" s="288">
        <f t="shared" si="178"/>
        <v>1</v>
      </c>
      <c r="EN62" s="288">
        <f t="shared" si="178"/>
        <v>1</v>
      </c>
      <c r="EO62" s="288">
        <f t="shared" si="178"/>
        <v>1</v>
      </c>
      <c r="EP62" s="288">
        <f t="shared" si="178"/>
        <v>1</v>
      </c>
      <c r="EQ62" s="288">
        <f t="shared" si="178"/>
        <v>1</v>
      </c>
      <c r="ER62" s="288">
        <f t="shared" si="178"/>
        <v>1</v>
      </c>
      <c r="ES62" s="288">
        <f t="shared" si="178"/>
        <v>1</v>
      </c>
      <c r="ET62" s="288">
        <f t="shared" si="186"/>
        <v>1</v>
      </c>
      <c r="EU62" s="288">
        <f t="shared" si="186"/>
        <v>1</v>
      </c>
      <c r="EV62" s="288">
        <f t="shared" si="186"/>
        <v>1</v>
      </c>
      <c r="EW62" s="288">
        <f t="shared" si="186"/>
        <v>1</v>
      </c>
      <c r="EX62" s="288">
        <f t="shared" si="186"/>
        <v>1</v>
      </c>
      <c r="EY62" s="288">
        <f t="shared" si="186"/>
        <v>1</v>
      </c>
      <c r="EZ62" s="288">
        <f t="shared" si="186"/>
        <v>1</v>
      </c>
      <c r="FA62" s="288">
        <f t="shared" si="186"/>
        <v>1</v>
      </c>
      <c r="FB62" s="288">
        <f t="shared" si="186"/>
        <v>1</v>
      </c>
    </row>
    <row r="63" spans="3:158" ht="11.25" customHeight="1" outlineLevel="1" x14ac:dyDescent="0.2">
      <c r="C63" s="285">
        <f t="shared" si="157"/>
        <v>40</v>
      </c>
      <c r="D63" s="379"/>
      <c r="E63" s="380"/>
      <c r="F63" s="381"/>
      <c r="G63" s="381"/>
      <c r="H63" s="286">
        <f t="shared" si="173"/>
        <v>31</v>
      </c>
      <c r="I63" s="382"/>
      <c r="J63" s="287">
        <f t="shared" si="152"/>
        <v>43404</v>
      </c>
      <c r="T63" s="171"/>
      <c r="U63" s="288">
        <f t="shared" si="184"/>
        <v>1</v>
      </c>
      <c r="V63" s="288">
        <f t="shared" si="184"/>
        <v>1</v>
      </c>
      <c r="W63" s="288">
        <f t="shared" si="184"/>
        <v>1</v>
      </c>
      <c r="X63" s="288">
        <f t="shared" si="184"/>
        <v>1</v>
      </c>
      <c r="Y63" s="288">
        <f t="shared" si="184"/>
        <v>1</v>
      </c>
      <c r="Z63" s="288">
        <f t="shared" si="184"/>
        <v>1</v>
      </c>
      <c r="AA63" s="288">
        <f t="shared" si="184"/>
        <v>1</v>
      </c>
      <c r="AB63" s="288">
        <f t="shared" si="184"/>
        <v>1</v>
      </c>
      <c r="AC63" s="288">
        <f t="shared" si="184"/>
        <v>1</v>
      </c>
      <c r="AD63" s="288">
        <f t="shared" si="184"/>
        <v>1</v>
      </c>
      <c r="AE63" s="288">
        <f t="shared" si="184"/>
        <v>1</v>
      </c>
      <c r="AF63" s="288">
        <f t="shared" si="184"/>
        <v>1</v>
      </c>
      <c r="AG63" s="288">
        <f t="shared" si="184"/>
        <v>1</v>
      </c>
      <c r="AH63" s="288">
        <f t="shared" si="184"/>
        <v>1</v>
      </c>
      <c r="AI63" s="288">
        <f t="shared" si="184"/>
        <v>1</v>
      </c>
      <c r="AJ63" s="288">
        <f t="shared" si="184"/>
        <v>1</v>
      </c>
      <c r="AK63" s="288">
        <f t="shared" si="181"/>
        <v>1</v>
      </c>
      <c r="AL63" s="288">
        <f t="shared" si="181"/>
        <v>1</v>
      </c>
      <c r="AM63" s="288">
        <f t="shared" si="181"/>
        <v>1</v>
      </c>
      <c r="AN63" s="288">
        <f t="shared" si="181"/>
        <v>1</v>
      </c>
      <c r="AO63" s="288">
        <f t="shared" si="181"/>
        <v>1</v>
      </c>
      <c r="AP63" s="288">
        <f t="shared" si="181"/>
        <v>1</v>
      </c>
      <c r="AQ63" s="288">
        <f t="shared" si="181"/>
        <v>1</v>
      </c>
      <c r="AR63" s="288">
        <f t="shared" si="181"/>
        <v>1</v>
      </c>
      <c r="AS63" s="288">
        <f t="shared" si="181"/>
        <v>1</v>
      </c>
      <c r="AT63" s="288">
        <f t="shared" si="181"/>
        <v>1</v>
      </c>
      <c r="AU63" s="288">
        <f t="shared" si="181"/>
        <v>1</v>
      </c>
      <c r="AV63" s="288">
        <f t="shared" si="181"/>
        <v>1</v>
      </c>
      <c r="AW63" s="288">
        <f t="shared" si="181"/>
        <v>1</v>
      </c>
      <c r="AX63" s="288">
        <f t="shared" si="181"/>
        <v>1</v>
      </c>
      <c r="AY63" s="288">
        <f t="shared" si="181"/>
        <v>1</v>
      </c>
      <c r="AZ63" s="288">
        <f t="shared" si="181"/>
        <v>1</v>
      </c>
      <c r="BA63" s="288">
        <f t="shared" si="182"/>
        <v>1</v>
      </c>
      <c r="BB63" s="288">
        <f t="shared" si="182"/>
        <v>1</v>
      </c>
      <c r="BC63" s="288">
        <f t="shared" si="182"/>
        <v>1</v>
      </c>
      <c r="BD63" s="288">
        <f t="shared" si="182"/>
        <v>1</v>
      </c>
      <c r="BE63" s="288">
        <f t="shared" si="182"/>
        <v>1</v>
      </c>
      <c r="BF63" s="288">
        <f t="shared" si="182"/>
        <v>1</v>
      </c>
      <c r="BG63" s="288">
        <f t="shared" si="182"/>
        <v>1</v>
      </c>
      <c r="BH63" s="288">
        <f t="shared" si="182"/>
        <v>1</v>
      </c>
      <c r="BI63" s="288">
        <f t="shared" si="182"/>
        <v>1</v>
      </c>
      <c r="BJ63" s="288">
        <f t="shared" si="182"/>
        <v>1</v>
      </c>
      <c r="BK63" s="288">
        <f t="shared" si="182"/>
        <v>1</v>
      </c>
      <c r="BL63" s="288">
        <f t="shared" si="182"/>
        <v>1</v>
      </c>
      <c r="BM63" s="288">
        <f t="shared" si="182"/>
        <v>1</v>
      </c>
      <c r="BN63" s="288">
        <f t="shared" si="182"/>
        <v>1</v>
      </c>
      <c r="BO63" s="288">
        <f t="shared" si="182"/>
        <v>1</v>
      </c>
      <c r="BP63" s="288">
        <f t="shared" si="182"/>
        <v>1</v>
      </c>
      <c r="BQ63" s="288">
        <f t="shared" si="183"/>
        <v>1</v>
      </c>
      <c r="BR63" s="288">
        <f t="shared" si="183"/>
        <v>1</v>
      </c>
      <c r="BS63" s="288">
        <f t="shared" si="183"/>
        <v>1</v>
      </c>
      <c r="BT63" s="288">
        <f t="shared" si="183"/>
        <v>1</v>
      </c>
      <c r="BU63" s="288">
        <f t="shared" si="183"/>
        <v>1</v>
      </c>
      <c r="BV63" s="288">
        <f t="shared" si="183"/>
        <v>1</v>
      </c>
      <c r="BW63" s="288">
        <f t="shared" si="183"/>
        <v>1</v>
      </c>
      <c r="BX63" s="288">
        <f t="shared" si="183"/>
        <v>1</v>
      </c>
      <c r="BY63" s="288">
        <f t="shared" si="183"/>
        <v>1</v>
      </c>
      <c r="BZ63" s="288">
        <f t="shared" si="183"/>
        <v>1</v>
      </c>
      <c r="CA63" s="288">
        <f t="shared" si="183"/>
        <v>1</v>
      </c>
      <c r="CB63" s="288">
        <f t="shared" si="183"/>
        <v>1</v>
      </c>
      <c r="CC63" s="288">
        <f t="shared" si="183"/>
        <v>1</v>
      </c>
      <c r="CD63" s="288">
        <f t="shared" si="183"/>
        <v>1</v>
      </c>
      <c r="CE63" s="288">
        <f t="shared" si="183"/>
        <v>1</v>
      </c>
      <c r="CF63" s="288">
        <f t="shared" si="183"/>
        <v>1</v>
      </c>
      <c r="CG63" s="288">
        <f t="shared" si="180"/>
        <v>1</v>
      </c>
      <c r="CH63" s="288">
        <f t="shared" si="180"/>
        <v>1</v>
      </c>
      <c r="CI63" s="288">
        <f t="shared" si="180"/>
        <v>1</v>
      </c>
      <c r="CJ63" s="288">
        <f t="shared" si="180"/>
        <v>1</v>
      </c>
      <c r="CK63" s="288">
        <f t="shared" si="180"/>
        <v>1</v>
      </c>
      <c r="CL63" s="288">
        <f t="shared" si="180"/>
        <v>1</v>
      </c>
      <c r="CM63" s="288">
        <f t="shared" si="180"/>
        <v>1</v>
      </c>
      <c r="CN63" s="288">
        <f t="shared" si="180"/>
        <v>1</v>
      </c>
      <c r="CO63" s="288">
        <f t="shared" si="180"/>
        <v>1</v>
      </c>
      <c r="CP63" s="288">
        <f t="shared" si="180"/>
        <v>1</v>
      </c>
      <c r="CQ63" s="288">
        <f t="shared" si="180"/>
        <v>1</v>
      </c>
      <c r="CR63" s="288">
        <f t="shared" si="180"/>
        <v>1</v>
      </c>
      <c r="CS63" s="288">
        <f t="shared" si="180"/>
        <v>1</v>
      </c>
      <c r="CT63" s="288">
        <f t="shared" si="180"/>
        <v>1</v>
      </c>
      <c r="CU63" s="288">
        <f t="shared" si="180"/>
        <v>1</v>
      </c>
      <c r="CV63" s="288">
        <f t="shared" si="189"/>
        <v>1</v>
      </c>
      <c r="CW63" s="288">
        <f t="shared" si="189"/>
        <v>1</v>
      </c>
      <c r="CX63" s="288">
        <f t="shared" si="189"/>
        <v>1</v>
      </c>
      <c r="CY63" s="288">
        <f t="shared" si="189"/>
        <v>1</v>
      </c>
      <c r="CZ63" s="288">
        <f t="shared" si="189"/>
        <v>1</v>
      </c>
      <c r="DA63" s="288">
        <f t="shared" si="189"/>
        <v>1</v>
      </c>
      <c r="DB63" s="288">
        <f t="shared" si="189"/>
        <v>1</v>
      </c>
      <c r="DC63" s="288">
        <f t="shared" si="189"/>
        <v>1</v>
      </c>
      <c r="DD63" s="288">
        <f t="shared" si="189"/>
        <v>1</v>
      </c>
      <c r="DE63" s="288">
        <f t="shared" si="189"/>
        <v>1</v>
      </c>
      <c r="DF63" s="288">
        <f t="shared" si="189"/>
        <v>1</v>
      </c>
      <c r="DG63" s="288">
        <f t="shared" si="189"/>
        <v>1</v>
      </c>
      <c r="DH63" s="288">
        <f t="shared" si="189"/>
        <v>1</v>
      </c>
      <c r="DI63" s="288">
        <f t="shared" si="189"/>
        <v>1</v>
      </c>
      <c r="DJ63" s="288">
        <f t="shared" si="189"/>
        <v>1</v>
      </c>
      <c r="DK63" s="288">
        <f t="shared" si="189"/>
        <v>1</v>
      </c>
      <c r="DL63" s="288">
        <f t="shared" si="187"/>
        <v>1</v>
      </c>
      <c r="DM63" s="288">
        <f t="shared" si="188"/>
        <v>1</v>
      </c>
      <c r="DN63" s="288">
        <f t="shared" si="188"/>
        <v>1</v>
      </c>
      <c r="DO63" s="288">
        <f t="shared" si="188"/>
        <v>1</v>
      </c>
      <c r="DP63" s="288">
        <f t="shared" si="188"/>
        <v>1</v>
      </c>
      <c r="DQ63" s="288">
        <f t="shared" si="188"/>
        <v>1</v>
      </c>
      <c r="DR63" s="288">
        <f t="shared" si="188"/>
        <v>1</v>
      </c>
      <c r="DS63" s="288">
        <f t="shared" si="188"/>
        <v>1</v>
      </c>
      <c r="DT63" s="288">
        <f t="shared" si="188"/>
        <v>1</v>
      </c>
      <c r="DU63" s="288">
        <f t="shared" si="188"/>
        <v>1</v>
      </c>
      <c r="DV63" s="288">
        <f t="shared" si="188"/>
        <v>1</v>
      </c>
      <c r="DW63" s="288">
        <f t="shared" si="188"/>
        <v>1</v>
      </c>
      <c r="DX63" s="288">
        <f t="shared" si="188"/>
        <v>1</v>
      </c>
      <c r="DY63" s="288">
        <f t="shared" si="188"/>
        <v>1</v>
      </c>
      <c r="DZ63" s="288">
        <f t="shared" si="188"/>
        <v>1</v>
      </c>
      <c r="EA63" s="288">
        <f t="shared" si="188"/>
        <v>1</v>
      </c>
      <c r="EB63" s="288">
        <f t="shared" si="188"/>
        <v>1</v>
      </c>
      <c r="EC63" s="288">
        <f t="shared" si="185"/>
        <v>1</v>
      </c>
      <c r="ED63" s="288">
        <f t="shared" si="185"/>
        <v>1</v>
      </c>
      <c r="EE63" s="288">
        <f t="shared" si="177"/>
        <v>1</v>
      </c>
      <c r="EF63" s="288">
        <f t="shared" si="178"/>
        <v>1</v>
      </c>
      <c r="EG63" s="288">
        <f t="shared" si="178"/>
        <v>1</v>
      </c>
      <c r="EH63" s="288">
        <f t="shared" si="178"/>
        <v>1</v>
      </c>
      <c r="EI63" s="288">
        <f t="shared" si="178"/>
        <v>1</v>
      </c>
      <c r="EJ63" s="288">
        <f t="shared" si="178"/>
        <v>1</v>
      </c>
      <c r="EK63" s="288">
        <f t="shared" si="178"/>
        <v>1</v>
      </c>
      <c r="EL63" s="288">
        <f t="shared" si="178"/>
        <v>1</v>
      </c>
      <c r="EM63" s="288">
        <f t="shared" si="178"/>
        <v>1</v>
      </c>
      <c r="EN63" s="288">
        <f t="shared" si="178"/>
        <v>1</v>
      </c>
      <c r="EO63" s="288">
        <f t="shared" si="178"/>
        <v>1</v>
      </c>
      <c r="EP63" s="288">
        <f t="shared" si="178"/>
        <v>1</v>
      </c>
      <c r="EQ63" s="288">
        <f t="shared" si="178"/>
        <v>1</v>
      </c>
      <c r="ER63" s="288">
        <f t="shared" si="178"/>
        <v>1</v>
      </c>
      <c r="ES63" s="288">
        <f t="shared" si="178"/>
        <v>1</v>
      </c>
      <c r="ET63" s="288">
        <f t="shared" si="186"/>
        <v>1</v>
      </c>
      <c r="EU63" s="288">
        <f t="shared" si="186"/>
        <v>1</v>
      </c>
      <c r="EV63" s="288">
        <f t="shared" si="186"/>
        <v>1</v>
      </c>
      <c r="EW63" s="288">
        <f t="shared" si="186"/>
        <v>1</v>
      </c>
      <c r="EX63" s="288">
        <f t="shared" si="186"/>
        <v>1</v>
      </c>
      <c r="EY63" s="288">
        <f t="shared" si="186"/>
        <v>1</v>
      </c>
      <c r="EZ63" s="288">
        <f t="shared" si="186"/>
        <v>1</v>
      </c>
      <c r="FA63" s="288">
        <f t="shared" si="186"/>
        <v>1</v>
      </c>
      <c r="FB63" s="288">
        <f t="shared" si="186"/>
        <v>1</v>
      </c>
    </row>
    <row r="64" spans="3:158" ht="11.25" customHeight="1" outlineLevel="1" x14ac:dyDescent="0.2">
      <c r="C64" s="174"/>
      <c r="D64" s="174"/>
      <c r="E64" s="215"/>
      <c r="F64" s="216"/>
      <c r="G64" s="217"/>
      <c r="H64" s="217"/>
      <c r="I64" s="217"/>
      <c r="J64" s="174"/>
      <c r="U64" s="149"/>
      <c r="V64" s="149"/>
      <c r="W64" s="149"/>
      <c r="X64" s="149"/>
      <c r="Y64" s="149"/>
      <c r="Z64" s="149"/>
      <c r="AA64" s="149"/>
      <c r="AB64" s="149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  <c r="BB64" s="149"/>
      <c r="BC64" s="149"/>
      <c r="BD64" s="149"/>
      <c r="BE64" s="149"/>
      <c r="BF64" s="149"/>
      <c r="BG64" s="149"/>
      <c r="BH64" s="149"/>
      <c r="BI64" s="149"/>
      <c r="BJ64" s="149"/>
      <c r="BK64" s="149"/>
      <c r="BL64" s="149"/>
      <c r="BM64" s="149"/>
      <c r="BN64" s="149"/>
      <c r="BO64" s="149"/>
      <c r="BP64" s="149"/>
      <c r="BQ64" s="149"/>
      <c r="BR64" s="149"/>
      <c r="BS64" s="149"/>
      <c r="BT64" s="149"/>
      <c r="BU64" s="149"/>
      <c r="BV64" s="149"/>
      <c r="BW64" s="149"/>
      <c r="BX64" s="149"/>
      <c r="BY64" s="149"/>
      <c r="BZ64" s="149"/>
      <c r="CA64" s="149"/>
      <c r="CB64" s="149"/>
      <c r="CC64" s="149"/>
      <c r="CD64" s="149"/>
      <c r="CE64" s="149"/>
      <c r="CF64" s="149"/>
      <c r="CG64" s="149"/>
      <c r="CH64" s="149"/>
      <c r="CI64" s="149"/>
      <c r="CJ64" s="149"/>
      <c r="CK64" s="149"/>
      <c r="CL64" s="149"/>
      <c r="CM64" s="149"/>
      <c r="CN64" s="149"/>
      <c r="CO64" s="149"/>
      <c r="CP64" s="149"/>
      <c r="CQ64" s="149"/>
      <c r="CR64" s="149"/>
      <c r="CS64" s="149"/>
      <c r="CT64" s="149"/>
      <c r="CU64" s="149"/>
      <c r="CV64" s="149"/>
      <c r="CW64" s="149"/>
      <c r="CX64" s="149"/>
      <c r="CY64" s="149"/>
      <c r="CZ64" s="149"/>
      <c r="DA64" s="149"/>
      <c r="DB64" s="149"/>
      <c r="DC64" s="149"/>
      <c r="DD64" s="149"/>
      <c r="DE64" s="149"/>
      <c r="DF64" s="149"/>
      <c r="DG64" s="149"/>
      <c r="DH64" s="149"/>
      <c r="DI64" s="149"/>
      <c r="DJ64" s="149"/>
      <c r="DK64" s="149"/>
      <c r="DL64" s="149"/>
      <c r="DM64" s="149"/>
      <c r="DN64" s="149"/>
      <c r="DO64" s="149"/>
      <c r="DP64" s="149"/>
      <c r="DQ64" s="149"/>
      <c r="DR64" s="149"/>
      <c r="DS64" s="149"/>
      <c r="DT64" s="149"/>
      <c r="DU64" s="149"/>
      <c r="DV64" s="149"/>
      <c r="DW64" s="149"/>
      <c r="DX64" s="149"/>
      <c r="DY64" s="149"/>
      <c r="DZ64" s="149"/>
      <c r="EA64" s="149"/>
      <c r="EB64" s="149"/>
      <c r="EC64" s="149"/>
      <c r="ED64" s="149"/>
      <c r="EE64" s="149"/>
      <c r="EF64" s="149"/>
      <c r="EG64" s="149"/>
      <c r="EH64" s="149"/>
      <c r="EI64" s="149"/>
      <c r="EJ64" s="149"/>
      <c r="EK64" s="149"/>
      <c r="EL64" s="149"/>
      <c r="EM64" s="149"/>
      <c r="EN64" s="149"/>
      <c r="EO64" s="149"/>
      <c r="EP64" s="149"/>
      <c r="EQ64" s="149"/>
      <c r="ER64" s="149"/>
      <c r="ES64" s="149"/>
      <c r="ET64" s="149"/>
      <c r="EU64" s="149"/>
      <c r="EV64" s="149"/>
      <c r="EW64" s="149"/>
      <c r="EX64" s="149"/>
      <c r="EY64" s="149"/>
      <c r="EZ64" s="149"/>
      <c r="FA64" s="149"/>
      <c r="FB64" s="149"/>
    </row>
    <row r="65" spans="2:158" ht="11.25" customHeight="1" outlineLevel="1" x14ac:dyDescent="0.2">
      <c r="C65" s="172"/>
      <c r="D65" s="172"/>
      <c r="E65" s="218"/>
      <c r="F65" s="219"/>
      <c r="G65" s="220"/>
      <c r="H65" s="220"/>
      <c r="I65" s="220"/>
      <c r="J65" s="172"/>
      <c r="K65" s="172"/>
      <c r="L65" s="172"/>
      <c r="M65" s="172"/>
      <c r="N65" s="172"/>
      <c r="O65" s="172"/>
      <c r="P65" s="172"/>
      <c r="Q65" s="172"/>
      <c r="R65" s="172"/>
      <c r="S65" s="172"/>
      <c r="T65" s="171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  <c r="BB65" s="149"/>
      <c r="BC65" s="149"/>
      <c r="BD65" s="149"/>
      <c r="BE65" s="149"/>
      <c r="BF65" s="149"/>
      <c r="BG65" s="149"/>
      <c r="BH65" s="149"/>
      <c r="BI65" s="149"/>
      <c r="BJ65" s="149"/>
      <c r="BK65" s="149"/>
      <c r="BL65" s="149"/>
      <c r="BM65" s="149"/>
      <c r="BN65" s="149"/>
      <c r="BO65" s="149"/>
      <c r="BP65" s="149"/>
      <c r="BQ65" s="149"/>
      <c r="BR65" s="149"/>
      <c r="BS65" s="149"/>
      <c r="BT65" s="149"/>
      <c r="BU65" s="149"/>
      <c r="BV65" s="149"/>
      <c r="BW65" s="149"/>
      <c r="BX65" s="149"/>
      <c r="BY65" s="149"/>
      <c r="BZ65" s="149"/>
      <c r="CA65" s="149"/>
      <c r="CB65" s="149"/>
      <c r="CC65" s="149"/>
      <c r="CD65" s="149"/>
      <c r="CE65" s="149"/>
      <c r="CF65" s="149"/>
      <c r="CG65" s="149"/>
      <c r="CH65" s="149"/>
      <c r="CI65" s="149"/>
      <c r="CJ65" s="149"/>
      <c r="CK65" s="149"/>
      <c r="CL65" s="149"/>
      <c r="CM65" s="149"/>
      <c r="CN65" s="149"/>
      <c r="CO65" s="149"/>
      <c r="CP65" s="149"/>
      <c r="CQ65" s="149"/>
      <c r="CR65" s="149"/>
      <c r="CS65" s="149"/>
      <c r="CT65" s="149"/>
      <c r="CU65" s="149"/>
      <c r="CV65" s="149"/>
      <c r="CW65" s="149"/>
      <c r="CX65" s="149"/>
      <c r="CY65" s="149"/>
      <c r="CZ65" s="149"/>
      <c r="DA65" s="149"/>
      <c r="DB65" s="149"/>
      <c r="DC65" s="149"/>
      <c r="DD65" s="149"/>
      <c r="DE65" s="149"/>
      <c r="DF65" s="149"/>
      <c r="DG65" s="149"/>
      <c r="DH65" s="149"/>
      <c r="DI65" s="149"/>
      <c r="DJ65" s="149"/>
      <c r="DK65" s="149"/>
      <c r="DL65" s="149"/>
      <c r="DM65" s="149"/>
      <c r="DN65" s="149"/>
      <c r="DO65" s="149"/>
      <c r="DP65" s="149"/>
      <c r="DQ65" s="149"/>
      <c r="DR65" s="149"/>
      <c r="DS65" s="149"/>
      <c r="DT65" s="149"/>
      <c r="DU65" s="149"/>
      <c r="DV65" s="149"/>
      <c r="DW65" s="149"/>
      <c r="DX65" s="149"/>
      <c r="DY65" s="149"/>
      <c r="DZ65" s="149"/>
      <c r="EA65" s="149"/>
      <c r="EB65" s="149"/>
      <c r="EC65" s="149"/>
      <c r="ED65" s="149"/>
      <c r="EE65" s="149"/>
      <c r="EF65" s="149"/>
      <c r="EG65" s="149"/>
      <c r="EH65" s="149"/>
      <c r="EI65" s="149"/>
      <c r="EJ65" s="149"/>
      <c r="EK65" s="149"/>
      <c r="EL65" s="149"/>
      <c r="EM65" s="149"/>
      <c r="EN65" s="149"/>
      <c r="EO65" s="149"/>
      <c r="EP65" s="149"/>
      <c r="EQ65" s="149"/>
      <c r="ER65" s="149"/>
      <c r="ES65" s="149"/>
      <c r="ET65" s="149"/>
      <c r="EU65" s="149"/>
      <c r="EV65" s="149"/>
      <c r="EW65" s="149"/>
      <c r="EX65" s="149"/>
      <c r="EY65" s="149"/>
      <c r="EZ65" s="149"/>
      <c r="FA65" s="149"/>
      <c r="FB65" s="149"/>
    </row>
    <row r="66" spans="2:158" ht="11.25" customHeight="1" x14ac:dyDescent="0.2">
      <c r="C66" s="375" t="s">
        <v>575</v>
      </c>
      <c r="D66" s="375"/>
      <c r="E66" s="375"/>
      <c r="F66" s="375"/>
      <c r="G66" s="375"/>
      <c r="H66" s="375"/>
      <c r="I66" s="375"/>
      <c r="J66" s="375"/>
      <c r="K66" s="375"/>
      <c r="L66" s="375"/>
      <c r="M66" s="375"/>
      <c r="N66" s="375"/>
      <c r="O66" s="375"/>
      <c r="P66" s="375"/>
      <c r="Q66" s="375"/>
      <c r="R66" s="375"/>
      <c r="S66" s="375"/>
      <c r="T66" s="377"/>
      <c r="U66" s="378"/>
      <c r="V66" s="378"/>
      <c r="W66" s="378"/>
      <c r="X66" s="378"/>
      <c r="Y66" s="378"/>
      <c r="Z66" s="378"/>
      <c r="AA66" s="378"/>
      <c r="AB66" s="378"/>
      <c r="AC66" s="378"/>
      <c r="AD66" s="378"/>
      <c r="AE66" s="378"/>
      <c r="AF66" s="378"/>
      <c r="AG66" s="378"/>
      <c r="AH66" s="378"/>
      <c r="AI66" s="378"/>
      <c r="AJ66" s="378"/>
      <c r="AK66" s="378"/>
      <c r="AL66" s="378"/>
      <c r="AM66" s="378"/>
      <c r="AN66" s="378"/>
      <c r="AO66" s="378"/>
      <c r="AP66" s="378"/>
      <c r="AQ66" s="378"/>
      <c r="AR66" s="378"/>
      <c r="AS66" s="378"/>
      <c r="AT66" s="378"/>
      <c r="AU66" s="378"/>
      <c r="AV66" s="378"/>
      <c r="AW66" s="378"/>
      <c r="AX66" s="378"/>
      <c r="AY66" s="378"/>
      <c r="AZ66" s="378"/>
      <c r="BA66" s="378"/>
      <c r="BB66" s="378"/>
      <c r="BC66" s="378"/>
      <c r="BD66" s="378"/>
      <c r="BE66" s="378"/>
      <c r="BF66" s="378"/>
      <c r="BG66" s="378"/>
      <c r="BH66" s="378"/>
      <c r="BI66" s="378"/>
      <c r="BJ66" s="378"/>
      <c r="BK66" s="378"/>
      <c r="BL66" s="378"/>
      <c r="BM66" s="378"/>
      <c r="BN66" s="378"/>
      <c r="BO66" s="378"/>
      <c r="BP66" s="378"/>
      <c r="BQ66" s="378"/>
      <c r="BR66" s="378"/>
      <c r="BS66" s="378"/>
      <c r="BT66" s="378"/>
      <c r="BU66" s="378"/>
      <c r="BV66" s="378"/>
      <c r="BW66" s="378"/>
      <c r="BX66" s="378"/>
      <c r="BY66" s="378"/>
      <c r="BZ66" s="378"/>
      <c r="CA66" s="378"/>
      <c r="CB66" s="378"/>
      <c r="CC66" s="378"/>
      <c r="CD66" s="378"/>
      <c r="CE66" s="378"/>
      <c r="CF66" s="378"/>
      <c r="CG66" s="378"/>
      <c r="CH66" s="378"/>
      <c r="CI66" s="378"/>
      <c r="CJ66" s="378"/>
      <c r="CK66" s="378"/>
      <c r="CL66" s="378"/>
      <c r="CM66" s="378"/>
      <c r="CN66" s="378"/>
      <c r="CO66" s="378"/>
      <c r="CP66" s="378"/>
      <c r="CQ66" s="378"/>
      <c r="CR66" s="378"/>
      <c r="CS66" s="378"/>
      <c r="CT66" s="378"/>
      <c r="CU66" s="378"/>
      <c r="CV66" s="378"/>
      <c r="CW66" s="378"/>
      <c r="CX66" s="378"/>
      <c r="CY66" s="378"/>
      <c r="CZ66" s="378"/>
      <c r="DA66" s="378"/>
      <c r="DB66" s="378"/>
      <c r="DC66" s="378"/>
      <c r="DD66" s="378"/>
      <c r="DE66" s="378"/>
      <c r="DF66" s="378"/>
      <c r="DG66" s="378"/>
      <c r="DH66" s="378"/>
      <c r="DI66" s="378"/>
      <c r="DJ66" s="378"/>
      <c r="DK66" s="378"/>
      <c r="DL66" s="378"/>
      <c r="DM66" s="378"/>
      <c r="DN66" s="378"/>
      <c r="DO66" s="378"/>
      <c r="DP66" s="378"/>
      <c r="DQ66" s="378"/>
      <c r="DR66" s="378"/>
      <c r="DS66" s="378"/>
      <c r="DT66" s="378"/>
      <c r="DU66" s="378"/>
      <c r="DV66" s="378"/>
      <c r="DW66" s="378"/>
      <c r="DX66" s="378"/>
      <c r="DY66" s="378"/>
      <c r="DZ66" s="378"/>
      <c r="EA66" s="378"/>
      <c r="EB66" s="378"/>
      <c r="EC66" s="378"/>
      <c r="ED66" s="378"/>
      <c r="EE66" s="378"/>
      <c r="EF66" s="378"/>
      <c r="EG66" s="378"/>
      <c r="EH66" s="378"/>
      <c r="EI66" s="378"/>
      <c r="EJ66" s="378"/>
      <c r="EK66" s="378"/>
      <c r="EL66" s="378"/>
      <c r="EM66" s="378"/>
      <c r="EN66" s="378"/>
      <c r="EO66" s="378"/>
      <c r="EP66" s="378"/>
      <c r="EQ66" s="378"/>
      <c r="ER66" s="378"/>
      <c r="ES66" s="378"/>
      <c r="ET66" s="378"/>
      <c r="EU66" s="378"/>
      <c r="EV66" s="378"/>
      <c r="EW66" s="378"/>
      <c r="EX66" s="378"/>
      <c r="EY66" s="378"/>
      <c r="EZ66" s="378"/>
      <c r="FA66" s="378"/>
      <c r="FB66" s="378"/>
    </row>
    <row r="67" spans="2:158" ht="11.25" hidden="1" customHeight="1" outlineLevel="1" x14ac:dyDescent="0.2"/>
    <row r="68" spans="2:158" ht="11.25" hidden="1" customHeight="1" outlineLevel="1" x14ac:dyDescent="0.2"/>
    <row r="69" spans="2:158" ht="11.25" hidden="1" customHeight="1" outlineLevel="1" x14ac:dyDescent="0.2">
      <c r="C69" s="169" t="s">
        <v>597</v>
      </c>
      <c r="D69" s="169"/>
    </row>
    <row r="70" spans="2:158" ht="11.25" hidden="1" customHeight="1" outlineLevel="1" x14ac:dyDescent="0.2">
      <c r="B70" s="190"/>
      <c r="C70" s="191" t="s">
        <v>505</v>
      </c>
      <c r="D70" s="191" t="s">
        <v>512</v>
      </c>
      <c r="E70" s="192" t="s">
        <v>603</v>
      </c>
      <c r="F70" s="192">
        <v>1</v>
      </c>
      <c r="G70" s="192">
        <f t="shared" ref="G70:Q70" si="190">F70+1</f>
        <v>2</v>
      </c>
      <c r="H70" s="192">
        <f t="shared" si="190"/>
        <v>3</v>
      </c>
      <c r="I70" s="192">
        <f t="shared" si="190"/>
        <v>4</v>
      </c>
      <c r="J70" s="192">
        <f t="shared" si="190"/>
        <v>5</v>
      </c>
      <c r="K70" s="192">
        <f t="shared" si="190"/>
        <v>6</v>
      </c>
      <c r="L70" s="192">
        <f t="shared" si="190"/>
        <v>7</v>
      </c>
      <c r="M70" s="192">
        <f t="shared" si="190"/>
        <v>8</v>
      </c>
      <c r="N70" s="192">
        <f t="shared" si="190"/>
        <v>9</v>
      </c>
      <c r="O70" s="192">
        <f t="shared" si="190"/>
        <v>10</v>
      </c>
      <c r="P70" s="192">
        <f t="shared" si="190"/>
        <v>11</v>
      </c>
      <c r="Q70" s="192">
        <f t="shared" si="190"/>
        <v>12</v>
      </c>
    </row>
    <row r="71" spans="2:158" ht="11.25" hidden="1" customHeight="1" outlineLevel="1" x14ac:dyDescent="0.2">
      <c r="B71" s="190"/>
      <c r="C71" s="288">
        <f t="shared" ref="C71:D90" si="191">C24</f>
        <v>1</v>
      </c>
      <c r="D71" s="288" t="str">
        <f t="shared" si="191"/>
        <v>ABC</v>
      </c>
      <c r="E71" s="289">
        <f t="shared" ref="E71:E110" si="192">H24</f>
        <v>44196</v>
      </c>
      <c r="F71" s="193">
        <v>1</v>
      </c>
      <c r="G71" s="193">
        <v>1</v>
      </c>
      <c r="H71" s="193">
        <v>1</v>
      </c>
      <c r="I71" s="193">
        <v>1</v>
      </c>
      <c r="J71" s="193">
        <v>1</v>
      </c>
      <c r="K71" s="193">
        <v>1</v>
      </c>
      <c r="L71" s="193">
        <v>1</v>
      </c>
      <c r="M71" s="193">
        <v>1</v>
      </c>
      <c r="N71" s="193">
        <v>1</v>
      </c>
      <c r="O71" s="193">
        <v>1</v>
      </c>
      <c r="P71" s="193">
        <v>1</v>
      </c>
      <c r="Q71" s="193">
        <v>1</v>
      </c>
      <c r="T71" s="149"/>
      <c r="U71" s="194">
        <f t="shared" ref="U71:CF71" si="193">(U$14&lt;=$E71)*INDEX($F71:$Q71,U$16)</f>
        <v>1</v>
      </c>
      <c r="V71" s="194">
        <f t="shared" si="193"/>
        <v>1</v>
      </c>
      <c r="W71" s="194">
        <f t="shared" si="193"/>
        <v>1</v>
      </c>
      <c r="X71" s="194">
        <f t="shared" si="193"/>
        <v>1</v>
      </c>
      <c r="Y71" s="194">
        <f t="shared" si="193"/>
        <v>1</v>
      </c>
      <c r="Z71" s="194">
        <f t="shared" si="193"/>
        <v>1</v>
      </c>
      <c r="AA71" s="194">
        <f t="shared" si="193"/>
        <v>1</v>
      </c>
      <c r="AB71" s="194">
        <f t="shared" si="193"/>
        <v>1</v>
      </c>
      <c r="AC71" s="194">
        <f t="shared" si="193"/>
        <v>1</v>
      </c>
      <c r="AD71" s="194">
        <f t="shared" si="193"/>
        <v>1</v>
      </c>
      <c r="AE71" s="194">
        <f t="shared" si="193"/>
        <v>1</v>
      </c>
      <c r="AF71" s="194">
        <f t="shared" si="193"/>
        <v>1</v>
      </c>
      <c r="AG71" s="194">
        <f t="shared" si="193"/>
        <v>1</v>
      </c>
      <c r="AH71" s="194">
        <f t="shared" si="193"/>
        <v>1</v>
      </c>
      <c r="AI71" s="194">
        <f t="shared" si="193"/>
        <v>1</v>
      </c>
      <c r="AJ71" s="194">
        <f t="shared" si="193"/>
        <v>1</v>
      </c>
      <c r="AK71" s="194">
        <f t="shared" si="193"/>
        <v>1</v>
      </c>
      <c r="AL71" s="194">
        <f t="shared" si="193"/>
        <v>1</v>
      </c>
      <c r="AM71" s="194">
        <f t="shared" si="193"/>
        <v>1</v>
      </c>
      <c r="AN71" s="194">
        <f t="shared" si="193"/>
        <v>1</v>
      </c>
      <c r="AO71" s="194">
        <f t="shared" si="193"/>
        <v>1</v>
      </c>
      <c r="AP71" s="194">
        <f t="shared" si="193"/>
        <v>1</v>
      </c>
      <c r="AQ71" s="194">
        <f t="shared" si="193"/>
        <v>1</v>
      </c>
      <c r="AR71" s="194">
        <f t="shared" si="193"/>
        <v>1</v>
      </c>
      <c r="AS71" s="194">
        <f t="shared" si="193"/>
        <v>1</v>
      </c>
      <c r="AT71" s="194">
        <f t="shared" si="193"/>
        <v>1</v>
      </c>
      <c r="AU71" s="194">
        <f t="shared" si="193"/>
        <v>1</v>
      </c>
      <c r="AV71" s="194">
        <f t="shared" si="193"/>
        <v>0</v>
      </c>
      <c r="AW71" s="194">
        <f t="shared" si="193"/>
        <v>0</v>
      </c>
      <c r="AX71" s="194">
        <f t="shared" si="193"/>
        <v>0</v>
      </c>
      <c r="AY71" s="194">
        <f t="shared" si="193"/>
        <v>0</v>
      </c>
      <c r="AZ71" s="194">
        <f t="shared" si="193"/>
        <v>0</v>
      </c>
      <c r="BA71" s="194">
        <f t="shared" si="193"/>
        <v>0</v>
      </c>
      <c r="BB71" s="194">
        <f t="shared" si="193"/>
        <v>0</v>
      </c>
      <c r="BC71" s="194">
        <f t="shared" si="193"/>
        <v>0</v>
      </c>
      <c r="BD71" s="194">
        <f t="shared" si="193"/>
        <v>0</v>
      </c>
      <c r="BE71" s="194">
        <f t="shared" si="193"/>
        <v>0</v>
      </c>
      <c r="BF71" s="194">
        <f t="shared" si="193"/>
        <v>0</v>
      </c>
      <c r="BG71" s="194">
        <f t="shared" si="193"/>
        <v>0</v>
      </c>
      <c r="BH71" s="194">
        <f t="shared" si="193"/>
        <v>0</v>
      </c>
      <c r="BI71" s="194">
        <f t="shared" si="193"/>
        <v>0</v>
      </c>
      <c r="BJ71" s="194">
        <f t="shared" si="193"/>
        <v>0</v>
      </c>
      <c r="BK71" s="194">
        <f t="shared" si="193"/>
        <v>0</v>
      </c>
      <c r="BL71" s="194">
        <f t="shared" si="193"/>
        <v>0</v>
      </c>
      <c r="BM71" s="194">
        <f t="shared" si="193"/>
        <v>0</v>
      </c>
      <c r="BN71" s="194">
        <f t="shared" si="193"/>
        <v>0</v>
      </c>
      <c r="BO71" s="194">
        <f t="shared" si="193"/>
        <v>0</v>
      </c>
      <c r="BP71" s="194">
        <f t="shared" si="193"/>
        <v>0</v>
      </c>
      <c r="BQ71" s="194">
        <f t="shared" si="193"/>
        <v>0</v>
      </c>
      <c r="BR71" s="194">
        <f t="shared" si="193"/>
        <v>0</v>
      </c>
      <c r="BS71" s="194">
        <f t="shared" si="193"/>
        <v>0</v>
      </c>
      <c r="BT71" s="194">
        <f t="shared" si="193"/>
        <v>0</v>
      </c>
      <c r="BU71" s="194">
        <f t="shared" si="193"/>
        <v>0</v>
      </c>
      <c r="BV71" s="194">
        <f t="shared" si="193"/>
        <v>0</v>
      </c>
      <c r="BW71" s="194">
        <f t="shared" si="193"/>
        <v>0</v>
      </c>
      <c r="BX71" s="194">
        <f t="shared" si="193"/>
        <v>0</v>
      </c>
      <c r="BY71" s="194">
        <f t="shared" si="193"/>
        <v>0</v>
      </c>
      <c r="BZ71" s="194">
        <f t="shared" si="193"/>
        <v>0</v>
      </c>
      <c r="CA71" s="194">
        <f t="shared" si="193"/>
        <v>0</v>
      </c>
      <c r="CB71" s="194">
        <f t="shared" si="193"/>
        <v>0</v>
      </c>
      <c r="CC71" s="194">
        <f t="shared" si="193"/>
        <v>0</v>
      </c>
      <c r="CD71" s="194">
        <f t="shared" si="193"/>
        <v>0</v>
      </c>
      <c r="CE71" s="194">
        <f t="shared" si="193"/>
        <v>0</v>
      </c>
      <c r="CF71" s="194">
        <f t="shared" si="193"/>
        <v>0</v>
      </c>
      <c r="CG71" s="194">
        <f t="shared" ref="CG71:ER74" si="194">(CG$14&lt;=$E71)*INDEX($F71:$Q71,CG$16)</f>
        <v>0</v>
      </c>
      <c r="CH71" s="194">
        <f t="shared" si="194"/>
        <v>0</v>
      </c>
      <c r="CI71" s="194">
        <f t="shared" si="194"/>
        <v>0</v>
      </c>
      <c r="CJ71" s="194">
        <f t="shared" si="194"/>
        <v>0</v>
      </c>
      <c r="CK71" s="194">
        <f t="shared" si="194"/>
        <v>0</v>
      </c>
      <c r="CL71" s="194">
        <f t="shared" si="194"/>
        <v>0</v>
      </c>
      <c r="CM71" s="194">
        <f t="shared" si="194"/>
        <v>0</v>
      </c>
      <c r="CN71" s="194">
        <f t="shared" si="194"/>
        <v>0</v>
      </c>
      <c r="CO71" s="194">
        <f t="shared" si="194"/>
        <v>0</v>
      </c>
      <c r="CP71" s="194">
        <f t="shared" si="194"/>
        <v>0</v>
      </c>
      <c r="CQ71" s="194">
        <f t="shared" si="194"/>
        <v>0</v>
      </c>
      <c r="CR71" s="194">
        <f t="shared" si="194"/>
        <v>0</v>
      </c>
      <c r="CS71" s="194">
        <f t="shared" si="194"/>
        <v>0</v>
      </c>
      <c r="CT71" s="194">
        <f t="shared" si="194"/>
        <v>0</v>
      </c>
      <c r="CU71" s="194">
        <f t="shared" si="194"/>
        <v>0</v>
      </c>
      <c r="CV71" s="194">
        <f t="shared" si="194"/>
        <v>0</v>
      </c>
      <c r="CW71" s="194">
        <f t="shared" si="194"/>
        <v>0</v>
      </c>
      <c r="CX71" s="194">
        <f t="shared" si="194"/>
        <v>0</v>
      </c>
      <c r="CY71" s="194">
        <f t="shared" si="194"/>
        <v>0</v>
      </c>
      <c r="CZ71" s="194">
        <f t="shared" si="194"/>
        <v>0</v>
      </c>
      <c r="DA71" s="194">
        <f t="shared" si="194"/>
        <v>0</v>
      </c>
      <c r="DB71" s="194">
        <f t="shared" si="194"/>
        <v>0</v>
      </c>
      <c r="DC71" s="194">
        <f t="shared" si="194"/>
        <v>0</v>
      </c>
      <c r="DD71" s="194">
        <f t="shared" si="194"/>
        <v>0</v>
      </c>
      <c r="DE71" s="194">
        <f t="shared" si="194"/>
        <v>0</v>
      </c>
      <c r="DF71" s="194">
        <f t="shared" si="194"/>
        <v>0</v>
      </c>
      <c r="DG71" s="194">
        <f t="shared" si="194"/>
        <v>0</v>
      </c>
      <c r="DH71" s="194">
        <f t="shared" si="194"/>
        <v>0</v>
      </c>
      <c r="DI71" s="194">
        <f t="shared" si="194"/>
        <v>0</v>
      </c>
      <c r="DJ71" s="194">
        <f t="shared" si="194"/>
        <v>0</v>
      </c>
      <c r="DK71" s="194">
        <f t="shared" si="194"/>
        <v>0</v>
      </c>
      <c r="DL71" s="194">
        <f t="shared" si="194"/>
        <v>0</v>
      </c>
      <c r="DM71" s="194">
        <f t="shared" si="194"/>
        <v>0</v>
      </c>
      <c r="DN71" s="194">
        <f t="shared" si="194"/>
        <v>0</v>
      </c>
      <c r="DO71" s="194">
        <f t="shared" si="194"/>
        <v>0</v>
      </c>
      <c r="DP71" s="194">
        <f t="shared" si="194"/>
        <v>0</v>
      </c>
      <c r="DQ71" s="194">
        <f t="shared" si="194"/>
        <v>0</v>
      </c>
      <c r="DR71" s="194">
        <f t="shared" si="194"/>
        <v>0</v>
      </c>
      <c r="DS71" s="194">
        <f t="shared" si="194"/>
        <v>0</v>
      </c>
      <c r="DT71" s="194">
        <f t="shared" si="194"/>
        <v>0</v>
      </c>
      <c r="DU71" s="194">
        <f t="shared" si="194"/>
        <v>0</v>
      </c>
      <c r="DV71" s="194">
        <f t="shared" si="194"/>
        <v>0</v>
      </c>
      <c r="DW71" s="194">
        <f t="shared" si="194"/>
        <v>0</v>
      </c>
      <c r="DX71" s="194">
        <f t="shared" si="194"/>
        <v>0</v>
      </c>
      <c r="DY71" s="194">
        <f t="shared" si="194"/>
        <v>0</v>
      </c>
      <c r="DZ71" s="194">
        <f t="shared" si="194"/>
        <v>0</v>
      </c>
      <c r="EA71" s="194">
        <f t="shared" si="194"/>
        <v>0</v>
      </c>
      <c r="EB71" s="194">
        <f t="shared" si="194"/>
        <v>0</v>
      </c>
      <c r="EC71" s="194">
        <f t="shared" si="194"/>
        <v>0</v>
      </c>
      <c r="ED71" s="194">
        <f t="shared" si="194"/>
        <v>0</v>
      </c>
      <c r="EE71" s="194">
        <f t="shared" si="194"/>
        <v>0</v>
      </c>
      <c r="EF71" s="194">
        <f t="shared" si="194"/>
        <v>0</v>
      </c>
      <c r="EG71" s="194">
        <f t="shared" si="194"/>
        <v>0</v>
      </c>
      <c r="EH71" s="194">
        <f t="shared" si="194"/>
        <v>0</v>
      </c>
      <c r="EI71" s="194">
        <f t="shared" si="194"/>
        <v>0</v>
      </c>
      <c r="EJ71" s="194">
        <f t="shared" si="194"/>
        <v>0</v>
      </c>
      <c r="EK71" s="194">
        <f t="shared" si="194"/>
        <v>0</v>
      </c>
      <c r="EL71" s="194">
        <f t="shared" si="194"/>
        <v>0</v>
      </c>
      <c r="EM71" s="194">
        <f t="shared" si="194"/>
        <v>0</v>
      </c>
      <c r="EN71" s="194">
        <f t="shared" si="194"/>
        <v>0</v>
      </c>
      <c r="EO71" s="194">
        <f t="shared" si="194"/>
        <v>0</v>
      </c>
      <c r="EP71" s="194">
        <f t="shared" si="194"/>
        <v>0</v>
      </c>
      <c r="EQ71" s="194">
        <f t="shared" si="194"/>
        <v>0</v>
      </c>
      <c r="ER71" s="194">
        <f t="shared" si="194"/>
        <v>0</v>
      </c>
      <c r="ES71" s="194">
        <f t="shared" ref="ES71:FB73" si="195">(ES$14&lt;=$E71)*INDEX($F71:$Q71,ES$16)</f>
        <v>0</v>
      </c>
      <c r="ET71" s="194">
        <f t="shared" si="195"/>
        <v>0</v>
      </c>
      <c r="EU71" s="194">
        <f t="shared" si="195"/>
        <v>0</v>
      </c>
      <c r="EV71" s="194">
        <f t="shared" si="195"/>
        <v>0</v>
      </c>
      <c r="EW71" s="194">
        <f t="shared" si="195"/>
        <v>0</v>
      </c>
      <c r="EX71" s="194">
        <f t="shared" si="195"/>
        <v>0</v>
      </c>
      <c r="EY71" s="194">
        <f t="shared" si="195"/>
        <v>0</v>
      </c>
      <c r="EZ71" s="194">
        <f t="shared" si="195"/>
        <v>0</v>
      </c>
      <c r="FA71" s="194">
        <f t="shared" si="195"/>
        <v>0</v>
      </c>
      <c r="FB71" s="194">
        <f t="shared" si="195"/>
        <v>0</v>
      </c>
    </row>
    <row r="72" spans="2:158" ht="11.25" hidden="1" customHeight="1" outlineLevel="1" x14ac:dyDescent="0.2">
      <c r="B72" s="190"/>
      <c r="C72" s="288">
        <f t="shared" si="191"/>
        <v>2</v>
      </c>
      <c r="D72" s="288">
        <f t="shared" si="191"/>
        <v>0</v>
      </c>
      <c r="E72" s="289">
        <f t="shared" si="192"/>
        <v>31</v>
      </c>
      <c r="F72" s="193">
        <v>1</v>
      </c>
      <c r="G72" s="193">
        <v>1</v>
      </c>
      <c r="H72" s="193">
        <v>1</v>
      </c>
      <c r="I72" s="193">
        <v>1</v>
      </c>
      <c r="J72" s="193">
        <v>1</v>
      </c>
      <c r="K72" s="193">
        <v>1</v>
      </c>
      <c r="L72" s="193">
        <v>1</v>
      </c>
      <c r="M72" s="193">
        <v>1</v>
      </c>
      <c r="N72" s="193">
        <v>1</v>
      </c>
      <c r="O72" s="193">
        <v>1</v>
      </c>
      <c r="P72" s="193">
        <v>1</v>
      </c>
      <c r="Q72" s="193">
        <v>1</v>
      </c>
      <c r="U72" s="194">
        <f t="shared" ref="U72:CF72" si="196">(U$14&lt;=$E72)*INDEX($F72:$Q72,U$16)</f>
        <v>0</v>
      </c>
      <c r="V72" s="194">
        <f t="shared" si="196"/>
        <v>0</v>
      </c>
      <c r="W72" s="194">
        <f t="shared" si="196"/>
        <v>0</v>
      </c>
      <c r="X72" s="194">
        <f t="shared" si="196"/>
        <v>0</v>
      </c>
      <c r="Y72" s="194">
        <f t="shared" si="196"/>
        <v>0</v>
      </c>
      <c r="Z72" s="194">
        <f t="shared" si="196"/>
        <v>0</v>
      </c>
      <c r="AA72" s="194">
        <f t="shared" si="196"/>
        <v>0</v>
      </c>
      <c r="AB72" s="194">
        <f t="shared" si="196"/>
        <v>0</v>
      </c>
      <c r="AC72" s="194">
        <f t="shared" si="196"/>
        <v>0</v>
      </c>
      <c r="AD72" s="194">
        <f t="shared" si="196"/>
        <v>0</v>
      </c>
      <c r="AE72" s="194">
        <f t="shared" si="196"/>
        <v>0</v>
      </c>
      <c r="AF72" s="194">
        <f t="shared" si="196"/>
        <v>0</v>
      </c>
      <c r="AG72" s="194">
        <f t="shared" si="196"/>
        <v>0</v>
      </c>
      <c r="AH72" s="194">
        <f t="shared" si="196"/>
        <v>0</v>
      </c>
      <c r="AI72" s="194">
        <f t="shared" si="196"/>
        <v>0</v>
      </c>
      <c r="AJ72" s="194">
        <f t="shared" si="196"/>
        <v>0</v>
      </c>
      <c r="AK72" s="194">
        <f t="shared" si="196"/>
        <v>0</v>
      </c>
      <c r="AL72" s="194">
        <f t="shared" si="196"/>
        <v>0</v>
      </c>
      <c r="AM72" s="194">
        <f t="shared" si="196"/>
        <v>0</v>
      </c>
      <c r="AN72" s="194">
        <f t="shared" si="196"/>
        <v>0</v>
      </c>
      <c r="AO72" s="194">
        <f t="shared" si="196"/>
        <v>0</v>
      </c>
      <c r="AP72" s="194">
        <f t="shared" si="196"/>
        <v>0</v>
      </c>
      <c r="AQ72" s="194">
        <f t="shared" si="196"/>
        <v>0</v>
      </c>
      <c r="AR72" s="194">
        <f t="shared" si="196"/>
        <v>0</v>
      </c>
      <c r="AS72" s="194">
        <f t="shared" si="196"/>
        <v>0</v>
      </c>
      <c r="AT72" s="194">
        <f t="shared" si="196"/>
        <v>0</v>
      </c>
      <c r="AU72" s="194">
        <f t="shared" si="196"/>
        <v>0</v>
      </c>
      <c r="AV72" s="194">
        <f t="shared" si="196"/>
        <v>0</v>
      </c>
      <c r="AW72" s="194">
        <f t="shared" si="196"/>
        <v>0</v>
      </c>
      <c r="AX72" s="194">
        <f t="shared" si="196"/>
        <v>0</v>
      </c>
      <c r="AY72" s="194">
        <f t="shared" si="196"/>
        <v>0</v>
      </c>
      <c r="AZ72" s="194">
        <f t="shared" si="196"/>
        <v>0</v>
      </c>
      <c r="BA72" s="194">
        <f t="shared" si="196"/>
        <v>0</v>
      </c>
      <c r="BB72" s="194">
        <f t="shared" si="196"/>
        <v>0</v>
      </c>
      <c r="BC72" s="194">
        <f t="shared" si="196"/>
        <v>0</v>
      </c>
      <c r="BD72" s="194">
        <f t="shared" si="196"/>
        <v>0</v>
      </c>
      <c r="BE72" s="194">
        <f t="shared" si="196"/>
        <v>0</v>
      </c>
      <c r="BF72" s="194">
        <f t="shared" si="196"/>
        <v>0</v>
      </c>
      <c r="BG72" s="194">
        <f t="shared" si="196"/>
        <v>0</v>
      </c>
      <c r="BH72" s="194">
        <f t="shared" si="196"/>
        <v>0</v>
      </c>
      <c r="BI72" s="194">
        <f t="shared" si="196"/>
        <v>0</v>
      </c>
      <c r="BJ72" s="194">
        <f t="shared" si="196"/>
        <v>0</v>
      </c>
      <c r="BK72" s="194">
        <f t="shared" si="196"/>
        <v>0</v>
      </c>
      <c r="BL72" s="194">
        <f t="shared" si="196"/>
        <v>0</v>
      </c>
      <c r="BM72" s="194">
        <f t="shared" si="196"/>
        <v>0</v>
      </c>
      <c r="BN72" s="194">
        <f t="shared" si="196"/>
        <v>0</v>
      </c>
      <c r="BO72" s="194">
        <f t="shared" si="196"/>
        <v>0</v>
      </c>
      <c r="BP72" s="194">
        <f t="shared" si="196"/>
        <v>0</v>
      </c>
      <c r="BQ72" s="194">
        <f t="shared" si="196"/>
        <v>0</v>
      </c>
      <c r="BR72" s="194">
        <f t="shared" si="196"/>
        <v>0</v>
      </c>
      <c r="BS72" s="194">
        <f t="shared" si="196"/>
        <v>0</v>
      </c>
      <c r="BT72" s="194">
        <f t="shared" si="196"/>
        <v>0</v>
      </c>
      <c r="BU72" s="194">
        <f t="shared" si="196"/>
        <v>0</v>
      </c>
      <c r="BV72" s="194">
        <f t="shared" si="196"/>
        <v>0</v>
      </c>
      <c r="BW72" s="194">
        <f t="shared" si="196"/>
        <v>0</v>
      </c>
      <c r="BX72" s="194">
        <f t="shared" si="196"/>
        <v>0</v>
      </c>
      <c r="BY72" s="194">
        <f t="shared" si="196"/>
        <v>0</v>
      </c>
      <c r="BZ72" s="194">
        <f t="shared" si="196"/>
        <v>0</v>
      </c>
      <c r="CA72" s="194">
        <f t="shared" si="196"/>
        <v>0</v>
      </c>
      <c r="CB72" s="194">
        <f t="shared" si="196"/>
        <v>0</v>
      </c>
      <c r="CC72" s="194">
        <f t="shared" si="196"/>
        <v>0</v>
      </c>
      <c r="CD72" s="194">
        <f t="shared" si="196"/>
        <v>0</v>
      </c>
      <c r="CE72" s="194">
        <f t="shared" si="196"/>
        <v>0</v>
      </c>
      <c r="CF72" s="194">
        <f t="shared" si="196"/>
        <v>0</v>
      </c>
      <c r="CG72" s="194">
        <f t="shared" si="194"/>
        <v>0</v>
      </c>
      <c r="CH72" s="194">
        <f t="shared" si="194"/>
        <v>0</v>
      </c>
      <c r="CI72" s="194">
        <f t="shared" si="194"/>
        <v>0</v>
      </c>
      <c r="CJ72" s="194">
        <f t="shared" si="194"/>
        <v>0</v>
      </c>
      <c r="CK72" s="194">
        <f t="shared" si="194"/>
        <v>0</v>
      </c>
      <c r="CL72" s="194">
        <f t="shared" si="194"/>
        <v>0</v>
      </c>
      <c r="CM72" s="194">
        <f t="shared" si="194"/>
        <v>0</v>
      </c>
      <c r="CN72" s="194">
        <f t="shared" si="194"/>
        <v>0</v>
      </c>
      <c r="CO72" s="194">
        <f t="shared" si="194"/>
        <v>0</v>
      </c>
      <c r="CP72" s="194">
        <f t="shared" si="194"/>
        <v>0</v>
      </c>
      <c r="CQ72" s="194">
        <f t="shared" si="194"/>
        <v>0</v>
      </c>
      <c r="CR72" s="194">
        <f t="shared" si="194"/>
        <v>0</v>
      </c>
      <c r="CS72" s="194">
        <f t="shared" si="194"/>
        <v>0</v>
      </c>
      <c r="CT72" s="194">
        <f t="shared" si="194"/>
        <v>0</v>
      </c>
      <c r="CU72" s="194">
        <f t="shared" si="194"/>
        <v>0</v>
      </c>
      <c r="CV72" s="194">
        <f t="shared" si="194"/>
        <v>0</v>
      </c>
      <c r="CW72" s="194">
        <f t="shared" si="194"/>
        <v>0</v>
      </c>
      <c r="CX72" s="194">
        <f t="shared" si="194"/>
        <v>0</v>
      </c>
      <c r="CY72" s="194">
        <f t="shared" si="194"/>
        <v>0</v>
      </c>
      <c r="CZ72" s="194">
        <f t="shared" si="194"/>
        <v>0</v>
      </c>
      <c r="DA72" s="194">
        <f t="shared" si="194"/>
        <v>0</v>
      </c>
      <c r="DB72" s="194">
        <f t="shared" si="194"/>
        <v>0</v>
      </c>
      <c r="DC72" s="194">
        <f t="shared" si="194"/>
        <v>0</v>
      </c>
      <c r="DD72" s="194">
        <f t="shared" si="194"/>
        <v>0</v>
      </c>
      <c r="DE72" s="194">
        <f t="shared" si="194"/>
        <v>0</v>
      </c>
      <c r="DF72" s="194">
        <f t="shared" si="194"/>
        <v>0</v>
      </c>
      <c r="DG72" s="194">
        <f t="shared" si="194"/>
        <v>0</v>
      </c>
      <c r="DH72" s="194">
        <f t="shared" si="194"/>
        <v>0</v>
      </c>
      <c r="DI72" s="194">
        <f t="shared" si="194"/>
        <v>0</v>
      </c>
      <c r="DJ72" s="194">
        <f t="shared" si="194"/>
        <v>0</v>
      </c>
      <c r="DK72" s="194">
        <f t="shared" si="194"/>
        <v>0</v>
      </c>
      <c r="DL72" s="194">
        <f t="shared" si="194"/>
        <v>0</v>
      </c>
      <c r="DM72" s="194">
        <f t="shared" si="194"/>
        <v>0</v>
      </c>
      <c r="DN72" s="194">
        <f t="shared" si="194"/>
        <v>0</v>
      </c>
      <c r="DO72" s="194">
        <f t="shared" si="194"/>
        <v>0</v>
      </c>
      <c r="DP72" s="194">
        <f t="shared" si="194"/>
        <v>0</v>
      </c>
      <c r="DQ72" s="194">
        <f t="shared" si="194"/>
        <v>0</v>
      </c>
      <c r="DR72" s="194">
        <f t="shared" si="194"/>
        <v>0</v>
      </c>
      <c r="DS72" s="194">
        <f t="shared" si="194"/>
        <v>0</v>
      </c>
      <c r="DT72" s="194">
        <f t="shared" si="194"/>
        <v>0</v>
      </c>
      <c r="DU72" s="194">
        <f t="shared" si="194"/>
        <v>0</v>
      </c>
      <c r="DV72" s="194">
        <f t="shared" si="194"/>
        <v>0</v>
      </c>
      <c r="DW72" s="194">
        <f t="shared" si="194"/>
        <v>0</v>
      </c>
      <c r="DX72" s="194">
        <f t="shared" si="194"/>
        <v>0</v>
      </c>
      <c r="DY72" s="194">
        <f t="shared" si="194"/>
        <v>0</v>
      </c>
      <c r="DZ72" s="194">
        <f t="shared" si="194"/>
        <v>0</v>
      </c>
      <c r="EA72" s="194">
        <f t="shared" si="194"/>
        <v>0</v>
      </c>
      <c r="EB72" s="194">
        <f t="shared" si="194"/>
        <v>0</v>
      </c>
      <c r="EC72" s="194">
        <f t="shared" si="194"/>
        <v>0</v>
      </c>
      <c r="ED72" s="194">
        <f t="shared" si="194"/>
        <v>0</v>
      </c>
      <c r="EE72" s="194">
        <f t="shared" si="194"/>
        <v>0</v>
      </c>
      <c r="EF72" s="194">
        <f t="shared" si="194"/>
        <v>0</v>
      </c>
      <c r="EG72" s="194">
        <f t="shared" si="194"/>
        <v>0</v>
      </c>
      <c r="EH72" s="194">
        <f t="shared" si="194"/>
        <v>0</v>
      </c>
      <c r="EI72" s="194">
        <f t="shared" si="194"/>
        <v>0</v>
      </c>
      <c r="EJ72" s="194">
        <f t="shared" si="194"/>
        <v>0</v>
      </c>
      <c r="EK72" s="194">
        <f t="shared" si="194"/>
        <v>0</v>
      </c>
      <c r="EL72" s="194">
        <f t="shared" si="194"/>
        <v>0</v>
      </c>
      <c r="EM72" s="194">
        <f t="shared" si="194"/>
        <v>0</v>
      </c>
      <c r="EN72" s="194">
        <f t="shared" si="194"/>
        <v>0</v>
      </c>
      <c r="EO72" s="194">
        <f t="shared" si="194"/>
        <v>0</v>
      </c>
      <c r="EP72" s="194">
        <f t="shared" si="194"/>
        <v>0</v>
      </c>
      <c r="EQ72" s="194">
        <f t="shared" si="194"/>
        <v>0</v>
      </c>
      <c r="ER72" s="194">
        <f t="shared" si="194"/>
        <v>0</v>
      </c>
      <c r="ES72" s="194">
        <f t="shared" si="195"/>
        <v>0</v>
      </c>
      <c r="ET72" s="194">
        <f t="shared" si="195"/>
        <v>0</v>
      </c>
      <c r="EU72" s="194">
        <f t="shared" si="195"/>
        <v>0</v>
      </c>
      <c r="EV72" s="194">
        <f t="shared" si="195"/>
        <v>0</v>
      </c>
      <c r="EW72" s="194">
        <f t="shared" si="195"/>
        <v>0</v>
      </c>
      <c r="EX72" s="194">
        <f t="shared" si="195"/>
        <v>0</v>
      </c>
      <c r="EY72" s="194">
        <f t="shared" si="195"/>
        <v>0</v>
      </c>
      <c r="EZ72" s="194">
        <f t="shared" si="195"/>
        <v>0</v>
      </c>
      <c r="FA72" s="194">
        <f t="shared" si="195"/>
        <v>0</v>
      </c>
      <c r="FB72" s="194">
        <f t="shared" si="195"/>
        <v>0</v>
      </c>
    </row>
    <row r="73" spans="2:158" ht="11.25" hidden="1" customHeight="1" outlineLevel="1" x14ac:dyDescent="0.2">
      <c r="B73" s="190"/>
      <c r="C73" s="288">
        <f t="shared" si="191"/>
        <v>3</v>
      </c>
      <c r="D73" s="288">
        <f t="shared" si="191"/>
        <v>0</v>
      </c>
      <c r="E73" s="289">
        <f t="shared" si="192"/>
        <v>31</v>
      </c>
      <c r="F73" s="193">
        <v>1</v>
      </c>
      <c r="G73" s="193">
        <v>1</v>
      </c>
      <c r="H73" s="193">
        <v>1</v>
      </c>
      <c r="I73" s="193">
        <v>1</v>
      </c>
      <c r="J73" s="193">
        <v>1</v>
      </c>
      <c r="K73" s="193">
        <v>1</v>
      </c>
      <c r="L73" s="193">
        <v>1</v>
      </c>
      <c r="M73" s="193">
        <v>1</v>
      </c>
      <c r="N73" s="193">
        <v>1</v>
      </c>
      <c r="O73" s="193">
        <v>1</v>
      </c>
      <c r="P73" s="193">
        <v>1</v>
      </c>
      <c r="Q73" s="193">
        <v>1</v>
      </c>
      <c r="U73" s="194">
        <f t="shared" ref="U73:CF74" si="197">(U$14&lt;=$E73)*INDEX($F73:$Q73,U$16)</f>
        <v>0</v>
      </c>
      <c r="V73" s="194">
        <f t="shared" si="197"/>
        <v>0</v>
      </c>
      <c r="W73" s="194">
        <f t="shared" si="197"/>
        <v>0</v>
      </c>
      <c r="X73" s="194">
        <f t="shared" si="197"/>
        <v>0</v>
      </c>
      <c r="Y73" s="194">
        <f t="shared" si="197"/>
        <v>0</v>
      </c>
      <c r="Z73" s="194">
        <f t="shared" si="197"/>
        <v>0</v>
      </c>
      <c r="AA73" s="194">
        <f t="shared" si="197"/>
        <v>0</v>
      </c>
      <c r="AB73" s="194">
        <f t="shared" si="197"/>
        <v>0</v>
      </c>
      <c r="AC73" s="194">
        <f t="shared" si="197"/>
        <v>0</v>
      </c>
      <c r="AD73" s="194">
        <f t="shared" si="197"/>
        <v>0</v>
      </c>
      <c r="AE73" s="194">
        <f t="shared" si="197"/>
        <v>0</v>
      </c>
      <c r="AF73" s="194">
        <f t="shared" si="197"/>
        <v>0</v>
      </c>
      <c r="AG73" s="194">
        <f t="shared" si="197"/>
        <v>0</v>
      </c>
      <c r="AH73" s="194">
        <f t="shared" si="197"/>
        <v>0</v>
      </c>
      <c r="AI73" s="194">
        <f t="shared" si="197"/>
        <v>0</v>
      </c>
      <c r="AJ73" s="194">
        <f t="shared" si="197"/>
        <v>0</v>
      </c>
      <c r="AK73" s="194">
        <f t="shared" si="197"/>
        <v>0</v>
      </c>
      <c r="AL73" s="194">
        <f t="shared" si="197"/>
        <v>0</v>
      </c>
      <c r="AM73" s="194">
        <f t="shared" si="197"/>
        <v>0</v>
      </c>
      <c r="AN73" s="194">
        <f t="shared" si="197"/>
        <v>0</v>
      </c>
      <c r="AO73" s="194">
        <f t="shared" si="197"/>
        <v>0</v>
      </c>
      <c r="AP73" s="194">
        <f t="shared" si="197"/>
        <v>0</v>
      </c>
      <c r="AQ73" s="194">
        <f t="shared" si="197"/>
        <v>0</v>
      </c>
      <c r="AR73" s="194">
        <f t="shared" si="197"/>
        <v>0</v>
      </c>
      <c r="AS73" s="194">
        <f t="shared" si="197"/>
        <v>0</v>
      </c>
      <c r="AT73" s="194">
        <f t="shared" si="197"/>
        <v>0</v>
      </c>
      <c r="AU73" s="194">
        <f t="shared" si="197"/>
        <v>0</v>
      </c>
      <c r="AV73" s="194">
        <f t="shared" si="197"/>
        <v>0</v>
      </c>
      <c r="AW73" s="194">
        <f t="shared" si="197"/>
        <v>0</v>
      </c>
      <c r="AX73" s="194">
        <f t="shared" si="197"/>
        <v>0</v>
      </c>
      <c r="AY73" s="194">
        <f t="shared" si="197"/>
        <v>0</v>
      </c>
      <c r="AZ73" s="194">
        <f t="shared" si="197"/>
        <v>0</v>
      </c>
      <c r="BA73" s="194">
        <f t="shared" si="197"/>
        <v>0</v>
      </c>
      <c r="BB73" s="194">
        <f t="shared" si="197"/>
        <v>0</v>
      </c>
      <c r="BC73" s="194">
        <f t="shared" si="197"/>
        <v>0</v>
      </c>
      <c r="BD73" s="194">
        <f t="shared" si="197"/>
        <v>0</v>
      </c>
      <c r="BE73" s="194">
        <f t="shared" si="197"/>
        <v>0</v>
      </c>
      <c r="BF73" s="194">
        <f t="shared" si="197"/>
        <v>0</v>
      </c>
      <c r="BG73" s="194">
        <f t="shared" si="197"/>
        <v>0</v>
      </c>
      <c r="BH73" s="194">
        <f t="shared" si="197"/>
        <v>0</v>
      </c>
      <c r="BI73" s="194">
        <f t="shared" si="197"/>
        <v>0</v>
      </c>
      <c r="BJ73" s="194">
        <f t="shared" si="197"/>
        <v>0</v>
      </c>
      <c r="BK73" s="194">
        <f t="shared" si="197"/>
        <v>0</v>
      </c>
      <c r="BL73" s="194">
        <f t="shared" si="197"/>
        <v>0</v>
      </c>
      <c r="BM73" s="194">
        <f t="shared" si="197"/>
        <v>0</v>
      </c>
      <c r="BN73" s="194">
        <f t="shared" si="197"/>
        <v>0</v>
      </c>
      <c r="BO73" s="194">
        <f t="shared" si="197"/>
        <v>0</v>
      </c>
      <c r="BP73" s="194">
        <f t="shared" si="197"/>
        <v>0</v>
      </c>
      <c r="BQ73" s="194">
        <f t="shared" si="197"/>
        <v>0</v>
      </c>
      <c r="BR73" s="194">
        <f t="shared" si="197"/>
        <v>0</v>
      </c>
      <c r="BS73" s="194">
        <f t="shared" si="197"/>
        <v>0</v>
      </c>
      <c r="BT73" s="194">
        <f t="shared" si="197"/>
        <v>0</v>
      </c>
      <c r="BU73" s="194">
        <f t="shared" si="197"/>
        <v>0</v>
      </c>
      <c r="BV73" s="194">
        <f t="shared" si="197"/>
        <v>0</v>
      </c>
      <c r="BW73" s="194">
        <f t="shared" si="197"/>
        <v>0</v>
      </c>
      <c r="BX73" s="194">
        <f t="shared" si="197"/>
        <v>0</v>
      </c>
      <c r="BY73" s="194">
        <f t="shared" si="197"/>
        <v>0</v>
      </c>
      <c r="BZ73" s="194">
        <f t="shared" si="197"/>
        <v>0</v>
      </c>
      <c r="CA73" s="194">
        <f t="shared" si="197"/>
        <v>0</v>
      </c>
      <c r="CB73" s="194">
        <f t="shared" si="197"/>
        <v>0</v>
      </c>
      <c r="CC73" s="194">
        <f t="shared" si="197"/>
        <v>0</v>
      </c>
      <c r="CD73" s="194">
        <f t="shared" si="197"/>
        <v>0</v>
      </c>
      <c r="CE73" s="194">
        <f t="shared" si="197"/>
        <v>0</v>
      </c>
      <c r="CF73" s="194">
        <f t="shared" si="197"/>
        <v>0</v>
      </c>
      <c r="CG73" s="194">
        <f t="shared" si="194"/>
        <v>0</v>
      </c>
      <c r="CH73" s="194">
        <f t="shared" si="194"/>
        <v>0</v>
      </c>
      <c r="CI73" s="194">
        <f t="shared" si="194"/>
        <v>0</v>
      </c>
      <c r="CJ73" s="194">
        <f t="shared" si="194"/>
        <v>0</v>
      </c>
      <c r="CK73" s="194">
        <f t="shared" si="194"/>
        <v>0</v>
      </c>
      <c r="CL73" s="194">
        <f t="shared" si="194"/>
        <v>0</v>
      </c>
      <c r="CM73" s="194">
        <f t="shared" si="194"/>
        <v>0</v>
      </c>
      <c r="CN73" s="194">
        <f t="shared" si="194"/>
        <v>0</v>
      </c>
      <c r="CO73" s="194">
        <f t="shared" si="194"/>
        <v>0</v>
      </c>
      <c r="CP73" s="194">
        <f t="shared" si="194"/>
        <v>0</v>
      </c>
      <c r="CQ73" s="194">
        <f t="shared" si="194"/>
        <v>0</v>
      </c>
      <c r="CR73" s="194">
        <f t="shared" si="194"/>
        <v>0</v>
      </c>
      <c r="CS73" s="194">
        <f t="shared" si="194"/>
        <v>0</v>
      </c>
      <c r="CT73" s="194">
        <f t="shared" si="194"/>
        <v>0</v>
      </c>
      <c r="CU73" s="194">
        <f t="shared" si="194"/>
        <v>0</v>
      </c>
      <c r="CV73" s="194">
        <f t="shared" si="194"/>
        <v>0</v>
      </c>
      <c r="CW73" s="194">
        <f t="shared" si="194"/>
        <v>0</v>
      </c>
      <c r="CX73" s="194">
        <f t="shared" si="194"/>
        <v>0</v>
      </c>
      <c r="CY73" s="194">
        <f t="shared" si="194"/>
        <v>0</v>
      </c>
      <c r="CZ73" s="194">
        <f t="shared" si="194"/>
        <v>0</v>
      </c>
      <c r="DA73" s="194">
        <f t="shared" si="194"/>
        <v>0</v>
      </c>
      <c r="DB73" s="194">
        <f t="shared" si="194"/>
        <v>0</v>
      </c>
      <c r="DC73" s="194">
        <f t="shared" si="194"/>
        <v>0</v>
      </c>
      <c r="DD73" s="194">
        <f t="shared" si="194"/>
        <v>0</v>
      </c>
      <c r="DE73" s="194">
        <f t="shared" si="194"/>
        <v>0</v>
      </c>
      <c r="DF73" s="194">
        <f t="shared" si="194"/>
        <v>0</v>
      </c>
      <c r="DG73" s="194">
        <f t="shared" si="194"/>
        <v>0</v>
      </c>
      <c r="DH73" s="194">
        <f t="shared" si="194"/>
        <v>0</v>
      </c>
      <c r="DI73" s="194">
        <f t="shared" si="194"/>
        <v>0</v>
      </c>
      <c r="DJ73" s="194">
        <f t="shared" si="194"/>
        <v>0</v>
      </c>
      <c r="DK73" s="194">
        <f t="shared" si="194"/>
        <v>0</v>
      </c>
      <c r="DL73" s="194">
        <f t="shared" si="194"/>
        <v>0</v>
      </c>
      <c r="DM73" s="194">
        <f t="shared" si="194"/>
        <v>0</v>
      </c>
      <c r="DN73" s="194">
        <f t="shared" si="194"/>
        <v>0</v>
      </c>
      <c r="DO73" s="194">
        <f t="shared" si="194"/>
        <v>0</v>
      </c>
      <c r="DP73" s="194">
        <f t="shared" si="194"/>
        <v>0</v>
      </c>
      <c r="DQ73" s="194">
        <f t="shared" si="194"/>
        <v>0</v>
      </c>
      <c r="DR73" s="194">
        <f t="shared" si="194"/>
        <v>0</v>
      </c>
      <c r="DS73" s="194">
        <f t="shared" si="194"/>
        <v>0</v>
      </c>
      <c r="DT73" s="194">
        <f t="shared" si="194"/>
        <v>0</v>
      </c>
      <c r="DU73" s="194">
        <f t="shared" si="194"/>
        <v>0</v>
      </c>
      <c r="DV73" s="194">
        <f t="shared" si="194"/>
        <v>0</v>
      </c>
      <c r="DW73" s="194">
        <f t="shared" si="194"/>
        <v>0</v>
      </c>
      <c r="DX73" s="194">
        <f t="shared" si="194"/>
        <v>0</v>
      </c>
      <c r="DY73" s="194">
        <f t="shared" si="194"/>
        <v>0</v>
      </c>
      <c r="DZ73" s="194">
        <f t="shared" si="194"/>
        <v>0</v>
      </c>
      <c r="EA73" s="194">
        <f t="shared" si="194"/>
        <v>0</v>
      </c>
      <c r="EB73" s="194">
        <f t="shared" si="194"/>
        <v>0</v>
      </c>
      <c r="EC73" s="194">
        <f t="shared" si="194"/>
        <v>0</v>
      </c>
      <c r="ED73" s="194">
        <f t="shared" si="194"/>
        <v>0</v>
      </c>
      <c r="EE73" s="194">
        <f t="shared" si="194"/>
        <v>0</v>
      </c>
      <c r="EF73" s="194">
        <f t="shared" si="194"/>
        <v>0</v>
      </c>
      <c r="EG73" s="194">
        <f t="shared" si="194"/>
        <v>0</v>
      </c>
      <c r="EH73" s="194">
        <f t="shared" si="194"/>
        <v>0</v>
      </c>
      <c r="EI73" s="194">
        <f t="shared" si="194"/>
        <v>0</v>
      </c>
      <c r="EJ73" s="194">
        <f t="shared" si="194"/>
        <v>0</v>
      </c>
      <c r="EK73" s="194">
        <f t="shared" si="194"/>
        <v>0</v>
      </c>
      <c r="EL73" s="194">
        <f t="shared" si="194"/>
        <v>0</v>
      </c>
      <c r="EM73" s="194">
        <f t="shared" si="194"/>
        <v>0</v>
      </c>
      <c r="EN73" s="194">
        <f t="shared" si="194"/>
        <v>0</v>
      </c>
      <c r="EO73" s="194">
        <f t="shared" si="194"/>
        <v>0</v>
      </c>
      <c r="EP73" s="194">
        <f t="shared" si="194"/>
        <v>0</v>
      </c>
      <c r="EQ73" s="194">
        <f t="shared" si="194"/>
        <v>0</v>
      </c>
      <c r="ER73" s="194">
        <f t="shared" si="194"/>
        <v>0</v>
      </c>
      <c r="ES73" s="194">
        <f t="shared" si="195"/>
        <v>0</v>
      </c>
      <c r="ET73" s="194">
        <f t="shared" si="195"/>
        <v>0</v>
      </c>
      <c r="EU73" s="194">
        <f t="shared" si="195"/>
        <v>0</v>
      </c>
      <c r="EV73" s="194">
        <f t="shared" si="195"/>
        <v>0</v>
      </c>
      <c r="EW73" s="194">
        <f t="shared" si="195"/>
        <v>0</v>
      </c>
      <c r="EX73" s="194">
        <f t="shared" si="195"/>
        <v>0</v>
      </c>
      <c r="EY73" s="194">
        <f t="shared" si="195"/>
        <v>0</v>
      </c>
      <c r="EZ73" s="194">
        <f t="shared" si="195"/>
        <v>0</v>
      </c>
      <c r="FA73" s="194">
        <f t="shared" si="195"/>
        <v>0</v>
      </c>
      <c r="FB73" s="194">
        <f t="shared" si="195"/>
        <v>0</v>
      </c>
    </row>
    <row r="74" spans="2:158" ht="11.25" hidden="1" customHeight="1" outlineLevel="1" x14ac:dyDescent="0.2">
      <c r="B74" s="190"/>
      <c r="C74" s="288">
        <f t="shared" si="191"/>
        <v>4</v>
      </c>
      <c r="D74" s="288">
        <f t="shared" si="191"/>
        <v>0</v>
      </c>
      <c r="E74" s="289">
        <f t="shared" si="192"/>
        <v>31</v>
      </c>
      <c r="F74" s="193">
        <v>1</v>
      </c>
      <c r="G74" s="193">
        <v>1</v>
      </c>
      <c r="H74" s="193">
        <v>1</v>
      </c>
      <c r="I74" s="193">
        <v>1</v>
      </c>
      <c r="J74" s="193">
        <v>1</v>
      </c>
      <c r="K74" s="193">
        <v>1</v>
      </c>
      <c r="L74" s="193">
        <v>1</v>
      </c>
      <c r="M74" s="193">
        <v>1</v>
      </c>
      <c r="N74" s="193">
        <v>1</v>
      </c>
      <c r="O74" s="193">
        <v>1</v>
      </c>
      <c r="P74" s="193">
        <v>1</v>
      </c>
      <c r="Q74" s="193">
        <v>1</v>
      </c>
      <c r="U74" s="194">
        <f t="shared" ref="U74:AJ90" si="198">(U$14&lt;=$E74)*INDEX($F74:$Q74,U$16)</f>
        <v>0</v>
      </c>
      <c r="V74" s="194">
        <f t="shared" si="198"/>
        <v>0</v>
      </c>
      <c r="W74" s="194">
        <f t="shared" si="198"/>
        <v>0</v>
      </c>
      <c r="X74" s="194">
        <f t="shared" si="198"/>
        <v>0</v>
      </c>
      <c r="Y74" s="194">
        <f t="shared" si="198"/>
        <v>0</v>
      </c>
      <c r="Z74" s="194">
        <f t="shared" si="198"/>
        <v>0</v>
      </c>
      <c r="AA74" s="194">
        <f t="shared" si="198"/>
        <v>0</v>
      </c>
      <c r="AB74" s="194">
        <f t="shared" si="198"/>
        <v>0</v>
      </c>
      <c r="AC74" s="194">
        <f t="shared" si="198"/>
        <v>0</v>
      </c>
      <c r="AD74" s="194">
        <f t="shared" si="198"/>
        <v>0</v>
      </c>
      <c r="AE74" s="194">
        <f t="shared" si="198"/>
        <v>0</v>
      </c>
      <c r="AF74" s="194">
        <f t="shared" si="198"/>
        <v>0</v>
      </c>
      <c r="AG74" s="194">
        <f t="shared" si="198"/>
        <v>0</v>
      </c>
      <c r="AH74" s="194">
        <f t="shared" si="198"/>
        <v>0</v>
      </c>
      <c r="AI74" s="194">
        <f t="shared" si="198"/>
        <v>0</v>
      </c>
      <c r="AJ74" s="194">
        <f t="shared" si="198"/>
        <v>0</v>
      </c>
      <c r="AK74" s="194">
        <f t="shared" si="197"/>
        <v>0</v>
      </c>
      <c r="AL74" s="194">
        <f t="shared" si="197"/>
        <v>0</v>
      </c>
      <c r="AM74" s="194">
        <f t="shared" si="197"/>
        <v>0</v>
      </c>
      <c r="AN74" s="194">
        <f t="shared" si="197"/>
        <v>0</v>
      </c>
      <c r="AO74" s="194">
        <f t="shared" si="197"/>
        <v>0</v>
      </c>
      <c r="AP74" s="194">
        <f t="shared" si="197"/>
        <v>0</v>
      </c>
      <c r="AQ74" s="194">
        <f t="shared" si="197"/>
        <v>0</v>
      </c>
      <c r="AR74" s="194">
        <f t="shared" si="197"/>
        <v>0</v>
      </c>
      <c r="AS74" s="194">
        <f t="shared" si="197"/>
        <v>0</v>
      </c>
      <c r="AT74" s="194">
        <f t="shared" si="197"/>
        <v>0</v>
      </c>
      <c r="AU74" s="194">
        <f t="shared" si="197"/>
        <v>0</v>
      </c>
      <c r="AV74" s="194">
        <f t="shared" si="197"/>
        <v>0</v>
      </c>
      <c r="AW74" s="194">
        <f t="shared" si="197"/>
        <v>0</v>
      </c>
      <c r="AX74" s="194">
        <f t="shared" si="197"/>
        <v>0</v>
      </c>
      <c r="AY74" s="194">
        <f t="shared" si="197"/>
        <v>0</v>
      </c>
      <c r="AZ74" s="194">
        <f t="shared" si="197"/>
        <v>0</v>
      </c>
      <c r="BA74" s="194">
        <f t="shared" si="197"/>
        <v>0</v>
      </c>
      <c r="BB74" s="194">
        <f t="shared" si="197"/>
        <v>0</v>
      </c>
      <c r="BC74" s="194">
        <f t="shared" si="197"/>
        <v>0</v>
      </c>
      <c r="BD74" s="194">
        <f t="shared" si="197"/>
        <v>0</v>
      </c>
      <c r="BE74" s="194">
        <f t="shared" si="197"/>
        <v>0</v>
      </c>
      <c r="BF74" s="194">
        <f t="shared" si="197"/>
        <v>0</v>
      </c>
      <c r="BG74" s="194">
        <f t="shared" si="197"/>
        <v>0</v>
      </c>
      <c r="BH74" s="194">
        <f t="shared" si="197"/>
        <v>0</v>
      </c>
      <c r="BI74" s="194">
        <f t="shared" si="197"/>
        <v>0</v>
      </c>
      <c r="BJ74" s="194">
        <f t="shared" si="197"/>
        <v>0</v>
      </c>
      <c r="BK74" s="194">
        <f t="shared" si="197"/>
        <v>0</v>
      </c>
      <c r="BL74" s="194">
        <f t="shared" si="197"/>
        <v>0</v>
      </c>
      <c r="BM74" s="194">
        <f t="shared" si="197"/>
        <v>0</v>
      </c>
      <c r="BN74" s="194">
        <f t="shared" si="197"/>
        <v>0</v>
      </c>
      <c r="BO74" s="194">
        <f t="shared" si="197"/>
        <v>0</v>
      </c>
      <c r="BP74" s="194">
        <f t="shared" si="197"/>
        <v>0</v>
      </c>
      <c r="BQ74" s="194">
        <f t="shared" si="197"/>
        <v>0</v>
      </c>
      <c r="BR74" s="194">
        <f t="shared" si="197"/>
        <v>0</v>
      </c>
      <c r="BS74" s="194">
        <f t="shared" si="197"/>
        <v>0</v>
      </c>
      <c r="BT74" s="194">
        <f t="shared" si="197"/>
        <v>0</v>
      </c>
      <c r="BU74" s="194">
        <f t="shared" si="197"/>
        <v>0</v>
      </c>
      <c r="BV74" s="194">
        <f t="shared" si="197"/>
        <v>0</v>
      </c>
      <c r="BW74" s="194">
        <f t="shared" si="197"/>
        <v>0</v>
      </c>
      <c r="BX74" s="194">
        <f t="shared" si="197"/>
        <v>0</v>
      </c>
      <c r="BY74" s="194">
        <f t="shared" si="197"/>
        <v>0</v>
      </c>
      <c r="BZ74" s="194">
        <f t="shared" si="197"/>
        <v>0</v>
      </c>
      <c r="CA74" s="194">
        <f t="shared" si="197"/>
        <v>0</v>
      </c>
      <c r="CB74" s="194">
        <f t="shared" si="197"/>
        <v>0</v>
      </c>
      <c r="CC74" s="194">
        <f t="shared" si="197"/>
        <v>0</v>
      </c>
      <c r="CD74" s="194">
        <f t="shared" si="197"/>
        <v>0</v>
      </c>
      <c r="CE74" s="194">
        <f t="shared" si="197"/>
        <v>0</v>
      </c>
      <c r="CF74" s="194">
        <f t="shared" si="197"/>
        <v>0</v>
      </c>
      <c r="CG74" s="194">
        <f t="shared" si="194"/>
        <v>0</v>
      </c>
      <c r="CH74" s="194">
        <f t="shared" si="194"/>
        <v>0</v>
      </c>
      <c r="CI74" s="194">
        <f t="shared" si="194"/>
        <v>0</v>
      </c>
      <c r="CJ74" s="194">
        <f t="shared" si="194"/>
        <v>0</v>
      </c>
      <c r="CK74" s="194">
        <f t="shared" si="194"/>
        <v>0</v>
      </c>
      <c r="CL74" s="194">
        <f t="shared" si="194"/>
        <v>0</v>
      </c>
      <c r="CM74" s="194">
        <f t="shared" si="194"/>
        <v>0</v>
      </c>
      <c r="CN74" s="194">
        <f t="shared" si="194"/>
        <v>0</v>
      </c>
      <c r="CO74" s="194">
        <f t="shared" si="194"/>
        <v>0</v>
      </c>
      <c r="CP74" s="194">
        <f t="shared" si="194"/>
        <v>0</v>
      </c>
      <c r="CQ74" s="194">
        <f t="shared" si="194"/>
        <v>0</v>
      </c>
      <c r="CR74" s="194">
        <f t="shared" si="194"/>
        <v>0</v>
      </c>
      <c r="CS74" s="194">
        <f t="shared" si="194"/>
        <v>0</v>
      </c>
      <c r="CT74" s="194">
        <f t="shared" si="194"/>
        <v>0</v>
      </c>
      <c r="CU74" s="194">
        <f t="shared" si="194"/>
        <v>0</v>
      </c>
      <c r="CV74" s="194">
        <f t="shared" si="194"/>
        <v>0</v>
      </c>
      <c r="CW74" s="194">
        <f t="shared" si="194"/>
        <v>0</v>
      </c>
      <c r="CX74" s="194">
        <f t="shared" si="194"/>
        <v>0</v>
      </c>
      <c r="CY74" s="194">
        <f t="shared" si="194"/>
        <v>0</v>
      </c>
      <c r="CZ74" s="194">
        <f t="shared" si="194"/>
        <v>0</v>
      </c>
      <c r="DA74" s="194">
        <f t="shared" si="194"/>
        <v>0</v>
      </c>
      <c r="DB74" s="194">
        <f t="shared" si="194"/>
        <v>0</v>
      </c>
      <c r="DC74" s="194">
        <f t="shared" si="194"/>
        <v>0</v>
      </c>
      <c r="DD74" s="194">
        <f t="shared" si="194"/>
        <v>0</v>
      </c>
      <c r="DE74" s="194">
        <f t="shared" si="194"/>
        <v>0</v>
      </c>
      <c r="DF74" s="194">
        <f t="shared" si="194"/>
        <v>0</v>
      </c>
      <c r="DG74" s="194">
        <f t="shared" si="194"/>
        <v>0</v>
      </c>
      <c r="DH74" s="194">
        <f t="shared" si="194"/>
        <v>0</v>
      </c>
      <c r="DI74" s="194">
        <f t="shared" si="194"/>
        <v>0</v>
      </c>
      <c r="DJ74" s="194">
        <f t="shared" si="194"/>
        <v>0</v>
      </c>
      <c r="DK74" s="194">
        <f t="shared" si="194"/>
        <v>0</v>
      </c>
      <c r="DL74" s="194">
        <f t="shared" si="194"/>
        <v>0</v>
      </c>
      <c r="DM74" s="194">
        <f t="shared" si="194"/>
        <v>0</v>
      </c>
      <c r="DN74" s="194">
        <f t="shared" si="194"/>
        <v>0</v>
      </c>
      <c r="DO74" s="194">
        <f t="shared" si="194"/>
        <v>0</v>
      </c>
      <c r="DP74" s="194">
        <f t="shared" si="194"/>
        <v>0</v>
      </c>
      <c r="DQ74" s="194">
        <f t="shared" si="194"/>
        <v>0</v>
      </c>
      <c r="DR74" s="194">
        <f t="shared" si="194"/>
        <v>0</v>
      </c>
      <c r="DS74" s="194">
        <f t="shared" si="194"/>
        <v>0</v>
      </c>
      <c r="DT74" s="194">
        <f t="shared" si="194"/>
        <v>0</v>
      </c>
      <c r="DU74" s="194">
        <f t="shared" si="194"/>
        <v>0</v>
      </c>
      <c r="DV74" s="194">
        <f t="shared" si="194"/>
        <v>0</v>
      </c>
      <c r="DW74" s="194">
        <f t="shared" si="194"/>
        <v>0</v>
      </c>
      <c r="DX74" s="194">
        <f t="shared" si="194"/>
        <v>0</v>
      </c>
      <c r="DY74" s="194">
        <f t="shared" si="194"/>
        <v>0</v>
      </c>
      <c r="DZ74" s="194">
        <f t="shared" si="194"/>
        <v>0</v>
      </c>
      <c r="EA74" s="194">
        <f t="shared" si="194"/>
        <v>0</v>
      </c>
      <c r="EB74" s="194">
        <f t="shared" si="194"/>
        <v>0</v>
      </c>
      <c r="EC74" s="194">
        <f t="shared" si="194"/>
        <v>0</v>
      </c>
      <c r="ED74" s="194">
        <f t="shared" si="194"/>
        <v>0</v>
      </c>
      <c r="EE74" s="194">
        <f t="shared" si="194"/>
        <v>0</v>
      </c>
      <c r="EF74" s="194">
        <f t="shared" si="194"/>
        <v>0</v>
      </c>
      <c r="EG74" s="194">
        <f t="shared" si="194"/>
        <v>0</v>
      </c>
      <c r="EH74" s="194">
        <f t="shared" si="194"/>
        <v>0</v>
      </c>
      <c r="EI74" s="194">
        <f t="shared" si="194"/>
        <v>0</v>
      </c>
      <c r="EJ74" s="194">
        <f t="shared" si="194"/>
        <v>0</v>
      </c>
      <c r="EK74" s="194">
        <f t="shared" si="194"/>
        <v>0</v>
      </c>
      <c r="EL74" s="194">
        <f t="shared" si="194"/>
        <v>0</v>
      </c>
      <c r="EM74" s="194">
        <f t="shared" si="194"/>
        <v>0</v>
      </c>
      <c r="EN74" s="194">
        <f t="shared" si="194"/>
        <v>0</v>
      </c>
      <c r="EO74" s="194">
        <f t="shared" si="194"/>
        <v>0</v>
      </c>
      <c r="EP74" s="194">
        <f t="shared" si="194"/>
        <v>0</v>
      </c>
      <c r="EQ74" s="194">
        <f t="shared" si="194"/>
        <v>0</v>
      </c>
      <c r="ER74" s="194">
        <f t="shared" ref="ER74:FB89" si="199">(ER$14&lt;=$E74)*INDEX($F74:$Q74,ER$16)</f>
        <v>0</v>
      </c>
      <c r="ES74" s="194">
        <f t="shared" si="199"/>
        <v>0</v>
      </c>
      <c r="ET74" s="194">
        <f t="shared" si="199"/>
        <v>0</v>
      </c>
      <c r="EU74" s="194">
        <f t="shared" si="199"/>
        <v>0</v>
      </c>
      <c r="EV74" s="194">
        <f t="shared" si="199"/>
        <v>0</v>
      </c>
      <c r="EW74" s="194">
        <f t="shared" si="199"/>
        <v>0</v>
      </c>
      <c r="EX74" s="194">
        <f t="shared" si="199"/>
        <v>0</v>
      </c>
      <c r="EY74" s="194">
        <f t="shared" si="199"/>
        <v>0</v>
      </c>
      <c r="EZ74" s="194">
        <f t="shared" si="199"/>
        <v>0</v>
      </c>
      <c r="FA74" s="194">
        <f t="shared" si="199"/>
        <v>0</v>
      </c>
      <c r="FB74" s="194">
        <f t="shared" si="199"/>
        <v>0</v>
      </c>
    </row>
    <row r="75" spans="2:158" ht="11.25" hidden="1" customHeight="1" outlineLevel="1" x14ac:dyDescent="0.2">
      <c r="B75" s="190"/>
      <c r="C75" s="288">
        <f t="shared" si="191"/>
        <v>5</v>
      </c>
      <c r="D75" s="288">
        <f t="shared" si="191"/>
        <v>0</v>
      </c>
      <c r="E75" s="289">
        <f t="shared" si="192"/>
        <v>31</v>
      </c>
      <c r="F75" s="193">
        <v>1</v>
      </c>
      <c r="G75" s="193">
        <v>1</v>
      </c>
      <c r="H75" s="193">
        <v>1</v>
      </c>
      <c r="I75" s="193">
        <v>1</v>
      </c>
      <c r="J75" s="193">
        <v>1</v>
      </c>
      <c r="K75" s="193">
        <v>1</v>
      </c>
      <c r="L75" s="193">
        <v>1</v>
      </c>
      <c r="M75" s="193">
        <v>1</v>
      </c>
      <c r="N75" s="193">
        <v>1</v>
      </c>
      <c r="O75" s="193">
        <v>1</v>
      </c>
      <c r="P75" s="193">
        <v>1</v>
      </c>
      <c r="Q75" s="193">
        <v>1</v>
      </c>
      <c r="U75" s="194">
        <f t="shared" si="198"/>
        <v>0</v>
      </c>
      <c r="V75" s="194">
        <f t="shared" ref="V75:CG78" si="200">(V$14&lt;=$E75)*INDEX($F75:$Q75,V$16)</f>
        <v>0</v>
      </c>
      <c r="W75" s="194">
        <f t="shared" si="200"/>
        <v>0</v>
      </c>
      <c r="X75" s="194">
        <f t="shared" si="200"/>
        <v>0</v>
      </c>
      <c r="Y75" s="194">
        <f t="shared" si="200"/>
        <v>0</v>
      </c>
      <c r="Z75" s="194">
        <f t="shared" si="200"/>
        <v>0</v>
      </c>
      <c r="AA75" s="194">
        <f t="shared" si="200"/>
        <v>0</v>
      </c>
      <c r="AB75" s="194">
        <f t="shared" si="200"/>
        <v>0</v>
      </c>
      <c r="AC75" s="194">
        <f t="shared" si="200"/>
        <v>0</v>
      </c>
      <c r="AD75" s="194">
        <f t="shared" si="200"/>
        <v>0</v>
      </c>
      <c r="AE75" s="194">
        <f t="shared" si="200"/>
        <v>0</v>
      </c>
      <c r="AF75" s="194">
        <f t="shared" si="200"/>
        <v>0</v>
      </c>
      <c r="AG75" s="194">
        <f t="shared" si="200"/>
        <v>0</v>
      </c>
      <c r="AH75" s="194">
        <f t="shared" si="200"/>
        <v>0</v>
      </c>
      <c r="AI75" s="194">
        <f t="shared" si="200"/>
        <v>0</v>
      </c>
      <c r="AJ75" s="194">
        <f t="shared" si="200"/>
        <v>0</v>
      </c>
      <c r="AK75" s="194">
        <f t="shared" si="200"/>
        <v>0</v>
      </c>
      <c r="AL75" s="194">
        <f t="shared" si="200"/>
        <v>0</v>
      </c>
      <c r="AM75" s="194">
        <f t="shared" si="200"/>
        <v>0</v>
      </c>
      <c r="AN75" s="194">
        <f t="shared" si="200"/>
        <v>0</v>
      </c>
      <c r="AO75" s="194">
        <f t="shared" si="200"/>
        <v>0</v>
      </c>
      <c r="AP75" s="194">
        <f t="shared" si="200"/>
        <v>0</v>
      </c>
      <c r="AQ75" s="194">
        <f t="shared" si="200"/>
        <v>0</v>
      </c>
      <c r="AR75" s="194">
        <f t="shared" si="200"/>
        <v>0</v>
      </c>
      <c r="AS75" s="194">
        <f t="shared" si="200"/>
        <v>0</v>
      </c>
      <c r="AT75" s="194">
        <f t="shared" si="200"/>
        <v>0</v>
      </c>
      <c r="AU75" s="194">
        <f t="shared" si="200"/>
        <v>0</v>
      </c>
      <c r="AV75" s="194">
        <f t="shared" si="200"/>
        <v>0</v>
      </c>
      <c r="AW75" s="194">
        <f t="shared" si="200"/>
        <v>0</v>
      </c>
      <c r="AX75" s="194">
        <f t="shared" si="200"/>
        <v>0</v>
      </c>
      <c r="AY75" s="194">
        <f t="shared" si="200"/>
        <v>0</v>
      </c>
      <c r="AZ75" s="194">
        <f t="shared" si="200"/>
        <v>0</v>
      </c>
      <c r="BA75" s="194">
        <f t="shared" si="200"/>
        <v>0</v>
      </c>
      <c r="BB75" s="194">
        <f t="shared" si="200"/>
        <v>0</v>
      </c>
      <c r="BC75" s="194">
        <f t="shared" si="200"/>
        <v>0</v>
      </c>
      <c r="BD75" s="194">
        <f t="shared" si="200"/>
        <v>0</v>
      </c>
      <c r="BE75" s="194">
        <f t="shared" si="200"/>
        <v>0</v>
      </c>
      <c r="BF75" s="194">
        <f t="shared" si="200"/>
        <v>0</v>
      </c>
      <c r="BG75" s="194">
        <f t="shared" si="200"/>
        <v>0</v>
      </c>
      <c r="BH75" s="194">
        <f t="shared" si="200"/>
        <v>0</v>
      </c>
      <c r="BI75" s="194">
        <f t="shared" si="200"/>
        <v>0</v>
      </c>
      <c r="BJ75" s="194">
        <f t="shared" si="200"/>
        <v>0</v>
      </c>
      <c r="BK75" s="194">
        <f t="shared" si="200"/>
        <v>0</v>
      </c>
      <c r="BL75" s="194">
        <f t="shared" si="200"/>
        <v>0</v>
      </c>
      <c r="BM75" s="194">
        <f t="shared" si="200"/>
        <v>0</v>
      </c>
      <c r="BN75" s="194">
        <f t="shared" si="200"/>
        <v>0</v>
      </c>
      <c r="BO75" s="194">
        <f t="shared" si="200"/>
        <v>0</v>
      </c>
      <c r="BP75" s="194">
        <f t="shared" si="200"/>
        <v>0</v>
      </c>
      <c r="BQ75" s="194">
        <f t="shared" si="200"/>
        <v>0</v>
      </c>
      <c r="BR75" s="194">
        <f t="shared" si="200"/>
        <v>0</v>
      </c>
      <c r="BS75" s="194">
        <f t="shared" si="200"/>
        <v>0</v>
      </c>
      <c r="BT75" s="194">
        <f t="shared" si="200"/>
        <v>0</v>
      </c>
      <c r="BU75" s="194">
        <f t="shared" si="200"/>
        <v>0</v>
      </c>
      <c r="BV75" s="194">
        <f t="shared" si="200"/>
        <v>0</v>
      </c>
      <c r="BW75" s="194">
        <f t="shared" si="200"/>
        <v>0</v>
      </c>
      <c r="BX75" s="194">
        <f t="shared" si="200"/>
        <v>0</v>
      </c>
      <c r="BY75" s="194">
        <f t="shared" si="200"/>
        <v>0</v>
      </c>
      <c r="BZ75" s="194">
        <f t="shared" si="200"/>
        <v>0</v>
      </c>
      <c r="CA75" s="194">
        <f t="shared" si="200"/>
        <v>0</v>
      </c>
      <c r="CB75" s="194">
        <f t="shared" si="200"/>
        <v>0</v>
      </c>
      <c r="CC75" s="194">
        <f t="shared" si="200"/>
        <v>0</v>
      </c>
      <c r="CD75" s="194">
        <f t="shared" si="200"/>
        <v>0</v>
      </c>
      <c r="CE75" s="194">
        <f t="shared" si="200"/>
        <v>0</v>
      </c>
      <c r="CF75" s="194">
        <f t="shared" si="200"/>
        <v>0</v>
      </c>
      <c r="CG75" s="194">
        <f t="shared" si="200"/>
        <v>0</v>
      </c>
      <c r="CH75" s="194">
        <f t="shared" ref="CH75:ES91" si="201">(CH$14&lt;=$E75)*INDEX($F75:$Q75,CH$16)</f>
        <v>0</v>
      </c>
      <c r="CI75" s="194">
        <f t="shared" si="201"/>
        <v>0</v>
      </c>
      <c r="CJ75" s="194">
        <f t="shared" si="201"/>
        <v>0</v>
      </c>
      <c r="CK75" s="194">
        <f t="shared" si="201"/>
        <v>0</v>
      </c>
      <c r="CL75" s="194">
        <f t="shared" si="201"/>
        <v>0</v>
      </c>
      <c r="CM75" s="194">
        <f t="shared" si="201"/>
        <v>0</v>
      </c>
      <c r="CN75" s="194">
        <f t="shared" si="201"/>
        <v>0</v>
      </c>
      <c r="CO75" s="194">
        <f t="shared" si="201"/>
        <v>0</v>
      </c>
      <c r="CP75" s="194">
        <f t="shared" si="201"/>
        <v>0</v>
      </c>
      <c r="CQ75" s="194">
        <f t="shared" si="201"/>
        <v>0</v>
      </c>
      <c r="CR75" s="194">
        <f t="shared" si="201"/>
        <v>0</v>
      </c>
      <c r="CS75" s="194">
        <f t="shared" si="201"/>
        <v>0</v>
      </c>
      <c r="CT75" s="194">
        <f t="shared" si="201"/>
        <v>0</v>
      </c>
      <c r="CU75" s="194">
        <f t="shared" si="201"/>
        <v>0</v>
      </c>
      <c r="CV75" s="194">
        <f t="shared" si="201"/>
        <v>0</v>
      </c>
      <c r="CW75" s="194">
        <f t="shared" si="201"/>
        <v>0</v>
      </c>
      <c r="CX75" s="194">
        <f t="shared" si="201"/>
        <v>0</v>
      </c>
      <c r="CY75" s="194">
        <f t="shared" si="201"/>
        <v>0</v>
      </c>
      <c r="CZ75" s="194">
        <f t="shared" si="201"/>
        <v>0</v>
      </c>
      <c r="DA75" s="194">
        <f t="shared" si="201"/>
        <v>0</v>
      </c>
      <c r="DB75" s="194">
        <f t="shared" si="201"/>
        <v>0</v>
      </c>
      <c r="DC75" s="194">
        <f t="shared" si="201"/>
        <v>0</v>
      </c>
      <c r="DD75" s="194">
        <f t="shared" si="201"/>
        <v>0</v>
      </c>
      <c r="DE75" s="194">
        <f t="shared" si="201"/>
        <v>0</v>
      </c>
      <c r="DF75" s="194">
        <f t="shared" si="201"/>
        <v>0</v>
      </c>
      <c r="DG75" s="194">
        <f t="shared" si="201"/>
        <v>0</v>
      </c>
      <c r="DH75" s="194">
        <f t="shared" si="201"/>
        <v>0</v>
      </c>
      <c r="DI75" s="194">
        <f t="shared" si="201"/>
        <v>0</v>
      </c>
      <c r="DJ75" s="194">
        <f t="shared" si="201"/>
        <v>0</v>
      </c>
      <c r="DK75" s="194">
        <f t="shared" si="201"/>
        <v>0</v>
      </c>
      <c r="DL75" s="194">
        <f t="shared" si="201"/>
        <v>0</v>
      </c>
      <c r="DM75" s="194">
        <f t="shared" si="201"/>
        <v>0</v>
      </c>
      <c r="DN75" s="194">
        <f t="shared" si="201"/>
        <v>0</v>
      </c>
      <c r="DO75" s="194">
        <f t="shared" si="201"/>
        <v>0</v>
      </c>
      <c r="DP75" s="194">
        <f t="shared" si="201"/>
        <v>0</v>
      </c>
      <c r="DQ75" s="194">
        <f t="shared" si="201"/>
        <v>0</v>
      </c>
      <c r="DR75" s="194">
        <f t="shared" si="201"/>
        <v>0</v>
      </c>
      <c r="DS75" s="194">
        <f t="shared" si="201"/>
        <v>0</v>
      </c>
      <c r="DT75" s="194">
        <f t="shared" si="201"/>
        <v>0</v>
      </c>
      <c r="DU75" s="194">
        <f t="shared" si="201"/>
        <v>0</v>
      </c>
      <c r="DV75" s="194">
        <f t="shared" si="201"/>
        <v>0</v>
      </c>
      <c r="DW75" s="194">
        <f t="shared" si="201"/>
        <v>0</v>
      </c>
      <c r="DX75" s="194">
        <f t="shared" si="201"/>
        <v>0</v>
      </c>
      <c r="DY75" s="194">
        <f t="shared" si="201"/>
        <v>0</v>
      </c>
      <c r="DZ75" s="194">
        <f t="shared" si="201"/>
        <v>0</v>
      </c>
      <c r="EA75" s="194">
        <f t="shared" si="201"/>
        <v>0</v>
      </c>
      <c r="EB75" s="194">
        <f t="shared" si="201"/>
        <v>0</v>
      </c>
      <c r="EC75" s="194">
        <f t="shared" si="201"/>
        <v>0</v>
      </c>
      <c r="ED75" s="194">
        <f t="shared" si="201"/>
        <v>0</v>
      </c>
      <c r="EE75" s="194">
        <f t="shared" si="201"/>
        <v>0</v>
      </c>
      <c r="EF75" s="194">
        <f t="shared" si="201"/>
        <v>0</v>
      </c>
      <c r="EG75" s="194">
        <f t="shared" si="201"/>
        <v>0</v>
      </c>
      <c r="EH75" s="194">
        <f t="shared" si="201"/>
        <v>0</v>
      </c>
      <c r="EI75" s="194">
        <f t="shared" si="201"/>
        <v>0</v>
      </c>
      <c r="EJ75" s="194">
        <f t="shared" si="201"/>
        <v>0</v>
      </c>
      <c r="EK75" s="194">
        <f t="shared" si="201"/>
        <v>0</v>
      </c>
      <c r="EL75" s="194">
        <f t="shared" si="201"/>
        <v>0</v>
      </c>
      <c r="EM75" s="194">
        <f t="shared" si="201"/>
        <v>0</v>
      </c>
      <c r="EN75" s="194">
        <f t="shared" si="201"/>
        <v>0</v>
      </c>
      <c r="EO75" s="194">
        <f t="shared" si="201"/>
        <v>0</v>
      </c>
      <c r="EP75" s="194">
        <f t="shared" si="201"/>
        <v>0</v>
      </c>
      <c r="EQ75" s="194">
        <f t="shared" si="201"/>
        <v>0</v>
      </c>
      <c r="ER75" s="194">
        <f t="shared" si="201"/>
        <v>0</v>
      </c>
      <c r="ES75" s="194">
        <f t="shared" si="201"/>
        <v>0</v>
      </c>
      <c r="ET75" s="194">
        <f t="shared" si="199"/>
        <v>0</v>
      </c>
      <c r="EU75" s="194">
        <f t="shared" si="199"/>
        <v>0</v>
      </c>
      <c r="EV75" s="194">
        <f t="shared" si="199"/>
        <v>0</v>
      </c>
      <c r="EW75" s="194">
        <f t="shared" si="199"/>
        <v>0</v>
      </c>
      <c r="EX75" s="194">
        <f t="shared" si="199"/>
        <v>0</v>
      </c>
      <c r="EY75" s="194">
        <f t="shared" si="199"/>
        <v>0</v>
      </c>
      <c r="EZ75" s="194">
        <f t="shared" si="199"/>
        <v>0</v>
      </c>
      <c r="FA75" s="194">
        <f t="shared" si="199"/>
        <v>0</v>
      </c>
      <c r="FB75" s="194">
        <f t="shared" si="199"/>
        <v>0</v>
      </c>
    </row>
    <row r="76" spans="2:158" ht="11.25" hidden="1" customHeight="1" outlineLevel="1" x14ac:dyDescent="0.2">
      <c r="B76" s="190"/>
      <c r="C76" s="288">
        <f t="shared" si="191"/>
        <v>6</v>
      </c>
      <c r="D76" s="288">
        <f t="shared" si="191"/>
        <v>0</v>
      </c>
      <c r="E76" s="289">
        <f t="shared" si="192"/>
        <v>31</v>
      </c>
      <c r="F76" s="193">
        <v>1</v>
      </c>
      <c r="G76" s="193">
        <v>1</v>
      </c>
      <c r="H76" s="193">
        <v>1</v>
      </c>
      <c r="I76" s="193">
        <v>1</v>
      </c>
      <c r="J76" s="193">
        <v>1</v>
      </c>
      <c r="K76" s="193">
        <v>1</v>
      </c>
      <c r="L76" s="193">
        <v>1</v>
      </c>
      <c r="M76" s="193">
        <v>1</v>
      </c>
      <c r="N76" s="193">
        <v>1</v>
      </c>
      <c r="O76" s="193">
        <v>1</v>
      </c>
      <c r="P76" s="193">
        <v>1</v>
      </c>
      <c r="Q76" s="193">
        <v>1</v>
      </c>
      <c r="U76" s="194">
        <f t="shared" si="198"/>
        <v>0</v>
      </c>
      <c r="V76" s="194">
        <f t="shared" si="200"/>
        <v>0</v>
      </c>
      <c r="W76" s="194">
        <f t="shared" si="200"/>
        <v>0</v>
      </c>
      <c r="X76" s="194">
        <f t="shared" si="200"/>
        <v>0</v>
      </c>
      <c r="Y76" s="194">
        <f t="shared" si="200"/>
        <v>0</v>
      </c>
      <c r="Z76" s="194">
        <f t="shared" si="200"/>
        <v>0</v>
      </c>
      <c r="AA76" s="194">
        <f t="shared" si="200"/>
        <v>0</v>
      </c>
      <c r="AB76" s="194">
        <f t="shared" si="200"/>
        <v>0</v>
      </c>
      <c r="AC76" s="194">
        <f t="shared" si="200"/>
        <v>0</v>
      </c>
      <c r="AD76" s="194">
        <f t="shared" si="200"/>
        <v>0</v>
      </c>
      <c r="AE76" s="194">
        <f t="shared" si="200"/>
        <v>0</v>
      </c>
      <c r="AF76" s="194">
        <f t="shared" si="200"/>
        <v>0</v>
      </c>
      <c r="AG76" s="194">
        <f t="shared" si="200"/>
        <v>0</v>
      </c>
      <c r="AH76" s="194">
        <f t="shared" si="200"/>
        <v>0</v>
      </c>
      <c r="AI76" s="194">
        <f t="shared" si="200"/>
        <v>0</v>
      </c>
      <c r="AJ76" s="194">
        <f t="shared" si="200"/>
        <v>0</v>
      </c>
      <c r="AK76" s="194">
        <f t="shared" si="200"/>
        <v>0</v>
      </c>
      <c r="AL76" s="194">
        <f t="shared" si="200"/>
        <v>0</v>
      </c>
      <c r="AM76" s="194">
        <f t="shared" si="200"/>
        <v>0</v>
      </c>
      <c r="AN76" s="194">
        <f t="shared" si="200"/>
        <v>0</v>
      </c>
      <c r="AO76" s="194">
        <f t="shared" si="200"/>
        <v>0</v>
      </c>
      <c r="AP76" s="194">
        <f t="shared" si="200"/>
        <v>0</v>
      </c>
      <c r="AQ76" s="194">
        <f t="shared" si="200"/>
        <v>0</v>
      </c>
      <c r="AR76" s="194">
        <f t="shared" si="200"/>
        <v>0</v>
      </c>
      <c r="AS76" s="194">
        <f t="shared" si="200"/>
        <v>0</v>
      </c>
      <c r="AT76" s="194">
        <f t="shared" si="200"/>
        <v>0</v>
      </c>
      <c r="AU76" s="194">
        <f t="shared" si="200"/>
        <v>0</v>
      </c>
      <c r="AV76" s="194">
        <f t="shared" si="200"/>
        <v>0</v>
      </c>
      <c r="AW76" s="194">
        <f t="shared" si="200"/>
        <v>0</v>
      </c>
      <c r="AX76" s="194">
        <f t="shared" si="200"/>
        <v>0</v>
      </c>
      <c r="AY76" s="194">
        <f t="shared" si="200"/>
        <v>0</v>
      </c>
      <c r="AZ76" s="194">
        <f t="shared" si="200"/>
        <v>0</v>
      </c>
      <c r="BA76" s="194">
        <f t="shared" si="200"/>
        <v>0</v>
      </c>
      <c r="BB76" s="194">
        <f t="shared" si="200"/>
        <v>0</v>
      </c>
      <c r="BC76" s="194">
        <f t="shared" si="200"/>
        <v>0</v>
      </c>
      <c r="BD76" s="194">
        <f t="shared" si="200"/>
        <v>0</v>
      </c>
      <c r="BE76" s="194">
        <f t="shared" si="200"/>
        <v>0</v>
      </c>
      <c r="BF76" s="194">
        <f t="shared" si="200"/>
        <v>0</v>
      </c>
      <c r="BG76" s="194">
        <f t="shared" si="200"/>
        <v>0</v>
      </c>
      <c r="BH76" s="194">
        <f t="shared" si="200"/>
        <v>0</v>
      </c>
      <c r="BI76" s="194">
        <f t="shared" si="200"/>
        <v>0</v>
      </c>
      <c r="BJ76" s="194">
        <f t="shared" si="200"/>
        <v>0</v>
      </c>
      <c r="BK76" s="194">
        <f t="shared" si="200"/>
        <v>0</v>
      </c>
      <c r="BL76" s="194">
        <f t="shared" si="200"/>
        <v>0</v>
      </c>
      <c r="BM76" s="194">
        <f t="shared" si="200"/>
        <v>0</v>
      </c>
      <c r="BN76" s="194">
        <f t="shared" si="200"/>
        <v>0</v>
      </c>
      <c r="BO76" s="194">
        <f t="shared" si="200"/>
        <v>0</v>
      </c>
      <c r="BP76" s="194">
        <f t="shared" si="200"/>
        <v>0</v>
      </c>
      <c r="BQ76" s="194">
        <f t="shared" si="200"/>
        <v>0</v>
      </c>
      <c r="BR76" s="194">
        <f t="shared" si="200"/>
        <v>0</v>
      </c>
      <c r="BS76" s="194">
        <f t="shared" si="200"/>
        <v>0</v>
      </c>
      <c r="BT76" s="194">
        <f t="shared" si="200"/>
        <v>0</v>
      </c>
      <c r="BU76" s="194">
        <f t="shared" si="200"/>
        <v>0</v>
      </c>
      <c r="BV76" s="194">
        <f t="shared" si="200"/>
        <v>0</v>
      </c>
      <c r="BW76" s="194">
        <f t="shared" si="200"/>
        <v>0</v>
      </c>
      <c r="BX76" s="194">
        <f t="shared" si="200"/>
        <v>0</v>
      </c>
      <c r="BY76" s="194">
        <f t="shared" si="200"/>
        <v>0</v>
      </c>
      <c r="BZ76" s="194">
        <f t="shared" si="200"/>
        <v>0</v>
      </c>
      <c r="CA76" s="194">
        <f t="shared" si="200"/>
        <v>0</v>
      </c>
      <c r="CB76" s="194">
        <f t="shared" si="200"/>
        <v>0</v>
      </c>
      <c r="CC76" s="194">
        <f t="shared" si="200"/>
        <v>0</v>
      </c>
      <c r="CD76" s="194">
        <f t="shared" si="200"/>
        <v>0</v>
      </c>
      <c r="CE76" s="194">
        <f t="shared" si="200"/>
        <v>0</v>
      </c>
      <c r="CF76" s="194">
        <f t="shared" si="200"/>
        <v>0</v>
      </c>
      <c r="CG76" s="194">
        <f t="shared" si="200"/>
        <v>0</v>
      </c>
      <c r="CH76" s="194">
        <f t="shared" si="201"/>
        <v>0</v>
      </c>
      <c r="CI76" s="194">
        <f t="shared" si="201"/>
        <v>0</v>
      </c>
      <c r="CJ76" s="194">
        <f t="shared" si="201"/>
        <v>0</v>
      </c>
      <c r="CK76" s="194">
        <f t="shared" si="201"/>
        <v>0</v>
      </c>
      <c r="CL76" s="194">
        <f t="shared" si="201"/>
        <v>0</v>
      </c>
      <c r="CM76" s="194">
        <f t="shared" si="201"/>
        <v>0</v>
      </c>
      <c r="CN76" s="194">
        <f t="shared" si="201"/>
        <v>0</v>
      </c>
      <c r="CO76" s="194">
        <f t="shared" si="201"/>
        <v>0</v>
      </c>
      <c r="CP76" s="194">
        <f t="shared" si="201"/>
        <v>0</v>
      </c>
      <c r="CQ76" s="194">
        <f t="shared" si="201"/>
        <v>0</v>
      </c>
      <c r="CR76" s="194">
        <f t="shared" si="201"/>
        <v>0</v>
      </c>
      <c r="CS76" s="194">
        <f t="shared" si="201"/>
        <v>0</v>
      </c>
      <c r="CT76" s="194">
        <f t="shared" si="201"/>
        <v>0</v>
      </c>
      <c r="CU76" s="194">
        <f t="shared" si="201"/>
        <v>0</v>
      </c>
      <c r="CV76" s="194">
        <f t="shared" si="201"/>
        <v>0</v>
      </c>
      <c r="CW76" s="194">
        <f t="shared" si="201"/>
        <v>0</v>
      </c>
      <c r="CX76" s="194">
        <f t="shared" si="201"/>
        <v>0</v>
      </c>
      <c r="CY76" s="194">
        <f t="shared" si="201"/>
        <v>0</v>
      </c>
      <c r="CZ76" s="194">
        <f t="shared" si="201"/>
        <v>0</v>
      </c>
      <c r="DA76" s="194">
        <f t="shared" si="201"/>
        <v>0</v>
      </c>
      <c r="DB76" s="194">
        <f t="shared" si="201"/>
        <v>0</v>
      </c>
      <c r="DC76" s="194">
        <f t="shared" si="201"/>
        <v>0</v>
      </c>
      <c r="DD76" s="194">
        <f t="shared" si="201"/>
        <v>0</v>
      </c>
      <c r="DE76" s="194">
        <f t="shared" si="201"/>
        <v>0</v>
      </c>
      <c r="DF76" s="194">
        <f t="shared" si="201"/>
        <v>0</v>
      </c>
      <c r="DG76" s="194">
        <f t="shared" si="201"/>
        <v>0</v>
      </c>
      <c r="DH76" s="194">
        <f t="shared" si="201"/>
        <v>0</v>
      </c>
      <c r="DI76" s="194">
        <f t="shared" si="201"/>
        <v>0</v>
      </c>
      <c r="DJ76" s="194">
        <f t="shared" si="201"/>
        <v>0</v>
      </c>
      <c r="DK76" s="194">
        <f t="shared" si="201"/>
        <v>0</v>
      </c>
      <c r="DL76" s="194">
        <f t="shared" si="201"/>
        <v>0</v>
      </c>
      <c r="DM76" s="194">
        <f t="shared" si="201"/>
        <v>0</v>
      </c>
      <c r="DN76" s="194">
        <f t="shared" si="201"/>
        <v>0</v>
      </c>
      <c r="DO76" s="194">
        <f t="shared" si="201"/>
        <v>0</v>
      </c>
      <c r="DP76" s="194">
        <f t="shared" si="201"/>
        <v>0</v>
      </c>
      <c r="DQ76" s="194">
        <f t="shared" si="201"/>
        <v>0</v>
      </c>
      <c r="DR76" s="194">
        <f t="shared" si="201"/>
        <v>0</v>
      </c>
      <c r="DS76" s="194">
        <f t="shared" si="201"/>
        <v>0</v>
      </c>
      <c r="DT76" s="194">
        <f t="shared" si="201"/>
        <v>0</v>
      </c>
      <c r="DU76" s="194">
        <f t="shared" si="201"/>
        <v>0</v>
      </c>
      <c r="DV76" s="194">
        <f t="shared" si="201"/>
        <v>0</v>
      </c>
      <c r="DW76" s="194">
        <f t="shared" si="201"/>
        <v>0</v>
      </c>
      <c r="DX76" s="194">
        <f t="shared" si="201"/>
        <v>0</v>
      </c>
      <c r="DY76" s="194">
        <f t="shared" si="201"/>
        <v>0</v>
      </c>
      <c r="DZ76" s="194">
        <f t="shared" si="201"/>
        <v>0</v>
      </c>
      <c r="EA76" s="194">
        <f t="shared" si="201"/>
        <v>0</v>
      </c>
      <c r="EB76" s="194">
        <f t="shared" si="201"/>
        <v>0</v>
      </c>
      <c r="EC76" s="194">
        <f t="shared" si="201"/>
        <v>0</v>
      </c>
      <c r="ED76" s="194">
        <f t="shared" si="201"/>
        <v>0</v>
      </c>
      <c r="EE76" s="194">
        <f t="shared" si="201"/>
        <v>0</v>
      </c>
      <c r="EF76" s="194">
        <f t="shared" si="201"/>
        <v>0</v>
      </c>
      <c r="EG76" s="194">
        <f t="shared" si="201"/>
        <v>0</v>
      </c>
      <c r="EH76" s="194">
        <f t="shared" si="201"/>
        <v>0</v>
      </c>
      <c r="EI76" s="194">
        <f t="shared" si="201"/>
        <v>0</v>
      </c>
      <c r="EJ76" s="194">
        <f t="shared" si="201"/>
        <v>0</v>
      </c>
      <c r="EK76" s="194">
        <f t="shared" si="201"/>
        <v>0</v>
      </c>
      <c r="EL76" s="194">
        <f t="shared" si="201"/>
        <v>0</v>
      </c>
      <c r="EM76" s="194">
        <f t="shared" si="201"/>
        <v>0</v>
      </c>
      <c r="EN76" s="194">
        <f t="shared" si="201"/>
        <v>0</v>
      </c>
      <c r="EO76" s="194">
        <f t="shared" si="201"/>
        <v>0</v>
      </c>
      <c r="EP76" s="194">
        <f t="shared" si="201"/>
        <v>0</v>
      </c>
      <c r="EQ76" s="194">
        <f t="shared" si="201"/>
        <v>0</v>
      </c>
      <c r="ER76" s="194">
        <f t="shared" si="201"/>
        <v>0</v>
      </c>
      <c r="ES76" s="194">
        <f t="shared" si="201"/>
        <v>0</v>
      </c>
      <c r="ET76" s="194">
        <f t="shared" si="199"/>
        <v>0</v>
      </c>
      <c r="EU76" s="194">
        <f t="shared" si="199"/>
        <v>0</v>
      </c>
      <c r="EV76" s="194">
        <f t="shared" si="199"/>
        <v>0</v>
      </c>
      <c r="EW76" s="194">
        <f t="shared" si="199"/>
        <v>0</v>
      </c>
      <c r="EX76" s="194">
        <f t="shared" si="199"/>
        <v>0</v>
      </c>
      <c r="EY76" s="194">
        <f t="shared" si="199"/>
        <v>0</v>
      </c>
      <c r="EZ76" s="194">
        <f t="shared" si="199"/>
        <v>0</v>
      </c>
      <c r="FA76" s="194">
        <f t="shared" si="199"/>
        <v>0</v>
      </c>
      <c r="FB76" s="194">
        <f t="shared" si="199"/>
        <v>0</v>
      </c>
    </row>
    <row r="77" spans="2:158" ht="11.25" hidden="1" customHeight="1" outlineLevel="1" x14ac:dyDescent="0.2">
      <c r="B77" s="190"/>
      <c r="C77" s="288">
        <f t="shared" si="191"/>
        <v>7</v>
      </c>
      <c r="D77" s="288">
        <f t="shared" si="191"/>
        <v>0</v>
      </c>
      <c r="E77" s="289">
        <f t="shared" si="192"/>
        <v>31</v>
      </c>
      <c r="F77" s="193">
        <v>1</v>
      </c>
      <c r="G77" s="193">
        <v>1</v>
      </c>
      <c r="H77" s="193">
        <v>1</v>
      </c>
      <c r="I77" s="193">
        <v>1</v>
      </c>
      <c r="J77" s="193">
        <v>1</v>
      </c>
      <c r="K77" s="193">
        <v>1</v>
      </c>
      <c r="L77" s="193">
        <v>1</v>
      </c>
      <c r="M77" s="193">
        <v>1</v>
      </c>
      <c r="N77" s="193">
        <v>1</v>
      </c>
      <c r="O77" s="193">
        <v>1</v>
      </c>
      <c r="P77" s="193">
        <v>1</v>
      </c>
      <c r="Q77" s="193">
        <v>1</v>
      </c>
      <c r="U77" s="194">
        <f t="shared" si="198"/>
        <v>0</v>
      </c>
      <c r="V77" s="194">
        <f t="shared" si="200"/>
        <v>0</v>
      </c>
      <c r="W77" s="194">
        <f t="shared" si="200"/>
        <v>0</v>
      </c>
      <c r="X77" s="194">
        <f t="shared" si="200"/>
        <v>0</v>
      </c>
      <c r="Y77" s="194">
        <f t="shared" si="200"/>
        <v>0</v>
      </c>
      <c r="Z77" s="194">
        <f t="shared" si="200"/>
        <v>0</v>
      </c>
      <c r="AA77" s="194">
        <f t="shared" si="200"/>
        <v>0</v>
      </c>
      <c r="AB77" s="194">
        <f t="shared" si="200"/>
        <v>0</v>
      </c>
      <c r="AC77" s="194">
        <f t="shared" si="200"/>
        <v>0</v>
      </c>
      <c r="AD77" s="194">
        <f t="shared" si="200"/>
        <v>0</v>
      </c>
      <c r="AE77" s="194">
        <f t="shared" si="200"/>
        <v>0</v>
      </c>
      <c r="AF77" s="194">
        <f t="shared" si="200"/>
        <v>0</v>
      </c>
      <c r="AG77" s="194">
        <f t="shared" si="200"/>
        <v>0</v>
      </c>
      <c r="AH77" s="194">
        <f t="shared" si="200"/>
        <v>0</v>
      </c>
      <c r="AI77" s="194">
        <f t="shared" si="200"/>
        <v>0</v>
      </c>
      <c r="AJ77" s="194">
        <f t="shared" si="200"/>
        <v>0</v>
      </c>
      <c r="AK77" s="194">
        <f t="shared" si="200"/>
        <v>0</v>
      </c>
      <c r="AL77" s="194">
        <f t="shared" si="200"/>
        <v>0</v>
      </c>
      <c r="AM77" s="194">
        <f t="shared" si="200"/>
        <v>0</v>
      </c>
      <c r="AN77" s="194">
        <f t="shared" si="200"/>
        <v>0</v>
      </c>
      <c r="AO77" s="194">
        <f t="shared" si="200"/>
        <v>0</v>
      </c>
      <c r="AP77" s="194">
        <f t="shared" si="200"/>
        <v>0</v>
      </c>
      <c r="AQ77" s="194">
        <f t="shared" si="200"/>
        <v>0</v>
      </c>
      <c r="AR77" s="194">
        <f t="shared" si="200"/>
        <v>0</v>
      </c>
      <c r="AS77" s="194">
        <f t="shared" si="200"/>
        <v>0</v>
      </c>
      <c r="AT77" s="194">
        <f t="shared" si="200"/>
        <v>0</v>
      </c>
      <c r="AU77" s="194">
        <f t="shared" si="200"/>
        <v>0</v>
      </c>
      <c r="AV77" s="194">
        <f t="shared" si="200"/>
        <v>0</v>
      </c>
      <c r="AW77" s="194">
        <f t="shared" si="200"/>
        <v>0</v>
      </c>
      <c r="AX77" s="194">
        <f t="shared" si="200"/>
        <v>0</v>
      </c>
      <c r="AY77" s="194">
        <f t="shared" si="200"/>
        <v>0</v>
      </c>
      <c r="AZ77" s="194">
        <f t="shared" si="200"/>
        <v>0</v>
      </c>
      <c r="BA77" s="194">
        <f t="shared" si="200"/>
        <v>0</v>
      </c>
      <c r="BB77" s="194">
        <f t="shared" si="200"/>
        <v>0</v>
      </c>
      <c r="BC77" s="194">
        <f t="shared" si="200"/>
        <v>0</v>
      </c>
      <c r="BD77" s="194">
        <f t="shared" si="200"/>
        <v>0</v>
      </c>
      <c r="BE77" s="194">
        <f t="shared" si="200"/>
        <v>0</v>
      </c>
      <c r="BF77" s="194">
        <f t="shared" si="200"/>
        <v>0</v>
      </c>
      <c r="BG77" s="194">
        <f t="shared" si="200"/>
        <v>0</v>
      </c>
      <c r="BH77" s="194">
        <f t="shared" si="200"/>
        <v>0</v>
      </c>
      <c r="BI77" s="194">
        <f t="shared" si="200"/>
        <v>0</v>
      </c>
      <c r="BJ77" s="194">
        <f t="shared" si="200"/>
        <v>0</v>
      </c>
      <c r="BK77" s="194">
        <f t="shared" si="200"/>
        <v>0</v>
      </c>
      <c r="BL77" s="194">
        <f t="shared" si="200"/>
        <v>0</v>
      </c>
      <c r="BM77" s="194">
        <f t="shared" si="200"/>
        <v>0</v>
      </c>
      <c r="BN77" s="194">
        <f t="shared" si="200"/>
        <v>0</v>
      </c>
      <c r="BO77" s="194">
        <f t="shared" si="200"/>
        <v>0</v>
      </c>
      <c r="BP77" s="194">
        <f t="shared" si="200"/>
        <v>0</v>
      </c>
      <c r="BQ77" s="194">
        <f t="shared" si="200"/>
        <v>0</v>
      </c>
      <c r="BR77" s="194">
        <f t="shared" si="200"/>
        <v>0</v>
      </c>
      <c r="BS77" s="194">
        <f t="shared" si="200"/>
        <v>0</v>
      </c>
      <c r="BT77" s="194">
        <f t="shared" si="200"/>
        <v>0</v>
      </c>
      <c r="BU77" s="194">
        <f t="shared" si="200"/>
        <v>0</v>
      </c>
      <c r="BV77" s="194">
        <f t="shared" si="200"/>
        <v>0</v>
      </c>
      <c r="BW77" s="194">
        <f t="shared" si="200"/>
        <v>0</v>
      </c>
      <c r="BX77" s="194">
        <f t="shared" si="200"/>
        <v>0</v>
      </c>
      <c r="BY77" s="194">
        <f t="shared" si="200"/>
        <v>0</v>
      </c>
      <c r="BZ77" s="194">
        <f t="shared" si="200"/>
        <v>0</v>
      </c>
      <c r="CA77" s="194">
        <f t="shared" si="200"/>
        <v>0</v>
      </c>
      <c r="CB77" s="194">
        <f t="shared" si="200"/>
        <v>0</v>
      </c>
      <c r="CC77" s="194">
        <f t="shared" si="200"/>
        <v>0</v>
      </c>
      <c r="CD77" s="194">
        <f t="shared" si="200"/>
        <v>0</v>
      </c>
      <c r="CE77" s="194">
        <f t="shared" si="200"/>
        <v>0</v>
      </c>
      <c r="CF77" s="194">
        <f t="shared" si="200"/>
        <v>0</v>
      </c>
      <c r="CG77" s="194">
        <f t="shared" si="200"/>
        <v>0</v>
      </c>
      <c r="CH77" s="194">
        <f t="shared" si="201"/>
        <v>0</v>
      </c>
      <c r="CI77" s="194">
        <f t="shared" si="201"/>
        <v>0</v>
      </c>
      <c r="CJ77" s="194">
        <f t="shared" si="201"/>
        <v>0</v>
      </c>
      <c r="CK77" s="194">
        <f t="shared" si="201"/>
        <v>0</v>
      </c>
      <c r="CL77" s="194">
        <f t="shared" si="201"/>
        <v>0</v>
      </c>
      <c r="CM77" s="194">
        <f t="shared" si="201"/>
        <v>0</v>
      </c>
      <c r="CN77" s="194">
        <f t="shared" si="201"/>
        <v>0</v>
      </c>
      <c r="CO77" s="194">
        <f t="shared" si="201"/>
        <v>0</v>
      </c>
      <c r="CP77" s="194">
        <f t="shared" si="201"/>
        <v>0</v>
      </c>
      <c r="CQ77" s="194">
        <f t="shared" si="201"/>
        <v>0</v>
      </c>
      <c r="CR77" s="194">
        <f t="shared" si="201"/>
        <v>0</v>
      </c>
      <c r="CS77" s="194">
        <f t="shared" si="201"/>
        <v>0</v>
      </c>
      <c r="CT77" s="194">
        <f t="shared" si="201"/>
        <v>0</v>
      </c>
      <c r="CU77" s="194">
        <f t="shared" si="201"/>
        <v>0</v>
      </c>
      <c r="CV77" s="194">
        <f t="shared" si="201"/>
        <v>0</v>
      </c>
      <c r="CW77" s="194">
        <f t="shared" si="201"/>
        <v>0</v>
      </c>
      <c r="CX77" s="194">
        <f t="shared" si="201"/>
        <v>0</v>
      </c>
      <c r="CY77" s="194">
        <f t="shared" si="201"/>
        <v>0</v>
      </c>
      <c r="CZ77" s="194">
        <f t="shared" si="201"/>
        <v>0</v>
      </c>
      <c r="DA77" s="194">
        <f t="shared" si="201"/>
        <v>0</v>
      </c>
      <c r="DB77" s="194">
        <f t="shared" si="201"/>
        <v>0</v>
      </c>
      <c r="DC77" s="194">
        <f t="shared" si="201"/>
        <v>0</v>
      </c>
      <c r="DD77" s="194">
        <f t="shared" si="201"/>
        <v>0</v>
      </c>
      <c r="DE77" s="194">
        <f t="shared" si="201"/>
        <v>0</v>
      </c>
      <c r="DF77" s="194">
        <f t="shared" si="201"/>
        <v>0</v>
      </c>
      <c r="DG77" s="194">
        <f t="shared" si="201"/>
        <v>0</v>
      </c>
      <c r="DH77" s="194">
        <f t="shared" si="201"/>
        <v>0</v>
      </c>
      <c r="DI77" s="194">
        <f t="shared" si="201"/>
        <v>0</v>
      </c>
      <c r="DJ77" s="194">
        <f t="shared" si="201"/>
        <v>0</v>
      </c>
      <c r="DK77" s="194">
        <f t="shared" si="201"/>
        <v>0</v>
      </c>
      <c r="DL77" s="194">
        <f t="shared" si="201"/>
        <v>0</v>
      </c>
      <c r="DM77" s="194">
        <f t="shared" si="201"/>
        <v>0</v>
      </c>
      <c r="DN77" s="194">
        <f t="shared" si="201"/>
        <v>0</v>
      </c>
      <c r="DO77" s="194">
        <f t="shared" si="201"/>
        <v>0</v>
      </c>
      <c r="DP77" s="194">
        <f t="shared" si="201"/>
        <v>0</v>
      </c>
      <c r="DQ77" s="194">
        <f t="shared" si="201"/>
        <v>0</v>
      </c>
      <c r="DR77" s="194">
        <f t="shared" si="201"/>
        <v>0</v>
      </c>
      <c r="DS77" s="194">
        <f t="shared" si="201"/>
        <v>0</v>
      </c>
      <c r="DT77" s="194">
        <f t="shared" si="201"/>
        <v>0</v>
      </c>
      <c r="DU77" s="194">
        <f t="shared" si="201"/>
        <v>0</v>
      </c>
      <c r="DV77" s="194">
        <f t="shared" si="201"/>
        <v>0</v>
      </c>
      <c r="DW77" s="194">
        <f t="shared" si="201"/>
        <v>0</v>
      </c>
      <c r="DX77" s="194">
        <f t="shared" si="201"/>
        <v>0</v>
      </c>
      <c r="DY77" s="194">
        <f t="shared" si="201"/>
        <v>0</v>
      </c>
      <c r="DZ77" s="194">
        <f t="shared" si="201"/>
        <v>0</v>
      </c>
      <c r="EA77" s="194">
        <f t="shared" si="201"/>
        <v>0</v>
      </c>
      <c r="EB77" s="194">
        <f t="shared" si="201"/>
        <v>0</v>
      </c>
      <c r="EC77" s="194">
        <f t="shared" si="201"/>
        <v>0</v>
      </c>
      <c r="ED77" s="194">
        <f t="shared" si="201"/>
        <v>0</v>
      </c>
      <c r="EE77" s="194">
        <f t="shared" si="201"/>
        <v>0</v>
      </c>
      <c r="EF77" s="194">
        <f t="shared" si="201"/>
        <v>0</v>
      </c>
      <c r="EG77" s="194">
        <f t="shared" si="201"/>
        <v>0</v>
      </c>
      <c r="EH77" s="194">
        <f t="shared" si="201"/>
        <v>0</v>
      </c>
      <c r="EI77" s="194">
        <f t="shared" si="201"/>
        <v>0</v>
      </c>
      <c r="EJ77" s="194">
        <f t="shared" si="201"/>
        <v>0</v>
      </c>
      <c r="EK77" s="194">
        <f t="shared" si="201"/>
        <v>0</v>
      </c>
      <c r="EL77" s="194">
        <f t="shared" si="201"/>
        <v>0</v>
      </c>
      <c r="EM77" s="194">
        <f t="shared" si="201"/>
        <v>0</v>
      </c>
      <c r="EN77" s="194">
        <f t="shared" si="201"/>
        <v>0</v>
      </c>
      <c r="EO77" s="194">
        <f t="shared" si="201"/>
        <v>0</v>
      </c>
      <c r="EP77" s="194">
        <f t="shared" si="201"/>
        <v>0</v>
      </c>
      <c r="EQ77" s="194">
        <f t="shared" si="201"/>
        <v>0</v>
      </c>
      <c r="ER77" s="194">
        <f t="shared" si="201"/>
        <v>0</v>
      </c>
      <c r="ES77" s="194">
        <f t="shared" si="201"/>
        <v>0</v>
      </c>
      <c r="ET77" s="194">
        <f t="shared" si="199"/>
        <v>0</v>
      </c>
      <c r="EU77" s="194">
        <f t="shared" si="199"/>
        <v>0</v>
      </c>
      <c r="EV77" s="194">
        <f t="shared" si="199"/>
        <v>0</v>
      </c>
      <c r="EW77" s="194">
        <f t="shared" si="199"/>
        <v>0</v>
      </c>
      <c r="EX77" s="194">
        <f t="shared" si="199"/>
        <v>0</v>
      </c>
      <c r="EY77" s="194">
        <f t="shared" si="199"/>
        <v>0</v>
      </c>
      <c r="EZ77" s="194">
        <f t="shared" si="199"/>
        <v>0</v>
      </c>
      <c r="FA77" s="194">
        <f t="shared" si="199"/>
        <v>0</v>
      </c>
      <c r="FB77" s="194">
        <f t="shared" si="199"/>
        <v>0</v>
      </c>
    </row>
    <row r="78" spans="2:158" ht="11.25" hidden="1" customHeight="1" outlineLevel="1" x14ac:dyDescent="0.2">
      <c r="B78" s="190"/>
      <c r="C78" s="288">
        <f t="shared" si="191"/>
        <v>8</v>
      </c>
      <c r="D78" s="288">
        <f t="shared" si="191"/>
        <v>0</v>
      </c>
      <c r="E78" s="289">
        <f t="shared" si="192"/>
        <v>31</v>
      </c>
      <c r="F78" s="193">
        <v>1</v>
      </c>
      <c r="G78" s="193">
        <v>1</v>
      </c>
      <c r="H78" s="193">
        <v>1</v>
      </c>
      <c r="I78" s="193">
        <v>1</v>
      </c>
      <c r="J78" s="193">
        <v>1</v>
      </c>
      <c r="K78" s="193">
        <v>1</v>
      </c>
      <c r="L78" s="193">
        <v>1</v>
      </c>
      <c r="M78" s="193">
        <v>1</v>
      </c>
      <c r="N78" s="193">
        <v>1</v>
      </c>
      <c r="O78" s="193">
        <v>1</v>
      </c>
      <c r="P78" s="193">
        <v>1</v>
      </c>
      <c r="Q78" s="193">
        <v>1</v>
      </c>
      <c r="U78" s="194">
        <f t="shared" si="198"/>
        <v>0</v>
      </c>
      <c r="V78" s="194">
        <f t="shared" si="200"/>
        <v>0</v>
      </c>
      <c r="W78" s="194">
        <f t="shared" si="200"/>
        <v>0</v>
      </c>
      <c r="X78" s="194">
        <f t="shared" si="200"/>
        <v>0</v>
      </c>
      <c r="Y78" s="194">
        <f t="shared" si="200"/>
        <v>0</v>
      </c>
      <c r="Z78" s="194">
        <f t="shared" si="200"/>
        <v>0</v>
      </c>
      <c r="AA78" s="194">
        <f t="shared" si="200"/>
        <v>0</v>
      </c>
      <c r="AB78" s="194">
        <f t="shared" si="200"/>
        <v>0</v>
      </c>
      <c r="AC78" s="194">
        <f t="shared" si="200"/>
        <v>0</v>
      </c>
      <c r="AD78" s="194">
        <f t="shared" si="200"/>
        <v>0</v>
      </c>
      <c r="AE78" s="194">
        <f t="shared" si="200"/>
        <v>0</v>
      </c>
      <c r="AF78" s="194">
        <f t="shared" si="200"/>
        <v>0</v>
      </c>
      <c r="AG78" s="194">
        <f t="shared" si="200"/>
        <v>0</v>
      </c>
      <c r="AH78" s="194">
        <f t="shared" si="200"/>
        <v>0</v>
      </c>
      <c r="AI78" s="194">
        <f t="shared" si="200"/>
        <v>0</v>
      </c>
      <c r="AJ78" s="194">
        <f t="shared" si="200"/>
        <v>0</v>
      </c>
      <c r="AK78" s="194">
        <f t="shared" si="200"/>
        <v>0</v>
      </c>
      <c r="AL78" s="194">
        <f t="shared" si="200"/>
        <v>0</v>
      </c>
      <c r="AM78" s="194">
        <f t="shared" si="200"/>
        <v>0</v>
      </c>
      <c r="AN78" s="194">
        <f t="shared" si="200"/>
        <v>0</v>
      </c>
      <c r="AO78" s="194">
        <f t="shared" si="200"/>
        <v>0</v>
      </c>
      <c r="AP78" s="194">
        <f t="shared" si="200"/>
        <v>0</v>
      </c>
      <c r="AQ78" s="194">
        <f t="shared" si="200"/>
        <v>0</v>
      </c>
      <c r="AR78" s="194">
        <f t="shared" si="200"/>
        <v>0</v>
      </c>
      <c r="AS78" s="194">
        <f t="shared" si="200"/>
        <v>0</v>
      </c>
      <c r="AT78" s="194">
        <f t="shared" si="200"/>
        <v>0</v>
      </c>
      <c r="AU78" s="194">
        <f t="shared" si="200"/>
        <v>0</v>
      </c>
      <c r="AV78" s="194">
        <f t="shared" si="200"/>
        <v>0</v>
      </c>
      <c r="AW78" s="194">
        <f t="shared" si="200"/>
        <v>0</v>
      </c>
      <c r="AX78" s="194">
        <f t="shared" si="200"/>
        <v>0</v>
      </c>
      <c r="AY78" s="194">
        <f t="shared" si="200"/>
        <v>0</v>
      </c>
      <c r="AZ78" s="194">
        <f t="shared" si="200"/>
        <v>0</v>
      </c>
      <c r="BA78" s="194">
        <f t="shared" si="200"/>
        <v>0</v>
      </c>
      <c r="BB78" s="194">
        <f t="shared" si="200"/>
        <v>0</v>
      </c>
      <c r="BC78" s="194">
        <f t="shared" si="200"/>
        <v>0</v>
      </c>
      <c r="BD78" s="194">
        <f t="shared" si="200"/>
        <v>0</v>
      </c>
      <c r="BE78" s="194">
        <f t="shared" si="200"/>
        <v>0</v>
      </c>
      <c r="BF78" s="194">
        <f t="shared" si="200"/>
        <v>0</v>
      </c>
      <c r="BG78" s="194">
        <f t="shared" si="200"/>
        <v>0</v>
      </c>
      <c r="BH78" s="194">
        <f t="shared" si="200"/>
        <v>0</v>
      </c>
      <c r="BI78" s="194">
        <f t="shared" si="200"/>
        <v>0</v>
      </c>
      <c r="BJ78" s="194">
        <f t="shared" si="200"/>
        <v>0</v>
      </c>
      <c r="BK78" s="194">
        <f t="shared" si="200"/>
        <v>0</v>
      </c>
      <c r="BL78" s="194">
        <f t="shared" si="200"/>
        <v>0</v>
      </c>
      <c r="BM78" s="194">
        <f t="shared" si="200"/>
        <v>0</v>
      </c>
      <c r="BN78" s="194">
        <f t="shared" si="200"/>
        <v>0</v>
      </c>
      <c r="BO78" s="194">
        <f t="shared" si="200"/>
        <v>0</v>
      </c>
      <c r="BP78" s="194">
        <f t="shared" si="200"/>
        <v>0</v>
      </c>
      <c r="BQ78" s="194">
        <f t="shared" si="200"/>
        <v>0</v>
      </c>
      <c r="BR78" s="194">
        <f t="shared" si="200"/>
        <v>0</v>
      </c>
      <c r="BS78" s="194">
        <f t="shared" si="200"/>
        <v>0</v>
      </c>
      <c r="BT78" s="194">
        <f t="shared" si="200"/>
        <v>0</v>
      </c>
      <c r="BU78" s="194">
        <f t="shared" si="200"/>
        <v>0</v>
      </c>
      <c r="BV78" s="194">
        <f t="shared" si="200"/>
        <v>0</v>
      </c>
      <c r="BW78" s="194">
        <f t="shared" si="200"/>
        <v>0</v>
      </c>
      <c r="BX78" s="194">
        <f t="shared" si="200"/>
        <v>0</v>
      </c>
      <c r="BY78" s="194">
        <f t="shared" si="200"/>
        <v>0</v>
      </c>
      <c r="BZ78" s="194">
        <f t="shared" si="200"/>
        <v>0</v>
      </c>
      <c r="CA78" s="194">
        <f t="shared" si="200"/>
        <v>0</v>
      </c>
      <c r="CB78" s="194">
        <f t="shared" si="200"/>
        <v>0</v>
      </c>
      <c r="CC78" s="194">
        <f t="shared" si="200"/>
        <v>0</v>
      </c>
      <c r="CD78" s="194">
        <f t="shared" si="200"/>
        <v>0</v>
      </c>
      <c r="CE78" s="194">
        <f t="shared" si="200"/>
        <v>0</v>
      </c>
      <c r="CF78" s="194">
        <f t="shared" si="200"/>
        <v>0</v>
      </c>
      <c r="CG78" s="194">
        <f t="shared" ref="CG78:ER81" si="202">(CG$14&lt;=$E78)*INDEX($F78:$Q78,CG$16)</f>
        <v>0</v>
      </c>
      <c r="CH78" s="194">
        <f t="shared" si="202"/>
        <v>0</v>
      </c>
      <c r="CI78" s="194">
        <f t="shared" si="202"/>
        <v>0</v>
      </c>
      <c r="CJ78" s="194">
        <f t="shared" si="202"/>
        <v>0</v>
      </c>
      <c r="CK78" s="194">
        <f t="shared" si="202"/>
        <v>0</v>
      </c>
      <c r="CL78" s="194">
        <f t="shared" si="202"/>
        <v>0</v>
      </c>
      <c r="CM78" s="194">
        <f t="shared" si="202"/>
        <v>0</v>
      </c>
      <c r="CN78" s="194">
        <f t="shared" si="202"/>
        <v>0</v>
      </c>
      <c r="CO78" s="194">
        <f t="shared" si="202"/>
        <v>0</v>
      </c>
      <c r="CP78" s="194">
        <f t="shared" si="202"/>
        <v>0</v>
      </c>
      <c r="CQ78" s="194">
        <f t="shared" si="202"/>
        <v>0</v>
      </c>
      <c r="CR78" s="194">
        <f t="shared" si="202"/>
        <v>0</v>
      </c>
      <c r="CS78" s="194">
        <f t="shared" si="202"/>
        <v>0</v>
      </c>
      <c r="CT78" s="194">
        <f t="shared" si="202"/>
        <v>0</v>
      </c>
      <c r="CU78" s="194">
        <f t="shared" si="202"/>
        <v>0</v>
      </c>
      <c r="CV78" s="194">
        <f t="shared" si="202"/>
        <v>0</v>
      </c>
      <c r="CW78" s="194">
        <f t="shared" si="202"/>
        <v>0</v>
      </c>
      <c r="CX78" s="194">
        <f t="shared" si="202"/>
        <v>0</v>
      </c>
      <c r="CY78" s="194">
        <f t="shared" si="202"/>
        <v>0</v>
      </c>
      <c r="CZ78" s="194">
        <f t="shared" si="202"/>
        <v>0</v>
      </c>
      <c r="DA78" s="194">
        <f t="shared" si="202"/>
        <v>0</v>
      </c>
      <c r="DB78" s="194">
        <f t="shared" si="202"/>
        <v>0</v>
      </c>
      <c r="DC78" s="194">
        <f t="shared" si="202"/>
        <v>0</v>
      </c>
      <c r="DD78" s="194">
        <f t="shared" si="202"/>
        <v>0</v>
      </c>
      <c r="DE78" s="194">
        <f t="shared" si="202"/>
        <v>0</v>
      </c>
      <c r="DF78" s="194">
        <f t="shared" si="202"/>
        <v>0</v>
      </c>
      <c r="DG78" s="194">
        <f t="shared" si="202"/>
        <v>0</v>
      </c>
      <c r="DH78" s="194">
        <f t="shared" si="202"/>
        <v>0</v>
      </c>
      <c r="DI78" s="194">
        <f t="shared" si="202"/>
        <v>0</v>
      </c>
      <c r="DJ78" s="194">
        <f t="shared" si="202"/>
        <v>0</v>
      </c>
      <c r="DK78" s="194">
        <f t="shared" si="202"/>
        <v>0</v>
      </c>
      <c r="DL78" s="194">
        <f t="shared" si="202"/>
        <v>0</v>
      </c>
      <c r="DM78" s="194">
        <f t="shared" si="202"/>
        <v>0</v>
      </c>
      <c r="DN78" s="194">
        <f t="shared" si="202"/>
        <v>0</v>
      </c>
      <c r="DO78" s="194">
        <f t="shared" si="202"/>
        <v>0</v>
      </c>
      <c r="DP78" s="194">
        <f t="shared" si="202"/>
        <v>0</v>
      </c>
      <c r="DQ78" s="194">
        <f t="shared" si="202"/>
        <v>0</v>
      </c>
      <c r="DR78" s="194">
        <f t="shared" si="202"/>
        <v>0</v>
      </c>
      <c r="DS78" s="194">
        <f t="shared" si="202"/>
        <v>0</v>
      </c>
      <c r="DT78" s="194">
        <f t="shared" si="202"/>
        <v>0</v>
      </c>
      <c r="DU78" s="194">
        <f t="shared" si="202"/>
        <v>0</v>
      </c>
      <c r="DV78" s="194">
        <f t="shared" si="202"/>
        <v>0</v>
      </c>
      <c r="DW78" s="194">
        <f t="shared" si="202"/>
        <v>0</v>
      </c>
      <c r="DX78" s="194">
        <f t="shared" si="202"/>
        <v>0</v>
      </c>
      <c r="DY78" s="194">
        <f t="shared" si="202"/>
        <v>0</v>
      </c>
      <c r="DZ78" s="194">
        <f t="shared" si="202"/>
        <v>0</v>
      </c>
      <c r="EA78" s="194">
        <f t="shared" si="202"/>
        <v>0</v>
      </c>
      <c r="EB78" s="194">
        <f t="shared" si="202"/>
        <v>0</v>
      </c>
      <c r="EC78" s="194">
        <f t="shared" si="202"/>
        <v>0</v>
      </c>
      <c r="ED78" s="194">
        <f t="shared" si="202"/>
        <v>0</v>
      </c>
      <c r="EE78" s="194">
        <f t="shared" si="202"/>
        <v>0</v>
      </c>
      <c r="EF78" s="194">
        <f t="shared" si="202"/>
        <v>0</v>
      </c>
      <c r="EG78" s="194">
        <f t="shared" si="202"/>
        <v>0</v>
      </c>
      <c r="EH78" s="194">
        <f t="shared" si="202"/>
        <v>0</v>
      </c>
      <c r="EI78" s="194">
        <f t="shared" si="202"/>
        <v>0</v>
      </c>
      <c r="EJ78" s="194">
        <f t="shared" si="202"/>
        <v>0</v>
      </c>
      <c r="EK78" s="194">
        <f t="shared" si="202"/>
        <v>0</v>
      </c>
      <c r="EL78" s="194">
        <f t="shared" si="202"/>
        <v>0</v>
      </c>
      <c r="EM78" s="194">
        <f t="shared" si="202"/>
        <v>0</v>
      </c>
      <c r="EN78" s="194">
        <f t="shared" si="202"/>
        <v>0</v>
      </c>
      <c r="EO78" s="194">
        <f t="shared" si="202"/>
        <v>0</v>
      </c>
      <c r="EP78" s="194">
        <f t="shared" si="202"/>
        <v>0</v>
      </c>
      <c r="EQ78" s="194">
        <f t="shared" si="202"/>
        <v>0</v>
      </c>
      <c r="ER78" s="194">
        <f t="shared" si="202"/>
        <v>0</v>
      </c>
      <c r="ES78" s="194">
        <f t="shared" si="201"/>
        <v>0</v>
      </c>
      <c r="ET78" s="194">
        <f t="shared" si="199"/>
        <v>0</v>
      </c>
      <c r="EU78" s="194">
        <f t="shared" si="199"/>
        <v>0</v>
      </c>
      <c r="EV78" s="194">
        <f t="shared" si="199"/>
        <v>0</v>
      </c>
      <c r="EW78" s="194">
        <f t="shared" si="199"/>
        <v>0</v>
      </c>
      <c r="EX78" s="194">
        <f t="shared" si="199"/>
        <v>0</v>
      </c>
      <c r="EY78" s="194">
        <f t="shared" si="199"/>
        <v>0</v>
      </c>
      <c r="EZ78" s="194">
        <f t="shared" si="199"/>
        <v>0</v>
      </c>
      <c r="FA78" s="194">
        <f t="shared" si="199"/>
        <v>0</v>
      </c>
      <c r="FB78" s="194">
        <f t="shared" si="199"/>
        <v>0</v>
      </c>
    </row>
    <row r="79" spans="2:158" ht="11.25" hidden="1" customHeight="1" outlineLevel="1" x14ac:dyDescent="0.2">
      <c r="B79" s="190"/>
      <c r="C79" s="288">
        <f t="shared" si="191"/>
        <v>9</v>
      </c>
      <c r="D79" s="288">
        <f t="shared" si="191"/>
        <v>0</v>
      </c>
      <c r="E79" s="289">
        <f t="shared" si="192"/>
        <v>31</v>
      </c>
      <c r="F79" s="193">
        <v>1</v>
      </c>
      <c r="G79" s="193">
        <v>1</v>
      </c>
      <c r="H79" s="193">
        <v>1</v>
      </c>
      <c r="I79" s="193">
        <v>1</v>
      </c>
      <c r="J79" s="193">
        <v>1</v>
      </c>
      <c r="K79" s="193">
        <v>1</v>
      </c>
      <c r="L79" s="193">
        <v>1</v>
      </c>
      <c r="M79" s="193">
        <v>1</v>
      </c>
      <c r="N79" s="193">
        <v>1</v>
      </c>
      <c r="O79" s="193">
        <v>1</v>
      </c>
      <c r="P79" s="193">
        <v>1</v>
      </c>
      <c r="Q79" s="193">
        <v>1</v>
      </c>
      <c r="U79" s="194">
        <f t="shared" si="198"/>
        <v>0</v>
      </c>
      <c r="V79" s="194">
        <f t="shared" ref="V79:CG82" si="203">(V$14&lt;=$E79)*INDEX($F79:$Q79,V$16)</f>
        <v>0</v>
      </c>
      <c r="W79" s="194">
        <f t="shared" si="203"/>
        <v>0</v>
      </c>
      <c r="X79" s="194">
        <f t="shared" si="203"/>
        <v>0</v>
      </c>
      <c r="Y79" s="194">
        <f t="shared" si="203"/>
        <v>0</v>
      </c>
      <c r="Z79" s="194">
        <f t="shared" si="203"/>
        <v>0</v>
      </c>
      <c r="AA79" s="194">
        <f t="shared" si="203"/>
        <v>0</v>
      </c>
      <c r="AB79" s="194">
        <f t="shared" si="203"/>
        <v>0</v>
      </c>
      <c r="AC79" s="194">
        <f t="shared" si="203"/>
        <v>0</v>
      </c>
      <c r="AD79" s="194">
        <f t="shared" si="203"/>
        <v>0</v>
      </c>
      <c r="AE79" s="194">
        <f t="shared" si="203"/>
        <v>0</v>
      </c>
      <c r="AF79" s="194">
        <f t="shared" si="203"/>
        <v>0</v>
      </c>
      <c r="AG79" s="194">
        <f t="shared" si="203"/>
        <v>0</v>
      </c>
      <c r="AH79" s="194">
        <f t="shared" si="203"/>
        <v>0</v>
      </c>
      <c r="AI79" s="194">
        <f t="shared" si="203"/>
        <v>0</v>
      </c>
      <c r="AJ79" s="194">
        <f t="shared" si="203"/>
        <v>0</v>
      </c>
      <c r="AK79" s="194">
        <f t="shared" si="203"/>
        <v>0</v>
      </c>
      <c r="AL79" s="194">
        <f t="shared" si="203"/>
        <v>0</v>
      </c>
      <c r="AM79" s="194">
        <f t="shared" si="203"/>
        <v>0</v>
      </c>
      <c r="AN79" s="194">
        <f t="shared" si="203"/>
        <v>0</v>
      </c>
      <c r="AO79" s="194">
        <f t="shared" si="203"/>
        <v>0</v>
      </c>
      <c r="AP79" s="194">
        <f t="shared" si="203"/>
        <v>0</v>
      </c>
      <c r="AQ79" s="194">
        <f t="shared" si="203"/>
        <v>0</v>
      </c>
      <c r="AR79" s="194">
        <f t="shared" si="203"/>
        <v>0</v>
      </c>
      <c r="AS79" s="194">
        <f t="shared" si="203"/>
        <v>0</v>
      </c>
      <c r="AT79" s="194">
        <f t="shared" si="203"/>
        <v>0</v>
      </c>
      <c r="AU79" s="194">
        <f t="shared" si="203"/>
        <v>0</v>
      </c>
      <c r="AV79" s="194">
        <f t="shared" si="203"/>
        <v>0</v>
      </c>
      <c r="AW79" s="194">
        <f t="shared" si="203"/>
        <v>0</v>
      </c>
      <c r="AX79" s="194">
        <f t="shared" si="203"/>
        <v>0</v>
      </c>
      <c r="AY79" s="194">
        <f t="shared" si="203"/>
        <v>0</v>
      </c>
      <c r="AZ79" s="194">
        <f t="shared" si="203"/>
        <v>0</v>
      </c>
      <c r="BA79" s="194">
        <f t="shared" si="203"/>
        <v>0</v>
      </c>
      <c r="BB79" s="194">
        <f t="shared" si="203"/>
        <v>0</v>
      </c>
      <c r="BC79" s="194">
        <f t="shared" si="203"/>
        <v>0</v>
      </c>
      <c r="BD79" s="194">
        <f t="shared" si="203"/>
        <v>0</v>
      </c>
      <c r="BE79" s="194">
        <f t="shared" si="203"/>
        <v>0</v>
      </c>
      <c r="BF79" s="194">
        <f t="shared" si="203"/>
        <v>0</v>
      </c>
      <c r="BG79" s="194">
        <f t="shared" si="203"/>
        <v>0</v>
      </c>
      <c r="BH79" s="194">
        <f t="shared" si="203"/>
        <v>0</v>
      </c>
      <c r="BI79" s="194">
        <f t="shared" si="203"/>
        <v>0</v>
      </c>
      <c r="BJ79" s="194">
        <f t="shared" si="203"/>
        <v>0</v>
      </c>
      <c r="BK79" s="194">
        <f t="shared" si="203"/>
        <v>0</v>
      </c>
      <c r="BL79" s="194">
        <f t="shared" si="203"/>
        <v>0</v>
      </c>
      <c r="BM79" s="194">
        <f t="shared" si="203"/>
        <v>0</v>
      </c>
      <c r="BN79" s="194">
        <f t="shared" si="203"/>
        <v>0</v>
      </c>
      <c r="BO79" s="194">
        <f t="shared" si="203"/>
        <v>0</v>
      </c>
      <c r="BP79" s="194">
        <f t="shared" si="203"/>
        <v>0</v>
      </c>
      <c r="BQ79" s="194">
        <f t="shared" si="203"/>
        <v>0</v>
      </c>
      <c r="BR79" s="194">
        <f t="shared" si="203"/>
        <v>0</v>
      </c>
      <c r="BS79" s="194">
        <f t="shared" si="203"/>
        <v>0</v>
      </c>
      <c r="BT79" s="194">
        <f t="shared" si="203"/>
        <v>0</v>
      </c>
      <c r="BU79" s="194">
        <f t="shared" si="203"/>
        <v>0</v>
      </c>
      <c r="BV79" s="194">
        <f t="shared" si="203"/>
        <v>0</v>
      </c>
      <c r="BW79" s="194">
        <f t="shared" si="203"/>
        <v>0</v>
      </c>
      <c r="BX79" s="194">
        <f t="shared" si="203"/>
        <v>0</v>
      </c>
      <c r="BY79" s="194">
        <f t="shared" si="203"/>
        <v>0</v>
      </c>
      <c r="BZ79" s="194">
        <f t="shared" si="203"/>
        <v>0</v>
      </c>
      <c r="CA79" s="194">
        <f t="shared" si="203"/>
        <v>0</v>
      </c>
      <c r="CB79" s="194">
        <f t="shared" si="203"/>
        <v>0</v>
      </c>
      <c r="CC79" s="194">
        <f t="shared" si="203"/>
        <v>0</v>
      </c>
      <c r="CD79" s="194">
        <f t="shared" si="203"/>
        <v>0</v>
      </c>
      <c r="CE79" s="194">
        <f t="shared" si="203"/>
        <v>0</v>
      </c>
      <c r="CF79" s="194">
        <f t="shared" si="203"/>
        <v>0</v>
      </c>
      <c r="CG79" s="194">
        <f t="shared" si="203"/>
        <v>0</v>
      </c>
      <c r="CH79" s="194">
        <f t="shared" si="202"/>
        <v>0</v>
      </c>
      <c r="CI79" s="194">
        <f t="shared" si="202"/>
        <v>0</v>
      </c>
      <c r="CJ79" s="194">
        <f t="shared" si="202"/>
        <v>0</v>
      </c>
      <c r="CK79" s="194">
        <f t="shared" si="202"/>
        <v>0</v>
      </c>
      <c r="CL79" s="194">
        <f t="shared" si="202"/>
        <v>0</v>
      </c>
      <c r="CM79" s="194">
        <f t="shared" si="202"/>
        <v>0</v>
      </c>
      <c r="CN79" s="194">
        <f t="shared" si="202"/>
        <v>0</v>
      </c>
      <c r="CO79" s="194">
        <f t="shared" si="202"/>
        <v>0</v>
      </c>
      <c r="CP79" s="194">
        <f t="shared" si="202"/>
        <v>0</v>
      </c>
      <c r="CQ79" s="194">
        <f t="shared" si="202"/>
        <v>0</v>
      </c>
      <c r="CR79" s="194">
        <f t="shared" si="202"/>
        <v>0</v>
      </c>
      <c r="CS79" s="194">
        <f t="shared" si="202"/>
        <v>0</v>
      </c>
      <c r="CT79" s="194">
        <f t="shared" si="202"/>
        <v>0</v>
      </c>
      <c r="CU79" s="194">
        <f t="shared" si="202"/>
        <v>0</v>
      </c>
      <c r="CV79" s="194">
        <f t="shared" si="202"/>
        <v>0</v>
      </c>
      <c r="CW79" s="194">
        <f t="shared" si="202"/>
        <v>0</v>
      </c>
      <c r="CX79" s="194">
        <f t="shared" si="202"/>
        <v>0</v>
      </c>
      <c r="CY79" s="194">
        <f t="shared" si="202"/>
        <v>0</v>
      </c>
      <c r="CZ79" s="194">
        <f t="shared" si="202"/>
        <v>0</v>
      </c>
      <c r="DA79" s="194">
        <f t="shared" si="202"/>
        <v>0</v>
      </c>
      <c r="DB79" s="194">
        <f t="shared" si="202"/>
        <v>0</v>
      </c>
      <c r="DC79" s="194">
        <f t="shared" si="202"/>
        <v>0</v>
      </c>
      <c r="DD79" s="194">
        <f t="shared" si="202"/>
        <v>0</v>
      </c>
      <c r="DE79" s="194">
        <f t="shared" si="202"/>
        <v>0</v>
      </c>
      <c r="DF79" s="194">
        <f t="shared" si="202"/>
        <v>0</v>
      </c>
      <c r="DG79" s="194">
        <f t="shared" si="202"/>
        <v>0</v>
      </c>
      <c r="DH79" s="194">
        <f t="shared" si="202"/>
        <v>0</v>
      </c>
      <c r="DI79" s="194">
        <f t="shared" si="202"/>
        <v>0</v>
      </c>
      <c r="DJ79" s="194">
        <f t="shared" si="202"/>
        <v>0</v>
      </c>
      <c r="DK79" s="194">
        <f t="shared" si="202"/>
        <v>0</v>
      </c>
      <c r="DL79" s="194">
        <f t="shared" si="202"/>
        <v>0</v>
      </c>
      <c r="DM79" s="194">
        <f t="shared" si="202"/>
        <v>0</v>
      </c>
      <c r="DN79" s="194">
        <f t="shared" si="202"/>
        <v>0</v>
      </c>
      <c r="DO79" s="194">
        <f t="shared" si="202"/>
        <v>0</v>
      </c>
      <c r="DP79" s="194">
        <f t="shared" si="202"/>
        <v>0</v>
      </c>
      <c r="DQ79" s="194">
        <f t="shared" si="202"/>
        <v>0</v>
      </c>
      <c r="DR79" s="194">
        <f t="shared" si="202"/>
        <v>0</v>
      </c>
      <c r="DS79" s="194">
        <f t="shared" si="202"/>
        <v>0</v>
      </c>
      <c r="DT79" s="194">
        <f t="shared" si="202"/>
        <v>0</v>
      </c>
      <c r="DU79" s="194">
        <f t="shared" si="202"/>
        <v>0</v>
      </c>
      <c r="DV79" s="194">
        <f t="shared" si="202"/>
        <v>0</v>
      </c>
      <c r="DW79" s="194">
        <f t="shared" si="202"/>
        <v>0</v>
      </c>
      <c r="DX79" s="194">
        <f t="shared" si="202"/>
        <v>0</v>
      </c>
      <c r="DY79" s="194">
        <f t="shared" si="202"/>
        <v>0</v>
      </c>
      <c r="DZ79" s="194">
        <f t="shared" si="202"/>
        <v>0</v>
      </c>
      <c r="EA79" s="194">
        <f t="shared" si="202"/>
        <v>0</v>
      </c>
      <c r="EB79" s="194">
        <f t="shared" si="202"/>
        <v>0</v>
      </c>
      <c r="EC79" s="194">
        <f t="shared" si="202"/>
        <v>0</v>
      </c>
      <c r="ED79" s="194">
        <f t="shared" si="202"/>
        <v>0</v>
      </c>
      <c r="EE79" s="194">
        <f t="shared" si="202"/>
        <v>0</v>
      </c>
      <c r="EF79" s="194">
        <f t="shared" si="202"/>
        <v>0</v>
      </c>
      <c r="EG79" s="194">
        <f t="shared" si="202"/>
        <v>0</v>
      </c>
      <c r="EH79" s="194">
        <f t="shared" si="202"/>
        <v>0</v>
      </c>
      <c r="EI79" s="194">
        <f t="shared" si="202"/>
        <v>0</v>
      </c>
      <c r="EJ79" s="194">
        <f t="shared" si="202"/>
        <v>0</v>
      </c>
      <c r="EK79" s="194">
        <f t="shared" si="202"/>
        <v>0</v>
      </c>
      <c r="EL79" s="194">
        <f t="shared" si="202"/>
        <v>0</v>
      </c>
      <c r="EM79" s="194">
        <f t="shared" si="202"/>
        <v>0</v>
      </c>
      <c r="EN79" s="194">
        <f t="shared" si="202"/>
        <v>0</v>
      </c>
      <c r="EO79" s="194">
        <f t="shared" si="202"/>
        <v>0</v>
      </c>
      <c r="EP79" s="194">
        <f t="shared" si="202"/>
        <v>0</v>
      </c>
      <c r="EQ79" s="194">
        <f t="shared" si="202"/>
        <v>0</v>
      </c>
      <c r="ER79" s="194">
        <f t="shared" si="202"/>
        <v>0</v>
      </c>
      <c r="ES79" s="194">
        <f t="shared" si="201"/>
        <v>0</v>
      </c>
      <c r="ET79" s="194">
        <f t="shared" si="199"/>
        <v>0</v>
      </c>
      <c r="EU79" s="194">
        <f t="shared" si="199"/>
        <v>0</v>
      </c>
      <c r="EV79" s="194">
        <f t="shared" si="199"/>
        <v>0</v>
      </c>
      <c r="EW79" s="194">
        <f t="shared" si="199"/>
        <v>0</v>
      </c>
      <c r="EX79" s="194">
        <f t="shared" si="199"/>
        <v>0</v>
      </c>
      <c r="EY79" s="194">
        <f t="shared" si="199"/>
        <v>0</v>
      </c>
      <c r="EZ79" s="194">
        <f t="shared" si="199"/>
        <v>0</v>
      </c>
      <c r="FA79" s="194">
        <f t="shared" si="199"/>
        <v>0</v>
      </c>
      <c r="FB79" s="194">
        <f t="shared" si="199"/>
        <v>0</v>
      </c>
    </row>
    <row r="80" spans="2:158" ht="11.25" hidden="1" customHeight="1" outlineLevel="1" x14ac:dyDescent="0.2">
      <c r="B80" s="190"/>
      <c r="C80" s="288">
        <f t="shared" si="191"/>
        <v>10</v>
      </c>
      <c r="D80" s="288">
        <f t="shared" si="191"/>
        <v>0</v>
      </c>
      <c r="E80" s="289">
        <f t="shared" si="192"/>
        <v>31</v>
      </c>
      <c r="F80" s="193">
        <v>1</v>
      </c>
      <c r="G80" s="193">
        <v>1</v>
      </c>
      <c r="H80" s="193">
        <v>1</v>
      </c>
      <c r="I80" s="193">
        <v>1</v>
      </c>
      <c r="J80" s="193">
        <v>1</v>
      </c>
      <c r="K80" s="193">
        <v>1</v>
      </c>
      <c r="L80" s="193">
        <v>1</v>
      </c>
      <c r="M80" s="193">
        <v>1</v>
      </c>
      <c r="N80" s="193">
        <v>1</v>
      </c>
      <c r="O80" s="193">
        <v>1</v>
      </c>
      <c r="P80" s="193">
        <v>1</v>
      </c>
      <c r="Q80" s="193">
        <v>1</v>
      </c>
      <c r="U80" s="194">
        <f t="shared" si="198"/>
        <v>0</v>
      </c>
      <c r="V80" s="194">
        <f t="shared" si="203"/>
        <v>0</v>
      </c>
      <c r="W80" s="194">
        <f t="shared" si="203"/>
        <v>0</v>
      </c>
      <c r="X80" s="194">
        <f t="shared" si="203"/>
        <v>0</v>
      </c>
      <c r="Y80" s="194">
        <f t="shared" si="203"/>
        <v>0</v>
      </c>
      <c r="Z80" s="194">
        <f t="shared" si="203"/>
        <v>0</v>
      </c>
      <c r="AA80" s="194">
        <f t="shared" si="203"/>
        <v>0</v>
      </c>
      <c r="AB80" s="194">
        <f t="shared" si="203"/>
        <v>0</v>
      </c>
      <c r="AC80" s="194">
        <f t="shared" si="203"/>
        <v>0</v>
      </c>
      <c r="AD80" s="194">
        <f t="shared" si="203"/>
        <v>0</v>
      </c>
      <c r="AE80" s="194">
        <f t="shared" si="203"/>
        <v>0</v>
      </c>
      <c r="AF80" s="194">
        <f t="shared" si="203"/>
        <v>0</v>
      </c>
      <c r="AG80" s="194">
        <f t="shared" si="203"/>
        <v>0</v>
      </c>
      <c r="AH80" s="194">
        <f t="shared" si="203"/>
        <v>0</v>
      </c>
      <c r="AI80" s="194">
        <f t="shared" si="203"/>
        <v>0</v>
      </c>
      <c r="AJ80" s="194">
        <f t="shared" si="203"/>
        <v>0</v>
      </c>
      <c r="AK80" s="194">
        <f t="shared" si="203"/>
        <v>0</v>
      </c>
      <c r="AL80" s="194">
        <f t="shared" si="203"/>
        <v>0</v>
      </c>
      <c r="AM80" s="194">
        <f t="shared" si="203"/>
        <v>0</v>
      </c>
      <c r="AN80" s="194">
        <f t="shared" si="203"/>
        <v>0</v>
      </c>
      <c r="AO80" s="194">
        <f t="shared" si="203"/>
        <v>0</v>
      </c>
      <c r="AP80" s="194">
        <f t="shared" si="203"/>
        <v>0</v>
      </c>
      <c r="AQ80" s="194">
        <f t="shared" si="203"/>
        <v>0</v>
      </c>
      <c r="AR80" s="194">
        <f t="shared" si="203"/>
        <v>0</v>
      </c>
      <c r="AS80" s="194">
        <f t="shared" si="203"/>
        <v>0</v>
      </c>
      <c r="AT80" s="194">
        <f t="shared" si="203"/>
        <v>0</v>
      </c>
      <c r="AU80" s="194">
        <f t="shared" si="203"/>
        <v>0</v>
      </c>
      <c r="AV80" s="194">
        <f t="shared" si="203"/>
        <v>0</v>
      </c>
      <c r="AW80" s="194">
        <f t="shared" si="203"/>
        <v>0</v>
      </c>
      <c r="AX80" s="194">
        <f t="shared" si="203"/>
        <v>0</v>
      </c>
      <c r="AY80" s="194">
        <f t="shared" si="203"/>
        <v>0</v>
      </c>
      <c r="AZ80" s="194">
        <f t="shared" si="203"/>
        <v>0</v>
      </c>
      <c r="BA80" s="194">
        <f t="shared" si="203"/>
        <v>0</v>
      </c>
      <c r="BB80" s="194">
        <f t="shared" si="203"/>
        <v>0</v>
      </c>
      <c r="BC80" s="194">
        <f t="shared" si="203"/>
        <v>0</v>
      </c>
      <c r="BD80" s="194">
        <f t="shared" si="203"/>
        <v>0</v>
      </c>
      <c r="BE80" s="194">
        <f t="shared" si="203"/>
        <v>0</v>
      </c>
      <c r="BF80" s="194">
        <f t="shared" si="203"/>
        <v>0</v>
      </c>
      <c r="BG80" s="194">
        <f t="shared" si="203"/>
        <v>0</v>
      </c>
      <c r="BH80" s="194">
        <f t="shared" si="203"/>
        <v>0</v>
      </c>
      <c r="BI80" s="194">
        <f t="shared" si="203"/>
        <v>0</v>
      </c>
      <c r="BJ80" s="194">
        <f t="shared" si="203"/>
        <v>0</v>
      </c>
      <c r="BK80" s="194">
        <f t="shared" si="203"/>
        <v>0</v>
      </c>
      <c r="BL80" s="194">
        <f t="shared" si="203"/>
        <v>0</v>
      </c>
      <c r="BM80" s="194">
        <f t="shared" si="203"/>
        <v>0</v>
      </c>
      <c r="BN80" s="194">
        <f t="shared" si="203"/>
        <v>0</v>
      </c>
      <c r="BO80" s="194">
        <f t="shared" si="203"/>
        <v>0</v>
      </c>
      <c r="BP80" s="194">
        <f t="shared" si="203"/>
        <v>0</v>
      </c>
      <c r="BQ80" s="194">
        <f t="shared" si="203"/>
        <v>0</v>
      </c>
      <c r="BR80" s="194">
        <f t="shared" si="203"/>
        <v>0</v>
      </c>
      <c r="BS80" s="194">
        <f t="shared" si="203"/>
        <v>0</v>
      </c>
      <c r="BT80" s="194">
        <f t="shared" si="203"/>
        <v>0</v>
      </c>
      <c r="BU80" s="194">
        <f t="shared" si="203"/>
        <v>0</v>
      </c>
      <c r="BV80" s="194">
        <f t="shared" si="203"/>
        <v>0</v>
      </c>
      <c r="BW80" s="194">
        <f t="shared" si="203"/>
        <v>0</v>
      </c>
      <c r="BX80" s="194">
        <f t="shared" si="203"/>
        <v>0</v>
      </c>
      <c r="BY80" s="194">
        <f t="shared" si="203"/>
        <v>0</v>
      </c>
      <c r="BZ80" s="194">
        <f t="shared" si="203"/>
        <v>0</v>
      </c>
      <c r="CA80" s="194">
        <f t="shared" si="203"/>
        <v>0</v>
      </c>
      <c r="CB80" s="194">
        <f t="shared" si="203"/>
        <v>0</v>
      </c>
      <c r="CC80" s="194">
        <f t="shared" si="203"/>
        <v>0</v>
      </c>
      <c r="CD80" s="194">
        <f t="shared" si="203"/>
        <v>0</v>
      </c>
      <c r="CE80" s="194">
        <f t="shared" si="203"/>
        <v>0</v>
      </c>
      <c r="CF80" s="194">
        <f t="shared" si="203"/>
        <v>0</v>
      </c>
      <c r="CG80" s="194">
        <f t="shared" si="203"/>
        <v>0</v>
      </c>
      <c r="CH80" s="194">
        <f t="shared" si="202"/>
        <v>0</v>
      </c>
      <c r="CI80" s="194">
        <f t="shared" si="202"/>
        <v>0</v>
      </c>
      <c r="CJ80" s="194">
        <f t="shared" si="202"/>
        <v>0</v>
      </c>
      <c r="CK80" s="194">
        <f t="shared" si="202"/>
        <v>0</v>
      </c>
      <c r="CL80" s="194">
        <f t="shared" si="202"/>
        <v>0</v>
      </c>
      <c r="CM80" s="194">
        <f t="shared" si="202"/>
        <v>0</v>
      </c>
      <c r="CN80" s="194">
        <f t="shared" si="202"/>
        <v>0</v>
      </c>
      <c r="CO80" s="194">
        <f t="shared" si="202"/>
        <v>0</v>
      </c>
      <c r="CP80" s="194">
        <f t="shared" si="202"/>
        <v>0</v>
      </c>
      <c r="CQ80" s="194">
        <f t="shared" si="202"/>
        <v>0</v>
      </c>
      <c r="CR80" s="194">
        <f t="shared" si="202"/>
        <v>0</v>
      </c>
      <c r="CS80" s="194">
        <f t="shared" si="202"/>
        <v>0</v>
      </c>
      <c r="CT80" s="194">
        <f t="shared" si="202"/>
        <v>0</v>
      </c>
      <c r="CU80" s="194">
        <f t="shared" si="202"/>
        <v>0</v>
      </c>
      <c r="CV80" s="194">
        <f t="shared" si="202"/>
        <v>0</v>
      </c>
      <c r="CW80" s="194">
        <f t="shared" si="202"/>
        <v>0</v>
      </c>
      <c r="CX80" s="194">
        <f t="shared" si="202"/>
        <v>0</v>
      </c>
      <c r="CY80" s="194">
        <f t="shared" si="202"/>
        <v>0</v>
      </c>
      <c r="CZ80" s="194">
        <f t="shared" si="202"/>
        <v>0</v>
      </c>
      <c r="DA80" s="194">
        <f t="shared" si="202"/>
        <v>0</v>
      </c>
      <c r="DB80" s="194">
        <f t="shared" si="202"/>
        <v>0</v>
      </c>
      <c r="DC80" s="194">
        <f t="shared" si="202"/>
        <v>0</v>
      </c>
      <c r="DD80" s="194">
        <f t="shared" si="202"/>
        <v>0</v>
      </c>
      <c r="DE80" s="194">
        <f t="shared" si="202"/>
        <v>0</v>
      </c>
      <c r="DF80" s="194">
        <f t="shared" si="202"/>
        <v>0</v>
      </c>
      <c r="DG80" s="194">
        <f t="shared" si="202"/>
        <v>0</v>
      </c>
      <c r="DH80" s="194">
        <f t="shared" si="202"/>
        <v>0</v>
      </c>
      <c r="DI80" s="194">
        <f t="shared" si="202"/>
        <v>0</v>
      </c>
      <c r="DJ80" s="194">
        <f t="shared" si="202"/>
        <v>0</v>
      </c>
      <c r="DK80" s="194">
        <f t="shared" si="202"/>
        <v>0</v>
      </c>
      <c r="DL80" s="194">
        <f t="shared" si="202"/>
        <v>0</v>
      </c>
      <c r="DM80" s="194">
        <f t="shared" si="202"/>
        <v>0</v>
      </c>
      <c r="DN80" s="194">
        <f t="shared" si="202"/>
        <v>0</v>
      </c>
      <c r="DO80" s="194">
        <f t="shared" si="202"/>
        <v>0</v>
      </c>
      <c r="DP80" s="194">
        <f t="shared" si="202"/>
        <v>0</v>
      </c>
      <c r="DQ80" s="194">
        <f t="shared" si="202"/>
        <v>0</v>
      </c>
      <c r="DR80" s="194">
        <f t="shared" si="202"/>
        <v>0</v>
      </c>
      <c r="DS80" s="194">
        <f t="shared" si="202"/>
        <v>0</v>
      </c>
      <c r="DT80" s="194">
        <f t="shared" si="202"/>
        <v>0</v>
      </c>
      <c r="DU80" s="194">
        <f t="shared" si="202"/>
        <v>0</v>
      </c>
      <c r="DV80" s="194">
        <f t="shared" si="202"/>
        <v>0</v>
      </c>
      <c r="DW80" s="194">
        <f t="shared" si="202"/>
        <v>0</v>
      </c>
      <c r="DX80" s="194">
        <f t="shared" si="202"/>
        <v>0</v>
      </c>
      <c r="DY80" s="194">
        <f t="shared" si="202"/>
        <v>0</v>
      </c>
      <c r="DZ80" s="194">
        <f t="shared" si="202"/>
        <v>0</v>
      </c>
      <c r="EA80" s="194">
        <f t="shared" si="202"/>
        <v>0</v>
      </c>
      <c r="EB80" s="194">
        <f t="shared" si="202"/>
        <v>0</v>
      </c>
      <c r="EC80" s="194">
        <f t="shared" si="202"/>
        <v>0</v>
      </c>
      <c r="ED80" s="194">
        <f t="shared" si="202"/>
        <v>0</v>
      </c>
      <c r="EE80" s="194">
        <f t="shared" si="202"/>
        <v>0</v>
      </c>
      <c r="EF80" s="194">
        <f t="shared" si="202"/>
        <v>0</v>
      </c>
      <c r="EG80" s="194">
        <f t="shared" si="202"/>
        <v>0</v>
      </c>
      <c r="EH80" s="194">
        <f t="shared" si="202"/>
        <v>0</v>
      </c>
      <c r="EI80" s="194">
        <f t="shared" si="202"/>
        <v>0</v>
      </c>
      <c r="EJ80" s="194">
        <f t="shared" si="202"/>
        <v>0</v>
      </c>
      <c r="EK80" s="194">
        <f t="shared" si="202"/>
        <v>0</v>
      </c>
      <c r="EL80" s="194">
        <f t="shared" si="202"/>
        <v>0</v>
      </c>
      <c r="EM80" s="194">
        <f t="shared" si="202"/>
        <v>0</v>
      </c>
      <c r="EN80" s="194">
        <f t="shared" si="202"/>
        <v>0</v>
      </c>
      <c r="EO80" s="194">
        <f t="shared" si="202"/>
        <v>0</v>
      </c>
      <c r="EP80" s="194">
        <f t="shared" si="202"/>
        <v>0</v>
      </c>
      <c r="EQ80" s="194">
        <f t="shared" si="202"/>
        <v>0</v>
      </c>
      <c r="ER80" s="194">
        <f t="shared" si="202"/>
        <v>0</v>
      </c>
      <c r="ES80" s="194">
        <f t="shared" si="201"/>
        <v>0</v>
      </c>
      <c r="ET80" s="194">
        <f t="shared" si="199"/>
        <v>0</v>
      </c>
      <c r="EU80" s="194">
        <f t="shared" si="199"/>
        <v>0</v>
      </c>
      <c r="EV80" s="194">
        <f t="shared" si="199"/>
        <v>0</v>
      </c>
      <c r="EW80" s="194">
        <f t="shared" si="199"/>
        <v>0</v>
      </c>
      <c r="EX80" s="194">
        <f t="shared" si="199"/>
        <v>0</v>
      </c>
      <c r="EY80" s="194">
        <f t="shared" si="199"/>
        <v>0</v>
      </c>
      <c r="EZ80" s="194">
        <f t="shared" si="199"/>
        <v>0</v>
      </c>
      <c r="FA80" s="194">
        <f t="shared" si="199"/>
        <v>0</v>
      </c>
      <c r="FB80" s="194">
        <f t="shared" si="199"/>
        <v>0</v>
      </c>
    </row>
    <row r="81" spans="2:158" ht="11.25" hidden="1" customHeight="1" outlineLevel="1" x14ac:dyDescent="0.2">
      <c r="B81" s="190"/>
      <c r="C81" s="288">
        <f t="shared" si="191"/>
        <v>11</v>
      </c>
      <c r="D81" s="288">
        <f t="shared" si="191"/>
        <v>0</v>
      </c>
      <c r="E81" s="289">
        <f t="shared" si="192"/>
        <v>31</v>
      </c>
      <c r="F81" s="193">
        <v>1</v>
      </c>
      <c r="G81" s="193">
        <v>1</v>
      </c>
      <c r="H81" s="193">
        <v>1</v>
      </c>
      <c r="I81" s="193">
        <v>1</v>
      </c>
      <c r="J81" s="193">
        <v>1</v>
      </c>
      <c r="K81" s="193">
        <v>1</v>
      </c>
      <c r="L81" s="193">
        <v>1</v>
      </c>
      <c r="M81" s="193">
        <v>1</v>
      </c>
      <c r="N81" s="193">
        <v>1</v>
      </c>
      <c r="O81" s="193">
        <v>1</v>
      </c>
      <c r="P81" s="193">
        <v>1</v>
      </c>
      <c r="Q81" s="193">
        <v>1</v>
      </c>
      <c r="U81" s="194">
        <f t="shared" si="198"/>
        <v>0</v>
      </c>
      <c r="V81" s="194">
        <f t="shared" si="203"/>
        <v>0</v>
      </c>
      <c r="W81" s="194">
        <f t="shared" si="203"/>
        <v>0</v>
      </c>
      <c r="X81" s="194">
        <f t="shared" si="203"/>
        <v>0</v>
      </c>
      <c r="Y81" s="194">
        <f t="shared" si="203"/>
        <v>0</v>
      </c>
      <c r="Z81" s="194">
        <f t="shared" si="203"/>
        <v>0</v>
      </c>
      <c r="AA81" s="194">
        <f t="shared" si="203"/>
        <v>0</v>
      </c>
      <c r="AB81" s="194">
        <f t="shared" si="203"/>
        <v>0</v>
      </c>
      <c r="AC81" s="194">
        <f t="shared" si="203"/>
        <v>0</v>
      </c>
      <c r="AD81" s="194">
        <f t="shared" si="203"/>
        <v>0</v>
      </c>
      <c r="AE81" s="194">
        <f t="shared" si="203"/>
        <v>0</v>
      </c>
      <c r="AF81" s="194">
        <f t="shared" si="203"/>
        <v>0</v>
      </c>
      <c r="AG81" s="194">
        <f t="shared" si="203"/>
        <v>0</v>
      </c>
      <c r="AH81" s="194">
        <f t="shared" si="203"/>
        <v>0</v>
      </c>
      <c r="AI81" s="194">
        <f t="shared" si="203"/>
        <v>0</v>
      </c>
      <c r="AJ81" s="194">
        <f t="shared" si="203"/>
        <v>0</v>
      </c>
      <c r="AK81" s="194">
        <f t="shared" si="203"/>
        <v>0</v>
      </c>
      <c r="AL81" s="194">
        <f t="shared" si="203"/>
        <v>0</v>
      </c>
      <c r="AM81" s="194">
        <f t="shared" si="203"/>
        <v>0</v>
      </c>
      <c r="AN81" s="194">
        <f t="shared" si="203"/>
        <v>0</v>
      </c>
      <c r="AO81" s="194">
        <f t="shared" si="203"/>
        <v>0</v>
      </c>
      <c r="AP81" s="194">
        <f t="shared" si="203"/>
        <v>0</v>
      </c>
      <c r="AQ81" s="194">
        <f t="shared" si="203"/>
        <v>0</v>
      </c>
      <c r="AR81" s="194">
        <f t="shared" si="203"/>
        <v>0</v>
      </c>
      <c r="AS81" s="194">
        <f t="shared" si="203"/>
        <v>0</v>
      </c>
      <c r="AT81" s="194">
        <f t="shared" si="203"/>
        <v>0</v>
      </c>
      <c r="AU81" s="194">
        <f t="shared" si="203"/>
        <v>0</v>
      </c>
      <c r="AV81" s="194">
        <f t="shared" si="203"/>
        <v>0</v>
      </c>
      <c r="AW81" s="194">
        <f t="shared" si="203"/>
        <v>0</v>
      </c>
      <c r="AX81" s="194">
        <f t="shared" si="203"/>
        <v>0</v>
      </c>
      <c r="AY81" s="194">
        <f t="shared" si="203"/>
        <v>0</v>
      </c>
      <c r="AZ81" s="194">
        <f t="shared" si="203"/>
        <v>0</v>
      </c>
      <c r="BA81" s="194">
        <f t="shared" si="203"/>
        <v>0</v>
      </c>
      <c r="BB81" s="194">
        <f t="shared" si="203"/>
        <v>0</v>
      </c>
      <c r="BC81" s="194">
        <f t="shared" si="203"/>
        <v>0</v>
      </c>
      <c r="BD81" s="194">
        <f t="shared" si="203"/>
        <v>0</v>
      </c>
      <c r="BE81" s="194">
        <f t="shared" si="203"/>
        <v>0</v>
      </c>
      <c r="BF81" s="194">
        <f t="shared" si="203"/>
        <v>0</v>
      </c>
      <c r="BG81" s="194">
        <f t="shared" si="203"/>
        <v>0</v>
      </c>
      <c r="BH81" s="194">
        <f t="shared" si="203"/>
        <v>0</v>
      </c>
      <c r="BI81" s="194">
        <f t="shared" si="203"/>
        <v>0</v>
      </c>
      <c r="BJ81" s="194">
        <f t="shared" si="203"/>
        <v>0</v>
      </c>
      <c r="BK81" s="194">
        <f t="shared" si="203"/>
        <v>0</v>
      </c>
      <c r="BL81" s="194">
        <f t="shared" si="203"/>
        <v>0</v>
      </c>
      <c r="BM81" s="194">
        <f t="shared" si="203"/>
        <v>0</v>
      </c>
      <c r="BN81" s="194">
        <f t="shared" si="203"/>
        <v>0</v>
      </c>
      <c r="BO81" s="194">
        <f t="shared" si="203"/>
        <v>0</v>
      </c>
      <c r="BP81" s="194">
        <f t="shared" si="203"/>
        <v>0</v>
      </c>
      <c r="BQ81" s="194">
        <f t="shared" si="203"/>
        <v>0</v>
      </c>
      <c r="BR81" s="194">
        <f t="shared" si="203"/>
        <v>0</v>
      </c>
      <c r="BS81" s="194">
        <f t="shared" si="203"/>
        <v>0</v>
      </c>
      <c r="BT81" s="194">
        <f t="shared" si="203"/>
        <v>0</v>
      </c>
      <c r="BU81" s="194">
        <f t="shared" si="203"/>
        <v>0</v>
      </c>
      <c r="BV81" s="194">
        <f t="shared" si="203"/>
        <v>0</v>
      </c>
      <c r="BW81" s="194">
        <f t="shared" si="203"/>
        <v>0</v>
      </c>
      <c r="BX81" s="194">
        <f t="shared" si="203"/>
        <v>0</v>
      </c>
      <c r="BY81" s="194">
        <f t="shared" si="203"/>
        <v>0</v>
      </c>
      <c r="BZ81" s="194">
        <f t="shared" si="203"/>
        <v>0</v>
      </c>
      <c r="CA81" s="194">
        <f t="shared" si="203"/>
        <v>0</v>
      </c>
      <c r="CB81" s="194">
        <f t="shared" si="203"/>
        <v>0</v>
      </c>
      <c r="CC81" s="194">
        <f t="shared" si="203"/>
        <v>0</v>
      </c>
      <c r="CD81" s="194">
        <f t="shared" si="203"/>
        <v>0</v>
      </c>
      <c r="CE81" s="194">
        <f t="shared" si="203"/>
        <v>0</v>
      </c>
      <c r="CF81" s="194">
        <f t="shared" si="203"/>
        <v>0</v>
      </c>
      <c r="CG81" s="194">
        <f t="shared" si="203"/>
        <v>0</v>
      </c>
      <c r="CH81" s="194">
        <f t="shared" si="202"/>
        <v>0</v>
      </c>
      <c r="CI81" s="194">
        <f t="shared" si="202"/>
        <v>0</v>
      </c>
      <c r="CJ81" s="194">
        <f t="shared" si="202"/>
        <v>0</v>
      </c>
      <c r="CK81" s="194">
        <f t="shared" si="202"/>
        <v>0</v>
      </c>
      <c r="CL81" s="194">
        <f t="shared" si="202"/>
        <v>0</v>
      </c>
      <c r="CM81" s="194">
        <f t="shared" si="202"/>
        <v>0</v>
      </c>
      <c r="CN81" s="194">
        <f t="shared" si="202"/>
        <v>0</v>
      </c>
      <c r="CO81" s="194">
        <f t="shared" si="202"/>
        <v>0</v>
      </c>
      <c r="CP81" s="194">
        <f t="shared" si="202"/>
        <v>0</v>
      </c>
      <c r="CQ81" s="194">
        <f t="shared" si="202"/>
        <v>0</v>
      </c>
      <c r="CR81" s="194">
        <f t="shared" si="202"/>
        <v>0</v>
      </c>
      <c r="CS81" s="194">
        <f t="shared" si="202"/>
        <v>0</v>
      </c>
      <c r="CT81" s="194">
        <f t="shared" si="202"/>
        <v>0</v>
      </c>
      <c r="CU81" s="194">
        <f t="shared" si="202"/>
        <v>0</v>
      </c>
      <c r="CV81" s="194">
        <f t="shared" si="202"/>
        <v>0</v>
      </c>
      <c r="CW81" s="194">
        <f t="shared" si="202"/>
        <v>0</v>
      </c>
      <c r="CX81" s="194">
        <f t="shared" si="202"/>
        <v>0</v>
      </c>
      <c r="CY81" s="194">
        <f t="shared" si="202"/>
        <v>0</v>
      </c>
      <c r="CZ81" s="194">
        <f t="shared" si="202"/>
        <v>0</v>
      </c>
      <c r="DA81" s="194">
        <f t="shared" si="202"/>
        <v>0</v>
      </c>
      <c r="DB81" s="194">
        <f t="shared" si="202"/>
        <v>0</v>
      </c>
      <c r="DC81" s="194">
        <f t="shared" si="202"/>
        <v>0</v>
      </c>
      <c r="DD81" s="194">
        <f t="shared" si="202"/>
        <v>0</v>
      </c>
      <c r="DE81" s="194">
        <f t="shared" si="202"/>
        <v>0</v>
      </c>
      <c r="DF81" s="194">
        <f t="shared" si="202"/>
        <v>0</v>
      </c>
      <c r="DG81" s="194">
        <f t="shared" si="202"/>
        <v>0</v>
      </c>
      <c r="DH81" s="194">
        <f t="shared" si="202"/>
        <v>0</v>
      </c>
      <c r="DI81" s="194">
        <f t="shared" si="202"/>
        <v>0</v>
      </c>
      <c r="DJ81" s="194">
        <f t="shared" si="202"/>
        <v>0</v>
      </c>
      <c r="DK81" s="194">
        <f t="shared" si="202"/>
        <v>0</v>
      </c>
      <c r="DL81" s="194">
        <f t="shared" si="202"/>
        <v>0</v>
      </c>
      <c r="DM81" s="194">
        <f t="shared" si="202"/>
        <v>0</v>
      </c>
      <c r="DN81" s="194">
        <f t="shared" si="202"/>
        <v>0</v>
      </c>
      <c r="DO81" s="194">
        <f t="shared" si="202"/>
        <v>0</v>
      </c>
      <c r="DP81" s="194">
        <f t="shared" si="202"/>
        <v>0</v>
      </c>
      <c r="DQ81" s="194">
        <f t="shared" si="202"/>
        <v>0</v>
      </c>
      <c r="DR81" s="194">
        <f t="shared" si="202"/>
        <v>0</v>
      </c>
      <c r="DS81" s="194">
        <f t="shared" si="202"/>
        <v>0</v>
      </c>
      <c r="DT81" s="194">
        <f t="shared" si="202"/>
        <v>0</v>
      </c>
      <c r="DU81" s="194">
        <f t="shared" si="202"/>
        <v>0</v>
      </c>
      <c r="DV81" s="194">
        <f t="shared" si="202"/>
        <v>0</v>
      </c>
      <c r="DW81" s="194">
        <f t="shared" si="202"/>
        <v>0</v>
      </c>
      <c r="DX81" s="194">
        <f t="shared" si="202"/>
        <v>0</v>
      </c>
      <c r="DY81" s="194">
        <f t="shared" si="202"/>
        <v>0</v>
      </c>
      <c r="DZ81" s="194">
        <f t="shared" si="202"/>
        <v>0</v>
      </c>
      <c r="EA81" s="194">
        <f t="shared" si="202"/>
        <v>0</v>
      </c>
      <c r="EB81" s="194">
        <f t="shared" si="202"/>
        <v>0</v>
      </c>
      <c r="EC81" s="194">
        <f t="shared" si="202"/>
        <v>0</v>
      </c>
      <c r="ED81" s="194">
        <f t="shared" si="202"/>
        <v>0</v>
      </c>
      <c r="EE81" s="194">
        <f t="shared" si="202"/>
        <v>0</v>
      </c>
      <c r="EF81" s="194">
        <f t="shared" si="202"/>
        <v>0</v>
      </c>
      <c r="EG81" s="194">
        <f t="shared" si="202"/>
        <v>0</v>
      </c>
      <c r="EH81" s="194">
        <f t="shared" si="202"/>
        <v>0</v>
      </c>
      <c r="EI81" s="194">
        <f t="shared" si="202"/>
        <v>0</v>
      </c>
      <c r="EJ81" s="194">
        <f t="shared" si="202"/>
        <v>0</v>
      </c>
      <c r="EK81" s="194">
        <f t="shared" si="202"/>
        <v>0</v>
      </c>
      <c r="EL81" s="194">
        <f t="shared" si="202"/>
        <v>0</v>
      </c>
      <c r="EM81" s="194">
        <f t="shared" si="202"/>
        <v>0</v>
      </c>
      <c r="EN81" s="194">
        <f t="shared" si="202"/>
        <v>0</v>
      </c>
      <c r="EO81" s="194">
        <f t="shared" si="202"/>
        <v>0</v>
      </c>
      <c r="EP81" s="194">
        <f t="shared" si="202"/>
        <v>0</v>
      </c>
      <c r="EQ81" s="194">
        <f t="shared" si="202"/>
        <v>0</v>
      </c>
      <c r="ER81" s="194">
        <f t="shared" si="202"/>
        <v>0</v>
      </c>
      <c r="ES81" s="194">
        <f t="shared" si="201"/>
        <v>0</v>
      </c>
      <c r="ET81" s="194">
        <f t="shared" si="199"/>
        <v>0</v>
      </c>
      <c r="EU81" s="194">
        <f t="shared" si="199"/>
        <v>0</v>
      </c>
      <c r="EV81" s="194">
        <f t="shared" si="199"/>
        <v>0</v>
      </c>
      <c r="EW81" s="194">
        <f t="shared" si="199"/>
        <v>0</v>
      </c>
      <c r="EX81" s="194">
        <f t="shared" si="199"/>
        <v>0</v>
      </c>
      <c r="EY81" s="194">
        <f t="shared" si="199"/>
        <v>0</v>
      </c>
      <c r="EZ81" s="194">
        <f t="shared" si="199"/>
        <v>0</v>
      </c>
      <c r="FA81" s="194">
        <f t="shared" si="199"/>
        <v>0</v>
      </c>
      <c r="FB81" s="194">
        <f t="shared" si="199"/>
        <v>0</v>
      </c>
    </row>
    <row r="82" spans="2:158" ht="11.25" hidden="1" customHeight="1" outlineLevel="1" x14ac:dyDescent="0.2">
      <c r="B82" s="190"/>
      <c r="C82" s="288">
        <f t="shared" si="191"/>
        <v>12</v>
      </c>
      <c r="D82" s="288">
        <f t="shared" si="191"/>
        <v>0</v>
      </c>
      <c r="E82" s="289">
        <f t="shared" si="192"/>
        <v>31</v>
      </c>
      <c r="F82" s="193">
        <v>1</v>
      </c>
      <c r="G82" s="193">
        <v>1</v>
      </c>
      <c r="H82" s="193">
        <v>1</v>
      </c>
      <c r="I82" s="193">
        <v>1</v>
      </c>
      <c r="J82" s="193">
        <v>1</v>
      </c>
      <c r="K82" s="193">
        <v>1</v>
      </c>
      <c r="L82" s="193">
        <v>1</v>
      </c>
      <c r="M82" s="193">
        <v>1</v>
      </c>
      <c r="N82" s="193">
        <v>1</v>
      </c>
      <c r="O82" s="193">
        <v>1</v>
      </c>
      <c r="P82" s="193">
        <v>1</v>
      </c>
      <c r="Q82" s="193">
        <v>1</v>
      </c>
      <c r="U82" s="194">
        <f t="shared" si="198"/>
        <v>0</v>
      </c>
      <c r="V82" s="194">
        <f t="shared" si="203"/>
        <v>0</v>
      </c>
      <c r="W82" s="194">
        <f t="shared" si="203"/>
        <v>0</v>
      </c>
      <c r="X82" s="194">
        <f t="shared" si="203"/>
        <v>0</v>
      </c>
      <c r="Y82" s="194">
        <f t="shared" si="203"/>
        <v>0</v>
      </c>
      <c r="Z82" s="194">
        <f t="shared" si="203"/>
        <v>0</v>
      </c>
      <c r="AA82" s="194">
        <f t="shared" si="203"/>
        <v>0</v>
      </c>
      <c r="AB82" s="194">
        <f t="shared" si="203"/>
        <v>0</v>
      </c>
      <c r="AC82" s="194">
        <f t="shared" si="203"/>
        <v>0</v>
      </c>
      <c r="AD82" s="194">
        <f t="shared" si="203"/>
        <v>0</v>
      </c>
      <c r="AE82" s="194">
        <f t="shared" si="203"/>
        <v>0</v>
      </c>
      <c r="AF82" s="194">
        <f t="shared" si="203"/>
        <v>0</v>
      </c>
      <c r="AG82" s="194">
        <f t="shared" si="203"/>
        <v>0</v>
      </c>
      <c r="AH82" s="194">
        <f t="shared" si="203"/>
        <v>0</v>
      </c>
      <c r="AI82" s="194">
        <f t="shared" si="203"/>
        <v>0</v>
      </c>
      <c r="AJ82" s="194">
        <f t="shared" si="203"/>
        <v>0</v>
      </c>
      <c r="AK82" s="194">
        <f t="shared" si="203"/>
        <v>0</v>
      </c>
      <c r="AL82" s="194">
        <f t="shared" si="203"/>
        <v>0</v>
      </c>
      <c r="AM82" s="194">
        <f t="shared" si="203"/>
        <v>0</v>
      </c>
      <c r="AN82" s="194">
        <f t="shared" si="203"/>
        <v>0</v>
      </c>
      <c r="AO82" s="194">
        <f t="shared" si="203"/>
        <v>0</v>
      </c>
      <c r="AP82" s="194">
        <f t="shared" si="203"/>
        <v>0</v>
      </c>
      <c r="AQ82" s="194">
        <f t="shared" si="203"/>
        <v>0</v>
      </c>
      <c r="AR82" s="194">
        <f t="shared" si="203"/>
        <v>0</v>
      </c>
      <c r="AS82" s="194">
        <f t="shared" si="203"/>
        <v>0</v>
      </c>
      <c r="AT82" s="194">
        <f t="shared" si="203"/>
        <v>0</v>
      </c>
      <c r="AU82" s="194">
        <f t="shared" si="203"/>
        <v>0</v>
      </c>
      <c r="AV82" s="194">
        <f t="shared" si="203"/>
        <v>0</v>
      </c>
      <c r="AW82" s="194">
        <f t="shared" si="203"/>
        <v>0</v>
      </c>
      <c r="AX82" s="194">
        <f t="shared" si="203"/>
        <v>0</v>
      </c>
      <c r="AY82" s="194">
        <f t="shared" si="203"/>
        <v>0</v>
      </c>
      <c r="AZ82" s="194">
        <f t="shared" si="203"/>
        <v>0</v>
      </c>
      <c r="BA82" s="194">
        <f t="shared" si="203"/>
        <v>0</v>
      </c>
      <c r="BB82" s="194">
        <f t="shared" si="203"/>
        <v>0</v>
      </c>
      <c r="BC82" s="194">
        <f t="shared" si="203"/>
        <v>0</v>
      </c>
      <c r="BD82" s="194">
        <f t="shared" si="203"/>
        <v>0</v>
      </c>
      <c r="BE82" s="194">
        <f t="shared" si="203"/>
        <v>0</v>
      </c>
      <c r="BF82" s="194">
        <f t="shared" si="203"/>
        <v>0</v>
      </c>
      <c r="BG82" s="194">
        <f t="shared" si="203"/>
        <v>0</v>
      </c>
      <c r="BH82" s="194">
        <f t="shared" si="203"/>
        <v>0</v>
      </c>
      <c r="BI82" s="194">
        <f t="shared" si="203"/>
        <v>0</v>
      </c>
      <c r="BJ82" s="194">
        <f t="shared" si="203"/>
        <v>0</v>
      </c>
      <c r="BK82" s="194">
        <f t="shared" si="203"/>
        <v>0</v>
      </c>
      <c r="BL82" s="194">
        <f t="shared" si="203"/>
        <v>0</v>
      </c>
      <c r="BM82" s="194">
        <f t="shared" si="203"/>
        <v>0</v>
      </c>
      <c r="BN82" s="194">
        <f t="shared" si="203"/>
        <v>0</v>
      </c>
      <c r="BO82" s="194">
        <f t="shared" si="203"/>
        <v>0</v>
      </c>
      <c r="BP82" s="194">
        <f t="shared" si="203"/>
        <v>0</v>
      </c>
      <c r="BQ82" s="194">
        <f t="shared" si="203"/>
        <v>0</v>
      </c>
      <c r="BR82" s="194">
        <f t="shared" si="203"/>
        <v>0</v>
      </c>
      <c r="BS82" s="194">
        <f t="shared" si="203"/>
        <v>0</v>
      </c>
      <c r="BT82" s="194">
        <f t="shared" si="203"/>
        <v>0</v>
      </c>
      <c r="BU82" s="194">
        <f t="shared" si="203"/>
        <v>0</v>
      </c>
      <c r="BV82" s="194">
        <f t="shared" si="203"/>
        <v>0</v>
      </c>
      <c r="BW82" s="194">
        <f t="shared" si="203"/>
        <v>0</v>
      </c>
      <c r="BX82" s="194">
        <f t="shared" si="203"/>
        <v>0</v>
      </c>
      <c r="BY82" s="194">
        <f t="shared" si="203"/>
        <v>0</v>
      </c>
      <c r="BZ82" s="194">
        <f t="shared" si="203"/>
        <v>0</v>
      </c>
      <c r="CA82" s="194">
        <f t="shared" si="203"/>
        <v>0</v>
      </c>
      <c r="CB82" s="194">
        <f t="shared" si="203"/>
        <v>0</v>
      </c>
      <c r="CC82" s="194">
        <f t="shared" si="203"/>
        <v>0</v>
      </c>
      <c r="CD82" s="194">
        <f t="shared" si="203"/>
        <v>0</v>
      </c>
      <c r="CE82" s="194">
        <f t="shared" si="203"/>
        <v>0</v>
      </c>
      <c r="CF82" s="194">
        <f t="shared" si="203"/>
        <v>0</v>
      </c>
      <c r="CG82" s="194">
        <f t="shared" ref="CG82:ER85" si="204">(CG$14&lt;=$E82)*INDEX($F82:$Q82,CG$16)</f>
        <v>0</v>
      </c>
      <c r="CH82" s="194">
        <f t="shared" si="204"/>
        <v>0</v>
      </c>
      <c r="CI82" s="194">
        <f t="shared" si="204"/>
        <v>0</v>
      </c>
      <c r="CJ82" s="194">
        <f t="shared" si="204"/>
        <v>0</v>
      </c>
      <c r="CK82" s="194">
        <f t="shared" si="204"/>
        <v>0</v>
      </c>
      <c r="CL82" s="194">
        <f t="shared" si="204"/>
        <v>0</v>
      </c>
      <c r="CM82" s="194">
        <f t="shared" si="204"/>
        <v>0</v>
      </c>
      <c r="CN82" s="194">
        <f t="shared" si="204"/>
        <v>0</v>
      </c>
      <c r="CO82" s="194">
        <f t="shared" si="204"/>
        <v>0</v>
      </c>
      <c r="CP82" s="194">
        <f t="shared" si="204"/>
        <v>0</v>
      </c>
      <c r="CQ82" s="194">
        <f t="shared" si="204"/>
        <v>0</v>
      </c>
      <c r="CR82" s="194">
        <f t="shared" si="204"/>
        <v>0</v>
      </c>
      <c r="CS82" s="194">
        <f t="shared" si="204"/>
        <v>0</v>
      </c>
      <c r="CT82" s="194">
        <f t="shared" si="204"/>
        <v>0</v>
      </c>
      <c r="CU82" s="194">
        <f t="shared" si="204"/>
        <v>0</v>
      </c>
      <c r="CV82" s="194">
        <f t="shared" si="204"/>
        <v>0</v>
      </c>
      <c r="CW82" s="194">
        <f t="shared" si="204"/>
        <v>0</v>
      </c>
      <c r="CX82" s="194">
        <f t="shared" si="204"/>
        <v>0</v>
      </c>
      <c r="CY82" s="194">
        <f t="shared" si="204"/>
        <v>0</v>
      </c>
      <c r="CZ82" s="194">
        <f t="shared" si="204"/>
        <v>0</v>
      </c>
      <c r="DA82" s="194">
        <f t="shared" si="204"/>
        <v>0</v>
      </c>
      <c r="DB82" s="194">
        <f t="shared" si="204"/>
        <v>0</v>
      </c>
      <c r="DC82" s="194">
        <f t="shared" si="204"/>
        <v>0</v>
      </c>
      <c r="DD82" s="194">
        <f t="shared" si="204"/>
        <v>0</v>
      </c>
      <c r="DE82" s="194">
        <f t="shared" si="204"/>
        <v>0</v>
      </c>
      <c r="DF82" s="194">
        <f t="shared" si="204"/>
        <v>0</v>
      </c>
      <c r="DG82" s="194">
        <f t="shared" si="204"/>
        <v>0</v>
      </c>
      <c r="DH82" s="194">
        <f t="shared" si="204"/>
        <v>0</v>
      </c>
      <c r="DI82" s="194">
        <f t="shared" si="204"/>
        <v>0</v>
      </c>
      <c r="DJ82" s="194">
        <f t="shared" si="204"/>
        <v>0</v>
      </c>
      <c r="DK82" s="194">
        <f t="shared" si="204"/>
        <v>0</v>
      </c>
      <c r="DL82" s="194">
        <f t="shared" si="204"/>
        <v>0</v>
      </c>
      <c r="DM82" s="194">
        <f t="shared" si="204"/>
        <v>0</v>
      </c>
      <c r="DN82" s="194">
        <f t="shared" si="204"/>
        <v>0</v>
      </c>
      <c r="DO82" s="194">
        <f t="shared" si="204"/>
        <v>0</v>
      </c>
      <c r="DP82" s="194">
        <f t="shared" si="204"/>
        <v>0</v>
      </c>
      <c r="DQ82" s="194">
        <f t="shared" si="204"/>
        <v>0</v>
      </c>
      <c r="DR82" s="194">
        <f t="shared" si="204"/>
        <v>0</v>
      </c>
      <c r="DS82" s="194">
        <f t="shared" si="204"/>
        <v>0</v>
      </c>
      <c r="DT82" s="194">
        <f t="shared" si="204"/>
        <v>0</v>
      </c>
      <c r="DU82" s="194">
        <f t="shared" si="204"/>
        <v>0</v>
      </c>
      <c r="DV82" s="194">
        <f t="shared" si="204"/>
        <v>0</v>
      </c>
      <c r="DW82" s="194">
        <f t="shared" si="204"/>
        <v>0</v>
      </c>
      <c r="DX82" s="194">
        <f t="shared" si="204"/>
        <v>0</v>
      </c>
      <c r="DY82" s="194">
        <f t="shared" si="204"/>
        <v>0</v>
      </c>
      <c r="DZ82" s="194">
        <f t="shared" si="204"/>
        <v>0</v>
      </c>
      <c r="EA82" s="194">
        <f t="shared" si="204"/>
        <v>0</v>
      </c>
      <c r="EB82" s="194">
        <f t="shared" si="204"/>
        <v>0</v>
      </c>
      <c r="EC82" s="194">
        <f t="shared" si="204"/>
        <v>0</v>
      </c>
      <c r="ED82" s="194">
        <f t="shared" si="204"/>
        <v>0</v>
      </c>
      <c r="EE82" s="194">
        <f t="shared" si="204"/>
        <v>0</v>
      </c>
      <c r="EF82" s="194">
        <f t="shared" si="204"/>
        <v>0</v>
      </c>
      <c r="EG82" s="194">
        <f t="shared" si="204"/>
        <v>0</v>
      </c>
      <c r="EH82" s="194">
        <f t="shared" si="204"/>
        <v>0</v>
      </c>
      <c r="EI82" s="194">
        <f t="shared" si="204"/>
        <v>0</v>
      </c>
      <c r="EJ82" s="194">
        <f t="shared" si="204"/>
        <v>0</v>
      </c>
      <c r="EK82" s="194">
        <f t="shared" si="204"/>
        <v>0</v>
      </c>
      <c r="EL82" s="194">
        <f t="shared" si="204"/>
        <v>0</v>
      </c>
      <c r="EM82" s="194">
        <f t="shared" si="204"/>
        <v>0</v>
      </c>
      <c r="EN82" s="194">
        <f t="shared" si="204"/>
        <v>0</v>
      </c>
      <c r="EO82" s="194">
        <f t="shared" si="204"/>
        <v>0</v>
      </c>
      <c r="EP82" s="194">
        <f t="shared" si="204"/>
        <v>0</v>
      </c>
      <c r="EQ82" s="194">
        <f t="shared" si="204"/>
        <v>0</v>
      </c>
      <c r="ER82" s="194">
        <f t="shared" si="204"/>
        <v>0</v>
      </c>
      <c r="ES82" s="194">
        <f t="shared" si="201"/>
        <v>0</v>
      </c>
      <c r="ET82" s="194">
        <f t="shared" si="199"/>
        <v>0</v>
      </c>
      <c r="EU82" s="194">
        <f t="shared" si="199"/>
        <v>0</v>
      </c>
      <c r="EV82" s="194">
        <f t="shared" si="199"/>
        <v>0</v>
      </c>
      <c r="EW82" s="194">
        <f t="shared" si="199"/>
        <v>0</v>
      </c>
      <c r="EX82" s="194">
        <f t="shared" si="199"/>
        <v>0</v>
      </c>
      <c r="EY82" s="194">
        <f t="shared" si="199"/>
        <v>0</v>
      </c>
      <c r="EZ82" s="194">
        <f t="shared" si="199"/>
        <v>0</v>
      </c>
      <c r="FA82" s="194">
        <f t="shared" si="199"/>
        <v>0</v>
      </c>
      <c r="FB82" s="194">
        <f t="shared" si="199"/>
        <v>0</v>
      </c>
    </row>
    <row r="83" spans="2:158" ht="11.25" hidden="1" customHeight="1" outlineLevel="1" x14ac:dyDescent="0.2">
      <c r="B83" s="190"/>
      <c r="C83" s="288">
        <f t="shared" si="191"/>
        <v>13</v>
      </c>
      <c r="D83" s="288">
        <f t="shared" si="191"/>
        <v>0</v>
      </c>
      <c r="E83" s="289">
        <f t="shared" si="192"/>
        <v>31</v>
      </c>
      <c r="F83" s="193">
        <v>1</v>
      </c>
      <c r="G83" s="193">
        <v>1</v>
      </c>
      <c r="H83" s="193">
        <v>1</v>
      </c>
      <c r="I83" s="193">
        <v>1</v>
      </c>
      <c r="J83" s="193">
        <v>1</v>
      </c>
      <c r="K83" s="193">
        <v>1</v>
      </c>
      <c r="L83" s="193">
        <v>1</v>
      </c>
      <c r="M83" s="193">
        <v>1</v>
      </c>
      <c r="N83" s="193">
        <v>1</v>
      </c>
      <c r="O83" s="193">
        <v>1</v>
      </c>
      <c r="P83" s="193">
        <v>1</v>
      </c>
      <c r="Q83" s="193">
        <v>1</v>
      </c>
      <c r="U83" s="194">
        <f t="shared" si="198"/>
        <v>0</v>
      </c>
      <c r="V83" s="194">
        <f t="shared" ref="V83:CG86" si="205">(V$14&lt;=$E83)*INDEX($F83:$Q83,V$16)</f>
        <v>0</v>
      </c>
      <c r="W83" s="194">
        <f t="shared" si="205"/>
        <v>0</v>
      </c>
      <c r="X83" s="194">
        <f t="shared" si="205"/>
        <v>0</v>
      </c>
      <c r="Y83" s="194">
        <f t="shared" si="205"/>
        <v>0</v>
      </c>
      <c r="Z83" s="194">
        <f t="shared" si="205"/>
        <v>0</v>
      </c>
      <c r="AA83" s="194">
        <f t="shared" si="205"/>
        <v>0</v>
      </c>
      <c r="AB83" s="194">
        <f t="shared" si="205"/>
        <v>0</v>
      </c>
      <c r="AC83" s="194">
        <f t="shared" si="205"/>
        <v>0</v>
      </c>
      <c r="AD83" s="194">
        <f t="shared" si="205"/>
        <v>0</v>
      </c>
      <c r="AE83" s="194">
        <f t="shared" si="205"/>
        <v>0</v>
      </c>
      <c r="AF83" s="194">
        <f t="shared" si="205"/>
        <v>0</v>
      </c>
      <c r="AG83" s="194">
        <f t="shared" si="205"/>
        <v>0</v>
      </c>
      <c r="AH83" s="194">
        <f t="shared" si="205"/>
        <v>0</v>
      </c>
      <c r="AI83" s="194">
        <f t="shared" si="205"/>
        <v>0</v>
      </c>
      <c r="AJ83" s="194">
        <f t="shared" si="205"/>
        <v>0</v>
      </c>
      <c r="AK83" s="194">
        <f t="shared" si="205"/>
        <v>0</v>
      </c>
      <c r="AL83" s="194">
        <f t="shared" si="205"/>
        <v>0</v>
      </c>
      <c r="AM83" s="194">
        <f t="shared" si="205"/>
        <v>0</v>
      </c>
      <c r="AN83" s="194">
        <f t="shared" si="205"/>
        <v>0</v>
      </c>
      <c r="AO83" s="194">
        <f t="shared" si="205"/>
        <v>0</v>
      </c>
      <c r="AP83" s="194">
        <f t="shared" si="205"/>
        <v>0</v>
      </c>
      <c r="AQ83" s="194">
        <f t="shared" si="205"/>
        <v>0</v>
      </c>
      <c r="AR83" s="194">
        <f t="shared" si="205"/>
        <v>0</v>
      </c>
      <c r="AS83" s="194">
        <f t="shared" si="205"/>
        <v>0</v>
      </c>
      <c r="AT83" s="194">
        <f t="shared" si="205"/>
        <v>0</v>
      </c>
      <c r="AU83" s="194">
        <f t="shared" si="205"/>
        <v>0</v>
      </c>
      <c r="AV83" s="194">
        <f t="shared" si="205"/>
        <v>0</v>
      </c>
      <c r="AW83" s="194">
        <f t="shared" si="205"/>
        <v>0</v>
      </c>
      <c r="AX83" s="194">
        <f t="shared" si="205"/>
        <v>0</v>
      </c>
      <c r="AY83" s="194">
        <f t="shared" si="205"/>
        <v>0</v>
      </c>
      <c r="AZ83" s="194">
        <f t="shared" si="205"/>
        <v>0</v>
      </c>
      <c r="BA83" s="194">
        <f t="shared" si="205"/>
        <v>0</v>
      </c>
      <c r="BB83" s="194">
        <f t="shared" si="205"/>
        <v>0</v>
      </c>
      <c r="BC83" s="194">
        <f t="shared" si="205"/>
        <v>0</v>
      </c>
      <c r="BD83" s="194">
        <f t="shared" si="205"/>
        <v>0</v>
      </c>
      <c r="BE83" s="194">
        <f t="shared" si="205"/>
        <v>0</v>
      </c>
      <c r="BF83" s="194">
        <f t="shared" si="205"/>
        <v>0</v>
      </c>
      <c r="BG83" s="194">
        <f t="shared" si="205"/>
        <v>0</v>
      </c>
      <c r="BH83" s="194">
        <f t="shared" si="205"/>
        <v>0</v>
      </c>
      <c r="BI83" s="194">
        <f t="shared" si="205"/>
        <v>0</v>
      </c>
      <c r="BJ83" s="194">
        <f t="shared" si="205"/>
        <v>0</v>
      </c>
      <c r="BK83" s="194">
        <f t="shared" si="205"/>
        <v>0</v>
      </c>
      <c r="BL83" s="194">
        <f t="shared" si="205"/>
        <v>0</v>
      </c>
      <c r="BM83" s="194">
        <f t="shared" si="205"/>
        <v>0</v>
      </c>
      <c r="BN83" s="194">
        <f t="shared" si="205"/>
        <v>0</v>
      </c>
      <c r="BO83" s="194">
        <f t="shared" si="205"/>
        <v>0</v>
      </c>
      <c r="BP83" s="194">
        <f t="shared" si="205"/>
        <v>0</v>
      </c>
      <c r="BQ83" s="194">
        <f t="shared" si="205"/>
        <v>0</v>
      </c>
      <c r="BR83" s="194">
        <f t="shared" si="205"/>
        <v>0</v>
      </c>
      <c r="BS83" s="194">
        <f t="shared" si="205"/>
        <v>0</v>
      </c>
      <c r="BT83" s="194">
        <f t="shared" si="205"/>
        <v>0</v>
      </c>
      <c r="BU83" s="194">
        <f t="shared" si="205"/>
        <v>0</v>
      </c>
      <c r="BV83" s="194">
        <f t="shared" si="205"/>
        <v>0</v>
      </c>
      <c r="BW83" s="194">
        <f t="shared" si="205"/>
        <v>0</v>
      </c>
      <c r="BX83" s="194">
        <f t="shared" si="205"/>
        <v>0</v>
      </c>
      <c r="BY83" s="194">
        <f t="shared" si="205"/>
        <v>0</v>
      </c>
      <c r="BZ83" s="194">
        <f t="shared" si="205"/>
        <v>0</v>
      </c>
      <c r="CA83" s="194">
        <f t="shared" si="205"/>
        <v>0</v>
      </c>
      <c r="CB83" s="194">
        <f t="shared" si="205"/>
        <v>0</v>
      </c>
      <c r="CC83" s="194">
        <f t="shared" si="205"/>
        <v>0</v>
      </c>
      <c r="CD83" s="194">
        <f t="shared" si="205"/>
        <v>0</v>
      </c>
      <c r="CE83" s="194">
        <f t="shared" si="205"/>
        <v>0</v>
      </c>
      <c r="CF83" s="194">
        <f t="shared" si="205"/>
        <v>0</v>
      </c>
      <c r="CG83" s="194">
        <f t="shared" si="205"/>
        <v>0</v>
      </c>
      <c r="CH83" s="194">
        <f t="shared" si="204"/>
        <v>0</v>
      </c>
      <c r="CI83" s="194">
        <f t="shared" si="204"/>
        <v>0</v>
      </c>
      <c r="CJ83" s="194">
        <f t="shared" si="204"/>
        <v>0</v>
      </c>
      <c r="CK83" s="194">
        <f t="shared" si="204"/>
        <v>0</v>
      </c>
      <c r="CL83" s="194">
        <f t="shared" si="204"/>
        <v>0</v>
      </c>
      <c r="CM83" s="194">
        <f t="shared" si="204"/>
        <v>0</v>
      </c>
      <c r="CN83" s="194">
        <f t="shared" si="204"/>
        <v>0</v>
      </c>
      <c r="CO83" s="194">
        <f t="shared" si="204"/>
        <v>0</v>
      </c>
      <c r="CP83" s="194">
        <f t="shared" si="204"/>
        <v>0</v>
      </c>
      <c r="CQ83" s="194">
        <f t="shared" si="204"/>
        <v>0</v>
      </c>
      <c r="CR83" s="194">
        <f t="shared" si="204"/>
        <v>0</v>
      </c>
      <c r="CS83" s="194">
        <f t="shared" si="204"/>
        <v>0</v>
      </c>
      <c r="CT83" s="194">
        <f t="shared" si="204"/>
        <v>0</v>
      </c>
      <c r="CU83" s="194">
        <f t="shared" si="204"/>
        <v>0</v>
      </c>
      <c r="CV83" s="194">
        <f t="shared" si="204"/>
        <v>0</v>
      </c>
      <c r="CW83" s="194">
        <f t="shared" si="204"/>
        <v>0</v>
      </c>
      <c r="CX83" s="194">
        <f t="shared" si="204"/>
        <v>0</v>
      </c>
      <c r="CY83" s="194">
        <f t="shared" si="204"/>
        <v>0</v>
      </c>
      <c r="CZ83" s="194">
        <f t="shared" si="204"/>
        <v>0</v>
      </c>
      <c r="DA83" s="194">
        <f t="shared" si="204"/>
        <v>0</v>
      </c>
      <c r="DB83" s="194">
        <f t="shared" si="204"/>
        <v>0</v>
      </c>
      <c r="DC83" s="194">
        <f t="shared" si="204"/>
        <v>0</v>
      </c>
      <c r="DD83" s="194">
        <f t="shared" si="204"/>
        <v>0</v>
      </c>
      <c r="DE83" s="194">
        <f t="shared" si="204"/>
        <v>0</v>
      </c>
      <c r="DF83" s="194">
        <f t="shared" si="204"/>
        <v>0</v>
      </c>
      <c r="DG83" s="194">
        <f t="shared" si="204"/>
        <v>0</v>
      </c>
      <c r="DH83" s="194">
        <f t="shared" si="204"/>
        <v>0</v>
      </c>
      <c r="DI83" s="194">
        <f t="shared" si="204"/>
        <v>0</v>
      </c>
      <c r="DJ83" s="194">
        <f t="shared" si="204"/>
        <v>0</v>
      </c>
      <c r="DK83" s="194">
        <f t="shared" si="204"/>
        <v>0</v>
      </c>
      <c r="DL83" s="194">
        <f t="shared" si="204"/>
        <v>0</v>
      </c>
      <c r="DM83" s="194">
        <f t="shared" si="204"/>
        <v>0</v>
      </c>
      <c r="DN83" s="194">
        <f t="shared" si="204"/>
        <v>0</v>
      </c>
      <c r="DO83" s="194">
        <f t="shared" si="204"/>
        <v>0</v>
      </c>
      <c r="DP83" s="194">
        <f t="shared" si="204"/>
        <v>0</v>
      </c>
      <c r="DQ83" s="194">
        <f t="shared" si="204"/>
        <v>0</v>
      </c>
      <c r="DR83" s="194">
        <f t="shared" si="204"/>
        <v>0</v>
      </c>
      <c r="DS83" s="194">
        <f t="shared" si="204"/>
        <v>0</v>
      </c>
      <c r="DT83" s="194">
        <f t="shared" si="204"/>
        <v>0</v>
      </c>
      <c r="DU83" s="194">
        <f t="shared" si="204"/>
        <v>0</v>
      </c>
      <c r="DV83" s="194">
        <f t="shared" si="204"/>
        <v>0</v>
      </c>
      <c r="DW83" s="194">
        <f t="shared" si="204"/>
        <v>0</v>
      </c>
      <c r="DX83" s="194">
        <f t="shared" si="204"/>
        <v>0</v>
      </c>
      <c r="DY83" s="194">
        <f t="shared" si="204"/>
        <v>0</v>
      </c>
      <c r="DZ83" s="194">
        <f t="shared" si="204"/>
        <v>0</v>
      </c>
      <c r="EA83" s="194">
        <f t="shared" si="204"/>
        <v>0</v>
      </c>
      <c r="EB83" s="194">
        <f t="shared" si="204"/>
        <v>0</v>
      </c>
      <c r="EC83" s="194">
        <f t="shared" si="204"/>
        <v>0</v>
      </c>
      <c r="ED83" s="194">
        <f t="shared" si="204"/>
        <v>0</v>
      </c>
      <c r="EE83" s="194">
        <f t="shared" si="204"/>
        <v>0</v>
      </c>
      <c r="EF83" s="194">
        <f t="shared" si="204"/>
        <v>0</v>
      </c>
      <c r="EG83" s="194">
        <f t="shared" si="204"/>
        <v>0</v>
      </c>
      <c r="EH83" s="194">
        <f t="shared" si="204"/>
        <v>0</v>
      </c>
      <c r="EI83" s="194">
        <f t="shared" si="204"/>
        <v>0</v>
      </c>
      <c r="EJ83" s="194">
        <f t="shared" si="204"/>
        <v>0</v>
      </c>
      <c r="EK83" s="194">
        <f t="shared" si="204"/>
        <v>0</v>
      </c>
      <c r="EL83" s="194">
        <f t="shared" si="204"/>
        <v>0</v>
      </c>
      <c r="EM83" s="194">
        <f t="shared" si="204"/>
        <v>0</v>
      </c>
      <c r="EN83" s="194">
        <f t="shared" si="204"/>
        <v>0</v>
      </c>
      <c r="EO83" s="194">
        <f t="shared" si="204"/>
        <v>0</v>
      </c>
      <c r="EP83" s="194">
        <f t="shared" si="204"/>
        <v>0</v>
      </c>
      <c r="EQ83" s="194">
        <f t="shared" si="204"/>
        <v>0</v>
      </c>
      <c r="ER83" s="194">
        <f t="shared" si="204"/>
        <v>0</v>
      </c>
      <c r="ES83" s="194">
        <f t="shared" si="201"/>
        <v>0</v>
      </c>
      <c r="ET83" s="194">
        <f t="shared" si="199"/>
        <v>0</v>
      </c>
      <c r="EU83" s="194">
        <f t="shared" si="199"/>
        <v>0</v>
      </c>
      <c r="EV83" s="194">
        <f t="shared" si="199"/>
        <v>0</v>
      </c>
      <c r="EW83" s="194">
        <f t="shared" si="199"/>
        <v>0</v>
      </c>
      <c r="EX83" s="194">
        <f t="shared" si="199"/>
        <v>0</v>
      </c>
      <c r="EY83" s="194">
        <f t="shared" si="199"/>
        <v>0</v>
      </c>
      <c r="EZ83" s="194">
        <f t="shared" si="199"/>
        <v>0</v>
      </c>
      <c r="FA83" s="194">
        <f t="shared" si="199"/>
        <v>0</v>
      </c>
      <c r="FB83" s="194">
        <f t="shared" si="199"/>
        <v>0</v>
      </c>
    </row>
    <row r="84" spans="2:158" ht="11.25" hidden="1" customHeight="1" outlineLevel="1" x14ac:dyDescent="0.2">
      <c r="B84" s="190"/>
      <c r="C84" s="288">
        <f t="shared" si="191"/>
        <v>14</v>
      </c>
      <c r="D84" s="288">
        <f t="shared" si="191"/>
        <v>0</v>
      </c>
      <c r="E84" s="289">
        <f t="shared" si="192"/>
        <v>31</v>
      </c>
      <c r="F84" s="193">
        <v>1</v>
      </c>
      <c r="G84" s="193">
        <v>1</v>
      </c>
      <c r="H84" s="193">
        <v>1</v>
      </c>
      <c r="I84" s="193">
        <v>1</v>
      </c>
      <c r="J84" s="193">
        <v>1</v>
      </c>
      <c r="K84" s="193">
        <v>1</v>
      </c>
      <c r="L84" s="193">
        <v>1</v>
      </c>
      <c r="M84" s="193">
        <v>1</v>
      </c>
      <c r="N84" s="193">
        <v>1</v>
      </c>
      <c r="O84" s="193">
        <v>1</v>
      </c>
      <c r="P84" s="193">
        <v>1</v>
      </c>
      <c r="Q84" s="193">
        <v>1</v>
      </c>
      <c r="U84" s="194">
        <f t="shared" si="198"/>
        <v>0</v>
      </c>
      <c r="V84" s="194">
        <f t="shared" si="205"/>
        <v>0</v>
      </c>
      <c r="W84" s="194">
        <f t="shared" si="205"/>
        <v>0</v>
      </c>
      <c r="X84" s="194">
        <f t="shared" si="205"/>
        <v>0</v>
      </c>
      <c r="Y84" s="194">
        <f t="shared" si="205"/>
        <v>0</v>
      </c>
      <c r="Z84" s="194">
        <f t="shared" si="205"/>
        <v>0</v>
      </c>
      <c r="AA84" s="194">
        <f t="shared" si="205"/>
        <v>0</v>
      </c>
      <c r="AB84" s="194">
        <f t="shared" si="205"/>
        <v>0</v>
      </c>
      <c r="AC84" s="194">
        <f t="shared" si="205"/>
        <v>0</v>
      </c>
      <c r="AD84" s="194">
        <f t="shared" si="205"/>
        <v>0</v>
      </c>
      <c r="AE84" s="194">
        <f t="shared" si="205"/>
        <v>0</v>
      </c>
      <c r="AF84" s="194">
        <f t="shared" si="205"/>
        <v>0</v>
      </c>
      <c r="AG84" s="194">
        <f t="shared" si="205"/>
        <v>0</v>
      </c>
      <c r="AH84" s="194">
        <f t="shared" si="205"/>
        <v>0</v>
      </c>
      <c r="AI84" s="194">
        <f t="shared" si="205"/>
        <v>0</v>
      </c>
      <c r="AJ84" s="194">
        <f t="shared" si="205"/>
        <v>0</v>
      </c>
      <c r="AK84" s="194">
        <f t="shared" si="205"/>
        <v>0</v>
      </c>
      <c r="AL84" s="194">
        <f t="shared" si="205"/>
        <v>0</v>
      </c>
      <c r="AM84" s="194">
        <f t="shared" si="205"/>
        <v>0</v>
      </c>
      <c r="AN84" s="194">
        <f t="shared" si="205"/>
        <v>0</v>
      </c>
      <c r="AO84" s="194">
        <f t="shared" si="205"/>
        <v>0</v>
      </c>
      <c r="AP84" s="194">
        <f t="shared" si="205"/>
        <v>0</v>
      </c>
      <c r="AQ84" s="194">
        <f t="shared" si="205"/>
        <v>0</v>
      </c>
      <c r="AR84" s="194">
        <f t="shared" si="205"/>
        <v>0</v>
      </c>
      <c r="AS84" s="194">
        <f t="shared" si="205"/>
        <v>0</v>
      </c>
      <c r="AT84" s="194">
        <f t="shared" si="205"/>
        <v>0</v>
      </c>
      <c r="AU84" s="194">
        <f t="shared" si="205"/>
        <v>0</v>
      </c>
      <c r="AV84" s="194">
        <f t="shared" si="205"/>
        <v>0</v>
      </c>
      <c r="AW84" s="194">
        <f t="shared" si="205"/>
        <v>0</v>
      </c>
      <c r="AX84" s="194">
        <f t="shared" si="205"/>
        <v>0</v>
      </c>
      <c r="AY84" s="194">
        <f t="shared" si="205"/>
        <v>0</v>
      </c>
      <c r="AZ84" s="194">
        <f t="shared" si="205"/>
        <v>0</v>
      </c>
      <c r="BA84" s="194">
        <f t="shared" si="205"/>
        <v>0</v>
      </c>
      <c r="BB84" s="194">
        <f t="shared" si="205"/>
        <v>0</v>
      </c>
      <c r="BC84" s="194">
        <f t="shared" si="205"/>
        <v>0</v>
      </c>
      <c r="BD84" s="194">
        <f t="shared" si="205"/>
        <v>0</v>
      </c>
      <c r="BE84" s="194">
        <f t="shared" si="205"/>
        <v>0</v>
      </c>
      <c r="BF84" s="194">
        <f t="shared" si="205"/>
        <v>0</v>
      </c>
      <c r="BG84" s="194">
        <f t="shared" si="205"/>
        <v>0</v>
      </c>
      <c r="BH84" s="194">
        <f t="shared" si="205"/>
        <v>0</v>
      </c>
      <c r="BI84" s="194">
        <f t="shared" si="205"/>
        <v>0</v>
      </c>
      <c r="BJ84" s="194">
        <f t="shared" si="205"/>
        <v>0</v>
      </c>
      <c r="BK84" s="194">
        <f t="shared" si="205"/>
        <v>0</v>
      </c>
      <c r="BL84" s="194">
        <f t="shared" si="205"/>
        <v>0</v>
      </c>
      <c r="BM84" s="194">
        <f t="shared" si="205"/>
        <v>0</v>
      </c>
      <c r="BN84" s="194">
        <f t="shared" si="205"/>
        <v>0</v>
      </c>
      <c r="BO84" s="194">
        <f t="shared" si="205"/>
        <v>0</v>
      </c>
      <c r="BP84" s="194">
        <f t="shared" si="205"/>
        <v>0</v>
      </c>
      <c r="BQ84" s="194">
        <f t="shared" si="205"/>
        <v>0</v>
      </c>
      <c r="BR84" s="194">
        <f t="shared" si="205"/>
        <v>0</v>
      </c>
      <c r="BS84" s="194">
        <f t="shared" si="205"/>
        <v>0</v>
      </c>
      <c r="BT84" s="194">
        <f t="shared" si="205"/>
        <v>0</v>
      </c>
      <c r="BU84" s="194">
        <f t="shared" si="205"/>
        <v>0</v>
      </c>
      <c r="BV84" s="194">
        <f t="shared" si="205"/>
        <v>0</v>
      </c>
      <c r="BW84" s="194">
        <f t="shared" si="205"/>
        <v>0</v>
      </c>
      <c r="BX84" s="194">
        <f t="shared" si="205"/>
        <v>0</v>
      </c>
      <c r="BY84" s="194">
        <f t="shared" si="205"/>
        <v>0</v>
      </c>
      <c r="BZ84" s="194">
        <f t="shared" si="205"/>
        <v>0</v>
      </c>
      <c r="CA84" s="194">
        <f t="shared" si="205"/>
        <v>0</v>
      </c>
      <c r="CB84" s="194">
        <f t="shared" si="205"/>
        <v>0</v>
      </c>
      <c r="CC84" s="194">
        <f t="shared" si="205"/>
        <v>0</v>
      </c>
      <c r="CD84" s="194">
        <f t="shared" si="205"/>
        <v>0</v>
      </c>
      <c r="CE84" s="194">
        <f t="shared" si="205"/>
        <v>0</v>
      </c>
      <c r="CF84" s="194">
        <f t="shared" si="205"/>
        <v>0</v>
      </c>
      <c r="CG84" s="194">
        <f t="shared" si="205"/>
        <v>0</v>
      </c>
      <c r="CH84" s="194">
        <f t="shared" si="204"/>
        <v>0</v>
      </c>
      <c r="CI84" s="194">
        <f t="shared" si="204"/>
        <v>0</v>
      </c>
      <c r="CJ84" s="194">
        <f t="shared" si="204"/>
        <v>0</v>
      </c>
      <c r="CK84" s="194">
        <f t="shared" si="204"/>
        <v>0</v>
      </c>
      <c r="CL84" s="194">
        <f t="shared" si="204"/>
        <v>0</v>
      </c>
      <c r="CM84" s="194">
        <f t="shared" si="204"/>
        <v>0</v>
      </c>
      <c r="CN84" s="194">
        <f t="shared" si="204"/>
        <v>0</v>
      </c>
      <c r="CO84" s="194">
        <f t="shared" si="204"/>
        <v>0</v>
      </c>
      <c r="CP84" s="194">
        <f t="shared" si="204"/>
        <v>0</v>
      </c>
      <c r="CQ84" s="194">
        <f t="shared" si="204"/>
        <v>0</v>
      </c>
      <c r="CR84" s="194">
        <f t="shared" si="204"/>
        <v>0</v>
      </c>
      <c r="CS84" s="194">
        <f t="shared" si="204"/>
        <v>0</v>
      </c>
      <c r="CT84" s="194">
        <f t="shared" si="204"/>
        <v>0</v>
      </c>
      <c r="CU84" s="194">
        <f t="shared" si="204"/>
        <v>0</v>
      </c>
      <c r="CV84" s="194">
        <f t="shared" si="204"/>
        <v>0</v>
      </c>
      <c r="CW84" s="194">
        <f t="shared" si="204"/>
        <v>0</v>
      </c>
      <c r="CX84" s="194">
        <f t="shared" si="204"/>
        <v>0</v>
      </c>
      <c r="CY84" s="194">
        <f t="shared" si="204"/>
        <v>0</v>
      </c>
      <c r="CZ84" s="194">
        <f t="shared" si="204"/>
        <v>0</v>
      </c>
      <c r="DA84" s="194">
        <f t="shared" si="204"/>
        <v>0</v>
      </c>
      <c r="DB84" s="194">
        <f t="shared" si="204"/>
        <v>0</v>
      </c>
      <c r="DC84" s="194">
        <f t="shared" si="204"/>
        <v>0</v>
      </c>
      <c r="DD84" s="194">
        <f t="shared" si="204"/>
        <v>0</v>
      </c>
      <c r="DE84" s="194">
        <f t="shared" si="204"/>
        <v>0</v>
      </c>
      <c r="DF84" s="194">
        <f t="shared" si="204"/>
        <v>0</v>
      </c>
      <c r="DG84" s="194">
        <f t="shared" si="204"/>
        <v>0</v>
      </c>
      <c r="DH84" s="194">
        <f t="shared" si="204"/>
        <v>0</v>
      </c>
      <c r="DI84" s="194">
        <f t="shared" si="204"/>
        <v>0</v>
      </c>
      <c r="DJ84" s="194">
        <f t="shared" si="204"/>
        <v>0</v>
      </c>
      <c r="DK84" s="194">
        <f t="shared" si="204"/>
        <v>0</v>
      </c>
      <c r="DL84" s="194">
        <f t="shared" si="204"/>
        <v>0</v>
      </c>
      <c r="DM84" s="194">
        <f t="shared" si="204"/>
        <v>0</v>
      </c>
      <c r="DN84" s="194">
        <f t="shared" si="204"/>
        <v>0</v>
      </c>
      <c r="DO84" s="194">
        <f t="shared" si="204"/>
        <v>0</v>
      </c>
      <c r="DP84" s="194">
        <f t="shared" si="204"/>
        <v>0</v>
      </c>
      <c r="DQ84" s="194">
        <f t="shared" si="204"/>
        <v>0</v>
      </c>
      <c r="DR84" s="194">
        <f t="shared" si="204"/>
        <v>0</v>
      </c>
      <c r="DS84" s="194">
        <f t="shared" si="204"/>
        <v>0</v>
      </c>
      <c r="DT84" s="194">
        <f t="shared" si="204"/>
        <v>0</v>
      </c>
      <c r="DU84" s="194">
        <f t="shared" si="204"/>
        <v>0</v>
      </c>
      <c r="DV84" s="194">
        <f t="shared" si="204"/>
        <v>0</v>
      </c>
      <c r="DW84" s="194">
        <f t="shared" si="204"/>
        <v>0</v>
      </c>
      <c r="DX84" s="194">
        <f t="shared" si="204"/>
        <v>0</v>
      </c>
      <c r="DY84" s="194">
        <f t="shared" si="204"/>
        <v>0</v>
      </c>
      <c r="DZ84" s="194">
        <f t="shared" si="204"/>
        <v>0</v>
      </c>
      <c r="EA84" s="194">
        <f t="shared" si="204"/>
        <v>0</v>
      </c>
      <c r="EB84" s="194">
        <f t="shared" si="204"/>
        <v>0</v>
      </c>
      <c r="EC84" s="194">
        <f t="shared" si="204"/>
        <v>0</v>
      </c>
      <c r="ED84" s="194">
        <f t="shared" si="204"/>
        <v>0</v>
      </c>
      <c r="EE84" s="194">
        <f t="shared" si="204"/>
        <v>0</v>
      </c>
      <c r="EF84" s="194">
        <f t="shared" si="204"/>
        <v>0</v>
      </c>
      <c r="EG84" s="194">
        <f t="shared" si="204"/>
        <v>0</v>
      </c>
      <c r="EH84" s="194">
        <f t="shared" si="204"/>
        <v>0</v>
      </c>
      <c r="EI84" s="194">
        <f t="shared" si="204"/>
        <v>0</v>
      </c>
      <c r="EJ84" s="194">
        <f t="shared" si="204"/>
        <v>0</v>
      </c>
      <c r="EK84" s="194">
        <f t="shared" si="204"/>
        <v>0</v>
      </c>
      <c r="EL84" s="194">
        <f t="shared" si="204"/>
        <v>0</v>
      </c>
      <c r="EM84" s="194">
        <f t="shared" si="204"/>
        <v>0</v>
      </c>
      <c r="EN84" s="194">
        <f t="shared" si="204"/>
        <v>0</v>
      </c>
      <c r="EO84" s="194">
        <f t="shared" si="204"/>
        <v>0</v>
      </c>
      <c r="EP84" s="194">
        <f t="shared" si="204"/>
        <v>0</v>
      </c>
      <c r="EQ84" s="194">
        <f t="shared" si="204"/>
        <v>0</v>
      </c>
      <c r="ER84" s="194">
        <f t="shared" si="204"/>
        <v>0</v>
      </c>
      <c r="ES84" s="194">
        <f t="shared" si="201"/>
        <v>0</v>
      </c>
      <c r="ET84" s="194">
        <f t="shared" si="199"/>
        <v>0</v>
      </c>
      <c r="EU84" s="194">
        <f t="shared" si="199"/>
        <v>0</v>
      </c>
      <c r="EV84" s="194">
        <f t="shared" si="199"/>
        <v>0</v>
      </c>
      <c r="EW84" s="194">
        <f t="shared" si="199"/>
        <v>0</v>
      </c>
      <c r="EX84" s="194">
        <f t="shared" si="199"/>
        <v>0</v>
      </c>
      <c r="EY84" s="194">
        <f t="shared" si="199"/>
        <v>0</v>
      </c>
      <c r="EZ84" s="194">
        <f t="shared" si="199"/>
        <v>0</v>
      </c>
      <c r="FA84" s="194">
        <f t="shared" si="199"/>
        <v>0</v>
      </c>
      <c r="FB84" s="194">
        <f t="shared" si="199"/>
        <v>0</v>
      </c>
    </row>
    <row r="85" spans="2:158" ht="11.25" hidden="1" customHeight="1" outlineLevel="1" x14ac:dyDescent="0.2">
      <c r="B85" s="190"/>
      <c r="C85" s="288">
        <f t="shared" si="191"/>
        <v>15</v>
      </c>
      <c r="D85" s="288">
        <f t="shared" si="191"/>
        <v>0</v>
      </c>
      <c r="E85" s="289">
        <f t="shared" si="192"/>
        <v>31</v>
      </c>
      <c r="F85" s="193">
        <v>1</v>
      </c>
      <c r="G85" s="193">
        <v>1</v>
      </c>
      <c r="H85" s="193">
        <v>1</v>
      </c>
      <c r="I85" s="193">
        <v>1</v>
      </c>
      <c r="J85" s="193">
        <v>1</v>
      </c>
      <c r="K85" s="193">
        <v>1</v>
      </c>
      <c r="L85" s="193">
        <v>1</v>
      </c>
      <c r="M85" s="193">
        <v>1</v>
      </c>
      <c r="N85" s="193">
        <v>1</v>
      </c>
      <c r="O85" s="193">
        <v>1</v>
      </c>
      <c r="P85" s="193">
        <v>1</v>
      </c>
      <c r="Q85" s="193">
        <v>1</v>
      </c>
      <c r="U85" s="194">
        <f t="shared" si="198"/>
        <v>0</v>
      </c>
      <c r="V85" s="194">
        <f t="shared" si="205"/>
        <v>0</v>
      </c>
      <c r="W85" s="194">
        <f t="shared" si="205"/>
        <v>0</v>
      </c>
      <c r="X85" s="194">
        <f t="shared" si="205"/>
        <v>0</v>
      </c>
      <c r="Y85" s="194">
        <f t="shared" si="205"/>
        <v>0</v>
      </c>
      <c r="Z85" s="194">
        <f t="shared" si="205"/>
        <v>0</v>
      </c>
      <c r="AA85" s="194">
        <f t="shared" si="205"/>
        <v>0</v>
      </c>
      <c r="AB85" s="194">
        <f t="shared" si="205"/>
        <v>0</v>
      </c>
      <c r="AC85" s="194">
        <f t="shared" si="205"/>
        <v>0</v>
      </c>
      <c r="AD85" s="194">
        <f t="shared" si="205"/>
        <v>0</v>
      </c>
      <c r="AE85" s="194">
        <f t="shared" si="205"/>
        <v>0</v>
      </c>
      <c r="AF85" s="194">
        <f t="shared" si="205"/>
        <v>0</v>
      </c>
      <c r="AG85" s="194">
        <f t="shared" si="205"/>
        <v>0</v>
      </c>
      <c r="AH85" s="194">
        <f t="shared" si="205"/>
        <v>0</v>
      </c>
      <c r="AI85" s="194">
        <f t="shared" si="205"/>
        <v>0</v>
      </c>
      <c r="AJ85" s="194">
        <f t="shared" si="205"/>
        <v>0</v>
      </c>
      <c r="AK85" s="194">
        <f t="shared" si="205"/>
        <v>0</v>
      </c>
      <c r="AL85" s="194">
        <f t="shared" si="205"/>
        <v>0</v>
      </c>
      <c r="AM85" s="194">
        <f t="shared" si="205"/>
        <v>0</v>
      </c>
      <c r="AN85" s="194">
        <f t="shared" si="205"/>
        <v>0</v>
      </c>
      <c r="AO85" s="194">
        <f t="shared" si="205"/>
        <v>0</v>
      </c>
      <c r="AP85" s="194">
        <f t="shared" si="205"/>
        <v>0</v>
      </c>
      <c r="AQ85" s="194">
        <f t="shared" si="205"/>
        <v>0</v>
      </c>
      <c r="AR85" s="194">
        <f t="shared" si="205"/>
        <v>0</v>
      </c>
      <c r="AS85" s="194">
        <f t="shared" si="205"/>
        <v>0</v>
      </c>
      <c r="AT85" s="194">
        <f t="shared" si="205"/>
        <v>0</v>
      </c>
      <c r="AU85" s="194">
        <f t="shared" si="205"/>
        <v>0</v>
      </c>
      <c r="AV85" s="194">
        <f t="shared" si="205"/>
        <v>0</v>
      </c>
      <c r="AW85" s="194">
        <f t="shared" si="205"/>
        <v>0</v>
      </c>
      <c r="AX85" s="194">
        <f t="shared" si="205"/>
        <v>0</v>
      </c>
      <c r="AY85" s="194">
        <f t="shared" si="205"/>
        <v>0</v>
      </c>
      <c r="AZ85" s="194">
        <f t="shared" si="205"/>
        <v>0</v>
      </c>
      <c r="BA85" s="194">
        <f t="shared" si="205"/>
        <v>0</v>
      </c>
      <c r="BB85" s="194">
        <f t="shared" si="205"/>
        <v>0</v>
      </c>
      <c r="BC85" s="194">
        <f t="shared" si="205"/>
        <v>0</v>
      </c>
      <c r="BD85" s="194">
        <f t="shared" si="205"/>
        <v>0</v>
      </c>
      <c r="BE85" s="194">
        <f t="shared" si="205"/>
        <v>0</v>
      </c>
      <c r="BF85" s="194">
        <f t="shared" si="205"/>
        <v>0</v>
      </c>
      <c r="BG85" s="194">
        <f t="shared" si="205"/>
        <v>0</v>
      </c>
      <c r="BH85" s="194">
        <f t="shared" si="205"/>
        <v>0</v>
      </c>
      <c r="BI85" s="194">
        <f t="shared" si="205"/>
        <v>0</v>
      </c>
      <c r="BJ85" s="194">
        <f t="shared" si="205"/>
        <v>0</v>
      </c>
      <c r="BK85" s="194">
        <f t="shared" si="205"/>
        <v>0</v>
      </c>
      <c r="BL85" s="194">
        <f t="shared" si="205"/>
        <v>0</v>
      </c>
      <c r="BM85" s="194">
        <f t="shared" si="205"/>
        <v>0</v>
      </c>
      <c r="BN85" s="194">
        <f t="shared" si="205"/>
        <v>0</v>
      </c>
      <c r="BO85" s="194">
        <f t="shared" si="205"/>
        <v>0</v>
      </c>
      <c r="BP85" s="194">
        <f t="shared" si="205"/>
        <v>0</v>
      </c>
      <c r="BQ85" s="194">
        <f t="shared" si="205"/>
        <v>0</v>
      </c>
      <c r="BR85" s="194">
        <f t="shared" si="205"/>
        <v>0</v>
      </c>
      <c r="BS85" s="194">
        <f t="shared" si="205"/>
        <v>0</v>
      </c>
      <c r="BT85" s="194">
        <f t="shared" si="205"/>
        <v>0</v>
      </c>
      <c r="BU85" s="194">
        <f t="shared" si="205"/>
        <v>0</v>
      </c>
      <c r="BV85" s="194">
        <f t="shared" si="205"/>
        <v>0</v>
      </c>
      <c r="BW85" s="194">
        <f t="shared" si="205"/>
        <v>0</v>
      </c>
      <c r="BX85" s="194">
        <f t="shared" si="205"/>
        <v>0</v>
      </c>
      <c r="BY85" s="194">
        <f t="shared" si="205"/>
        <v>0</v>
      </c>
      <c r="BZ85" s="194">
        <f t="shared" si="205"/>
        <v>0</v>
      </c>
      <c r="CA85" s="194">
        <f t="shared" si="205"/>
        <v>0</v>
      </c>
      <c r="CB85" s="194">
        <f t="shared" si="205"/>
        <v>0</v>
      </c>
      <c r="CC85" s="194">
        <f t="shared" si="205"/>
        <v>0</v>
      </c>
      <c r="CD85" s="194">
        <f t="shared" si="205"/>
        <v>0</v>
      </c>
      <c r="CE85" s="194">
        <f t="shared" si="205"/>
        <v>0</v>
      </c>
      <c r="CF85" s="194">
        <f t="shared" si="205"/>
        <v>0</v>
      </c>
      <c r="CG85" s="194">
        <f t="shared" si="205"/>
        <v>0</v>
      </c>
      <c r="CH85" s="194">
        <f t="shared" si="204"/>
        <v>0</v>
      </c>
      <c r="CI85" s="194">
        <f t="shared" si="204"/>
        <v>0</v>
      </c>
      <c r="CJ85" s="194">
        <f t="shared" si="204"/>
        <v>0</v>
      </c>
      <c r="CK85" s="194">
        <f t="shared" si="204"/>
        <v>0</v>
      </c>
      <c r="CL85" s="194">
        <f t="shared" si="204"/>
        <v>0</v>
      </c>
      <c r="CM85" s="194">
        <f t="shared" si="204"/>
        <v>0</v>
      </c>
      <c r="CN85" s="194">
        <f t="shared" si="204"/>
        <v>0</v>
      </c>
      <c r="CO85" s="194">
        <f t="shared" si="204"/>
        <v>0</v>
      </c>
      <c r="CP85" s="194">
        <f t="shared" si="204"/>
        <v>0</v>
      </c>
      <c r="CQ85" s="194">
        <f t="shared" si="204"/>
        <v>0</v>
      </c>
      <c r="CR85" s="194">
        <f t="shared" si="204"/>
        <v>0</v>
      </c>
      <c r="CS85" s="194">
        <f t="shared" si="204"/>
        <v>0</v>
      </c>
      <c r="CT85" s="194">
        <f t="shared" si="204"/>
        <v>0</v>
      </c>
      <c r="CU85" s="194">
        <f t="shared" si="204"/>
        <v>0</v>
      </c>
      <c r="CV85" s="194">
        <f t="shared" si="204"/>
        <v>0</v>
      </c>
      <c r="CW85" s="194">
        <f t="shared" si="204"/>
        <v>0</v>
      </c>
      <c r="CX85" s="194">
        <f t="shared" si="204"/>
        <v>0</v>
      </c>
      <c r="CY85" s="194">
        <f t="shared" si="204"/>
        <v>0</v>
      </c>
      <c r="CZ85" s="194">
        <f t="shared" si="204"/>
        <v>0</v>
      </c>
      <c r="DA85" s="194">
        <f t="shared" si="204"/>
        <v>0</v>
      </c>
      <c r="DB85" s="194">
        <f t="shared" si="204"/>
        <v>0</v>
      </c>
      <c r="DC85" s="194">
        <f t="shared" si="204"/>
        <v>0</v>
      </c>
      <c r="DD85" s="194">
        <f t="shared" si="204"/>
        <v>0</v>
      </c>
      <c r="DE85" s="194">
        <f t="shared" si="204"/>
        <v>0</v>
      </c>
      <c r="DF85" s="194">
        <f t="shared" si="204"/>
        <v>0</v>
      </c>
      <c r="DG85" s="194">
        <f t="shared" si="204"/>
        <v>0</v>
      </c>
      <c r="DH85" s="194">
        <f t="shared" si="204"/>
        <v>0</v>
      </c>
      <c r="DI85" s="194">
        <f t="shared" si="204"/>
        <v>0</v>
      </c>
      <c r="DJ85" s="194">
        <f t="shared" si="204"/>
        <v>0</v>
      </c>
      <c r="DK85" s="194">
        <f t="shared" si="204"/>
        <v>0</v>
      </c>
      <c r="DL85" s="194">
        <f t="shared" si="204"/>
        <v>0</v>
      </c>
      <c r="DM85" s="194">
        <f t="shared" si="204"/>
        <v>0</v>
      </c>
      <c r="DN85" s="194">
        <f t="shared" si="204"/>
        <v>0</v>
      </c>
      <c r="DO85" s="194">
        <f t="shared" si="204"/>
        <v>0</v>
      </c>
      <c r="DP85" s="194">
        <f t="shared" si="204"/>
        <v>0</v>
      </c>
      <c r="DQ85" s="194">
        <f t="shared" si="204"/>
        <v>0</v>
      </c>
      <c r="DR85" s="194">
        <f t="shared" si="204"/>
        <v>0</v>
      </c>
      <c r="DS85" s="194">
        <f t="shared" si="204"/>
        <v>0</v>
      </c>
      <c r="DT85" s="194">
        <f t="shared" si="204"/>
        <v>0</v>
      </c>
      <c r="DU85" s="194">
        <f t="shared" si="204"/>
        <v>0</v>
      </c>
      <c r="DV85" s="194">
        <f t="shared" si="204"/>
        <v>0</v>
      </c>
      <c r="DW85" s="194">
        <f t="shared" si="204"/>
        <v>0</v>
      </c>
      <c r="DX85" s="194">
        <f t="shared" si="204"/>
        <v>0</v>
      </c>
      <c r="DY85" s="194">
        <f t="shared" si="204"/>
        <v>0</v>
      </c>
      <c r="DZ85" s="194">
        <f t="shared" si="204"/>
        <v>0</v>
      </c>
      <c r="EA85" s="194">
        <f t="shared" si="204"/>
        <v>0</v>
      </c>
      <c r="EB85" s="194">
        <f t="shared" si="204"/>
        <v>0</v>
      </c>
      <c r="EC85" s="194">
        <f t="shared" si="204"/>
        <v>0</v>
      </c>
      <c r="ED85" s="194">
        <f t="shared" si="204"/>
        <v>0</v>
      </c>
      <c r="EE85" s="194">
        <f t="shared" si="204"/>
        <v>0</v>
      </c>
      <c r="EF85" s="194">
        <f t="shared" si="204"/>
        <v>0</v>
      </c>
      <c r="EG85" s="194">
        <f t="shared" si="204"/>
        <v>0</v>
      </c>
      <c r="EH85" s="194">
        <f t="shared" si="204"/>
        <v>0</v>
      </c>
      <c r="EI85" s="194">
        <f t="shared" si="204"/>
        <v>0</v>
      </c>
      <c r="EJ85" s="194">
        <f t="shared" si="204"/>
        <v>0</v>
      </c>
      <c r="EK85" s="194">
        <f t="shared" si="204"/>
        <v>0</v>
      </c>
      <c r="EL85" s="194">
        <f t="shared" si="204"/>
        <v>0</v>
      </c>
      <c r="EM85" s="194">
        <f t="shared" si="204"/>
        <v>0</v>
      </c>
      <c r="EN85" s="194">
        <f t="shared" si="204"/>
        <v>0</v>
      </c>
      <c r="EO85" s="194">
        <f t="shared" si="204"/>
        <v>0</v>
      </c>
      <c r="EP85" s="194">
        <f t="shared" si="204"/>
        <v>0</v>
      </c>
      <c r="EQ85" s="194">
        <f t="shared" si="204"/>
        <v>0</v>
      </c>
      <c r="ER85" s="194">
        <f t="shared" si="204"/>
        <v>0</v>
      </c>
      <c r="ES85" s="194">
        <f t="shared" si="201"/>
        <v>0</v>
      </c>
      <c r="ET85" s="194">
        <f t="shared" si="199"/>
        <v>0</v>
      </c>
      <c r="EU85" s="194">
        <f t="shared" si="199"/>
        <v>0</v>
      </c>
      <c r="EV85" s="194">
        <f t="shared" si="199"/>
        <v>0</v>
      </c>
      <c r="EW85" s="194">
        <f t="shared" si="199"/>
        <v>0</v>
      </c>
      <c r="EX85" s="194">
        <f t="shared" si="199"/>
        <v>0</v>
      </c>
      <c r="EY85" s="194">
        <f t="shared" si="199"/>
        <v>0</v>
      </c>
      <c r="EZ85" s="194">
        <f t="shared" si="199"/>
        <v>0</v>
      </c>
      <c r="FA85" s="194">
        <f t="shared" si="199"/>
        <v>0</v>
      </c>
      <c r="FB85" s="194">
        <f t="shared" si="199"/>
        <v>0</v>
      </c>
    </row>
    <row r="86" spans="2:158" ht="11.25" hidden="1" customHeight="1" outlineLevel="1" x14ac:dyDescent="0.2">
      <c r="B86" s="190"/>
      <c r="C86" s="288">
        <f t="shared" si="191"/>
        <v>16</v>
      </c>
      <c r="D86" s="288">
        <f t="shared" si="191"/>
        <v>0</v>
      </c>
      <c r="E86" s="289">
        <f t="shared" si="192"/>
        <v>31</v>
      </c>
      <c r="F86" s="193">
        <v>1</v>
      </c>
      <c r="G86" s="193">
        <v>1</v>
      </c>
      <c r="H86" s="193">
        <v>1</v>
      </c>
      <c r="I86" s="193">
        <v>1</v>
      </c>
      <c r="J86" s="193">
        <v>1</v>
      </c>
      <c r="K86" s="193">
        <v>1</v>
      </c>
      <c r="L86" s="193">
        <v>1</v>
      </c>
      <c r="M86" s="193">
        <v>1</v>
      </c>
      <c r="N86" s="193">
        <v>1</v>
      </c>
      <c r="O86" s="193">
        <v>1</v>
      </c>
      <c r="P86" s="193">
        <v>1</v>
      </c>
      <c r="Q86" s="193">
        <v>1</v>
      </c>
      <c r="U86" s="194">
        <f t="shared" si="198"/>
        <v>0</v>
      </c>
      <c r="V86" s="194">
        <f t="shared" si="205"/>
        <v>0</v>
      </c>
      <c r="W86" s="194">
        <f t="shared" si="205"/>
        <v>0</v>
      </c>
      <c r="X86" s="194">
        <f t="shared" si="205"/>
        <v>0</v>
      </c>
      <c r="Y86" s="194">
        <f t="shared" si="205"/>
        <v>0</v>
      </c>
      <c r="Z86" s="194">
        <f t="shared" si="205"/>
        <v>0</v>
      </c>
      <c r="AA86" s="194">
        <f t="shared" si="205"/>
        <v>0</v>
      </c>
      <c r="AB86" s="194">
        <f t="shared" si="205"/>
        <v>0</v>
      </c>
      <c r="AC86" s="194">
        <f t="shared" si="205"/>
        <v>0</v>
      </c>
      <c r="AD86" s="194">
        <f t="shared" si="205"/>
        <v>0</v>
      </c>
      <c r="AE86" s="194">
        <f t="shared" si="205"/>
        <v>0</v>
      </c>
      <c r="AF86" s="194">
        <f t="shared" si="205"/>
        <v>0</v>
      </c>
      <c r="AG86" s="194">
        <f t="shared" si="205"/>
        <v>0</v>
      </c>
      <c r="AH86" s="194">
        <f t="shared" si="205"/>
        <v>0</v>
      </c>
      <c r="AI86" s="194">
        <f t="shared" si="205"/>
        <v>0</v>
      </c>
      <c r="AJ86" s="194">
        <f t="shared" si="205"/>
        <v>0</v>
      </c>
      <c r="AK86" s="194">
        <f t="shared" si="205"/>
        <v>0</v>
      </c>
      <c r="AL86" s="194">
        <f t="shared" si="205"/>
        <v>0</v>
      </c>
      <c r="AM86" s="194">
        <f t="shared" si="205"/>
        <v>0</v>
      </c>
      <c r="AN86" s="194">
        <f t="shared" si="205"/>
        <v>0</v>
      </c>
      <c r="AO86" s="194">
        <f t="shared" si="205"/>
        <v>0</v>
      </c>
      <c r="AP86" s="194">
        <f t="shared" si="205"/>
        <v>0</v>
      </c>
      <c r="AQ86" s="194">
        <f t="shared" si="205"/>
        <v>0</v>
      </c>
      <c r="AR86" s="194">
        <f t="shared" si="205"/>
        <v>0</v>
      </c>
      <c r="AS86" s="194">
        <f t="shared" si="205"/>
        <v>0</v>
      </c>
      <c r="AT86" s="194">
        <f t="shared" si="205"/>
        <v>0</v>
      </c>
      <c r="AU86" s="194">
        <f t="shared" si="205"/>
        <v>0</v>
      </c>
      <c r="AV86" s="194">
        <f t="shared" si="205"/>
        <v>0</v>
      </c>
      <c r="AW86" s="194">
        <f t="shared" si="205"/>
        <v>0</v>
      </c>
      <c r="AX86" s="194">
        <f t="shared" si="205"/>
        <v>0</v>
      </c>
      <c r="AY86" s="194">
        <f t="shared" si="205"/>
        <v>0</v>
      </c>
      <c r="AZ86" s="194">
        <f t="shared" si="205"/>
        <v>0</v>
      </c>
      <c r="BA86" s="194">
        <f t="shared" si="205"/>
        <v>0</v>
      </c>
      <c r="BB86" s="194">
        <f t="shared" si="205"/>
        <v>0</v>
      </c>
      <c r="BC86" s="194">
        <f t="shared" si="205"/>
        <v>0</v>
      </c>
      <c r="BD86" s="194">
        <f t="shared" si="205"/>
        <v>0</v>
      </c>
      <c r="BE86" s="194">
        <f t="shared" si="205"/>
        <v>0</v>
      </c>
      <c r="BF86" s="194">
        <f t="shared" si="205"/>
        <v>0</v>
      </c>
      <c r="BG86" s="194">
        <f t="shared" si="205"/>
        <v>0</v>
      </c>
      <c r="BH86" s="194">
        <f t="shared" si="205"/>
        <v>0</v>
      </c>
      <c r="BI86" s="194">
        <f t="shared" si="205"/>
        <v>0</v>
      </c>
      <c r="BJ86" s="194">
        <f t="shared" si="205"/>
        <v>0</v>
      </c>
      <c r="BK86" s="194">
        <f t="shared" si="205"/>
        <v>0</v>
      </c>
      <c r="BL86" s="194">
        <f t="shared" si="205"/>
        <v>0</v>
      </c>
      <c r="BM86" s="194">
        <f t="shared" si="205"/>
        <v>0</v>
      </c>
      <c r="BN86" s="194">
        <f t="shared" si="205"/>
        <v>0</v>
      </c>
      <c r="BO86" s="194">
        <f t="shared" si="205"/>
        <v>0</v>
      </c>
      <c r="BP86" s="194">
        <f t="shared" si="205"/>
        <v>0</v>
      </c>
      <c r="BQ86" s="194">
        <f t="shared" si="205"/>
        <v>0</v>
      </c>
      <c r="BR86" s="194">
        <f t="shared" si="205"/>
        <v>0</v>
      </c>
      <c r="BS86" s="194">
        <f t="shared" si="205"/>
        <v>0</v>
      </c>
      <c r="BT86" s="194">
        <f t="shared" si="205"/>
        <v>0</v>
      </c>
      <c r="BU86" s="194">
        <f t="shared" si="205"/>
        <v>0</v>
      </c>
      <c r="BV86" s="194">
        <f t="shared" si="205"/>
        <v>0</v>
      </c>
      <c r="BW86" s="194">
        <f t="shared" si="205"/>
        <v>0</v>
      </c>
      <c r="BX86" s="194">
        <f t="shared" si="205"/>
        <v>0</v>
      </c>
      <c r="BY86" s="194">
        <f t="shared" si="205"/>
        <v>0</v>
      </c>
      <c r="BZ86" s="194">
        <f t="shared" si="205"/>
        <v>0</v>
      </c>
      <c r="CA86" s="194">
        <f t="shared" si="205"/>
        <v>0</v>
      </c>
      <c r="CB86" s="194">
        <f t="shared" si="205"/>
        <v>0</v>
      </c>
      <c r="CC86" s="194">
        <f t="shared" si="205"/>
        <v>0</v>
      </c>
      <c r="CD86" s="194">
        <f t="shared" si="205"/>
        <v>0</v>
      </c>
      <c r="CE86" s="194">
        <f t="shared" si="205"/>
        <v>0</v>
      </c>
      <c r="CF86" s="194">
        <f t="shared" si="205"/>
        <v>0</v>
      </c>
      <c r="CG86" s="194">
        <f t="shared" ref="CG86:ER89" si="206">(CG$14&lt;=$E86)*INDEX($F86:$Q86,CG$16)</f>
        <v>0</v>
      </c>
      <c r="CH86" s="194">
        <f t="shared" si="206"/>
        <v>0</v>
      </c>
      <c r="CI86" s="194">
        <f t="shared" si="206"/>
        <v>0</v>
      </c>
      <c r="CJ86" s="194">
        <f t="shared" si="206"/>
        <v>0</v>
      </c>
      <c r="CK86" s="194">
        <f t="shared" si="206"/>
        <v>0</v>
      </c>
      <c r="CL86" s="194">
        <f t="shared" si="206"/>
        <v>0</v>
      </c>
      <c r="CM86" s="194">
        <f t="shared" si="206"/>
        <v>0</v>
      </c>
      <c r="CN86" s="194">
        <f t="shared" si="206"/>
        <v>0</v>
      </c>
      <c r="CO86" s="194">
        <f t="shared" si="206"/>
        <v>0</v>
      </c>
      <c r="CP86" s="194">
        <f t="shared" si="206"/>
        <v>0</v>
      </c>
      <c r="CQ86" s="194">
        <f t="shared" si="206"/>
        <v>0</v>
      </c>
      <c r="CR86" s="194">
        <f t="shared" si="206"/>
        <v>0</v>
      </c>
      <c r="CS86" s="194">
        <f t="shared" si="206"/>
        <v>0</v>
      </c>
      <c r="CT86" s="194">
        <f t="shared" si="206"/>
        <v>0</v>
      </c>
      <c r="CU86" s="194">
        <f t="shared" si="206"/>
        <v>0</v>
      </c>
      <c r="CV86" s="194">
        <f t="shared" si="206"/>
        <v>0</v>
      </c>
      <c r="CW86" s="194">
        <f t="shared" si="206"/>
        <v>0</v>
      </c>
      <c r="CX86" s="194">
        <f t="shared" si="206"/>
        <v>0</v>
      </c>
      <c r="CY86" s="194">
        <f t="shared" si="206"/>
        <v>0</v>
      </c>
      <c r="CZ86" s="194">
        <f t="shared" si="206"/>
        <v>0</v>
      </c>
      <c r="DA86" s="194">
        <f t="shared" si="206"/>
        <v>0</v>
      </c>
      <c r="DB86" s="194">
        <f t="shared" si="206"/>
        <v>0</v>
      </c>
      <c r="DC86" s="194">
        <f t="shared" si="206"/>
        <v>0</v>
      </c>
      <c r="DD86" s="194">
        <f t="shared" si="206"/>
        <v>0</v>
      </c>
      <c r="DE86" s="194">
        <f t="shared" si="206"/>
        <v>0</v>
      </c>
      <c r="DF86" s="194">
        <f t="shared" si="206"/>
        <v>0</v>
      </c>
      <c r="DG86" s="194">
        <f t="shared" si="206"/>
        <v>0</v>
      </c>
      <c r="DH86" s="194">
        <f t="shared" si="206"/>
        <v>0</v>
      </c>
      <c r="DI86" s="194">
        <f t="shared" si="206"/>
        <v>0</v>
      </c>
      <c r="DJ86" s="194">
        <f t="shared" si="206"/>
        <v>0</v>
      </c>
      <c r="DK86" s="194">
        <f t="shared" si="206"/>
        <v>0</v>
      </c>
      <c r="DL86" s="194">
        <f t="shared" si="206"/>
        <v>0</v>
      </c>
      <c r="DM86" s="194">
        <f t="shared" si="206"/>
        <v>0</v>
      </c>
      <c r="DN86" s="194">
        <f t="shared" si="206"/>
        <v>0</v>
      </c>
      <c r="DO86" s="194">
        <f t="shared" si="206"/>
        <v>0</v>
      </c>
      <c r="DP86" s="194">
        <f t="shared" si="206"/>
        <v>0</v>
      </c>
      <c r="DQ86" s="194">
        <f t="shared" si="206"/>
        <v>0</v>
      </c>
      <c r="DR86" s="194">
        <f t="shared" si="206"/>
        <v>0</v>
      </c>
      <c r="DS86" s="194">
        <f t="shared" si="206"/>
        <v>0</v>
      </c>
      <c r="DT86" s="194">
        <f t="shared" si="206"/>
        <v>0</v>
      </c>
      <c r="DU86" s="194">
        <f t="shared" si="206"/>
        <v>0</v>
      </c>
      <c r="DV86" s="194">
        <f t="shared" si="206"/>
        <v>0</v>
      </c>
      <c r="DW86" s="194">
        <f t="shared" si="206"/>
        <v>0</v>
      </c>
      <c r="DX86" s="194">
        <f t="shared" si="206"/>
        <v>0</v>
      </c>
      <c r="DY86" s="194">
        <f t="shared" si="206"/>
        <v>0</v>
      </c>
      <c r="DZ86" s="194">
        <f t="shared" si="206"/>
        <v>0</v>
      </c>
      <c r="EA86" s="194">
        <f t="shared" si="206"/>
        <v>0</v>
      </c>
      <c r="EB86" s="194">
        <f t="shared" si="206"/>
        <v>0</v>
      </c>
      <c r="EC86" s="194">
        <f t="shared" si="206"/>
        <v>0</v>
      </c>
      <c r="ED86" s="194">
        <f t="shared" si="206"/>
        <v>0</v>
      </c>
      <c r="EE86" s="194">
        <f t="shared" si="206"/>
        <v>0</v>
      </c>
      <c r="EF86" s="194">
        <f t="shared" si="206"/>
        <v>0</v>
      </c>
      <c r="EG86" s="194">
        <f t="shared" si="206"/>
        <v>0</v>
      </c>
      <c r="EH86" s="194">
        <f t="shared" si="206"/>
        <v>0</v>
      </c>
      <c r="EI86" s="194">
        <f t="shared" si="206"/>
        <v>0</v>
      </c>
      <c r="EJ86" s="194">
        <f t="shared" si="206"/>
        <v>0</v>
      </c>
      <c r="EK86" s="194">
        <f t="shared" si="206"/>
        <v>0</v>
      </c>
      <c r="EL86" s="194">
        <f t="shared" si="206"/>
        <v>0</v>
      </c>
      <c r="EM86" s="194">
        <f t="shared" si="206"/>
        <v>0</v>
      </c>
      <c r="EN86" s="194">
        <f t="shared" si="206"/>
        <v>0</v>
      </c>
      <c r="EO86" s="194">
        <f t="shared" si="206"/>
        <v>0</v>
      </c>
      <c r="EP86" s="194">
        <f t="shared" si="206"/>
        <v>0</v>
      </c>
      <c r="EQ86" s="194">
        <f t="shared" si="206"/>
        <v>0</v>
      </c>
      <c r="ER86" s="194">
        <f t="shared" si="206"/>
        <v>0</v>
      </c>
      <c r="ES86" s="194">
        <f t="shared" si="201"/>
        <v>0</v>
      </c>
      <c r="ET86" s="194">
        <f t="shared" si="199"/>
        <v>0</v>
      </c>
      <c r="EU86" s="194">
        <f t="shared" si="199"/>
        <v>0</v>
      </c>
      <c r="EV86" s="194">
        <f t="shared" si="199"/>
        <v>0</v>
      </c>
      <c r="EW86" s="194">
        <f t="shared" si="199"/>
        <v>0</v>
      </c>
      <c r="EX86" s="194">
        <f t="shared" si="199"/>
        <v>0</v>
      </c>
      <c r="EY86" s="194">
        <f t="shared" si="199"/>
        <v>0</v>
      </c>
      <c r="EZ86" s="194">
        <f t="shared" si="199"/>
        <v>0</v>
      </c>
      <c r="FA86" s="194">
        <f t="shared" si="199"/>
        <v>0</v>
      </c>
      <c r="FB86" s="194">
        <f t="shared" si="199"/>
        <v>0</v>
      </c>
    </row>
    <row r="87" spans="2:158" ht="11.25" hidden="1" customHeight="1" outlineLevel="1" x14ac:dyDescent="0.2">
      <c r="B87" s="190"/>
      <c r="C87" s="288">
        <f t="shared" si="191"/>
        <v>17</v>
      </c>
      <c r="D87" s="288">
        <f t="shared" si="191"/>
        <v>0</v>
      </c>
      <c r="E87" s="289">
        <f t="shared" si="192"/>
        <v>31</v>
      </c>
      <c r="F87" s="193">
        <v>1</v>
      </c>
      <c r="G87" s="193">
        <v>1</v>
      </c>
      <c r="H87" s="193">
        <v>1</v>
      </c>
      <c r="I87" s="193">
        <v>1</v>
      </c>
      <c r="J87" s="193">
        <v>1</v>
      </c>
      <c r="K87" s="193">
        <v>1</v>
      </c>
      <c r="L87" s="193">
        <v>1</v>
      </c>
      <c r="M87" s="193">
        <v>1</v>
      </c>
      <c r="N87" s="193">
        <v>1</v>
      </c>
      <c r="O87" s="193">
        <v>1</v>
      </c>
      <c r="P87" s="193">
        <v>1</v>
      </c>
      <c r="Q87" s="193">
        <v>1</v>
      </c>
      <c r="U87" s="194">
        <f t="shared" si="198"/>
        <v>0</v>
      </c>
      <c r="V87" s="194">
        <f t="shared" ref="V87:CG90" si="207">(V$14&lt;=$E87)*INDEX($F87:$Q87,V$16)</f>
        <v>0</v>
      </c>
      <c r="W87" s="194">
        <f t="shared" si="207"/>
        <v>0</v>
      </c>
      <c r="X87" s="194">
        <f t="shared" si="207"/>
        <v>0</v>
      </c>
      <c r="Y87" s="194">
        <f t="shared" si="207"/>
        <v>0</v>
      </c>
      <c r="Z87" s="194">
        <f t="shared" si="207"/>
        <v>0</v>
      </c>
      <c r="AA87" s="194">
        <f t="shared" si="207"/>
        <v>0</v>
      </c>
      <c r="AB87" s="194">
        <f t="shared" si="207"/>
        <v>0</v>
      </c>
      <c r="AC87" s="194">
        <f t="shared" si="207"/>
        <v>0</v>
      </c>
      <c r="AD87" s="194">
        <f t="shared" si="207"/>
        <v>0</v>
      </c>
      <c r="AE87" s="194">
        <f t="shared" si="207"/>
        <v>0</v>
      </c>
      <c r="AF87" s="194">
        <f t="shared" si="207"/>
        <v>0</v>
      </c>
      <c r="AG87" s="194">
        <f t="shared" si="207"/>
        <v>0</v>
      </c>
      <c r="AH87" s="194">
        <f t="shared" si="207"/>
        <v>0</v>
      </c>
      <c r="AI87" s="194">
        <f t="shared" si="207"/>
        <v>0</v>
      </c>
      <c r="AJ87" s="194">
        <f t="shared" si="207"/>
        <v>0</v>
      </c>
      <c r="AK87" s="194">
        <f t="shared" si="207"/>
        <v>0</v>
      </c>
      <c r="AL87" s="194">
        <f t="shared" si="207"/>
        <v>0</v>
      </c>
      <c r="AM87" s="194">
        <f t="shared" si="207"/>
        <v>0</v>
      </c>
      <c r="AN87" s="194">
        <f t="shared" si="207"/>
        <v>0</v>
      </c>
      <c r="AO87" s="194">
        <f t="shared" si="207"/>
        <v>0</v>
      </c>
      <c r="AP87" s="194">
        <f t="shared" si="207"/>
        <v>0</v>
      </c>
      <c r="AQ87" s="194">
        <f t="shared" si="207"/>
        <v>0</v>
      </c>
      <c r="AR87" s="194">
        <f t="shared" si="207"/>
        <v>0</v>
      </c>
      <c r="AS87" s="194">
        <f t="shared" si="207"/>
        <v>0</v>
      </c>
      <c r="AT87" s="194">
        <f t="shared" si="207"/>
        <v>0</v>
      </c>
      <c r="AU87" s="194">
        <f t="shared" si="207"/>
        <v>0</v>
      </c>
      <c r="AV87" s="194">
        <f t="shared" si="207"/>
        <v>0</v>
      </c>
      <c r="AW87" s="194">
        <f t="shared" si="207"/>
        <v>0</v>
      </c>
      <c r="AX87" s="194">
        <f t="shared" si="207"/>
        <v>0</v>
      </c>
      <c r="AY87" s="194">
        <f t="shared" si="207"/>
        <v>0</v>
      </c>
      <c r="AZ87" s="194">
        <f t="shared" si="207"/>
        <v>0</v>
      </c>
      <c r="BA87" s="194">
        <f t="shared" si="207"/>
        <v>0</v>
      </c>
      <c r="BB87" s="194">
        <f t="shared" si="207"/>
        <v>0</v>
      </c>
      <c r="BC87" s="194">
        <f t="shared" si="207"/>
        <v>0</v>
      </c>
      <c r="BD87" s="194">
        <f t="shared" si="207"/>
        <v>0</v>
      </c>
      <c r="BE87" s="194">
        <f t="shared" si="207"/>
        <v>0</v>
      </c>
      <c r="BF87" s="194">
        <f t="shared" si="207"/>
        <v>0</v>
      </c>
      <c r="BG87" s="194">
        <f t="shared" si="207"/>
        <v>0</v>
      </c>
      <c r="BH87" s="194">
        <f t="shared" si="207"/>
        <v>0</v>
      </c>
      <c r="BI87" s="194">
        <f t="shared" si="207"/>
        <v>0</v>
      </c>
      <c r="BJ87" s="194">
        <f t="shared" si="207"/>
        <v>0</v>
      </c>
      <c r="BK87" s="194">
        <f t="shared" si="207"/>
        <v>0</v>
      </c>
      <c r="BL87" s="194">
        <f t="shared" si="207"/>
        <v>0</v>
      </c>
      <c r="BM87" s="194">
        <f t="shared" si="207"/>
        <v>0</v>
      </c>
      <c r="BN87" s="194">
        <f t="shared" si="207"/>
        <v>0</v>
      </c>
      <c r="BO87" s="194">
        <f t="shared" si="207"/>
        <v>0</v>
      </c>
      <c r="BP87" s="194">
        <f t="shared" si="207"/>
        <v>0</v>
      </c>
      <c r="BQ87" s="194">
        <f t="shared" si="207"/>
        <v>0</v>
      </c>
      <c r="BR87" s="194">
        <f t="shared" si="207"/>
        <v>0</v>
      </c>
      <c r="BS87" s="194">
        <f t="shared" si="207"/>
        <v>0</v>
      </c>
      <c r="BT87" s="194">
        <f t="shared" si="207"/>
        <v>0</v>
      </c>
      <c r="BU87" s="194">
        <f t="shared" si="207"/>
        <v>0</v>
      </c>
      <c r="BV87" s="194">
        <f t="shared" si="207"/>
        <v>0</v>
      </c>
      <c r="BW87" s="194">
        <f t="shared" si="207"/>
        <v>0</v>
      </c>
      <c r="BX87" s="194">
        <f t="shared" si="207"/>
        <v>0</v>
      </c>
      <c r="BY87" s="194">
        <f t="shared" si="207"/>
        <v>0</v>
      </c>
      <c r="BZ87" s="194">
        <f t="shared" si="207"/>
        <v>0</v>
      </c>
      <c r="CA87" s="194">
        <f t="shared" si="207"/>
        <v>0</v>
      </c>
      <c r="CB87" s="194">
        <f t="shared" si="207"/>
        <v>0</v>
      </c>
      <c r="CC87" s="194">
        <f t="shared" si="207"/>
        <v>0</v>
      </c>
      <c r="CD87" s="194">
        <f t="shared" si="207"/>
        <v>0</v>
      </c>
      <c r="CE87" s="194">
        <f t="shared" si="207"/>
        <v>0</v>
      </c>
      <c r="CF87" s="194">
        <f t="shared" si="207"/>
        <v>0</v>
      </c>
      <c r="CG87" s="194">
        <f t="shared" si="207"/>
        <v>0</v>
      </c>
      <c r="CH87" s="194">
        <f t="shared" si="206"/>
        <v>0</v>
      </c>
      <c r="CI87" s="194">
        <f t="shared" si="206"/>
        <v>0</v>
      </c>
      <c r="CJ87" s="194">
        <f t="shared" si="206"/>
        <v>0</v>
      </c>
      <c r="CK87" s="194">
        <f t="shared" si="206"/>
        <v>0</v>
      </c>
      <c r="CL87" s="194">
        <f t="shared" si="206"/>
        <v>0</v>
      </c>
      <c r="CM87" s="194">
        <f t="shared" si="206"/>
        <v>0</v>
      </c>
      <c r="CN87" s="194">
        <f t="shared" si="206"/>
        <v>0</v>
      </c>
      <c r="CO87" s="194">
        <f t="shared" si="206"/>
        <v>0</v>
      </c>
      <c r="CP87" s="194">
        <f t="shared" si="206"/>
        <v>0</v>
      </c>
      <c r="CQ87" s="194">
        <f t="shared" si="206"/>
        <v>0</v>
      </c>
      <c r="CR87" s="194">
        <f t="shared" si="206"/>
        <v>0</v>
      </c>
      <c r="CS87" s="194">
        <f t="shared" si="206"/>
        <v>0</v>
      </c>
      <c r="CT87" s="194">
        <f t="shared" si="206"/>
        <v>0</v>
      </c>
      <c r="CU87" s="194">
        <f t="shared" si="206"/>
        <v>0</v>
      </c>
      <c r="CV87" s="194">
        <f t="shared" si="206"/>
        <v>0</v>
      </c>
      <c r="CW87" s="194">
        <f t="shared" si="206"/>
        <v>0</v>
      </c>
      <c r="CX87" s="194">
        <f t="shared" si="206"/>
        <v>0</v>
      </c>
      <c r="CY87" s="194">
        <f t="shared" si="206"/>
        <v>0</v>
      </c>
      <c r="CZ87" s="194">
        <f t="shared" si="206"/>
        <v>0</v>
      </c>
      <c r="DA87" s="194">
        <f t="shared" si="206"/>
        <v>0</v>
      </c>
      <c r="DB87" s="194">
        <f t="shared" si="206"/>
        <v>0</v>
      </c>
      <c r="DC87" s="194">
        <f t="shared" si="206"/>
        <v>0</v>
      </c>
      <c r="DD87" s="194">
        <f t="shared" si="206"/>
        <v>0</v>
      </c>
      <c r="DE87" s="194">
        <f t="shared" si="206"/>
        <v>0</v>
      </c>
      <c r="DF87" s="194">
        <f t="shared" si="206"/>
        <v>0</v>
      </c>
      <c r="DG87" s="194">
        <f t="shared" si="206"/>
        <v>0</v>
      </c>
      <c r="DH87" s="194">
        <f t="shared" si="206"/>
        <v>0</v>
      </c>
      <c r="DI87" s="194">
        <f t="shared" si="206"/>
        <v>0</v>
      </c>
      <c r="DJ87" s="194">
        <f t="shared" si="206"/>
        <v>0</v>
      </c>
      <c r="DK87" s="194">
        <f t="shared" si="206"/>
        <v>0</v>
      </c>
      <c r="DL87" s="194">
        <f t="shared" si="206"/>
        <v>0</v>
      </c>
      <c r="DM87" s="194">
        <f t="shared" si="206"/>
        <v>0</v>
      </c>
      <c r="DN87" s="194">
        <f t="shared" si="206"/>
        <v>0</v>
      </c>
      <c r="DO87" s="194">
        <f t="shared" si="206"/>
        <v>0</v>
      </c>
      <c r="DP87" s="194">
        <f t="shared" si="206"/>
        <v>0</v>
      </c>
      <c r="DQ87" s="194">
        <f t="shared" si="206"/>
        <v>0</v>
      </c>
      <c r="DR87" s="194">
        <f t="shared" si="206"/>
        <v>0</v>
      </c>
      <c r="DS87" s="194">
        <f t="shared" si="206"/>
        <v>0</v>
      </c>
      <c r="DT87" s="194">
        <f t="shared" si="206"/>
        <v>0</v>
      </c>
      <c r="DU87" s="194">
        <f t="shared" si="206"/>
        <v>0</v>
      </c>
      <c r="DV87" s="194">
        <f t="shared" si="206"/>
        <v>0</v>
      </c>
      <c r="DW87" s="194">
        <f t="shared" si="206"/>
        <v>0</v>
      </c>
      <c r="DX87" s="194">
        <f t="shared" si="206"/>
        <v>0</v>
      </c>
      <c r="DY87" s="194">
        <f t="shared" si="206"/>
        <v>0</v>
      </c>
      <c r="DZ87" s="194">
        <f t="shared" si="206"/>
        <v>0</v>
      </c>
      <c r="EA87" s="194">
        <f t="shared" si="206"/>
        <v>0</v>
      </c>
      <c r="EB87" s="194">
        <f t="shared" si="206"/>
        <v>0</v>
      </c>
      <c r="EC87" s="194">
        <f t="shared" si="206"/>
        <v>0</v>
      </c>
      <c r="ED87" s="194">
        <f t="shared" si="206"/>
        <v>0</v>
      </c>
      <c r="EE87" s="194">
        <f t="shared" si="206"/>
        <v>0</v>
      </c>
      <c r="EF87" s="194">
        <f t="shared" si="206"/>
        <v>0</v>
      </c>
      <c r="EG87" s="194">
        <f t="shared" si="206"/>
        <v>0</v>
      </c>
      <c r="EH87" s="194">
        <f t="shared" si="206"/>
        <v>0</v>
      </c>
      <c r="EI87" s="194">
        <f t="shared" si="206"/>
        <v>0</v>
      </c>
      <c r="EJ87" s="194">
        <f t="shared" si="206"/>
        <v>0</v>
      </c>
      <c r="EK87" s="194">
        <f t="shared" si="206"/>
        <v>0</v>
      </c>
      <c r="EL87" s="194">
        <f t="shared" si="206"/>
        <v>0</v>
      </c>
      <c r="EM87" s="194">
        <f t="shared" si="206"/>
        <v>0</v>
      </c>
      <c r="EN87" s="194">
        <f t="shared" si="206"/>
        <v>0</v>
      </c>
      <c r="EO87" s="194">
        <f t="shared" si="206"/>
        <v>0</v>
      </c>
      <c r="EP87" s="194">
        <f t="shared" si="206"/>
        <v>0</v>
      </c>
      <c r="EQ87" s="194">
        <f t="shared" si="206"/>
        <v>0</v>
      </c>
      <c r="ER87" s="194">
        <f t="shared" si="206"/>
        <v>0</v>
      </c>
      <c r="ES87" s="194">
        <f t="shared" si="201"/>
        <v>0</v>
      </c>
      <c r="ET87" s="194">
        <f t="shared" si="199"/>
        <v>0</v>
      </c>
      <c r="EU87" s="194">
        <f t="shared" si="199"/>
        <v>0</v>
      </c>
      <c r="EV87" s="194">
        <f t="shared" si="199"/>
        <v>0</v>
      </c>
      <c r="EW87" s="194">
        <f t="shared" si="199"/>
        <v>0</v>
      </c>
      <c r="EX87" s="194">
        <f t="shared" si="199"/>
        <v>0</v>
      </c>
      <c r="EY87" s="194">
        <f t="shared" si="199"/>
        <v>0</v>
      </c>
      <c r="EZ87" s="194">
        <f t="shared" si="199"/>
        <v>0</v>
      </c>
      <c r="FA87" s="194">
        <f t="shared" si="199"/>
        <v>0</v>
      </c>
      <c r="FB87" s="194">
        <f t="shared" si="199"/>
        <v>0</v>
      </c>
    </row>
    <row r="88" spans="2:158" ht="11.25" hidden="1" customHeight="1" outlineLevel="1" x14ac:dyDescent="0.2">
      <c r="B88" s="190"/>
      <c r="C88" s="288">
        <f t="shared" si="191"/>
        <v>18</v>
      </c>
      <c r="D88" s="288">
        <f t="shared" si="191"/>
        <v>0</v>
      </c>
      <c r="E88" s="289">
        <f t="shared" si="192"/>
        <v>31</v>
      </c>
      <c r="F88" s="193">
        <v>1</v>
      </c>
      <c r="G88" s="193">
        <v>1</v>
      </c>
      <c r="H88" s="193">
        <v>1</v>
      </c>
      <c r="I88" s="193">
        <v>1</v>
      </c>
      <c r="J88" s="193">
        <v>1</v>
      </c>
      <c r="K88" s="193">
        <v>1</v>
      </c>
      <c r="L88" s="193">
        <v>1</v>
      </c>
      <c r="M88" s="193">
        <v>1</v>
      </c>
      <c r="N88" s="193">
        <v>1</v>
      </c>
      <c r="O88" s="193">
        <v>1</v>
      </c>
      <c r="P88" s="193">
        <v>1</v>
      </c>
      <c r="Q88" s="193">
        <v>1</v>
      </c>
      <c r="U88" s="194">
        <f t="shared" si="198"/>
        <v>0</v>
      </c>
      <c r="V88" s="194">
        <f t="shared" si="207"/>
        <v>0</v>
      </c>
      <c r="W88" s="194">
        <f t="shared" si="207"/>
        <v>0</v>
      </c>
      <c r="X88" s="194">
        <f t="shared" si="207"/>
        <v>0</v>
      </c>
      <c r="Y88" s="194">
        <f t="shared" si="207"/>
        <v>0</v>
      </c>
      <c r="Z88" s="194">
        <f t="shared" si="207"/>
        <v>0</v>
      </c>
      <c r="AA88" s="194">
        <f t="shared" si="207"/>
        <v>0</v>
      </c>
      <c r="AB88" s="194">
        <f t="shared" si="207"/>
        <v>0</v>
      </c>
      <c r="AC88" s="194">
        <f t="shared" si="207"/>
        <v>0</v>
      </c>
      <c r="AD88" s="194">
        <f t="shared" si="207"/>
        <v>0</v>
      </c>
      <c r="AE88" s="194">
        <f t="shared" si="207"/>
        <v>0</v>
      </c>
      <c r="AF88" s="194">
        <f t="shared" si="207"/>
        <v>0</v>
      </c>
      <c r="AG88" s="194">
        <f t="shared" si="207"/>
        <v>0</v>
      </c>
      <c r="AH88" s="194">
        <f t="shared" si="207"/>
        <v>0</v>
      </c>
      <c r="AI88" s="194">
        <f t="shared" si="207"/>
        <v>0</v>
      </c>
      <c r="AJ88" s="194">
        <f t="shared" si="207"/>
        <v>0</v>
      </c>
      <c r="AK88" s="194">
        <f t="shared" si="207"/>
        <v>0</v>
      </c>
      <c r="AL88" s="194">
        <f t="shared" si="207"/>
        <v>0</v>
      </c>
      <c r="AM88" s="194">
        <f t="shared" si="207"/>
        <v>0</v>
      </c>
      <c r="AN88" s="194">
        <f t="shared" si="207"/>
        <v>0</v>
      </c>
      <c r="AO88" s="194">
        <f t="shared" si="207"/>
        <v>0</v>
      </c>
      <c r="AP88" s="194">
        <f t="shared" si="207"/>
        <v>0</v>
      </c>
      <c r="AQ88" s="194">
        <f t="shared" si="207"/>
        <v>0</v>
      </c>
      <c r="AR88" s="194">
        <f t="shared" si="207"/>
        <v>0</v>
      </c>
      <c r="AS88" s="194">
        <f t="shared" si="207"/>
        <v>0</v>
      </c>
      <c r="AT88" s="194">
        <f t="shared" si="207"/>
        <v>0</v>
      </c>
      <c r="AU88" s="194">
        <f t="shared" si="207"/>
        <v>0</v>
      </c>
      <c r="AV88" s="194">
        <f t="shared" si="207"/>
        <v>0</v>
      </c>
      <c r="AW88" s="194">
        <f t="shared" si="207"/>
        <v>0</v>
      </c>
      <c r="AX88" s="194">
        <f t="shared" si="207"/>
        <v>0</v>
      </c>
      <c r="AY88" s="194">
        <f t="shared" si="207"/>
        <v>0</v>
      </c>
      <c r="AZ88" s="194">
        <f t="shared" si="207"/>
        <v>0</v>
      </c>
      <c r="BA88" s="194">
        <f t="shared" si="207"/>
        <v>0</v>
      </c>
      <c r="BB88" s="194">
        <f t="shared" si="207"/>
        <v>0</v>
      </c>
      <c r="BC88" s="194">
        <f t="shared" si="207"/>
        <v>0</v>
      </c>
      <c r="BD88" s="194">
        <f t="shared" si="207"/>
        <v>0</v>
      </c>
      <c r="BE88" s="194">
        <f t="shared" si="207"/>
        <v>0</v>
      </c>
      <c r="BF88" s="194">
        <f t="shared" si="207"/>
        <v>0</v>
      </c>
      <c r="BG88" s="194">
        <f t="shared" si="207"/>
        <v>0</v>
      </c>
      <c r="BH88" s="194">
        <f t="shared" si="207"/>
        <v>0</v>
      </c>
      <c r="BI88" s="194">
        <f t="shared" si="207"/>
        <v>0</v>
      </c>
      <c r="BJ88" s="194">
        <f t="shared" si="207"/>
        <v>0</v>
      </c>
      <c r="BK88" s="194">
        <f t="shared" si="207"/>
        <v>0</v>
      </c>
      <c r="BL88" s="194">
        <f t="shared" si="207"/>
        <v>0</v>
      </c>
      <c r="BM88" s="194">
        <f t="shared" si="207"/>
        <v>0</v>
      </c>
      <c r="BN88" s="194">
        <f t="shared" si="207"/>
        <v>0</v>
      </c>
      <c r="BO88" s="194">
        <f t="shared" si="207"/>
        <v>0</v>
      </c>
      <c r="BP88" s="194">
        <f t="shared" si="207"/>
        <v>0</v>
      </c>
      <c r="BQ88" s="194">
        <f t="shared" si="207"/>
        <v>0</v>
      </c>
      <c r="BR88" s="194">
        <f t="shared" si="207"/>
        <v>0</v>
      </c>
      <c r="BS88" s="194">
        <f t="shared" si="207"/>
        <v>0</v>
      </c>
      <c r="BT88" s="194">
        <f t="shared" si="207"/>
        <v>0</v>
      </c>
      <c r="BU88" s="194">
        <f t="shared" si="207"/>
        <v>0</v>
      </c>
      <c r="BV88" s="194">
        <f t="shared" si="207"/>
        <v>0</v>
      </c>
      <c r="BW88" s="194">
        <f t="shared" si="207"/>
        <v>0</v>
      </c>
      <c r="BX88" s="194">
        <f t="shared" si="207"/>
        <v>0</v>
      </c>
      <c r="BY88" s="194">
        <f t="shared" si="207"/>
        <v>0</v>
      </c>
      <c r="BZ88" s="194">
        <f t="shared" si="207"/>
        <v>0</v>
      </c>
      <c r="CA88" s="194">
        <f t="shared" si="207"/>
        <v>0</v>
      </c>
      <c r="CB88" s="194">
        <f t="shared" si="207"/>
        <v>0</v>
      </c>
      <c r="CC88" s="194">
        <f t="shared" si="207"/>
        <v>0</v>
      </c>
      <c r="CD88" s="194">
        <f t="shared" si="207"/>
        <v>0</v>
      </c>
      <c r="CE88" s="194">
        <f t="shared" si="207"/>
        <v>0</v>
      </c>
      <c r="CF88" s="194">
        <f t="shared" si="207"/>
        <v>0</v>
      </c>
      <c r="CG88" s="194">
        <f t="shared" si="207"/>
        <v>0</v>
      </c>
      <c r="CH88" s="194">
        <f t="shared" si="206"/>
        <v>0</v>
      </c>
      <c r="CI88" s="194">
        <f t="shared" si="206"/>
        <v>0</v>
      </c>
      <c r="CJ88" s="194">
        <f t="shared" si="206"/>
        <v>0</v>
      </c>
      <c r="CK88" s="194">
        <f t="shared" si="206"/>
        <v>0</v>
      </c>
      <c r="CL88" s="194">
        <f t="shared" si="206"/>
        <v>0</v>
      </c>
      <c r="CM88" s="194">
        <f t="shared" si="206"/>
        <v>0</v>
      </c>
      <c r="CN88" s="194">
        <f t="shared" si="206"/>
        <v>0</v>
      </c>
      <c r="CO88" s="194">
        <f t="shared" si="206"/>
        <v>0</v>
      </c>
      <c r="CP88" s="194">
        <f t="shared" si="206"/>
        <v>0</v>
      </c>
      <c r="CQ88" s="194">
        <f t="shared" si="206"/>
        <v>0</v>
      </c>
      <c r="CR88" s="194">
        <f t="shared" si="206"/>
        <v>0</v>
      </c>
      <c r="CS88" s="194">
        <f t="shared" si="206"/>
        <v>0</v>
      </c>
      <c r="CT88" s="194">
        <f t="shared" si="206"/>
        <v>0</v>
      </c>
      <c r="CU88" s="194">
        <f t="shared" si="206"/>
        <v>0</v>
      </c>
      <c r="CV88" s="194">
        <f t="shared" si="206"/>
        <v>0</v>
      </c>
      <c r="CW88" s="194">
        <f t="shared" si="206"/>
        <v>0</v>
      </c>
      <c r="CX88" s="194">
        <f t="shared" si="206"/>
        <v>0</v>
      </c>
      <c r="CY88" s="194">
        <f t="shared" si="206"/>
        <v>0</v>
      </c>
      <c r="CZ88" s="194">
        <f t="shared" si="206"/>
        <v>0</v>
      </c>
      <c r="DA88" s="194">
        <f t="shared" si="206"/>
        <v>0</v>
      </c>
      <c r="DB88" s="194">
        <f t="shared" si="206"/>
        <v>0</v>
      </c>
      <c r="DC88" s="194">
        <f t="shared" si="206"/>
        <v>0</v>
      </c>
      <c r="DD88" s="194">
        <f t="shared" si="206"/>
        <v>0</v>
      </c>
      <c r="DE88" s="194">
        <f t="shared" si="206"/>
        <v>0</v>
      </c>
      <c r="DF88" s="194">
        <f t="shared" si="206"/>
        <v>0</v>
      </c>
      <c r="DG88" s="194">
        <f t="shared" si="206"/>
        <v>0</v>
      </c>
      <c r="DH88" s="194">
        <f t="shared" si="206"/>
        <v>0</v>
      </c>
      <c r="DI88" s="194">
        <f t="shared" si="206"/>
        <v>0</v>
      </c>
      <c r="DJ88" s="194">
        <f t="shared" si="206"/>
        <v>0</v>
      </c>
      <c r="DK88" s="194">
        <f t="shared" si="206"/>
        <v>0</v>
      </c>
      <c r="DL88" s="194">
        <f t="shared" si="206"/>
        <v>0</v>
      </c>
      <c r="DM88" s="194">
        <f t="shared" si="206"/>
        <v>0</v>
      </c>
      <c r="DN88" s="194">
        <f t="shared" si="206"/>
        <v>0</v>
      </c>
      <c r="DO88" s="194">
        <f t="shared" si="206"/>
        <v>0</v>
      </c>
      <c r="DP88" s="194">
        <f t="shared" si="206"/>
        <v>0</v>
      </c>
      <c r="DQ88" s="194">
        <f t="shared" si="206"/>
        <v>0</v>
      </c>
      <c r="DR88" s="194">
        <f t="shared" si="206"/>
        <v>0</v>
      </c>
      <c r="DS88" s="194">
        <f t="shared" si="206"/>
        <v>0</v>
      </c>
      <c r="DT88" s="194">
        <f t="shared" si="206"/>
        <v>0</v>
      </c>
      <c r="DU88" s="194">
        <f t="shared" si="206"/>
        <v>0</v>
      </c>
      <c r="DV88" s="194">
        <f t="shared" si="206"/>
        <v>0</v>
      </c>
      <c r="DW88" s="194">
        <f t="shared" si="206"/>
        <v>0</v>
      </c>
      <c r="DX88" s="194">
        <f t="shared" si="206"/>
        <v>0</v>
      </c>
      <c r="DY88" s="194">
        <f t="shared" si="206"/>
        <v>0</v>
      </c>
      <c r="DZ88" s="194">
        <f t="shared" si="206"/>
        <v>0</v>
      </c>
      <c r="EA88" s="194">
        <f t="shared" si="206"/>
        <v>0</v>
      </c>
      <c r="EB88" s="194">
        <f t="shared" si="206"/>
        <v>0</v>
      </c>
      <c r="EC88" s="194">
        <f t="shared" si="206"/>
        <v>0</v>
      </c>
      <c r="ED88" s="194">
        <f t="shared" si="206"/>
        <v>0</v>
      </c>
      <c r="EE88" s="194">
        <f t="shared" si="206"/>
        <v>0</v>
      </c>
      <c r="EF88" s="194">
        <f t="shared" si="206"/>
        <v>0</v>
      </c>
      <c r="EG88" s="194">
        <f t="shared" si="206"/>
        <v>0</v>
      </c>
      <c r="EH88" s="194">
        <f t="shared" si="206"/>
        <v>0</v>
      </c>
      <c r="EI88" s="194">
        <f t="shared" si="206"/>
        <v>0</v>
      </c>
      <c r="EJ88" s="194">
        <f t="shared" si="206"/>
        <v>0</v>
      </c>
      <c r="EK88" s="194">
        <f t="shared" si="206"/>
        <v>0</v>
      </c>
      <c r="EL88" s="194">
        <f t="shared" si="206"/>
        <v>0</v>
      </c>
      <c r="EM88" s="194">
        <f t="shared" si="206"/>
        <v>0</v>
      </c>
      <c r="EN88" s="194">
        <f t="shared" si="206"/>
        <v>0</v>
      </c>
      <c r="EO88" s="194">
        <f t="shared" si="206"/>
        <v>0</v>
      </c>
      <c r="EP88" s="194">
        <f t="shared" si="206"/>
        <v>0</v>
      </c>
      <c r="EQ88" s="194">
        <f t="shared" si="206"/>
        <v>0</v>
      </c>
      <c r="ER88" s="194">
        <f t="shared" si="206"/>
        <v>0</v>
      </c>
      <c r="ES88" s="194">
        <f t="shared" si="201"/>
        <v>0</v>
      </c>
      <c r="ET88" s="194">
        <f t="shared" si="199"/>
        <v>0</v>
      </c>
      <c r="EU88" s="194">
        <f t="shared" si="199"/>
        <v>0</v>
      </c>
      <c r="EV88" s="194">
        <f t="shared" si="199"/>
        <v>0</v>
      </c>
      <c r="EW88" s="194">
        <f t="shared" si="199"/>
        <v>0</v>
      </c>
      <c r="EX88" s="194">
        <f t="shared" si="199"/>
        <v>0</v>
      </c>
      <c r="EY88" s="194">
        <f t="shared" si="199"/>
        <v>0</v>
      </c>
      <c r="EZ88" s="194">
        <f t="shared" si="199"/>
        <v>0</v>
      </c>
      <c r="FA88" s="194">
        <f t="shared" si="199"/>
        <v>0</v>
      </c>
      <c r="FB88" s="194">
        <f t="shared" si="199"/>
        <v>0</v>
      </c>
    </row>
    <row r="89" spans="2:158" ht="11.25" hidden="1" customHeight="1" outlineLevel="1" x14ac:dyDescent="0.2">
      <c r="B89" s="190"/>
      <c r="C89" s="288">
        <f t="shared" si="191"/>
        <v>19</v>
      </c>
      <c r="D89" s="288">
        <f t="shared" si="191"/>
        <v>0</v>
      </c>
      <c r="E89" s="289">
        <f t="shared" si="192"/>
        <v>31</v>
      </c>
      <c r="F89" s="193">
        <v>1</v>
      </c>
      <c r="G89" s="193">
        <v>1</v>
      </c>
      <c r="H89" s="193">
        <v>1</v>
      </c>
      <c r="I89" s="193">
        <v>1</v>
      </c>
      <c r="J89" s="193">
        <v>1</v>
      </c>
      <c r="K89" s="193">
        <v>1</v>
      </c>
      <c r="L89" s="193">
        <v>1</v>
      </c>
      <c r="M89" s="193">
        <v>1</v>
      </c>
      <c r="N89" s="193">
        <v>1</v>
      </c>
      <c r="O89" s="193">
        <v>1</v>
      </c>
      <c r="P89" s="193">
        <v>1</v>
      </c>
      <c r="Q89" s="193">
        <v>1</v>
      </c>
      <c r="U89" s="194">
        <f t="shared" si="198"/>
        <v>0</v>
      </c>
      <c r="V89" s="194">
        <f t="shared" si="207"/>
        <v>0</v>
      </c>
      <c r="W89" s="194">
        <f t="shared" si="207"/>
        <v>0</v>
      </c>
      <c r="X89" s="194">
        <f t="shared" si="207"/>
        <v>0</v>
      </c>
      <c r="Y89" s="194">
        <f t="shared" si="207"/>
        <v>0</v>
      </c>
      <c r="Z89" s="194">
        <f t="shared" si="207"/>
        <v>0</v>
      </c>
      <c r="AA89" s="194">
        <f t="shared" si="207"/>
        <v>0</v>
      </c>
      <c r="AB89" s="194">
        <f t="shared" si="207"/>
        <v>0</v>
      </c>
      <c r="AC89" s="194">
        <f t="shared" si="207"/>
        <v>0</v>
      </c>
      <c r="AD89" s="194">
        <f t="shared" si="207"/>
        <v>0</v>
      </c>
      <c r="AE89" s="194">
        <f t="shared" si="207"/>
        <v>0</v>
      </c>
      <c r="AF89" s="194">
        <f t="shared" si="207"/>
        <v>0</v>
      </c>
      <c r="AG89" s="194">
        <f t="shared" si="207"/>
        <v>0</v>
      </c>
      <c r="AH89" s="194">
        <f t="shared" si="207"/>
        <v>0</v>
      </c>
      <c r="AI89" s="194">
        <f t="shared" si="207"/>
        <v>0</v>
      </c>
      <c r="AJ89" s="194">
        <f t="shared" si="207"/>
        <v>0</v>
      </c>
      <c r="AK89" s="194">
        <f t="shared" si="207"/>
        <v>0</v>
      </c>
      <c r="AL89" s="194">
        <f t="shared" si="207"/>
        <v>0</v>
      </c>
      <c r="AM89" s="194">
        <f t="shared" si="207"/>
        <v>0</v>
      </c>
      <c r="AN89" s="194">
        <f t="shared" si="207"/>
        <v>0</v>
      </c>
      <c r="AO89" s="194">
        <f t="shared" si="207"/>
        <v>0</v>
      </c>
      <c r="AP89" s="194">
        <f t="shared" si="207"/>
        <v>0</v>
      </c>
      <c r="AQ89" s="194">
        <f t="shared" si="207"/>
        <v>0</v>
      </c>
      <c r="AR89" s="194">
        <f t="shared" si="207"/>
        <v>0</v>
      </c>
      <c r="AS89" s="194">
        <f t="shared" si="207"/>
        <v>0</v>
      </c>
      <c r="AT89" s="194">
        <f t="shared" si="207"/>
        <v>0</v>
      </c>
      <c r="AU89" s="194">
        <f t="shared" si="207"/>
        <v>0</v>
      </c>
      <c r="AV89" s="194">
        <f t="shared" si="207"/>
        <v>0</v>
      </c>
      <c r="AW89" s="194">
        <f t="shared" si="207"/>
        <v>0</v>
      </c>
      <c r="AX89" s="194">
        <f t="shared" si="207"/>
        <v>0</v>
      </c>
      <c r="AY89" s="194">
        <f t="shared" si="207"/>
        <v>0</v>
      </c>
      <c r="AZ89" s="194">
        <f t="shared" si="207"/>
        <v>0</v>
      </c>
      <c r="BA89" s="194">
        <f t="shared" si="207"/>
        <v>0</v>
      </c>
      <c r="BB89" s="194">
        <f t="shared" si="207"/>
        <v>0</v>
      </c>
      <c r="BC89" s="194">
        <f t="shared" si="207"/>
        <v>0</v>
      </c>
      <c r="BD89" s="194">
        <f t="shared" si="207"/>
        <v>0</v>
      </c>
      <c r="BE89" s="194">
        <f t="shared" si="207"/>
        <v>0</v>
      </c>
      <c r="BF89" s="194">
        <f t="shared" si="207"/>
        <v>0</v>
      </c>
      <c r="BG89" s="194">
        <f t="shared" si="207"/>
        <v>0</v>
      </c>
      <c r="BH89" s="194">
        <f t="shared" si="207"/>
        <v>0</v>
      </c>
      <c r="BI89" s="194">
        <f t="shared" si="207"/>
        <v>0</v>
      </c>
      <c r="BJ89" s="194">
        <f t="shared" si="207"/>
        <v>0</v>
      </c>
      <c r="BK89" s="194">
        <f t="shared" si="207"/>
        <v>0</v>
      </c>
      <c r="BL89" s="194">
        <f t="shared" si="207"/>
        <v>0</v>
      </c>
      <c r="BM89" s="194">
        <f t="shared" si="207"/>
        <v>0</v>
      </c>
      <c r="BN89" s="194">
        <f t="shared" si="207"/>
        <v>0</v>
      </c>
      <c r="BO89" s="194">
        <f t="shared" si="207"/>
        <v>0</v>
      </c>
      <c r="BP89" s="194">
        <f t="shared" si="207"/>
        <v>0</v>
      </c>
      <c r="BQ89" s="194">
        <f t="shared" si="207"/>
        <v>0</v>
      </c>
      <c r="BR89" s="194">
        <f t="shared" si="207"/>
        <v>0</v>
      </c>
      <c r="BS89" s="194">
        <f t="shared" si="207"/>
        <v>0</v>
      </c>
      <c r="BT89" s="194">
        <f t="shared" si="207"/>
        <v>0</v>
      </c>
      <c r="BU89" s="194">
        <f t="shared" si="207"/>
        <v>0</v>
      </c>
      <c r="BV89" s="194">
        <f t="shared" si="207"/>
        <v>0</v>
      </c>
      <c r="BW89" s="194">
        <f t="shared" si="207"/>
        <v>0</v>
      </c>
      <c r="BX89" s="194">
        <f t="shared" si="207"/>
        <v>0</v>
      </c>
      <c r="BY89" s="194">
        <f t="shared" si="207"/>
        <v>0</v>
      </c>
      <c r="BZ89" s="194">
        <f t="shared" si="207"/>
        <v>0</v>
      </c>
      <c r="CA89" s="194">
        <f t="shared" si="207"/>
        <v>0</v>
      </c>
      <c r="CB89" s="194">
        <f t="shared" si="207"/>
        <v>0</v>
      </c>
      <c r="CC89" s="194">
        <f t="shared" si="207"/>
        <v>0</v>
      </c>
      <c r="CD89" s="194">
        <f t="shared" si="207"/>
        <v>0</v>
      </c>
      <c r="CE89" s="194">
        <f t="shared" si="207"/>
        <v>0</v>
      </c>
      <c r="CF89" s="194">
        <f t="shared" si="207"/>
        <v>0</v>
      </c>
      <c r="CG89" s="194">
        <f t="shared" si="207"/>
        <v>0</v>
      </c>
      <c r="CH89" s="194">
        <f t="shared" si="206"/>
        <v>0</v>
      </c>
      <c r="CI89" s="194">
        <f t="shared" si="206"/>
        <v>0</v>
      </c>
      <c r="CJ89" s="194">
        <f t="shared" si="206"/>
        <v>0</v>
      </c>
      <c r="CK89" s="194">
        <f t="shared" si="206"/>
        <v>0</v>
      </c>
      <c r="CL89" s="194">
        <f t="shared" si="206"/>
        <v>0</v>
      </c>
      <c r="CM89" s="194">
        <f t="shared" si="206"/>
        <v>0</v>
      </c>
      <c r="CN89" s="194">
        <f t="shared" si="206"/>
        <v>0</v>
      </c>
      <c r="CO89" s="194">
        <f t="shared" si="206"/>
        <v>0</v>
      </c>
      <c r="CP89" s="194">
        <f t="shared" si="206"/>
        <v>0</v>
      </c>
      <c r="CQ89" s="194">
        <f t="shared" si="206"/>
        <v>0</v>
      </c>
      <c r="CR89" s="194">
        <f t="shared" si="206"/>
        <v>0</v>
      </c>
      <c r="CS89" s="194">
        <f t="shared" si="206"/>
        <v>0</v>
      </c>
      <c r="CT89" s="194">
        <f t="shared" si="206"/>
        <v>0</v>
      </c>
      <c r="CU89" s="194">
        <f t="shared" si="206"/>
        <v>0</v>
      </c>
      <c r="CV89" s="194">
        <f t="shared" si="206"/>
        <v>0</v>
      </c>
      <c r="CW89" s="194">
        <f t="shared" si="206"/>
        <v>0</v>
      </c>
      <c r="CX89" s="194">
        <f t="shared" si="206"/>
        <v>0</v>
      </c>
      <c r="CY89" s="194">
        <f t="shared" si="206"/>
        <v>0</v>
      </c>
      <c r="CZ89" s="194">
        <f t="shared" si="206"/>
        <v>0</v>
      </c>
      <c r="DA89" s="194">
        <f t="shared" si="206"/>
        <v>0</v>
      </c>
      <c r="DB89" s="194">
        <f t="shared" si="206"/>
        <v>0</v>
      </c>
      <c r="DC89" s="194">
        <f t="shared" si="206"/>
        <v>0</v>
      </c>
      <c r="DD89" s="194">
        <f t="shared" si="206"/>
        <v>0</v>
      </c>
      <c r="DE89" s="194">
        <f t="shared" si="206"/>
        <v>0</v>
      </c>
      <c r="DF89" s="194">
        <f t="shared" si="206"/>
        <v>0</v>
      </c>
      <c r="DG89" s="194">
        <f t="shared" si="206"/>
        <v>0</v>
      </c>
      <c r="DH89" s="194">
        <f t="shared" si="206"/>
        <v>0</v>
      </c>
      <c r="DI89" s="194">
        <f t="shared" si="206"/>
        <v>0</v>
      </c>
      <c r="DJ89" s="194">
        <f t="shared" si="206"/>
        <v>0</v>
      </c>
      <c r="DK89" s="194">
        <f t="shared" si="206"/>
        <v>0</v>
      </c>
      <c r="DL89" s="194">
        <f t="shared" si="206"/>
        <v>0</v>
      </c>
      <c r="DM89" s="194">
        <f t="shared" si="206"/>
        <v>0</v>
      </c>
      <c r="DN89" s="194">
        <f t="shared" si="206"/>
        <v>0</v>
      </c>
      <c r="DO89" s="194">
        <f t="shared" si="206"/>
        <v>0</v>
      </c>
      <c r="DP89" s="194">
        <f t="shared" si="206"/>
        <v>0</v>
      </c>
      <c r="DQ89" s="194">
        <f t="shared" si="206"/>
        <v>0</v>
      </c>
      <c r="DR89" s="194">
        <f t="shared" si="206"/>
        <v>0</v>
      </c>
      <c r="DS89" s="194">
        <f t="shared" si="206"/>
        <v>0</v>
      </c>
      <c r="DT89" s="194">
        <f t="shared" si="206"/>
        <v>0</v>
      </c>
      <c r="DU89" s="194">
        <f t="shared" si="206"/>
        <v>0</v>
      </c>
      <c r="DV89" s="194">
        <f t="shared" si="206"/>
        <v>0</v>
      </c>
      <c r="DW89" s="194">
        <f t="shared" si="206"/>
        <v>0</v>
      </c>
      <c r="DX89" s="194">
        <f t="shared" si="206"/>
        <v>0</v>
      </c>
      <c r="DY89" s="194">
        <f t="shared" si="206"/>
        <v>0</v>
      </c>
      <c r="DZ89" s="194">
        <f t="shared" si="206"/>
        <v>0</v>
      </c>
      <c r="EA89" s="194">
        <f t="shared" si="206"/>
        <v>0</v>
      </c>
      <c r="EB89" s="194">
        <f t="shared" si="206"/>
        <v>0</v>
      </c>
      <c r="EC89" s="194">
        <f t="shared" si="206"/>
        <v>0</v>
      </c>
      <c r="ED89" s="194">
        <f t="shared" si="206"/>
        <v>0</v>
      </c>
      <c r="EE89" s="194">
        <f t="shared" si="206"/>
        <v>0</v>
      </c>
      <c r="EF89" s="194">
        <f t="shared" si="206"/>
        <v>0</v>
      </c>
      <c r="EG89" s="194">
        <f t="shared" si="206"/>
        <v>0</v>
      </c>
      <c r="EH89" s="194">
        <f t="shared" si="206"/>
        <v>0</v>
      </c>
      <c r="EI89" s="194">
        <f t="shared" si="206"/>
        <v>0</v>
      </c>
      <c r="EJ89" s="194">
        <f t="shared" si="206"/>
        <v>0</v>
      </c>
      <c r="EK89" s="194">
        <f t="shared" si="206"/>
        <v>0</v>
      </c>
      <c r="EL89" s="194">
        <f t="shared" si="206"/>
        <v>0</v>
      </c>
      <c r="EM89" s="194">
        <f t="shared" si="206"/>
        <v>0</v>
      </c>
      <c r="EN89" s="194">
        <f t="shared" si="206"/>
        <v>0</v>
      </c>
      <c r="EO89" s="194">
        <f t="shared" si="206"/>
        <v>0</v>
      </c>
      <c r="EP89" s="194">
        <f t="shared" si="206"/>
        <v>0</v>
      </c>
      <c r="EQ89" s="194">
        <f t="shared" si="206"/>
        <v>0</v>
      </c>
      <c r="ER89" s="194">
        <f t="shared" si="206"/>
        <v>0</v>
      </c>
      <c r="ES89" s="194">
        <f t="shared" si="201"/>
        <v>0</v>
      </c>
      <c r="ET89" s="194">
        <f t="shared" si="199"/>
        <v>0</v>
      </c>
      <c r="EU89" s="194">
        <f t="shared" si="199"/>
        <v>0</v>
      </c>
      <c r="EV89" s="194">
        <f t="shared" si="199"/>
        <v>0</v>
      </c>
      <c r="EW89" s="194">
        <f t="shared" si="199"/>
        <v>0</v>
      </c>
      <c r="EX89" s="194">
        <f t="shared" si="199"/>
        <v>0</v>
      </c>
      <c r="EY89" s="194">
        <f t="shared" si="199"/>
        <v>0</v>
      </c>
      <c r="EZ89" s="194">
        <f t="shared" si="199"/>
        <v>0</v>
      </c>
      <c r="FA89" s="194">
        <f t="shared" si="199"/>
        <v>0</v>
      </c>
      <c r="FB89" s="194">
        <f t="shared" si="199"/>
        <v>0</v>
      </c>
    </row>
    <row r="90" spans="2:158" ht="11.25" hidden="1" customHeight="1" outlineLevel="1" x14ac:dyDescent="0.2">
      <c r="B90" s="190"/>
      <c r="C90" s="288">
        <f t="shared" si="191"/>
        <v>20</v>
      </c>
      <c r="D90" s="288">
        <f t="shared" si="191"/>
        <v>0</v>
      </c>
      <c r="E90" s="289">
        <f t="shared" si="192"/>
        <v>31</v>
      </c>
      <c r="F90" s="193">
        <v>1</v>
      </c>
      <c r="G90" s="193">
        <v>1</v>
      </c>
      <c r="H90" s="193">
        <v>1</v>
      </c>
      <c r="I90" s="193">
        <v>1</v>
      </c>
      <c r="J90" s="193">
        <v>1</v>
      </c>
      <c r="K90" s="193">
        <v>1</v>
      </c>
      <c r="L90" s="193">
        <v>1</v>
      </c>
      <c r="M90" s="193">
        <v>1</v>
      </c>
      <c r="N90" s="193">
        <v>1</v>
      </c>
      <c r="O90" s="193">
        <v>1</v>
      </c>
      <c r="P90" s="193">
        <v>1</v>
      </c>
      <c r="Q90" s="193">
        <v>1</v>
      </c>
      <c r="U90" s="194">
        <f t="shared" si="198"/>
        <v>0</v>
      </c>
      <c r="V90" s="194">
        <f t="shared" si="207"/>
        <v>0</v>
      </c>
      <c r="W90" s="194">
        <f t="shared" si="207"/>
        <v>0</v>
      </c>
      <c r="X90" s="194">
        <f t="shared" si="207"/>
        <v>0</v>
      </c>
      <c r="Y90" s="194">
        <f t="shared" si="207"/>
        <v>0</v>
      </c>
      <c r="Z90" s="194">
        <f t="shared" si="207"/>
        <v>0</v>
      </c>
      <c r="AA90" s="194">
        <f t="shared" si="207"/>
        <v>0</v>
      </c>
      <c r="AB90" s="194">
        <f t="shared" si="207"/>
        <v>0</v>
      </c>
      <c r="AC90" s="194">
        <f t="shared" si="207"/>
        <v>0</v>
      </c>
      <c r="AD90" s="194">
        <f t="shared" si="207"/>
        <v>0</v>
      </c>
      <c r="AE90" s="194">
        <f t="shared" si="207"/>
        <v>0</v>
      </c>
      <c r="AF90" s="194">
        <f t="shared" si="207"/>
        <v>0</v>
      </c>
      <c r="AG90" s="194">
        <f t="shared" si="207"/>
        <v>0</v>
      </c>
      <c r="AH90" s="194">
        <f t="shared" si="207"/>
        <v>0</v>
      </c>
      <c r="AI90" s="194">
        <f t="shared" si="207"/>
        <v>0</v>
      </c>
      <c r="AJ90" s="194">
        <f t="shared" si="207"/>
        <v>0</v>
      </c>
      <c r="AK90" s="194">
        <f t="shared" si="207"/>
        <v>0</v>
      </c>
      <c r="AL90" s="194">
        <f t="shared" si="207"/>
        <v>0</v>
      </c>
      <c r="AM90" s="194">
        <f t="shared" si="207"/>
        <v>0</v>
      </c>
      <c r="AN90" s="194">
        <f t="shared" si="207"/>
        <v>0</v>
      </c>
      <c r="AO90" s="194">
        <f t="shared" si="207"/>
        <v>0</v>
      </c>
      <c r="AP90" s="194">
        <f t="shared" si="207"/>
        <v>0</v>
      </c>
      <c r="AQ90" s="194">
        <f t="shared" si="207"/>
        <v>0</v>
      </c>
      <c r="AR90" s="194">
        <f t="shared" si="207"/>
        <v>0</v>
      </c>
      <c r="AS90" s="194">
        <f t="shared" si="207"/>
        <v>0</v>
      </c>
      <c r="AT90" s="194">
        <f t="shared" si="207"/>
        <v>0</v>
      </c>
      <c r="AU90" s="194">
        <f t="shared" si="207"/>
        <v>0</v>
      </c>
      <c r="AV90" s="194">
        <f t="shared" si="207"/>
        <v>0</v>
      </c>
      <c r="AW90" s="194">
        <f t="shared" si="207"/>
        <v>0</v>
      </c>
      <c r="AX90" s="194">
        <f t="shared" si="207"/>
        <v>0</v>
      </c>
      <c r="AY90" s="194">
        <f t="shared" si="207"/>
        <v>0</v>
      </c>
      <c r="AZ90" s="194">
        <f t="shared" si="207"/>
        <v>0</v>
      </c>
      <c r="BA90" s="194">
        <f t="shared" si="207"/>
        <v>0</v>
      </c>
      <c r="BB90" s="194">
        <f t="shared" si="207"/>
        <v>0</v>
      </c>
      <c r="BC90" s="194">
        <f t="shared" si="207"/>
        <v>0</v>
      </c>
      <c r="BD90" s="194">
        <f t="shared" si="207"/>
        <v>0</v>
      </c>
      <c r="BE90" s="194">
        <f t="shared" si="207"/>
        <v>0</v>
      </c>
      <c r="BF90" s="194">
        <f t="shared" si="207"/>
        <v>0</v>
      </c>
      <c r="BG90" s="194">
        <f t="shared" si="207"/>
        <v>0</v>
      </c>
      <c r="BH90" s="194">
        <f t="shared" si="207"/>
        <v>0</v>
      </c>
      <c r="BI90" s="194">
        <f t="shared" si="207"/>
        <v>0</v>
      </c>
      <c r="BJ90" s="194">
        <f t="shared" si="207"/>
        <v>0</v>
      </c>
      <c r="BK90" s="194">
        <f t="shared" si="207"/>
        <v>0</v>
      </c>
      <c r="BL90" s="194">
        <f t="shared" si="207"/>
        <v>0</v>
      </c>
      <c r="BM90" s="194">
        <f t="shared" si="207"/>
        <v>0</v>
      </c>
      <c r="BN90" s="194">
        <f t="shared" si="207"/>
        <v>0</v>
      </c>
      <c r="BO90" s="194">
        <f t="shared" si="207"/>
        <v>0</v>
      </c>
      <c r="BP90" s="194">
        <f t="shared" si="207"/>
        <v>0</v>
      </c>
      <c r="BQ90" s="194">
        <f t="shared" si="207"/>
        <v>0</v>
      </c>
      <c r="BR90" s="194">
        <f t="shared" si="207"/>
        <v>0</v>
      </c>
      <c r="BS90" s="194">
        <f t="shared" si="207"/>
        <v>0</v>
      </c>
      <c r="BT90" s="194">
        <f t="shared" si="207"/>
        <v>0</v>
      </c>
      <c r="BU90" s="194">
        <f t="shared" si="207"/>
        <v>0</v>
      </c>
      <c r="BV90" s="194">
        <f t="shared" si="207"/>
        <v>0</v>
      </c>
      <c r="BW90" s="194">
        <f t="shared" si="207"/>
        <v>0</v>
      </c>
      <c r="BX90" s="194">
        <f t="shared" si="207"/>
        <v>0</v>
      </c>
      <c r="BY90" s="194">
        <f t="shared" si="207"/>
        <v>0</v>
      </c>
      <c r="BZ90" s="194">
        <f t="shared" si="207"/>
        <v>0</v>
      </c>
      <c r="CA90" s="194">
        <f t="shared" si="207"/>
        <v>0</v>
      </c>
      <c r="CB90" s="194">
        <f t="shared" si="207"/>
        <v>0</v>
      </c>
      <c r="CC90" s="194">
        <f t="shared" si="207"/>
        <v>0</v>
      </c>
      <c r="CD90" s="194">
        <f t="shared" si="207"/>
        <v>0</v>
      </c>
      <c r="CE90" s="194">
        <f t="shared" si="207"/>
        <v>0</v>
      </c>
      <c r="CF90" s="194">
        <f t="shared" si="207"/>
        <v>0</v>
      </c>
      <c r="CG90" s="194">
        <f t="shared" ref="CG90:ER93" si="208">(CG$14&lt;=$E90)*INDEX($F90:$Q90,CG$16)</f>
        <v>0</v>
      </c>
      <c r="CH90" s="194">
        <f t="shared" si="208"/>
        <v>0</v>
      </c>
      <c r="CI90" s="194">
        <f t="shared" si="208"/>
        <v>0</v>
      </c>
      <c r="CJ90" s="194">
        <f t="shared" si="208"/>
        <v>0</v>
      </c>
      <c r="CK90" s="194">
        <f t="shared" si="208"/>
        <v>0</v>
      </c>
      <c r="CL90" s="194">
        <f t="shared" si="208"/>
        <v>0</v>
      </c>
      <c r="CM90" s="194">
        <f t="shared" si="208"/>
        <v>0</v>
      </c>
      <c r="CN90" s="194">
        <f t="shared" si="208"/>
        <v>0</v>
      </c>
      <c r="CO90" s="194">
        <f t="shared" si="208"/>
        <v>0</v>
      </c>
      <c r="CP90" s="194">
        <f t="shared" si="208"/>
        <v>0</v>
      </c>
      <c r="CQ90" s="194">
        <f t="shared" si="208"/>
        <v>0</v>
      </c>
      <c r="CR90" s="194">
        <f t="shared" si="208"/>
        <v>0</v>
      </c>
      <c r="CS90" s="194">
        <f t="shared" si="208"/>
        <v>0</v>
      </c>
      <c r="CT90" s="194">
        <f t="shared" si="208"/>
        <v>0</v>
      </c>
      <c r="CU90" s="194">
        <f t="shared" si="208"/>
        <v>0</v>
      </c>
      <c r="CV90" s="194">
        <f t="shared" si="208"/>
        <v>0</v>
      </c>
      <c r="CW90" s="194">
        <f t="shared" si="208"/>
        <v>0</v>
      </c>
      <c r="CX90" s="194">
        <f t="shared" si="208"/>
        <v>0</v>
      </c>
      <c r="CY90" s="194">
        <f t="shared" si="208"/>
        <v>0</v>
      </c>
      <c r="CZ90" s="194">
        <f t="shared" si="208"/>
        <v>0</v>
      </c>
      <c r="DA90" s="194">
        <f t="shared" si="208"/>
        <v>0</v>
      </c>
      <c r="DB90" s="194">
        <f t="shared" si="208"/>
        <v>0</v>
      </c>
      <c r="DC90" s="194">
        <f t="shared" si="208"/>
        <v>0</v>
      </c>
      <c r="DD90" s="194">
        <f t="shared" si="208"/>
        <v>0</v>
      </c>
      <c r="DE90" s="194">
        <f t="shared" si="208"/>
        <v>0</v>
      </c>
      <c r="DF90" s="194">
        <f t="shared" si="208"/>
        <v>0</v>
      </c>
      <c r="DG90" s="194">
        <f t="shared" si="208"/>
        <v>0</v>
      </c>
      <c r="DH90" s="194">
        <f t="shared" si="208"/>
        <v>0</v>
      </c>
      <c r="DI90" s="194">
        <f t="shared" si="208"/>
        <v>0</v>
      </c>
      <c r="DJ90" s="194">
        <f t="shared" si="208"/>
        <v>0</v>
      </c>
      <c r="DK90" s="194">
        <f t="shared" si="208"/>
        <v>0</v>
      </c>
      <c r="DL90" s="194">
        <f t="shared" si="208"/>
        <v>0</v>
      </c>
      <c r="DM90" s="194">
        <f t="shared" si="208"/>
        <v>0</v>
      </c>
      <c r="DN90" s="194">
        <f t="shared" si="208"/>
        <v>0</v>
      </c>
      <c r="DO90" s="194">
        <f t="shared" si="208"/>
        <v>0</v>
      </c>
      <c r="DP90" s="194">
        <f t="shared" si="208"/>
        <v>0</v>
      </c>
      <c r="DQ90" s="194">
        <f t="shared" si="208"/>
        <v>0</v>
      </c>
      <c r="DR90" s="194">
        <f t="shared" si="208"/>
        <v>0</v>
      </c>
      <c r="DS90" s="194">
        <f t="shared" si="208"/>
        <v>0</v>
      </c>
      <c r="DT90" s="194">
        <f t="shared" si="208"/>
        <v>0</v>
      </c>
      <c r="DU90" s="194">
        <f t="shared" si="208"/>
        <v>0</v>
      </c>
      <c r="DV90" s="194">
        <f t="shared" si="208"/>
        <v>0</v>
      </c>
      <c r="DW90" s="194">
        <f t="shared" si="208"/>
        <v>0</v>
      </c>
      <c r="DX90" s="194">
        <f t="shared" si="208"/>
        <v>0</v>
      </c>
      <c r="DY90" s="194">
        <f t="shared" si="208"/>
        <v>0</v>
      </c>
      <c r="DZ90" s="194">
        <f t="shared" si="208"/>
        <v>0</v>
      </c>
      <c r="EA90" s="194">
        <f t="shared" si="208"/>
        <v>0</v>
      </c>
      <c r="EB90" s="194">
        <f t="shared" si="208"/>
        <v>0</v>
      </c>
      <c r="EC90" s="194">
        <f t="shared" si="208"/>
        <v>0</v>
      </c>
      <c r="ED90" s="194">
        <f t="shared" si="208"/>
        <v>0</v>
      </c>
      <c r="EE90" s="194">
        <f t="shared" si="208"/>
        <v>0</v>
      </c>
      <c r="EF90" s="194">
        <f t="shared" si="208"/>
        <v>0</v>
      </c>
      <c r="EG90" s="194">
        <f t="shared" si="208"/>
        <v>0</v>
      </c>
      <c r="EH90" s="194">
        <f t="shared" si="208"/>
        <v>0</v>
      </c>
      <c r="EI90" s="194">
        <f t="shared" si="208"/>
        <v>0</v>
      </c>
      <c r="EJ90" s="194">
        <f t="shared" si="208"/>
        <v>0</v>
      </c>
      <c r="EK90" s="194">
        <f t="shared" si="208"/>
        <v>0</v>
      </c>
      <c r="EL90" s="194">
        <f t="shared" si="208"/>
        <v>0</v>
      </c>
      <c r="EM90" s="194">
        <f t="shared" si="208"/>
        <v>0</v>
      </c>
      <c r="EN90" s="194">
        <f t="shared" si="208"/>
        <v>0</v>
      </c>
      <c r="EO90" s="194">
        <f t="shared" si="208"/>
        <v>0</v>
      </c>
      <c r="EP90" s="194">
        <f t="shared" si="208"/>
        <v>0</v>
      </c>
      <c r="EQ90" s="194">
        <f t="shared" si="208"/>
        <v>0</v>
      </c>
      <c r="ER90" s="194">
        <f t="shared" si="208"/>
        <v>0</v>
      </c>
      <c r="ES90" s="194">
        <f t="shared" si="201"/>
        <v>0</v>
      </c>
      <c r="ET90" s="194">
        <f t="shared" ref="ET90:FB91" si="209">(ET$14&lt;=$E90)*INDEX($F90:$Q90,ET$16)</f>
        <v>0</v>
      </c>
      <c r="EU90" s="194">
        <f t="shared" si="209"/>
        <v>0</v>
      </c>
      <c r="EV90" s="194">
        <f t="shared" si="209"/>
        <v>0</v>
      </c>
      <c r="EW90" s="194">
        <f t="shared" si="209"/>
        <v>0</v>
      </c>
      <c r="EX90" s="194">
        <f t="shared" si="209"/>
        <v>0</v>
      </c>
      <c r="EY90" s="194">
        <f t="shared" si="209"/>
        <v>0</v>
      </c>
      <c r="EZ90" s="194">
        <f t="shared" si="209"/>
        <v>0</v>
      </c>
      <c r="FA90" s="194">
        <f t="shared" si="209"/>
        <v>0</v>
      </c>
      <c r="FB90" s="194">
        <f t="shared" si="209"/>
        <v>0</v>
      </c>
    </row>
    <row r="91" spans="2:158" ht="11.25" hidden="1" customHeight="1" outlineLevel="1" x14ac:dyDescent="0.2">
      <c r="B91" s="190"/>
      <c r="C91" s="288">
        <f t="shared" ref="C91:D110" si="210">C44</f>
        <v>21</v>
      </c>
      <c r="D91" s="288">
        <f t="shared" si="210"/>
        <v>0</v>
      </c>
      <c r="E91" s="289">
        <f t="shared" si="192"/>
        <v>31</v>
      </c>
      <c r="F91" s="193">
        <v>1</v>
      </c>
      <c r="G91" s="193">
        <v>1</v>
      </c>
      <c r="H91" s="193">
        <v>1</v>
      </c>
      <c r="I91" s="193">
        <v>1</v>
      </c>
      <c r="J91" s="193">
        <v>1</v>
      </c>
      <c r="K91" s="193">
        <v>1</v>
      </c>
      <c r="L91" s="193">
        <v>1</v>
      </c>
      <c r="M91" s="193">
        <v>1</v>
      </c>
      <c r="N91" s="193">
        <v>1</v>
      </c>
      <c r="O91" s="193">
        <v>1</v>
      </c>
      <c r="P91" s="193">
        <v>1</v>
      </c>
      <c r="Q91" s="193">
        <v>1</v>
      </c>
      <c r="U91" s="194">
        <f t="shared" ref="U91:AD100" si="211">(U$14&lt;=$E91)*INDEX($F91:$Q91,U$16)</f>
        <v>0</v>
      </c>
      <c r="V91" s="194">
        <f t="shared" si="211"/>
        <v>0</v>
      </c>
      <c r="W91" s="194">
        <f t="shared" si="211"/>
        <v>0</v>
      </c>
      <c r="X91" s="194">
        <f t="shared" si="211"/>
        <v>0</v>
      </c>
      <c r="Y91" s="194">
        <f t="shared" si="211"/>
        <v>0</v>
      </c>
      <c r="Z91" s="194">
        <f t="shared" si="211"/>
        <v>0</v>
      </c>
      <c r="AA91" s="194">
        <f t="shared" si="211"/>
        <v>0</v>
      </c>
      <c r="AB91" s="194">
        <f t="shared" si="211"/>
        <v>0</v>
      </c>
      <c r="AC91" s="194">
        <f t="shared" si="211"/>
        <v>0</v>
      </c>
      <c r="AD91" s="194">
        <f t="shared" si="211"/>
        <v>0</v>
      </c>
      <c r="AE91" s="194">
        <f t="shared" ref="AE91:AN100" si="212">(AE$14&lt;=$E91)*INDEX($F91:$Q91,AE$16)</f>
        <v>0</v>
      </c>
      <c r="AF91" s="194">
        <f t="shared" si="212"/>
        <v>0</v>
      </c>
      <c r="AG91" s="194">
        <f t="shared" si="212"/>
        <v>0</v>
      </c>
      <c r="AH91" s="194">
        <f t="shared" si="212"/>
        <v>0</v>
      </c>
      <c r="AI91" s="194">
        <f t="shared" si="212"/>
        <v>0</v>
      </c>
      <c r="AJ91" s="194">
        <f t="shared" si="212"/>
        <v>0</v>
      </c>
      <c r="AK91" s="194">
        <f t="shared" si="212"/>
        <v>0</v>
      </c>
      <c r="AL91" s="194">
        <f t="shared" si="212"/>
        <v>0</v>
      </c>
      <c r="AM91" s="194">
        <f t="shared" si="212"/>
        <v>0</v>
      </c>
      <c r="AN91" s="194">
        <f t="shared" si="212"/>
        <v>0</v>
      </c>
      <c r="AO91" s="194">
        <f t="shared" ref="AO91:AX100" si="213">(AO$14&lt;=$E91)*INDEX($F91:$Q91,AO$16)</f>
        <v>0</v>
      </c>
      <c r="AP91" s="194">
        <f t="shared" si="213"/>
        <v>0</v>
      </c>
      <c r="AQ91" s="194">
        <f t="shared" si="213"/>
        <v>0</v>
      </c>
      <c r="AR91" s="194">
        <f t="shared" si="213"/>
        <v>0</v>
      </c>
      <c r="AS91" s="194">
        <f t="shared" si="213"/>
        <v>0</v>
      </c>
      <c r="AT91" s="194">
        <f t="shared" si="213"/>
        <v>0</v>
      </c>
      <c r="AU91" s="194">
        <f t="shared" si="213"/>
        <v>0</v>
      </c>
      <c r="AV91" s="194">
        <f t="shared" si="213"/>
        <v>0</v>
      </c>
      <c r="AW91" s="194">
        <f t="shared" si="213"/>
        <v>0</v>
      </c>
      <c r="AX91" s="194">
        <f t="shared" si="213"/>
        <v>0</v>
      </c>
      <c r="AY91" s="194">
        <f t="shared" ref="AY91:BH100" si="214">(AY$14&lt;=$E91)*INDEX($F91:$Q91,AY$16)</f>
        <v>0</v>
      </c>
      <c r="AZ91" s="194">
        <f t="shared" si="214"/>
        <v>0</v>
      </c>
      <c r="BA91" s="194">
        <f t="shared" si="214"/>
        <v>0</v>
      </c>
      <c r="BB91" s="194">
        <f t="shared" si="214"/>
        <v>0</v>
      </c>
      <c r="BC91" s="194">
        <f t="shared" si="214"/>
        <v>0</v>
      </c>
      <c r="BD91" s="194">
        <f t="shared" si="214"/>
        <v>0</v>
      </c>
      <c r="BE91" s="194">
        <f t="shared" si="214"/>
        <v>0</v>
      </c>
      <c r="BF91" s="194">
        <f t="shared" si="214"/>
        <v>0</v>
      </c>
      <c r="BG91" s="194">
        <f t="shared" si="214"/>
        <v>0</v>
      </c>
      <c r="BH91" s="194">
        <f t="shared" si="214"/>
        <v>0</v>
      </c>
      <c r="BI91" s="194">
        <f t="shared" ref="BI91:BR100" si="215">(BI$14&lt;=$E91)*INDEX($F91:$Q91,BI$16)</f>
        <v>0</v>
      </c>
      <c r="BJ91" s="194">
        <f t="shared" si="215"/>
        <v>0</v>
      </c>
      <c r="BK91" s="194">
        <f t="shared" si="215"/>
        <v>0</v>
      </c>
      <c r="BL91" s="194">
        <f t="shared" si="215"/>
        <v>0</v>
      </c>
      <c r="BM91" s="194">
        <f t="shared" si="215"/>
        <v>0</v>
      </c>
      <c r="BN91" s="194">
        <f t="shared" si="215"/>
        <v>0</v>
      </c>
      <c r="BO91" s="194">
        <f t="shared" si="215"/>
        <v>0</v>
      </c>
      <c r="BP91" s="194">
        <f t="shared" si="215"/>
        <v>0</v>
      </c>
      <c r="BQ91" s="194">
        <f t="shared" si="215"/>
        <v>0</v>
      </c>
      <c r="BR91" s="194">
        <f t="shared" si="215"/>
        <v>0</v>
      </c>
      <c r="BS91" s="194">
        <f t="shared" ref="BS91:CB100" si="216">(BS$14&lt;=$E91)*INDEX($F91:$Q91,BS$16)</f>
        <v>0</v>
      </c>
      <c r="BT91" s="194">
        <f t="shared" si="216"/>
        <v>0</v>
      </c>
      <c r="BU91" s="194">
        <f t="shared" si="216"/>
        <v>0</v>
      </c>
      <c r="BV91" s="194">
        <f t="shared" si="216"/>
        <v>0</v>
      </c>
      <c r="BW91" s="194">
        <f t="shared" si="216"/>
        <v>0</v>
      </c>
      <c r="BX91" s="194">
        <f t="shared" si="216"/>
        <v>0</v>
      </c>
      <c r="BY91" s="194">
        <f t="shared" si="216"/>
        <v>0</v>
      </c>
      <c r="BZ91" s="194">
        <f t="shared" si="216"/>
        <v>0</v>
      </c>
      <c r="CA91" s="194">
        <f t="shared" si="216"/>
        <v>0</v>
      </c>
      <c r="CB91" s="194">
        <f t="shared" si="216"/>
        <v>0</v>
      </c>
      <c r="CC91" s="194">
        <f t="shared" ref="CC91:CL100" si="217">(CC$14&lt;=$E91)*INDEX($F91:$Q91,CC$16)</f>
        <v>0</v>
      </c>
      <c r="CD91" s="194">
        <f t="shared" si="217"/>
        <v>0</v>
      </c>
      <c r="CE91" s="194">
        <f t="shared" si="217"/>
        <v>0</v>
      </c>
      <c r="CF91" s="194">
        <f t="shared" si="217"/>
        <v>0</v>
      </c>
      <c r="CG91" s="194">
        <f t="shared" si="217"/>
        <v>0</v>
      </c>
      <c r="CH91" s="194">
        <f t="shared" si="217"/>
        <v>0</v>
      </c>
      <c r="CI91" s="194">
        <f t="shared" si="217"/>
        <v>0</v>
      </c>
      <c r="CJ91" s="194">
        <f t="shared" si="217"/>
        <v>0</v>
      </c>
      <c r="CK91" s="194">
        <f t="shared" si="217"/>
        <v>0</v>
      </c>
      <c r="CL91" s="194">
        <f t="shared" si="217"/>
        <v>0</v>
      </c>
      <c r="CM91" s="194">
        <f t="shared" si="208"/>
        <v>0</v>
      </c>
      <c r="CN91" s="194">
        <f t="shared" si="208"/>
        <v>0</v>
      </c>
      <c r="CO91" s="194">
        <f t="shared" si="208"/>
        <v>0</v>
      </c>
      <c r="CP91" s="194">
        <f t="shared" si="208"/>
        <v>0</v>
      </c>
      <c r="CQ91" s="194">
        <f t="shared" si="208"/>
        <v>0</v>
      </c>
      <c r="CR91" s="194">
        <f t="shared" si="208"/>
        <v>0</v>
      </c>
      <c r="CS91" s="194">
        <f t="shared" si="208"/>
        <v>0</v>
      </c>
      <c r="CT91" s="194">
        <f t="shared" si="208"/>
        <v>0</v>
      </c>
      <c r="CU91" s="194">
        <f t="shared" si="208"/>
        <v>0</v>
      </c>
      <c r="CV91" s="194">
        <f t="shared" si="208"/>
        <v>0</v>
      </c>
      <c r="CW91" s="194">
        <f t="shared" si="208"/>
        <v>0</v>
      </c>
      <c r="CX91" s="194">
        <f t="shared" si="208"/>
        <v>0</v>
      </c>
      <c r="CY91" s="194">
        <f t="shared" si="208"/>
        <v>0</v>
      </c>
      <c r="CZ91" s="194">
        <f t="shared" si="208"/>
        <v>0</v>
      </c>
      <c r="DA91" s="194">
        <f t="shared" si="208"/>
        <v>0</v>
      </c>
      <c r="DB91" s="194">
        <f t="shared" si="208"/>
        <v>0</v>
      </c>
      <c r="DC91" s="194">
        <f t="shared" si="208"/>
        <v>0</v>
      </c>
      <c r="DD91" s="194">
        <f t="shared" si="208"/>
        <v>0</v>
      </c>
      <c r="DE91" s="194">
        <f t="shared" si="208"/>
        <v>0</v>
      </c>
      <c r="DF91" s="194">
        <f t="shared" si="208"/>
        <v>0</v>
      </c>
      <c r="DG91" s="194">
        <f t="shared" si="208"/>
        <v>0</v>
      </c>
      <c r="DH91" s="194">
        <f t="shared" si="208"/>
        <v>0</v>
      </c>
      <c r="DI91" s="194">
        <f t="shared" si="208"/>
        <v>0</v>
      </c>
      <c r="DJ91" s="194">
        <f t="shared" si="208"/>
        <v>0</v>
      </c>
      <c r="DK91" s="194">
        <f t="shared" si="208"/>
        <v>0</v>
      </c>
      <c r="DL91" s="194">
        <f t="shared" si="208"/>
        <v>0</v>
      </c>
      <c r="DM91" s="194">
        <f t="shared" si="208"/>
        <v>0</v>
      </c>
      <c r="DN91" s="194">
        <f t="shared" si="208"/>
        <v>0</v>
      </c>
      <c r="DO91" s="194">
        <f t="shared" si="208"/>
        <v>0</v>
      </c>
      <c r="DP91" s="194">
        <f t="shared" si="208"/>
        <v>0</v>
      </c>
      <c r="DQ91" s="194">
        <f t="shared" si="208"/>
        <v>0</v>
      </c>
      <c r="DR91" s="194">
        <f t="shared" si="208"/>
        <v>0</v>
      </c>
      <c r="DS91" s="194">
        <f t="shared" si="208"/>
        <v>0</v>
      </c>
      <c r="DT91" s="194">
        <f t="shared" si="208"/>
        <v>0</v>
      </c>
      <c r="DU91" s="194">
        <f t="shared" si="208"/>
        <v>0</v>
      </c>
      <c r="DV91" s="194">
        <f t="shared" si="208"/>
        <v>0</v>
      </c>
      <c r="DW91" s="194">
        <f t="shared" si="208"/>
        <v>0</v>
      </c>
      <c r="DX91" s="194">
        <f t="shared" si="208"/>
        <v>0</v>
      </c>
      <c r="DY91" s="194">
        <f t="shared" si="208"/>
        <v>0</v>
      </c>
      <c r="DZ91" s="194">
        <f t="shared" si="208"/>
        <v>0</v>
      </c>
      <c r="EA91" s="194">
        <f t="shared" si="208"/>
        <v>0</v>
      </c>
      <c r="EB91" s="194">
        <f t="shared" si="208"/>
        <v>0</v>
      </c>
      <c r="EC91" s="194">
        <f t="shared" si="208"/>
        <v>0</v>
      </c>
      <c r="ED91" s="194">
        <f t="shared" si="208"/>
        <v>0</v>
      </c>
      <c r="EE91" s="194">
        <f t="shared" si="208"/>
        <v>0</v>
      </c>
      <c r="EF91" s="194">
        <f t="shared" si="208"/>
        <v>0</v>
      </c>
      <c r="EG91" s="194">
        <f t="shared" si="208"/>
        <v>0</v>
      </c>
      <c r="EH91" s="194">
        <f t="shared" si="208"/>
        <v>0</v>
      </c>
      <c r="EI91" s="194">
        <f t="shared" si="208"/>
        <v>0</v>
      </c>
      <c r="EJ91" s="194">
        <f t="shared" si="208"/>
        <v>0</v>
      </c>
      <c r="EK91" s="194">
        <f t="shared" si="208"/>
        <v>0</v>
      </c>
      <c r="EL91" s="194">
        <f t="shared" si="208"/>
        <v>0</v>
      </c>
      <c r="EM91" s="194">
        <f t="shared" si="208"/>
        <v>0</v>
      </c>
      <c r="EN91" s="194">
        <f t="shared" si="208"/>
        <v>0</v>
      </c>
      <c r="EO91" s="194">
        <f t="shared" si="208"/>
        <v>0</v>
      </c>
      <c r="EP91" s="194">
        <f t="shared" si="208"/>
        <v>0</v>
      </c>
      <c r="EQ91" s="194">
        <f t="shared" si="208"/>
        <v>0</v>
      </c>
      <c r="ER91" s="194">
        <f t="shared" si="208"/>
        <v>0</v>
      </c>
      <c r="ES91" s="194">
        <f t="shared" si="201"/>
        <v>0</v>
      </c>
      <c r="ET91" s="194">
        <f t="shared" si="209"/>
        <v>0</v>
      </c>
      <c r="EU91" s="194">
        <f t="shared" si="209"/>
        <v>0</v>
      </c>
      <c r="EV91" s="194">
        <f t="shared" si="209"/>
        <v>0</v>
      </c>
      <c r="EW91" s="194">
        <f t="shared" si="209"/>
        <v>0</v>
      </c>
      <c r="EX91" s="194">
        <f t="shared" si="209"/>
        <v>0</v>
      </c>
      <c r="EY91" s="194">
        <f t="shared" si="209"/>
        <v>0</v>
      </c>
      <c r="EZ91" s="194">
        <f t="shared" si="209"/>
        <v>0</v>
      </c>
      <c r="FA91" s="194">
        <f t="shared" si="209"/>
        <v>0</v>
      </c>
      <c r="FB91" s="194">
        <f t="shared" si="209"/>
        <v>0</v>
      </c>
    </row>
    <row r="92" spans="2:158" ht="11.25" hidden="1" customHeight="1" outlineLevel="1" x14ac:dyDescent="0.2">
      <c r="B92" s="190"/>
      <c r="C92" s="288">
        <f t="shared" si="210"/>
        <v>22</v>
      </c>
      <c r="D92" s="288">
        <f t="shared" si="210"/>
        <v>0</v>
      </c>
      <c r="E92" s="289">
        <f t="shared" si="192"/>
        <v>31</v>
      </c>
      <c r="F92" s="193">
        <v>1</v>
      </c>
      <c r="G92" s="193">
        <v>1</v>
      </c>
      <c r="H92" s="193">
        <v>1</v>
      </c>
      <c r="I92" s="193">
        <v>1</v>
      </c>
      <c r="J92" s="193">
        <v>1</v>
      </c>
      <c r="K92" s="193">
        <v>1</v>
      </c>
      <c r="L92" s="193">
        <v>1</v>
      </c>
      <c r="M92" s="193">
        <v>1</v>
      </c>
      <c r="N92" s="193">
        <v>1</v>
      </c>
      <c r="O92" s="193">
        <v>1</v>
      </c>
      <c r="P92" s="193">
        <v>1</v>
      </c>
      <c r="Q92" s="193">
        <v>1</v>
      </c>
      <c r="U92" s="194">
        <f t="shared" si="211"/>
        <v>0</v>
      </c>
      <c r="V92" s="194">
        <f t="shared" si="211"/>
        <v>0</v>
      </c>
      <c r="W92" s="194">
        <f t="shared" si="211"/>
        <v>0</v>
      </c>
      <c r="X92" s="194">
        <f t="shared" si="211"/>
        <v>0</v>
      </c>
      <c r="Y92" s="194">
        <f t="shared" si="211"/>
        <v>0</v>
      </c>
      <c r="Z92" s="194">
        <f t="shared" si="211"/>
        <v>0</v>
      </c>
      <c r="AA92" s="194">
        <f t="shared" si="211"/>
        <v>0</v>
      </c>
      <c r="AB92" s="194">
        <f t="shared" si="211"/>
        <v>0</v>
      </c>
      <c r="AC92" s="194">
        <f t="shared" si="211"/>
        <v>0</v>
      </c>
      <c r="AD92" s="194">
        <f t="shared" si="211"/>
        <v>0</v>
      </c>
      <c r="AE92" s="194">
        <f t="shared" si="212"/>
        <v>0</v>
      </c>
      <c r="AF92" s="194">
        <f t="shared" si="212"/>
        <v>0</v>
      </c>
      <c r="AG92" s="194">
        <f t="shared" si="212"/>
        <v>0</v>
      </c>
      <c r="AH92" s="194">
        <f t="shared" si="212"/>
        <v>0</v>
      </c>
      <c r="AI92" s="194">
        <f t="shared" si="212"/>
        <v>0</v>
      </c>
      <c r="AJ92" s="194">
        <f t="shared" si="212"/>
        <v>0</v>
      </c>
      <c r="AK92" s="194">
        <f t="shared" si="212"/>
        <v>0</v>
      </c>
      <c r="AL92" s="194">
        <f t="shared" si="212"/>
        <v>0</v>
      </c>
      <c r="AM92" s="194">
        <f t="shared" si="212"/>
        <v>0</v>
      </c>
      <c r="AN92" s="194">
        <f t="shared" si="212"/>
        <v>0</v>
      </c>
      <c r="AO92" s="194">
        <f t="shared" si="213"/>
        <v>0</v>
      </c>
      <c r="AP92" s="194">
        <f t="shared" si="213"/>
        <v>0</v>
      </c>
      <c r="AQ92" s="194">
        <f t="shared" si="213"/>
        <v>0</v>
      </c>
      <c r="AR92" s="194">
        <f t="shared" si="213"/>
        <v>0</v>
      </c>
      <c r="AS92" s="194">
        <f t="shared" si="213"/>
        <v>0</v>
      </c>
      <c r="AT92" s="194">
        <f t="shared" si="213"/>
        <v>0</v>
      </c>
      <c r="AU92" s="194">
        <f t="shared" si="213"/>
        <v>0</v>
      </c>
      <c r="AV92" s="194">
        <f t="shared" si="213"/>
        <v>0</v>
      </c>
      <c r="AW92" s="194">
        <f t="shared" si="213"/>
        <v>0</v>
      </c>
      <c r="AX92" s="194">
        <f t="shared" si="213"/>
        <v>0</v>
      </c>
      <c r="AY92" s="194">
        <f t="shared" si="214"/>
        <v>0</v>
      </c>
      <c r="AZ92" s="194">
        <f t="shared" si="214"/>
        <v>0</v>
      </c>
      <c r="BA92" s="194">
        <f t="shared" si="214"/>
        <v>0</v>
      </c>
      <c r="BB92" s="194">
        <f t="shared" si="214"/>
        <v>0</v>
      </c>
      <c r="BC92" s="194">
        <f t="shared" si="214"/>
        <v>0</v>
      </c>
      <c r="BD92" s="194">
        <f t="shared" si="214"/>
        <v>0</v>
      </c>
      <c r="BE92" s="194">
        <f t="shared" si="214"/>
        <v>0</v>
      </c>
      <c r="BF92" s="194">
        <f t="shared" si="214"/>
        <v>0</v>
      </c>
      <c r="BG92" s="194">
        <f t="shared" si="214"/>
        <v>0</v>
      </c>
      <c r="BH92" s="194">
        <f t="shared" si="214"/>
        <v>0</v>
      </c>
      <c r="BI92" s="194">
        <f t="shared" si="215"/>
        <v>0</v>
      </c>
      <c r="BJ92" s="194">
        <f t="shared" si="215"/>
        <v>0</v>
      </c>
      <c r="BK92" s="194">
        <f t="shared" si="215"/>
        <v>0</v>
      </c>
      <c r="BL92" s="194">
        <f t="shared" si="215"/>
        <v>0</v>
      </c>
      <c r="BM92" s="194">
        <f t="shared" si="215"/>
        <v>0</v>
      </c>
      <c r="BN92" s="194">
        <f t="shared" si="215"/>
        <v>0</v>
      </c>
      <c r="BO92" s="194">
        <f t="shared" si="215"/>
        <v>0</v>
      </c>
      <c r="BP92" s="194">
        <f t="shared" si="215"/>
        <v>0</v>
      </c>
      <c r="BQ92" s="194">
        <f t="shared" si="215"/>
        <v>0</v>
      </c>
      <c r="BR92" s="194">
        <f t="shared" si="215"/>
        <v>0</v>
      </c>
      <c r="BS92" s="194">
        <f t="shared" si="216"/>
        <v>0</v>
      </c>
      <c r="BT92" s="194">
        <f t="shared" si="216"/>
        <v>0</v>
      </c>
      <c r="BU92" s="194">
        <f t="shared" si="216"/>
        <v>0</v>
      </c>
      <c r="BV92" s="194">
        <f t="shared" si="216"/>
        <v>0</v>
      </c>
      <c r="BW92" s="194">
        <f t="shared" si="216"/>
        <v>0</v>
      </c>
      <c r="BX92" s="194">
        <f t="shared" si="216"/>
        <v>0</v>
      </c>
      <c r="BY92" s="194">
        <f t="shared" si="216"/>
        <v>0</v>
      </c>
      <c r="BZ92" s="194">
        <f t="shared" si="216"/>
        <v>0</v>
      </c>
      <c r="CA92" s="194">
        <f t="shared" si="216"/>
        <v>0</v>
      </c>
      <c r="CB92" s="194">
        <f t="shared" si="216"/>
        <v>0</v>
      </c>
      <c r="CC92" s="194">
        <f t="shared" si="217"/>
        <v>0</v>
      </c>
      <c r="CD92" s="194">
        <f t="shared" si="217"/>
        <v>0</v>
      </c>
      <c r="CE92" s="194">
        <f t="shared" si="217"/>
        <v>0</v>
      </c>
      <c r="CF92" s="194">
        <f t="shared" si="217"/>
        <v>0</v>
      </c>
      <c r="CG92" s="194">
        <f t="shared" si="217"/>
        <v>0</v>
      </c>
      <c r="CH92" s="194">
        <f t="shared" si="217"/>
        <v>0</v>
      </c>
      <c r="CI92" s="194">
        <f t="shared" si="217"/>
        <v>0</v>
      </c>
      <c r="CJ92" s="194">
        <f t="shared" si="217"/>
        <v>0</v>
      </c>
      <c r="CK92" s="194">
        <f t="shared" si="217"/>
        <v>0</v>
      </c>
      <c r="CL92" s="194">
        <f t="shared" si="217"/>
        <v>0</v>
      </c>
      <c r="CM92" s="194">
        <f t="shared" si="208"/>
        <v>0</v>
      </c>
      <c r="CN92" s="194">
        <f t="shared" si="208"/>
        <v>0</v>
      </c>
      <c r="CO92" s="194">
        <f t="shared" si="208"/>
        <v>0</v>
      </c>
      <c r="CP92" s="194">
        <f t="shared" si="208"/>
        <v>0</v>
      </c>
      <c r="CQ92" s="194">
        <f t="shared" si="208"/>
        <v>0</v>
      </c>
      <c r="CR92" s="194">
        <f t="shared" si="208"/>
        <v>0</v>
      </c>
      <c r="CS92" s="194">
        <f t="shared" si="208"/>
        <v>0</v>
      </c>
      <c r="CT92" s="194">
        <f t="shared" si="208"/>
        <v>0</v>
      </c>
      <c r="CU92" s="194">
        <f t="shared" si="208"/>
        <v>0</v>
      </c>
      <c r="CV92" s="194">
        <f t="shared" si="208"/>
        <v>0</v>
      </c>
      <c r="CW92" s="194">
        <f t="shared" si="208"/>
        <v>0</v>
      </c>
      <c r="CX92" s="194">
        <f t="shared" si="208"/>
        <v>0</v>
      </c>
      <c r="CY92" s="194">
        <f t="shared" si="208"/>
        <v>0</v>
      </c>
      <c r="CZ92" s="194">
        <f t="shared" si="208"/>
        <v>0</v>
      </c>
      <c r="DA92" s="194">
        <f t="shared" si="208"/>
        <v>0</v>
      </c>
      <c r="DB92" s="194">
        <f t="shared" si="208"/>
        <v>0</v>
      </c>
      <c r="DC92" s="194">
        <f t="shared" si="208"/>
        <v>0</v>
      </c>
      <c r="DD92" s="194">
        <f t="shared" si="208"/>
        <v>0</v>
      </c>
      <c r="DE92" s="194">
        <f t="shared" si="208"/>
        <v>0</v>
      </c>
      <c r="DF92" s="194">
        <f t="shared" si="208"/>
        <v>0</v>
      </c>
      <c r="DG92" s="194">
        <f t="shared" si="208"/>
        <v>0</v>
      </c>
      <c r="DH92" s="194">
        <f t="shared" si="208"/>
        <v>0</v>
      </c>
      <c r="DI92" s="194">
        <f t="shared" si="208"/>
        <v>0</v>
      </c>
      <c r="DJ92" s="194">
        <f t="shared" si="208"/>
        <v>0</v>
      </c>
      <c r="DK92" s="194">
        <f t="shared" si="208"/>
        <v>0</v>
      </c>
      <c r="DL92" s="194">
        <f t="shared" si="208"/>
        <v>0</v>
      </c>
      <c r="DM92" s="194">
        <f t="shared" si="208"/>
        <v>0</v>
      </c>
      <c r="DN92" s="194">
        <f t="shared" si="208"/>
        <v>0</v>
      </c>
      <c r="DO92" s="194">
        <f t="shared" si="208"/>
        <v>0</v>
      </c>
      <c r="DP92" s="194">
        <f t="shared" si="208"/>
        <v>0</v>
      </c>
      <c r="DQ92" s="194">
        <f t="shared" si="208"/>
        <v>0</v>
      </c>
      <c r="DR92" s="194">
        <f t="shared" si="208"/>
        <v>0</v>
      </c>
      <c r="DS92" s="194">
        <f t="shared" si="208"/>
        <v>0</v>
      </c>
      <c r="DT92" s="194">
        <f t="shared" si="208"/>
        <v>0</v>
      </c>
      <c r="DU92" s="194">
        <f t="shared" si="208"/>
        <v>0</v>
      </c>
      <c r="DV92" s="194">
        <f t="shared" si="208"/>
        <v>0</v>
      </c>
      <c r="DW92" s="194">
        <f t="shared" si="208"/>
        <v>0</v>
      </c>
      <c r="DX92" s="194">
        <f t="shared" si="208"/>
        <v>0</v>
      </c>
      <c r="DY92" s="194">
        <f t="shared" si="208"/>
        <v>0</v>
      </c>
      <c r="DZ92" s="194">
        <f t="shared" si="208"/>
        <v>0</v>
      </c>
      <c r="EA92" s="194">
        <f t="shared" si="208"/>
        <v>0</v>
      </c>
      <c r="EB92" s="194">
        <f t="shared" si="208"/>
        <v>0</v>
      </c>
      <c r="EC92" s="194">
        <f t="shared" si="208"/>
        <v>0</v>
      </c>
      <c r="ED92" s="194">
        <f t="shared" si="208"/>
        <v>0</v>
      </c>
      <c r="EE92" s="194">
        <f t="shared" si="208"/>
        <v>0</v>
      </c>
      <c r="EF92" s="194">
        <f t="shared" si="208"/>
        <v>0</v>
      </c>
      <c r="EG92" s="194">
        <f t="shared" si="208"/>
        <v>0</v>
      </c>
      <c r="EH92" s="194">
        <f t="shared" si="208"/>
        <v>0</v>
      </c>
      <c r="EI92" s="194">
        <f t="shared" si="208"/>
        <v>0</v>
      </c>
      <c r="EJ92" s="194">
        <f t="shared" si="208"/>
        <v>0</v>
      </c>
      <c r="EK92" s="194">
        <f t="shared" si="208"/>
        <v>0</v>
      </c>
      <c r="EL92" s="194">
        <f t="shared" si="208"/>
        <v>0</v>
      </c>
      <c r="EM92" s="194">
        <f t="shared" si="208"/>
        <v>0</v>
      </c>
      <c r="EN92" s="194">
        <f t="shared" si="208"/>
        <v>0</v>
      </c>
      <c r="EO92" s="194">
        <f t="shared" si="208"/>
        <v>0</v>
      </c>
      <c r="EP92" s="194">
        <f t="shared" si="208"/>
        <v>0</v>
      </c>
      <c r="EQ92" s="194">
        <f t="shared" si="208"/>
        <v>0</v>
      </c>
      <c r="ER92" s="194">
        <f t="shared" si="208"/>
        <v>0</v>
      </c>
      <c r="ES92" s="194">
        <f t="shared" ref="ES92:FB107" si="218">(ES$14&lt;=$E92)*INDEX($F92:$Q92,ES$16)</f>
        <v>0</v>
      </c>
      <c r="ET92" s="194">
        <f t="shared" si="218"/>
        <v>0</v>
      </c>
      <c r="EU92" s="194">
        <f t="shared" si="218"/>
        <v>0</v>
      </c>
      <c r="EV92" s="194">
        <f t="shared" si="218"/>
        <v>0</v>
      </c>
      <c r="EW92" s="194">
        <f t="shared" si="218"/>
        <v>0</v>
      </c>
      <c r="EX92" s="194">
        <f t="shared" si="218"/>
        <v>0</v>
      </c>
      <c r="EY92" s="194">
        <f t="shared" si="218"/>
        <v>0</v>
      </c>
      <c r="EZ92" s="194">
        <f t="shared" si="218"/>
        <v>0</v>
      </c>
      <c r="FA92" s="194">
        <f t="shared" si="218"/>
        <v>0</v>
      </c>
      <c r="FB92" s="194">
        <f t="shared" si="218"/>
        <v>0</v>
      </c>
    </row>
    <row r="93" spans="2:158" ht="11.25" hidden="1" customHeight="1" outlineLevel="1" x14ac:dyDescent="0.2">
      <c r="B93" s="190"/>
      <c r="C93" s="288">
        <f t="shared" si="210"/>
        <v>23</v>
      </c>
      <c r="D93" s="288">
        <f t="shared" si="210"/>
        <v>0</v>
      </c>
      <c r="E93" s="289">
        <f t="shared" si="192"/>
        <v>31</v>
      </c>
      <c r="F93" s="193">
        <v>1</v>
      </c>
      <c r="G93" s="193">
        <v>1</v>
      </c>
      <c r="H93" s="193">
        <v>1</v>
      </c>
      <c r="I93" s="193">
        <v>1</v>
      </c>
      <c r="J93" s="193">
        <v>1</v>
      </c>
      <c r="K93" s="193">
        <v>1</v>
      </c>
      <c r="L93" s="193">
        <v>1</v>
      </c>
      <c r="M93" s="193">
        <v>1</v>
      </c>
      <c r="N93" s="193">
        <v>1</v>
      </c>
      <c r="O93" s="193">
        <v>1</v>
      </c>
      <c r="P93" s="193">
        <v>1</v>
      </c>
      <c r="Q93" s="193">
        <v>1</v>
      </c>
      <c r="U93" s="194">
        <f t="shared" si="211"/>
        <v>0</v>
      </c>
      <c r="V93" s="194">
        <f t="shared" si="211"/>
        <v>0</v>
      </c>
      <c r="W93" s="194">
        <f t="shared" si="211"/>
        <v>0</v>
      </c>
      <c r="X93" s="194">
        <f t="shared" si="211"/>
        <v>0</v>
      </c>
      <c r="Y93" s="194">
        <f t="shared" si="211"/>
        <v>0</v>
      </c>
      <c r="Z93" s="194">
        <f t="shared" si="211"/>
        <v>0</v>
      </c>
      <c r="AA93" s="194">
        <f t="shared" si="211"/>
        <v>0</v>
      </c>
      <c r="AB93" s="194">
        <f t="shared" si="211"/>
        <v>0</v>
      </c>
      <c r="AC93" s="194">
        <f t="shared" si="211"/>
        <v>0</v>
      </c>
      <c r="AD93" s="194">
        <f t="shared" si="211"/>
        <v>0</v>
      </c>
      <c r="AE93" s="194">
        <f t="shared" si="212"/>
        <v>0</v>
      </c>
      <c r="AF93" s="194">
        <f t="shared" si="212"/>
        <v>0</v>
      </c>
      <c r="AG93" s="194">
        <f t="shared" si="212"/>
        <v>0</v>
      </c>
      <c r="AH93" s="194">
        <f t="shared" si="212"/>
        <v>0</v>
      </c>
      <c r="AI93" s="194">
        <f t="shared" si="212"/>
        <v>0</v>
      </c>
      <c r="AJ93" s="194">
        <f t="shared" si="212"/>
        <v>0</v>
      </c>
      <c r="AK93" s="194">
        <f t="shared" si="212"/>
        <v>0</v>
      </c>
      <c r="AL93" s="194">
        <f t="shared" si="212"/>
        <v>0</v>
      </c>
      <c r="AM93" s="194">
        <f t="shared" si="212"/>
        <v>0</v>
      </c>
      <c r="AN93" s="194">
        <f t="shared" si="212"/>
        <v>0</v>
      </c>
      <c r="AO93" s="194">
        <f t="shared" si="213"/>
        <v>0</v>
      </c>
      <c r="AP93" s="194">
        <f t="shared" si="213"/>
        <v>0</v>
      </c>
      <c r="AQ93" s="194">
        <f t="shared" si="213"/>
        <v>0</v>
      </c>
      <c r="AR93" s="194">
        <f t="shared" si="213"/>
        <v>0</v>
      </c>
      <c r="AS93" s="194">
        <f t="shared" si="213"/>
        <v>0</v>
      </c>
      <c r="AT93" s="194">
        <f t="shared" si="213"/>
        <v>0</v>
      </c>
      <c r="AU93" s="194">
        <f t="shared" si="213"/>
        <v>0</v>
      </c>
      <c r="AV93" s="194">
        <f t="shared" si="213"/>
        <v>0</v>
      </c>
      <c r="AW93" s="194">
        <f t="shared" si="213"/>
        <v>0</v>
      </c>
      <c r="AX93" s="194">
        <f t="shared" si="213"/>
        <v>0</v>
      </c>
      <c r="AY93" s="194">
        <f t="shared" si="214"/>
        <v>0</v>
      </c>
      <c r="AZ93" s="194">
        <f t="shared" si="214"/>
        <v>0</v>
      </c>
      <c r="BA93" s="194">
        <f t="shared" si="214"/>
        <v>0</v>
      </c>
      <c r="BB93" s="194">
        <f t="shared" si="214"/>
        <v>0</v>
      </c>
      <c r="BC93" s="194">
        <f t="shared" si="214"/>
        <v>0</v>
      </c>
      <c r="BD93" s="194">
        <f t="shared" si="214"/>
        <v>0</v>
      </c>
      <c r="BE93" s="194">
        <f t="shared" si="214"/>
        <v>0</v>
      </c>
      <c r="BF93" s="194">
        <f t="shared" si="214"/>
        <v>0</v>
      </c>
      <c r="BG93" s="194">
        <f t="shared" si="214"/>
        <v>0</v>
      </c>
      <c r="BH93" s="194">
        <f t="shared" si="214"/>
        <v>0</v>
      </c>
      <c r="BI93" s="194">
        <f t="shared" si="215"/>
        <v>0</v>
      </c>
      <c r="BJ93" s="194">
        <f t="shared" si="215"/>
        <v>0</v>
      </c>
      <c r="BK93" s="194">
        <f t="shared" si="215"/>
        <v>0</v>
      </c>
      <c r="BL93" s="194">
        <f t="shared" si="215"/>
        <v>0</v>
      </c>
      <c r="BM93" s="194">
        <f t="shared" si="215"/>
        <v>0</v>
      </c>
      <c r="BN93" s="194">
        <f t="shared" si="215"/>
        <v>0</v>
      </c>
      <c r="BO93" s="194">
        <f t="shared" si="215"/>
        <v>0</v>
      </c>
      <c r="BP93" s="194">
        <f t="shared" si="215"/>
        <v>0</v>
      </c>
      <c r="BQ93" s="194">
        <f t="shared" si="215"/>
        <v>0</v>
      </c>
      <c r="BR93" s="194">
        <f t="shared" si="215"/>
        <v>0</v>
      </c>
      <c r="BS93" s="194">
        <f t="shared" si="216"/>
        <v>0</v>
      </c>
      <c r="BT93" s="194">
        <f t="shared" si="216"/>
        <v>0</v>
      </c>
      <c r="BU93" s="194">
        <f t="shared" si="216"/>
        <v>0</v>
      </c>
      <c r="BV93" s="194">
        <f t="shared" si="216"/>
        <v>0</v>
      </c>
      <c r="BW93" s="194">
        <f t="shared" si="216"/>
        <v>0</v>
      </c>
      <c r="BX93" s="194">
        <f t="shared" si="216"/>
        <v>0</v>
      </c>
      <c r="BY93" s="194">
        <f t="shared" si="216"/>
        <v>0</v>
      </c>
      <c r="BZ93" s="194">
        <f t="shared" si="216"/>
        <v>0</v>
      </c>
      <c r="CA93" s="194">
        <f t="shared" si="216"/>
        <v>0</v>
      </c>
      <c r="CB93" s="194">
        <f t="shared" si="216"/>
        <v>0</v>
      </c>
      <c r="CC93" s="194">
        <f t="shared" si="217"/>
        <v>0</v>
      </c>
      <c r="CD93" s="194">
        <f t="shared" si="217"/>
        <v>0</v>
      </c>
      <c r="CE93" s="194">
        <f t="shared" si="217"/>
        <v>0</v>
      </c>
      <c r="CF93" s="194">
        <f t="shared" si="217"/>
        <v>0</v>
      </c>
      <c r="CG93" s="194">
        <f t="shared" si="217"/>
        <v>0</v>
      </c>
      <c r="CH93" s="194">
        <f t="shared" si="217"/>
        <v>0</v>
      </c>
      <c r="CI93" s="194">
        <f t="shared" si="217"/>
        <v>0</v>
      </c>
      <c r="CJ93" s="194">
        <f t="shared" si="217"/>
        <v>0</v>
      </c>
      <c r="CK93" s="194">
        <f t="shared" si="217"/>
        <v>0</v>
      </c>
      <c r="CL93" s="194">
        <f t="shared" si="217"/>
        <v>0</v>
      </c>
      <c r="CM93" s="194">
        <f t="shared" si="208"/>
        <v>0</v>
      </c>
      <c r="CN93" s="194">
        <f t="shared" si="208"/>
        <v>0</v>
      </c>
      <c r="CO93" s="194">
        <f t="shared" si="208"/>
        <v>0</v>
      </c>
      <c r="CP93" s="194">
        <f t="shared" si="208"/>
        <v>0</v>
      </c>
      <c r="CQ93" s="194">
        <f t="shared" si="208"/>
        <v>0</v>
      </c>
      <c r="CR93" s="194">
        <f t="shared" si="208"/>
        <v>0</v>
      </c>
      <c r="CS93" s="194">
        <f t="shared" si="208"/>
        <v>0</v>
      </c>
      <c r="CT93" s="194">
        <f t="shared" si="208"/>
        <v>0</v>
      </c>
      <c r="CU93" s="194">
        <f t="shared" si="208"/>
        <v>0</v>
      </c>
      <c r="CV93" s="194">
        <f t="shared" si="208"/>
        <v>0</v>
      </c>
      <c r="CW93" s="194">
        <f t="shared" si="208"/>
        <v>0</v>
      </c>
      <c r="CX93" s="194">
        <f t="shared" si="208"/>
        <v>0</v>
      </c>
      <c r="CY93" s="194">
        <f t="shared" si="208"/>
        <v>0</v>
      </c>
      <c r="CZ93" s="194">
        <f t="shared" si="208"/>
        <v>0</v>
      </c>
      <c r="DA93" s="194">
        <f t="shared" si="208"/>
        <v>0</v>
      </c>
      <c r="DB93" s="194">
        <f t="shared" si="208"/>
        <v>0</v>
      </c>
      <c r="DC93" s="194">
        <f t="shared" si="208"/>
        <v>0</v>
      </c>
      <c r="DD93" s="194">
        <f t="shared" si="208"/>
        <v>0</v>
      </c>
      <c r="DE93" s="194">
        <f t="shared" si="208"/>
        <v>0</v>
      </c>
      <c r="DF93" s="194">
        <f t="shared" si="208"/>
        <v>0</v>
      </c>
      <c r="DG93" s="194">
        <f t="shared" si="208"/>
        <v>0</v>
      </c>
      <c r="DH93" s="194">
        <f t="shared" si="208"/>
        <v>0</v>
      </c>
      <c r="DI93" s="194">
        <f t="shared" si="208"/>
        <v>0</v>
      </c>
      <c r="DJ93" s="194">
        <f t="shared" si="208"/>
        <v>0</v>
      </c>
      <c r="DK93" s="194">
        <f t="shared" si="208"/>
        <v>0</v>
      </c>
      <c r="DL93" s="194">
        <f t="shared" si="208"/>
        <v>0</v>
      </c>
      <c r="DM93" s="194">
        <f t="shared" si="208"/>
        <v>0</v>
      </c>
      <c r="DN93" s="194">
        <f t="shared" si="208"/>
        <v>0</v>
      </c>
      <c r="DO93" s="194">
        <f t="shared" si="208"/>
        <v>0</v>
      </c>
      <c r="DP93" s="194">
        <f t="shared" si="208"/>
        <v>0</v>
      </c>
      <c r="DQ93" s="194">
        <f t="shared" si="208"/>
        <v>0</v>
      </c>
      <c r="DR93" s="194">
        <f t="shared" si="208"/>
        <v>0</v>
      </c>
      <c r="DS93" s="194">
        <f t="shared" si="208"/>
        <v>0</v>
      </c>
      <c r="DT93" s="194">
        <f t="shared" si="208"/>
        <v>0</v>
      </c>
      <c r="DU93" s="194">
        <f t="shared" si="208"/>
        <v>0</v>
      </c>
      <c r="DV93" s="194">
        <f t="shared" si="208"/>
        <v>0</v>
      </c>
      <c r="DW93" s="194">
        <f t="shared" si="208"/>
        <v>0</v>
      </c>
      <c r="DX93" s="194">
        <f t="shared" si="208"/>
        <v>0</v>
      </c>
      <c r="DY93" s="194">
        <f t="shared" si="208"/>
        <v>0</v>
      </c>
      <c r="DZ93" s="194">
        <f t="shared" si="208"/>
        <v>0</v>
      </c>
      <c r="EA93" s="194">
        <f t="shared" si="208"/>
        <v>0</v>
      </c>
      <c r="EB93" s="194">
        <f t="shared" si="208"/>
        <v>0</v>
      </c>
      <c r="EC93" s="194">
        <f t="shared" si="208"/>
        <v>0</v>
      </c>
      <c r="ED93" s="194">
        <f t="shared" si="208"/>
        <v>0</v>
      </c>
      <c r="EE93" s="194">
        <f t="shared" si="208"/>
        <v>0</v>
      </c>
      <c r="EF93" s="194">
        <f t="shared" si="208"/>
        <v>0</v>
      </c>
      <c r="EG93" s="194">
        <f t="shared" si="208"/>
        <v>0</v>
      </c>
      <c r="EH93" s="194">
        <f t="shared" si="208"/>
        <v>0</v>
      </c>
      <c r="EI93" s="194">
        <f t="shared" si="208"/>
        <v>0</v>
      </c>
      <c r="EJ93" s="194">
        <f t="shared" si="208"/>
        <v>0</v>
      </c>
      <c r="EK93" s="194">
        <f t="shared" si="208"/>
        <v>0</v>
      </c>
      <c r="EL93" s="194">
        <f t="shared" si="208"/>
        <v>0</v>
      </c>
      <c r="EM93" s="194">
        <f t="shared" si="208"/>
        <v>0</v>
      </c>
      <c r="EN93" s="194">
        <f t="shared" si="208"/>
        <v>0</v>
      </c>
      <c r="EO93" s="194">
        <f t="shared" si="208"/>
        <v>0</v>
      </c>
      <c r="EP93" s="194">
        <f t="shared" si="208"/>
        <v>0</v>
      </c>
      <c r="EQ93" s="194">
        <f t="shared" si="208"/>
        <v>0</v>
      </c>
      <c r="ER93" s="194">
        <f t="shared" si="208"/>
        <v>0</v>
      </c>
      <c r="ES93" s="194">
        <f t="shared" si="218"/>
        <v>0</v>
      </c>
      <c r="ET93" s="194">
        <f t="shared" si="218"/>
        <v>0</v>
      </c>
      <c r="EU93" s="194">
        <f t="shared" si="218"/>
        <v>0</v>
      </c>
      <c r="EV93" s="194">
        <f t="shared" si="218"/>
        <v>0</v>
      </c>
      <c r="EW93" s="194">
        <f t="shared" si="218"/>
        <v>0</v>
      </c>
      <c r="EX93" s="194">
        <f t="shared" si="218"/>
        <v>0</v>
      </c>
      <c r="EY93" s="194">
        <f t="shared" si="218"/>
        <v>0</v>
      </c>
      <c r="EZ93" s="194">
        <f t="shared" si="218"/>
        <v>0</v>
      </c>
      <c r="FA93" s="194">
        <f t="shared" si="218"/>
        <v>0</v>
      </c>
      <c r="FB93" s="194">
        <f t="shared" si="218"/>
        <v>0</v>
      </c>
    </row>
    <row r="94" spans="2:158" ht="11.25" hidden="1" customHeight="1" outlineLevel="1" x14ac:dyDescent="0.2">
      <c r="B94" s="190"/>
      <c r="C94" s="288">
        <f t="shared" si="210"/>
        <v>24</v>
      </c>
      <c r="D94" s="288">
        <f t="shared" si="210"/>
        <v>0</v>
      </c>
      <c r="E94" s="289">
        <f t="shared" si="192"/>
        <v>31</v>
      </c>
      <c r="F94" s="193">
        <v>1</v>
      </c>
      <c r="G94" s="193">
        <v>1</v>
      </c>
      <c r="H94" s="193">
        <v>1</v>
      </c>
      <c r="I94" s="193">
        <v>1</v>
      </c>
      <c r="J94" s="193">
        <v>1</v>
      </c>
      <c r="K94" s="193">
        <v>1</v>
      </c>
      <c r="L94" s="193">
        <v>1</v>
      </c>
      <c r="M94" s="193">
        <v>1</v>
      </c>
      <c r="N94" s="193">
        <v>1</v>
      </c>
      <c r="O94" s="193">
        <v>1</v>
      </c>
      <c r="P94" s="193">
        <v>1</v>
      </c>
      <c r="Q94" s="193">
        <v>1</v>
      </c>
      <c r="U94" s="194">
        <f t="shared" si="211"/>
        <v>0</v>
      </c>
      <c r="V94" s="194">
        <f t="shared" si="211"/>
        <v>0</v>
      </c>
      <c r="W94" s="194">
        <f t="shared" si="211"/>
        <v>0</v>
      </c>
      <c r="X94" s="194">
        <f t="shared" si="211"/>
        <v>0</v>
      </c>
      <c r="Y94" s="194">
        <f t="shared" si="211"/>
        <v>0</v>
      </c>
      <c r="Z94" s="194">
        <f t="shared" si="211"/>
        <v>0</v>
      </c>
      <c r="AA94" s="194">
        <f t="shared" si="211"/>
        <v>0</v>
      </c>
      <c r="AB94" s="194">
        <f t="shared" si="211"/>
        <v>0</v>
      </c>
      <c r="AC94" s="194">
        <f t="shared" si="211"/>
        <v>0</v>
      </c>
      <c r="AD94" s="194">
        <f t="shared" si="211"/>
        <v>0</v>
      </c>
      <c r="AE94" s="194">
        <f t="shared" si="212"/>
        <v>0</v>
      </c>
      <c r="AF94" s="194">
        <f t="shared" si="212"/>
        <v>0</v>
      </c>
      <c r="AG94" s="194">
        <f t="shared" si="212"/>
        <v>0</v>
      </c>
      <c r="AH94" s="194">
        <f t="shared" si="212"/>
        <v>0</v>
      </c>
      <c r="AI94" s="194">
        <f t="shared" si="212"/>
        <v>0</v>
      </c>
      <c r="AJ94" s="194">
        <f t="shared" si="212"/>
        <v>0</v>
      </c>
      <c r="AK94" s="194">
        <f t="shared" si="212"/>
        <v>0</v>
      </c>
      <c r="AL94" s="194">
        <f t="shared" si="212"/>
        <v>0</v>
      </c>
      <c r="AM94" s="194">
        <f t="shared" si="212"/>
        <v>0</v>
      </c>
      <c r="AN94" s="194">
        <f t="shared" si="212"/>
        <v>0</v>
      </c>
      <c r="AO94" s="194">
        <f t="shared" si="213"/>
        <v>0</v>
      </c>
      <c r="AP94" s="194">
        <f t="shared" si="213"/>
        <v>0</v>
      </c>
      <c r="AQ94" s="194">
        <f t="shared" si="213"/>
        <v>0</v>
      </c>
      <c r="AR94" s="194">
        <f t="shared" si="213"/>
        <v>0</v>
      </c>
      <c r="AS94" s="194">
        <f t="shared" si="213"/>
        <v>0</v>
      </c>
      <c r="AT94" s="194">
        <f t="shared" si="213"/>
        <v>0</v>
      </c>
      <c r="AU94" s="194">
        <f t="shared" si="213"/>
        <v>0</v>
      </c>
      <c r="AV94" s="194">
        <f t="shared" si="213"/>
        <v>0</v>
      </c>
      <c r="AW94" s="194">
        <f t="shared" si="213"/>
        <v>0</v>
      </c>
      <c r="AX94" s="194">
        <f t="shared" si="213"/>
        <v>0</v>
      </c>
      <c r="AY94" s="194">
        <f t="shared" si="214"/>
        <v>0</v>
      </c>
      <c r="AZ94" s="194">
        <f t="shared" si="214"/>
        <v>0</v>
      </c>
      <c r="BA94" s="194">
        <f t="shared" si="214"/>
        <v>0</v>
      </c>
      <c r="BB94" s="194">
        <f t="shared" si="214"/>
        <v>0</v>
      </c>
      <c r="BC94" s="194">
        <f t="shared" si="214"/>
        <v>0</v>
      </c>
      <c r="BD94" s="194">
        <f t="shared" si="214"/>
        <v>0</v>
      </c>
      <c r="BE94" s="194">
        <f t="shared" si="214"/>
        <v>0</v>
      </c>
      <c r="BF94" s="194">
        <f t="shared" si="214"/>
        <v>0</v>
      </c>
      <c r="BG94" s="194">
        <f t="shared" si="214"/>
        <v>0</v>
      </c>
      <c r="BH94" s="194">
        <f t="shared" si="214"/>
        <v>0</v>
      </c>
      <c r="BI94" s="194">
        <f t="shared" si="215"/>
        <v>0</v>
      </c>
      <c r="BJ94" s="194">
        <f t="shared" si="215"/>
        <v>0</v>
      </c>
      <c r="BK94" s="194">
        <f t="shared" si="215"/>
        <v>0</v>
      </c>
      <c r="BL94" s="194">
        <f t="shared" si="215"/>
        <v>0</v>
      </c>
      <c r="BM94" s="194">
        <f t="shared" si="215"/>
        <v>0</v>
      </c>
      <c r="BN94" s="194">
        <f t="shared" si="215"/>
        <v>0</v>
      </c>
      <c r="BO94" s="194">
        <f t="shared" si="215"/>
        <v>0</v>
      </c>
      <c r="BP94" s="194">
        <f t="shared" si="215"/>
        <v>0</v>
      </c>
      <c r="BQ94" s="194">
        <f t="shared" si="215"/>
        <v>0</v>
      </c>
      <c r="BR94" s="194">
        <f t="shared" si="215"/>
        <v>0</v>
      </c>
      <c r="BS94" s="194">
        <f t="shared" si="216"/>
        <v>0</v>
      </c>
      <c r="BT94" s="194">
        <f t="shared" si="216"/>
        <v>0</v>
      </c>
      <c r="BU94" s="194">
        <f t="shared" si="216"/>
        <v>0</v>
      </c>
      <c r="BV94" s="194">
        <f t="shared" si="216"/>
        <v>0</v>
      </c>
      <c r="BW94" s="194">
        <f t="shared" si="216"/>
        <v>0</v>
      </c>
      <c r="BX94" s="194">
        <f t="shared" si="216"/>
        <v>0</v>
      </c>
      <c r="BY94" s="194">
        <f t="shared" si="216"/>
        <v>0</v>
      </c>
      <c r="BZ94" s="194">
        <f t="shared" si="216"/>
        <v>0</v>
      </c>
      <c r="CA94" s="194">
        <f t="shared" si="216"/>
        <v>0</v>
      </c>
      <c r="CB94" s="194">
        <f t="shared" si="216"/>
        <v>0</v>
      </c>
      <c r="CC94" s="194">
        <f t="shared" si="217"/>
        <v>0</v>
      </c>
      <c r="CD94" s="194">
        <f t="shared" si="217"/>
        <v>0</v>
      </c>
      <c r="CE94" s="194">
        <f t="shared" si="217"/>
        <v>0</v>
      </c>
      <c r="CF94" s="194">
        <f t="shared" si="217"/>
        <v>0</v>
      </c>
      <c r="CG94" s="194">
        <f t="shared" si="217"/>
        <v>0</v>
      </c>
      <c r="CH94" s="194">
        <f t="shared" si="217"/>
        <v>0</v>
      </c>
      <c r="CI94" s="194">
        <f t="shared" si="217"/>
        <v>0</v>
      </c>
      <c r="CJ94" s="194">
        <f t="shared" si="217"/>
        <v>0</v>
      </c>
      <c r="CK94" s="194">
        <f t="shared" si="217"/>
        <v>0</v>
      </c>
      <c r="CL94" s="194">
        <f t="shared" si="217"/>
        <v>0</v>
      </c>
      <c r="CM94" s="194">
        <f t="shared" ref="CM94:CV103" si="219">(CM$14&lt;=$E94)*INDEX($F94:$Q94,CM$16)</f>
        <v>0</v>
      </c>
      <c r="CN94" s="194">
        <f t="shared" si="219"/>
        <v>0</v>
      </c>
      <c r="CO94" s="194">
        <f t="shared" si="219"/>
        <v>0</v>
      </c>
      <c r="CP94" s="194">
        <f t="shared" si="219"/>
        <v>0</v>
      </c>
      <c r="CQ94" s="194">
        <f t="shared" si="219"/>
        <v>0</v>
      </c>
      <c r="CR94" s="194">
        <f t="shared" si="219"/>
        <v>0</v>
      </c>
      <c r="CS94" s="194">
        <f t="shared" si="219"/>
        <v>0</v>
      </c>
      <c r="CT94" s="194">
        <f t="shared" si="219"/>
        <v>0</v>
      </c>
      <c r="CU94" s="194">
        <f t="shared" si="219"/>
        <v>0</v>
      </c>
      <c r="CV94" s="194">
        <f t="shared" si="219"/>
        <v>0</v>
      </c>
      <c r="CW94" s="194">
        <f t="shared" ref="CW94:DF103" si="220">(CW$14&lt;=$E94)*INDEX($F94:$Q94,CW$16)</f>
        <v>0</v>
      </c>
      <c r="CX94" s="194">
        <f t="shared" si="220"/>
        <v>0</v>
      </c>
      <c r="CY94" s="194">
        <f t="shared" si="220"/>
        <v>0</v>
      </c>
      <c r="CZ94" s="194">
        <f t="shared" si="220"/>
        <v>0</v>
      </c>
      <c r="DA94" s="194">
        <f t="shared" si="220"/>
        <v>0</v>
      </c>
      <c r="DB94" s="194">
        <f t="shared" si="220"/>
        <v>0</v>
      </c>
      <c r="DC94" s="194">
        <f t="shared" si="220"/>
        <v>0</v>
      </c>
      <c r="DD94" s="194">
        <f t="shared" si="220"/>
        <v>0</v>
      </c>
      <c r="DE94" s="194">
        <f t="shared" si="220"/>
        <v>0</v>
      </c>
      <c r="DF94" s="194">
        <f t="shared" si="220"/>
        <v>0</v>
      </c>
      <c r="DG94" s="194">
        <f t="shared" ref="DG94:DP103" si="221">(DG$14&lt;=$E94)*INDEX($F94:$Q94,DG$16)</f>
        <v>0</v>
      </c>
      <c r="DH94" s="194">
        <f t="shared" si="221"/>
        <v>0</v>
      </c>
      <c r="DI94" s="194">
        <f t="shared" si="221"/>
        <v>0</v>
      </c>
      <c r="DJ94" s="194">
        <f t="shared" si="221"/>
        <v>0</v>
      </c>
      <c r="DK94" s="194">
        <f t="shared" si="221"/>
        <v>0</v>
      </c>
      <c r="DL94" s="194">
        <f t="shared" si="221"/>
        <v>0</v>
      </c>
      <c r="DM94" s="194">
        <f t="shared" si="221"/>
        <v>0</v>
      </c>
      <c r="DN94" s="194">
        <f t="shared" si="221"/>
        <v>0</v>
      </c>
      <c r="DO94" s="194">
        <f t="shared" si="221"/>
        <v>0</v>
      </c>
      <c r="DP94" s="194">
        <f t="shared" si="221"/>
        <v>0</v>
      </c>
      <c r="DQ94" s="194">
        <f t="shared" ref="DQ94:DZ103" si="222">(DQ$14&lt;=$E94)*INDEX($F94:$Q94,DQ$16)</f>
        <v>0</v>
      </c>
      <c r="DR94" s="194">
        <f t="shared" si="222"/>
        <v>0</v>
      </c>
      <c r="DS94" s="194">
        <f t="shared" si="222"/>
        <v>0</v>
      </c>
      <c r="DT94" s="194">
        <f t="shared" si="222"/>
        <v>0</v>
      </c>
      <c r="DU94" s="194">
        <f t="shared" si="222"/>
        <v>0</v>
      </c>
      <c r="DV94" s="194">
        <f t="shared" si="222"/>
        <v>0</v>
      </c>
      <c r="DW94" s="194">
        <f t="shared" si="222"/>
        <v>0</v>
      </c>
      <c r="DX94" s="194">
        <f t="shared" si="222"/>
        <v>0</v>
      </c>
      <c r="DY94" s="194">
        <f t="shared" si="222"/>
        <v>0</v>
      </c>
      <c r="DZ94" s="194">
        <f t="shared" si="222"/>
        <v>0</v>
      </c>
      <c r="EA94" s="194">
        <f t="shared" ref="EA94:EJ103" si="223">(EA$14&lt;=$E94)*INDEX($F94:$Q94,EA$16)</f>
        <v>0</v>
      </c>
      <c r="EB94" s="194">
        <f t="shared" si="223"/>
        <v>0</v>
      </c>
      <c r="EC94" s="194">
        <f t="shared" si="223"/>
        <v>0</v>
      </c>
      <c r="ED94" s="194">
        <f t="shared" si="223"/>
        <v>0</v>
      </c>
      <c r="EE94" s="194">
        <f t="shared" si="223"/>
        <v>0</v>
      </c>
      <c r="EF94" s="194">
        <f t="shared" si="223"/>
        <v>0</v>
      </c>
      <c r="EG94" s="194">
        <f t="shared" si="223"/>
        <v>0</v>
      </c>
      <c r="EH94" s="194">
        <f t="shared" si="223"/>
        <v>0</v>
      </c>
      <c r="EI94" s="194">
        <f t="shared" si="223"/>
        <v>0</v>
      </c>
      <c r="EJ94" s="194">
        <f t="shared" si="223"/>
        <v>0</v>
      </c>
      <c r="EK94" s="194">
        <f t="shared" ref="EK94:EZ103" si="224">(EK$14&lt;=$E94)*INDEX($F94:$Q94,EK$16)</f>
        <v>0</v>
      </c>
      <c r="EL94" s="194">
        <f t="shared" si="224"/>
        <v>0</v>
      </c>
      <c r="EM94" s="194">
        <f t="shared" si="224"/>
        <v>0</v>
      </c>
      <c r="EN94" s="194">
        <f t="shared" si="224"/>
        <v>0</v>
      </c>
      <c r="EO94" s="194">
        <f t="shared" si="224"/>
        <v>0</v>
      </c>
      <c r="EP94" s="194">
        <f t="shared" si="224"/>
        <v>0</v>
      </c>
      <c r="EQ94" s="194">
        <f t="shared" si="224"/>
        <v>0</v>
      </c>
      <c r="ER94" s="194">
        <f t="shared" si="224"/>
        <v>0</v>
      </c>
      <c r="ES94" s="194">
        <f t="shared" si="224"/>
        <v>0</v>
      </c>
      <c r="ET94" s="194">
        <f t="shared" si="224"/>
        <v>0</v>
      </c>
      <c r="EU94" s="194">
        <f t="shared" si="224"/>
        <v>0</v>
      </c>
      <c r="EV94" s="194">
        <f t="shared" si="224"/>
        <v>0</v>
      </c>
      <c r="EW94" s="194">
        <f t="shared" si="224"/>
        <v>0</v>
      </c>
      <c r="EX94" s="194">
        <f t="shared" si="224"/>
        <v>0</v>
      </c>
      <c r="EY94" s="194">
        <f t="shared" si="224"/>
        <v>0</v>
      </c>
      <c r="EZ94" s="194">
        <f t="shared" si="224"/>
        <v>0</v>
      </c>
      <c r="FA94" s="194">
        <f t="shared" si="218"/>
        <v>0</v>
      </c>
      <c r="FB94" s="194">
        <f t="shared" si="218"/>
        <v>0</v>
      </c>
    </row>
    <row r="95" spans="2:158" ht="11.25" hidden="1" customHeight="1" outlineLevel="1" x14ac:dyDescent="0.2">
      <c r="B95" s="190"/>
      <c r="C95" s="288">
        <f t="shared" si="210"/>
        <v>25</v>
      </c>
      <c r="D95" s="288">
        <f t="shared" si="210"/>
        <v>0</v>
      </c>
      <c r="E95" s="289">
        <f t="shared" si="192"/>
        <v>31</v>
      </c>
      <c r="F95" s="193">
        <v>1</v>
      </c>
      <c r="G95" s="193">
        <v>1</v>
      </c>
      <c r="H95" s="193">
        <v>1</v>
      </c>
      <c r="I95" s="193">
        <v>1</v>
      </c>
      <c r="J95" s="193">
        <v>1</v>
      </c>
      <c r="K95" s="193">
        <v>1</v>
      </c>
      <c r="L95" s="193">
        <v>1</v>
      </c>
      <c r="M95" s="193">
        <v>1</v>
      </c>
      <c r="N95" s="193">
        <v>1</v>
      </c>
      <c r="O95" s="193">
        <v>1</v>
      </c>
      <c r="P95" s="193">
        <v>1</v>
      </c>
      <c r="Q95" s="193">
        <v>1</v>
      </c>
      <c r="U95" s="194">
        <f t="shared" si="211"/>
        <v>0</v>
      </c>
      <c r="V95" s="194">
        <f t="shared" si="211"/>
        <v>0</v>
      </c>
      <c r="W95" s="194">
        <f t="shared" si="211"/>
        <v>0</v>
      </c>
      <c r="X95" s="194">
        <f t="shared" si="211"/>
        <v>0</v>
      </c>
      <c r="Y95" s="194">
        <f t="shared" si="211"/>
        <v>0</v>
      </c>
      <c r="Z95" s="194">
        <f t="shared" si="211"/>
        <v>0</v>
      </c>
      <c r="AA95" s="194">
        <f t="shared" si="211"/>
        <v>0</v>
      </c>
      <c r="AB95" s="194">
        <f t="shared" si="211"/>
        <v>0</v>
      </c>
      <c r="AC95" s="194">
        <f t="shared" si="211"/>
        <v>0</v>
      </c>
      <c r="AD95" s="194">
        <f t="shared" si="211"/>
        <v>0</v>
      </c>
      <c r="AE95" s="194">
        <f t="shared" si="212"/>
        <v>0</v>
      </c>
      <c r="AF95" s="194">
        <f t="shared" si="212"/>
        <v>0</v>
      </c>
      <c r="AG95" s="194">
        <f t="shared" si="212"/>
        <v>0</v>
      </c>
      <c r="AH95" s="194">
        <f t="shared" si="212"/>
        <v>0</v>
      </c>
      <c r="AI95" s="194">
        <f t="shared" si="212"/>
        <v>0</v>
      </c>
      <c r="AJ95" s="194">
        <f t="shared" si="212"/>
        <v>0</v>
      </c>
      <c r="AK95" s="194">
        <f t="shared" si="212"/>
        <v>0</v>
      </c>
      <c r="AL95" s="194">
        <f t="shared" si="212"/>
        <v>0</v>
      </c>
      <c r="AM95" s="194">
        <f t="shared" si="212"/>
        <v>0</v>
      </c>
      <c r="AN95" s="194">
        <f t="shared" si="212"/>
        <v>0</v>
      </c>
      <c r="AO95" s="194">
        <f t="shared" si="213"/>
        <v>0</v>
      </c>
      <c r="AP95" s="194">
        <f t="shared" si="213"/>
        <v>0</v>
      </c>
      <c r="AQ95" s="194">
        <f t="shared" si="213"/>
        <v>0</v>
      </c>
      <c r="AR95" s="194">
        <f t="shared" si="213"/>
        <v>0</v>
      </c>
      <c r="AS95" s="194">
        <f t="shared" si="213"/>
        <v>0</v>
      </c>
      <c r="AT95" s="194">
        <f t="shared" si="213"/>
        <v>0</v>
      </c>
      <c r="AU95" s="194">
        <f t="shared" si="213"/>
        <v>0</v>
      </c>
      <c r="AV95" s="194">
        <f t="shared" si="213"/>
        <v>0</v>
      </c>
      <c r="AW95" s="194">
        <f t="shared" si="213"/>
        <v>0</v>
      </c>
      <c r="AX95" s="194">
        <f t="shared" si="213"/>
        <v>0</v>
      </c>
      <c r="AY95" s="194">
        <f t="shared" si="214"/>
        <v>0</v>
      </c>
      <c r="AZ95" s="194">
        <f t="shared" si="214"/>
        <v>0</v>
      </c>
      <c r="BA95" s="194">
        <f t="shared" si="214"/>
        <v>0</v>
      </c>
      <c r="BB95" s="194">
        <f t="shared" si="214"/>
        <v>0</v>
      </c>
      <c r="BC95" s="194">
        <f t="shared" si="214"/>
        <v>0</v>
      </c>
      <c r="BD95" s="194">
        <f t="shared" si="214"/>
        <v>0</v>
      </c>
      <c r="BE95" s="194">
        <f t="shared" si="214"/>
        <v>0</v>
      </c>
      <c r="BF95" s="194">
        <f t="shared" si="214"/>
        <v>0</v>
      </c>
      <c r="BG95" s="194">
        <f t="shared" si="214"/>
        <v>0</v>
      </c>
      <c r="BH95" s="194">
        <f t="shared" si="214"/>
        <v>0</v>
      </c>
      <c r="BI95" s="194">
        <f t="shared" si="215"/>
        <v>0</v>
      </c>
      <c r="BJ95" s="194">
        <f t="shared" si="215"/>
        <v>0</v>
      </c>
      <c r="BK95" s="194">
        <f t="shared" si="215"/>
        <v>0</v>
      </c>
      <c r="BL95" s="194">
        <f t="shared" si="215"/>
        <v>0</v>
      </c>
      <c r="BM95" s="194">
        <f t="shared" si="215"/>
        <v>0</v>
      </c>
      <c r="BN95" s="194">
        <f t="shared" si="215"/>
        <v>0</v>
      </c>
      <c r="BO95" s="194">
        <f t="shared" si="215"/>
        <v>0</v>
      </c>
      <c r="BP95" s="194">
        <f t="shared" si="215"/>
        <v>0</v>
      </c>
      <c r="BQ95" s="194">
        <f t="shared" si="215"/>
        <v>0</v>
      </c>
      <c r="BR95" s="194">
        <f t="shared" si="215"/>
        <v>0</v>
      </c>
      <c r="BS95" s="194">
        <f t="shared" si="216"/>
        <v>0</v>
      </c>
      <c r="BT95" s="194">
        <f t="shared" si="216"/>
        <v>0</v>
      </c>
      <c r="BU95" s="194">
        <f t="shared" si="216"/>
        <v>0</v>
      </c>
      <c r="BV95" s="194">
        <f t="shared" si="216"/>
        <v>0</v>
      </c>
      <c r="BW95" s="194">
        <f t="shared" si="216"/>
        <v>0</v>
      </c>
      <c r="BX95" s="194">
        <f t="shared" si="216"/>
        <v>0</v>
      </c>
      <c r="BY95" s="194">
        <f t="shared" si="216"/>
        <v>0</v>
      </c>
      <c r="BZ95" s="194">
        <f t="shared" si="216"/>
        <v>0</v>
      </c>
      <c r="CA95" s="194">
        <f t="shared" si="216"/>
        <v>0</v>
      </c>
      <c r="CB95" s="194">
        <f t="shared" si="216"/>
        <v>0</v>
      </c>
      <c r="CC95" s="194">
        <f t="shared" si="217"/>
        <v>0</v>
      </c>
      <c r="CD95" s="194">
        <f t="shared" si="217"/>
        <v>0</v>
      </c>
      <c r="CE95" s="194">
        <f t="shared" si="217"/>
        <v>0</v>
      </c>
      <c r="CF95" s="194">
        <f t="shared" si="217"/>
        <v>0</v>
      </c>
      <c r="CG95" s="194">
        <f t="shared" si="217"/>
        <v>0</v>
      </c>
      <c r="CH95" s="194">
        <f t="shared" si="217"/>
        <v>0</v>
      </c>
      <c r="CI95" s="194">
        <f t="shared" si="217"/>
        <v>0</v>
      </c>
      <c r="CJ95" s="194">
        <f t="shared" si="217"/>
        <v>0</v>
      </c>
      <c r="CK95" s="194">
        <f t="shared" si="217"/>
        <v>0</v>
      </c>
      <c r="CL95" s="194">
        <f t="shared" si="217"/>
        <v>0</v>
      </c>
      <c r="CM95" s="194">
        <f t="shared" si="219"/>
        <v>0</v>
      </c>
      <c r="CN95" s="194">
        <f t="shared" si="219"/>
        <v>0</v>
      </c>
      <c r="CO95" s="194">
        <f t="shared" si="219"/>
        <v>0</v>
      </c>
      <c r="CP95" s="194">
        <f t="shared" si="219"/>
        <v>0</v>
      </c>
      <c r="CQ95" s="194">
        <f t="shared" si="219"/>
        <v>0</v>
      </c>
      <c r="CR95" s="194">
        <f t="shared" si="219"/>
        <v>0</v>
      </c>
      <c r="CS95" s="194">
        <f t="shared" si="219"/>
        <v>0</v>
      </c>
      <c r="CT95" s="194">
        <f t="shared" si="219"/>
        <v>0</v>
      </c>
      <c r="CU95" s="194">
        <f t="shared" si="219"/>
        <v>0</v>
      </c>
      <c r="CV95" s="194">
        <f t="shared" si="219"/>
        <v>0</v>
      </c>
      <c r="CW95" s="194">
        <f t="shared" si="220"/>
        <v>0</v>
      </c>
      <c r="CX95" s="194">
        <f t="shared" si="220"/>
        <v>0</v>
      </c>
      <c r="CY95" s="194">
        <f t="shared" si="220"/>
        <v>0</v>
      </c>
      <c r="CZ95" s="194">
        <f t="shared" si="220"/>
        <v>0</v>
      </c>
      <c r="DA95" s="194">
        <f t="shared" si="220"/>
        <v>0</v>
      </c>
      <c r="DB95" s="194">
        <f t="shared" si="220"/>
        <v>0</v>
      </c>
      <c r="DC95" s="194">
        <f t="shared" si="220"/>
        <v>0</v>
      </c>
      <c r="DD95" s="194">
        <f t="shared" si="220"/>
        <v>0</v>
      </c>
      <c r="DE95" s="194">
        <f t="shared" si="220"/>
        <v>0</v>
      </c>
      <c r="DF95" s="194">
        <f t="shared" si="220"/>
        <v>0</v>
      </c>
      <c r="DG95" s="194">
        <f t="shared" si="221"/>
        <v>0</v>
      </c>
      <c r="DH95" s="194">
        <f t="shared" si="221"/>
        <v>0</v>
      </c>
      <c r="DI95" s="194">
        <f t="shared" si="221"/>
        <v>0</v>
      </c>
      <c r="DJ95" s="194">
        <f t="shared" si="221"/>
        <v>0</v>
      </c>
      <c r="DK95" s="194">
        <f t="shared" si="221"/>
        <v>0</v>
      </c>
      <c r="DL95" s="194">
        <f t="shared" si="221"/>
        <v>0</v>
      </c>
      <c r="DM95" s="194">
        <f t="shared" si="221"/>
        <v>0</v>
      </c>
      <c r="DN95" s="194">
        <f t="shared" si="221"/>
        <v>0</v>
      </c>
      <c r="DO95" s="194">
        <f t="shared" si="221"/>
        <v>0</v>
      </c>
      <c r="DP95" s="194">
        <f t="shared" si="221"/>
        <v>0</v>
      </c>
      <c r="DQ95" s="194">
        <f t="shared" si="222"/>
        <v>0</v>
      </c>
      <c r="DR95" s="194">
        <f t="shared" si="222"/>
        <v>0</v>
      </c>
      <c r="DS95" s="194">
        <f t="shared" si="222"/>
        <v>0</v>
      </c>
      <c r="DT95" s="194">
        <f t="shared" si="222"/>
        <v>0</v>
      </c>
      <c r="DU95" s="194">
        <f t="shared" si="222"/>
        <v>0</v>
      </c>
      <c r="DV95" s="194">
        <f t="shared" si="222"/>
        <v>0</v>
      </c>
      <c r="DW95" s="194">
        <f t="shared" si="222"/>
        <v>0</v>
      </c>
      <c r="DX95" s="194">
        <f t="shared" si="222"/>
        <v>0</v>
      </c>
      <c r="DY95" s="194">
        <f t="shared" si="222"/>
        <v>0</v>
      </c>
      <c r="DZ95" s="194">
        <f t="shared" si="222"/>
        <v>0</v>
      </c>
      <c r="EA95" s="194">
        <f t="shared" si="223"/>
        <v>0</v>
      </c>
      <c r="EB95" s="194">
        <f t="shared" si="223"/>
        <v>0</v>
      </c>
      <c r="EC95" s="194">
        <f t="shared" si="223"/>
        <v>0</v>
      </c>
      <c r="ED95" s="194">
        <f t="shared" si="223"/>
        <v>0</v>
      </c>
      <c r="EE95" s="194">
        <f t="shared" si="223"/>
        <v>0</v>
      </c>
      <c r="EF95" s="194">
        <f t="shared" si="223"/>
        <v>0</v>
      </c>
      <c r="EG95" s="194">
        <f t="shared" si="223"/>
        <v>0</v>
      </c>
      <c r="EH95" s="194">
        <f t="shared" si="223"/>
        <v>0</v>
      </c>
      <c r="EI95" s="194">
        <f t="shared" si="223"/>
        <v>0</v>
      </c>
      <c r="EJ95" s="194">
        <f t="shared" si="223"/>
        <v>0</v>
      </c>
      <c r="EK95" s="194">
        <f t="shared" si="224"/>
        <v>0</v>
      </c>
      <c r="EL95" s="194">
        <f t="shared" si="224"/>
        <v>0</v>
      </c>
      <c r="EM95" s="194">
        <f t="shared" si="224"/>
        <v>0</v>
      </c>
      <c r="EN95" s="194">
        <f t="shared" si="224"/>
        <v>0</v>
      </c>
      <c r="EO95" s="194">
        <f t="shared" si="224"/>
        <v>0</v>
      </c>
      <c r="EP95" s="194">
        <f t="shared" si="224"/>
        <v>0</v>
      </c>
      <c r="EQ95" s="194">
        <f t="shared" si="224"/>
        <v>0</v>
      </c>
      <c r="ER95" s="194">
        <f t="shared" si="224"/>
        <v>0</v>
      </c>
      <c r="ES95" s="194">
        <f t="shared" si="224"/>
        <v>0</v>
      </c>
      <c r="ET95" s="194">
        <f t="shared" si="224"/>
        <v>0</v>
      </c>
      <c r="EU95" s="194">
        <f t="shared" si="224"/>
        <v>0</v>
      </c>
      <c r="EV95" s="194">
        <f t="shared" si="224"/>
        <v>0</v>
      </c>
      <c r="EW95" s="194">
        <f t="shared" si="218"/>
        <v>0</v>
      </c>
      <c r="EX95" s="194">
        <f t="shared" si="218"/>
        <v>0</v>
      </c>
      <c r="EY95" s="194">
        <f t="shared" si="218"/>
        <v>0</v>
      </c>
      <c r="EZ95" s="194">
        <f t="shared" si="218"/>
        <v>0</v>
      </c>
      <c r="FA95" s="194">
        <f t="shared" si="218"/>
        <v>0</v>
      </c>
      <c r="FB95" s="194">
        <f t="shared" si="218"/>
        <v>0</v>
      </c>
    </row>
    <row r="96" spans="2:158" ht="11.25" hidden="1" customHeight="1" outlineLevel="1" x14ac:dyDescent="0.2">
      <c r="B96" s="190"/>
      <c r="C96" s="288">
        <f t="shared" si="210"/>
        <v>26</v>
      </c>
      <c r="D96" s="288">
        <f t="shared" si="210"/>
        <v>0</v>
      </c>
      <c r="E96" s="289">
        <f t="shared" si="192"/>
        <v>31</v>
      </c>
      <c r="F96" s="193">
        <v>1</v>
      </c>
      <c r="G96" s="193">
        <v>1</v>
      </c>
      <c r="H96" s="193">
        <v>1</v>
      </c>
      <c r="I96" s="193">
        <v>1</v>
      </c>
      <c r="J96" s="193">
        <v>1</v>
      </c>
      <c r="K96" s="193">
        <v>1</v>
      </c>
      <c r="L96" s="193">
        <v>1</v>
      </c>
      <c r="M96" s="193">
        <v>1</v>
      </c>
      <c r="N96" s="193">
        <v>1</v>
      </c>
      <c r="O96" s="193">
        <v>1</v>
      </c>
      <c r="P96" s="193">
        <v>1</v>
      </c>
      <c r="Q96" s="193">
        <v>1</v>
      </c>
      <c r="U96" s="194">
        <f t="shared" si="211"/>
        <v>0</v>
      </c>
      <c r="V96" s="194">
        <f t="shared" si="211"/>
        <v>0</v>
      </c>
      <c r="W96" s="194">
        <f t="shared" si="211"/>
        <v>0</v>
      </c>
      <c r="X96" s="194">
        <f t="shared" si="211"/>
        <v>0</v>
      </c>
      <c r="Y96" s="194">
        <f t="shared" si="211"/>
        <v>0</v>
      </c>
      <c r="Z96" s="194">
        <f t="shared" si="211"/>
        <v>0</v>
      </c>
      <c r="AA96" s="194">
        <f t="shared" si="211"/>
        <v>0</v>
      </c>
      <c r="AB96" s="194">
        <f t="shared" si="211"/>
        <v>0</v>
      </c>
      <c r="AC96" s="194">
        <f t="shared" si="211"/>
        <v>0</v>
      </c>
      <c r="AD96" s="194">
        <f t="shared" si="211"/>
        <v>0</v>
      </c>
      <c r="AE96" s="194">
        <f t="shared" si="212"/>
        <v>0</v>
      </c>
      <c r="AF96" s="194">
        <f t="shared" si="212"/>
        <v>0</v>
      </c>
      <c r="AG96" s="194">
        <f t="shared" si="212"/>
        <v>0</v>
      </c>
      <c r="AH96" s="194">
        <f t="shared" si="212"/>
        <v>0</v>
      </c>
      <c r="AI96" s="194">
        <f t="shared" si="212"/>
        <v>0</v>
      </c>
      <c r="AJ96" s="194">
        <f t="shared" si="212"/>
        <v>0</v>
      </c>
      <c r="AK96" s="194">
        <f t="shared" si="212"/>
        <v>0</v>
      </c>
      <c r="AL96" s="194">
        <f t="shared" si="212"/>
        <v>0</v>
      </c>
      <c r="AM96" s="194">
        <f t="shared" si="212"/>
        <v>0</v>
      </c>
      <c r="AN96" s="194">
        <f t="shared" si="212"/>
        <v>0</v>
      </c>
      <c r="AO96" s="194">
        <f t="shared" si="213"/>
        <v>0</v>
      </c>
      <c r="AP96" s="194">
        <f t="shared" si="213"/>
        <v>0</v>
      </c>
      <c r="AQ96" s="194">
        <f t="shared" si="213"/>
        <v>0</v>
      </c>
      <c r="AR96" s="194">
        <f t="shared" si="213"/>
        <v>0</v>
      </c>
      <c r="AS96" s="194">
        <f t="shared" si="213"/>
        <v>0</v>
      </c>
      <c r="AT96" s="194">
        <f t="shared" si="213"/>
        <v>0</v>
      </c>
      <c r="AU96" s="194">
        <f t="shared" si="213"/>
        <v>0</v>
      </c>
      <c r="AV96" s="194">
        <f t="shared" si="213"/>
        <v>0</v>
      </c>
      <c r="AW96" s="194">
        <f t="shared" si="213"/>
        <v>0</v>
      </c>
      <c r="AX96" s="194">
        <f t="shared" si="213"/>
        <v>0</v>
      </c>
      <c r="AY96" s="194">
        <f t="shared" si="214"/>
        <v>0</v>
      </c>
      <c r="AZ96" s="194">
        <f t="shared" si="214"/>
        <v>0</v>
      </c>
      <c r="BA96" s="194">
        <f t="shared" si="214"/>
        <v>0</v>
      </c>
      <c r="BB96" s="194">
        <f t="shared" si="214"/>
        <v>0</v>
      </c>
      <c r="BC96" s="194">
        <f t="shared" si="214"/>
        <v>0</v>
      </c>
      <c r="BD96" s="194">
        <f t="shared" si="214"/>
        <v>0</v>
      </c>
      <c r="BE96" s="194">
        <f t="shared" si="214"/>
        <v>0</v>
      </c>
      <c r="BF96" s="194">
        <f t="shared" si="214"/>
        <v>0</v>
      </c>
      <c r="BG96" s="194">
        <f t="shared" si="214"/>
        <v>0</v>
      </c>
      <c r="BH96" s="194">
        <f t="shared" si="214"/>
        <v>0</v>
      </c>
      <c r="BI96" s="194">
        <f t="shared" si="215"/>
        <v>0</v>
      </c>
      <c r="BJ96" s="194">
        <f t="shared" si="215"/>
        <v>0</v>
      </c>
      <c r="BK96" s="194">
        <f t="shared" si="215"/>
        <v>0</v>
      </c>
      <c r="BL96" s="194">
        <f t="shared" si="215"/>
        <v>0</v>
      </c>
      <c r="BM96" s="194">
        <f t="shared" si="215"/>
        <v>0</v>
      </c>
      <c r="BN96" s="194">
        <f t="shared" si="215"/>
        <v>0</v>
      </c>
      <c r="BO96" s="194">
        <f t="shared" si="215"/>
        <v>0</v>
      </c>
      <c r="BP96" s="194">
        <f t="shared" si="215"/>
        <v>0</v>
      </c>
      <c r="BQ96" s="194">
        <f t="shared" si="215"/>
        <v>0</v>
      </c>
      <c r="BR96" s="194">
        <f t="shared" si="215"/>
        <v>0</v>
      </c>
      <c r="BS96" s="194">
        <f t="shared" si="216"/>
        <v>0</v>
      </c>
      <c r="BT96" s="194">
        <f t="shared" si="216"/>
        <v>0</v>
      </c>
      <c r="BU96" s="194">
        <f t="shared" si="216"/>
        <v>0</v>
      </c>
      <c r="BV96" s="194">
        <f t="shared" si="216"/>
        <v>0</v>
      </c>
      <c r="BW96" s="194">
        <f t="shared" si="216"/>
        <v>0</v>
      </c>
      <c r="BX96" s="194">
        <f t="shared" si="216"/>
        <v>0</v>
      </c>
      <c r="BY96" s="194">
        <f t="shared" si="216"/>
        <v>0</v>
      </c>
      <c r="BZ96" s="194">
        <f t="shared" si="216"/>
        <v>0</v>
      </c>
      <c r="CA96" s="194">
        <f t="shared" si="216"/>
        <v>0</v>
      </c>
      <c r="CB96" s="194">
        <f t="shared" si="216"/>
        <v>0</v>
      </c>
      <c r="CC96" s="194">
        <f t="shared" si="217"/>
        <v>0</v>
      </c>
      <c r="CD96" s="194">
        <f t="shared" si="217"/>
        <v>0</v>
      </c>
      <c r="CE96" s="194">
        <f t="shared" si="217"/>
        <v>0</v>
      </c>
      <c r="CF96" s="194">
        <f t="shared" si="217"/>
        <v>0</v>
      </c>
      <c r="CG96" s="194">
        <f t="shared" si="217"/>
        <v>0</v>
      </c>
      <c r="CH96" s="194">
        <f t="shared" si="217"/>
        <v>0</v>
      </c>
      <c r="CI96" s="194">
        <f t="shared" si="217"/>
        <v>0</v>
      </c>
      <c r="CJ96" s="194">
        <f t="shared" si="217"/>
        <v>0</v>
      </c>
      <c r="CK96" s="194">
        <f t="shared" si="217"/>
        <v>0</v>
      </c>
      <c r="CL96" s="194">
        <f t="shared" si="217"/>
        <v>0</v>
      </c>
      <c r="CM96" s="194">
        <f t="shared" si="219"/>
        <v>0</v>
      </c>
      <c r="CN96" s="194">
        <f t="shared" si="219"/>
        <v>0</v>
      </c>
      <c r="CO96" s="194">
        <f t="shared" si="219"/>
        <v>0</v>
      </c>
      <c r="CP96" s="194">
        <f t="shared" si="219"/>
        <v>0</v>
      </c>
      <c r="CQ96" s="194">
        <f t="shared" si="219"/>
        <v>0</v>
      </c>
      <c r="CR96" s="194">
        <f t="shared" si="219"/>
        <v>0</v>
      </c>
      <c r="CS96" s="194">
        <f t="shared" si="219"/>
        <v>0</v>
      </c>
      <c r="CT96" s="194">
        <f t="shared" si="219"/>
        <v>0</v>
      </c>
      <c r="CU96" s="194">
        <f t="shared" si="219"/>
        <v>0</v>
      </c>
      <c r="CV96" s="194">
        <f t="shared" si="219"/>
        <v>0</v>
      </c>
      <c r="CW96" s="194">
        <f t="shared" si="220"/>
        <v>0</v>
      </c>
      <c r="CX96" s="194">
        <f t="shared" si="220"/>
        <v>0</v>
      </c>
      <c r="CY96" s="194">
        <f t="shared" si="220"/>
        <v>0</v>
      </c>
      <c r="CZ96" s="194">
        <f t="shared" si="220"/>
        <v>0</v>
      </c>
      <c r="DA96" s="194">
        <f t="shared" si="220"/>
        <v>0</v>
      </c>
      <c r="DB96" s="194">
        <f t="shared" si="220"/>
        <v>0</v>
      </c>
      <c r="DC96" s="194">
        <f t="shared" si="220"/>
        <v>0</v>
      </c>
      <c r="DD96" s="194">
        <f t="shared" si="220"/>
        <v>0</v>
      </c>
      <c r="DE96" s="194">
        <f t="shared" si="220"/>
        <v>0</v>
      </c>
      <c r="DF96" s="194">
        <f t="shared" si="220"/>
        <v>0</v>
      </c>
      <c r="DG96" s="194">
        <f t="shared" si="221"/>
        <v>0</v>
      </c>
      <c r="DH96" s="194">
        <f t="shared" si="221"/>
        <v>0</v>
      </c>
      <c r="DI96" s="194">
        <f t="shared" si="221"/>
        <v>0</v>
      </c>
      <c r="DJ96" s="194">
        <f t="shared" si="221"/>
        <v>0</v>
      </c>
      <c r="DK96" s="194">
        <f t="shared" si="221"/>
        <v>0</v>
      </c>
      <c r="DL96" s="194">
        <f t="shared" si="221"/>
        <v>0</v>
      </c>
      <c r="DM96" s="194">
        <f t="shared" si="221"/>
        <v>0</v>
      </c>
      <c r="DN96" s="194">
        <f t="shared" si="221"/>
        <v>0</v>
      </c>
      <c r="DO96" s="194">
        <f t="shared" si="221"/>
        <v>0</v>
      </c>
      <c r="DP96" s="194">
        <f t="shared" si="221"/>
        <v>0</v>
      </c>
      <c r="DQ96" s="194">
        <f t="shared" si="222"/>
        <v>0</v>
      </c>
      <c r="DR96" s="194">
        <f t="shared" si="222"/>
        <v>0</v>
      </c>
      <c r="DS96" s="194">
        <f t="shared" si="222"/>
        <v>0</v>
      </c>
      <c r="DT96" s="194">
        <f t="shared" si="222"/>
        <v>0</v>
      </c>
      <c r="DU96" s="194">
        <f t="shared" si="222"/>
        <v>0</v>
      </c>
      <c r="DV96" s="194">
        <f t="shared" si="222"/>
        <v>0</v>
      </c>
      <c r="DW96" s="194">
        <f t="shared" si="222"/>
        <v>0</v>
      </c>
      <c r="DX96" s="194">
        <f t="shared" si="222"/>
        <v>0</v>
      </c>
      <c r="DY96" s="194">
        <f t="shared" si="222"/>
        <v>0</v>
      </c>
      <c r="DZ96" s="194">
        <f t="shared" si="222"/>
        <v>0</v>
      </c>
      <c r="EA96" s="194">
        <f t="shared" si="223"/>
        <v>0</v>
      </c>
      <c r="EB96" s="194">
        <f t="shared" si="223"/>
        <v>0</v>
      </c>
      <c r="EC96" s="194">
        <f t="shared" si="223"/>
        <v>0</v>
      </c>
      <c r="ED96" s="194">
        <f t="shared" si="223"/>
        <v>0</v>
      </c>
      <c r="EE96" s="194">
        <f t="shared" si="223"/>
        <v>0</v>
      </c>
      <c r="EF96" s="194">
        <f t="shared" si="223"/>
        <v>0</v>
      </c>
      <c r="EG96" s="194">
        <f t="shared" si="223"/>
        <v>0</v>
      </c>
      <c r="EH96" s="194">
        <f t="shared" si="223"/>
        <v>0</v>
      </c>
      <c r="EI96" s="194">
        <f t="shared" si="223"/>
        <v>0</v>
      </c>
      <c r="EJ96" s="194">
        <f t="shared" si="223"/>
        <v>0</v>
      </c>
      <c r="EK96" s="194">
        <f t="shared" si="224"/>
        <v>0</v>
      </c>
      <c r="EL96" s="194">
        <f t="shared" si="224"/>
        <v>0</v>
      </c>
      <c r="EM96" s="194">
        <f t="shared" si="224"/>
        <v>0</v>
      </c>
      <c r="EN96" s="194">
        <f t="shared" si="224"/>
        <v>0</v>
      </c>
      <c r="EO96" s="194">
        <f t="shared" si="224"/>
        <v>0</v>
      </c>
      <c r="EP96" s="194">
        <f t="shared" si="224"/>
        <v>0</v>
      </c>
      <c r="EQ96" s="194">
        <f t="shared" si="224"/>
        <v>0</v>
      </c>
      <c r="ER96" s="194">
        <f t="shared" si="224"/>
        <v>0</v>
      </c>
      <c r="ES96" s="194">
        <f t="shared" si="224"/>
        <v>0</v>
      </c>
      <c r="ET96" s="194">
        <f t="shared" si="224"/>
        <v>0</v>
      </c>
      <c r="EU96" s="194">
        <f t="shared" si="224"/>
        <v>0</v>
      </c>
      <c r="EV96" s="194">
        <f t="shared" si="224"/>
        <v>0</v>
      </c>
      <c r="EW96" s="194">
        <f t="shared" si="218"/>
        <v>0</v>
      </c>
      <c r="EX96" s="194">
        <f t="shared" si="218"/>
        <v>0</v>
      </c>
      <c r="EY96" s="194">
        <f t="shared" si="218"/>
        <v>0</v>
      </c>
      <c r="EZ96" s="194">
        <f t="shared" si="218"/>
        <v>0</v>
      </c>
      <c r="FA96" s="194">
        <f t="shared" si="218"/>
        <v>0</v>
      </c>
      <c r="FB96" s="194">
        <f t="shared" si="218"/>
        <v>0</v>
      </c>
    </row>
    <row r="97" spans="2:158" ht="11.25" hidden="1" customHeight="1" outlineLevel="1" x14ac:dyDescent="0.2">
      <c r="B97" s="190"/>
      <c r="C97" s="288">
        <f t="shared" si="210"/>
        <v>27</v>
      </c>
      <c r="D97" s="288">
        <f t="shared" si="210"/>
        <v>0</v>
      </c>
      <c r="E97" s="289">
        <f t="shared" si="192"/>
        <v>31</v>
      </c>
      <c r="F97" s="193">
        <v>1</v>
      </c>
      <c r="G97" s="193">
        <v>1</v>
      </c>
      <c r="H97" s="193">
        <v>1</v>
      </c>
      <c r="I97" s="193">
        <v>1</v>
      </c>
      <c r="J97" s="193">
        <v>1</v>
      </c>
      <c r="K97" s="193">
        <v>1</v>
      </c>
      <c r="L97" s="193">
        <v>1</v>
      </c>
      <c r="M97" s="193">
        <v>1</v>
      </c>
      <c r="N97" s="193">
        <v>1</v>
      </c>
      <c r="O97" s="193">
        <v>1</v>
      </c>
      <c r="P97" s="193">
        <v>1</v>
      </c>
      <c r="Q97" s="193">
        <v>1</v>
      </c>
      <c r="U97" s="194">
        <f t="shared" si="211"/>
        <v>0</v>
      </c>
      <c r="V97" s="194">
        <f t="shared" si="211"/>
        <v>0</v>
      </c>
      <c r="W97" s="194">
        <f t="shared" si="211"/>
        <v>0</v>
      </c>
      <c r="X97" s="194">
        <f t="shared" si="211"/>
        <v>0</v>
      </c>
      <c r="Y97" s="194">
        <f t="shared" si="211"/>
        <v>0</v>
      </c>
      <c r="Z97" s="194">
        <f t="shared" si="211"/>
        <v>0</v>
      </c>
      <c r="AA97" s="194">
        <f t="shared" si="211"/>
        <v>0</v>
      </c>
      <c r="AB97" s="194">
        <f t="shared" si="211"/>
        <v>0</v>
      </c>
      <c r="AC97" s="194">
        <f t="shared" si="211"/>
        <v>0</v>
      </c>
      <c r="AD97" s="194">
        <f t="shared" si="211"/>
        <v>0</v>
      </c>
      <c r="AE97" s="194">
        <f t="shared" si="212"/>
        <v>0</v>
      </c>
      <c r="AF97" s="194">
        <f t="shared" si="212"/>
        <v>0</v>
      </c>
      <c r="AG97" s="194">
        <f t="shared" si="212"/>
        <v>0</v>
      </c>
      <c r="AH97" s="194">
        <f t="shared" si="212"/>
        <v>0</v>
      </c>
      <c r="AI97" s="194">
        <f t="shared" si="212"/>
        <v>0</v>
      </c>
      <c r="AJ97" s="194">
        <f t="shared" si="212"/>
        <v>0</v>
      </c>
      <c r="AK97" s="194">
        <f t="shared" si="212"/>
        <v>0</v>
      </c>
      <c r="AL97" s="194">
        <f t="shared" si="212"/>
        <v>0</v>
      </c>
      <c r="AM97" s="194">
        <f t="shared" si="212"/>
        <v>0</v>
      </c>
      <c r="AN97" s="194">
        <f t="shared" si="212"/>
        <v>0</v>
      </c>
      <c r="AO97" s="194">
        <f t="shared" si="213"/>
        <v>0</v>
      </c>
      <c r="AP97" s="194">
        <f t="shared" si="213"/>
        <v>0</v>
      </c>
      <c r="AQ97" s="194">
        <f t="shared" si="213"/>
        <v>0</v>
      </c>
      <c r="AR97" s="194">
        <f t="shared" si="213"/>
        <v>0</v>
      </c>
      <c r="AS97" s="194">
        <f t="shared" si="213"/>
        <v>0</v>
      </c>
      <c r="AT97" s="194">
        <f t="shared" si="213"/>
        <v>0</v>
      </c>
      <c r="AU97" s="194">
        <f t="shared" si="213"/>
        <v>0</v>
      </c>
      <c r="AV97" s="194">
        <f t="shared" si="213"/>
        <v>0</v>
      </c>
      <c r="AW97" s="194">
        <f t="shared" si="213"/>
        <v>0</v>
      </c>
      <c r="AX97" s="194">
        <f t="shared" si="213"/>
        <v>0</v>
      </c>
      <c r="AY97" s="194">
        <f t="shared" si="214"/>
        <v>0</v>
      </c>
      <c r="AZ97" s="194">
        <f t="shared" si="214"/>
        <v>0</v>
      </c>
      <c r="BA97" s="194">
        <f t="shared" si="214"/>
        <v>0</v>
      </c>
      <c r="BB97" s="194">
        <f t="shared" si="214"/>
        <v>0</v>
      </c>
      <c r="BC97" s="194">
        <f t="shared" si="214"/>
        <v>0</v>
      </c>
      <c r="BD97" s="194">
        <f t="shared" si="214"/>
        <v>0</v>
      </c>
      <c r="BE97" s="194">
        <f t="shared" si="214"/>
        <v>0</v>
      </c>
      <c r="BF97" s="194">
        <f t="shared" si="214"/>
        <v>0</v>
      </c>
      <c r="BG97" s="194">
        <f t="shared" si="214"/>
        <v>0</v>
      </c>
      <c r="BH97" s="194">
        <f t="shared" si="214"/>
        <v>0</v>
      </c>
      <c r="BI97" s="194">
        <f t="shared" si="215"/>
        <v>0</v>
      </c>
      <c r="BJ97" s="194">
        <f t="shared" si="215"/>
        <v>0</v>
      </c>
      <c r="BK97" s="194">
        <f t="shared" si="215"/>
        <v>0</v>
      </c>
      <c r="BL97" s="194">
        <f t="shared" si="215"/>
        <v>0</v>
      </c>
      <c r="BM97" s="194">
        <f t="shared" si="215"/>
        <v>0</v>
      </c>
      <c r="BN97" s="194">
        <f t="shared" si="215"/>
        <v>0</v>
      </c>
      <c r="BO97" s="194">
        <f t="shared" si="215"/>
        <v>0</v>
      </c>
      <c r="BP97" s="194">
        <f t="shared" si="215"/>
        <v>0</v>
      </c>
      <c r="BQ97" s="194">
        <f t="shared" si="215"/>
        <v>0</v>
      </c>
      <c r="BR97" s="194">
        <f t="shared" si="215"/>
        <v>0</v>
      </c>
      <c r="BS97" s="194">
        <f t="shared" si="216"/>
        <v>0</v>
      </c>
      <c r="BT97" s="194">
        <f t="shared" si="216"/>
        <v>0</v>
      </c>
      <c r="BU97" s="194">
        <f t="shared" si="216"/>
        <v>0</v>
      </c>
      <c r="BV97" s="194">
        <f t="shared" si="216"/>
        <v>0</v>
      </c>
      <c r="BW97" s="194">
        <f t="shared" si="216"/>
        <v>0</v>
      </c>
      <c r="BX97" s="194">
        <f t="shared" si="216"/>
        <v>0</v>
      </c>
      <c r="BY97" s="194">
        <f t="shared" si="216"/>
        <v>0</v>
      </c>
      <c r="BZ97" s="194">
        <f t="shared" si="216"/>
        <v>0</v>
      </c>
      <c r="CA97" s="194">
        <f t="shared" si="216"/>
        <v>0</v>
      </c>
      <c r="CB97" s="194">
        <f t="shared" si="216"/>
        <v>0</v>
      </c>
      <c r="CC97" s="194">
        <f t="shared" si="217"/>
        <v>0</v>
      </c>
      <c r="CD97" s="194">
        <f t="shared" si="217"/>
        <v>0</v>
      </c>
      <c r="CE97" s="194">
        <f t="shared" si="217"/>
        <v>0</v>
      </c>
      <c r="CF97" s="194">
        <f t="shared" si="217"/>
        <v>0</v>
      </c>
      <c r="CG97" s="194">
        <f t="shared" si="217"/>
        <v>0</v>
      </c>
      <c r="CH97" s="194">
        <f t="shared" si="217"/>
        <v>0</v>
      </c>
      <c r="CI97" s="194">
        <f t="shared" si="217"/>
        <v>0</v>
      </c>
      <c r="CJ97" s="194">
        <f t="shared" si="217"/>
        <v>0</v>
      </c>
      <c r="CK97" s="194">
        <f t="shared" si="217"/>
        <v>0</v>
      </c>
      <c r="CL97" s="194">
        <f t="shared" si="217"/>
        <v>0</v>
      </c>
      <c r="CM97" s="194">
        <f t="shared" si="219"/>
        <v>0</v>
      </c>
      <c r="CN97" s="194">
        <f t="shared" si="219"/>
        <v>0</v>
      </c>
      <c r="CO97" s="194">
        <f t="shared" si="219"/>
        <v>0</v>
      </c>
      <c r="CP97" s="194">
        <f t="shared" si="219"/>
        <v>0</v>
      </c>
      <c r="CQ97" s="194">
        <f t="shared" si="219"/>
        <v>0</v>
      </c>
      <c r="CR97" s="194">
        <f t="shared" si="219"/>
        <v>0</v>
      </c>
      <c r="CS97" s="194">
        <f t="shared" si="219"/>
        <v>0</v>
      </c>
      <c r="CT97" s="194">
        <f t="shared" si="219"/>
        <v>0</v>
      </c>
      <c r="CU97" s="194">
        <f t="shared" si="219"/>
        <v>0</v>
      </c>
      <c r="CV97" s="194">
        <f t="shared" si="219"/>
        <v>0</v>
      </c>
      <c r="CW97" s="194">
        <f t="shared" si="220"/>
        <v>0</v>
      </c>
      <c r="CX97" s="194">
        <f t="shared" si="220"/>
        <v>0</v>
      </c>
      <c r="CY97" s="194">
        <f t="shared" si="220"/>
        <v>0</v>
      </c>
      <c r="CZ97" s="194">
        <f t="shared" si="220"/>
        <v>0</v>
      </c>
      <c r="DA97" s="194">
        <f t="shared" si="220"/>
        <v>0</v>
      </c>
      <c r="DB97" s="194">
        <f t="shared" si="220"/>
        <v>0</v>
      </c>
      <c r="DC97" s="194">
        <f t="shared" si="220"/>
        <v>0</v>
      </c>
      <c r="DD97" s="194">
        <f t="shared" si="220"/>
        <v>0</v>
      </c>
      <c r="DE97" s="194">
        <f t="shared" si="220"/>
        <v>0</v>
      </c>
      <c r="DF97" s="194">
        <f t="shared" si="220"/>
        <v>0</v>
      </c>
      <c r="DG97" s="194">
        <f t="shared" si="221"/>
        <v>0</v>
      </c>
      <c r="DH97" s="194">
        <f t="shared" si="221"/>
        <v>0</v>
      </c>
      <c r="DI97" s="194">
        <f t="shared" si="221"/>
        <v>0</v>
      </c>
      <c r="DJ97" s="194">
        <f t="shared" si="221"/>
        <v>0</v>
      </c>
      <c r="DK97" s="194">
        <f t="shared" si="221"/>
        <v>0</v>
      </c>
      <c r="DL97" s="194">
        <f t="shared" si="221"/>
        <v>0</v>
      </c>
      <c r="DM97" s="194">
        <f t="shared" si="221"/>
        <v>0</v>
      </c>
      <c r="DN97" s="194">
        <f t="shared" si="221"/>
        <v>0</v>
      </c>
      <c r="DO97" s="194">
        <f t="shared" si="221"/>
        <v>0</v>
      </c>
      <c r="DP97" s="194">
        <f t="shared" si="221"/>
        <v>0</v>
      </c>
      <c r="DQ97" s="194">
        <f t="shared" si="222"/>
        <v>0</v>
      </c>
      <c r="DR97" s="194">
        <f t="shared" si="222"/>
        <v>0</v>
      </c>
      <c r="DS97" s="194">
        <f t="shared" si="222"/>
        <v>0</v>
      </c>
      <c r="DT97" s="194">
        <f t="shared" si="222"/>
        <v>0</v>
      </c>
      <c r="DU97" s="194">
        <f t="shared" si="222"/>
        <v>0</v>
      </c>
      <c r="DV97" s="194">
        <f t="shared" si="222"/>
        <v>0</v>
      </c>
      <c r="DW97" s="194">
        <f t="shared" si="222"/>
        <v>0</v>
      </c>
      <c r="DX97" s="194">
        <f t="shared" si="222"/>
        <v>0</v>
      </c>
      <c r="DY97" s="194">
        <f t="shared" si="222"/>
        <v>0</v>
      </c>
      <c r="DZ97" s="194">
        <f t="shared" si="222"/>
        <v>0</v>
      </c>
      <c r="EA97" s="194">
        <f t="shared" si="223"/>
        <v>0</v>
      </c>
      <c r="EB97" s="194">
        <f t="shared" si="223"/>
        <v>0</v>
      </c>
      <c r="EC97" s="194">
        <f t="shared" si="223"/>
        <v>0</v>
      </c>
      <c r="ED97" s="194">
        <f t="shared" si="223"/>
        <v>0</v>
      </c>
      <c r="EE97" s="194">
        <f t="shared" si="223"/>
        <v>0</v>
      </c>
      <c r="EF97" s="194">
        <f t="shared" si="223"/>
        <v>0</v>
      </c>
      <c r="EG97" s="194">
        <f t="shared" si="223"/>
        <v>0</v>
      </c>
      <c r="EH97" s="194">
        <f t="shared" si="223"/>
        <v>0</v>
      </c>
      <c r="EI97" s="194">
        <f t="shared" si="223"/>
        <v>0</v>
      </c>
      <c r="EJ97" s="194">
        <f t="shared" si="223"/>
        <v>0</v>
      </c>
      <c r="EK97" s="194">
        <f t="shared" si="224"/>
        <v>0</v>
      </c>
      <c r="EL97" s="194">
        <f t="shared" si="224"/>
        <v>0</v>
      </c>
      <c r="EM97" s="194">
        <f t="shared" si="224"/>
        <v>0</v>
      </c>
      <c r="EN97" s="194">
        <f t="shared" si="224"/>
        <v>0</v>
      </c>
      <c r="EO97" s="194">
        <f t="shared" si="224"/>
        <v>0</v>
      </c>
      <c r="EP97" s="194">
        <f t="shared" si="224"/>
        <v>0</v>
      </c>
      <c r="EQ97" s="194">
        <f t="shared" si="224"/>
        <v>0</v>
      </c>
      <c r="ER97" s="194">
        <f t="shared" si="224"/>
        <v>0</v>
      </c>
      <c r="ES97" s="194">
        <f t="shared" si="224"/>
        <v>0</v>
      </c>
      <c r="ET97" s="194">
        <f t="shared" si="224"/>
        <v>0</v>
      </c>
      <c r="EU97" s="194">
        <f t="shared" si="224"/>
        <v>0</v>
      </c>
      <c r="EV97" s="194">
        <f t="shared" si="224"/>
        <v>0</v>
      </c>
      <c r="EW97" s="194">
        <f t="shared" si="218"/>
        <v>0</v>
      </c>
      <c r="EX97" s="194">
        <f t="shared" si="218"/>
        <v>0</v>
      </c>
      <c r="EY97" s="194">
        <f t="shared" si="218"/>
        <v>0</v>
      </c>
      <c r="EZ97" s="194">
        <f t="shared" si="218"/>
        <v>0</v>
      </c>
      <c r="FA97" s="194">
        <f t="shared" si="218"/>
        <v>0</v>
      </c>
      <c r="FB97" s="194">
        <f t="shared" si="218"/>
        <v>0</v>
      </c>
    </row>
    <row r="98" spans="2:158" ht="11.25" hidden="1" customHeight="1" outlineLevel="1" x14ac:dyDescent="0.2">
      <c r="B98" s="190"/>
      <c r="C98" s="288">
        <f t="shared" si="210"/>
        <v>28</v>
      </c>
      <c r="D98" s="288">
        <f t="shared" si="210"/>
        <v>0</v>
      </c>
      <c r="E98" s="289">
        <f t="shared" si="192"/>
        <v>31</v>
      </c>
      <c r="F98" s="193">
        <v>1</v>
      </c>
      <c r="G98" s="193">
        <v>1</v>
      </c>
      <c r="H98" s="193">
        <v>1</v>
      </c>
      <c r="I98" s="193">
        <v>1</v>
      </c>
      <c r="J98" s="193">
        <v>1</v>
      </c>
      <c r="K98" s="193">
        <v>1</v>
      </c>
      <c r="L98" s="193">
        <v>1</v>
      </c>
      <c r="M98" s="193">
        <v>1</v>
      </c>
      <c r="N98" s="193">
        <v>1</v>
      </c>
      <c r="O98" s="193">
        <v>1</v>
      </c>
      <c r="P98" s="193">
        <v>1</v>
      </c>
      <c r="Q98" s="193">
        <v>1</v>
      </c>
      <c r="U98" s="194">
        <f t="shared" si="211"/>
        <v>0</v>
      </c>
      <c r="V98" s="194">
        <f t="shared" si="211"/>
        <v>0</v>
      </c>
      <c r="W98" s="194">
        <f t="shared" si="211"/>
        <v>0</v>
      </c>
      <c r="X98" s="194">
        <f t="shared" si="211"/>
        <v>0</v>
      </c>
      <c r="Y98" s="194">
        <f t="shared" si="211"/>
        <v>0</v>
      </c>
      <c r="Z98" s="194">
        <f t="shared" si="211"/>
        <v>0</v>
      </c>
      <c r="AA98" s="194">
        <f t="shared" si="211"/>
        <v>0</v>
      </c>
      <c r="AB98" s="194">
        <f t="shared" si="211"/>
        <v>0</v>
      </c>
      <c r="AC98" s="194">
        <f t="shared" si="211"/>
        <v>0</v>
      </c>
      <c r="AD98" s="194">
        <f t="shared" si="211"/>
        <v>0</v>
      </c>
      <c r="AE98" s="194">
        <f t="shared" si="212"/>
        <v>0</v>
      </c>
      <c r="AF98" s="194">
        <f t="shared" si="212"/>
        <v>0</v>
      </c>
      <c r="AG98" s="194">
        <f t="shared" si="212"/>
        <v>0</v>
      </c>
      <c r="AH98" s="194">
        <f t="shared" si="212"/>
        <v>0</v>
      </c>
      <c r="AI98" s="194">
        <f t="shared" si="212"/>
        <v>0</v>
      </c>
      <c r="AJ98" s="194">
        <f t="shared" si="212"/>
        <v>0</v>
      </c>
      <c r="AK98" s="194">
        <f t="shared" si="212"/>
        <v>0</v>
      </c>
      <c r="AL98" s="194">
        <f t="shared" si="212"/>
        <v>0</v>
      </c>
      <c r="AM98" s="194">
        <f t="shared" si="212"/>
        <v>0</v>
      </c>
      <c r="AN98" s="194">
        <f t="shared" si="212"/>
        <v>0</v>
      </c>
      <c r="AO98" s="194">
        <f t="shared" si="213"/>
        <v>0</v>
      </c>
      <c r="AP98" s="194">
        <f t="shared" si="213"/>
        <v>0</v>
      </c>
      <c r="AQ98" s="194">
        <f t="shared" si="213"/>
        <v>0</v>
      </c>
      <c r="AR98" s="194">
        <f t="shared" si="213"/>
        <v>0</v>
      </c>
      <c r="AS98" s="194">
        <f t="shared" si="213"/>
        <v>0</v>
      </c>
      <c r="AT98" s="194">
        <f t="shared" si="213"/>
        <v>0</v>
      </c>
      <c r="AU98" s="194">
        <f t="shared" si="213"/>
        <v>0</v>
      </c>
      <c r="AV98" s="194">
        <f t="shared" si="213"/>
        <v>0</v>
      </c>
      <c r="AW98" s="194">
        <f t="shared" si="213"/>
        <v>0</v>
      </c>
      <c r="AX98" s="194">
        <f t="shared" si="213"/>
        <v>0</v>
      </c>
      <c r="AY98" s="194">
        <f t="shared" si="214"/>
        <v>0</v>
      </c>
      <c r="AZ98" s="194">
        <f t="shared" si="214"/>
        <v>0</v>
      </c>
      <c r="BA98" s="194">
        <f t="shared" si="214"/>
        <v>0</v>
      </c>
      <c r="BB98" s="194">
        <f t="shared" si="214"/>
        <v>0</v>
      </c>
      <c r="BC98" s="194">
        <f t="shared" si="214"/>
        <v>0</v>
      </c>
      <c r="BD98" s="194">
        <f t="shared" si="214"/>
        <v>0</v>
      </c>
      <c r="BE98" s="194">
        <f t="shared" si="214"/>
        <v>0</v>
      </c>
      <c r="BF98" s="194">
        <f t="shared" si="214"/>
        <v>0</v>
      </c>
      <c r="BG98" s="194">
        <f t="shared" si="214"/>
        <v>0</v>
      </c>
      <c r="BH98" s="194">
        <f t="shared" si="214"/>
        <v>0</v>
      </c>
      <c r="BI98" s="194">
        <f t="shared" si="215"/>
        <v>0</v>
      </c>
      <c r="BJ98" s="194">
        <f t="shared" si="215"/>
        <v>0</v>
      </c>
      <c r="BK98" s="194">
        <f t="shared" si="215"/>
        <v>0</v>
      </c>
      <c r="BL98" s="194">
        <f t="shared" si="215"/>
        <v>0</v>
      </c>
      <c r="BM98" s="194">
        <f t="shared" si="215"/>
        <v>0</v>
      </c>
      <c r="BN98" s="194">
        <f t="shared" si="215"/>
        <v>0</v>
      </c>
      <c r="BO98" s="194">
        <f t="shared" si="215"/>
        <v>0</v>
      </c>
      <c r="BP98" s="194">
        <f t="shared" si="215"/>
        <v>0</v>
      </c>
      <c r="BQ98" s="194">
        <f t="shared" si="215"/>
        <v>0</v>
      </c>
      <c r="BR98" s="194">
        <f t="shared" si="215"/>
        <v>0</v>
      </c>
      <c r="BS98" s="194">
        <f t="shared" si="216"/>
        <v>0</v>
      </c>
      <c r="BT98" s="194">
        <f t="shared" si="216"/>
        <v>0</v>
      </c>
      <c r="BU98" s="194">
        <f t="shared" si="216"/>
        <v>0</v>
      </c>
      <c r="BV98" s="194">
        <f t="shared" si="216"/>
        <v>0</v>
      </c>
      <c r="BW98" s="194">
        <f t="shared" si="216"/>
        <v>0</v>
      </c>
      <c r="BX98" s="194">
        <f t="shared" si="216"/>
        <v>0</v>
      </c>
      <c r="BY98" s="194">
        <f t="shared" si="216"/>
        <v>0</v>
      </c>
      <c r="BZ98" s="194">
        <f t="shared" si="216"/>
        <v>0</v>
      </c>
      <c r="CA98" s="194">
        <f t="shared" si="216"/>
        <v>0</v>
      </c>
      <c r="CB98" s="194">
        <f t="shared" si="216"/>
        <v>0</v>
      </c>
      <c r="CC98" s="194">
        <f t="shared" si="217"/>
        <v>0</v>
      </c>
      <c r="CD98" s="194">
        <f t="shared" si="217"/>
        <v>0</v>
      </c>
      <c r="CE98" s="194">
        <f t="shared" si="217"/>
        <v>0</v>
      </c>
      <c r="CF98" s="194">
        <f t="shared" si="217"/>
        <v>0</v>
      </c>
      <c r="CG98" s="194">
        <f t="shared" si="217"/>
        <v>0</v>
      </c>
      <c r="CH98" s="194">
        <f t="shared" si="217"/>
        <v>0</v>
      </c>
      <c r="CI98" s="194">
        <f t="shared" si="217"/>
        <v>0</v>
      </c>
      <c r="CJ98" s="194">
        <f t="shared" si="217"/>
        <v>0</v>
      </c>
      <c r="CK98" s="194">
        <f t="shared" si="217"/>
        <v>0</v>
      </c>
      <c r="CL98" s="194">
        <f t="shared" si="217"/>
        <v>0</v>
      </c>
      <c r="CM98" s="194">
        <f t="shared" si="219"/>
        <v>0</v>
      </c>
      <c r="CN98" s="194">
        <f t="shared" si="219"/>
        <v>0</v>
      </c>
      <c r="CO98" s="194">
        <f t="shared" si="219"/>
        <v>0</v>
      </c>
      <c r="CP98" s="194">
        <f t="shared" si="219"/>
        <v>0</v>
      </c>
      <c r="CQ98" s="194">
        <f t="shared" si="219"/>
        <v>0</v>
      </c>
      <c r="CR98" s="194">
        <f t="shared" si="219"/>
        <v>0</v>
      </c>
      <c r="CS98" s="194">
        <f t="shared" si="219"/>
        <v>0</v>
      </c>
      <c r="CT98" s="194">
        <f t="shared" si="219"/>
        <v>0</v>
      </c>
      <c r="CU98" s="194">
        <f t="shared" si="219"/>
        <v>0</v>
      </c>
      <c r="CV98" s="194">
        <f t="shared" si="219"/>
        <v>0</v>
      </c>
      <c r="CW98" s="194">
        <f t="shared" si="220"/>
        <v>0</v>
      </c>
      <c r="CX98" s="194">
        <f t="shared" si="220"/>
        <v>0</v>
      </c>
      <c r="CY98" s="194">
        <f t="shared" si="220"/>
        <v>0</v>
      </c>
      <c r="CZ98" s="194">
        <f t="shared" si="220"/>
        <v>0</v>
      </c>
      <c r="DA98" s="194">
        <f t="shared" si="220"/>
        <v>0</v>
      </c>
      <c r="DB98" s="194">
        <f t="shared" si="220"/>
        <v>0</v>
      </c>
      <c r="DC98" s="194">
        <f t="shared" si="220"/>
        <v>0</v>
      </c>
      <c r="DD98" s="194">
        <f t="shared" si="220"/>
        <v>0</v>
      </c>
      <c r="DE98" s="194">
        <f t="shared" si="220"/>
        <v>0</v>
      </c>
      <c r="DF98" s="194">
        <f t="shared" si="220"/>
        <v>0</v>
      </c>
      <c r="DG98" s="194">
        <f t="shared" si="221"/>
        <v>0</v>
      </c>
      <c r="DH98" s="194">
        <f t="shared" si="221"/>
        <v>0</v>
      </c>
      <c r="DI98" s="194">
        <f t="shared" si="221"/>
        <v>0</v>
      </c>
      <c r="DJ98" s="194">
        <f t="shared" si="221"/>
        <v>0</v>
      </c>
      <c r="DK98" s="194">
        <f t="shared" si="221"/>
        <v>0</v>
      </c>
      <c r="DL98" s="194">
        <f t="shared" si="221"/>
        <v>0</v>
      </c>
      <c r="DM98" s="194">
        <f t="shared" si="221"/>
        <v>0</v>
      </c>
      <c r="DN98" s="194">
        <f t="shared" si="221"/>
        <v>0</v>
      </c>
      <c r="DO98" s="194">
        <f t="shared" si="221"/>
        <v>0</v>
      </c>
      <c r="DP98" s="194">
        <f t="shared" si="221"/>
        <v>0</v>
      </c>
      <c r="DQ98" s="194">
        <f t="shared" si="222"/>
        <v>0</v>
      </c>
      <c r="DR98" s="194">
        <f t="shared" si="222"/>
        <v>0</v>
      </c>
      <c r="DS98" s="194">
        <f t="shared" si="222"/>
        <v>0</v>
      </c>
      <c r="DT98" s="194">
        <f t="shared" si="222"/>
        <v>0</v>
      </c>
      <c r="DU98" s="194">
        <f t="shared" si="222"/>
        <v>0</v>
      </c>
      <c r="DV98" s="194">
        <f t="shared" si="222"/>
        <v>0</v>
      </c>
      <c r="DW98" s="194">
        <f t="shared" si="222"/>
        <v>0</v>
      </c>
      <c r="DX98" s="194">
        <f t="shared" si="222"/>
        <v>0</v>
      </c>
      <c r="DY98" s="194">
        <f t="shared" si="222"/>
        <v>0</v>
      </c>
      <c r="DZ98" s="194">
        <f t="shared" si="222"/>
        <v>0</v>
      </c>
      <c r="EA98" s="194">
        <f t="shared" si="223"/>
        <v>0</v>
      </c>
      <c r="EB98" s="194">
        <f t="shared" si="223"/>
        <v>0</v>
      </c>
      <c r="EC98" s="194">
        <f t="shared" si="223"/>
        <v>0</v>
      </c>
      <c r="ED98" s="194">
        <f t="shared" si="223"/>
        <v>0</v>
      </c>
      <c r="EE98" s="194">
        <f t="shared" si="223"/>
        <v>0</v>
      </c>
      <c r="EF98" s="194">
        <f t="shared" si="223"/>
        <v>0</v>
      </c>
      <c r="EG98" s="194">
        <f t="shared" si="223"/>
        <v>0</v>
      </c>
      <c r="EH98" s="194">
        <f t="shared" si="223"/>
        <v>0</v>
      </c>
      <c r="EI98" s="194">
        <f t="shared" si="223"/>
        <v>0</v>
      </c>
      <c r="EJ98" s="194">
        <f t="shared" si="223"/>
        <v>0</v>
      </c>
      <c r="EK98" s="194">
        <f t="shared" si="224"/>
        <v>0</v>
      </c>
      <c r="EL98" s="194">
        <f t="shared" si="224"/>
        <v>0</v>
      </c>
      <c r="EM98" s="194">
        <f t="shared" si="224"/>
        <v>0</v>
      </c>
      <c r="EN98" s="194">
        <f t="shared" si="224"/>
        <v>0</v>
      </c>
      <c r="EO98" s="194">
        <f t="shared" si="224"/>
        <v>0</v>
      </c>
      <c r="EP98" s="194">
        <f t="shared" si="224"/>
        <v>0</v>
      </c>
      <c r="EQ98" s="194">
        <f t="shared" si="224"/>
        <v>0</v>
      </c>
      <c r="ER98" s="194">
        <f t="shared" si="224"/>
        <v>0</v>
      </c>
      <c r="ES98" s="194">
        <f t="shared" si="224"/>
        <v>0</v>
      </c>
      <c r="ET98" s="194">
        <f t="shared" si="224"/>
        <v>0</v>
      </c>
      <c r="EU98" s="194">
        <f t="shared" si="224"/>
        <v>0</v>
      </c>
      <c r="EV98" s="194">
        <f t="shared" si="224"/>
        <v>0</v>
      </c>
      <c r="EW98" s="194">
        <f t="shared" si="218"/>
        <v>0</v>
      </c>
      <c r="EX98" s="194">
        <f t="shared" si="218"/>
        <v>0</v>
      </c>
      <c r="EY98" s="194">
        <f t="shared" si="218"/>
        <v>0</v>
      </c>
      <c r="EZ98" s="194">
        <f t="shared" si="218"/>
        <v>0</v>
      </c>
      <c r="FA98" s="194">
        <f t="shared" si="218"/>
        <v>0</v>
      </c>
      <c r="FB98" s="194">
        <f t="shared" si="218"/>
        <v>0</v>
      </c>
    </row>
    <row r="99" spans="2:158" ht="11.25" hidden="1" customHeight="1" outlineLevel="1" x14ac:dyDescent="0.2">
      <c r="B99" s="190"/>
      <c r="C99" s="288">
        <f t="shared" si="210"/>
        <v>29</v>
      </c>
      <c r="D99" s="288">
        <f t="shared" si="210"/>
        <v>0</v>
      </c>
      <c r="E99" s="289">
        <f t="shared" si="192"/>
        <v>31</v>
      </c>
      <c r="F99" s="193">
        <v>1</v>
      </c>
      <c r="G99" s="193">
        <v>1</v>
      </c>
      <c r="H99" s="193">
        <v>1</v>
      </c>
      <c r="I99" s="193">
        <v>1</v>
      </c>
      <c r="J99" s="193">
        <v>1</v>
      </c>
      <c r="K99" s="193">
        <v>1</v>
      </c>
      <c r="L99" s="193">
        <v>1</v>
      </c>
      <c r="M99" s="193">
        <v>1</v>
      </c>
      <c r="N99" s="193">
        <v>1</v>
      </c>
      <c r="O99" s="193">
        <v>1</v>
      </c>
      <c r="P99" s="193">
        <v>1</v>
      </c>
      <c r="Q99" s="193">
        <v>1</v>
      </c>
      <c r="U99" s="194">
        <f t="shared" si="211"/>
        <v>0</v>
      </c>
      <c r="V99" s="194">
        <f t="shared" si="211"/>
        <v>0</v>
      </c>
      <c r="W99" s="194">
        <f t="shared" si="211"/>
        <v>0</v>
      </c>
      <c r="X99" s="194">
        <f t="shared" si="211"/>
        <v>0</v>
      </c>
      <c r="Y99" s="194">
        <f t="shared" si="211"/>
        <v>0</v>
      </c>
      <c r="Z99" s="194">
        <f t="shared" si="211"/>
        <v>0</v>
      </c>
      <c r="AA99" s="194">
        <f t="shared" si="211"/>
        <v>0</v>
      </c>
      <c r="AB99" s="194">
        <f t="shared" si="211"/>
        <v>0</v>
      </c>
      <c r="AC99" s="194">
        <f t="shared" si="211"/>
        <v>0</v>
      </c>
      <c r="AD99" s="194">
        <f t="shared" si="211"/>
        <v>0</v>
      </c>
      <c r="AE99" s="194">
        <f t="shared" si="212"/>
        <v>0</v>
      </c>
      <c r="AF99" s="194">
        <f t="shared" si="212"/>
        <v>0</v>
      </c>
      <c r="AG99" s="194">
        <f t="shared" si="212"/>
        <v>0</v>
      </c>
      <c r="AH99" s="194">
        <f t="shared" si="212"/>
        <v>0</v>
      </c>
      <c r="AI99" s="194">
        <f t="shared" si="212"/>
        <v>0</v>
      </c>
      <c r="AJ99" s="194">
        <f t="shared" si="212"/>
        <v>0</v>
      </c>
      <c r="AK99" s="194">
        <f t="shared" si="212"/>
        <v>0</v>
      </c>
      <c r="AL99" s="194">
        <f t="shared" si="212"/>
        <v>0</v>
      </c>
      <c r="AM99" s="194">
        <f t="shared" si="212"/>
        <v>0</v>
      </c>
      <c r="AN99" s="194">
        <f t="shared" si="212"/>
        <v>0</v>
      </c>
      <c r="AO99" s="194">
        <f t="shared" si="213"/>
        <v>0</v>
      </c>
      <c r="AP99" s="194">
        <f t="shared" si="213"/>
        <v>0</v>
      </c>
      <c r="AQ99" s="194">
        <f t="shared" si="213"/>
        <v>0</v>
      </c>
      <c r="AR99" s="194">
        <f t="shared" si="213"/>
        <v>0</v>
      </c>
      <c r="AS99" s="194">
        <f t="shared" si="213"/>
        <v>0</v>
      </c>
      <c r="AT99" s="194">
        <f t="shared" si="213"/>
        <v>0</v>
      </c>
      <c r="AU99" s="194">
        <f t="shared" si="213"/>
        <v>0</v>
      </c>
      <c r="AV99" s="194">
        <f t="shared" si="213"/>
        <v>0</v>
      </c>
      <c r="AW99" s="194">
        <f t="shared" si="213"/>
        <v>0</v>
      </c>
      <c r="AX99" s="194">
        <f t="shared" si="213"/>
        <v>0</v>
      </c>
      <c r="AY99" s="194">
        <f t="shared" si="214"/>
        <v>0</v>
      </c>
      <c r="AZ99" s="194">
        <f t="shared" si="214"/>
        <v>0</v>
      </c>
      <c r="BA99" s="194">
        <f t="shared" si="214"/>
        <v>0</v>
      </c>
      <c r="BB99" s="194">
        <f t="shared" si="214"/>
        <v>0</v>
      </c>
      <c r="BC99" s="194">
        <f t="shared" si="214"/>
        <v>0</v>
      </c>
      <c r="BD99" s="194">
        <f t="shared" si="214"/>
        <v>0</v>
      </c>
      <c r="BE99" s="194">
        <f t="shared" si="214"/>
        <v>0</v>
      </c>
      <c r="BF99" s="194">
        <f t="shared" si="214"/>
        <v>0</v>
      </c>
      <c r="BG99" s="194">
        <f t="shared" si="214"/>
        <v>0</v>
      </c>
      <c r="BH99" s="194">
        <f t="shared" si="214"/>
        <v>0</v>
      </c>
      <c r="BI99" s="194">
        <f t="shared" si="215"/>
        <v>0</v>
      </c>
      <c r="BJ99" s="194">
        <f t="shared" si="215"/>
        <v>0</v>
      </c>
      <c r="BK99" s="194">
        <f t="shared" si="215"/>
        <v>0</v>
      </c>
      <c r="BL99" s="194">
        <f t="shared" si="215"/>
        <v>0</v>
      </c>
      <c r="BM99" s="194">
        <f t="shared" si="215"/>
        <v>0</v>
      </c>
      <c r="BN99" s="194">
        <f t="shared" si="215"/>
        <v>0</v>
      </c>
      <c r="BO99" s="194">
        <f t="shared" si="215"/>
        <v>0</v>
      </c>
      <c r="BP99" s="194">
        <f t="shared" si="215"/>
        <v>0</v>
      </c>
      <c r="BQ99" s="194">
        <f t="shared" si="215"/>
        <v>0</v>
      </c>
      <c r="BR99" s="194">
        <f t="shared" si="215"/>
        <v>0</v>
      </c>
      <c r="BS99" s="194">
        <f t="shared" si="216"/>
        <v>0</v>
      </c>
      <c r="BT99" s="194">
        <f t="shared" si="216"/>
        <v>0</v>
      </c>
      <c r="BU99" s="194">
        <f t="shared" si="216"/>
        <v>0</v>
      </c>
      <c r="BV99" s="194">
        <f t="shared" si="216"/>
        <v>0</v>
      </c>
      <c r="BW99" s="194">
        <f t="shared" si="216"/>
        <v>0</v>
      </c>
      <c r="BX99" s="194">
        <f t="shared" si="216"/>
        <v>0</v>
      </c>
      <c r="BY99" s="194">
        <f t="shared" si="216"/>
        <v>0</v>
      </c>
      <c r="BZ99" s="194">
        <f t="shared" si="216"/>
        <v>0</v>
      </c>
      <c r="CA99" s="194">
        <f t="shared" si="216"/>
        <v>0</v>
      </c>
      <c r="CB99" s="194">
        <f t="shared" si="216"/>
        <v>0</v>
      </c>
      <c r="CC99" s="194">
        <f t="shared" si="217"/>
        <v>0</v>
      </c>
      <c r="CD99" s="194">
        <f t="shared" si="217"/>
        <v>0</v>
      </c>
      <c r="CE99" s="194">
        <f t="shared" si="217"/>
        <v>0</v>
      </c>
      <c r="CF99" s="194">
        <f t="shared" si="217"/>
        <v>0</v>
      </c>
      <c r="CG99" s="194">
        <f t="shared" si="217"/>
        <v>0</v>
      </c>
      <c r="CH99" s="194">
        <f t="shared" si="217"/>
        <v>0</v>
      </c>
      <c r="CI99" s="194">
        <f t="shared" si="217"/>
        <v>0</v>
      </c>
      <c r="CJ99" s="194">
        <f t="shared" si="217"/>
        <v>0</v>
      </c>
      <c r="CK99" s="194">
        <f t="shared" si="217"/>
        <v>0</v>
      </c>
      <c r="CL99" s="194">
        <f t="shared" si="217"/>
        <v>0</v>
      </c>
      <c r="CM99" s="194">
        <f t="shared" si="219"/>
        <v>0</v>
      </c>
      <c r="CN99" s="194">
        <f t="shared" si="219"/>
        <v>0</v>
      </c>
      <c r="CO99" s="194">
        <f t="shared" si="219"/>
        <v>0</v>
      </c>
      <c r="CP99" s="194">
        <f t="shared" si="219"/>
        <v>0</v>
      </c>
      <c r="CQ99" s="194">
        <f t="shared" si="219"/>
        <v>0</v>
      </c>
      <c r="CR99" s="194">
        <f t="shared" si="219"/>
        <v>0</v>
      </c>
      <c r="CS99" s="194">
        <f t="shared" si="219"/>
        <v>0</v>
      </c>
      <c r="CT99" s="194">
        <f t="shared" si="219"/>
        <v>0</v>
      </c>
      <c r="CU99" s="194">
        <f t="shared" si="219"/>
        <v>0</v>
      </c>
      <c r="CV99" s="194">
        <f t="shared" si="219"/>
        <v>0</v>
      </c>
      <c r="CW99" s="194">
        <f t="shared" si="220"/>
        <v>0</v>
      </c>
      <c r="CX99" s="194">
        <f t="shared" si="220"/>
        <v>0</v>
      </c>
      <c r="CY99" s="194">
        <f t="shared" si="220"/>
        <v>0</v>
      </c>
      <c r="CZ99" s="194">
        <f t="shared" si="220"/>
        <v>0</v>
      </c>
      <c r="DA99" s="194">
        <f t="shared" si="220"/>
        <v>0</v>
      </c>
      <c r="DB99" s="194">
        <f t="shared" si="220"/>
        <v>0</v>
      </c>
      <c r="DC99" s="194">
        <f t="shared" si="220"/>
        <v>0</v>
      </c>
      <c r="DD99" s="194">
        <f t="shared" si="220"/>
        <v>0</v>
      </c>
      <c r="DE99" s="194">
        <f t="shared" si="220"/>
        <v>0</v>
      </c>
      <c r="DF99" s="194">
        <f t="shared" si="220"/>
        <v>0</v>
      </c>
      <c r="DG99" s="194">
        <f t="shared" si="221"/>
        <v>0</v>
      </c>
      <c r="DH99" s="194">
        <f t="shared" si="221"/>
        <v>0</v>
      </c>
      <c r="DI99" s="194">
        <f t="shared" si="221"/>
        <v>0</v>
      </c>
      <c r="DJ99" s="194">
        <f t="shared" si="221"/>
        <v>0</v>
      </c>
      <c r="DK99" s="194">
        <f t="shared" si="221"/>
        <v>0</v>
      </c>
      <c r="DL99" s="194">
        <f t="shared" si="221"/>
        <v>0</v>
      </c>
      <c r="DM99" s="194">
        <f t="shared" si="221"/>
        <v>0</v>
      </c>
      <c r="DN99" s="194">
        <f t="shared" si="221"/>
        <v>0</v>
      </c>
      <c r="DO99" s="194">
        <f t="shared" si="221"/>
        <v>0</v>
      </c>
      <c r="DP99" s="194">
        <f t="shared" si="221"/>
        <v>0</v>
      </c>
      <c r="DQ99" s="194">
        <f t="shared" si="222"/>
        <v>0</v>
      </c>
      <c r="DR99" s="194">
        <f t="shared" si="222"/>
        <v>0</v>
      </c>
      <c r="DS99" s="194">
        <f t="shared" si="222"/>
        <v>0</v>
      </c>
      <c r="DT99" s="194">
        <f t="shared" si="222"/>
        <v>0</v>
      </c>
      <c r="DU99" s="194">
        <f t="shared" si="222"/>
        <v>0</v>
      </c>
      <c r="DV99" s="194">
        <f t="shared" si="222"/>
        <v>0</v>
      </c>
      <c r="DW99" s="194">
        <f t="shared" si="222"/>
        <v>0</v>
      </c>
      <c r="DX99" s="194">
        <f t="shared" si="222"/>
        <v>0</v>
      </c>
      <c r="DY99" s="194">
        <f t="shared" si="222"/>
        <v>0</v>
      </c>
      <c r="DZ99" s="194">
        <f t="shared" si="222"/>
        <v>0</v>
      </c>
      <c r="EA99" s="194">
        <f t="shared" si="223"/>
        <v>0</v>
      </c>
      <c r="EB99" s="194">
        <f t="shared" si="223"/>
        <v>0</v>
      </c>
      <c r="EC99" s="194">
        <f t="shared" si="223"/>
        <v>0</v>
      </c>
      <c r="ED99" s="194">
        <f t="shared" si="223"/>
        <v>0</v>
      </c>
      <c r="EE99" s="194">
        <f t="shared" si="223"/>
        <v>0</v>
      </c>
      <c r="EF99" s="194">
        <f t="shared" si="223"/>
        <v>0</v>
      </c>
      <c r="EG99" s="194">
        <f t="shared" si="223"/>
        <v>0</v>
      </c>
      <c r="EH99" s="194">
        <f t="shared" si="223"/>
        <v>0</v>
      </c>
      <c r="EI99" s="194">
        <f t="shared" si="223"/>
        <v>0</v>
      </c>
      <c r="EJ99" s="194">
        <f t="shared" si="223"/>
        <v>0</v>
      </c>
      <c r="EK99" s="194">
        <f t="shared" si="224"/>
        <v>0</v>
      </c>
      <c r="EL99" s="194">
        <f t="shared" si="224"/>
        <v>0</v>
      </c>
      <c r="EM99" s="194">
        <f t="shared" si="224"/>
        <v>0</v>
      </c>
      <c r="EN99" s="194">
        <f t="shared" si="224"/>
        <v>0</v>
      </c>
      <c r="EO99" s="194">
        <f t="shared" si="224"/>
        <v>0</v>
      </c>
      <c r="EP99" s="194">
        <f t="shared" si="224"/>
        <v>0</v>
      </c>
      <c r="EQ99" s="194">
        <f t="shared" si="224"/>
        <v>0</v>
      </c>
      <c r="ER99" s="194">
        <f t="shared" si="224"/>
        <v>0</v>
      </c>
      <c r="ES99" s="194">
        <f t="shared" si="224"/>
        <v>0</v>
      </c>
      <c r="ET99" s="194">
        <f t="shared" si="224"/>
        <v>0</v>
      </c>
      <c r="EU99" s="194">
        <f t="shared" si="224"/>
        <v>0</v>
      </c>
      <c r="EV99" s="194">
        <f t="shared" si="224"/>
        <v>0</v>
      </c>
      <c r="EW99" s="194">
        <f t="shared" si="218"/>
        <v>0</v>
      </c>
      <c r="EX99" s="194">
        <f t="shared" si="218"/>
        <v>0</v>
      </c>
      <c r="EY99" s="194">
        <f t="shared" si="218"/>
        <v>0</v>
      </c>
      <c r="EZ99" s="194">
        <f t="shared" si="218"/>
        <v>0</v>
      </c>
      <c r="FA99" s="194">
        <f t="shared" si="218"/>
        <v>0</v>
      </c>
      <c r="FB99" s="194">
        <f t="shared" si="218"/>
        <v>0</v>
      </c>
    </row>
    <row r="100" spans="2:158" ht="11.25" hidden="1" customHeight="1" outlineLevel="1" x14ac:dyDescent="0.2">
      <c r="B100" s="190"/>
      <c r="C100" s="288">
        <f t="shared" si="210"/>
        <v>30</v>
      </c>
      <c r="D100" s="288">
        <f t="shared" si="210"/>
        <v>0</v>
      </c>
      <c r="E100" s="289">
        <f t="shared" si="192"/>
        <v>31</v>
      </c>
      <c r="F100" s="193">
        <v>1</v>
      </c>
      <c r="G100" s="193">
        <v>1</v>
      </c>
      <c r="H100" s="193">
        <v>1</v>
      </c>
      <c r="I100" s="193">
        <v>1</v>
      </c>
      <c r="J100" s="193">
        <v>1</v>
      </c>
      <c r="K100" s="193">
        <v>1</v>
      </c>
      <c r="L100" s="193">
        <v>1</v>
      </c>
      <c r="M100" s="193">
        <v>1</v>
      </c>
      <c r="N100" s="193">
        <v>1</v>
      </c>
      <c r="O100" s="193">
        <v>1</v>
      </c>
      <c r="P100" s="193">
        <v>1</v>
      </c>
      <c r="Q100" s="193">
        <v>1</v>
      </c>
      <c r="U100" s="194">
        <f t="shared" si="211"/>
        <v>0</v>
      </c>
      <c r="V100" s="194">
        <f t="shared" si="211"/>
        <v>0</v>
      </c>
      <c r="W100" s="194">
        <f t="shared" si="211"/>
        <v>0</v>
      </c>
      <c r="X100" s="194">
        <f t="shared" si="211"/>
        <v>0</v>
      </c>
      <c r="Y100" s="194">
        <f t="shared" si="211"/>
        <v>0</v>
      </c>
      <c r="Z100" s="194">
        <f t="shared" si="211"/>
        <v>0</v>
      </c>
      <c r="AA100" s="194">
        <f t="shared" si="211"/>
        <v>0</v>
      </c>
      <c r="AB100" s="194">
        <f t="shared" si="211"/>
        <v>0</v>
      </c>
      <c r="AC100" s="194">
        <f t="shared" si="211"/>
        <v>0</v>
      </c>
      <c r="AD100" s="194">
        <f t="shared" si="211"/>
        <v>0</v>
      </c>
      <c r="AE100" s="194">
        <f t="shared" si="212"/>
        <v>0</v>
      </c>
      <c r="AF100" s="194">
        <f t="shared" si="212"/>
        <v>0</v>
      </c>
      <c r="AG100" s="194">
        <f t="shared" si="212"/>
        <v>0</v>
      </c>
      <c r="AH100" s="194">
        <f t="shared" si="212"/>
        <v>0</v>
      </c>
      <c r="AI100" s="194">
        <f t="shared" si="212"/>
        <v>0</v>
      </c>
      <c r="AJ100" s="194">
        <f t="shared" si="212"/>
        <v>0</v>
      </c>
      <c r="AK100" s="194">
        <f t="shared" si="212"/>
        <v>0</v>
      </c>
      <c r="AL100" s="194">
        <f t="shared" si="212"/>
        <v>0</v>
      </c>
      <c r="AM100" s="194">
        <f t="shared" si="212"/>
        <v>0</v>
      </c>
      <c r="AN100" s="194">
        <f t="shared" si="212"/>
        <v>0</v>
      </c>
      <c r="AO100" s="194">
        <f t="shared" si="213"/>
        <v>0</v>
      </c>
      <c r="AP100" s="194">
        <f t="shared" si="213"/>
        <v>0</v>
      </c>
      <c r="AQ100" s="194">
        <f t="shared" si="213"/>
        <v>0</v>
      </c>
      <c r="AR100" s="194">
        <f t="shared" si="213"/>
        <v>0</v>
      </c>
      <c r="AS100" s="194">
        <f t="shared" si="213"/>
        <v>0</v>
      </c>
      <c r="AT100" s="194">
        <f t="shared" si="213"/>
        <v>0</v>
      </c>
      <c r="AU100" s="194">
        <f t="shared" si="213"/>
        <v>0</v>
      </c>
      <c r="AV100" s="194">
        <f t="shared" si="213"/>
        <v>0</v>
      </c>
      <c r="AW100" s="194">
        <f t="shared" si="213"/>
        <v>0</v>
      </c>
      <c r="AX100" s="194">
        <f t="shared" si="213"/>
        <v>0</v>
      </c>
      <c r="AY100" s="194">
        <f t="shared" si="214"/>
        <v>0</v>
      </c>
      <c r="AZ100" s="194">
        <f t="shared" si="214"/>
        <v>0</v>
      </c>
      <c r="BA100" s="194">
        <f t="shared" si="214"/>
        <v>0</v>
      </c>
      <c r="BB100" s="194">
        <f t="shared" si="214"/>
        <v>0</v>
      </c>
      <c r="BC100" s="194">
        <f t="shared" si="214"/>
        <v>0</v>
      </c>
      <c r="BD100" s="194">
        <f t="shared" si="214"/>
        <v>0</v>
      </c>
      <c r="BE100" s="194">
        <f t="shared" si="214"/>
        <v>0</v>
      </c>
      <c r="BF100" s="194">
        <f t="shared" si="214"/>
        <v>0</v>
      </c>
      <c r="BG100" s="194">
        <f t="shared" si="214"/>
        <v>0</v>
      </c>
      <c r="BH100" s="194">
        <f t="shared" si="214"/>
        <v>0</v>
      </c>
      <c r="BI100" s="194">
        <f t="shared" si="215"/>
        <v>0</v>
      </c>
      <c r="BJ100" s="194">
        <f t="shared" si="215"/>
        <v>0</v>
      </c>
      <c r="BK100" s="194">
        <f t="shared" si="215"/>
        <v>0</v>
      </c>
      <c r="BL100" s="194">
        <f t="shared" si="215"/>
        <v>0</v>
      </c>
      <c r="BM100" s="194">
        <f t="shared" si="215"/>
        <v>0</v>
      </c>
      <c r="BN100" s="194">
        <f t="shared" si="215"/>
        <v>0</v>
      </c>
      <c r="BO100" s="194">
        <f t="shared" si="215"/>
        <v>0</v>
      </c>
      <c r="BP100" s="194">
        <f t="shared" si="215"/>
        <v>0</v>
      </c>
      <c r="BQ100" s="194">
        <f t="shared" si="215"/>
        <v>0</v>
      </c>
      <c r="BR100" s="194">
        <f t="shared" si="215"/>
        <v>0</v>
      </c>
      <c r="BS100" s="194">
        <f t="shared" si="216"/>
        <v>0</v>
      </c>
      <c r="BT100" s="194">
        <f t="shared" si="216"/>
        <v>0</v>
      </c>
      <c r="BU100" s="194">
        <f t="shared" si="216"/>
        <v>0</v>
      </c>
      <c r="BV100" s="194">
        <f t="shared" si="216"/>
        <v>0</v>
      </c>
      <c r="BW100" s="194">
        <f t="shared" si="216"/>
        <v>0</v>
      </c>
      <c r="BX100" s="194">
        <f t="shared" si="216"/>
        <v>0</v>
      </c>
      <c r="BY100" s="194">
        <f t="shared" si="216"/>
        <v>0</v>
      </c>
      <c r="BZ100" s="194">
        <f t="shared" si="216"/>
        <v>0</v>
      </c>
      <c r="CA100" s="194">
        <f t="shared" si="216"/>
        <v>0</v>
      </c>
      <c r="CB100" s="194">
        <f t="shared" si="216"/>
        <v>0</v>
      </c>
      <c r="CC100" s="194">
        <f t="shared" si="217"/>
        <v>0</v>
      </c>
      <c r="CD100" s="194">
        <f t="shared" si="217"/>
        <v>0</v>
      </c>
      <c r="CE100" s="194">
        <f t="shared" si="217"/>
        <v>0</v>
      </c>
      <c r="CF100" s="194">
        <f t="shared" si="217"/>
        <v>0</v>
      </c>
      <c r="CG100" s="194">
        <f t="shared" si="217"/>
        <v>0</v>
      </c>
      <c r="CH100" s="194">
        <f t="shared" si="217"/>
        <v>0</v>
      </c>
      <c r="CI100" s="194">
        <f t="shared" si="217"/>
        <v>0</v>
      </c>
      <c r="CJ100" s="194">
        <f t="shared" si="217"/>
        <v>0</v>
      </c>
      <c r="CK100" s="194">
        <f t="shared" si="217"/>
        <v>0</v>
      </c>
      <c r="CL100" s="194">
        <f t="shared" si="217"/>
        <v>0</v>
      </c>
      <c r="CM100" s="194">
        <f t="shared" si="219"/>
        <v>0</v>
      </c>
      <c r="CN100" s="194">
        <f t="shared" si="219"/>
        <v>0</v>
      </c>
      <c r="CO100" s="194">
        <f t="shared" si="219"/>
        <v>0</v>
      </c>
      <c r="CP100" s="194">
        <f t="shared" si="219"/>
        <v>0</v>
      </c>
      <c r="CQ100" s="194">
        <f t="shared" si="219"/>
        <v>0</v>
      </c>
      <c r="CR100" s="194">
        <f t="shared" si="219"/>
        <v>0</v>
      </c>
      <c r="CS100" s="194">
        <f t="shared" si="219"/>
        <v>0</v>
      </c>
      <c r="CT100" s="194">
        <f t="shared" si="219"/>
        <v>0</v>
      </c>
      <c r="CU100" s="194">
        <f t="shared" si="219"/>
        <v>0</v>
      </c>
      <c r="CV100" s="194">
        <f t="shared" si="219"/>
        <v>0</v>
      </c>
      <c r="CW100" s="194">
        <f t="shared" si="220"/>
        <v>0</v>
      </c>
      <c r="CX100" s="194">
        <f t="shared" si="220"/>
        <v>0</v>
      </c>
      <c r="CY100" s="194">
        <f t="shared" si="220"/>
        <v>0</v>
      </c>
      <c r="CZ100" s="194">
        <f t="shared" si="220"/>
        <v>0</v>
      </c>
      <c r="DA100" s="194">
        <f t="shared" si="220"/>
        <v>0</v>
      </c>
      <c r="DB100" s="194">
        <f t="shared" si="220"/>
        <v>0</v>
      </c>
      <c r="DC100" s="194">
        <f t="shared" si="220"/>
        <v>0</v>
      </c>
      <c r="DD100" s="194">
        <f t="shared" si="220"/>
        <v>0</v>
      </c>
      <c r="DE100" s="194">
        <f t="shared" si="220"/>
        <v>0</v>
      </c>
      <c r="DF100" s="194">
        <f t="shared" si="220"/>
        <v>0</v>
      </c>
      <c r="DG100" s="194">
        <f t="shared" si="221"/>
        <v>0</v>
      </c>
      <c r="DH100" s="194">
        <f t="shared" si="221"/>
        <v>0</v>
      </c>
      <c r="DI100" s="194">
        <f t="shared" si="221"/>
        <v>0</v>
      </c>
      <c r="DJ100" s="194">
        <f t="shared" si="221"/>
        <v>0</v>
      </c>
      <c r="DK100" s="194">
        <f t="shared" si="221"/>
        <v>0</v>
      </c>
      <c r="DL100" s="194">
        <f t="shared" si="221"/>
        <v>0</v>
      </c>
      <c r="DM100" s="194">
        <f t="shared" si="221"/>
        <v>0</v>
      </c>
      <c r="DN100" s="194">
        <f t="shared" si="221"/>
        <v>0</v>
      </c>
      <c r="DO100" s="194">
        <f t="shared" si="221"/>
        <v>0</v>
      </c>
      <c r="DP100" s="194">
        <f t="shared" si="221"/>
        <v>0</v>
      </c>
      <c r="DQ100" s="194">
        <f t="shared" si="222"/>
        <v>0</v>
      </c>
      <c r="DR100" s="194">
        <f t="shared" si="222"/>
        <v>0</v>
      </c>
      <c r="DS100" s="194">
        <f t="shared" si="222"/>
        <v>0</v>
      </c>
      <c r="DT100" s="194">
        <f t="shared" si="222"/>
        <v>0</v>
      </c>
      <c r="DU100" s="194">
        <f t="shared" si="222"/>
        <v>0</v>
      </c>
      <c r="DV100" s="194">
        <f t="shared" si="222"/>
        <v>0</v>
      </c>
      <c r="DW100" s="194">
        <f t="shared" si="222"/>
        <v>0</v>
      </c>
      <c r="DX100" s="194">
        <f t="shared" si="222"/>
        <v>0</v>
      </c>
      <c r="DY100" s="194">
        <f t="shared" si="222"/>
        <v>0</v>
      </c>
      <c r="DZ100" s="194">
        <f t="shared" si="222"/>
        <v>0</v>
      </c>
      <c r="EA100" s="194">
        <f t="shared" si="223"/>
        <v>0</v>
      </c>
      <c r="EB100" s="194">
        <f t="shared" si="223"/>
        <v>0</v>
      </c>
      <c r="EC100" s="194">
        <f t="shared" si="223"/>
        <v>0</v>
      </c>
      <c r="ED100" s="194">
        <f t="shared" si="223"/>
        <v>0</v>
      </c>
      <c r="EE100" s="194">
        <f t="shared" si="223"/>
        <v>0</v>
      </c>
      <c r="EF100" s="194">
        <f t="shared" si="223"/>
        <v>0</v>
      </c>
      <c r="EG100" s="194">
        <f t="shared" si="223"/>
        <v>0</v>
      </c>
      <c r="EH100" s="194">
        <f t="shared" si="223"/>
        <v>0</v>
      </c>
      <c r="EI100" s="194">
        <f t="shared" si="223"/>
        <v>0</v>
      </c>
      <c r="EJ100" s="194">
        <f t="shared" si="223"/>
        <v>0</v>
      </c>
      <c r="EK100" s="194">
        <f t="shared" si="224"/>
        <v>0</v>
      </c>
      <c r="EL100" s="194">
        <f t="shared" si="224"/>
        <v>0</v>
      </c>
      <c r="EM100" s="194">
        <f t="shared" si="224"/>
        <v>0</v>
      </c>
      <c r="EN100" s="194">
        <f t="shared" si="224"/>
        <v>0</v>
      </c>
      <c r="EO100" s="194">
        <f t="shared" si="224"/>
        <v>0</v>
      </c>
      <c r="EP100" s="194">
        <f t="shared" si="224"/>
        <v>0</v>
      </c>
      <c r="EQ100" s="194">
        <f t="shared" si="224"/>
        <v>0</v>
      </c>
      <c r="ER100" s="194">
        <f t="shared" si="224"/>
        <v>0</v>
      </c>
      <c r="ES100" s="194">
        <f t="shared" si="224"/>
        <v>0</v>
      </c>
      <c r="ET100" s="194">
        <f t="shared" si="224"/>
        <v>0</v>
      </c>
      <c r="EU100" s="194">
        <f t="shared" si="224"/>
        <v>0</v>
      </c>
      <c r="EV100" s="194">
        <f t="shared" si="224"/>
        <v>0</v>
      </c>
      <c r="EW100" s="194">
        <f t="shared" si="218"/>
        <v>0</v>
      </c>
      <c r="EX100" s="194">
        <f t="shared" si="218"/>
        <v>0</v>
      </c>
      <c r="EY100" s="194">
        <f t="shared" si="218"/>
        <v>0</v>
      </c>
      <c r="EZ100" s="194">
        <f t="shared" si="218"/>
        <v>0</v>
      </c>
      <c r="FA100" s="194">
        <f t="shared" si="218"/>
        <v>0</v>
      </c>
      <c r="FB100" s="194">
        <f t="shared" si="218"/>
        <v>0</v>
      </c>
    </row>
    <row r="101" spans="2:158" ht="11.25" hidden="1" customHeight="1" outlineLevel="1" x14ac:dyDescent="0.2">
      <c r="B101" s="190"/>
      <c r="C101" s="288">
        <f t="shared" si="210"/>
        <v>31</v>
      </c>
      <c r="D101" s="288">
        <f t="shared" si="210"/>
        <v>0</v>
      </c>
      <c r="E101" s="289">
        <f t="shared" si="192"/>
        <v>31</v>
      </c>
      <c r="F101" s="193">
        <v>1</v>
      </c>
      <c r="G101" s="193">
        <v>1</v>
      </c>
      <c r="H101" s="193">
        <v>1</v>
      </c>
      <c r="I101" s="193">
        <v>1</v>
      </c>
      <c r="J101" s="193">
        <v>1</v>
      </c>
      <c r="K101" s="193">
        <v>1</v>
      </c>
      <c r="L101" s="193">
        <v>1</v>
      </c>
      <c r="M101" s="193">
        <v>1</v>
      </c>
      <c r="N101" s="193">
        <v>1</v>
      </c>
      <c r="O101" s="193">
        <v>1</v>
      </c>
      <c r="P101" s="193">
        <v>1</v>
      </c>
      <c r="Q101" s="193">
        <v>1</v>
      </c>
      <c r="U101" s="194">
        <f t="shared" ref="U101:AD110" si="225">(U$14&lt;=$E101)*INDEX($F101:$Q101,U$16)</f>
        <v>0</v>
      </c>
      <c r="V101" s="194">
        <f t="shared" si="225"/>
        <v>0</v>
      </c>
      <c r="W101" s="194">
        <f t="shared" si="225"/>
        <v>0</v>
      </c>
      <c r="X101" s="194">
        <f t="shared" si="225"/>
        <v>0</v>
      </c>
      <c r="Y101" s="194">
        <f t="shared" si="225"/>
        <v>0</v>
      </c>
      <c r="Z101" s="194">
        <f t="shared" si="225"/>
        <v>0</v>
      </c>
      <c r="AA101" s="194">
        <f t="shared" si="225"/>
        <v>0</v>
      </c>
      <c r="AB101" s="194">
        <f t="shared" si="225"/>
        <v>0</v>
      </c>
      <c r="AC101" s="194">
        <f t="shared" si="225"/>
        <v>0</v>
      </c>
      <c r="AD101" s="194">
        <f t="shared" si="225"/>
        <v>0</v>
      </c>
      <c r="AE101" s="194">
        <f t="shared" ref="AE101:AN110" si="226">(AE$14&lt;=$E101)*INDEX($F101:$Q101,AE$16)</f>
        <v>0</v>
      </c>
      <c r="AF101" s="194">
        <f t="shared" si="226"/>
        <v>0</v>
      </c>
      <c r="AG101" s="194">
        <f t="shared" si="226"/>
        <v>0</v>
      </c>
      <c r="AH101" s="194">
        <f t="shared" si="226"/>
        <v>0</v>
      </c>
      <c r="AI101" s="194">
        <f t="shared" si="226"/>
        <v>0</v>
      </c>
      <c r="AJ101" s="194">
        <f t="shared" si="226"/>
        <v>0</v>
      </c>
      <c r="AK101" s="194">
        <f t="shared" si="226"/>
        <v>0</v>
      </c>
      <c r="AL101" s="194">
        <f t="shared" si="226"/>
        <v>0</v>
      </c>
      <c r="AM101" s="194">
        <f t="shared" si="226"/>
        <v>0</v>
      </c>
      <c r="AN101" s="194">
        <f t="shared" si="226"/>
        <v>0</v>
      </c>
      <c r="AO101" s="194">
        <f t="shared" ref="AO101:AX110" si="227">(AO$14&lt;=$E101)*INDEX($F101:$Q101,AO$16)</f>
        <v>0</v>
      </c>
      <c r="AP101" s="194">
        <f t="shared" si="227"/>
        <v>0</v>
      </c>
      <c r="AQ101" s="194">
        <f t="shared" si="227"/>
        <v>0</v>
      </c>
      <c r="AR101" s="194">
        <f t="shared" si="227"/>
        <v>0</v>
      </c>
      <c r="AS101" s="194">
        <f t="shared" si="227"/>
        <v>0</v>
      </c>
      <c r="AT101" s="194">
        <f t="shared" si="227"/>
        <v>0</v>
      </c>
      <c r="AU101" s="194">
        <f t="shared" si="227"/>
        <v>0</v>
      </c>
      <c r="AV101" s="194">
        <f t="shared" si="227"/>
        <v>0</v>
      </c>
      <c r="AW101" s="194">
        <f t="shared" si="227"/>
        <v>0</v>
      </c>
      <c r="AX101" s="194">
        <f t="shared" si="227"/>
        <v>0</v>
      </c>
      <c r="AY101" s="194">
        <f t="shared" ref="AY101:BH110" si="228">(AY$14&lt;=$E101)*INDEX($F101:$Q101,AY$16)</f>
        <v>0</v>
      </c>
      <c r="AZ101" s="194">
        <f t="shared" si="228"/>
        <v>0</v>
      </c>
      <c r="BA101" s="194">
        <f t="shared" si="228"/>
        <v>0</v>
      </c>
      <c r="BB101" s="194">
        <f t="shared" si="228"/>
        <v>0</v>
      </c>
      <c r="BC101" s="194">
        <f t="shared" si="228"/>
        <v>0</v>
      </c>
      <c r="BD101" s="194">
        <f t="shared" si="228"/>
        <v>0</v>
      </c>
      <c r="BE101" s="194">
        <f t="shared" si="228"/>
        <v>0</v>
      </c>
      <c r="BF101" s="194">
        <f t="shared" si="228"/>
        <v>0</v>
      </c>
      <c r="BG101" s="194">
        <f t="shared" si="228"/>
        <v>0</v>
      </c>
      <c r="BH101" s="194">
        <f t="shared" si="228"/>
        <v>0</v>
      </c>
      <c r="BI101" s="194">
        <f t="shared" ref="BI101:BR110" si="229">(BI$14&lt;=$E101)*INDEX($F101:$Q101,BI$16)</f>
        <v>0</v>
      </c>
      <c r="BJ101" s="194">
        <f t="shared" si="229"/>
        <v>0</v>
      </c>
      <c r="BK101" s="194">
        <f t="shared" si="229"/>
        <v>0</v>
      </c>
      <c r="BL101" s="194">
        <f t="shared" si="229"/>
        <v>0</v>
      </c>
      <c r="BM101" s="194">
        <f t="shared" si="229"/>
        <v>0</v>
      </c>
      <c r="BN101" s="194">
        <f t="shared" si="229"/>
        <v>0</v>
      </c>
      <c r="BO101" s="194">
        <f t="shared" si="229"/>
        <v>0</v>
      </c>
      <c r="BP101" s="194">
        <f t="shared" si="229"/>
        <v>0</v>
      </c>
      <c r="BQ101" s="194">
        <f t="shared" si="229"/>
        <v>0</v>
      </c>
      <c r="BR101" s="194">
        <f t="shared" si="229"/>
        <v>0</v>
      </c>
      <c r="BS101" s="194">
        <f t="shared" ref="BS101:CB110" si="230">(BS$14&lt;=$E101)*INDEX($F101:$Q101,BS$16)</f>
        <v>0</v>
      </c>
      <c r="BT101" s="194">
        <f t="shared" si="230"/>
        <v>0</v>
      </c>
      <c r="BU101" s="194">
        <f t="shared" si="230"/>
        <v>0</v>
      </c>
      <c r="BV101" s="194">
        <f t="shared" si="230"/>
        <v>0</v>
      </c>
      <c r="BW101" s="194">
        <f t="shared" si="230"/>
        <v>0</v>
      </c>
      <c r="BX101" s="194">
        <f t="shared" si="230"/>
        <v>0</v>
      </c>
      <c r="BY101" s="194">
        <f t="shared" si="230"/>
        <v>0</v>
      </c>
      <c r="BZ101" s="194">
        <f t="shared" si="230"/>
        <v>0</v>
      </c>
      <c r="CA101" s="194">
        <f t="shared" si="230"/>
        <v>0</v>
      </c>
      <c r="CB101" s="194">
        <f t="shared" si="230"/>
        <v>0</v>
      </c>
      <c r="CC101" s="194">
        <f t="shared" ref="CC101:CL110" si="231">(CC$14&lt;=$E101)*INDEX($F101:$Q101,CC$16)</f>
        <v>0</v>
      </c>
      <c r="CD101" s="194">
        <f t="shared" si="231"/>
        <v>0</v>
      </c>
      <c r="CE101" s="194">
        <f t="shared" si="231"/>
        <v>0</v>
      </c>
      <c r="CF101" s="194">
        <f t="shared" si="231"/>
        <v>0</v>
      </c>
      <c r="CG101" s="194">
        <f t="shared" si="231"/>
        <v>0</v>
      </c>
      <c r="CH101" s="194">
        <f t="shared" si="231"/>
        <v>0</v>
      </c>
      <c r="CI101" s="194">
        <f t="shared" si="231"/>
        <v>0</v>
      </c>
      <c r="CJ101" s="194">
        <f t="shared" si="231"/>
        <v>0</v>
      </c>
      <c r="CK101" s="194">
        <f t="shared" si="231"/>
        <v>0</v>
      </c>
      <c r="CL101" s="194">
        <f t="shared" si="231"/>
        <v>0</v>
      </c>
      <c r="CM101" s="194">
        <f t="shared" si="219"/>
        <v>0</v>
      </c>
      <c r="CN101" s="194">
        <f t="shared" si="219"/>
        <v>0</v>
      </c>
      <c r="CO101" s="194">
        <f t="shared" si="219"/>
        <v>0</v>
      </c>
      <c r="CP101" s="194">
        <f t="shared" si="219"/>
        <v>0</v>
      </c>
      <c r="CQ101" s="194">
        <f t="shared" si="219"/>
        <v>0</v>
      </c>
      <c r="CR101" s="194">
        <f t="shared" si="219"/>
        <v>0</v>
      </c>
      <c r="CS101" s="194">
        <f t="shared" si="219"/>
        <v>0</v>
      </c>
      <c r="CT101" s="194">
        <f t="shared" si="219"/>
        <v>0</v>
      </c>
      <c r="CU101" s="194">
        <f t="shared" si="219"/>
        <v>0</v>
      </c>
      <c r="CV101" s="194">
        <f t="shared" si="219"/>
        <v>0</v>
      </c>
      <c r="CW101" s="194">
        <f t="shared" si="220"/>
        <v>0</v>
      </c>
      <c r="CX101" s="194">
        <f t="shared" si="220"/>
        <v>0</v>
      </c>
      <c r="CY101" s="194">
        <f t="shared" si="220"/>
        <v>0</v>
      </c>
      <c r="CZ101" s="194">
        <f t="shared" si="220"/>
        <v>0</v>
      </c>
      <c r="DA101" s="194">
        <f t="shared" si="220"/>
        <v>0</v>
      </c>
      <c r="DB101" s="194">
        <f t="shared" si="220"/>
        <v>0</v>
      </c>
      <c r="DC101" s="194">
        <f t="shared" si="220"/>
        <v>0</v>
      </c>
      <c r="DD101" s="194">
        <f t="shared" si="220"/>
        <v>0</v>
      </c>
      <c r="DE101" s="194">
        <f t="shared" si="220"/>
        <v>0</v>
      </c>
      <c r="DF101" s="194">
        <f t="shared" si="220"/>
        <v>0</v>
      </c>
      <c r="DG101" s="194">
        <f t="shared" si="221"/>
        <v>0</v>
      </c>
      <c r="DH101" s="194">
        <f t="shared" si="221"/>
        <v>0</v>
      </c>
      <c r="DI101" s="194">
        <f t="shared" si="221"/>
        <v>0</v>
      </c>
      <c r="DJ101" s="194">
        <f t="shared" si="221"/>
        <v>0</v>
      </c>
      <c r="DK101" s="194">
        <f t="shared" si="221"/>
        <v>0</v>
      </c>
      <c r="DL101" s="194">
        <f t="shared" si="221"/>
        <v>0</v>
      </c>
      <c r="DM101" s="194">
        <f t="shared" si="221"/>
        <v>0</v>
      </c>
      <c r="DN101" s="194">
        <f t="shared" si="221"/>
        <v>0</v>
      </c>
      <c r="DO101" s="194">
        <f t="shared" si="221"/>
        <v>0</v>
      </c>
      <c r="DP101" s="194">
        <f t="shared" si="221"/>
        <v>0</v>
      </c>
      <c r="DQ101" s="194">
        <f t="shared" si="222"/>
        <v>0</v>
      </c>
      <c r="DR101" s="194">
        <f t="shared" si="222"/>
        <v>0</v>
      </c>
      <c r="DS101" s="194">
        <f t="shared" si="222"/>
        <v>0</v>
      </c>
      <c r="DT101" s="194">
        <f t="shared" si="222"/>
        <v>0</v>
      </c>
      <c r="DU101" s="194">
        <f t="shared" si="222"/>
        <v>0</v>
      </c>
      <c r="DV101" s="194">
        <f t="shared" si="222"/>
        <v>0</v>
      </c>
      <c r="DW101" s="194">
        <f t="shared" si="222"/>
        <v>0</v>
      </c>
      <c r="DX101" s="194">
        <f t="shared" si="222"/>
        <v>0</v>
      </c>
      <c r="DY101" s="194">
        <f t="shared" si="222"/>
        <v>0</v>
      </c>
      <c r="DZ101" s="194">
        <f t="shared" si="222"/>
        <v>0</v>
      </c>
      <c r="EA101" s="194">
        <f t="shared" si="223"/>
        <v>0</v>
      </c>
      <c r="EB101" s="194">
        <f t="shared" si="223"/>
        <v>0</v>
      </c>
      <c r="EC101" s="194">
        <f t="shared" si="223"/>
        <v>0</v>
      </c>
      <c r="ED101" s="194">
        <f t="shared" si="223"/>
        <v>0</v>
      </c>
      <c r="EE101" s="194">
        <f t="shared" si="223"/>
        <v>0</v>
      </c>
      <c r="EF101" s="194">
        <f t="shared" si="223"/>
        <v>0</v>
      </c>
      <c r="EG101" s="194">
        <f t="shared" si="223"/>
        <v>0</v>
      </c>
      <c r="EH101" s="194">
        <f t="shared" si="223"/>
        <v>0</v>
      </c>
      <c r="EI101" s="194">
        <f t="shared" si="223"/>
        <v>0</v>
      </c>
      <c r="EJ101" s="194">
        <f t="shared" si="223"/>
        <v>0</v>
      </c>
      <c r="EK101" s="194">
        <f t="shared" si="224"/>
        <v>0</v>
      </c>
      <c r="EL101" s="194">
        <f t="shared" si="224"/>
        <v>0</v>
      </c>
      <c r="EM101" s="194">
        <f t="shared" si="224"/>
        <v>0</v>
      </c>
      <c r="EN101" s="194">
        <f t="shared" si="224"/>
        <v>0</v>
      </c>
      <c r="EO101" s="194">
        <f t="shared" si="224"/>
        <v>0</v>
      </c>
      <c r="EP101" s="194">
        <f t="shared" si="224"/>
        <v>0</v>
      </c>
      <c r="EQ101" s="194">
        <f t="shared" si="224"/>
        <v>0</v>
      </c>
      <c r="ER101" s="194">
        <f t="shared" si="224"/>
        <v>0</v>
      </c>
      <c r="ES101" s="194">
        <f t="shared" si="224"/>
        <v>0</v>
      </c>
      <c r="ET101" s="194">
        <f t="shared" si="224"/>
        <v>0</v>
      </c>
      <c r="EU101" s="194">
        <f t="shared" si="224"/>
        <v>0</v>
      </c>
      <c r="EV101" s="194">
        <f t="shared" si="224"/>
        <v>0</v>
      </c>
      <c r="EW101" s="194">
        <f t="shared" si="218"/>
        <v>0</v>
      </c>
      <c r="EX101" s="194">
        <f t="shared" si="218"/>
        <v>0</v>
      </c>
      <c r="EY101" s="194">
        <f t="shared" si="218"/>
        <v>0</v>
      </c>
      <c r="EZ101" s="194">
        <f t="shared" si="218"/>
        <v>0</v>
      </c>
      <c r="FA101" s="194">
        <f t="shared" si="218"/>
        <v>0</v>
      </c>
      <c r="FB101" s="194">
        <f t="shared" si="218"/>
        <v>0</v>
      </c>
    </row>
    <row r="102" spans="2:158" ht="11.25" hidden="1" customHeight="1" outlineLevel="1" x14ac:dyDescent="0.2">
      <c r="B102" s="190"/>
      <c r="C102" s="288">
        <f t="shared" si="210"/>
        <v>32</v>
      </c>
      <c r="D102" s="288">
        <f t="shared" si="210"/>
        <v>0</v>
      </c>
      <c r="E102" s="289">
        <f t="shared" si="192"/>
        <v>31</v>
      </c>
      <c r="F102" s="193">
        <v>1</v>
      </c>
      <c r="G102" s="193">
        <v>1</v>
      </c>
      <c r="H102" s="193">
        <v>1</v>
      </c>
      <c r="I102" s="193">
        <v>1</v>
      </c>
      <c r="J102" s="193">
        <v>1</v>
      </c>
      <c r="K102" s="193">
        <v>1</v>
      </c>
      <c r="L102" s="193">
        <v>1</v>
      </c>
      <c r="M102" s="193">
        <v>1</v>
      </c>
      <c r="N102" s="193">
        <v>1</v>
      </c>
      <c r="O102" s="193">
        <v>1</v>
      </c>
      <c r="P102" s="193">
        <v>1</v>
      </c>
      <c r="Q102" s="193">
        <v>1</v>
      </c>
      <c r="U102" s="194">
        <f t="shared" si="225"/>
        <v>0</v>
      </c>
      <c r="V102" s="194">
        <f t="shared" si="225"/>
        <v>0</v>
      </c>
      <c r="W102" s="194">
        <f t="shared" si="225"/>
        <v>0</v>
      </c>
      <c r="X102" s="194">
        <f t="shared" si="225"/>
        <v>0</v>
      </c>
      <c r="Y102" s="194">
        <f t="shared" si="225"/>
        <v>0</v>
      </c>
      <c r="Z102" s="194">
        <f t="shared" si="225"/>
        <v>0</v>
      </c>
      <c r="AA102" s="194">
        <f t="shared" si="225"/>
        <v>0</v>
      </c>
      <c r="AB102" s="194">
        <f t="shared" si="225"/>
        <v>0</v>
      </c>
      <c r="AC102" s="194">
        <f t="shared" si="225"/>
        <v>0</v>
      </c>
      <c r="AD102" s="194">
        <f t="shared" si="225"/>
        <v>0</v>
      </c>
      <c r="AE102" s="194">
        <f t="shared" si="226"/>
        <v>0</v>
      </c>
      <c r="AF102" s="194">
        <f t="shared" si="226"/>
        <v>0</v>
      </c>
      <c r="AG102" s="194">
        <f t="shared" si="226"/>
        <v>0</v>
      </c>
      <c r="AH102" s="194">
        <f t="shared" si="226"/>
        <v>0</v>
      </c>
      <c r="AI102" s="194">
        <f t="shared" si="226"/>
        <v>0</v>
      </c>
      <c r="AJ102" s="194">
        <f t="shared" si="226"/>
        <v>0</v>
      </c>
      <c r="AK102" s="194">
        <f t="shared" si="226"/>
        <v>0</v>
      </c>
      <c r="AL102" s="194">
        <f t="shared" si="226"/>
        <v>0</v>
      </c>
      <c r="AM102" s="194">
        <f t="shared" si="226"/>
        <v>0</v>
      </c>
      <c r="AN102" s="194">
        <f t="shared" si="226"/>
        <v>0</v>
      </c>
      <c r="AO102" s="194">
        <f t="shared" si="227"/>
        <v>0</v>
      </c>
      <c r="AP102" s="194">
        <f t="shared" si="227"/>
        <v>0</v>
      </c>
      <c r="AQ102" s="194">
        <f t="shared" si="227"/>
        <v>0</v>
      </c>
      <c r="AR102" s="194">
        <f t="shared" si="227"/>
        <v>0</v>
      </c>
      <c r="AS102" s="194">
        <f t="shared" si="227"/>
        <v>0</v>
      </c>
      <c r="AT102" s="194">
        <f t="shared" si="227"/>
        <v>0</v>
      </c>
      <c r="AU102" s="194">
        <f t="shared" si="227"/>
        <v>0</v>
      </c>
      <c r="AV102" s="194">
        <f t="shared" si="227"/>
        <v>0</v>
      </c>
      <c r="AW102" s="194">
        <f t="shared" si="227"/>
        <v>0</v>
      </c>
      <c r="AX102" s="194">
        <f t="shared" si="227"/>
        <v>0</v>
      </c>
      <c r="AY102" s="194">
        <f t="shared" si="228"/>
        <v>0</v>
      </c>
      <c r="AZ102" s="194">
        <f t="shared" si="228"/>
        <v>0</v>
      </c>
      <c r="BA102" s="194">
        <f t="shared" si="228"/>
        <v>0</v>
      </c>
      <c r="BB102" s="194">
        <f t="shared" si="228"/>
        <v>0</v>
      </c>
      <c r="BC102" s="194">
        <f t="shared" si="228"/>
        <v>0</v>
      </c>
      <c r="BD102" s="194">
        <f t="shared" si="228"/>
        <v>0</v>
      </c>
      <c r="BE102" s="194">
        <f t="shared" si="228"/>
        <v>0</v>
      </c>
      <c r="BF102" s="194">
        <f t="shared" si="228"/>
        <v>0</v>
      </c>
      <c r="BG102" s="194">
        <f t="shared" si="228"/>
        <v>0</v>
      </c>
      <c r="BH102" s="194">
        <f t="shared" si="228"/>
        <v>0</v>
      </c>
      <c r="BI102" s="194">
        <f t="shared" si="229"/>
        <v>0</v>
      </c>
      <c r="BJ102" s="194">
        <f t="shared" si="229"/>
        <v>0</v>
      </c>
      <c r="BK102" s="194">
        <f t="shared" si="229"/>
        <v>0</v>
      </c>
      <c r="BL102" s="194">
        <f t="shared" si="229"/>
        <v>0</v>
      </c>
      <c r="BM102" s="194">
        <f t="shared" si="229"/>
        <v>0</v>
      </c>
      <c r="BN102" s="194">
        <f t="shared" si="229"/>
        <v>0</v>
      </c>
      <c r="BO102" s="194">
        <f t="shared" si="229"/>
        <v>0</v>
      </c>
      <c r="BP102" s="194">
        <f t="shared" si="229"/>
        <v>0</v>
      </c>
      <c r="BQ102" s="194">
        <f t="shared" si="229"/>
        <v>0</v>
      </c>
      <c r="BR102" s="194">
        <f t="shared" si="229"/>
        <v>0</v>
      </c>
      <c r="BS102" s="194">
        <f t="shared" si="230"/>
        <v>0</v>
      </c>
      <c r="BT102" s="194">
        <f t="shared" si="230"/>
        <v>0</v>
      </c>
      <c r="BU102" s="194">
        <f t="shared" si="230"/>
        <v>0</v>
      </c>
      <c r="BV102" s="194">
        <f t="shared" si="230"/>
        <v>0</v>
      </c>
      <c r="BW102" s="194">
        <f t="shared" si="230"/>
        <v>0</v>
      </c>
      <c r="BX102" s="194">
        <f t="shared" si="230"/>
        <v>0</v>
      </c>
      <c r="BY102" s="194">
        <f t="shared" si="230"/>
        <v>0</v>
      </c>
      <c r="BZ102" s="194">
        <f t="shared" si="230"/>
        <v>0</v>
      </c>
      <c r="CA102" s="194">
        <f t="shared" si="230"/>
        <v>0</v>
      </c>
      <c r="CB102" s="194">
        <f t="shared" si="230"/>
        <v>0</v>
      </c>
      <c r="CC102" s="194">
        <f t="shared" si="231"/>
        <v>0</v>
      </c>
      <c r="CD102" s="194">
        <f t="shared" si="231"/>
        <v>0</v>
      </c>
      <c r="CE102" s="194">
        <f t="shared" si="231"/>
        <v>0</v>
      </c>
      <c r="CF102" s="194">
        <f t="shared" si="231"/>
        <v>0</v>
      </c>
      <c r="CG102" s="194">
        <f t="shared" si="231"/>
        <v>0</v>
      </c>
      <c r="CH102" s="194">
        <f t="shared" si="231"/>
        <v>0</v>
      </c>
      <c r="CI102" s="194">
        <f t="shared" si="231"/>
        <v>0</v>
      </c>
      <c r="CJ102" s="194">
        <f t="shared" si="231"/>
        <v>0</v>
      </c>
      <c r="CK102" s="194">
        <f t="shared" si="231"/>
        <v>0</v>
      </c>
      <c r="CL102" s="194">
        <f t="shared" si="231"/>
        <v>0</v>
      </c>
      <c r="CM102" s="194">
        <f t="shared" si="219"/>
        <v>0</v>
      </c>
      <c r="CN102" s="194">
        <f t="shared" si="219"/>
        <v>0</v>
      </c>
      <c r="CO102" s="194">
        <f t="shared" si="219"/>
        <v>0</v>
      </c>
      <c r="CP102" s="194">
        <f t="shared" si="219"/>
        <v>0</v>
      </c>
      <c r="CQ102" s="194">
        <f t="shared" si="219"/>
        <v>0</v>
      </c>
      <c r="CR102" s="194">
        <f t="shared" si="219"/>
        <v>0</v>
      </c>
      <c r="CS102" s="194">
        <f t="shared" si="219"/>
        <v>0</v>
      </c>
      <c r="CT102" s="194">
        <f t="shared" si="219"/>
        <v>0</v>
      </c>
      <c r="CU102" s="194">
        <f t="shared" si="219"/>
        <v>0</v>
      </c>
      <c r="CV102" s="194">
        <f t="shared" si="219"/>
        <v>0</v>
      </c>
      <c r="CW102" s="194">
        <f t="shared" si="220"/>
        <v>0</v>
      </c>
      <c r="CX102" s="194">
        <f t="shared" si="220"/>
        <v>0</v>
      </c>
      <c r="CY102" s="194">
        <f t="shared" si="220"/>
        <v>0</v>
      </c>
      <c r="CZ102" s="194">
        <f t="shared" si="220"/>
        <v>0</v>
      </c>
      <c r="DA102" s="194">
        <f t="shared" si="220"/>
        <v>0</v>
      </c>
      <c r="DB102" s="194">
        <f t="shared" si="220"/>
        <v>0</v>
      </c>
      <c r="DC102" s="194">
        <f t="shared" si="220"/>
        <v>0</v>
      </c>
      <c r="DD102" s="194">
        <f t="shared" si="220"/>
        <v>0</v>
      </c>
      <c r="DE102" s="194">
        <f t="shared" si="220"/>
        <v>0</v>
      </c>
      <c r="DF102" s="194">
        <f t="shared" si="220"/>
        <v>0</v>
      </c>
      <c r="DG102" s="194">
        <f t="shared" si="221"/>
        <v>0</v>
      </c>
      <c r="DH102" s="194">
        <f t="shared" si="221"/>
        <v>0</v>
      </c>
      <c r="DI102" s="194">
        <f t="shared" si="221"/>
        <v>0</v>
      </c>
      <c r="DJ102" s="194">
        <f t="shared" si="221"/>
        <v>0</v>
      </c>
      <c r="DK102" s="194">
        <f t="shared" si="221"/>
        <v>0</v>
      </c>
      <c r="DL102" s="194">
        <f t="shared" si="221"/>
        <v>0</v>
      </c>
      <c r="DM102" s="194">
        <f t="shared" si="221"/>
        <v>0</v>
      </c>
      <c r="DN102" s="194">
        <f t="shared" si="221"/>
        <v>0</v>
      </c>
      <c r="DO102" s="194">
        <f t="shared" si="221"/>
        <v>0</v>
      </c>
      <c r="DP102" s="194">
        <f t="shared" si="221"/>
        <v>0</v>
      </c>
      <c r="DQ102" s="194">
        <f t="shared" si="222"/>
        <v>0</v>
      </c>
      <c r="DR102" s="194">
        <f t="shared" si="222"/>
        <v>0</v>
      </c>
      <c r="DS102" s="194">
        <f t="shared" si="222"/>
        <v>0</v>
      </c>
      <c r="DT102" s="194">
        <f t="shared" si="222"/>
        <v>0</v>
      </c>
      <c r="DU102" s="194">
        <f t="shared" si="222"/>
        <v>0</v>
      </c>
      <c r="DV102" s="194">
        <f t="shared" si="222"/>
        <v>0</v>
      </c>
      <c r="DW102" s="194">
        <f t="shared" si="222"/>
        <v>0</v>
      </c>
      <c r="DX102" s="194">
        <f t="shared" si="222"/>
        <v>0</v>
      </c>
      <c r="DY102" s="194">
        <f t="shared" si="222"/>
        <v>0</v>
      </c>
      <c r="DZ102" s="194">
        <f t="shared" si="222"/>
        <v>0</v>
      </c>
      <c r="EA102" s="194">
        <f t="shared" si="223"/>
        <v>0</v>
      </c>
      <c r="EB102" s="194">
        <f t="shared" si="223"/>
        <v>0</v>
      </c>
      <c r="EC102" s="194">
        <f t="shared" si="223"/>
        <v>0</v>
      </c>
      <c r="ED102" s="194">
        <f t="shared" si="223"/>
        <v>0</v>
      </c>
      <c r="EE102" s="194">
        <f t="shared" si="223"/>
        <v>0</v>
      </c>
      <c r="EF102" s="194">
        <f t="shared" si="223"/>
        <v>0</v>
      </c>
      <c r="EG102" s="194">
        <f t="shared" si="223"/>
        <v>0</v>
      </c>
      <c r="EH102" s="194">
        <f t="shared" si="223"/>
        <v>0</v>
      </c>
      <c r="EI102" s="194">
        <f t="shared" si="223"/>
        <v>0</v>
      </c>
      <c r="EJ102" s="194">
        <f t="shared" si="223"/>
        <v>0</v>
      </c>
      <c r="EK102" s="194">
        <f t="shared" si="224"/>
        <v>0</v>
      </c>
      <c r="EL102" s="194">
        <f t="shared" si="224"/>
        <v>0</v>
      </c>
      <c r="EM102" s="194">
        <f t="shared" si="224"/>
        <v>0</v>
      </c>
      <c r="EN102" s="194">
        <f t="shared" si="224"/>
        <v>0</v>
      </c>
      <c r="EO102" s="194">
        <f t="shared" si="224"/>
        <v>0</v>
      </c>
      <c r="EP102" s="194">
        <f t="shared" si="224"/>
        <v>0</v>
      </c>
      <c r="EQ102" s="194">
        <f t="shared" si="224"/>
        <v>0</v>
      </c>
      <c r="ER102" s="194">
        <f t="shared" si="224"/>
        <v>0</v>
      </c>
      <c r="ES102" s="194">
        <f t="shared" si="224"/>
        <v>0</v>
      </c>
      <c r="ET102" s="194">
        <f t="shared" si="224"/>
        <v>0</v>
      </c>
      <c r="EU102" s="194">
        <f t="shared" si="224"/>
        <v>0</v>
      </c>
      <c r="EV102" s="194">
        <f t="shared" si="224"/>
        <v>0</v>
      </c>
      <c r="EW102" s="194">
        <f t="shared" si="218"/>
        <v>0</v>
      </c>
      <c r="EX102" s="194">
        <f t="shared" si="218"/>
        <v>0</v>
      </c>
      <c r="EY102" s="194">
        <f t="shared" si="218"/>
        <v>0</v>
      </c>
      <c r="EZ102" s="194">
        <f t="shared" si="218"/>
        <v>0</v>
      </c>
      <c r="FA102" s="194">
        <f t="shared" si="218"/>
        <v>0</v>
      </c>
      <c r="FB102" s="194">
        <f t="shared" si="218"/>
        <v>0</v>
      </c>
    </row>
    <row r="103" spans="2:158" ht="11.25" hidden="1" customHeight="1" outlineLevel="1" x14ac:dyDescent="0.2">
      <c r="B103" s="190"/>
      <c r="C103" s="288">
        <f t="shared" si="210"/>
        <v>33</v>
      </c>
      <c r="D103" s="288">
        <f t="shared" si="210"/>
        <v>0</v>
      </c>
      <c r="E103" s="289">
        <f t="shared" si="192"/>
        <v>31</v>
      </c>
      <c r="F103" s="193">
        <v>1</v>
      </c>
      <c r="G103" s="193">
        <v>1</v>
      </c>
      <c r="H103" s="193">
        <v>1</v>
      </c>
      <c r="I103" s="193">
        <v>1</v>
      </c>
      <c r="J103" s="193">
        <v>1</v>
      </c>
      <c r="K103" s="193">
        <v>1</v>
      </c>
      <c r="L103" s="193">
        <v>1</v>
      </c>
      <c r="M103" s="193">
        <v>1</v>
      </c>
      <c r="N103" s="193">
        <v>1</v>
      </c>
      <c r="O103" s="193">
        <v>1</v>
      </c>
      <c r="P103" s="193">
        <v>1</v>
      </c>
      <c r="Q103" s="193">
        <v>1</v>
      </c>
      <c r="U103" s="194">
        <f t="shared" si="225"/>
        <v>0</v>
      </c>
      <c r="V103" s="194">
        <f t="shared" si="225"/>
        <v>0</v>
      </c>
      <c r="W103" s="194">
        <f t="shared" si="225"/>
        <v>0</v>
      </c>
      <c r="X103" s="194">
        <f t="shared" si="225"/>
        <v>0</v>
      </c>
      <c r="Y103" s="194">
        <f t="shared" si="225"/>
        <v>0</v>
      </c>
      <c r="Z103" s="194">
        <f t="shared" si="225"/>
        <v>0</v>
      </c>
      <c r="AA103" s="194">
        <f t="shared" si="225"/>
        <v>0</v>
      </c>
      <c r="AB103" s="194">
        <f t="shared" si="225"/>
        <v>0</v>
      </c>
      <c r="AC103" s="194">
        <f t="shared" si="225"/>
        <v>0</v>
      </c>
      <c r="AD103" s="194">
        <f t="shared" si="225"/>
        <v>0</v>
      </c>
      <c r="AE103" s="194">
        <f t="shared" si="226"/>
        <v>0</v>
      </c>
      <c r="AF103" s="194">
        <f t="shared" si="226"/>
        <v>0</v>
      </c>
      <c r="AG103" s="194">
        <f t="shared" si="226"/>
        <v>0</v>
      </c>
      <c r="AH103" s="194">
        <f t="shared" si="226"/>
        <v>0</v>
      </c>
      <c r="AI103" s="194">
        <f t="shared" si="226"/>
        <v>0</v>
      </c>
      <c r="AJ103" s="194">
        <f t="shared" si="226"/>
        <v>0</v>
      </c>
      <c r="AK103" s="194">
        <f t="shared" si="226"/>
        <v>0</v>
      </c>
      <c r="AL103" s="194">
        <f t="shared" si="226"/>
        <v>0</v>
      </c>
      <c r="AM103" s="194">
        <f t="shared" si="226"/>
        <v>0</v>
      </c>
      <c r="AN103" s="194">
        <f t="shared" si="226"/>
        <v>0</v>
      </c>
      <c r="AO103" s="194">
        <f t="shared" si="227"/>
        <v>0</v>
      </c>
      <c r="AP103" s="194">
        <f t="shared" si="227"/>
        <v>0</v>
      </c>
      <c r="AQ103" s="194">
        <f t="shared" si="227"/>
        <v>0</v>
      </c>
      <c r="AR103" s="194">
        <f t="shared" si="227"/>
        <v>0</v>
      </c>
      <c r="AS103" s="194">
        <f t="shared" si="227"/>
        <v>0</v>
      </c>
      <c r="AT103" s="194">
        <f t="shared" si="227"/>
        <v>0</v>
      </c>
      <c r="AU103" s="194">
        <f t="shared" si="227"/>
        <v>0</v>
      </c>
      <c r="AV103" s="194">
        <f t="shared" si="227"/>
        <v>0</v>
      </c>
      <c r="AW103" s="194">
        <f t="shared" si="227"/>
        <v>0</v>
      </c>
      <c r="AX103" s="194">
        <f t="shared" si="227"/>
        <v>0</v>
      </c>
      <c r="AY103" s="194">
        <f t="shared" si="228"/>
        <v>0</v>
      </c>
      <c r="AZ103" s="194">
        <f t="shared" si="228"/>
        <v>0</v>
      </c>
      <c r="BA103" s="194">
        <f t="shared" si="228"/>
        <v>0</v>
      </c>
      <c r="BB103" s="194">
        <f t="shared" si="228"/>
        <v>0</v>
      </c>
      <c r="BC103" s="194">
        <f t="shared" si="228"/>
        <v>0</v>
      </c>
      <c r="BD103" s="194">
        <f t="shared" si="228"/>
        <v>0</v>
      </c>
      <c r="BE103" s="194">
        <f t="shared" si="228"/>
        <v>0</v>
      </c>
      <c r="BF103" s="194">
        <f t="shared" si="228"/>
        <v>0</v>
      </c>
      <c r="BG103" s="194">
        <f t="shared" si="228"/>
        <v>0</v>
      </c>
      <c r="BH103" s="194">
        <f t="shared" si="228"/>
        <v>0</v>
      </c>
      <c r="BI103" s="194">
        <f t="shared" si="229"/>
        <v>0</v>
      </c>
      <c r="BJ103" s="194">
        <f t="shared" si="229"/>
        <v>0</v>
      </c>
      <c r="BK103" s="194">
        <f t="shared" si="229"/>
        <v>0</v>
      </c>
      <c r="BL103" s="194">
        <f t="shared" si="229"/>
        <v>0</v>
      </c>
      <c r="BM103" s="194">
        <f t="shared" si="229"/>
        <v>0</v>
      </c>
      <c r="BN103" s="194">
        <f t="shared" si="229"/>
        <v>0</v>
      </c>
      <c r="BO103" s="194">
        <f t="shared" si="229"/>
        <v>0</v>
      </c>
      <c r="BP103" s="194">
        <f t="shared" si="229"/>
        <v>0</v>
      </c>
      <c r="BQ103" s="194">
        <f t="shared" si="229"/>
        <v>0</v>
      </c>
      <c r="BR103" s="194">
        <f t="shared" si="229"/>
        <v>0</v>
      </c>
      <c r="BS103" s="194">
        <f t="shared" si="230"/>
        <v>0</v>
      </c>
      <c r="BT103" s="194">
        <f t="shared" si="230"/>
        <v>0</v>
      </c>
      <c r="BU103" s="194">
        <f t="shared" si="230"/>
        <v>0</v>
      </c>
      <c r="BV103" s="194">
        <f t="shared" si="230"/>
        <v>0</v>
      </c>
      <c r="BW103" s="194">
        <f t="shared" si="230"/>
        <v>0</v>
      </c>
      <c r="BX103" s="194">
        <f t="shared" si="230"/>
        <v>0</v>
      </c>
      <c r="BY103" s="194">
        <f t="shared" si="230"/>
        <v>0</v>
      </c>
      <c r="BZ103" s="194">
        <f t="shared" si="230"/>
        <v>0</v>
      </c>
      <c r="CA103" s="194">
        <f t="shared" si="230"/>
        <v>0</v>
      </c>
      <c r="CB103" s="194">
        <f t="shared" si="230"/>
        <v>0</v>
      </c>
      <c r="CC103" s="194">
        <f t="shared" si="231"/>
        <v>0</v>
      </c>
      <c r="CD103" s="194">
        <f t="shared" si="231"/>
        <v>0</v>
      </c>
      <c r="CE103" s="194">
        <f t="shared" si="231"/>
        <v>0</v>
      </c>
      <c r="CF103" s="194">
        <f t="shared" si="231"/>
        <v>0</v>
      </c>
      <c r="CG103" s="194">
        <f t="shared" si="231"/>
        <v>0</v>
      </c>
      <c r="CH103" s="194">
        <f t="shared" si="231"/>
        <v>0</v>
      </c>
      <c r="CI103" s="194">
        <f t="shared" si="231"/>
        <v>0</v>
      </c>
      <c r="CJ103" s="194">
        <f t="shared" si="231"/>
        <v>0</v>
      </c>
      <c r="CK103" s="194">
        <f t="shared" si="231"/>
        <v>0</v>
      </c>
      <c r="CL103" s="194">
        <f t="shared" si="231"/>
        <v>0</v>
      </c>
      <c r="CM103" s="194">
        <f t="shared" si="219"/>
        <v>0</v>
      </c>
      <c r="CN103" s="194">
        <f t="shared" si="219"/>
        <v>0</v>
      </c>
      <c r="CO103" s="194">
        <f t="shared" si="219"/>
        <v>0</v>
      </c>
      <c r="CP103" s="194">
        <f t="shared" si="219"/>
        <v>0</v>
      </c>
      <c r="CQ103" s="194">
        <f t="shared" si="219"/>
        <v>0</v>
      </c>
      <c r="CR103" s="194">
        <f t="shared" si="219"/>
        <v>0</v>
      </c>
      <c r="CS103" s="194">
        <f t="shared" si="219"/>
        <v>0</v>
      </c>
      <c r="CT103" s="194">
        <f t="shared" si="219"/>
        <v>0</v>
      </c>
      <c r="CU103" s="194">
        <f t="shared" si="219"/>
        <v>0</v>
      </c>
      <c r="CV103" s="194">
        <f t="shared" si="219"/>
        <v>0</v>
      </c>
      <c r="CW103" s="194">
        <f t="shared" si="220"/>
        <v>0</v>
      </c>
      <c r="CX103" s="194">
        <f t="shared" si="220"/>
        <v>0</v>
      </c>
      <c r="CY103" s="194">
        <f t="shared" si="220"/>
        <v>0</v>
      </c>
      <c r="CZ103" s="194">
        <f t="shared" si="220"/>
        <v>0</v>
      </c>
      <c r="DA103" s="194">
        <f t="shared" si="220"/>
        <v>0</v>
      </c>
      <c r="DB103" s="194">
        <f t="shared" si="220"/>
        <v>0</v>
      </c>
      <c r="DC103" s="194">
        <f t="shared" si="220"/>
        <v>0</v>
      </c>
      <c r="DD103" s="194">
        <f t="shared" si="220"/>
        <v>0</v>
      </c>
      <c r="DE103" s="194">
        <f t="shared" si="220"/>
        <v>0</v>
      </c>
      <c r="DF103" s="194">
        <f t="shared" si="220"/>
        <v>0</v>
      </c>
      <c r="DG103" s="194">
        <f t="shared" si="221"/>
        <v>0</v>
      </c>
      <c r="DH103" s="194">
        <f t="shared" si="221"/>
        <v>0</v>
      </c>
      <c r="DI103" s="194">
        <f t="shared" si="221"/>
        <v>0</v>
      </c>
      <c r="DJ103" s="194">
        <f t="shared" si="221"/>
        <v>0</v>
      </c>
      <c r="DK103" s="194">
        <f t="shared" si="221"/>
        <v>0</v>
      </c>
      <c r="DL103" s="194">
        <f t="shared" si="221"/>
        <v>0</v>
      </c>
      <c r="DM103" s="194">
        <f t="shared" si="221"/>
        <v>0</v>
      </c>
      <c r="DN103" s="194">
        <f t="shared" si="221"/>
        <v>0</v>
      </c>
      <c r="DO103" s="194">
        <f t="shared" si="221"/>
        <v>0</v>
      </c>
      <c r="DP103" s="194">
        <f t="shared" si="221"/>
        <v>0</v>
      </c>
      <c r="DQ103" s="194">
        <f t="shared" si="222"/>
        <v>0</v>
      </c>
      <c r="DR103" s="194">
        <f t="shared" si="222"/>
        <v>0</v>
      </c>
      <c r="DS103" s="194">
        <f t="shared" si="222"/>
        <v>0</v>
      </c>
      <c r="DT103" s="194">
        <f t="shared" si="222"/>
        <v>0</v>
      </c>
      <c r="DU103" s="194">
        <f t="shared" si="222"/>
        <v>0</v>
      </c>
      <c r="DV103" s="194">
        <f t="shared" si="222"/>
        <v>0</v>
      </c>
      <c r="DW103" s="194">
        <f t="shared" si="222"/>
        <v>0</v>
      </c>
      <c r="DX103" s="194">
        <f t="shared" si="222"/>
        <v>0</v>
      </c>
      <c r="DY103" s="194">
        <f t="shared" si="222"/>
        <v>0</v>
      </c>
      <c r="DZ103" s="194">
        <f t="shared" si="222"/>
        <v>0</v>
      </c>
      <c r="EA103" s="194">
        <f t="shared" si="223"/>
        <v>0</v>
      </c>
      <c r="EB103" s="194">
        <f t="shared" si="223"/>
        <v>0</v>
      </c>
      <c r="EC103" s="194">
        <f t="shared" si="223"/>
        <v>0</v>
      </c>
      <c r="ED103" s="194">
        <f t="shared" si="223"/>
        <v>0</v>
      </c>
      <c r="EE103" s="194">
        <f t="shared" si="223"/>
        <v>0</v>
      </c>
      <c r="EF103" s="194">
        <f t="shared" si="223"/>
        <v>0</v>
      </c>
      <c r="EG103" s="194">
        <f t="shared" si="223"/>
        <v>0</v>
      </c>
      <c r="EH103" s="194">
        <f t="shared" si="223"/>
        <v>0</v>
      </c>
      <c r="EI103" s="194">
        <f t="shared" si="223"/>
        <v>0</v>
      </c>
      <c r="EJ103" s="194">
        <f t="shared" si="223"/>
        <v>0</v>
      </c>
      <c r="EK103" s="194">
        <f t="shared" si="224"/>
        <v>0</v>
      </c>
      <c r="EL103" s="194">
        <f t="shared" si="224"/>
        <v>0</v>
      </c>
      <c r="EM103" s="194">
        <f t="shared" si="224"/>
        <v>0</v>
      </c>
      <c r="EN103" s="194">
        <f t="shared" si="224"/>
        <v>0</v>
      </c>
      <c r="EO103" s="194">
        <f t="shared" si="224"/>
        <v>0</v>
      </c>
      <c r="EP103" s="194">
        <f t="shared" si="224"/>
        <v>0</v>
      </c>
      <c r="EQ103" s="194">
        <f t="shared" si="224"/>
        <v>0</v>
      </c>
      <c r="ER103" s="194">
        <f t="shared" si="224"/>
        <v>0</v>
      </c>
      <c r="ES103" s="194">
        <f t="shared" si="224"/>
        <v>0</v>
      </c>
      <c r="ET103" s="194">
        <f t="shared" si="224"/>
        <v>0</v>
      </c>
      <c r="EU103" s="194">
        <f t="shared" si="224"/>
        <v>0</v>
      </c>
      <c r="EV103" s="194">
        <f t="shared" si="224"/>
        <v>0</v>
      </c>
      <c r="EW103" s="194">
        <f t="shared" si="218"/>
        <v>0</v>
      </c>
      <c r="EX103" s="194">
        <f t="shared" si="218"/>
        <v>0</v>
      </c>
      <c r="EY103" s="194">
        <f t="shared" si="218"/>
        <v>0</v>
      </c>
      <c r="EZ103" s="194">
        <f t="shared" si="218"/>
        <v>0</v>
      </c>
      <c r="FA103" s="194">
        <f t="shared" si="218"/>
        <v>0</v>
      </c>
      <c r="FB103" s="194">
        <f t="shared" si="218"/>
        <v>0</v>
      </c>
    </row>
    <row r="104" spans="2:158" ht="11.25" hidden="1" customHeight="1" outlineLevel="1" x14ac:dyDescent="0.2">
      <c r="B104" s="190"/>
      <c r="C104" s="288">
        <f t="shared" si="210"/>
        <v>34</v>
      </c>
      <c r="D104" s="288">
        <f t="shared" si="210"/>
        <v>0</v>
      </c>
      <c r="E104" s="289">
        <f t="shared" si="192"/>
        <v>31</v>
      </c>
      <c r="F104" s="193">
        <v>1</v>
      </c>
      <c r="G104" s="193">
        <v>1</v>
      </c>
      <c r="H104" s="193">
        <v>1</v>
      </c>
      <c r="I104" s="193">
        <v>1</v>
      </c>
      <c r="J104" s="193">
        <v>1</v>
      </c>
      <c r="K104" s="193">
        <v>1</v>
      </c>
      <c r="L104" s="193">
        <v>1</v>
      </c>
      <c r="M104" s="193">
        <v>1</v>
      </c>
      <c r="N104" s="193">
        <v>1</v>
      </c>
      <c r="O104" s="193">
        <v>1</v>
      </c>
      <c r="P104" s="193">
        <v>1</v>
      </c>
      <c r="Q104" s="193">
        <v>1</v>
      </c>
      <c r="U104" s="194">
        <f t="shared" si="225"/>
        <v>0</v>
      </c>
      <c r="V104" s="194">
        <f t="shared" si="225"/>
        <v>0</v>
      </c>
      <c r="W104" s="194">
        <f t="shared" si="225"/>
        <v>0</v>
      </c>
      <c r="X104" s="194">
        <f t="shared" si="225"/>
        <v>0</v>
      </c>
      <c r="Y104" s="194">
        <f t="shared" si="225"/>
        <v>0</v>
      </c>
      <c r="Z104" s="194">
        <f t="shared" si="225"/>
        <v>0</v>
      </c>
      <c r="AA104" s="194">
        <f t="shared" si="225"/>
        <v>0</v>
      </c>
      <c r="AB104" s="194">
        <f t="shared" si="225"/>
        <v>0</v>
      </c>
      <c r="AC104" s="194">
        <f t="shared" si="225"/>
        <v>0</v>
      </c>
      <c r="AD104" s="194">
        <f t="shared" si="225"/>
        <v>0</v>
      </c>
      <c r="AE104" s="194">
        <f t="shared" si="226"/>
        <v>0</v>
      </c>
      <c r="AF104" s="194">
        <f t="shared" si="226"/>
        <v>0</v>
      </c>
      <c r="AG104" s="194">
        <f t="shared" si="226"/>
        <v>0</v>
      </c>
      <c r="AH104" s="194">
        <f t="shared" si="226"/>
        <v>0</v>
      </c>
      <c r="AI104" s="194">
        <f t="shared" si="226"/>
        <v>0</v>
      </c>
      <c r="AJ104" s="194">
        <f t="shared" si="226"/>
        <v>0</v>
      </c>
      <c r="AK104" s="194">
        <f t="shared" si="226"/>
        <v>0</v>
      </c>
      <c r="AL104" s="194">
        <f t="shared" si="226"/>
        <v>0</v>
      </c>
      <c r="AM104" s="194">
        <f t="shared" si="226"/>
        <v>0</v>
      </c>
      <c r="AN104" s="194">
        <f t="shared" si="226"/>
        <v>0</v>
      </c>
      <c r="AO104" s="194">
        <f t="shared" si="227"/>
        <v>0</v>
      </c>
      <c r="AP104" s="194">
        <f t="shared" si="227"/>
        <v>0</v>
      </c>
      <c r="AQ104" s="194">
        <f t="shared" si="227"/>
        <v>0</v>
      </c>
      <c r="AR104" s="194">
        <f t="shared" si="227"/>
        <v>0</v>
      </c>
      <c r="AS104" s="194">
        <f t="shared" si="227"/>
        <v>0</v>
      </c>
      <c r="AT104" s="194">
        <f t="shared" si="227"/>
        <v>0</v>
      </c>
      <c r="AU104" s="194">
        <f t="shared" si="227"/>
        <v>0</v>
      </c>
      <c r="AV104" s="194">
        <f t="shared" si="227"/>
        <v>0</v>
      </c>
      <c r="AW104" s="194">
        <f t="shared" si="227"/>
        <v>0</v>
      </c>
      <c r="AX104" s="194">
        <f t="shared" si="227"/>
        <v>0</v>
      </c>
      <c r="AY104" s="194">
        <f t="shared" si="228"/>
        <v>0</v>
      </c>
      <c r="AZ104" s="194">
        <f t="shared" si="228"/>
        <v>0</v>
      </c>
      <c r="BA104" s="194">
        <f t="shared" si="228"/>
        <v>0</v>
      </c>
      <c r="BB104" s="194">
        <f t="shared" si="228"/>
        <v>0</v>
      </c>
      <c r="BC104" s="194">
        <f t="shared" si="228"/>
        <v>0</v>
      </c>
      <c r="BD104" s="194">
        <f t="shared" si="228"/>
        <v>0</v>
      </c>
      <c r="BE104" s="194">
        <f t="shared" si="228"/>
        <v>0</v>
      </c>
      <c r="BF104" s="194">
        <f t="shared" si="228"/>
        <v>0</v>
      </c>
      <c r="BG104" s="194">
        <f t="shared" si="228"/>
        <v>0</v>
      </c>
      <c r="BH104" s="194">
        <f t="shared" si="228"/>
        <v>0</v>
      </c>
      <c r="BI104" s="194">
        <f t="shared" si="229"/>
        <v>0</v>
      </c>
      <c r="BJ104" s="194">
        <f t="shared" si="229"/>
        <v>0</v>
      </c>
      <c r="BK104" s="194">
        <f t="shared" si="229"/>
        <v>0</v>
      </c>
      <c r="BL104" s="194">
        <f t="shared" si="229"/>
        <v>0</v>
      </c>
      <c r="BM104" s="194">
        <f t="shared" si="229"/>
        <v>0</v>
      </c>
      <c r="BN104" s="194">
        <f t="shared" si="229"/>
        <v>0</v>
      </c>
      <c r="BO104" s="194">
        <f t="shared" si="229"/>
        <v>0</v>
      </c>
      <c r="BP104" s="194">
        <f t="shared" si="229"/>
        <v>0</v>
      </c>
      <c r="BQ104" s="194">
        <f t="shared" si="229"/>
        <v>0</v>
      </c>
      <c r="BR104" s="194">
        <f t="shared" si="229"/>
        <v>0</v>
      </c>
      <c r="BS104" s="194">
        <f t="shared" si="230"/>
        <v>0</v>
      </c>
      <c r="BT104" s="194">
        <f t="shared" si="230"/>
        <v>0</v>
      </c>
      <c r="BU104" s="194">
        <f t="shared" si="230"/>
        <v>0</v>
      </c>
      <c r="BV104" s="194">
        <f t="shared" si="230"/>
        <v>0</v>
      </c>
      <c r="BW104" s="194">
        <f t="shared" si="230"/>
        <v>0</v>
      </c>
      <c r="BX104" s="194">
        <f t="shared" si="230"/>
        <v>0</v>
      </c>
      <c r="BY104" s="194">
        <f t="shared" si="230"/>
        <v>0</v>
      </c>
      <c r="BZ104" s="194">
        <f t="shared" si="230"/>
        <v>0</v>
      </c>
      <c r="CA104" s="194">
        <f t="shared" si="230"/>
        <v>0</v>
      </c>
      <c r="CB104" s="194">
        <f t="shared" si="230"/>
        <v>0</v>
      </c>
      <c r="CC104" s="194">
        <f t="shared" si="231"/>
        <v>0</v>
      </c>
      <c r="CD104" s="194">
        <f t="shared" si="231"/>
        <v>0</v>
      </c>
      <c r="CE104" s="194">
        <f t="shared" si="231"/>
        <v>0</v>
      </c>
      <c r="CF104" s="194">
        <f t="shared" si="231"/>
        <v>0</v>
      </c>
      <c r="CG104" s="194">
        <f t="shared" si="231"/>
        <v>0</v>
      </c>
      <c r="CH104" s="194">
        <f t="shared" si="231"/>
        <v>0</v>
      </c>
      <c r="CI104" s="194">
        <f t="shared" si="231"/>
        <v>0</v>
      </c>
      <c r="CJ104" s="194">
        <f t="shared" si="231"/>
        <v>0</v>
      </c>
      <c r="CK104" s="194">
        <f t="shared" si="231"/>
        <v>0</v>
      </c>
      <c r="CL104" s="194">
        <f t="shared" si="231"/>
        <v>0</v>
      </c>
      <c r="CM104" s="194">
        <f t="shared" ref="CM104:CV110" si="232">(CM$14&lt;=$E104)*INDEX($F104:$Q104,CM$16)</f>
        <v>0</v>
      </c>
      <c r="CN104" s="194">
        <f t="shared" si="232"/>
        <v>0</v>
      </c>
      <c r="CO104" s="194">
        <f t="shared" si="232"/>
        <v>0</v>
      </c>
      <c r="CP104" s="194">
        <f t="shared" si="232"/>
        <v>0</v>
      </c>
      <c r="CQ104" s="194">
        <f t="shared" si="232"/>
        <v>0</v>
      </c>
      <c r="CR104" s="194">
        <f t="shared" si="232"/>
        <v>0</v>
      </c>
      <c r="CS104" s="194">
        <f t="shared" si="232"/>
        <v>0</v>
      </c>
      <c r="CT104" s="194">
        <f t="shared" si="232"/>
        <v>0</v>
      </c>
      <c r="CU104" s="194">
        <f t="shared" si="232"/>
        <v>0</v>
      </c>
      <c r="CV104" s="194">
        <f t="shared" si="232"/>
        <v>0</v>
      </c>
      <c r="CW104" s="194">
        <f t="shared" ref="CW104:DF110" si="233">(CW$14&lt;=$E104)*INDEX($F104:$Q104,CW$16)</f>
        <v>0</v>
      </c>
      <c r="CX104" s="194">
        <f t="shared" si="233"/>
        <v>0</v>
      </c>
      <c r="CY104" s="194">
        <f t="shared" si="233"/>
        <v>0</v>
      </c>
      <c r="CZ104" s="194">
        <f t="shared" si="233"/>
        <v>0</v>
      </c>
      <c r="DA104" s="194">
        <f t="shared" si="233"/>
        <v>0</v>
      </c>
      <c r="DB104" s="194">
        <f t="shared" si="233"/>
        <v>0</v>
      </c>
      <c r="DC104" s="194">
        <f t="shared" si="233"/>
        <v>0</v>
      </c>
      <c r="DD104" s="194">
        <f t="shared" si="233"/>
        <v>0</v>
      </c>
      <c r="DE104" s="194">
        <f t="shared" si="233"/>
        <v>0</v>
      </c>
      <c r="DF104" s="194">
        <f t="shared" si="233"/>
        <v>0</v>
      </c>
      <c r="DG104" s="194">
        <f t="shared" ref="DG104:DP110" si="234">(DG$14&lt;=$E104)*INDEX($F104:$Q104,DG$16)</f>
        <v>0</v>
      </c>
      <c r="DH104" s="194">
        <f t="shared" si="234"/>
        <v>0</v>
      </c>
      <c r="DI104" s="194">
        <f t="shared" si="234"/>
        <v>0</v>
      </c>
      <c r="DJ104" s="194">
        <f t="shared" si="234"/>
        <v>0</v>
      </c>
      <c r="DK104" s="194">
        <f t="shared" si="234"/>
        <v>0</v>
      </c>
      <c r="DL104" s="194">
        <f t="shared" si="234"/>
        <v>0</v>
      </c>
      <c r="DM104" s="194">
        <f t="shared" si="234"/>
        <v>0</v>
      </c>
      <c r="DN104" s="194">
        <f t="shared" si="234"/>
        <v>0</v>
      </c>
      <c r="DO104" s="194">
        <f t="shared" si="234"/>
        <v>0</v>
      </c>
      <c r="DP104" s="194">
        <f t="shared" si="234"/>
        <v>0</v>
      </c>
      <c r="DQ104" s="194">
        <f t="shared" ref="DQ104:DZ110" si="235">(DQ$14&lt;=$E104)*INDEX($F104:$Q104,DQ$16)</f>
        <v>0</v>
      </c>
      <c r="DR104" s="194">
        <f t="shared" si="235"/>
        <v>0</v>
      </c>
      <c r="DS104" s="194">
        <f t="shared" si="235"/>
        <v>0</v>
      </c>
      <c r="DT104" s="194">
        <f t="shared" si="235"/>
        <v>0</v>
      </c>
      <c r="DU104" s="194">
        <f t="shared" si="235"/>
        <v>0</v>
      </c>
      <c r="DV104" s="194">
        <f t="shared" si="235"/>
        <v>0</v>
      </c>
      <c r="DW104" s="194">
        <f t="shared" si="235"/>
        <v>0</v>
      </c>
      <c r="DX104" s="194">
        <f t="shared" si="235"/>
        <v>0</v>
      </c>
      <c r="DY104" s="194">
        <f t="shared" si="235"/>
        <v>0</v>
      </c>
      <c r="DZ104" s="194">
        <f t="shared" si="235"/>
        <v>0</v>
      </c>
      <c r="EA104" s="194">
        <f t="shared" ref="EA104:EJ110" si="236">(EA$14&lt;=$E104)*INDEX($F104:$Q104,EA$16)</f>
        <v>0</v>
      </c>
      <c r="EB104" s="194">
        <f t="shared" si="236"/>
        <v>0</v>
      </c>
      <c r="EC104" s="194">
        <f t="shared" si="236"/>
        <v>0</v>
      </c>
      <c r="ED104" s="194">
        <f t="shared" si="236"/>
        <v>0</v>
      </c>
      <c r="EE104" s="194">
        <f t="shared" si="236"/>
        <v>0</v>
      </c>
      <c r="EF104" s="194">
        <f t="shared" si="236"/>
        <v>0</v>
      </c>
      <c r="EG104" s="194">
        <f t="shared" si="236"/>
        <v>0</v>
      </c>
      <c r="EH104" s="194">
        <f t="shared" si="236"/>
        <v>0</v>
      </c>
      <c r="EI104" s="194">
        <f t="shared" si="236"/>
        <v>0</v>
      </c>
      <c r="EJ104" s="194">
        <f t="shared" si="236"/>
        <v>0</v>
      </c>
      <c r="EK104" s="194">
        <f t="shared" ref="EK104:EZ110" si="237">(EK$14&lt;=$E104)*INDEX($F104:$Q104,EK$16)</f>
        <v>0</v>
      </c>
      <c r="EL104" s="194">
        <f t="shared" si="237"/>
        <v>0</v>
      </c>
      <c r="EM104" s="194">
        <f t="shared" si="237"/>
        <v>0</v>
      </c>
      <c r="EN104" s="194">
        <f t="shared" si="237"/>
        <v>0</v>
      </c>
      <c r="EO104" s="194">
        <f t="shared" si="237"/>
        <v>0</v>
      </c>
      <c r="EP104" s="194">
        <f t="shared" si="237"/>
        <v>0</v>
      </c>
      <c r="EQ104" s="194">
        <f t="shared" si="237"/>
        <v>0</v>
      </c>
      <c r="ER104" s="194">
        <f t="shared" si="237"/>
        <v>0</v>
      </c>
      <c r="ES104" s="194">
        <f t="shared" si="237"/>
        <v>0</v>
      </c>
      <c r="ET104" s="194">
        <f t="shared" si="237"/>
        <v>0</v>
      </c>
      <c r="EU104" s="194">
        <f t="shared" si="237"/>
        <v>0</v>
      </c>
      <c r="EV104" s="194">
        <f t="shared" si="237"/>
        <v>0</v>
      </c>
      <c r="EW104" s="194">
        <f t="shared" si="237"/>
        <v>0</v>
      </c>
      <c r="EX104" s="194">
        <f t="shared" si="237"/>
        <v>0</v>
      </c>
      <c r="EY104" s="194">
        <f t="shared" si="237"/>
        <v>0</v>
      </c>
      <c r="EZ104" s="194">
        <f t="shared" si="237"/>
        <v>0</v>
      </c>
      <c r="FA104" s="194">
        <f t="shared" si="218"/>
        <v>0</v>
      </c>
      <c r="FB104" s="194">
        <f t="shared" si="218"/>
        <v>0</v>
      </c>
    </row>
    <row r="105" spans="2:158" ht="11.25" hidden="1" customHeight="1" outlineLevel="1" x14ac:dyDescent="0.2">
      <c r="B105" s="190"/>
      <c r="C105" s="288">
        <f t="shared" si="210"/>
        <v>35</v>
      </c>
      <c r="D105" s="288">
        <f t="shared" si="210"/>
        <v>0</v>
      </c>
      <c r="E105" s="289">
        <f t="shared" si="192"/>
        <v>31</v>
      </c>
      <c r="F105" s="193">
        <v>1</v>
      </c>
      <c r="G105" s="193">
        <v>1</v>
      </c>
      <c r="H105" s="193">
        <v>1</v>
      </c>
      <c r="I105" s="193">
        <v>1</v>
      </c>
      <c r="J105" s="193">
        <v>1</v>
      </c>
      <c r="K105" s="193">
        <v>1</v>
      </c>
      <c r="L105" s="193">
        <v>1</v>
      </c>
      <c r="M105" s="193">
        <v>1</v>
      </c>
      <c r="N105" s="193">
        <v>1</v>
      </c>
      <c r="O105" s="193">
        <v>1</v>
      </c>
      <c r="P105" s="193">
        <v>1</v>
      </c>
      <c r="Q105" s="193">
        <v>1</v>
      </c>
      <c r="U105" s="194">
        <f t="shared" si="225"/>
        <v>0</v>
      </c>
      <c r="V105" s="194">
        <f t="shared" si="225"/>
        <v>0</v>
      </c>
      <c r="W105" s="194">
        <f t="shared" si="225"/>
        <v>0</v>
      </c>
      <c r="X105" s="194">
        <f t="shared" si="225"/>
        <v>0</v>
      </c>
      <c r="Y105" s="194">
        <f t="shared" si="225"/>
        <v>0</v>
      </c>
      <c r="Z105" s="194">
        <f t="shared" si="225"/>
        <v>0</v>
      </c>
      <c r="AA105" s="194">
        <f t="shared" si="225"/>
        <v>0</v>
      </c>
      <c r="AB105" s="194">
        <f t="shared" si="225"/>
        <v>0</v>
      </c>
      <c r="AC105" s="194">
        <f t="shared" si="225"/>
        <v>0</v>
      </c>
      <c r="AD105" s="194">
        <f t="shared" si="225"/>
        <v>0</v>
      </c>
      <c r="AE105" s="194">
        <f t="shared" si="226"/>
        <v>0</v>
      </c>
      <c r="AF105" s="194">
        <f t="shared" si="226"/>
        <v>0</v>
      </c>
      <c r="AG105" s="194">
        <f t="shared" si="226"/>
        <v>0</v>
      </c>
      <c r="AH105" s="194">
        <f t="shared" si="226"/>
        <v>0</v>
      </c>
      <c r="AI105" s="194">
        <f t="shared" si="226"/>
        <v>0</v>
      </c>
      <c r="AJ105" s="194">
        <f t="shared" si="226"/>
        <v>0</v>
      </c>
      <c r="AK105" s="194">
        <f t="shared" si="226"/>
        <v>0</v>
      </c>
      <c r="AL105" s="194">
        <f t="shared" si="226"/>
        <v>0</v>
      </c>
      <c r="AM105" s="194">
        <f t="shared" si="226"/>
        <v>0</v>
      </c>
      <c r="AN105" s="194">
        <f t="shared" si="226"/>
        <v>0</v>
      </c>
      <c r="AO105" s="194">
        <f t="shared" si="227"/>
        <v>0</v>
      </c>
      <c r="AP105" s="194">
        <f t="shared" si="227"/>
        <v>0</v>
      </c>
      <c r="AQ105" s="194">
        <f t="shared" si="227"/>
        <v>0</v>
      </c>
      <c r="AR105" s="194">
        <f t="shared" si="227"/>
        <v>0</v>
      </c>
      <c r="AS105" s="194">
        <f t="shared" si="227"/>
        <v>0</v>
      </c>
      <c r="AT105" s="194">
        <f t="shared" si="227"/>
        <v>0</v>
      </c>
      <c r="AU105" s="194">
        <f t="shared" si="227"/>
        <v>0</v>
      </c>
      <c r="AV105" s="194">
        <f t="shared" si="227"/>
        <v>0</v>
      </c>
      <c r="AW105" s="194">
        <f t="shared" si="227"/>
        <v>0</v>
      </c>
      <c r="AX105" s="194">
        <f t="shared" si="227"/>
        <v>0</v>
      </c>
      <c r="AY105" s="194">
        <f t="shared" si="228"/>
        <v>0</v>
      </c>
      <c r="AZ105" s="194">
        <f t="shared" si="228"/>
        <v>0</v>
      </c>
      <c r="BA105" s="194">
        <f t="shared" si="228"/>
        <v>0</v>
      </c>
      <c r="BB105" s="194">
        <f t="shared" si="228"/>
        <v>0</v>
      </c>
      <c r="BC105" s="194">
        <f t="shared" si="228"/>
        <v>0</v>
      </c>
      <c r="BD105" s="194">
        <f t="shared" si="228"/>
        <v>0</v>
      </c>
      <c r="BE105" s="194">
        <f t="shared" si="228"/>
        <v>0</v>
      </c>
      <c r="BF105" s="194">
        <f t="shared" si="228"/>
        <v>0</v>
      </c>
      <c r="BG105" s="194">
        <f t="shared" si="228"/>
        <v>0</v>
      </c>
      <c r="BH105" s="194">
        <f t="shared" si="228"/>
        <v>0</v>
      </c>
      <c r="BI105" s="194">
        <f t="shared" si="229"/>
        <v>0</v>
      </c>
      <c r="BJ105" s="194">
        <f t="shared" si="229"/>
        <v>0</v>
      </c>
      <c r="BK105" s="194">
        <f t="shared" si="229"/>
        <v>0</v>
      </c>
      <c r="BL105" s="194">
        <f t="shared" si="229"/>
        <v>0</v>
      </c>
      <c r="BM105" s="194">
        <f t="shared" si="229"/>
        <v>0</v>
      </c>
      <c r="BN105" s="194">
        <f t="shared" si="229"/>
        <v>0</v>
      </c>
      <c r="BO105" s="194">
        <f t="shared" si="229"/>
        <v>0</v>
      </c>
      <c r="BP105" s="194">
        <f t="shared" si="229"/>
        <v>0</v>
      </c>
      <c r="BQ105" s="194">
        <f t="shared" si="229"/>
        <v>0</v>
      </c>
      <c r="BR105" s="194">
        <f t="shared" si="229"/>
        <v>0</v>
      </c>
      <c r="BS105" s="194">
        <f t="shared" si="230"/>
        <v>0</v>
      </c>
      <c r="BT105" s="194">
        <f t="shared" si="230"/>
        <v>0</v>
      </c>
      <c r="BU105" s="194">
        <f t="shared" si="230"/>
        <v>0</v>
      </c>
      <c r="BV105" s="194">
        <f t="shared" si="230"/>
        <v>0</v>
      </c>
      <c r="BW105" s="194">
        <f t="shared" si="230"/>
        <v>0</v>
      </c>
      <c r="BX105" s="194">
        <f t="shared" si="230"/>
        <v>0</v>
      </c>
      <c r="BY105" s="194">
        <f t="shared" si="230"/>
        <v>0</v>
      </c>
      <c r="BZ105" s="194">
        <f t="shared" si="230"/>
        <v>0</v>
      </c>
      <c r="CA105" s="194">
        <f t="shared" si="230"/>
        <v>0</v>
      </c>
      <c r="CB105" s="194">
        <f t="shared" si="230"/>
        <v>0</v>
      </c>
      <c r="CC105" s="194">
        <f t="shared" si="231"/>
        <v>0</v>
      </c>
      <c r="CD105" s="194">
        <f t="shared" si="231"/>
        <v>0</v>
      </c>
      <c r="CE105" s="194">
        <f t="shared" si="231"/>
        <v>0</v>
      </c>
      <c r="CF105" s="194">
        <f t="shared" si="231"/>
        <v>0</v>
      </c>
      <c r="CG105" s="194">
        <f t="shared" si="231"/>
        <v>0</v>
      </c>
      <c r="CH105" s="194">
        <f t="shared" si="231"/>
        <v>0</v>
      </c>
      <c r="CI105" s="194">
        <f t="shared" si="231"/>
        <v>0</v>
      </c>
      <c r="CJ105" s="194">
        <f t="shared" si="231"/>
        <v>0</v>
      </c>
      <c r="CK105" s="194">
        <f t="shared" si="231"/>
        <v>0</v>
      </c>
      <c r="CL105" s="194">
        <f t="shared" si="231"/>
        <v>0</v>
      </c>
      <c r="CM105" s="194">
        <f t="shared" si="232"/>
        <v>0</v>
      </c>
      <c r="CN105" s="194">
        <f t="shared" si="232"/>
        <v>0</v>
      </c>
      <c r="CO105" s="194">
        <f t="shared" si="232"/>
        <v>0</v>
      </c>
      <c r="CP105" s="194">
        <f t="shared" si="232"/>
        <v>0</v>
      </c>
      <c r="CQ105" s="194">
        <f t="shared" si="232"/>
        <v>0</v>
      </c>
      <c r="CR105" s="194">
        <f t="shared" si="232"/>
        <v>0</v>
      </c>
      <c r="CS105" s="194">
        <f t="shared" si="232"/>
        <v>0</v>
      </c>
      <c r="CT105" s="194">
        <f t="shared" si="232"/>
        <v>0</v>
      </c>
      <c r="CU105" s="194">
        <f t="shared" si="232"/>
        <v>0</v>
      </c>
      <c r="CV105" s="194">
        <f t="shared" si="232"/>
        <v>0</v>
      </c>
      <c r="CW105" s="194">
        <f t="shared" si="233"/>
        <v>0</v>
      </c>
      <c r="CX105" s="194">
        <f t="shared" si="233"/>
        <v>0</v>
      </c>
      <c r="CY105" s="194">
        <f t="shared" si="233"/>
        <v>0</v>
      </c>
      <c r="CZ105" s="194">
        <f t="shared" si="233"/>
        <v>0</v>
      </c>
      <c r="DA105" s="194">
        <f t="shared" si="233"/>
        <v>0</v>
      </c>
      <c r="DB105" s="194">
        <f t="shared" si="233"/>
        <v>0</v>
      </c>
      <c r="DC105" s="194">
        <f t="shared" si="233"/>
        <v>0</v>
      </c>
      <c r="DD105" s="194">
        <f t="shared" si="233"/>
        <v>0</v>
      </c>
      <c r="DE105" s="194">
        <f t="shared" si="233"/>
        <v>0</v>
      </c>
      <c r="DF105" s="194">
        <f t="shared" si="233"/>
        <v>0</v>
      </c>
      <c r="DG105" s="194">
        <f t="shared" si="234"/>
        <v>0</v>
      </c>
      <c r="DH105" s="194">
        <f t="shared" si="234"/>
        <v>0</v>
      </c>
      <c r="DI105" s="194">
        <f t="shared" si="234"/>
        <v>0</v>
      </c>
      <c r="DJ105" s="194">
        <f t="shared" si="234"/>
        <v>0</v>
      </c>
      <c r="DK105" s="194">
        <f t="shared" si="234"/>
        <v>0</v>
      </c>
      <c r="DL105" s="194">
        <f t="shared" si="234"/>
        <v>0</v>
      </c>
      <c r="DM105" s="194">
        <f t="shared" si="234"/>
        <v>0</v>
      </c>
      <c r="DN105" s="194">
        <f t="shared" si="234"/>
        <v>0</v>
      </c>
      <c r="DO105" s="194">
        <f t="shared" si="234"/>
        <v>0</v>
      </c>
      <c r="DP105" s="194">
        <f t="shared" si="234"/>
        <v>0</v>
      </c>
      <c r="DQ105" s="194">
        <f t="shared" si="235"/>
        <v>0</v>
      </c>
      <c r="DR105" s="194">
        <f t="shared" si="235"/>
        <v>0</v>
      </c>
      <c r="DS105" s="194">
        <f t="shared" si="235"/>
        <v>0</v>
      </c>
      <c r="DT105" s="194">
        <f t="shared" si="235"/>
        <v>0</v>
      </c>
      <c r="DU105" s="194">
        <f t="shared" si="235"/>
        <v>0</v>
      </c>
      <c r="DV105" s="194">
        <f t="shared" si="235"/>
        <v>0</v>
      </c>
      <c r="DW105" s="194">
        <f t="shared" si="235"/>
        <v>0</v>
      </c>
      <c r="DX105" s="194">
        <f t="shared" si="235"/>
        <v>0</v>
      </c>
      <c r="DY105" s="194">
        <f t="shared" si="235"/>
        <v>0</v>
      </c>
      <c r="DZ105" s="194">
        <f t="shared" si="235"/>
        <v>0</v>
      </c>
      <c r="EA105" s="194">
        <f t="shared" si="236"/>
        <v>0</v>
      </c>
      <c r="EB105" s="194">
        <f t="shared" si="236"/>
        <v>0</v>
      </c>
      <c r="EC105" s="194">
        <f t="shared" si="236"/>
        <v>0</v>
      </c>
      <c r="ED105" s="194">
        <f t="shared" si="236"/>
        <v>0</v>
      </c>
      <c r="EE105" s="194">
        <f t="shared" si="236"/>
        <v>0</v>
      </c>
      <c r="EF105" s="194">
        <f t="shared" si="236"/>
        <v>0</v>
      </c>
      <c r="EG105" s="194">
        <f t="shared" si="236"/>
        <v>0</v>
      </c>
      <c r="EH105" s="194">
        <f t="shared" si="236"/>
        <v>0</v>
      </c>
      <c r="EI105" s="194">
        <f t="shared" si="236"/>
        <v>0</v>
      </c>
      <c r="EJ105" s="194">
        <f t="shared" si="236"/>
        <v>0</v>
      </c>
      <c r="EK105" s="194">
        <f t="shared" si="237"/>
        <v>0</v>
      </c>
      <c r="EL105" s="194">
        <f t="shared" si="237"/>
        <v>0</v>
      </c>
      <c r="EM105" s="194">
        <f t="shared" si="237"/>
        <v>0</v>
      </c>
      <c r="EN105" s="194">
        <f t="shared" si="237"/>
        <v>0</v>
      </c>
      <c r="EO105" s="194">
        <f t="shared" si="237"/>
        <v>0</v>
      </c>
      <c r="EP105" s="194">
        <f t="shared" si="237"/>
        <v>0</v>
      </c>
      <c r="EQ105" s="194">
        <f t="shared" si="237"/>
        <v>0</v>
      </c>
      <c r="ER105" s="194">
        <f t="shared" si="237"/>
        <v>0</v>
      </c>
      <c r="ES105" s="194">
        <f t="shared" si="237"/>
        <v>0</v>
      </c>
      <c r="ET105" s="194">
        <f t="shared" si="237"/>
        <v>0</v>
      </c>
      <c r="EU105" s="194">
        <f t="shared" si="237"/>
        <v>0</v>
      </c>
      <c r="EV105" s="194">
        <f t="shared" si="237"/>
        <v>0</v>
      </c>
      <c r="EW105" s="194">
        <f t="shared" si="218"/>
        <v>0</v>
      </c>
      <c r="EX105" s="194">
        <f t="shared" si="218"/>
        <v>0</v>
      </c>
      <c r="EY105" s="194">
        <f t="shared" si="218"/>
        <v>0</v>
      </c>
      <c r="EZ105" s="194">
        <f t="shared" si="218"/>
        <v>0</v>
      </c>
      <c r="FA105" s="194">
        <f t="shared" si="218"/>
        <v>0</v>
      </c>
      <c r="FB105" s="194">
        <f t="shared" si="218"/>
        <v>0</v>
      </c>
    </row>
    <row r="106" spans="2:158" ht="11.25" hidden="1" customHeight="1" outlineLevel="1" x14ac:dyDescent="0.2">
      <c r="B106" s="190"/>
      <c r="C106" s="288">
        <f t="shared" si="210"/>
        <v>36</v>
      </c>
      <c r="D106" s="288">
        <f t="shared" si="210"/>
        <v>0</v>
      </c>
      <c r="E106" s="289">
        <f t="shared" si="192"/>
        <v>31</v>
      </c>
      <c r="F106" s="193">
        <v>1</v>
      </c>
      <c r="G106" s="193">
        <v>1</v>
      </c>
      <c r="H106" s="193">
        <v>1</v>
      </c>
      <c r="I106" s="193">
        <v>1</v>
      </c>
      <c r="J106" s="193">
        <v>1</v>
      </c>
      <c r="K106" s="193">
        <v>1</v>
      </c>
      <c r="L106" s="193">
        <v>1</v>
      </c>
      <c r="M106" s="193">
        <v>1</v>
      </c>
      <c r="N106" s="193">
        <v>1</v>
      </c>
      <c r="O106" s="193">
        <v>1</v>
      </c>
      <c r="P106" s="193">
        <v>1</v>
      </c>
      <c r="Q106" s="193">
        <v>1</v>
      </c>
      <c r="U106" s="194">
        <f t="shared" si="225"/>
        <v>0</v>
      </c>
      <c r="V106" s="194">
        <f t="shared" si="225"/>
        <v>0</v>
      </c>
      <c r="W106" s="194">
        <f t="shared" si="225"/>
        <v>0</v>
      </c>
      <c r="X106" s="194">
        <f t="shared" si="225"/>
        <v>0</v>
      </c>
      <c r="Y106" s="194">
        <f t="shared" si="225"/>
        <v>0</v>
      </c>
      <c r="Z106" s="194">
        <f t="shared" si="225"/>
        <v>0</v>
      </c>
      <c r="AA106" s="194">
        <f t="shared" si="225"/>
        <v>0</v>
      </c>
      <c r="AB106" s="194">
        <f t="shared" si="225"/>
        <v>0</v>
      </c>
      <c r="AC106" s="194">
        <f t="shared" si="225"/>
        <v>0</v>
      </c>
      <c r="AD106" s="194">
        <f t="shared" si="225"/>
        <v>0</v>
      </c>
      <c r="AE106" s="194">
        <f t="shared" si="226"/>
        <v>0</v>
      </c>
      <c r="AF106" s="194">
        <f t="shared" si="226"/>
        <v>0</v>
      </c>
      <c r="AG106" s="194">
        <f t="shared" si="226"/>
        <v>0</v>
      </c>
      <c r="AH106" s="194">
        <f t="shared" si="226"/>
        <v>0</v>
      </c>
      <c r="AI106" s="194">
        <f t="shared" si="226"/>
        <v>0</v>
      </c>
      <c r="AJ106" s="194">
        <f t="shared" si="226"/>
        <v>0</v>
      </c>
      <c r="AK106" s="194">
        <f t="shared" si="226"/>
        <v>0</v>
      </c>
      <c r="AL106" s="194">
        <f t="shared" si="226"/>
        <v>0</v>
      </c>
      <c r="AM106" s="194">
        <f t="shared" si="226"/>
        <v>0</v>
      </c>
      <c r="AN106" s="194">
        <f t="shared" si="226"/>
        <v>0</v>
      </c>
      <c r="AO106" s="194">
        <f t="shared" si="227"/>
        <v>0</v>
      </c>
      <c r="AP106" s="194">
        <f t="shared" si="227"/>
        <v>0</v>
      </c>
      <c r="AQ106" s="194">
        <f t="shared" si="227"/>
        <v>0</v>
      </c>
      <c r="AR106" s="194">
        <f t="shared" si="227"/>
        <v>0</v>
      </c>
      <c r="AS106" s="194">
        <f t="shared" si="227"/>
        <v>0</v>
      </c>
      <c r="AT106" s="194">
        <f t="shared" si="227"/>
        <v>0</v>
      </c>
      <c r="AU106" s="194">
        <f t="shared" si="227"/>
        <v>0</v>
      </c>
      <c r="AV106" s="194">
        <f t="shared" si="227"/>
        <v>0</v>
      </c>
      <c r="AW106" s="194">
        <f t="shared" si="227"/>
        <v>0</v>
      </c>
      <c r="AX106" s="194">
        <f t="shared" si="227"/>
        <v>0</v>
      </c>
      <c r="AY106" s="194">
        <f t="shared" si="228"/>
        <v>0</v>
      </c>
      <c r="AZ106" s="194">
        <f t="shared" si="228"/>
        <v>0</v>
      </c>
      <c r="BA106" s="194">
        <f t="shared" si="228"/>
        <v>0</v>
      </c>
      <c r="BB106" s="194">
        <f t="shared" si="228"/>
        <v>0</v>
      </c>
      <c r="BC106" s="194">
        <f t="shared" si="228"/>
        <v>0</v>
      </c>
      <c r="BD106" s="194">
        <f t="shared" si="228"/>
        <v>0</v>
      </c>
      <c r="BE106" s="194">
        <f t="shared" si="228"/>
        <v>0</v>
      </c>
      <c r="BF106" s="194">
        <f t="shared" si="228"/>
        <v>0</v>
      </c>
      <c r="BG106" s="194">
        <f t="shared" si="228"/>
        <v>0</v>
      </c>
      <c r="BH106" s="194">
        <f t="shared" si="228"/>
        <v>0</v>
      </c>
      <c r="BI106" s="194">
        <f t="shared" si="229"/>
        <v>0</v>
      </c>
      <c r="BJ106" s="194">
        <f t="shared" si="229"/>
        <v>0</v>
      </c>
      <c r="BK106" s="194">
        <f t="shared" si="229"/>
        <v>0</v>
      </c>
      <c r="BL106" s="194">
        <f t="shared" si="229"/>
        <v>0</v>
      </c>
      <c r="BM106" s="194">
        <f t="shared" si="229"/>
        <v>0</v>
      </c>
      <c r="BN106" s="194">
        <f t="shared" si="229"/>
        <v>0</v>
      </c>
      <c r="BO106" s="194">
        <f t="shared" si="229"/>
        <v>0</v>
      </c>
      <c r="BP106" s="194">
        <f t="shared" si="229"/>
        <v>0</v>
      </c>
      <c r="BQ106" s="194">
        <f t="shared" si="229"/>
        <v>0</v>
      </c>
      <c r="BR106" s="194">
        <f t="shared" si="229"/>
        <v>0</v>
      </c>
      <c r="BS106" s="194">
        <f t="shared" si="230"/>
        <v>0</v>
      </c>
      <c r="BT106" s="194">
        <f t="shared" si="230"/>
        <v>0</v>
      </c>
      <c r="BU106" s="194">
        <f t="shared" si="230"/>
        <v>0</v>
      </c>
      <c r="BV106" s="194">
        <f t="shared" si="230"/>
        <v>0</v>
      </c>
      <c r="BW106" s="194">
        <f t="shared" si="230"/>
        <v>0</v>
      </c>
      <c r="BX106" s="194">
        <f t="shared" si="230"/>
        <v>0</v>
      </c>
      <c r="BY106" s="194">
        <f t="shared" si="230"/>
        <v>0</v>
      </c>
      <c r="BZ106" s="194">
        <f t="shared" si="230"/>
        <v>0</v>
      </c>
      <c r="CA106" s="194">
        <f t="shared" si="230"/>
        <v>0</v>
      </c>
      <c r="CB106" s="194">
        <f t="shared" si="230"/>
        <v>0</v>
      </c>
      <c r="CC106" s="194">
        <f t="shared" si="231"/>
        <v>0</v>
      </c>
      <c r="CD106" s="194">
        <f t="shared" si="231"/>
        <v>0</v>
      </c>
      <c r="CE106" s="194">
        <f t="shared" si="231"/>
        <v>0</v>
      </c>
      <c r="CF106" s="194">
        <f t="shared" si="231"/>
        <v>0</v>
      </c>
      <c r="CG106" s="194">
        <f t="shared" si="231"/>
        <v>0</v>
      </c>
      <c r="CH106" s="194">
        <f t="shared" si="231"/>
        <v>0</v>
      </c>
      <c r="CI106" s="194">
        <f t="shared" si="231"/>
        <v>0</v>
      </c>
      <c r="CJ106" s="194">
        <f t="shared" si="231"/>
        <v>0</v>
      </c>
      <c r="CK106" s="194">
        <f t="shared" si="231"/>
        <v>0</v>
      </c>
      <c r="CL106" s="194">
        <f t="shared" si="231"/>
        <v>0</v>
      </c>
      <c r="CM106" s="194">
        <f t="shared" si="232"/>
        <v>0</v>
      </c>
      <c r="CN106" s="194">
        <f t="shared" si="232"/>
        <v>0</v>
      </c>
      <c r="CO106" s="194">
        <f t="shared" si="232"/>
        <v>0</v>
      </c>
      <c r="CP106" s="194">
        <f t="shared" si="232"/>
        <v>0</v>
      </c>
      <c r="CQ106" s="194">
        <f t="shared" si="232"/>
        <v>0</v>
      </c>
      <c r="CR106" s="194">
        <f t="shared" si="232"/>
        <v>0</v>
      </c>
      <c r="CS106" s="194">
        <f t="shared" si="232"/>
        <v>0</v>
      </c>
      <c r="CT106" s="194">
        <f t="shared" si="232"/>
        <v>0</v>
      </c>
      <c r="CU106" s="194">
        <f t="shared" si="232"/>
        <v>0</v>
      </c>
      <c r="CV106" s="194">
        <f t="shared" si="232"/>
        <v>0</v>
      </c>
      <c r="CW106" s="194">
        <f t="shared" si="233"/>
        <v>0</v>
      </c>
      <c r="CX106" s="194">
        <f t="shared" si="233"/>
        <v>0</v>
      </c>
      <c r="CY106" s="194">
        <f t="shared" si="233"/>
        <v>0</v>
      </c>
      <c r="CZ106" s="194">
        <f t="shared" si="233"/>
        <v>0</v>
      </c>
      <c r="DA106" s="194">
        <f t="shared" si="233"/>
        <v>0</v>
      </c>
      <c r="DB106" s="194">
        <f t="shared" si="233"/>
        <v>0</v>
      </c>
      <c r="DC106" s="194">
        <f t="shared" si="233"/>
        <v>0</v>
      </c>
      <c r="DD106" s="194">
        <f t="shared" si="233"/>
        <v>0</v>
      </c>
      <c r="DE106" s="194">
        <f t="shared" si="233"/>
        <v>0</v>
      </c>
      <c r="DF106" s="194">
        <f t="shared" si="233"/>
        <v>0</v>
      </c>
      <c r="DG106" s="194">
        <f t="shared" si="234"/>
        <v>0</v>
      </c>
      <c r="DH106" s="194">
        <f t="shared" si="234"/>
        <v>0</v>
      </c>
      <c r="DI106" s="194">
        <f t="shared" si="234"/>
        <v>0</v>
      </c>
      <c r="DJ106" s="194">
        <f t="shared" si="234"/>
        <v>0</v>
      </c>
      <c r="DK106" s="194">
        <f t="shared" si="234"/>
        <v>0</v>
      </c>
      <c r="DL106" s="194">
        <f t="shared" si="234"/>
        <v>0</v>
      </c>
      <c r="DM106" s="194">
        <f t="shared" si="234"/>
        <v>0</v>
      </c>
      <c r="DN106" s="194">
        <f t="shared" si="234"/>
        <v>0</v>
      </c>
      <c r="DO106" s="194">
        <f t="shared" si="234"/>
        <v>0</v>
      </c>
      <c r="DP106" s="194">
        <f t="shared" si="234"/>
        <v>0</v>
      </c>
      <c r="DQ106" s="194">
        <f t="shared" si="235"/>
        <v>0</v>
      </c>
      <c r="DR106" s="194">
        <f t="shared" si="235"/>
        <v>0</v>
      </c>
      <c r="DS106" s="194">
        <f t="shared" si="235"/>
        <v>0</v>
      </c>
      <c r="DT106" s="194">
        <f t="shared" si="235"/>
        <v>0</v>
      </c>
      <c r="DU106" s="194">
        <f t="shared" si="235"/>
        <v>0</v>
      </c>
      <c r="DV106" s="194">
        <f t="shared" si="235"/>
        <v>0</v>
      </c>
      <c r="DW106" s="194">
        <f t="shared" si="235"/>
        <v>0</v>
      </c>
      <c r="DX106" s="194">
        <f t="shared" si="235"/>
        <v>0</v>
      </c>
      <c r="DY106" s="194">
        <f t="shared" si="235"/>
        <v>0</v>
      </c>
      <c r="DZ106" s="194">
        <f t="shared" si="235"/>
        <v>0</v>
      </c>
      <c r="EA106" s="194">
        <f t="shared" si="236"/>
        <v>0</v>
      </c>
      <c r="EB106" s="194">
        <f t="shared" si="236"/>
        <v>0</v>
      </c>
      <c r="EC106" s="194">
        <f t="shared" si="236"/>
        <v>0</v>
      </c>
      <c r="ED106" s="194">
        <f t="shared" si="236"/>
        <v>0</v>
      </c>
      <c r="EE106" s="194">
        <f t="shared" si="236"/>
        <v>0</v>
      </c>
      <c r="EF106" s="194">
        <f t="shared" si="236"/>
        <v>0</v>
      </c>
      <c r="EG106" s="194">
        <f t="shared" si="236"/>
        <v>0</v>
      </c>
      <c r="EH106" s="194">
        <f t="shared" si="236"/>
        <v>0</v>
      </c>
      <c r="EI106" s="194">
        <f t="shared" si="236"/>
        <v>0</v>
      </c>
      <c r="EJ106" s="194">
        <f t="shared" si="236"/>
        <v>0</v>
      </c>
      <c r="EK106" s="194">
        <f t="shared" si="237"/>
        <v>0</v>
      </c>
      <c r="EL106" s="194">
        <f t="shared" si="237"/>
        <v>0</v>
      </c>
      <c r="EM106" s="194">
        <f t="shared" si="237"/>
        <v>0</v>
      </c>
      <c r="EN106" s="194">
        <f t="shared" si="237"/>
        <v>0</v>
      </c>
      <c r="EO106" s="194">
        <f t="shared" si="237"/>
        <v>0</v>
      </c>
      <c r="EP106" s="194">
        <f t="shared" si="237"/>
        <v>0</v>
      </c>
      <c r="EQ106" s="194">
        <f t="shared" si="237"/>
        <v>0</v>
      </c>
      <c r="ER106" s="194">
        <f t="shared" si="237"/>
        <v>0</v>
      </c>
      <c r="ES106" s="194">
        <f t="shared" si="237"/>
        <v>0</v>
      </c>
      <c r="ET106" s="194">
        <f t="shared" si="237"/>
        <v>0</v>
      </c>
      <c r="EU106" s="194">
        <f t="shared" si="237"/>
        <v>0</v>
      </c>
      <c r="EV106" s="194">
        <f t="shared" si="237"/>
        <v>0</v>
      </c>
      <c r="EW106" s="194">
        <f t="shared" si="218"/>
        <v>0</v>
      </c>
      <c r="EX106" s="194">
        <f t="shared" si="218"/>
        <v>0</v>
      </c>
      <c r="EY106" s="194">
        <f t="shared" si="218"/>
        <v>0</v>
      </c>
      <c r="EZ106" s="194">
        <f t="shared" si="218"/>
        <v>0</v>
      </c>
      <c r="FA106" s="194">
        <f t="shared" si="218"/>
        <v>0</v>
      </c>
      <c r="FB106" s="194">
        <f t="shared" si="218"/>
        <v>0</v>
      </c>
    </row>
    <row r="107" spans="2:158" ht="11.25" hidden="1" customHeight="1" outlineLevel="1" x14ac:dyDescent="0.2">
      <c r="B107" s="190"/>
      <c r="C107" s="288">
        <f t="shared" si="210"/>
        <v>37</v>
      </c>
      <c r="D107" s="288">
        <f t="shared" si="210"/>
        <v>0</v>
      </c>
      <c r="E107" s="289">
        <f t="shared" si="192"/>
        <v>31</v>
      </c>
      <c r="F107" s="193">
        <v>1</v>
      </c>
      <c r="G107" s="193">
        <v>1</v>
      </c>
      <c r="H107" s="193">
        <v>1</v>
      </c>
      <c r="I107" s="193">
        <v>1</v>
      </c>
      <c r="J107" s="193">
        <v>1</v>
      </c>
      <c r="K107" s="193">
        <v>1</v>
      </c>
      <c r="L107" s="193">
        <v>1</v>
      </c>
      <c r="M107" s="193">
        <v>1</v>
      </c>
      <c r="N107" s="193">
        <v>1</v>
      </c>
      <c r="O107" s="193">
        <v>1</v>
      </c>
      <c r="P107" s="193">
        <v>1</v>
      </c>
      <c r="Q107" s="193">
        <v>1</v>
      </c>
      <c r="U107" s="194">
        <f t="shared" si="225"/>
        <v>0</v>
      </c>
      <c r="V107" s="194">
        <f t="shared" si="225"/>
        <v>0</v>
      </c>
      <c r="W107" s="194">
        <f t="shared" si="225"/>
        <v>0</v>
      </c>
      <c r="X107" s="194">
        <f t="shared" si="225"/>
        <v>0</v>
      </c>
      <c r="Y107" s="194">
        <f t="shared" si="225"/>
        <v>0</v>
      </c>
      <c r="Z107" s="194">
        <f t="shared" si="225"/>
        <v>0</v>
      </c>
      <c r="AA107" s="194">
        <f t="shared" si="225"/>
        <v>0</v>
      </c>
      <c r="AB107" s="194">
        <f t="shared" si="225"/>
        <v>0</v>
      </c>
      <c r="AC107" s="194">
        <f t="shared" si="225"/>
        <v>0</v>
      </c>
      <c r="AD107" s="194">
        <f t="shared" si="225"/>
        <v>0</v>
      </c>
      <c r="AE107" s="194">
        <f t="shared" si="226"/>
        <v>0</v>
      </c>
      <c r="AF107" s="194">
        <f t="shared" si="226"/>
        <v>0</v>
      </c>
      <c r="AG107" s="194">
        <f t="shared" si="226"/>
        <v>0</v>
      </c>
      <c r="AH107" s="194">
        <f t="shared" si="226"/>
        <v>0</v>
      </c>
      <c r="AI107" s="194">
        <f t="shared" si="226"/>
        <v>0</v>
      </c>
      <c r="AJ107" s="194">
        <f t="shared" si="226"/>
        <v>0</v>
      </c>
      <c r="AK107" s="194">
        <f t="shared" si="226"/>
        <v>0</v>
      </c>
      <c r="AL107" s="194">
        <f t="shared" si="226"/>
        <v>0</v>
      </c>
      <c r="AM107" s="194">
        <f t="shared" si="226"/>
        <v>0</v>
      </c>
      <c r="AN107" s="194">
        <f t="shared" si="226"/>
        <v>0</v>
      </c>
      <c r="AO107" s="194">
        <f t="shared" si="227"/>
        <v>0</v>
      </c>
      <c r="AP107" s="194">
        <f t="shared" si="227"/>
        <v>0</v>
      </c>
      <c r="AQ107" s="194">
        <f t="shared" si="227"/>
        <v>0</v>
      </c>
      <c r="AR107" s="194">
        <f t="shared" si="227"/>
        <v>0</v>
      </c>
      <c r="AS107" s="194">
        <f t="shared" si="227"/>
        <v>0</v>
      </c>
      <c r="AT107" s="194">
        <f t="shared" si="227"/>
        <v>0</v>
      </c>
      <c r="AU107" s="194">
        <f t="shared" si="227"/>
        <v>0</v>
      </c>
      <c r="AV107" s="194">
        <f t="shared" si="227"/>
        <v>0</v>
      </c>
      <c r="AW107" s="194">
        <f t="shared" si="227"/>
        <v>0</v>
      </c>
      <c r="AX107" s="194">
        <f t="shared" si="227"/>
        <v>0</v>
      </c>
      <c r="AY107" s="194">
        <f t="shared" si="228"/>
        <v>0</v>
      </c>
      <c r="AZ107" s="194">
        <f t="shared" si="228"/>
        <v>0</v>
      </c>
      <c r="BA107" s="194">
        <f t="shared" si="228"/>
        <v>0</v>
      </c>
      <c r="BB107" s="194">
        <f t="shared" si="228"/>
        <v>0</v>
      </c>
      <c r="BC107" s="194">
        <f t="shared" si="228"/>
        <v>0</v>
      </c>
      <c r="BD107" s="194">
        <f t="shared" si="228"/>
        <v>0</v>
      </c>
      <c r="BE107" s="194">
        <f t="shared" si="228"/>
        <v>0</v>
      </c>
      <c r="BF107" s="194">
        <f t="shared" si="228"/>
        <v>0</v>
      </c>
      <c r="BG107" s="194">
        <f t="shared" si="228"/>
        <v>0</v>
      </c>
      <c r="BH107" s="194">
        <f t="shared" si="228"/>
        <v>0</v>
      </c>
      <c r="BI107" s="194">
        <f t="shared" si="229"/>
        <v>0</v>
      </c>
      <c r="BJ107" s="194">
        <f t="shared" si="229"/>
        <v>0</v>
      </c>
      <c r="BK107" s="194">
        <f t="shared" si="229"/>
        <v>0</v>
      </c>
      <c r="BL107" s="194">
        <f t="shared" si="229"/>
        <v>0</v>
      </c>
      <c r="BM107" s="194">
        <f t="shared" si="229"/>
        <v>0</v>
      </c>
      <c r="BN107" s="194">
        <f t="shared" si="229"/>
        <v>0</v>
      </c>
      <c r="BO107" s="194">
        <f t="shared" si="229"/>
        <v>0</v>
      </c>
      <c r="BP107" s="194">
        <f t="shared" si="229"/>
        <v>0</v>
      </c>
      <c r="BQ107" s="194">
        <f t="shared" si="229"/>
        <v>0</v>
      </c>
      <c r="BR107" s="194">
        <f t="shared" si="229"/>
        <v>0</v>
      </c>
      <c r="BS107" s="194">
        <f t="shared" si="230"/>
        <v>0</v>
      </c>
      <c r="BT107" s="194">
        <f t="shared" si="230"/>
        <v>0</v>
      </c>
      <c r="BU107" s="194">
        <f t="shared" si="230"/>
        <v>0</v>
      </c>
      <c r="BV107" s="194">
        <f t="shared" si="230"/>
        <v>0</v>
      </c>
      <c r="BW107" s="194">
        <f t="shared" si="230"/>
        <v>0</v>
      </c>
      <c r="BX107" s="194">
        <f t="shared" si="230"/>
        <v>0</v>
      </c>
      <c r="BY107" s="194">
        <f t="shared" si="230"/>
        <v>0</v>
      </c>
      <c r="BZ107" s="194">
        <f t="shared" si="230"/>
        <v>0</v>
      </c>
      <c r="CA107" s="194">
        <f t="shared" si="230"/>
        <v>0</v>
      </c>
      <c r="CB107" s="194">
        <f t="shared" si="230"/>
        <v>0</v>
      </c>
      <c r="CC107" s="194">
        <f t="shared" si="231"/>
        <v>0</v>
      </c>
      <c r="CD107" s="194">
        <f t="shared" si="231"/>
        <v>0</v>
      </c>
      <c r="CE107" s="194">
        <f t="shared" si="231"/>
        <v>0</v>
      </c>
      <c r="CF107" s="194">
        <f t="shared" si="231"/>
        <v>0</v>
      </c>
      <c r="CG107" s="194">
        <f t="shared" si="231"/>
        <v>0</v>
      </c>
      <c r="CH107" s="194">
        <f t="shared" si="231"/>
        <v>0</v>
      </c>
      <c r="CI107" s="194">
        <f t="shared" si="231"/>
        <v>0</v>
      </c>
      <c r="CJ107" s="194">
        <f t="shared" si="231"/>
        <v>0</v>
      </c>
      <c r="CK107" s="194">
        <f t="shared" si="231"/>
        <v>0</v>
      </c>
      <c r="CL107" s="194">
        <f t="shared" si="231"/>
        <v>0</v>
      </c>
      <c r="CM107" s="194">
        <f t="shared" si="232"/>
        <v>0</v>
      </c>
      <c r="CN107" s="194">
        <f t="shared" si="232"/>
        <v>0</v>
      </c>
      <c r="CO107" s="194">
        <f t="shared" si="232"/>
        <v>0</v>
      </c>
      <c r="CP107" s="194">
        <f t="shared" si="232"/>
        <v>0</v>
      </c>
      <c r="CQ107" s="194">
        <f t="shared" si="232"/>
        <v>0</v>
      </c>
      <c r="CR107" s="194">
        <f t="shared" si="232"/>
        <v>0</v>
      </c>
      <c r="CS107" s="194">
        <f t="shared" si="232"/>
        <v>0</v>
      </c>
      <c r="CT107" s="194">
        <f t="shared" si="232"/>
        <v>0</v>
      </c>
      <c r="CU107" s="194">
        <f t="shared" si="232"/>
        <v>0</v>
      </c>
      <c r="CV107" s="194">
        <f t="shared" si="232"/>
        <v>0</v>
      </c>
      <c r="CW107" s="194">
        <f t="shared" si="233"/>
        <v>0</v>
      </c>
      <c r="CX107" s="194">
        <f t="shared" si="233"/>
        <v>0</v>
      </c>
      <c r="CY107" s="194">
        <f t="shared" si="233"/>
        <v>0</v>
      </c>
      <c r="CZ107" s="194">
        <f t="shared" si="233"/>
        <v>0</v>
      </c>
      <c r="DA107" s="194">
        <f t="shared" si="233"/>
        <v>0</v>
      </c>
      <c r="DB107" s="194">
        <f t="shared" si="233"/>
        <v>0</v>
      </c>
      <c r="DC107" s="194">
        <f t="shared" si="233"/>
        <v>0</v>
      </c>
      <c r="DD107" s="194">
        <f t="shared" si="233"/>
        <v>0</v>
      </c>
      <c r="DE107" s="194">
        <f t="shared" si="233"/>
        <v>0</v>
      </c>
      <c r="DF107" s="194">
        <f t="shared" si="233"/>
        <v>0</v>
      </c>
      <c r="DG107" s="194">
        <f t="shared" si="234"/>
        <v>0</v>
      </c>
      <c r="DH107" s="194">
        <f t="shared" si="234"/>
        <v>0</v>
      </c>
      <c r="DI107" s="194">
        <f t="shared" si="234"/>
        <v>0</v>
      </c>
      <c r="DJ107" s="194">
        <f t="shared" si="234"/>
        <v>0</v>
      </c>
      <c r="DK107" s="194">
        <f t="shared" si="234"/>
        <v>0</v>
      </c>
      <c r="DL107" s="194">
        <f t="shared" si="234"/>
        <v>0</v>
      </c>
      <c r="DM107" s="194">
        <f t="shared" si="234"/>
        <v>0</v>
      </c>
      <c r="DN107" s="194">
        <f t="shared" si="234"/>
        <v>0</v>
      </c>
      <c r="DO107" s="194">
        <f t="shared" si="234"/>
        <v>0</v>
      </c>
      <c r="DP107" s="194">
        <f t="shared" si="234"/>
        <v>0</v>
      </c>
      <c r="DQ107" s="194">
        <f t="shared" si="235"/>
        <v>0</v>
      </c>
      <c r="DR107" s="194">
        <f t="shared" si="235"/>
        <v>0</v>
      </c>
      <c r="DS107" s="194">
        <f t="shared" si="235"/>
        <v>0</v>
      </c>
      <c r="DT107" s="194">
        <f t="shared" si="235"/>
        <v>0</v>
      </c>
      <c r="DU107" s="194">
        <f t="shared" si="235"/>
        <v>0</v>
      </c>
      <c r="DV107" s="194">
        <f t="shared" si="235"/>
        <v>0</v>
      </c>
      <c r="DW107" s="194">
        <f t="shared" si="235"/>
        <v>0</v>
      </c>
      <c r="DX107" s="194">
        <f t="shared" si="235"/>
        <v>0</v>
      </c>
      <c r="DY107" s="194">
        <f t="shared" si="235"/>
        <v>0</v>
      </c>
      <c r="DZ107" s="194">
        <f t="shared" si="235"/>
        <v>0</v>
      </c>
      <c r="EA107" s="194">
        <f t="shared" si="236"/>
        <v>0</v>
      </c>
      <c r="EB107" s="194">
        <f t="shared" si="236"/>
        <v>0</v>
      </c>
      <c r="EC107" s="194">
        <f t="shared" si="236"/>
        <v>0</v>
      </c>
      <c r="ED107" s="194">
        <f t="shared" si="236"/>
        <v>0</v>
      </c>
      <c r="EE107" s="194">
        <f t="shared" si="236"/>
        <v>0</v>
      </c>
      <c r="EF107" s="194">
        <f t="shared" si="236"/>
        <v>0</v>
      </c>
      <c r="EG107" s="194">
        <f t="shared" si="236"/>
        <v>0</v>
      </c>
      <c r="EH107" s="194">
        <f t="shared" si="236"/>
        <v>0</v>
      </c>
      <c r="EI107" s="194">
        <f t="shared" si="236"/>
        <v>0</v>
      </c>
      <c r="EJ107" s="194">
        <f t="shared" si="236"/>
        <v>0</v>
      </c>
      <c r="EK107" s="194">
        <f t="shared" si="237"/>
        <v>0</v>
      </c>
      <c r="EL107" s="194">
        <f t="shared" si="237"/>
        <v>0</v>
      </c>
      <c r="EM107" s="194">
        <f t="shared" si="237"/>
        <v>0</v>
      </c>
      <c r="EN107" s="194">
        <f t="shared" si="237"/>
        <v>0</v>
      </c>
      <c r="EO107" s="194">
        <f t="shared" si="237"/>
        <v>0</v>
      </c>
      <c r="EP107" s="194">
        <f t="shared" si="237"/>
        <v>0</v>
      </c>
      <c r="EQ107" s="194">
        <f t="shared" si="237"/>
        <v>0</v>
      </c>
      <c r="ER107" s="194">
        <f t="shared" si="237"/>
        <v>0</v>
      </c>
      <c r="ES107" s="194">
        <f t="shared" si="237"/>
        <v>0</v>
      </c>
      <c r="ET107" s="194">
        <f t="shared" si="237"/>
        <v>0</v>
      </c>
      <c r="EU107" s="194">
        <f t="shared" si="237"/>
        <v>0</v>
      </c>
      <c r="EV107" s="194">
        <f t="shared" si="237"/>
        <v>0</v>
      </c>
      <c r="EW107" s="194">
        <f t="shared" si="218"/>
        <v>0</v>
      </c>
      <c r="EX107" s="194">
        <f t="shared" si="218"/>
        <v>0</v>
      </c>
      <c r="EY107" s="194">
        <f t="shared" si="218"/>
        <v>0</v>
      </c>
      <c r="EZ107" s="194">
        <f t="shared" si="218"/>
        <v>0</v>
      </c>
      <c r="FA107" s="194">
        <f t="shared" si="218"/>
        <v>0</v>
      </c>
      <c r="FB107" s="194">
        <f t="shared" si="218"/>
        <v>0</v>
      </c>
    </row>
    <row r="108" spans="2:158" ht="11.25" hidden="1" customHeight="1" outlineLevel="1" x14ac:dyDescent="0.2">
      <c r="B108" s="190"/>
      <c r="C108" s="288">
        <f t="shared" si="210"/>
        <v>38</v>
      </c>
      <c r="D108" s="288">
        <f t="shared" si="210"/>
        <v>0</v>
      </c>
      <c r="E108" s="289">
        <f t="shared" si="192"/>
        <v>31</v>
      </c>
      <c r="F108" s="193">
        <v>1</v>
      </c>
      <c r="G108" s="193">
        <v>1</v>
      </c>
      <c r="H108" s="193">
        <v>1</v>
      </c>
      <c r="I108" s="193">
        <v>1</v>
      </c>
      <c r="J108" s="193">
        <v>1</v>
      </c>
      <c r="K108" s="193">
        <v>1</v>
      </c>
      <c r="L108" s="193">
        <v>1</v>
      </c>
      <c r="M108" s="193">
        <v>1</v>
      </c>
      <c r="N108" s="193">
        <v>1</v>
      </c>
      <c r="O108" s="193">
        <v>1</v>
      </c>
      <c r="P108" s="193">
        <v>1</v>
      </c>
      <c r="Q108" s="193">
        <v>1</v>
      </c>
      <c r="U108" s="194">
        <f t="shared" si="225"/>
        <v>0</v>
      </c>
      <c r="V108" s="194">
        <f t="shared" si="225"/>
        <v>0</v>
      </c>
      <c r="W108" s="194">
        <f t="shared" si="225"/>
        <v>0</v>
      </c>
      <c r="X108" s="194">
        <f t="shared" si="225"/>
        <v>0</v>
      </c>
      <c r="Y108" s="194">
        <f t="shared" si="225"/>
        <v>0</v>
      </c>
      <c r="Z108" s="194">
        <f t="shared" si="225"/>
        <v>0</v>
      </c>
      <c r="AA108" s="194">
        <f t="shared" si="225"/>
        <v>0</v>
      </c>
      <c r="AB108" s="194">
        <f t="shared" si="225"/>
        <v>0</v>
      </c>
      <c r="AC108" s="194">
        <f t="shared" si="225"/>
        <v>0</v>
      </c>
      <c r="AD108" s="194">
        <f t="shared" si="225"/>
        <v>0</v>
      </c>
      <c r="AE108" s="194">
        <f t="shared" si="226"/>
        <v>0</v>
      </c>
      <c r="AF108" s="194">
        <f t="shared" si="226"/>
        <v>0</v>
      </c>
      <c r="AG108" s="194">
        <f t="shared" si="226"/>
        <v>0</v>
      </c>
      <c r="AH108" s="194">
        <f t="shared" si="226"/>
        <v>0</v>
      </c>
      <c r="AI108" s="194">
        <f t="shared" si="226"/>
        <v>0</v>
      </c>
      <c r="AJ108" s="194">
        <f t="shared" si="226"/>
        <v>0</v>
      </c>
      <c r="AK108" s="194">
        <f t="shared" si="226"/>
        <v>0</v>
      </c>
      <c r="AL108" s="194">
        <f t="shared" si="226"/>
        <v>0</v>
      </c>
      <c r="AM108" s="194">
        <f t="shared" si="226"/>
        <v>0</v>
      </c>
      <c r="AN108" s="194">
        <f t="shared" si="226"/>
        <v>0</v>
      </c>
      <c r="AO108" s="194">
        <f t="shared" si="227"/>
        <v>0</v>
      </c>
      <c r="AP108" s="194">
        <f t="shared" si="227"/>
        <v>0</v>
      </c>
      <c r="AQ108" s="194">
        <f t="shared" si="227"/>
        <v>0</v>
      </c>
      <c r="AR108" s="194">
        <f t="shared" si="227"/>
        <v>0</v>
      </c>
      <c r="AS108" s="194">
        <f t="shared" si="227"/>
        <v>0</v>
      </c>
      <c r="AT108" s="194">
        <f t="shared" si="227"/>
        <v>0</v>
      </c>
      <c r="AU108" s="194">
        <f t="shared" si="227"/>
        <v>0</v>
      </c>
      <c r="AV108" s="194">
        <f t="shared" si="227"/>
        <v>0</v>
      </c>
      <c r="AW108" s="194">
        <f t="shared" si="227"/>
        <v>0</v>
      </c>
      <c r="AX108" s="194">
        <f t="shared" si="227"/>
        <v>0</v>
      </c>
      <c r="AY108" s="194">
        <f t="shared" si="228"/>
        <v>0</v>
      </c>
      <c r="AZ108" s="194">
        <f t="shared" si="228"/>
        <v>0</v>
      </c>
      <c r="BA108" s="194">
        <f t="shared" si="228"/>
        <v>0</v>
      </c>
      <c r="BB108" s="194">
        <f t="shared" si="228"/>
        <v>0</v>
      </c>
      <c r="BC108" s="194">
        <f t="shared" si="228"/>
        <v>0</v>
      </c>
      <c r="BD108" s="194">
        <f t="shared" si="228"/>
        <v>0</v>
      </c>
      <c r="BE108" s="194">
        <f t="shared" si="228"/>
        <v>0</v>
      </c>
      <c r="BF108" s="194">
        <f t="shared" si="228"/>
        <v>0</v>
      </c>
      <c r="BG108" s="194">
        <f t="shared" si="228"/>
        <v>0</v>
      </c>
      <c r="BH108" s="194">
        <f t="shared" si="228"/>
        <v>0</v>
      </c>
      <c r="BI108" s="194">
        <f t="shared" si="229"/>
        <v>0</v>
      </c>
      <c r="BJ108" s="194">
        <f t="shared" si="229"/>
        <v>0</v>
      </c>
      <c r="BK108" s="194">
        <f t="shared" si="229"/>
        <v>0</v>
      </c>
      <c r="BL108" s="194">
        <f t="shared" si="229"/>
        <v>0</v>
      </c>
      <c r="BM108" s="194">
        <f t="shared" si="229"/>
        <v>0</v>
      </c>
      <c r="BN108" s="194">
        <f t="shared" si="229"/>
        <v>0</v>
      </c>
      <c r="BO108" s="194">
        <f t="shared" si="229"/>
        <v>0</v>
      </c>
      <c r="BP108" s="194">
        <f t="shared" si="229"/>
        <v>0</v>
      </c>
      <c r="BQ108" s="194">
        <f t="shared" si="229"/>
        <v>0</v>
      </c>
      <c r="BR108" s="194">
        <f t="shared" si="229"/>
        <v>0</v>
      </c>
      <c r="BS108" s="194">
        <f t="shared" si="230"/>
        <v>0</v>
      </c>
      <c r="BT108" s="194">
        <f t="shared" si="230"/>
        <v>0</v>
      </c>
      <c r="BU108" s="194">
        <f t="shared" si="230"/>
        <v>0</v>
      </c>
      <c r="BV108" s="194">
        <f t="shared" si="230"/>
        <v>0</v>
      </c>
      <c r="BW108" s="194">
        <f t="shared" si="230"/>
        <v>0</v>
      </c>
      <c r="BX108" s="194">
        <f t="shared" si="230"/>
        <v>0</v>
      </c>
      <c r="BY108" s="194">
        <f t="shared" si="230"/>
        <v>0</v>
      </c>
      <c r="BZ108" s="194">
        <f t="shared" si="230"/>
        <v>0</v>
      </c>
      <c r="CA108" s="194">
        <f t="shared" si="230"/>
        <v>0</v>
      </c>
      <c r="CB108" s="194">
        <f t="shared" si="230"/>
        <v>0</v>
      </c>
      <c r="CC108" s="194">
        <f t="shared" si="231"/>
        <v>0</v>
      </c>
      <c r="CD108" s="194">
        <f t="shared" si="231"/>
        <v>0</v>
      </c>
      <c r="CE108" s="194">
        <f t="shared" si="231"/>
        <v>0</v>
      </c>
      <c r="CF108" s="194">
        <f t="shared" si="231"/>
        <v>0</v>
      </c>
      <c r="CG108" s="194">
        <f t="shared" si="231"/>
        <v>0</v>
      </c>
      <c r="CH108" s="194">
        <f t="shared" si="231"/>
        <v>0</v>
      </c>
      <c r="CI108" s="194">
        <f t="shared" si="231"/>
        <v>0</v>
      </c>
      <c r="CJ108" s="194">
        <f t="shared" si="231"/>
        <v>0</v>
      </c>
      <c r="CK108" s="194">
        <f t="shared" si="231"/>
        <v>0</v>
      </c>
      <c r="CL108" s="194">
        <f t="shared" si="231"/>
        <v>0</v>
      </c>
      <c r="CM108" s="194">
        <f t="shared" si="232"/>
        <v>0</v>
      </c>
      <c r="CN108" s="194">
        <f t="shared" si="232"/>
        <v>0</v>
      </c>
      <c r="CO108" s="194">
        <f t="shared" si="232"/>
        <v>0</v>
      </c>
      <c r="CP108" s="194">
        <f t="shared" si="232"/>
        <v>0</v>
      </c>
      <c r="CQ108" s="194">
        <f t="shared" si="232"/>
        <v>0</v>
      </c>
      <c r="CR108" s="194">
        <f t="shared" si="232"/>
        <v>0</v>
      </c>
      <c r="CS108" s="194">
        <f t="shared" si="232"/>
        <v>0</v>
      </c>
      <c r="CT108" s="194">
        <f t="shared" si="232"/>
        <v>0</v>
      </c>
      <c r="CU108" s="194">
        <f t="shared" si="232"/>
        <v>0</v>
      </c>
      <c r="CV108" s="194">
        <f t="shared" si="232"/>
        <v>0</v>
      </c>
      <c r="CW108" s="194">
        <f t="shared" si="233"/>
        <v>0</v>
      </c>
      <c r="CX108" s="194">
        <f t="shared" si="233"/>
        <v>0</v>
      </c>
      <c r="CY108" s="194">
        <f t="shared" si="233"/>
        <v>0</v>
      </c>
      <c r="CZ108" s="194">
        <f t="shared" si="233"/>
        <v>0</v>
      </c>
      <c r="DA108" s="194">
        <f t="shared" si="233"/>
        <v>0</v>
      </c>
      <c r="DB108" s="194">
        <f t="shared" si="233"/>
        <v>0</v>
      </c>
      <c r="DC108" s="194">
        <f t="shared" si="233"/>
        <v>0</v>
      </c>
      <c r="DD108" s="194">
        <f t="shared" si="233"/>
        <v>0</v>
      </c>
      <c r="DE108" s="194">
        <f t="shared" si="233"/>
        <v>0</v>
      </c>
      <c r="DF108" s="194">
        <f t="shared" si="233"/>
        <v>0</v>
      </c>
      <c r="DG108" s="194">
        <f t="shared" si="234"/>
        <v>0</v>
      </c>
      <c r="DH108" s="194">
        <f t="shared" si="234"/>
        <v>0</v>
      </c>
      <c r="DI108" s="194">
        <f t="shared" si="234"/>
        <v>0</v>
      </c>
      <c r="DJ108" s="194">
        <f t="shared" si="234"/>
        <v>0</v>
      </c>
      <c r="DK108" s="194">
        <f t="shared" si="234"/>
        <v>0</v>
      </c>
      <c r="DL108" s="194">
        <f t="shared" si="234"/>
        <v>0</v>
      </c>
      <c r="DM108" s="194">
        <f t="shared" si="234"/>
        <v>0</v>
      </c>
      <c r="DN108" s="194">
        <f t="shared" si="234"/>
        <v>0</v>
      </c>
      <c r="DO108" s="194">
        <f t="shared" si="234"/>
        <v>0</v>
      </c>
      <c r="DP108" s="194">
        <f t="shared" si="234"/>
        <v>0</v>
      </c>
      <c r="DQ108" s="194">
        <f t="shared" si="235"/>
        <v>0</v>
      </c>
      <c r="DR108" s="194">
        <f t="shared" si="235"/>
        <v>0</v>
      </c>
      <c r="DS108" s="194">
        <f t="shared" si="235"/>
        <v>0</v>
      </c>
      <c r="DT108" s="194">
        <f t="shared" si="235"/>
        <v>0</v>
      </c>
      <c r="DU108" s="194">
        <f t="shared" si="235"/>
        <v>0</v>
      </c>
      <c r="DV108" s="194">
        <f t="shared" si="235"/>
        <v>0</v>
      </c>
      <c r="DW108" s="194">
        <f t="shared" si="235"/>
        <v>0</v>
      </c>
      <c r="DX108" s="194">
        <f t="shared" si="235"/>
        <v>0</v>
      </c>
      <c r="DY108" s="194">
        <f t="shared" si="235"/>
        <v>0</v>
      </c>
      <c r="DZ108" s="194">
        <f t="shared" si="235"/>
        <v>0</v>
      </c>
      <c r="EA108" s="194">
        <f t="shared" si="236"/>
        <v>0</v>
      </c>
      <c r="EB108" s="194">
        <f t="shared" si="236"/>
        <v>0</v>
      </c>
      <c r="EC108" s="194">
        <f t="shared" si="236"/>
        <v>0</v>
      </c>
      <c r="ED108" s="194">
        <f t="shared" si="236"/>
        <v>0</v>
      </c>
      <c r="EE108" s="194">
        <f t="shared" si="236"/>
        <v>0</v>
      </c>
      <c r="EF108" s="194">
        <f t="shared" si="236"/>
        <v>0</v>
      </c>
      <c r="EG108" s="194">
        <f t="shared" si="236"/>
        <v>0</v>
      </c>
      <c r="EH108" s="194">
        <f t="shared" si="236"/>
        <v>0</v>
      </c>
      <c r="EI108" s="194">
        <f t="shared" si="236"/>
        <v>0</v>
      </c>
      <c r="EJ108" s="194">
        <f t="shared" si="236"/>
        <v>0</v>
      </c>
      <c r="EK108" s="194">
        <f t="shared" si="237"/>
        <v>0</v>
      </c>
      <c r="EL108" s="194">
        <f t="shared" si="237"/>
        <v>0</v>
      </c>
      <c r="EM108" s="194">
        <f t="shared" si="237"/>
        <v>0</v>
      </c>
      <c r="EN108" s="194">
        <f t="shared" si="237"/>
        <v>0</v>
      </c>
      <c r="EO108" s="194">
        <f t="shared" si="237"/>
        <v>0</v>
      </c>
      <c r="EP108" s="194">
        <f t="shared" si="237"/>
        <v>0</v>
      </c>
      <c r="EQ108" s="194">
        <f t="shared" si="237"/>
        <v>0</v>
      </c>
      <c r="ER108" s="194">
        <f t="shared" si="237"/>
        <v>0</v>
      </c>
      <c r="ES108" s="194">
        <f t="shared" si="237"/>
        <v>0</v>
      </c>
      <c r="ET108" s="194">
        <f t="shared" si="237"/>
        <v>0</v>
      </c>
      <c r="EU108" s="194">
        <f t="shared" si="237"/>
        <v>0</v>
      </c>
      <c r="EV108" s="194">
        <f t="shared" si="237"/>
        <v>0</v>
      </c>
      <c r="EW108" s="194">
        <f t="shared" ref="EW108:FB110" si="238">(EW$14&lt;=$E108)*INDEX($F108:$Q108,EW$16)</f>
        <v>0</v>
      </c>
      <c r="EX108" s="194">
        <f t="shared" si="238"/>
        <v>0</v>
      </c>
      <c r="EY108" s="194">
        <f t="shared" si="238"/>
        <v>0</v>
      </c>
      <c r="EZ108" s="194">
        <f t="shared" si="238"/>
        <v>0</v>
      </c>
      <c r="FA108" s="194">
        <f t="shared" si="238"/>
        <v>0</v>
      </c>
      <c r="FB108" s="194">
        <f t="shared" si="238"/>
        <v>0</v>
      </c>
    </row>
    <row r="109" spans="2:158" ht="11.25" hidden="1" customHeight="1" outlineLevel="1" x14ac:dyDescent="0.2">
      <c r="B109" s="190"/>
      <c r="C109" s="288">
        <f t="shared" si="210"/>
        <v>39</v>
      </c>
      <c r="D109" s="288">
        <f t="shared" si="210"/>
        <v>0</v>
      </c>
      <c r="E109" s="289">
        <f t="shared" si="192"/>
        <v>31</v>
      </c>
      <c r="F109" s="193">
        <v>1</v>
      </c>
      <c r="G109" s="193">
        <v>1</v>
      </c>
      <c r="H109" s="193">
        <v>1</v>
      </c>
      <c r="I109" s="193">
        <v>1</v>
      </c>
      <c r="J109" s="193">
        <v>1</v>
      </c>
      <c r="K109" s="193">
        <v>1</v>
      </c>
      <c r="L109" s="193">
        <v>1</v>
      </c>
      <c r="M109" s="193">
        <v>1</v>
      </c>
      <c r="N109" s="193">
        <v>1</v>
      </c>
      <c r="O109" s="193">
        <v>1</v>
      </c>
      <c r="P109" s="193">
        <v>1</v>
      </c>
      <c r="Q109" s="193">
        <v>1</v>
      </c>
      <c r="U109" s="194">
        <f t="shared" si="225"/>
        <v>0</v>
      </c>
      <c r="V109" s="194">
        <f t="shared" si="225"/>
        <v>0</v>
      </c>
      <c r="W109" s="194">
        <f t="shared" si="225"/>
        <v>0</v>
      </c>
      <c r="X109" s="194">
        <f t="shared" si="225"/>
        <v>0</v>
      </c>
      <c r="Y109" s="194">
        <f t="shared" si="225"/>
        <v>0</v>
      </c>
      <c r="Z109" s="194">
        <f t="shared" si="225"/>
        <v>0</v>
      </c>
      <c r="AA109" s="194">
        <f t="shared" si="225"/>
        <v>0</v>
      </c>
      <c r="AB109" s="194">
        <f t="shared" si="225"/>
        <v>0</v>
      </c>
      <c r="AC109" s="194">
        <f t="shared" si="225"/>
        <v>0</v>
      </c>
      <c r="AD109" s="194">
        <f t="shared" si="225"/>
        <v>0</v>
      </c>
      <c r="AE109" s="194">
        <f t="shared" si="226"/>
        <v>0</v>
      </c>
      <c r="AF109" s="194">
        <f t="shared" si="226"/>
        <v>0</v>
      </c>
      <c r="AG109" s="194">
        <f t="shared" si="226"/>
        <v>0</v>
      </c>
      <c r="AH109" s="194">
        <f t="shared" si="226"/>
        <v>0</v>
      </c>
      <c r="AI109" s="194">
        <f t="shared" si="226"/>
        <v>0</v>
      </c>
      <c r="AJ109" s="194">
        <f t="shared" si="226"/>
        <v>0</v>
      </c>
      <c r="AK109" s="194">
        <f t="shared" si="226"/>
        <v>0</v>
      </c>
      <c r="AL109" s="194">
        <f t="shared" si="226"/>
        <v>0</v>
      </c>
      <c r="AM109" s="194">
        <f t="shared" si="226"/>
        <v>0</v>
      </c>
      <c r="AN109" s="194">
        <f t="shared" si="226"/>
        <v>0</v>
      </c>
      <c r="AO109" s="194">
        <f t="shared" si="227"/>
        <v>0</v>
      </c>
      <c r="AP109" s="194">
        <f t="shared" si="227"/>
        <v>0</v>
      </c>
      <c r="AQ109" s="194">
        <f t="shared" si="227"/>
        <v>0</v>
      </c>
      <c r="AR109" s="194">
        <f t="shared" si="227"/>
        <v>0</v>
      </c>
      <c r="AS109" s="194">
        <f t="shared" si="227"/>
        <v>0</v>
      </c>
      <c r="AT109" s="194">
        <f t="shared" si="227"/>
        <v>0</v>
      </c>
      <c r="AU109" s="194">
        <f t="shared" si="227"/>
        <v>0</v>
      </c>
      <c r="AV109" s="194">
        <f t="shared" si="227"/>
        <v>0</v>
      </c>
      <c r="AW109" s="194">
        <f t="shared" si="227"/>
        <v>0</v>
      </c>
      <c r="AX109" s="194">
        <f t="shared" si="227"/>
        <v>0</v>
      </c>
      <c r="AY109" s="194">
        <f t="shared" si="228"/>
        <v>0</v>
      </c>
      <c r="AZ109" s="194">
        <f t="shared" si="228"/>
        <v>0</v>
      </c>
      <c r="BA109" s="194">
        <f t="shared" si="228"/>
        <v>0</v>
      </c>
      <c r="BB109" s="194">
        <f t="shared" si="228"/>
        <v>0</v>
      </c>
      <c r="BC109" s="194">
        <f t="shared" si="228"/>
        <v>0</v>
      </c>
      <c r="BD109" s="194">
        <f t="shared" si="228"/>
        <v>0</v>
      </c>
      <c r="BE109" s="194">
        <f t="shared" si="228"/>
        <v>0</v>
      </c>
      <c r="BF109" s="194">
        <f t="shared" si="228"/>
        <v>0</v>
      </c>
      <c r="BG109" s="194">
        <f t="shared" si="228"/>
        <v>0</v>
      </c>
      <c r="BH109" s="194">
        <f t="shared" si="228"/>
        <v>0</v>
      </c>
      <c r="BI109" s="194">
        <f t="shared" si="229"/>
        <v>0</v>
      </c>
      <c r="BJ109" s="194">
        <f t="shared" si="229"/>
        <v>0</v>
      </c>
      <c r="BK109" s="194">
        <f t="shared" si="229"/>
        <v>0</v>
      </c>
      <c r="BL109" s="194">
        <f t="shared" si="229"/>
        <v>0</v>
      </c>
      <c r="BM109" s="194">
        <f t="shared" si="229"/>
        <v>0</v>
      </c>
      <c r="BN109" s="194">
        <f t="shared" si="229"/>
        <v>0</v>
      </c>
      <c r="BO109" s="194">
        <f t="shared" si="229"/>
        <v>0</v>
      </c>
      <c r="BP109" s="194">
        <f t="shared" si="229"/>
        <v>0</v>
      </c>
      <c r="BQ109" s="194">
        <f t="shared" si="229"/>
        <v>0</v>
      </c>
      <c r="BR109" s="194">
        <f t="shared" si="229"/>
        <v>0</v>
      </c>
      <c r="BS109" s="194">
        <f t="shared" si="230"/>
        <v>0</v>
      </c>
      <c r="BT109" s="194">
        <f t="shared" si="230"/>
        <v>0</v>
      </c>
      <c r="BU109" s="194">
        <f t="shared" si="230"/>
        <v>0</v>
      </c>
      <c r="BV109" s="194">
        <f t="shared" si="230"/>
        <v>0</v>
      </c>
      <c r="BW109" s="194">
        <f t="shared" si="230"/>
        <v>0</v>
      </c>
      <c r="BX109" s="194">
        <f t="shared" si="230"/>
        <v>0</v>
      </c>
      <c r="BY109" s="194">
        <f t="shared" si="230"/>
        <v>0</v>
      </c>
      <c r="BZ109" s="194">
        <f t="shared" si="230"/>
        <v>0</v>
      </c>
      <c r="CA109" s="194">
        <f t="shared" si="230"/>
        <v>0</v>
      </c>
      <c r="CB109" s="194">
        <f t="shared" si="230"/>
        <v>0</v>
      </c>
      <c r="CC109" s="194">
        <f t="shared" si="231"/>
        <v>0</v>
      </c>
      <c r="CD109" s="194">
        <f t="shared" si="231"/>
        <v>0</v>
      </c>
      <c r="CE109" s="194">
        <f t="shared" si="231"/>
        <v>0</v>
      </c>
      <c r="CF109" s="194">
        <f t="shared" si="231"/>
        <v>0</v>
      </c>
      <c r="CG109" s="194">
        <f t="shared" si="231"/>
        <v>0</v>
      </c>
      <c r="CH109" s="194">
        <f t="shared" si="231"/>
        <v>0</v>
      </c>
      <c r="CI109" s="194">
        <f t="shared" si="231"/>
        <v>0</v>
      </c>
      <c r="CJ109" s="194">
        <f t="shared" si="231"/>
        <v>0</v>
      </c>
      <c r="CK109" s="194">
        <f t="shared" si="231"/>
        <v>0</v>
      </c>
      <c r="CL109" s="194">
        <f t="shared" si="231"/>
        <v>0</v>
      </c>
      <c r="CM109" s="194">
        <f t="shared" si="232"/>
        <v>0</v>
      </c>
      <c r="CN109" s="194">
        <f t="shared" si="232"/>
        <v>0</v>
      </c>
      <c r="CO109" s="194">
        <f t="shared" si="232"/>
        <v>0</v>
      </c>
      <c r="CP109" s="194">
        <f t="shared" si="232"/>
        <v>0</v>
      </c>
      <c r="CQ109" s="194">
        <f t="shared" si="232"/>
        <v>0</v>
      </c>
      <c r="CR109" s="194">
        <f t="shared" si="232"/>
        <v>0</v>
      </c>
      <c r="CS109" s="194">
        <f t="shared" si="232"/>
        <v>0</v>
      </c>
      <c r="CT109" s="194">
        <f t="shared" si="232"/>
        <v>0</v>
      </c>
      <c r="CU109" s="194">
        <f t="shared" si="232"/>
        <v>0</v>
      </c>
      <c r="CV109" s="194">
        <f t="shared" si="232"/>
        <v>0</v>
      </c>
      <c r="CW109" s="194">
        <f t="shared" si="233"/>
        <v>0</v>
      </c>
      <c r="CX109" s="194">
        <f t="shared" si="233"/>
        <v>0</v>
      </c>
      <c r="CY109" s="194">
        <f t="shared" si="233"/>
        <v>0</v>
      </c>
      <c r="CZ109" s="194">
        <f t="shared" si="233"/>
        <v>0</v>
      </c>
      <c r="DA109" s="194">
        <f t="shared" si="233"/>
        <v>0</v>
      </c>
      <c r="DB109" s="194">
        <f t="shared" si="233"/>
        <v>0</v>
      </c>
      <c r="DC109" s="194">
        <f t="shared" si="233"/>
        <v>0</v>
      </c>
      <c r="DD109" s="194">
        <f t="shared" si="233"/>
        <v>0</v>
      </c>
      <c r="DE109" s="194">
        <f t="shared" si="233"/>
        <v>0</v>
      </c>
      <c r="DF109" s="194">
        <f t="shared" si="233"/>
        <v>0</v>
      </c>
      <c r="DG109" s="194">
        <f t="shared" si="234"/>
        <v>0</v>
      </c>
      <c r="DH109" s="194">
        <f t="shared" si="234"/>
        <v>0</v>
      </c>
      <c r="DI109" s="194">
        <f t="shared" si="234"/>
        <v>0</v>
      </c>
      <c r="DJ109" s="194">
        <f t="shared" si="234"/>
        <v>0</v>
      </c>
      <c r="DK109" s="194">
        <f t="shared" si="234"/>
        <v>0</v>
      </c>
      <c r="DL109" s="194">
        <f t="shared" si="234"/>
        <v>0</v>
      </c>
      <c r="DM109" s="194">
        <f t="shared" si="234"/>
        <v>0</v>
      </c>
      <c r="DN109" s="194">
        <f t="shared" si="234"/>
        <v>0</v>
      </c>
      <c r="DO109" s="194">
        <f t="shared" si="234"/>
        <v>0</v>
      </c>
      <c r="DP109" s="194">
        <f t="shared" si="234"/>
        <v>0</v>
      </c>
      <c r="DQ109" s="194">
        <f t="shared" si="235"/>
        <v>0</v>
      </c>
      <c r="DR109" s="194">
        <f t="shared" si="235"/>
        <v>0</v>
      </c>
      <c r="DS109" s="194">
        <f t="shared" si="235"/>
        <v>0</v>
      </c>
      <c r="DT109" s="194">
        <f t="shared" si="235"/>
        <v>0</v>
      </c>
      <c r="DU109" s="194">
        <f t="shared" si="235"/>
        <v>0</v>
      </c>
      <c r="DV109" s="194">
        <f t="shared" si="235"/>
        <v>0</v>
      </c>
      <c r="DW109" s="194">
        <f t="shared" si="235"/>
        <v>0</v>
      </c>
      <c r="DX109" s="194">
        <f t="shared" si="235"/>
        <v>0</v>
      </c>
      <c r="DY109" s="194">
        <f t="shared" si="235"/>
        <v>0</v>
      </c>
      <c r="DZ109" s="194">
        <f t="shared" si="235"/>
        <v>0</v>
      </c>
      <c r="EA109" s="194">
        <f t="shared" si="236"/>
        <v>0</v>
      </c>
      <c r="EB109" s="194">
        <f t="shared" si="236"/>
        <v>0</v>
      </c>
      <c r="EC109" s="194">
        <f t="shared" si="236"/>
        <v>0</v>
      </c>
      <c r="ED109" s="194">
        <f t="shared" si="236"/>
        <v>0</v>
      </c>
      <c r="EE109" s="194">
        <f t="shared" si="236"/>
        <v>0</v>
      </c>
      <c r="EF109" s="194">
        <f t="shared" si="236"/>
        <v>0</v>
      </c>
      <c r="EG109" s="194">
        <f t="shared" si="236"/>
        <v>0</v>
      </c>
      <c r="EH109" s="194">
        <f t="shared" si="236"/>
        <v>0</v>
      </c>
      <c r="EI109" s="194">
        <f t="shared" si="236"/>
        <v>0</v>
      </c>
      <c r="EJ109" s="194">
        <f t="shared" si="236"/>
        <v>0</v>
      </c>
      <c r="EK109" s="194">
        <f t="shared" si="237"/>
        <v>0</v>
      </c>
      <c r="EL109" s="194">
        <f t="shared" si="237"/>
        <v>0</v>
      </c>
      <c r="EM109" s="194">
        <f t="shared" si="237"/>
        <v>0</v>
      </c>
      <c r="EN109" s="194">
        <f t="shared" si="237"/>
        <v>0</v>
      </c>
      <c r="EO109" s="194">
        <f t="shared" si="237"/>
        <v>0</v>
      </c>
      <c r="EP109" s="194">
        <f t="shared" si="237"/>
        <v>0</v>
      </c>
      <c r="EQ109" s="194">
        <f t="shared" si="237"/>
        <v>0</v>
      </c>
      <c r="ER109" s="194">
        <f t="shared" si="237"/>
        <v>0</v>
      </c>
      <c r="ES109" s="194">
        <f t="shared" si="237"/>
        <v>0</v>
      </c>
      <c r="ET109" s="194">
        <f t="shared" si="237"/>
        <v>0</v>
      </c>
      <c r="EU109" s="194">
        <f t="shared" si="237"/>
        <v>0</v>
      </c>
      <c r="EV109" s="194">
        <f t="shared" si="237"/>
        <v>0</v>
      </c>
      <c r="EW109" s="194">
        <f t="shared" si="238"/>
        <v>0</v>
      </c>
      <c r="EX109" s="194">
        <f t="shared" si="238"/>
        <v>0</v>
      </c>
      <c r="EY109" s="194">
        <f t="shared" si="238"/>
        <v>0</v>
      </c>
      <c r="EZ109" s="194">
        <f t="shared" si="238"/>
        <v>0</v>
      </c>
      <c r="FA109" s="194">
        <f t="shared" si="238"/>
        <v>0</v>
      </c>
      <c r="FB109" s="194">
        <f t="shared" si="238"/>
        <v>0</v>
      </c>
    </row>
    <row r="110" spans="2:158" ht="11.25" hidden="1" customHeight="1" outlineLevel="1" x14ac:dyDescent="0.2">
      <c r="B110" s="190"/>
      <c r="C110" s="288">
        <f t="shared" si="210"/>
        <v>40</v>
      </c>
      <c r="D110" s="288">
        <f t="shared" si="210"/>
        <v>0</v>
      </c>
      <c r="E110" s="289">
        <f t="shared" si="192"/>
        <v>31</v>
      </c>
      <c r="F110" s="193">
        <v>1</v>
      </c>
      <c r="G110" s="193">
        <v>1</v>
      </c>
      <c r="H110" s="193">
        <v>1</v>
      </c>
      <c r="I110" s="193">
        <v>1</v>
      </c>
      <c r="J110" s="193">
        <v>1</v>
      </c>
      <c r="K110" s="193">
        <v>1</v>
      </c>
      <c r="L110" s="193">
        <v>1</v>
      </c>
      <c r="M110" s="193">
        <v>1</v>
      </c>
      <c r="N110" s="193">
        <v>1</v>
      </c>
      <c r="O110" s="193">
        <v>1</v>
      </c>
      <c r="P110" s="193">
        <v>1</v>
      </c>
      <c r="Q110" s="193">
        <v>1</v>
      </c>
      <c r="U110" s="194">
        <f t="shared" si="225"/>
        <v>0</v>
      </c>
      <c r="V110" s="194">
        <f t="shared" si="225"/>
        <v>0</v>
      </c>
      <c r="W110" s="194">
        <f t="shared" si="225"/>
        <v>0</v>
      </c>
      <c r="X110" s="194">
        <f t="shared" si="225"/>
        <v>0</v>
      </c>
      <c r="Y110" s="194">
        <f t="shared" si="225"/>
        <v>0</v>
      </c>
      <c r="Z110" s="194">
        <f t="shared" si="225"/>
        <v>0</v>
      </c>
      <c r="AA110" s="194">
        <f t="shared" si="225"/>
        <v>0</v>
      </c>
      <c r="AB110" s="194">
        <f t="shared" si="225"/>
        <v>0</v>
      </c>
      <c r="AC110" s="194">
        <f t="shared" si="225"/>
        <v>0</v>
      </c>
      <c r="AD110" s="194">
        <f t="shared" si="225"/>
        <v>0</v>
      </c>
      <c r="AE110" s="194">
        <f t="shared" si="226"/>
        <v>0</v>
      </c>
      <c r="AF110" s="194">
        <f t="shared" si="226"/>
        <v>0</v>
      </c>
      <c r="AG110" s="194">
        <f t="shared" si="226"/>
        <v>0</v>
      </c>
      <c r="AH110" s="194">
        <f t="shared" si="226"/>
        <v>0</v>
      </c>
      <c r="AI110" s="194">
        <f t="shared" si="226"/>
        <v>0</v>
      </c>
      <c r="AJ110" s="194">
        <f t="shared" si="226"/>
        <v>0</v>
      </c>
      <c r="AK110" s="194">
        <f t="shared" si="226"/>
        <v>0</v>
      </c>
      <c r="AL110" s="194">
        <f t="shared" si="226"/>
        <v>0</v>
      </c>
      <c r="AM110" s="194">
        <f t="shared" si="226"/>
        <v>0</v>
      </c>
      <c r="AN110" s="194">
        <f t="shared" si="226"/>
        <v>0</v>
      </c>
      <c r="AO110" s="194">
        <f t="shared" si="227"/>
        <v>0</v>
      </c>
      <c r="AP110" s="194">
        <f t="shared" si="227"/>
        <v>0</v>
      </c>
      <c r="AQ110" s="194">
        <f t="shared" si="227"/>
        <v>0</v>
      </c>
      <c r="AR110" s="194">
        <f t="shared" si="227"/>
        <v>0</v>
      </c>
      <c r="AS110" s="194">
        <f t="shared" si="227"/>
        <v>0</v>
      </c>
      <c r="AT110" s="194">
        <f t="shared" si="227"/>
        <v>0</v>
      </c>
      <c r="AU110" s="194">
        <f t="shared" si="227"/>
        <v>0</v>
      </c>
      <c r="AV110" s="194">
        <f t="shared" si="227"/>
        <v>0</v>
      </c>
      <c r="AW110" s="194">
        <f t="shared" si="227"/>
        <v>0</v>
      </c>
      <c r="AX110" s="194">
        <f t="shared" si="227"/>
        <v>0</v>
      </c>
      <c r="AY110" s="194">
        <f t="shared" si="228"/>
        <v>0</v>
      </c>
      <c r="AZ110" s="194">
        <f t="shared" si="228"/>
        <v>0</v>
      </c>
      <c r="BA110" s="194">
        <f t="shared" si="228"/>
        <v>0</v>
      </c>
      <c r="BB110" s="194">
        <f t="shared" si="228"/>
        <v>0</v>
      </c>
      <c r="BC110" s="194">
        <f t="shared" si="228"/>
        <v>0</v>
      </c>
      <c r="BD110" s="194">
        <f t="shared" si="228"/>
        <v>0</v>
      </c>
      <c r="BE110" s="194">
        <f t="shared" si="228"/>
        <v>0</v>
      </c>
      <c r="BF110" s="194">
        <f t="shared" si="228"/>
        <v>0</v>
      </c>
      <c r="BG110" s="194">
        <f t="shared" si="228"/>
        <v>0</v>
      </c>
      <c r="BH110" s="194">
        <f t="shared" si="228"/>
        <v>0</v>
      </c>
      <c r="BI110" s="194">
        <f t="shared" si="229"/>
        <v>0</v>
      </c>
      <c r="BJ110" s="194">
        <f t="shared" si="229"/>
        <v>0</v>
      </c>
      <c r="BK110" s="194">
        <f t="shared" si="229"/>
        <v>0</v>
      </c>
      <c r="BL110" s="194">
        <f t="shared" si="229"/>
        <v>0</v>
      </c>
      <c r="BM110" s="194">
        <f t="shared" si="229"/>
        <v>0</v>
      </c>
      <c r="BN110" s="194">
        <f t="shared" si="229"/>
        <v>0</v>
      </c>
      <c r="BO110" s="194">
        <f t="shared" si="229"/>
        <v>0</v>
      </c>
      <c r="BP110" s="194">
        <f t="shared" si="229"/>
        <v>0</v>
      </c>
      <c r="BQ110" s="194">
        <f t="shared" si="229"/>
        <v>0</v>
      </c>
      <c r="BR110" s="194">
        <f t="shared" si="229"/>
        <v>0</v>
      </c>
      <c r="BS110" s="194">
        <f t="shared" si="230"/>
        <v>0</v>
      </c>
      <c r="BT110" s="194">
        <f t="shared" si="230"/>
        <v>0</v>
      </c>
      <c r="BU110" s="194">
        <f t="shared" si="230"/>
        <v>0</v>
      </c>
      <c r="BV110" s="194">
        <f t="shared" si="230"/>
        <v>0</v>
      </c>
      <c r="BW110" s="194">
        <f t="shared" si="230"/>
        <v>0</v>
      </c>
      <c r="BX110" s="194">
        <f t="shared" si="230"/>
        <v>0</v>
      </c>
      <c r="BY110" s="194">
        <f t="shared" si="230"/>
        <v>0</v>
      </c>
      <c r="BZ110" s="194">
        <f t="shared" si="230"/>
        <v>0</v>
      </c>
      <c r="CA110" s="194">
        <f t="shared" si="230"/>
        <v>0</v>
      </c>
      <c r="CB110" s="194">
        <f t="shared" si="230"/>
        <v>0</v>
      </c>
      <c r="CC110" s="194">
        <f t="shared" si="231"/>
        <v>0</v>
      </c>
      <c r="CD110" s="194">
        <f t="shared" si="231"/>
        <v>0</v>
      </c>
      <c r="CE110" s="194">
        <f t="shared" si="231"/>
        <v>0</v>
      </c>
      <c r="CF110" s="194">
        <f t="shared" si="231"/>
        <v>0</v>
      </c>
      <c r="CG110" s="194">
        <f t="shared" si="231"/>
        <v>0</v>
      </c>
      <c r="CH110" s="194">
        <f t="shared" si="231"/>
        <v>0</v>
      </c>
      <c r="CI110" s="194">
        <f t="shared" si="231"/>
        <v>0</v>
      </c>
      <c r="CJ110" s="194">
        <f t="shared" si="231"/>
        <v>0</v>
      </c>
      <c r="CK110" s="194">
        <f t="shared" si="231"/>
        <v>0</v>
      </c>
      <c r="CL110" s="194">
        <f t="shared" si="231"/>
        <v>0</v>
      </c>
      <c r="CM110" s="194">
        <f t="shared" si="232"/>
        <v>0</v>
      </c>
      <c r="CN110" s="194">
        <f t="shared" si="232"/>
        <v>0</v>
      </c>
      <c r="CO110" s="194">
        <f t="shared" si="232"/>
        <v>0</v>
      </c>
      <c r="CP110" s="194">
        <f t="shared" si="232"/>
        <v>0</v>
      </c>
      <c r="CQ110" s="194">
        <f t="shared" si="232"/>
        <v>0</v>
      </c>
      <c r="CR110" s="194">
        <f t="shared" si="232"/>
        <v>0</v>
      </c>
      <c r="CS110" s="194">
        <f t="shared" si="232"/>
        <v>0</v>
      </c>
      <c r="CT110" s="194">
        <f t="shared" si="232"/>
        <v>0</v>
      </c>
      <c r="CU110" s="194">
        <f t="shared" si="232"/>
        <v>0</v>
      </c>
      <c r="CV110" s="194">
        <f t="shared" si="232"/>
        <v>0</v>
      </c>
      <c r="CW110" s="194">
        <f t="shared" si="233"/>
        <v>0</v>
      </c>
      <c r="CX110" s="194">
        <f t="shared" si="233"/>
        <v>0</v>
      </c>
      <c r="CY110" s="194">
        <f t="shared" si="233"/>
        <v>0</v>
      </c>
      <c r="CZ110" s="194">
        <f t="shared" si="233"/>
        <v>0</v>
      </c>
      <c r="DA110" s="194">
        <f t="shared" si="233"/>
        <v>0</v>
      </c>
      <c r="DB110" s="194">
        <f t="shared" si="233"/>
        <v>0</v>
      </c>
      <c r="DC110" s="194">
        <f t="shared" si="233"/>
        <v>0</v>
      </c>
      <c r="DD110" s="194">
        <f t="shared" si="233"/>
        <v>0</v>
      </c>
      <c r="DE110" s="194">
        <f t="shared" si="233"/>
        <v>0</v>
      </c>
      <c r="DF110" s="194">
        <f t="shared" si="233"/>
        <v>0</v>
      </c>
      <c r="DG110" s="194">
        <f t="shared" si="234"/>
        <v>0</v>
      </c>
      <c r="DH110" s="194">
        <f t="shared" si="234"/>
        <v>0</v>
      </c>
      <c r="DI110" s="194">
        <f t="shared" si="234"/>
        <v>0</v>
      </c>
      <c r="DJ110" s="194">
        <f t="shared" si="234"/>
        <v>0</v>
      </c>
      <c r="DK110" s="194">
        <f t="shared" si="234"/>
        <v>0</v>
      </c>
      <c r="DL110" s="194">
        <f t="shared" si="234"/>
        <v>0</v>
      </c>
      <c r="DM110" s="194">
        <f t="shared" si="234"/>
        <v>0</v>
      </c>
      <c r="DN110" s="194">
        <f t="shared" si="234"/>
        <v>0</v>
      </c>
      <c r="DO110" s="194">
        <f t="shared" si="234"/>
        <v>0</v>
      </c>
      <c r="DP110" s="194">
        <f t="shared" si="234"/>
        <v>0</v>
      </c>
      <c r="DQ110" s="194">
        <f t="shared" si="235"/>
        <v>0</v>
      </c>
      <c r="DR110" s="194">
        <f t="shared" si="235"/>
        <v>0</v>
      </c>
      <c r="DS110" s="194">
        <f t="shared" si="235"/>
        <v>0</v>
      </c>
      <c r="DT110" s="194">
        <f t="shared" si="235"/>
        <v>0</v>
      </c>
      <c r="DU110" s="194">
        <f t="shared" si="235"/>
        <v>0</v>
      </c>
      <c r="DV110" s="194">
        <f t="shared" si="235"/>
        <v>0</v>
      </c>
      <c r="DW110" s="194">
        <f t="shared" si="235"/>
        <v>0</v>
      </c>
      <c r="DX110" s="194">
        <f t="shared" si="235"/>
        <v>0</v>
      </c>
      <c r="DY110" s="194">
        <f t="shared" si="235"/>
        <v>0</v>
      </c>
      <c r="DZ110" s="194">
        <f t="shared" si="235"/>
        <v>0</v>
      </c>
      <c r="EA110" s="194">
        <f t="shared" si="236"/>
        <v>0</v>
      </c>
      <c r="EB110" s="194">
        <f t="shared" si="236"/>
        <v>0</v>
      </c>
      <c r="EC110" s="194">
        <f t="shared" si="236"/>
        <v>0</v>
      </c>
      <c r="ED110" s="194">
        <f t="shared" si="236"/>
        <v>0</v>
      </c>
      <c r="EE110" s="194">
        <f t="shared" si="236"/>
        <v>0</v>
      </c>
      <c r="EF110" s="194">
        <f t="shared" si="236"/>
        <v>0</v>
      </c>
      <c r="EG110" s="194">
        <f t="shared" si="236"/>
        <v>0</v>
      </c>
      <c r="EH110" s="194">
        <f t="shared" si="236"/>
        <v>0</v>
      </c>
      <c r="EI110" s="194">
        <f t="shared" si="236"/>
        <v>0</v>
      </c>
      <c r="EJ110" s="194">
        <f t="shared" si="236"/>
        <v>0</v>
      </c>
      <c r="EK110" s="194">
        <f t="shared" si="237"/>
        <v>0</v>
      </c>
      <c r="EL110" s="194">
        <f t="shared" si="237"/>
        <v>0</v>
      </c>
      <c r="EM110" s="194">
        <f t="shared" si="237"/>
        <v>0</v>
      </c>
      <c r="EN110" s="194">
        <f t="shared" si="237"/>
        <v>0</v>
      </c>
      <c r="EO110" s="194">
        <f t="shared" si="237"/>
        <v>0</v>
      </c>
      <c r="EP110" s="194">
        <f t="shared" si="237"/>
        <v>0</v>
      </c>
      <c r="EQ110" s="194">
        <f t="shared" si="237"/>
        <v>0</v>
      </c>
      <c r="ER110" s="194">
        <f t="shared" si="237"/>
        <v>0</v>
      </c>
      <c r="ES110" s="194">
        <f t="shared" si="237"/>
        <v>0</v>
      </c>
      <c r="ET110" s="194">
        <f t="shared" si="237"/>
        <v>0</v>
      </c>
      <c r="EU110" s="194">
        <f t="shared" si="237"/>
        <v>0</v>
      </c>
      <c r="EV110" s="194">
        <f t="shared" si="237"/>
        <v>0</v>
      </c>
      <c r="EW110" s="194">
        <f t="shared" si="238"/>
        <v>0</v>
      </c>
      <c r="EX110" s="194">
        <f t="shared" si="238"/>
        <v>0</v>
      </c>
      <c r="EY110" s="194">
        <f t="shared" si="238"/>
        <v>0</v>
      </c>
      <c r="EZ110" s="194">
        <f t="shared" si="238"/>
        <v>0</v>
      </c>
      <c r="FA110" s="194">
        <f t="shared" si="238"/>
        <v>0</v>
      </c>
      <c r="FB110" s="194">
        <f t="shared" si="238"/>
        <v>0</v>
      </c>
    </row>
    <row r="111" spans="2:158" ht="11.25" hidden="1" customHeight="1" outlineLevel="1" x14ac:dyDescent="0.2">
      <c r="C111" s="174"/>
      <c r="D111" s="174"/>
      <c r="E111" s="174"/>
      <c r="F111" s="174"/>
      <c r="G111" s="174"/>
      <c r="H111" s="174"/>
      <c r="I111" s="174"/>
      <c r="J111" s="174"/>
      <c r="K111" s="174"/>
      <c r="L111" s="174"/>
      <c r="M111" s="174"/>
      <c r="N111" s="174"/>
      <c r="O111" s="174"/>
      <c r="P111" s="174"/>
      <c r="Q111" s="174"/>
    </row>
    <row r="112" spans="2:158" ht="11.25" hidden="1" customHeight="1" outlineLevel="1" x14ac:dyDescent="0.2">
      <c r="R112" s="194"/>
    </row>
    <row r="113" spans="2:158" ht="11.25" hidden="1" customHeight="1" outlineLevel="1" x14ac:dyDescent="0.2">
      <c r="C113" s="169" t="s">
        <v>596</v>
      </c>
      <c r="D113" s="169"/>
    </row>
    <row r="114" spans="2:158" ht="11.25" hidden="1" customHeight="1" outlineLevel="1" x14ac:dyDescent="0.2">
      <c r="B114" s="190"/>
      <c r="C114" s="191" t="s">
        <v>505</v>
      </c>
      <c r="D114" s="191" t="s">
        <v>513</v>
      </c>
      <c r="E114" s="192" t="s">
        <v>602</v>
      </c>
      <c r="F114" s="192">
        <v>1</v>
      </c>
      <c r="G114" s="192">
        <f t="shared" ref="G114:P114" si="239">F114+1</f>
        <v>2</v>
      </c>
      <c r="H114" s="192">
        <f t="shared" si="239"/>
        <v>3</v>
      </c>
      <c r="I114" s="192">
        <f t="shared" si="239"/>
        <v>4</v>
      </c>
      <c r="J114" s="192">
        <f t="shared" si="239"/>
        <v>5</v>
      </c>
      <c r="K114" s="192">
        <f t="shared" si="239"/>
        <v>6</v>
      </c>
      <c r="L114" s="192">
        <f t="shared" si="239"/>
        <v>7</v>
      </c>
      <c r="M114" s="192">
        <f t="shared" si="239"/>
        <v>8</v>
      </c>
      <c r="N114" s="192">
        <f t="shared" si="239"/>
        <v>9</v>
      </c>
      <c r="O114" s="192">
        <f t="shared" si="239"/>
        <v>10</v>
      </c>
      <c r="P114" s="192">
        <f t="shared" si="239"/>
        <v>11</v>
      </c>
      <c r="Q114" s="192">
        <f>P114+1</f>
        <v>12</v>
      </c>
    </row>
    <row r="115" spans="2:158" ht="11.25" hidden="1" customHeight="1" outlineLevel="1" x14ac:dyDescent="0.2">
      <c r="B115" s="190"/>
      <c r="C115" s="288">
        <f t="shared" ref="C115:D134" si="240">C24</f>
        <v>1</v>
      </c>
      <c r="D115" s="288" t="str">
        <f t="shared" si="240"/>
        <v>ABC</v>
      </c>
      <c r="E115" s="289">
        <f t="shared" ref="E115:E154" si="241">J24</f>
        <v>44227</v>
      </c>
      <c r="F115" s="193">
        <v>1</v>
      </c>
      <c r="G115" s="193">
        <v>1</v>
      </c>
      <c r="H115" s="193">
        <v>1</v>
      </c>
      <c r="I115" s="193">
        <v>1</v>
      </c>
      <c r="J115" s="193">
        <v>1</v>
      </c>
      <c r="K115" s="193">
        <v>1</v>
      </c>
      <c r="L115" s="193">
        <v>1</v>
      </c>
      <c r="M115" s="193">
        <v>1</v>
      </c>
      <c r="N115" s="193">
        <v>1</v>
      </c>
      <c r="O115" s="193">
        <v>1</v>
      </c>
      <c r="P115" s="193">
        <v>1</v>
      </c>
      <c r="Q115" s="193">
        <v>1</v>
      </c>
      <c r="U115" s="194">
        <f t="shared" ref="U115:AZ130" si="242">(U$14&gt;=$E115)*INDEX($F115:$Q115,U$16)</f>
        <v>0</v>
      </c>
      <c r="V115" s="194">
        <f t="shared" si="242"/>
        <v>0</v>
      </c>
      <c r="W115" s="194">
        <f t="shared" si="242"/>
        <v>0</v>
      </c>
      <c r="X115" s="194">
        <f t="shared" si="242"/>
        <v>0</v>
      </c>
      <c r="Y115" s="194">
        <f t="shared" si="242"/>
        <v>0</v>
      </c>
      <c r="Z115" s="194">
        <f t="shared" si="242"/>
        <v>0</v>
      </c>
      <c r="AA115" s="194">
        <f t="shared" si="242"/>
        <v>0</v>
      </c>
      <c r="AB115" s="194">
        <f t="shared" si="242"/>
        <v>0</v>
      </c>
      <c r="AC115" s="194">
        <f t="shared" si="242"/>
        <v>0</v>
      </c>
      <c r="AD115" s="194">
        <f t="shared" si="242"/>
        <v>0</v>
      </c>
      <c r="AE115" s="194">
        <f t="shared" si="242"/>
        <v>0</v>
      </c>
      <c r="AF115" s="194">
        <f t="shared" si="242"/>
        <v>0</v>
      </c>
      <c r="AG115" s="194">
        <f t="shared" si="242"/>
        <v>0</v>
      </c>
      <c r="AH115" s="194">
        <f t="shared" si="242"/>
        <v>0</v>
      </c>
      <c r="AI115" s="194">
        <f t="shared" si="242"/>
        <v>0</v>
      </c>
      <c r="AJ115" s="194">
        <f t="shared" si="242"/>
        <v>0</v>
      </c>
      <c r="AK115" s="194">
        <f t="shared" si="242"/>
        <v>0</v>
      </c>
      <c r="AL115" s="194">
        <f t="shared" si="242"/>
        <v>0</v>
      </c>
      <c r="AM115" s="194">
        <f t="shared" si="242"/>
        <v>0</v>
      </c>
      <c r="AN115" s="194">
        <f t="shared" si="242"/>
        <v>0</v>
      </c>
      <c r="AO115" s="194">
        <f t="shared" si="242"/>
        <v>0</v>
      </c>
      <c r="AP115" s="194">
        <f t="shared" si="242"/>
        <v>0</v>
      </c>
      <c r="AQ115" s="194">
        <f t="shared" si="242"/>
        <v>0</v>
      </c>
      <c r="AR115" s="194">
        <f t="shared" si="242"/>
        <v>0</v>
      </c>
      <c r="AS115" s="194">
        <f t="shared" si="242"/>
        <v>0</v>
      </c>
      <c r="AT115" s="194">
        <f t="shared" si="242"/>
        <v>0</v>
      </c>
      <c r="AU115" s="194">
        <f t="shared" si="242"/>
        <v>0</v>
      </c>
      <c r="AV115" s="194">
        <f t="shared" si="242"/>
        <v>1</v>
      </c>
      <c r="AW115" s="194">
        <f t="shared" si="242"/>
        <v>1</v>
      </c>
      <c r="AX115" s="194">
        <f t="shared" si="242"/>
        <v>1</v>
      </c>
      <c r="AY115" s="194">
        <f t="shared" si="242"/>
        <v>1</v>
      </c>
      <c r="AZ115" s="194">
        <f t="shared" si="242"/>
        <v>1</v>
      </c>
      <c r="BA115" s="194">
        <f t="shared" ref="BA115:DL118" si="243">(BA$14&gt;=$E115)*INDEX($F115:$Q115,BA$16)</f>
        <v>1</v>
      </c>
      <c r="BB115" s="194">
        <f t="shared" si="243"/>
        <v>1</v>
      </c>
      <c r="BC115" s="194">
        <f t="shared" si="243"/>
        <v>1</v>
      </c>
      <c r="BD115" s="194">
        <f t="shared" si="243"/>
        <v>1</v>
      </c>
      <c r="BE115" s="194">
        <f t="shared" si="243"/>
        <v>1</v>
      </c>
      <c r="BF115" s="194">
        <f t="shared" si="243"/>
        <v>1</v>
      </c>
      <c r="BG115" s="194">
        <f t="shared" si="243"/>
        <v>1</v>
      </c>
      <c r="BH115" s="194">
        <f t="shared" si="243"/>
        <v>1</v>
      </c>
      <c r="BI115" s="194">
        <f t="shared" si="243"/>
        <v>1</v>
      </c>
      <c r="BJ115" s="194">
        <f t="shared" si="243"/>
        <v>1</v>
      </c>
      <c r="BK115" s="194">
        <f t="shared" si="243"/>
        <v>1</v>
      </c>
      <c r="BL115" s="194">
        <f t="shared" si="243"/>
        <v>1</v>
      </c>
      <c r="BM115" s="194">
        <f t="shared" si="243"/>
        <v>1</v>
      </c>
      <c r="BN115" s="194">
        <f t="shared" si="243"/>
        <v>1</v>
      </c>
      <c r="BO115" s="194">
        <f t="shared" si="243"/>
        <v>1</v>
      </c>
      <c r="BP115" s="194">
        <f t="shared" si="243"/>
        <v>1</v>
      </c>
      <c r="BQ115" s="194">
        <f t="shared" si="243"/>
        <v>1</v>
      </c>
      <c r="BR115" s="194">
        <f t="shared" si="243"/>
        <v>1</v>
      </c>
      <c r="BS115" s="194">
        <f t="shared" si="243"/>
        <v>1</v>
      </c>
      <c r="BT115" s="194">
        <f t="shared" si="243"/>
        <v>1</v>
      </c>
      <c r="BU115" s="194">
        <f t="shared" si="243"/>
        <v>1</v>
      </c>
      <c r="BV115" s="194">
        <f t="shared" si="243"/>
        <v>1</v>
      </c>
      <c r="BW115" s="194">
        <f t="shared" si="243"/>
        <v>1</v>
      </c>
      <c r="BX115" s="194">
        <f t="shared" si="243"/>
        <v>1</v>
      </c>
      <c r="BY115" s="194">
        <f t="shared" si="243"/>
        <v>1</v>
      </c>
      <c r="BZ115" s="194">
        <f t="shared" si="243"/>
        <v>1</v>
      </c>
      <c r="CA115" s="194">
        <f t="shared" si="243"/>
        <v>1</v>
      </c>
      <c r="CB115" s="194">
        <f t="shared" si="243"/>
        <v>1</v>
      </c>
      <c r="CC115" s="194">
        <f t="shared" si="243"/>
        <v>1</v>
      </c>
      <c r="CD115" s="194">
        <f t="shared" si="243"/>
        <v>1</v>
      </c>
      <c r="CE115" s="194">
        <f t="shared" si="243"/>
        <v>1</v>
      </c>
      <c r="CF115" s="194">
        <f t="shared" si="243"/>
        <v>1</v>
      </c>
      <c r="CG115" s="194">
        <f t="shared" si="243"/>
        <v>1</v>
      </c>
      <c r="CH115" s="194">
        <f t="shared" si="243"/>
        <v>1</v>
      </c>
      <c r="CI115" s="194">
        <f t="shared" si="243"/>
        <v>1</v>
      </c>
      <c r="CJ115" s="194">
        <f t="shared" si="243"/>
        <v>1</v>
      </c>
      <c r="CK115" s="194">
        <f t="shared" si="243"/>
        <v>1</v>
      </c>
      <c r="CL115" s="194">
        <f t="shared" si="243"/>
        <v>1</v>
      </c>
      <c r="CM115" s="194">
        <f t="shared" si="243"/>
        <v>1</v>
      </c>
      <c r="CN115" s="194">
        <f t="shared" si="243"/>
        <v>1</v>
      </c>
      <c r="CO115" s="194">
        <f t="shared" si="243"/>
        <v>1</v>
      </c>
      <c r="CP115" s="194">
        <f t="shared" si="243"/>
        <v>1</v>
      </c>
      <c r="CQ115" s="194">
        <f t="shared" si="243"/>
        <v>1</v>
      </c>
      <c r="CR115" s="194">
        <f t="shared" si="243"/>
        <v>1</v>
      </c>
      <c r="CS115" s="194">
        <f t="shared" si="243"/>
        <v>1</v>
      </c>
      <c r="CT115" s="194">
        <f t="shared" si="243"/>
        <v>1</v>
      </c>
      <c r="CU115" s="194">
        <f t="shared" si="243"/>
        <v>1</v>
      </c>
      <c r="CV115" s="194">
        <f t="shared" si="243"/>
        <v>1</v>
      </c>
      <c r="CW115" s="194">
        <f t="shared" si="243"/>
        <v>1</v>
      </c>
      <c r="CX115" s="194">
        <f t="shared" si="243"/>
        <v>1</v>
      </c>
      <c r="CY115" s="194">
        <f t="shared" si="243"/>
        <v>1</v>
      </c>
      <c r="CZ115" s="194">
        <f t="shared" si="243"/>
        <v>1</v>
      </c>
      <c r="DA115" s="194">
        <f t="shared" si="243"/>
        <v>1</v>
      </c>
      <c r="DB115" s="194">
        <f t="shared" si="243"/>
        <v>1</v>
      </c>
      <c r="DC115" s="194">
        <f t="shared" si="243"/>
        <v>1</v>
      </c>
      <c r="DD115" s="194">
        <f t="shared" si="243"/>
        <v>1</v>
      </c>
      <c r="DE115" s="194">
        <f t="shared" si="243"/>
        <v>1</v>
      </c>
      <c r="DF115" s="194">
        <f t="shared" si="243"/>
        <v>1</v>
      </c>
      <c r="DG115" s="194">
        <f t="shared" si="243"/>
        <v>1</v>
      </c>
      <c r="DH115" s="194">
        <f t="shared" si="243"/>
        <v>1</v>
      </c>
      <c r="DI115" s="194">
        <f t="shared" si="243"/>
        <v>1</v>
      </c>
      <c r="DJ115" s="194">
        <f t="shared" si="243"/>
        <v>1</v>
      </c>
      <c r="DK115" s="194">
        <f t="shared" si="243"/>
        <v>1</v>
      </c>
      <c r="DL115" s="194">
        <f t="shared" si="243"/>
        <v>1</v>
      </c>
      <c r="DM115" s="194">
        <f t="shared" ref="DM115:EW130" si="244">(DM$14&gt;=$E115)*INDEX($F115:$Q115,DM$16)</f>
        <v>1</v>
      </c>
      <c r="DN115" s="194">
        <f t="shared" si="244"/>
        <v>1</v>
      </c>
      <c r="DO115" s="194">
        <f t="shared" si="244"/>
        <v>1</v>
      </c>
      <c r="DP115" s="194">
        <f t="shared" si="244"/>
        <v>1</v>
      </c>
      <c r="DQ115" s="194">
        <f t="shared" si="244"/>
        <v>1</v>
      </c>
      <c r="DR115" s="194">
        <f t="shared" si="244"/>
        <v>1</v>
      </c>
      <c r="DS115" s="194">
        <f t="shared" si="244"/>
        <v>1</v>
      </c>
      <c r="DT115" s="194">
        <f t="shared" si="244"/>
        <v>1</v>
      </c>
      <c r="DU115" s="194">
        <f t="shared" si="244"/>
        <v>1</v>
      </c>
      <c r="DV115" s="194">
        <f t="shared" si="244"/>
        <v>1</v>
      </c>
      <c r="DW115" s="194">
        <f t="shared" si="244"/>
        <v>1</v>
      </c>
      <c r="DX115" s="194">
        <f t="shared" si="244"/>
        <v>1</v>
      </c>
      <c r="DY115" s="194">
        <f t="shared" si="244"/>
        <v>1</v>
      </c>
      <c r="DZ115" s="194">
        <f t="shared" si="244"/>
        <v>1</v>
      </c>
      <c r="EA115" s="194">
        <f t="shared" si="244"/>
        <v>1</v>
      </c>
      <c r="EB115" s="194">
        <f t="shared" si="244"/>
        <v>1</v>
      </c>
      <c r="EC115" s="194">
        <f t="shared" si="244"/>
        <v>1</v>
      </c>
      <c r="ED115" s="194">
        <f t="shared" si="244"/>
        <v>1</v>
      </c>
      <c r="EE115" s="194">
        <f t="shared" si="244"/>
        <v>1</v>
      </c>
      <c r="EF115" s="194">
        <f t="shared" si="244"/>
        <v>1</v>
      </c>
      <c r="EG115" s="194">
        <f t="shared" si="244"/>
        <v>1</v>
      </c>
      <c r="EH115" s="194">
        <f t="shared" si="244"/>
        <v>1</v>
      </c>
      <c r="EI115" s="194">
        <f t="shared" si="244"/>
        <v>1</v>
      </c>
      <c r="EJ115" s="194">
        <f t="shared" si="244"/>
        <v>1</v>
      </c>
      <c r="EK115" s="194">
        <f t="shared" si="244"/>
        <v>1</v>
      </c>
      <c r="EL115" s="194">
        <f t="shared" si="244"/>
        <v>1</v>
      </c>
      <c r="EM115" s="194">
        <f t="shared" si="244"/>
        <v>1</v>
      </c>
      <c r="EN115" s="194">
        <f t="shared" si="244"/>
        <v>1</v>
      </c>
      <c r="EO115" s="194">
        <f t="shared" si="244"/>
        <v>1</v>
      </c>
      <c r="EP115" s="194">
        <f t="shared" si="244"/>
        <v>1</v>
      </c>
      <c r="EQ115" s="194">
        <f t="shared" si="244"/>
        <v>1</v>
      </c>
      <c r="ER115" s="194">
        <f t="shared" si="244"/>
        <v>1</v>
      </c>
      <c r="ES115" s="194">
        <f t="shared" si="244"/>
        <v>1</v>
      </c>
      <c r="ET115" s="194">
        <f t="shared" si="244"/>
        <v>1</v>
      </c>
      <c r="EU115" s="194">
        <f t="shared" si="244"/>
        <v>1</v>
      </c>
      <c r="EV115" s="194">
        <f t="shared" si="244"/>
        <v>1</v>
      </c>
      <c r="EW115" s="194">
        <f t="shared" si="244"/>
        <v>1</v>
      </c>
      <c r="EX115" s="194">
        <f t="shared" ref="EW115:FB130" si="245">(EX$14&gt;=$E115)*INDEX($F115:$Q115,EX$16)</f>
        <v>1</v>
      </c>
      <c r="EY115" s="194">
        <f t="shared" si="245"/>
        <v>1</v>
      </c>
      <c r="EZ115" s="194">
        <f t="shared" si="245"/>
        <v>1</v>
      </c>
      <c r="FA115" s="194">
        <f t="shared" si="245"/>
        <v>1</v>
      </c>
      <c r="FB115" s="194">
        <f t="shared" si="245"/>
        <v>1</v>
      </c>
    </row>
    <row r="116" spans="2:158" ht="11.25" hidden="1" customHeight="1" outlineLevel="1" x14ac:dyDescent="0.2">
      <c r="B116" s="190"/>
      <c r="C116" s="288">
        <f t="shared" si="240"/>
        <v>2</v>
      </c>
      <c r="D116" s="288">
        <f t="shared" si="240"/>
        <v>0</v>
      </c>
      <c r="E116" s="289">
        <f t="shared" si="241"/>
        <v>43404</v>
      </c>
      <c r="F116" s="193">
        <v>1</v>
      </c>
      <c r="G116" s="193">
        <v>1</v>
      </c>
      <c r="H116" s="193">
        <v>1</v>
      </c>
      <c r="I116" s="193">
        <v>1</v>
      </c>
      <c r="J116" s="193">
        <v>1</v>
      </c>
      <c r="K116" s="193">
        <v>1</v>
      </c>
      <c r="L116" s="193">
        <v>1</v>
      </c>
      <c r="M116" s="193">
        <v>1</v>
      </c>
      <c r="N116" s="193">
        <v>1</v>
      </c>
      <c r="O116" s="193">
        <v>1</v>
      </c>
      <c r="P116" s="193">
        <v>1</v>
      </c>
      <c r="Q116" s="193">
        <v>1</v>
      </c>
      <c r="U116" s="194">
        <f t="shared" si="242"/>
        <v>1</v>
      </c>
      <c r="V116" s="194">
        <f t="shared" ref="V116:CG119" si="246">(V$14&gt;=$E116)*INDEX($F116:$Q116,V$16)</f>
        <v>1</v>
      </c>
      <c r="W116" s="194">
        <f t="shared" si="246"/>
        <v>1</v>
      </c>
      <c r="X116" s="194">
        <f t="shared" si="246"/>
        <v>1</v>
      </c>
      <c r="Y116" s="194">
        <f t="shared" si="246"/>
        <v>1</v>
      </c>
      <c r="Z116" s="194">
        <f t="shared" si="246"/>
        <v>1</v>
      </c>
      <c r="AA116" s="194">
        <f t="shared" si="246"/>
        <v>1</v>
      </c>
      <c r="AB116" s="194">
        <f t="shared" si="246"/>
        <v>1</v>
      </c>
      <c r="AC116" s="194">
        <f t="shared" si="246"/>
        <v>1</v>
      </c>
      <c r="AD116" s="194">
        <f t="shared" si="246"/>
        <v>1</v>
      </c>
      <c r="AE116" s="194">
        <f t="shared" si="246"/>
        <v>1</v>
      </c>
      <c r="AF116" s="194">
        <f t="shared" si="246"/>
        <v>1</v>
      </c>
      <c r="AG116" s="194">
        <f t="shared" si="246"/>
        <v>1</v>
      </c>
      <c r="AH116" s="194">
        <f t="shared" si="246"/>
        <v>1</v>
      </c>
      <c r="AI116" s="194">
        <f t="shared" si="246"/>
        <v>1</v>
      </c>
      <c r="AJ116" s="194">
        <f t="shared" si="246"/>
        <v>1</v>
      </c>
      <c r="AK116" s="194">
        <f t="shared" si="246"/>
        <v>1</v>
      </c>
      <c r="AL116" s="194">
        <f t="shared" si="246"/>
        <v>1</v>
      </c>
      <c r="AM116" s="194">
        <f t="shared" si="246"/>
        <v>1</v>
      </c>
      <c r="AN116" s="194">
        <f t="shared" si="246"/>
        <v>1</v>
      </c>
      <c r="AO116" s="194">
        <f t="shared" si="246"/>
        <v>1</v>
      </c>
      <c r="AP116" s="194">
        <f t="shared" si="246"/>
        <v>1</v>
      </c>
      <c r="AQ116" s="194">
        <f t="shared" si="246"/>
        <v>1</v>
      </c>
      <c r="AR116" s="194">
        <f t="shared" si="246"/>
        <v>1</v>
      </c>
      <c r="AS116" s="194">
        <f t="shared" si="246"/>
        <v>1</v>
      </c>
      <c r="AT116" s="194">
        <f t="shared" si="246"/>
        <v>1</v>
      </c>
      <c r="AU116" s="194">
        <f t="shared" si="246"/>
        <v>1</v>
      </c>
      <c r="AV116" s="194">
        <f t="shared" si="246"/>
        <v>1</v>
      </c>
      <c r="AW116" s="194">
        <f t="shared" si="246"/>
        <v>1</v>
      </c>
      <c r="AX116" s="194">
        <f t="shared" si="246"/>
        <v>1</v>
      </c>
      <c r="AY116" s="194">
        <f t="shared" si="246"/>
        <v>1</v>
      </c>
      <c r="AZ116" s="194">
        <f t="shared" si="246"/>
        <v>1</v>
      </c>
      <c r="BA116" s="194">
        <f t="shared" si="246"/>
        <v>1</v>
      </c>
      <c r="BB116" s="194">
        <f t="shared" si="246"/>
        <v>1</v>
      </c>
      <c r="BC116" s="194">
        <f t="shared" si="246"/>
        <v>1</v>
      </c>
      <c r="BD116" s="194">
        <f t="shared" si="246"/>
        <v>1</v>
      </c>
      <c r="BE116" s="194">
        <f t="shared" si="246"/>
        <v>1</v>
      </c>
      <c r="BF116" s="194">
        <f t="shared" si="246"/>
        <v>1</v>
      </c>
      <c r="BG116" s="194">
        <f t="shared" si="246"/>
        <v>1</v>
      </c>
      <c r="BH116" s="194">
        <f t="shared" si="246"/>
        <v>1</v>
      </c>
      <c r="BI116" s="194">
        <f t="shared" si="246"/>
        <v>1</v>
      </c>
      <c r="BJ116" s="194">
        <f t="shared" si="246"/>
        <v>1</v>
      </c>
      <c r="BK116" s="194">
        <f t="shared" si="246"/>
        <v>1</v>
      </c>
      <c r="BL116" s="194">
        <f t="shared" si="246"/>
        <v>1</v>
      </c>
      <c r="BM116" s="194">
        <f t="shared" si="246"/>
        <v>1</v>
      </c>
      <c r="BN116" s="194">
        <f t="shared" si="246"/>
        <v>1</v>
      </c>
      <c r="BO116" s="194">
        <f t="shared" si="246"/>
        <v>1</v>
      </c>
      <c r="BP116" s="194">
        <f t="shared" si="246"/>
        <v>1</v>
      </c>
      <c r="BQ116" s="194">
        <f t="shared" si="246"/>
        <v>1</v>
      </c>
      <c r="BR116" s="194">
        <f t="shared" si="246"/>
        <v>1</v>
      </c>
      <c r="BS116" s="194">
        <f t="shared" si="246"/>
        <v>1</v>
      </c>
      <c r="BT116" s="194">
        <f t="shared" si="246"/>
        <v>1</v>
      </c>
      <c r="BU116" s="194">
        <f t="shared" si="246"/>
        <v>1</v>
      </c>
      <c r="BV116" s="194">
        <f t="shared" si="246"/>
        <v>1</v>
      </c>
      <c r="BW116" s="194">
        <f t="shared" si="246"/>
        <v>1</v>
      </c>
      <c r="BX116" s="194">
        <f t="shared" si="246"/>
        <v>1</v>
      </c>
      <c r="BY116" s="194">
        <f t="shared" si="246"/>
        <v>1</v>
      </c>
      <c r="BZ116" s="194">
        <f t="shared" si="246"/>
        <v>1</v>
      </c>
      <c r="CA116" s="194">
        <f t="shared" si="246"/>
        <v>1</v>
      </c>
      <c r="CB116" s="194">
        <f t="shared" si="246"/>
        <v>1</v>
      </c>
      <c r="CC116" s="194">
        <f t="shared" si="246"/>
        <v>1</v>
      </c>
      <c r="CD116" s="194">
        <f t="shared" si="246"/>
        <v>1</v>
      </c>
      <c r="CE116" s="194">
        <f t="shared" si="246"/>
        <v>1</v>
      </c>
      <c r="CF116" s="194">
        <f t="shared" si="246"/>
        <v>1</v>
      </c>
      <c r="CG116" s="194">
        <f t="shared" si="246"/>
        <v>1</v>
      </c>
      <c r="CH116" s="194">
        <f t="shared" si="243"/>
        <v>1</v>
      </c>
      <c r="CI116" s="194">
        <f t="shared" si="243"/>
        <v>1</v>
      </c>
      <c r="CJ116" s="194">
        <f t="shared" si="243"/>
        <v>1</v>
      </c>
      <c r="CK116" s="194">
        <f t="shared" si="243"/>
        <v>1</v>
      </c>
      <c r="CL116" s="194">
        <f t="shared" si="243"/>
        <v>1</v>
      </c>
      <c r="CM116" s="194">
        <f t="shared" si="243"/>
        <v>1</v>
      </c>
      <c r="CN116" s="194">
        <f t="shared" si="243"/>
        <v>1</v>
      </c>
      <c r="CO116" s="194">
        <f t="shared" si="243"/>
        <v>1</v>
      </c>
      <c r="CP116" s="194">
        <f t="shared" si="243"/>
        <v>1</v>
      </c>
      <c r="CQ116" s="194">
        <f t="shared" si="243"/>
        <v>1</v>
      </c>
      <c r="CR116" s="194">
        <f t="shared" si="243"/>
        <v>1</v>
      </c>
      <c r="CS116" s="194">
        <f t="shared" si="243"/>
        <v>1</v>
      </c>
      <c r="CT116" s="194">
        <f t="shared" si="243"/>
        <v>1</v>
      </c>
      <c r="CU116" s="194">
        <f t="shared" si="243"/>
        <v>1</v>
      </c>
      <c r="CV116" s="194">
        <f t="shared" si="243"/>
        <v>1</v>
      </c>
      <c r="CW116" s="194">
        <f t="shared" si="243"/>
        <v>1</v>
      </c>
      <c r="CX116" s="194">
        <f t="shared" si="243"/>
        <v>1</v>
      </c>
      <c r="CY116" s="194">
        <f t="shared" si="243"/>
        <v>1</v>
      </c>
      <c r="CZ116" s="194">
        <f t="shared" si="243"/>
        <v>1</v>
      </c>
      <c r="DA116" s="194">
        <f t="shared" si="243"/>
        <v>1</v>
      </c>
      <c r="DB116" s="194">
        <f t="shared" si="243"/>
        <v>1</v>
      </c>
      <c r="DC116" s="194">
        <f t="shared" si="243"/>
        <v>1</v>
      </c>
      <c r="DD116" s="194">
        <f t="shared" si="243"/>
        <v>1</v>
      </c>
      <c r="DE116" s="194">
        <f t="shared" si="243"/>
        <v>1</v>
      </c>
      <c r="DF116" s="194">
        <f t="shared" si="243"/>
        <v>1</v>
      </c>
      <c r="DG116" s="194">
        <f t="shared" si="243"/>
        <v>1</v>
      </c>
      <c r="DH116" s="194">
        <f t="shared" si="243"/>
        <v>1</v>
      </c>
      <c r="DI116" s="194">
        <f t="shared" si="243"/>
        <v>1</v>
      </c>
      <c r="DJ116" s="194">
        <f t="shared" si="243"/>
        <v>1</v>
      </c>
      <c r="DK116" s="194">
        <f t="shared" si="243"/>
        <v>1</v>
      </c>
      <c r="DL116" s="194">
        <f t="shared" si="243"/>
        <v>1</v>
      </c>
      <c r="DM116" s="194">
        <f t="shared" si="244"/>
        <v>1</v>
      </c>
      <c r="DN116" s="194">
        <f t="shared" si="244"/>
        <v>1</v>
      </c>
      <c r="DO116" s="194">
        <f t="shared" si="244"/>
        <v>1</v>
      </c>
      <c r="DP116" s="194">
        <f t="shared" si="244"/>
        <v>1</v>
      </c>
      <c r="DQ116" s="194">
        <f t="shared" si="244"/>
        <v>1</v>
      </c>
      <c r="DR116" s="194">
        <f t="shared" si="244"/>
        <v>1</v>
      </c>
      <c r="DS116" s="194">
        <f t="shared" si="244"/>
        <v>1</v>
      </c>
      <c r="DT116" s="194">
        <f t="shared" si="244"/>
        <v>1</v>
      </c>
      <c r="DU116" s="194">
        <f t="shared" si="244"/>
        <v>1</v>
      </c>
      <c r="DV116" s="194">
        <f t="shared" si="244"/>
        <v>1</v>
      </c>
      <c r="DW116" s="194">
        <f t="shared" si="244"/>
        <v>1</v>
      </c>
      <c r="DX116" s="194">
        <f t="shared" si="244"/>
        <v>1</v>
      </c>
      <c r="DY116" s="194">
        <f t="shared" si="244"/>
        <v>1</v>
      </c>
      <c r="DZ116" s="194">
        <f t="shared" si="244"/>
        <v>1</v>
      </c>
      <c r="EA116" s="194">
        <f t="shared" si="244"/>
        <v>1</v>
      </c>
      <c r="EB116" s="194">
        <f t="shared" si="244"/>
        <v>1</v>
      </c>
      <c r="EC116" s="194">
        <f t="shared" si="244"/>
        <v>1</v>
      </c>
      <c r="ED116" s="194">
        <f t="shared" si="244"/>
        <v>1</v>
      </c>
      <c r="EE116" s="194">
        <f t="shared" si="244"/>
        <v>1</v>
      </c>
      <c r="EF116" s="194">
        <f t="shared" si="244"/>
        <v>1</v>
      </c>
      <c r="EG116" s="194">
        <f t="shared" si="244"/>
        <v>1</v>
      </c>
      <c r="EH116" s="194">
        <f t="shared" si="244"/>
        <v>1</v>
      </c>
      <c r="EI116" s="194">
        <f t="shared" si="244"/>
        <v>1</v>
      </c>
      <c r="EJ116" s="194">
        <f t="shared" si="244"/>
        <v>1</v>
      </c>
      <c r="EK116" s="194">
        <f t="shared" si="244"/>
        <v>1</v>
      </c>
      <c r="EL116" s="194">
        <f t="shared" si="244"/>
        <v>1</v>
      </c>
      <c r="EM116" s="194">
        <f t="shared" si="244"/>
        <v>1</v>
      </c>
      <c r="EN116" s="194">
        <f t="shared" si="244"/>
        <v>1</v>
      </c>
      <c r="EO116" s="194">
        <f t="shared" si="244"/>
        <v>1</v>
      </c>
      <c r="EP116" s="194">
        <f t="shared" si="244"/>
        <v>1</v>
      </c>
      <c r="EQ116" s="194">
        <f t="shared" si="244"/>
        <v>1</v>
      </c>
      <c r="ER116" s="194">
        <f t="shared" si="244"/>
        <v>1</v>
      </c>
      <c r="ES116" s="194">
        <f t="shared" si="244"/>
        <v>1</v>
      </c>
      <c r="ET116" s="194">
        <f t="shared" si="244"/>
        <v>1</v>
      </c>
      <c r="EU116" s="194">
        <f t="shared" si="244"/>
        <v>1</v>
      </c>
      <c r="EV116" s="194">
        <f t="shared" si="244"/>
        <v>1</v>
      </c>
      <c r="EW116" s="194">
        <f t="shared" si="245"/>
        <v>1</v>
      </c>
      <c r="EX116" s="194">
        <f t="shared" si="245"/>
        <v>1</v>
      </c>
      <c r="EY116" s="194">
        <f t="shared" si="245"/>
        <v>1</v>
      </c>
      <c r="EZ116" s="194">
        <f t="shared" si="245"/>
        <v>1</v>
      </c>
      <c r="FA116" s="194">
        <f t="shared" si="245"/>
        <v>1</v>
      </c>
      <c r="FB116" s="194">
        <f t="shared" si="245"/>
        <v>1</v>
      </c>
    </row>
    <row r="117" spans="2:158" ht="11.25" hidden="1" customHeight="1" outlineLevel="1" x14ac:dyDescent="0.2">
      <c r="B117" s="190"/>
      <c r="C117" s="288">
        <f t="shared" si="240"/>
        <v>3</v>
      </c>
      <c r="D117" s="288">
        <f t="shared" si="240"/>
        <v>0</v>
      </c>
      <c r="E117" s="289">
        <f t="shared" si="241"/>
        <v>43404</v>
      </c>
      <c r="F117" s="193">
        <v>1</v>
      </c>
      <c r="G117" s="193">
        <v>1</v>
      </c>
      <c r="H117" s="193">
        <v>1</v>
      </c>
      <c r="I117" s="193">
        <v>1</v>
      </c>
      <c r="J117" s="193">
        <v>1</v>
      </c>
      <c r="K117" s="193">
        <v>1</v>
      </c>
      <c r="L117" s="193">
        <v>1</v>
      </c>
      <c r="M117" s="193">
        <v>1</v>
      </c>
      <c r="N117" s="193">
        <v>1</v>
      </c>
      <c r="O117" s="193">
        <v>1</v>
      </c>
      <c r="P117" s="193">
        <v>1</v>
      </c>
      <c r="Q117" s="193">
        <v>1</v>
      </c>
      <c r="U117" s="194">
        <f t="shared" si="242"/>
        <v>1</v>
      </c>
      <c r="V117" s="194">
        <f t="shared" si="246"/>
        <v>1</v>
      </c>
      <c r="W117" s="194">
        <f t="shared" si="246"/>
        <v>1</v>
      </c>
      <c r="X117" s="194">
        <f t="shared" si="246"/>
        <v>1</v>
      </c>
      <c r="Y117" s="194">
        <f t="shared" si="246"/>
        <v>1</v>
      </c>
      <c r="Z117" s="194">
        <f t="shared" si="246"/>
        <v>1</v>
      </c>
      <c r="AA117" s="194">
        <f t="shared" si="246"/>
        <v>1</v>
      </c>
      <c r="AB117" s="194">
        <f t="shared" si="246"/>
        <v>1</v>
      </c>
      <c r="AC117" s="194">
        <f t="shared" si="246"/>
        <v>1</v>
      </c>
      <c r="AD117" s="194">
        <f t="shared" si="246"/>
        <v>1</v>
      </c>
      <c r="AE117" s="194">
        <f t="shared" si="246"/>
        <v>1</v>
      </c>
      <c r="AF117" s="194">
        <f t="shared" si="246"/>
        <v>1</v>
      </c>
      <c r="AG117" s="194">
        <f t="shared" si="246"/>
        <v>1</v>
      </c>
      <c r="AH117" s="194">
        <f t="shared" si="246"/>
        <v>1</v>
      </c>
      <c r="AI117" s="194">
        <f t="shared" si="246"/>
        <v>1</v>
      </c>
      <c r="AJ117" s="194">
        <f t="shared" si="246"/>
        <v>1</v>
      </c>
      <c r="AK117" s="194">
        <f t="shared" si="246"/>
        <v>1</v>
      </c>
      <c r="AL117" s="194">
        <f t="shared" si="246"/>
        <v>1</v>
      </c>
      <c r="AM117" s="194">
        <f t="shared" si="246"/>
        <v>1</v>
      </c>
      <c r="AN117" s="194">
        <f t="shared" si="246"/>
        <v>1</v>
      </c>
      <c r="AO117" s="194">
        <f t="shared" si="246"/>
        <v>1</v>
      </c>
      <c r="AP117" s="194">
        <f t="shared" si="246"/>
        <v>1</v>
      </c>
      <c r="AQ117" s="194">
        <f t="shared" si="246"/>
        <v>1</v>
      </c>
      <c r="AR117" s="194">
        <f t="shared" si="246"/>
        <v>1</v>
      </c>
      <c r="AS117" s="194">
        <f t="shared" si="246"/>
        <v>1</v>
      </c>
      <c r="AT117" s="194">
        <f t="shared" si="246"/>
        <v>1</v>
      </c>
      <c r="AU117" s="194">
        <f t="shared" si="246"/>
        <v>1</v>
      </c>
      <c r="AV117" s="194">
        <f t="shared" si="246"/>
        <v>1</v>
      </c>
      <c r="AW117" s="194">
        <f t="shared" si="246"/>
        <v>1</v>
      </c>
      <c r="AX117" s="194">
        <f t="shared" si="246"/>
        <v>1</v>
      </c>
      <c r="AY117" s="194">
        <f t="shared" si="246"/>
        <v>1</v>
      </c>
      <c r="AZ117" s="194">
        <f t="shared" si="246"/>
        <v>1</v>
      </c>
      <c r="BA117" s="194">
        <f t="shared" si="246"/>
        <v>1</v>
      </c>
      <c r="BB117" s="194">
        <f t="shared" si="246"/>
        <v>1</v>
      </c>
      <c r="BC117" s="194">
        <f t="shared" si="246"/>
        <v>1</v>
      </c>
      <c r="BD117" s="194">
        <f t="shared" si="246"/>
        <v>1</v>
      </c>
      <c r="BE117" s="194">
        <f t="shared" si="246"/>
        <v>1</v>
      </c>
      <c r="BF117" s="194">
        <f t="shared" si="246"/>
        <v>1</v>
      </c>
      <c r="BG117" s="194">
        <f t="shared" si="246"/>
        <v>1</v>
      </c>
      <c r="BH117" s="194">
        <f t="shared" si="246"/>
        <v>1</v>
      </c>
      <c r="BI117" s="194">
        <f t="shared" si="246"/>
        <v>1</v>
      </c>
      <c r="BJ117" s="194">
        <f t="shared" si="246"/>
        <v>1</v>
      </c>
      <c r="BK117" s="194">
        <f t="shared" si="246"/>
        <v>1</v>
      </c>
      <c r="BL117" s="194">
        <f t="shared" si="246"/>
        <v>1</v>
      </c>
      <c r="BM117" s="194">
        <f t="shared" si="246"/>
        <v>1</v>
      </c>
      <c r="BN117" s="194">
        <f t="shared" si="246"/>
        <v>1</v>
      </c>
      <c r="BO117" s="194">
        <f t="shared" si="246"/>
        <v>1</v>
      </c>
      <c r="BP117" s="194">
        <f t="shared" si="246"/>
        <v>1</v>
      </c>
      <c r="BQ117" s="194">
        <f t="shared" si="246"/>
        <v>1</v>
      </c>
      <c r="BR117" s="194">
        <f t="shared" si="246"/>
        <v>1</v>
      </c>
      <c r="BS117" s="194">
        <f t="shared" si="246"/>
        <v>1</v>
      </c>
      <c r="BT117" s="194">
        <f t="shared" si="246"/>
        <v>1</v>
      </c>
      <c r="BU117" s="194">
        <f t="shared" si="246"/>
        <v>1</v>
      </c>
      <c r="BV117" s="194">
        <f t="shared" si="246"/>
        <v>1</v>
      </c>
      <c r="BW117" s="194">
        <f t="shared" si="246"/>
        <v>1</v>
      </c>
      <c r="BX117" s="194">
        <f t="shared" si="246"/>
        <v>1</v>
      </c>
      <c r="BY117" s="194">
        <f t="shared" si="246"/>
        <v>1</v>
      </c>
      <c r="BZ117" s="194">
        <f t="shared" si="246"/>
        <v>1</v>
      </c>
      <c r="CA117" s="194">
        <f t="shared" si="246"/>
        <v>1</v>
      </c>
      <c r="CB117" s="194">
        <f t="shared" si="246"/>
        <v>1</v>
      </c>
      <c r="CC117" s="194">
        <f t="shared" si="246"/>
        <v>1</v>
      </c>
      <c r="CD117" s="194">
        <f t="shared" si="246"/>
        <v>1</v>
      </c>
      <c r="CE117" s="194">
        <f t="shared" si="246"/>
        <v>1</v>
      </c>
      <c r="CF117" s="194">
        <f t="shared" si="246"/>
        <v>1</v>
      </c>
      <c r="CG117" s="194">
        <f t="shared" si="246"/>
        <v>1</v>
      </c>
      <c r="CH117" s="194">
        <f t="shared" si="243"/>
        <v>1</v>
      </c>
      <c r="CI117" s="194">
        <f t="shared" si="243"/>
        <v>1</v>
      </c>
      <c r="CJ117" s="194">
        <f t="shared" si="243"/>
        <v>1</v>
      </c>
      <c r="CK117" s="194">
        <f t="shared" si="243"/>
        <v>1</v>
      </c>
      <c r="CL117" s="194">
        <f t="shared" si="243"/>
        <v>1</v>
      </c>
      <c r="CM117" s="194">
        <f t="shared" si="243"/>
        <v>1</v>
      </c>
      <c r="CN117" s="194">
        <f t="shared" si="243"/>
        <v>1</v>
      </c>
      <c r="CO117" s="194">
        <f t="shared" si="243"/>
        <v>1</v>
      </c>
      <c r="CP117" s="194">
        <f t="shared" si="243"/>
        <v>1</v>
      </c>
      <c r="CQ117" s="194">
        <f t="shared" si="243"/>
        <v>1</v>
      </c>
      <c r="CR117" s="194">
        <f t="shared" si="243"/>
        <v>1</v>
      </c>
      <c r="CS117" s="194">
        <f t="shared" si="243"/>
        <v>1</v>
      </c>
      <c r="CT117" s="194">
        <f t="shared" si="243"/>
        <v>1</v>
      </c>
      <c r="CU117" s="194">
        <f t="shared" si="243"/>
        <v>1</v>
      </c>
      <c r="CV117" s="194">
        <f t="shared" si="243"/>
        <v>1</v>
      </c>
      <c r="CW117" s="194">
        <f t="shared" si="243"/>
        <v>1</v>
      </c>
      <c r="CX117" s="194">
        <f t="shared" si="243"/>
        <v>1</v>
      </c>
      <c r="CY117" s="194">
        <f t="shared" si="243"/>
        <v>1</v>
      </c>
      <c r="CZ117" s="194">
        <f t="shared" si="243"/>
        <v>1</v>
      </c>
      <c r="DA117" s="194">
        <f t="shared" si="243"/>
        <v>1</v>
      </c>
      <c r="DB117" s="194">
        <f t="shared" si="243"/>
        <v>1</v>
      </c>
      <c r="DC117" s="194">
        <f t="shared" si="243"/>
        <v>1</v>
      </c>
      <c r="DD117" s="194">
        <f t="shared" si="243"/>
        <v>1</v>
      </c>
      <c r="DE117" s="194">
        <f t="shared" si="243"/>
        <v>1</v>
      </c>
      <c r="DF117" s="194">
        <f t="shared" si="243"/>
        <v>1</v>
      </c>
      <c r="DG117" s="194">
        <f t="shared" si="243"/>
        <v>1</v>
      </c>
      <c r="DH117" s="194">
        <f t="shared" si="243"/>
        <v>1</v>
      </c>
      <c r="DI117" s="194">
        <f t="shared" si="243"/>
        <v>1</v>
      </c>
      <c r="DJ117" s="194">
        <f t="shared" si="243"/>
        <v>1</v>
      </c>
      <c r="DK117" s="194">
        <f t="shared" si="243"/>
        <v>1</v>
      </c>
      <c r="DL117" s="194">
        <f t="shared" si="243"/>
        <v>1</v>
      </c>
      <c r="DM117" s="194">
        <f t="shared" si="244"/>
        <v>1</v>
      </c>
      <c r="DN117" s="194">
        <f t="shared" si="244"/>
        <v>1</v>
      </c>
      <c r="DO117" s="194">
        <f t="shared" si="244"/>
        <v>1</v>
      </c>
      <c r="DP117" s="194">
        <f t="shared" si="244"/>
        <v>1</v>
      </c>
      <c r="DQ117" s="194">
        <f t="shared" si="244"/>
        <v>1</v>
      </c>
      <c r="DR117" s="194">
        <f t="shared" si="244"/>
        <v>1</v>
      </c>
      <c r="DS117" s="194">
        <f t="shared" si="244"/>
        <v>1</v>
      </c>
      <c r="DT117" s="194">
        <f t="shared" si="244"/>
        <v>1</v>
      </c>
      <c r="DU117" s="194">
        <f t="shared" si="244"/>
        <v>1</v>
      </c>
      <c r="DV117" s="194">
        <f t="shared" si="244"/>
        <v>1</v>
      </c>
      <c r="DW117" s="194">
        <f t="shared" si="244"/>
        <v>1</v>
      </c>
      <c r="DX117" s="194">
        <f t="shared" si="244"/>
        <v>1</v>
      </c>
      <c r="DY117" s="194">
        <f t="shared" si="244"/>
        <v>1</v>
      </c>
      <c r="DZ117" s="194">
        <f t="shared" si="244"/>
        <v>1</v>
      </c>
      <c r="EA117" s="194">
        <f t="shared" si="244"/>
        <v>1</v>
      </c>
      <c r="EB117" s="194">
        <f t="shared" si="244"/>
        <v>1</v>
      </c>
      <c r="EC117" s="194">
        <f t="shared" si="244"/>
        <v>1</v>
      </c>
      <c r="ED117" s="194">
        <f t="shared" si="244"/>
        <v>1</v>
      </c>
      <c r="EE117" s="194">
        <f t="shared" si="244"/>
        <v>1</v>
      </c>
      <c r="EF117" s="194">
        <f t="shared" si="244"/>
        <v>1</v>
      </c>
      <c r="EG117" s="194">
        <f t="shared" si="244"/>
        <v>1</v>
      </c>
      <c r="EH117" s="194">
        <f t="shared" si="244"/>
        <v>1</v>
      </c>
      <c r="EI117" s="194">
        <f t="shared" si="244"/>
        <v>1</v>
      </c>
      <c r="EJ117" s="194">
        <f t="shared" si="244"/>
        <v>1</v>
      </c>
      <c r="EK117" s="194">
        <f t="shared" si="244"/>
        <v>1</v>
      </c>
      <c r="EL117" s="194">
        <f t="shared" si="244"/>
        <v>1</v>
      </c>
      <c r="EM117" s="194">
        <f t="shared" si="244"/>
        <v>1</v>
      </c>
      <c r="EN117" s="194">
        <f t="shared" si="244"/>
        <v>1</v>
      </c>
      <c r="EO117" s="194">
        <f t="shared" si="244"/>
        <v>1</v>
      </c>
      <c r="EP117" s="194">
        <f t="shared" si="244"/>
        <v>1</v>
      </c>
      <c r="EQ117" s="194">
        <f t="shared" si="244"/>
        <v>1</v>
      </c>
      <c r="ER117" s="194">
        <f t="shared" si="244"/>
        <v>1</v>
      </c>
      <c r="ES117" s="194">
        <f t="shared" si="244"/>
        <v>1</v>
      </c>
      <c r="ET117" s="194">
        <f t="shared" si="244"/>
        <v>1</v>
      </c>
      <c r="EU117" s="194">
        <f t="shared" si="244"/>
        <v>1</v>
      </c>
      <c r="EV117" s="194">
        <f t="shared" si="244"/>
        <v>1</v>
      </c>
      <c r="EW117" s="194">
        <f t="shared" si="245"/>
        <v>1</v>
      </c>
      <c r="EX117" s="194">
        <f t="shared" si="245"/>
        <v>1</v>
      </c>
      <c r="EY117" s="194">
        <f t="shared" si="245"/>
        <v>1</v>
      </c>
      <c r="EZ117" s="194">
        <f t="shared" si="245"/>
        <v>1</v>
      </c>
      <c r="FA117" s="194">
        <f t="shared" si="245"/>
        <v>1</v>
      </c>
      <c r="FB117" s="194">
        <f t="shared" si="245"/>
        <v>1</v>
      </c>
    </row>
    <row r="118" spans="2:158" ht="11.25" hidden="1" customHeight="1" outlineLevel="1" x14ac:dyDescent="0.2">
      <c r="B118" s="190"/>
      <c r="C118" s="288">
        <f t="shared" si="240"/>
        <v>4</v>
      </c>
      <c r="D118" s="288">
        <f t="shared" si="240"/>
        <v>0</v>
      </c>
      <c r="E118" s="289">
        <f t="shared" si="241"/>
        <v>43404</v>
      </c>
      <c r="F118" s="193">
        <v>1</v>
      </c>
      <c r="G118" s="193">
        <v>1</v>
      </c>
      <c r="H118" s="193">
        <v>1</v>
      </c>
      <c r="I118" s="193">
        <v>1</v>
      </c>
      <c r="J118" s="193">
        <v>1</v>
      </c>
      <c r="K118" s="193">
        <v>1</v>
      </c>
      <c r="L118" s="193">
        <v>1</v>
      </c>
      <c r="M118" s="193">
        <v>1</v>
      </c>
      <c r="N118" s="193">
        <v>1</v>
      </c>
      <c r="O118" s="193">
        <v>1</v>
      </c>
      <c r="P118" s="193">
        <v>1</v>
      </c>
      <c r="Q118" s="193">
        <v>1</v>
      </c>
      <c r="U118" s="194">
        <f t="shared" si="242"/>
        <v>1</v>
      </c>
      <c r="V118" s="194">
        <f t="shared" si="246"/>
        <v>1</v>
      </c>
      <c r="W118" s="194">
        <f t="shared" si="246"/>
        <v>1</v>
      </c>
      <c r="X118" s="194">
        <f t="shared" si="246"/>
        <v>1</v>
      </c>
      <c r="Y118" s="194">
        <f t="shared" si="246"/>
        <v>1</v>
      </c>
      <c r="Z118" s="194">
        <f t="shared" si="246"/>
        <v>1</v>
      </c>
      <c r="AA118" s="194">
        <f t="shared" si="246"/>
        <v>1</v>
      </c>
      <c r="AB118" s="194">
        <f t="shared" si="246"/>
        <v>1</v>
      </c>
      <c r="AC118" s="194">
        <f t="shared" si="246"/>
        <v>1</v>
      </c>
      <c r="AD118" s="194">
        <f t="shared" si="246"/>
        <v>1</v>
      </c>
      <c r="AE118" s="194">
        <f t="shared" si="246"/>
        <v>1</v>
      </c>
      <c r="AF118" s="194">
        <f t="shared" si="246"/>
        <v>1</v>
      </c>
      <c r="AG118" s="194">
        <f t="shared" si="246"/>
        <v>1</v>
      </c>
      <c r="AH118" s="194">
        <f t="shared" si="246"/>
        <v>1</v>
      </c>
      <c r="AI118" s="194">
        <f t="shared" si="246"/>
        <v>1</v>
      </c>
      <c r="AJ118" s="194">
        <f t="shared" si="246"/>
        <v>1</v>
      </c>
      <c r="AK118" s="194">
        <f t="shared" si="246"/>
        <v>1</v>
      </c>
      <c r="AL118" s="194">
        <f t="shared" si="246"/>
        <v>1</v>
      </c>
      <c r="AM118" s="194">
        <f t="shared" si="246"/>
        <v>1</v>
      </c>
      <c r="AN118" s="194">
        <f t="shared" si="246"/>
        <v>1</v>
      </c>
      <c r="AO118" s="194">
        <f t="shared" si="246"/>
        <v>1</v>
      </c>
      <c r="AP118" s="194">
        <f t="shared" si="246"/>
        <v>1</v>
      </c>
      <c r="AQ118" s="194">
        <f t="shared" si="246"/>
        <v>1</v>
      </c>
      <c r="AR118" s="194">
        <f t="shared" si="246"/>
        <v>1</v>
      </c>
      <c r="AS118" s="194">
        <f t="shared" si="246"/>
        <v>1</v>
      </c>
      <c r="AT118" s="194">
        <f t="shared" si="246"/>
        <v>1</v>
      </c>
      <c r="AU118" s="194">
        <f t="shared" si="246"/>
        <v>1</v>
      </c>
      <c r="AV118" s="194">
        <f t="shared" si="246"/>
        <v>1</v>
      </c>
      <c r="AW118" s="194">
        <f t="shared" si="246"/>
        <v>1</v>
      </c>
      <c r="AX118" s="194">
        <f t="shared" si="246"/>
        <v>1</v>
      </c>
      <c r="AY118" s="194">
        <f t="shared" si="246"/>
        <v>1</v>
      </c>
      <c r="AZ118" s="194">
        <f t="shared" si="246"/>
        <v>1</v>
      </c>
      <c r="BA118" s="194">
        <f t="shared" si="246"/>
        <v>1</v>
      </c>
      <c r="BB118" s="194">
        <f t="shared" si="246"/>
        <v>1</v>
      </c>
      <c r="BC118" s="194">
        <f t="shared" si="246"/>
        <v>1</v>
      </c>
      <c r="BD118" s="194">
        <f t="shared" si="246"/>
        <v>1</v>
      </c>
      <c r="BE118" s="194">
        <f t="shared" si="246"/>
        <v>1</v>
      </c>
      <c r="BF118" s="194">
        <f t="shared" si="246"/>
        <v>1</v>
      </c>
      <c r="BG118" s="194">
        <f t="shared" si="246"/>
        <v>1</v>
      </c>
      <c r="BH118" s="194">
        <f t="shared" si="246"/>
        <v>1</v>
      </c>
      <c r="BI118" s="194">
        <f t="shared" si="246"/>
        <v>1</v>
      </c>
      <c r="BJ118" s="194">
        <f t="shared" si="246"/>
        <v>1</v>
      </c>
      <c r="BK118" s="194">
        <f t="shared" si="246"/>
        <v>1</v>
      </c>
      <c r="BL118" s="194">
        <f t="shared" si="246"/>
        <v>1</v>
      </c>
      <c r="BM118" s="194">
        <f t="shared" si="246"/>
        <v>1</v>
      </c>
      <c r="BN118" s="194">
        <f t="shared" si="246"/>
        <v>1</v>
      </c>
      <c r="BO118" s="194">
        <f t="shared" si="246"/>
        <v>1</v>
      </c>
      <c r="BP118" s="194">
        <f t="shared" si="246"/>
        <v>1</v>
      </c>
      <c r="BQ118" s="194">
        <f t="shared" si="246"/>
        <v>1</v>
      </c>
      <c r="BR118" s="194">
        <f t="shared" si="246"/>
        <v>1</v>
      </c>
      <c r="BS118" s="194">
        <f t="shared" si="246"/>
        <v>1</v>
      </c>
      <c r="BT118" s="194">
        <f t="shared" si="246"/>
        <v>1</v>
      </c>
      <c r="BU118" s="194">
        <f t="shared" si="246"/>
        <v>1</v>
      </c>
      <c r="BV118" s="194">
        <f t="shared" si="246"/>
        <v>1</v>
      </c>
      <c r="BW118" s="194">
        <f t="shared" si="246"/>
        <v>1</v>
      </c>
      <c r="BX118" s="194">
        <f t="shared" si="246"/>
        <v>1</v>
      </c>
      <c r="BY118" s="194">
        <f t="shared" si="246"/>
        <v>1</v>
      </c>
      <c r="BZ118" s="194">
        <f t="shared" si="246"/>
        <v>1</v>
      </c>
      <c r="CA118" s="194">
        <f t="shared" si="246"/>
        <v>1</v>
      </c>
      <c r="CB118" s="194">
        <f t="shared" si="246"/>
        <v>1</v>
      </c>
      <c r="CC118" s="194">
        <f t="shared" si="246"/>
        <v>1</v>
      </c>
      <c r="CD118" s="194">
        <f t="shared" si="246"/>
        <v>1</v>
      </c>
      <c r="CE118" s="194">
        <f t="shared" si="246"/>
        <v>1</v>
      </c>
      <c r="CF118" s="194">
        <f t="shared" si="246"/>
        <v>1</v>
      </c>
      <c r="CG118" s="194">
        <f t="shared" si="246"/>
        <v>1</v>
      </c>
      <c r="CH118" s="194">
        <f t="shared" si="243"/>
        <v>1</v>
      </c>
      <c r="CI118" s="194">
        <f t="shared" si="243"/>
        <v>1</v>
      </c>
      <c r="CJ118" s="194">
        <f t="shared" si="243"/>
        <v>1</v>
      </c>
      <c r="CK118" s="194">
        <f t="shared" si="243"/>
        <v>1</v>
      </c>
      <c r="CL118" s="194">
        <f t="shared" si="243"/>
        <v>1</v>
      </c>
      <c r="CM118" s="194">
        <f t="shared" si="243"/>
        <v>1</v>
      </c>
      <c r="CN118" s="194">
        <f t="shared" si="243"/>
        <v>1</v>
      </c>
      <c r="CO118" s="194">
        <f t="shared" si="243"/>
        <v>1</v>
      </c>
      <c r="CP118" s="194">
        <f t="shared" si="243"/>
        <v>1</v>
      </c>
      <c r="CQ118" s="194">
        <f t="shared" si="243"/>
        <v>1</v>
      </c>
      <c r="CR118" s="194">
        <f t="shared" si="243"/>
        <v>1</v>
      </c>
      <c r="CS118" s="194">
        <f t="shared" si="243"/>
        <v>1</v>
      </c>
      <c r="CT118" s="194">
        <f t="shared" si="243"/>
        <v>1</v>
      </c>
      <c r="CU118" s="194">
        <f t="shared" si="243"/>
        <v>1</v>
      </c>
      <c r="CV118" s="194">
        <f t="shared" si="243"/>
        <v>1</v>
      </c>
      <c r="CW118" s="194">
        <f t="shared" si="243"/>
        <v>1</v>
      </c>
      <c r="CX118" s="194">
        <f t="shared" si="243"/>
        <v>1</v>
      </c>
      <c r="CY118" s="194">
        <f t="shared" si="243"/>
        <v>1</v>
      </c>
      <c r="CZ118" s="194">
        <f t="shared" si="243"/>
        <v>1</v>
      </c>
      <c r="DA118" s="194">
        <f t="shared" si="243"/>
        <v>1</v>
      </c>
      <c r="DB118" s="194">
        <f t="shared" si="243"/>
        <v>1</v>
      </c>
      <c r="DC118" s="194">
        <f t="shared" si="243"/>
        <v>1</v>
      </c>
      <c r="DD118" s="194">
        <f t="shared" si="243"/>
        <v>1</v>
      </c>
      <c r="DE118" s="194">
        <f t="shared" si="243"/>
        <v>1</v>
      </c>
      <c r="DF118" s="194">
        <f t="shared" si="243"/>
        <v>1</v>
      </c>
      <c r="DG118" s="194">
        <f t="shared" si="243"/>
        <v>1</v>
      </c>
      <c r="DH118" s="194">
        <f t="shared" si="243"/>
        <v>1</v>
      </c>
      <c r="DI118" s="194">
        <f t="shared" si="243"/>
        <v>1</v>
      </c>
      <c r="DJ118" s="194">
        <f t="shared" si="243"/>
        <v>1</v>
      </c>
      <c r="DK118" s="194">
        <f t="shared" si="243"/>
        <v>1</v>
      </c>
      <c r="DL118" s="194">
        <f t="shared" si="243"/>
        <v>1</v>
      </c>
      <c r="DM118" s="194">
        <f t="shared" si="244"/>
        <v>1</v>
      </c>
      <c r="DN118" s="194">
        <f t="shared" si="244"/>
        <v>1</v>
      </c>
      <c r="DO118" s="194">
        <f t="shared" si="244"/>
        <v>1</v>
      </c>
      <c r="DP118" s="194">
        <f t="shared" si="244"/>
        <v>1</v>
      </c>
      <c r="DQ118" s="194">
        <f t="shared" si="244"/>
        <v>1</v>
      </c>
      <c r="DR118" s="194">
        <f t="shared" si="244"/>
        <v>1</v>
      </c>
      <c r="DS118" s="194">
        <f t="shared" si="244"/>
        <v>1</v>
      </c>
      <c r="DT118" s="194">
        <f t="shared" si="244"/>
        <v>1</v>
      </c>
      <c r="DU118" s="194">
        <f t="shared" si="244"/>
        <v>1</v>
      </c>
      <c r="DV118" s="194">
        <f t="shared" si="244"/>
        <v>1</v>
      </c>
      <c r="DW118" s="194">
        <f t="shared" si="244"/>
        <v>1</v>
      </c>
      <c r="DX118" s="194">
        <f t="shared" si="244"/>
        <v>1</v>
      </c>
      <c r="DY118" s="194">
        <f t="shared" si="244"/>
        <v>1</v>
      </c>
      <c r="DZ118" s="194">
        <f t="shared" si="244"/>
        <v>1</v>
      </c>
      <c r="EA118" s="194">
        <f t="shared" si="244"/>
        <v>1</v>
      </c>
      <c r="EB118" s="194">
        <f t="shared" si="244"/>
        <v>1</v>
      </c>
      <c r="EC118" s="194">
        <f t="shared" si="244"/>
        <v>1</v>
      </c>
      <c r="ED118" s="194">
        <f t="shared" si="244"/>
        <v>1</v>
      </c>
      <c r="EE118" s="194">
        <f t="shared" si="244"/>
        <v>1</v>
      </c>
      <c r="EF118" s="194">
        <f t="shared" si="244"/>
        <v>1</v>
      </c>
      <c r="EG118" s="194">
        <f t="shared" si="244"/>
        <v>1</v>
      </c>
      <c r="EH118" s="194">
        <f t="shared" si="244"/>
        <v>1</v>
      </c>
      <c r="EI118" s="194">
        <f t="shared" si="244"/>
        <v>1</v>
      </c>
      <c r="EJ118" s="194">
        <f t="shared" si="244"/>
        <v>1</v>
      </c>
      <c r="EK118" s="194">
        <f t="shared" si="244"/>
        <v>1</v>
      </c>
      <c r="EL118" s="194">
        <f t="shared" si="244"/>
        <v>1</v>
      </c>
      <c r="EM118" s="194">
        <f t="shared" si="244"/>
        <v>1</v>
      </c>
      <c r="EN118" s="194">
        <f t="shared" si="244"/>
        <v>1</v>
      </c>
      <c r="EO118" s="194">
        <f t="shared" si="244"/>
        <v>1</v>
      </c>
      <c r="EP118" s="194">
        <f t="shared" si="244"/>
        <v>1</v>
      </c>
      <c r="EQ118" s="194">
        <f t="shared" si="244"/>
        <v>1</v>
      </c>
      <c r="ER118" s="194">
        <f t="shared" si="244"/>
        <v>1</v>
      </c>
      <c r="ES118" s="194">
        <f t="shared" si="244"/>
        <v>1</v>
      </c>
      <c r="ET118" s="194">
        <f t="shared" si="244"/>
        <v>1</v>
      </c>
      <c r="EU118" s="194">
        <f t="shared" si="244"/>
        <v>1</v>
      </c>
      <c r="EV118" s="194">
        <f t="shared" si="244"/>
        <v>1</v>
      </c>
      <c r="EW118" s="194">
        <f t="shared" si="245"/>
        <v>1</v>
      </c>
      <c r="EX118" s="194">
        <f t="shared" si="245"/>
        <v>1</v>
      </c>
      <c r="EY118" s="194">
        <f t="shared" si="245"/>
        <v>1</v>
      </c>
      <c r="EZ118" s="194">
        <f t="shared" si="245"/>
        <v>1</v>
      </c>
      <c r="FA118" s="194">
        <f t="shared" si="245"/>
        <v>1</v>
      </c>
      <c r="FB118" s="194">
        <f t="shared" si="245"/>
        <v>1</v>
      </c>
    </row>
    <row r="119" spans="2:158" ht="11.25" hidden="1" customHeight="1" outlineLevel="1" x14ac:dyDescent="0.2">
      <c r="B119" s="190"/>
      <c r="C119" s="288">
        <f t="shared" si="240"/>
        <v>5</v>
      </c>
      <c r="D119" s="288">
        <f t="shared" si="240"/>
        <v>0</v>
      </c>
      <c r="E119" s="289">
        <f t="shared" si="241"/>
        <v>43404</v>
      </c>
      <c r="F119" s="193">
        <v>1</v>
      </c>
      <c r="G119" s="193">
        <v>1</v>
      </c>
      <c r="H119" s="193">
        <v>1</v>
      </c>
      <c r="I119" s="193">
        <v>1</v>
      </c>
      <c r="J119" s="193">
        <v>1</v>
      </c>
      <c r="K119" s="193">
        <v>1</v>
      </c>
      <c r="L119" s="193">
        <v>1</v>
      </c>
      <c r="M119" s="193">
        <v>1</v>
      </c>
      <c r="N119" s="193">
        <v>1</v>
      </c>
      <c r="O119" s="193">
        <v>1</v>
      </c>
      <c r="P119" s="193">
        <v>1</v>
      </c>
      <c r="Q119" s="193">
        <v>1</v>
      </c>
      <c r="U119" s="194">
        <f t="shared" si="242"/>
        <v>1</v>
      </c>
      <c r="V119" s="194">
        <f t="shared" si="246"/>
        <v>1</v>
      </c>
      <c r="W119" s="194">
        <f t="shared" si="246"/>
        <v>1</v>
      </c>
      <c r="X119" s="194">
        <f t="shared" si="246"/>
        <v>1</v>
      </c>
      <c r="Y119" s="194">
        <f t="shared" si="246"/>
        <v>1</v>
      </c>
      <c r="Z119" s="194">
        <f t="shared" si="246"/>
        <v>1</v>
      </c>
      <c r="AA119" s="194">
        <f t="shared" si="246"/>
        <v>1</v>
      </c>
      <c r="AB119" s="194">
        <f t="shared" si="246"/>
        <v>1</v>
      </c>
      <c r="AC119" s="194">
        <f t="shared" si="246"/>
        <v>1</v>
      </c>
      <c r="AD119" s="194">
        <f t="shared" si="246"/>
        <v>1</v>
      </c>
      <c r="AE119" s="194">
        <f t="shared" si="246"/>
        <v>1</v>
      </c>
      <c r="AF119" s="194">
        <f t="shared" si="246"/>
        <v>1</v>
      </c>
      <c r="AG119" s="194">
        <f t="shared" si="246"/>
        <v>1</v>
      </c>
      <c r="AH119" s="194">
        <f t="shared" si="246"/>
        <v>1</v>
      </c>
      <c r="AI119" s="194">
        <f t="shared" si="246"/>
        <v>1</v>
      </c>
      <c r="AJ119" s="194">
        <f t="shared" si="246"/>
        <v>1</v>
      </c>
      <c r="AK119" s="194">
        <f t="shared" si="246"/>
        <v>1</v>
      </c>
      <c r="AL119" s="194">
        <f t="shared" si="246"/>
        <v>1</v>
      </c>
      <c r="AM119" s="194">
        <f t="shared" si="246"/>
        <v>1</v>
      </c>
      <c r="AN119" s="194">
        <f t="shared" si="246"/>
        <v>1</v>
      </c>
      <c r="AO119" s="194">
        <f t="shared" si="246"/>
        <v>1</v>
      </c>
      <c r="AP119" s="194">
        <f t="shared" si="246"/>
        <v>1</v>
      </c>
      <c r="AQ119" s="194">
        <f t="shared" si="246"/>
        <v>1</v>
      </c>
      <c r="AR119" s="194">
        <f t="shared" si="246"/>
        <v>1</v>
      </c>
      <c r="AS119" s="194">
        <f t="shared" si="246"/>
        <v>1</v>
      </c>
      <c r="AT119" s="194">
        <f t="shared" si="246"/>
        <v>1</v>
      </c>
      <c r="AU119" s="194">
        <f t="shared" si="246"/>
        <v>1</v>
      </c>
      <c r="AV119" s="194">
        <f t="shared" si="246"/>
        <v>1</v>
      </c>
      <c r="AW119" s="194">
        <f t="shared" si="246"/>
        <v>1</v>
      </c>
      <c r="AX119" s="194">
        <f t="shared" si="246"/>
        <v>1</v>
      </c>
      <c r="AY119" s="194">
        <f t="shared" si="246"/>
        <v>1</v>
      </c>
      <c r="AZ119" s="194">
        <f t="shared" si="246"/>
        <v>1</v>
      </c>
      <c r="BA119" s="194">
        <f t="shared" si="246"/>
        <v>1</v>
      </c>
      <c r="BB119" s="194">
        <f t="shared" si="246"/>
        <v>1</v>
      </c>
      <c r="BC119" s="194">
        <f t="shared" si="246"/>
        <v>1</v>
      </c>
      <c r="BD119" s="194">
        <f t="shared" si="246"/>
        <v>1</v>
      </c>
      <c r="BE119" s="194">
        <f t="shared" si="246"/>
        <v>1</v>
      </c>
      <c r="BF119" s="194">
        <f t="shared" si="246"/>
        <v>1</v>
      </c>
      <c r="BG119" s="194">
        <f t="shared" si="246"/>
        <v>1</v>
      </c>
      <c r="BH119" s="194">
        <f t="shared" si="246"/>
        <v>1</v>
      </c>
      <c r="BI119" s="194">
        <f t="shared" si="246"/>
        <v>1</v>
      </c>
      <c r="BJ119" s="194">
        <f t="shared" si="246"/>
        <v>1</v>
      </c>
      <c r="BK119" s="194">
        <f t="shared" si="246"/>
        <v>1</v>
      </c>
      <c r="BL119" s="194">
        <f t="shared" si="246"/>
        <v>1</v>
      </c>
      <c r="BM119" s="194">
        <f t="shared" si="246"/>
        <v>1</v>
      </c>
      <c r="BN119" s="194">
        <f t="shared" si="246"/>
        <v>1</v>
      </c>
      <c r="BO119" s="194">
        <f t="shared" si="246"/>
        <v>1</v>
      </c>
      <c r="BP119" s="194">
        <f t="shared" si="246"/>
        <v>1</v>
      </c>
      <c r="BQ119" s="194">
        <f t="shared" si="246"/>
        <v>1</v>
      </c>
      <c r="BR119" s="194">
        <f t="shared" si="246"/>
        <v>1</v>
      </c>
      <c r="BS119" s="194">
        <f t="shared" si="246"/>
        <v>1</v>
      </c>
      <c r="BT119" s="194">
        <f t="shared" si="246"/>
        <v>1</v>
      </c>
      <c r="BU119" s="194">
        <f t="shared" si="246"/>
        <v>1</v>
      </c>
      <c r="BV119" s="194">
        <f t="shared" si="246"/>
        <v>1</v>
      </c>
      <c r="BW119" s="194">
        <f t="shared" si="246"/>
        <v>1</v>
      </c>
      <c r="BX119" s="194">
        <f t="shared" si="246"/>
        <v>1</v>
      </c>
      <c r="BY119" s="194">
        <f t="shared" si="246"/>
        <v>1</v>
      </c>
      <c r="BZ119" s="194">
        <f t="shared" si="246"/>
        <v>1</v>
      </c>
      <c r="CA119" s="194">
        <f t="shared" si="246"/>
        <v>1</v>
      </c>
      <c r="CB119" s="194">
        <f t="shared" si="246"/>
        <v>1</v>
      </c>
      <c r="CC119" s="194">
        <f t="shared" si="246"/>
        <v>1</v>
      </c>
      <c r="CD119" s="194">
        <f t="shared" si="246"/>
        <v>1</v>
      </c>
      <c r="CE119" s="194">
        <f t="shared" si="246"/>
        <v>1</v>
      </c>
      <c r="CF119" s="194">
        <f t="shared" si="246"/>
        <v>1</v>
      </c>
      <c r="CG119" s="194">
        <f t="shared" ref="CG119:ER122" si="247">(CG$14&gt;=$E119)*INDEX($F119:$Q119,CG$16)</f>
        <v>1</v>
      </c>
      <c r="CH119" s="194">
        <f t="shared" si="247"/>
        <v>1</v>
      </c>
      <c r="CI119" s="194">
        <f t="shared" si="247"/>
        <v>1</v>
      </c>
      <c r="CJ119" s="194">
        <f t="shared" si="247"/>
        <v>1</v>
      </c>
      <c r="CK119" s="194">
        <f t="shared" si="247"/>
        <v>1</v>
      </c>
      <c r="CL119" s="194">
        <f t="shared" si="247"/>
        <v>1</v>
      </c>
      <c r="CM119" s="194">
        <f t="shared" si="247"/>
        <v>1</v>
      </c>
      <c r="CN119" s="194">
        <f t="shared" si="247"/>
        <v>1</v>
      </c>
      <c r="CO119" s="194">
        <f t="shared" si="247"/>
        <v>1</v>
      </c>
      <c r="CP119" s="194">
        <f t="shared" si="247"/>
        <v>1</v>
      </c>
      <c r="CQ119" s="194">
        <f t="shared" si="247"/>
        <v>1</v>
      </c>
      <c r="CR119" s="194">
        <f t="shared" si="247"/>
        <v>1</v>
      </c>
      <c r="CS119" s="194">
        <f t="shared" si="247"/>
        <v>1</v>
      </c>
      <c r="CT119" s="194">
        <f t="shared" si="247"/>
        <v>1</v>
      </c>
      <c r="CU119" s="194">
        <f t="shared" si="247"/>
        <v>1</v>
      </c>
      <c r="CV119" s="194">
        <f t="shared" si="247"/>
        <v>1</v>
      </c>
      <c r="CW119" s="194">
        <f t="shared" si="247"/>
        <v>1</v>
      </c>
      <c r="CX119" s="194">
        <f t="shared" si="247"/>
        <v>1</v>
      </c>
      <c r="CY119" s="194">
        <f t="shared" si="247"/>
        <v>1</v>
      </c>
      <c r="CZ119" s="194">
        <f t="shared" si="247"/>
        <v>1</v>
      </c>
      <c r="DA119" s="194">
        <f t="shared" si="247"/>
        <v>1</v>
      </c>
      <c r="DB119" s="194">
        <f t="shared" si="247"/>
        <v>1</v>
      </c>
      <c r="DC119" s="194">
        <f t="shared" si="247"/>
        <v>1</v>
      </c>
      <c r="DD119" s="194">
        <f t="shared" si="247"/>
        <v>1</v>
      </c>
      <c r="DE119" s="194">
        <f t="shared" si="247"/>
        <v>1</v>
      </c>
      <c r="DF119" s="194">
        <f t="shared" si="247"/>
        <v>1</v>
      </c>
      <c r="DG119" s="194">
        <f t="shared" si="247"/>
        <v>1</v>
      </c>
      <c r="DH119" s="194">
        <f t="shared" si="247"/>
        <v>1</v>
      </c>
      <c r="DI119" s="194">
        <f t="shared" si="247"/>
        <v>1</v>
      </c>
      <c r="DJ119" s="194">
        <f t="shared" si="247"/>
        <v>1</v>
      </c>
      <c r="DK119" s="194">
        <f t="shared" si="247"/>
        <v>1</v>
      </c>
      <c r="DL119" s="194">
        <f t="shared" si="247"/>
        <v>1</v>
      </c>
      <c r="DM119" s="194">
        <f t="shared" si="247"/>
        <v>1</v>
      </c>
      <c r="DN119" s="194">
        <f t="shared" si="247"/>
        <v>1</v>
      </c>
      <c r="DO119" s="194">
        <f t="shared" si="247"/>
        <v>1</v>
      </c>
      <c r="DP119" s="194">
        <f t="shared" si="247"/>
        <v>1</v>
      </c>
      <c r="DQ119" s="194">
        <f t="shared" si="247"/>
        <v>1</v>
      </c>
      <c r="DR119" s="194">
        <f t="shared" si="247"/>
        <v>1</v>
      </c>
      <c r="DS119" s="194">
        <f t="shared" si="247"/>
        <v>1</v>
      </c>
      <c r="DT119" s="194">
        <f t="shared" si="247"/>
        <v>1</v>
      </c>
      <c r="DU119" s="194">
        <f t="shared" si="247"/>
        <v>1</v>
      </c>
      <c r="DV119" s="194">
        <f t="shared" si="247"/>
        <v>1</v>
      </c>
      <c r="DW119" s="194">
        <f t="shared" si="247"/>
        <v>1</v>
      </c>
      <c r="DX119" s="194">
        <f t="shared" si="247"/>
        <v>1</v>
      </c>
      <c r="DY119" s="194">
        <f t="shared" si="247"/>
        <v>1</v>
      </c>
      <c r="DZ119" s="194">
        <f t="shared" si="247"/>
        <v>1</v>
      </c>
      <c r="EA119" s="194">
        <f t="shared" si="247"/>
        <v>1</v>
      </c>
      <c r="EB119" s="194">
        <f t="shared" si="247"/>
        <v>1</v>
      </c>
      <c r="EC119" s="194">
        <f t="shared" si="247"/>
        <v>1</v>
      </c>
      <c r="ED119" s="194">
        <f t="shared" si="247"/>
        <v>1</v>
      </c>
      <c r="EE119" s="194">
        <f t="shared" si="247"/>
        <v>1</v>
      </c>
      <c r="EF119" s="194">
        <f t="shared" si="247"/>
        <v>1</v>
      </c>
      <c r="EG119" s="194">
        <f t="shared" si="247"/>
        <v>1</v>
      </c>
      <c r="EH119" s="194">
        <f t="shared" si="247"/>
        <v>1</v>
      </c>
      <c r="EI119" s="194">
        <f t="shared" si="247"/>
        <v>1</v>
      </c>
      <c r="EJ119" s="194">
        <f t="shared" si="247"/>
        <v>1</v>
      </c>
      <c r="EK119" s="194">
        <f t="shared" si="247"/>
        <v>1</v>
      </c>
      <c r="EL119" s="194">
        <f t="shared" si="247"/>
        <v>1</v>
      </c>
      <c r="EM119" s="194">
        <f t="shared" si="247"/>
        <v>1</v>
      </c>
      <c r="EN119" s="194">
        <f t="shared" si="247"/>
        <v>1</v>
      </c>
      <c r="EO119" s="194">
        <f t="shared" si="247"/>
        <v>1</v>
      </c>
      <c r="EP119" s="194">
        <f t="shared" si="247"/>
        <v>1</v>
      </c>
      <c r="EQ119" s="194">
        <f t="shared" si="247"/>
        <v>1</v>
      </c>
      <c r="ER119" s="194">
        <f t="shared" si="247"/>
        <v>1</v>
      </c>
      <c r="ES119" s="194">
        <f t="shared" si="244"/>
        <v>1</v>
      </c>
      <c r="ET119" s="194">
        <f t="shared" si="244"/>
        <v>1</v>
      </c>
      <c r="EU119" s="194">
        <f t="shared" si="244"/>
        <v>1</v>
      </c>
      <c r="EV119" s="194">
        <f t="shared" si="244"/>
        <v>1</v>
      </c>
      <c r="EW119" s="194">
        <f t="shared" si="245"/>
        <v>1</v>
      </c>
      <c r="EX119" s="194">
        <f t="shared" si="245"/>
        <v>1</v>
      </c>
      <c r="EY119" s="194">
        <f t="shared" si="245"/>
        <v>1</v>
      </c>
      <c r="EZ119" s="194">
        <f t="shared" si="245"/>
        <v>1</v>
      </c>
      <c r="FA119" s="194">
        <f t="shared" si="245"/>
        <v>1</v>
      </c>
      <c r="FB119" s="194">
        <f t="shared" si="245"/>
        <v>1</v>
      </c>
    </row>
    <row r="120" spans="2:158" ht="11.25" hidden="1" customHeight="1" outlineLevel="1" x14ac:dyDescent="0.2">
      <c r="B120" s="190"/>
      <c r="C120" s="288">
        <f t="shared" si="240"/>
        <v>6</v>
      </c>
      <c r="D120" s="288">
        <f t="shared" si="240"/>
        <v>0</v>
      </c>
      <c r="E120" s="289">
        <f t="shared" si="241"/>
        <v>43404</v>
      </c>
      <c r="F120" s="193">
        <v>1</v>
      </c>
      <c r="G120" s="193">
        <v>1</v>
      </c>
      <c r="H120" s="193">
        <v>1</v>
      </c>
      <c r="I120" s="193">
        <v>1</v>
      </c>
      <c r="J120" s="193">
        <v>1</v>
      </c>
      <c r="K120" s="193">
        <v>1</v>
      </c>
      <c r="L120" s="193">
        <v>1</v>
      </c>
      <c r="M120" s="193">
        <v>1</v>
      </c>
      <c r="N120" s="193">
        <v>1</v>
      </c>
      <c r="O120" s="193">
        <v>1</v>
      </c>
      <c r="P120" s="193">
        <v>1</v>
      </c>
      <c r="Q120" s="193">
        <v>1</v>
      </c>
      <c r="U120" s="194">
        <f t="shared" si="242"/>
        <v>1</v>
      </c>
      <c r="V120" s="194">
        <f t="shared" ref="V120:CG123" si="248">(V$14&gt;=$E120)*INDEX($F120:$Q120,V$16)</f>
        <v>1</v>
      </c>
      <c r="W120" s="194">
        <f t="shared" si="248"/>
        <v>1</v>
      </c>
      <c r="X120" s="194">
        <f t="shared" si="248"/>
        <v>1</v>
      </c>
      <c r="Y120" s="194">
        <f t="shared" si="248"/>
        <v>1</v>
      </c>
      <c r="Z120" s="194">
        <f t="shared" si="248"/>
        <v>1</v>
      </c>
      <c r="AA120" s="194">
        <f t="shared" si="248"/>
        <v>1</v>
      </c>
      <c r="AB120" s="194">
        <f t="shared" si="248"/>
        <v>1</v>
      </c>
      <c r="AC120" s="194">
        <f t="shared" si="248"/>
        <v>1</v>
      </c>
      <c r="AD120" s="194">
        <f t="shared" si="248"/>
        <v>1</v>
      </c>
      <c r="AE120" s="194">
        <f t="shared" si="248"/>
        <v>1</v>
      </c>
      <c r="AF120" s="194">
        <f t="shared" si="248"/>
        <v>1</v>
      </c>
      <c r="AG120" s="194">
        <f t="shared" si="248"/>
        <v>1</v>
      </c>
      <c r="AH120" s="194">
        <f t="shared" si="248"/>
        <v>1</v>
      </c>
      <c r="AI120" s="194">
        <f t="shared" si="248"/>
        <v>1</v>
      </c>
      <c r="AJ120" s="194">
        <f t="shared" si="248"/>
        <v>1</v>
      </c>
      <c r="AK120" s="194">
        <f t="shared" si="248"/>
        <v>1</v>
      </c>
      <c r="AL120" s="194">
        <f t="shared" si="248"/>
        <v>1</v>
      </c>
      <c r="AM120" s="194">
        <f t="shared" si="248"/>
        <v>1</v>
      </c>
      <c r="AN120" s="194">
        <f t="shared" si="248"/>
        <v>1</v>
      </c>
      <c r="AO120" s="194">
        <f t="shared" si="248"/>
        <v>1</v>
      </c>
      <c r="AP120" s="194">
        <f t="shared" si="248"/>
        <v>1</v>
      </c>
      <c r="AQ120" s="194">
        <f t="shared" si="248"/>
        <v>1</v>
      </c>
      <c r="AR120" s="194">
        <f t="shared" si="248"/>
        <v>1</v>
      </c>
      <c r="AS120" s="194">
        <f t="shared" si="248"/>
        <v>1</v>
      </c>
      <c r="AT120" s="194">
        <f t="shared" si="248"/>
        <v>1</v>
      </c>
      <c r="AU120" s="194">
        <f t="shared" si="248"/>
        <v>1</v>
      </c>
      <c r="AV120" s="194">
        <f t="shared" si="248"/>
        <v>1</v>
      </c>
      <c r="AW120" s="194">
        <f t="shared" si="248"/>
        <v>1</v>
      </c>
      <c r="AX120" s="194">
        <f t="shared" si="248"/>
        <v>1</v>
      </c>
      <c r="AY120" s="194">
        <f t="shared" si="248"/>
        <v>1</v>
      </c>
      <c r="AZ120" s="194">
        <f t="shared" si="248"/>
        <v>1</v>
      </c>
      <c r="BA120" s="194">
        <f t="shared" si="248"/>
        <v>1</v>
      </c>
      <c r="BB120" s="194">
        <f t="shared" si="248"/>
        <v>1</v>
      </c>
      <c r="BC120" s="194">
        <f t="shared" si="248"/>
        <v>1</v>
      </c>
      <c r="BD120" s="194">
        <f t="shared" si="248"/>
        <v>1</v>
      </c>
      <c r="BE120" s="194">
        <f t="shared" si="248"/>
        <v>1</v>
      </c>
      <c r="BF120" s="194">
        <f t="shared" si="248"/>
        <v>1</v>
      </c>
      <c r="BG120" s="194">
        <f t="shared" si="248"/>
        <v>1</v>
      </c>
      <c r="BH120" s="194">
        <f t="shared" si="248"/>
        <v>1</v>
      </c>
      <c r="BI120" s="194">
        <f t="shared" si="248"/>
        <v>1</v>
      </c>
      <c r="BJ120" s="194">
        <f t="shared" si="248"/>
        <v>1</v>
      </c>
      <c r="BK120" s="194">
        <f t="shared" si="248"/>
        <v>1</v>
      </c>
      <c r="BL120" s="194">
        <f t="shared" si="248"/>
        <v>1</v>
      </c>
      <c r="BM120" s="194">
        <f t="shared" si="248"/>
        <v>1</v>
      </c>
      <c r="BN120" s="194">
        <f t="shared" si="248"/>
        <v>1</v>
      </c>
      <c r="BO120" s="194">
        <f t="shared" si="248"/>
        <v>1</v>
      </c>
      <c r="BP120" s="194">
        <f t="shared" si="248"/>
        <v>1</v>
      </c>
      <c r="BQ120" s="194">
        <f t="shared" si="248"/>
        <v>1</v>
      </c>
      <c r="BR120" s="194">
        <f t="shared" si="248"/>
        <v>1</v>
      </c>
      <c r="BS120" s="194">
        <f t="shared" si="248"/>
        <v>1</v>
      </c>
      <c r="BT120" s="194">
        <f t="shared" si="248"/>
        <v>1</v>
      </c>
      <c r="BU120" s="194">
        <f t="shared" si="248"/>
        <v>1</v>
      </c>
      <c r="BV120" s="194">
        <f t="shared" si="248"/>
        <v>1</v>
      </c>
      <c r="BW120" s="194">
        <f t="shared" si="248"/>
        <v>1</v>
      </c>
      <c r="BX120" s="194">
        <f t="shared" si="248"/>
        <v>1</v>
      </c>
      <c r="BY120" s="194">
        <f t="shared" si="248"/>
        <v>1</v>
      </c>
      <c r="BZ120" s="194">
        <f t="shared" si="248"/>
        <v>1</v>
      </c>
      <c r="CA120" s="194">
        <f t="shared" si="248"/>
        <v>1</v>
      </c>
      <c r="CB120" s="194">
        <f t="shared" si="248"/>
        <v>1</v>
      </c>
      <c r="CC120" s="194">
        <f t="shared" si="248"/>
        <v>1</v>
      </c>
      <c r="CD120" s="194">
        <f t="shared" si="248"/>
        <v>1</v>
      </c>
      <c r="CE120" s="194">
        <f t="shared" si="248"/>
        <v>1</v>
      </c>
      <c r="CF120" s="194">
        <f t="shared" si="248"/>
        <v>1</v>
      </c>
      <c r="CG120" s="194">
        <f t="shared" si="248"/>
        <v>1</v>
      </c>
      <c r="CH120" s="194">
        <f t="shared" si="247"/>
        <v>1</v>
      </c>
      <c r="CI120" s="194">
        <f t="shared" si="247"/>
        <v>1</v>
      </c>
      <c r="CJ120" s="194">
        <f t="shared" si="247"/>
        <v>1</v>
      </c>
      <c r="CK120" s="194">
        <f t="shared" si="247"/>
        <v>1</v>
      </c>
      <c r="CL120" s="194">
        <f t="shared" si="247"/>
        <v>1</v>
      </c>
      <c r="CM120" s="194">
        <f t="shared" si="247"/>
        <v>1</v>
      </c>
      <c r="CN120" s="194">
        <f t="shared" si="247"/>
        <v>1</v>
      </c>
      <c r="CO120" s="194">
        <f t="shared" si="247"/>
        <v>1</v>
      </c>
      <c r="CP120" s="194">
        <f t="shared" si="247"/>
        <v>1</v>
      </c>
      <c r="CQ120" s="194">
        <f t="shared" si="247"/>
        <v>1</v>
      </c>
      <c r="CR120" s="194">
        <f t="shared" si="247"/>
        <v>1</v>
      </c>
      <c r="CS120" s="194">
        <f t="shared" si="247"/>
        <v>1</v>
      </c>
      <c r="CT120" s="194">
        <f t="shared" si="247"/>
        <v>1</v>
      </c>
      <c r="CU120" s="194">
        <f t="shared" si="247"/>
        <v>1</v>
      </c>
      <c r="CV120" s="194">
        <f t="shared" si="247"/>
        <v>1</v>
      </c>
      <c r="CW120" s="194">
        <f t="shared" si="247"/>
        <v>1</v>
      </c>
      <c r="CX120" s="194">
        <f t="shared" si="247"/>
        <v>1</v>
      </c>
      <c r="CY120" s="194">
        <f t="shared" si="247"/>
        <v>1</v>
      </c>
      <c r="CZ120" s="194">
        <f t="shared" si="247"/>
        <v>1</v>
      </c>
      <c r="DA120" s="194">
        <f t="shared" si="247"/>
        <v>1</v>
      </c>
      <c r="DB120" s="194">
        <f t="shared" si="247"/>
        <v>1</v>
      </c>
      <c r="DC120" s="194">
        <f t="shared" si="247"/>
        <v>1</v>
      </c>
      <c r="DD120" s="194">
        <f t="shared" si="247"/>
        <v>1</v>
      </c>
      <c r="DE120" s="194">
        <f t="shared" si="247"/>
        <v>1</v>
      </c>
      <c r="DF120" s="194">
        <f t="shared" si="247"/>
        <v>1</v>
      </c>
      <c r="DG120" s="194">
        <f t="shared" si="247"/>
        <v>1</v>
      </c>
      <c r="DH120" s="194">
        <f t="shared" si="247"/>
        <v>1</v>
      </c>
      <c r="DI120" s="194">
        <f t="shared" si="247"/>
        <v>1</v>
      </c>
      <c r="DJ120" s="194">
        <f t="shared" si="247"/>
        <v>1</v>
      </c>
      <c r="DK120" s="194">
        <f t="shared" si="247"/>
        <v>1</v>
      </c>
      <c r="DL120" s="194">
        <f t="shared" si="247"/>
        <v>1</v>
      </c>
      <c r="DM120" s="194">
        <f t="shared" si="247"/>
        <v>1</v>
      </c>
      <c r="DN120" s="194">
        <f t="shared" si="247"/>
        <v>1</v>
      </c>
      <c r="DO120" s="194">
        <f t="shared" si="247"/>
        <v>1</v>
      </c>
      <c r="DP120" s="194">
        <f t="shared" si="247"/>
        <v>1</v>
      </c>
      <c r="DQ120" s="194">
        <f t="shared" si="247"/>
        <v>1</v>
      </c>
      <c r="DR120" s="194">
        <f t="shared" si="247"/>
        <v>1</v>
      </c>
      <c r="DS120" s="194">
        <f t="shared" si="247"/>
        <v>1</v>
      </c>
      <c r="DT120" s="194">
        <f t="shared" si="247"/>
        <v>1</v>
      </c>
      <c r="DU120" s="194">
        <f t="shared" si="247"/>
        <v>1</v>
      </c>
      <c r="DV120" s="194">
        <f t="shared" si="247"/>
        <v>1</v>
      </c>
      <c r="DW120" s="194">
        <f t="shared" si="247"/>
        <v>1</v>
      </c>
      <c r="DX120" s="194">
        <f t="shared" si="247"/>
        <v>1</v>
      </c>
      <c r="DY120" s="194">
        <f t="shared" si="247"/>
        <v>1</v>
      </c>
      <c r="DZ120" s="194">
        <f t="shared" si="247"/>
        <v>1</v>
      </c>
      <c r="EA120" s="194">
        <f t="shared" si="247"/>
        <v>1</v>
      </c>
      <c r="EB120" s="194">
        <f t="shared" si="247"/>
        <v>1</v>
      </c>
      <c r="EC120" s="194">
        <f t="shared" si="247"/>
        <v>1</v>
      </c>
      <c r="ED120" s="194">
        <f t="shared" si="247"/>
        <v>1</v>
      </c>
      <c r="EE120" s="194">
        <f t="shared" si="247"/>
        <v>1</v>
      </c>
      <c r="EF120" s="194">
        <f t="shared" si="247"/>
        <v>1</v>
      </c>
      <c r="EG120" s="194">
        <f t="shared" si="247"/>
        <v>1</v>
      </c>
      <c r="EH120" s="194">
        <f t="shared" si="247"/>
        <v>1</v>
      </c>
      <c r="EI120" s="194">
        <f t="shared" si="247"/>
        <v>1</v>
      </c>
      <c r="EJ120" s="194">
        <f t="shared" si="247"/>
        <v>1</v>
      </c>
      <c r="EK120" s="194">
        <f t="shared" si="247"/>
        <v>1</v>
      </c>
      <c r="EL120" s="194">
        <f t="shared" si="247"/>
        <v>1</v>
      </c>
      <c r="EM120" s="194">
        <f t="shared" si="247"/>
        <v>1</v>
      </c>
      <c r="EN120" s="194">
        <f t="shared" si="247"/>
        <v>1</v>
      </c>
      <c r="EO120" s="194">
        <f t="shared" si="247"/>
        <v>1</v>
      </c>
      <c r="EP120" s="194">
        <f t="shared" si="247"/>
        <v>1</v>
      </c>
      <c r="EQ120" s="194">
        <f t="shared" si="247"/>
        <v>1</v>
      </c>
      <c r="ER120" s="194">
        <f t="shared" si="247"/>
        <v>1</v>
      </c>
      <c r="ES120" s="194">
        <f t="shared" si="244"/>
        <v>1</v>
      </c>
      <c r="ET120" s="194">
        <f t="shared" si="244"/>
        <v>1</v>
      </c>
      <c r="EU120" s="194">
        <f t="shared" si="244"/>
        <v>1</v>
      </c>
      <c r="EV120" s="194">
        <f t="shared" si="244"/>
        <v>1</v>
      </c>
      <c r="EW120" s="194">
        <f t="shared" si="245"/>
        <v>1</v>
      </c>
      <c r="EX120" s="194">
        <f t="shared" si="245"/>
        <v>1</v>
      </c>
      <c r="EY120" s="194">
        <f t="shared" si="245"/>
        <v>1</v>
      </c>
      <c r="EZ120" s="194">
        <f t="shared" si="245"/>
        <v>1</v>
      </c>
      <c r="FA120" s="194">
        <f t="shared" si="245"/>
        <v>1</v>
      </c>
      <c r="FB120" s="194">
        <f t="shared" si="245"/>
        <v>1</v>
      </c>
    </row>
    <row r="121" spans="2:158" ht="11.25" hidden="1" customHeight="1" outlineLevel="1" x14ac:dyDescent="0.2">
      <c r="B121" s="190"/>
      <c r="C121" s="288">
        <f t="shared" si="240"/>
        <v>7</v>
      </c>
      <c r="D121" s="288">
        <f t="shared" si="240"/>
        <v>0</v>
      </c>
      <c r="E121" s="289">
        <f t="shared" si="241"/>
        <v>43404</v>
      </c>
      <c r="F121" s="193">
        <v>1</v>
      </c>
      <c r="G121" s="193">
        <v>1</v>
      </c>
      <c r="H121" s="193">
        <v>1</v>
      </c>
      <c r="I121" s="193">
        <v>1</v>
      </c>
      <c r="J121" s="193">
        <v>1</v>
      </c>
      <c r="K121" s="193">
        <v>1</v>
      </c>
      <c r="L121" s="193">
        <v>1</v>
      </c>
      <c r="M121" s="193">
        <v>1</v>
      </c>
      <c r="N121" s="193">
        <v>1</v>
      </c>
      <c r="O121" s="193">
        <v>1</v>
      </c>
      <c r="P121" s="193">
        <v>1</v>
      </c>
      <c r="Q121" s="193">
        <v>1</v>
      </c>
      <c r="U121" s="194">
        <f t="shared" si="242"/>
        <v>1</v>
      </c>
      <c r="V121" s="194">
        <f t="shared" si="248"/>
        <v>1</v>
      </c>
      <c r="W121" s="194">
        <f t="shared" si="248"/>
        <v>1</v>
      </c>
      <c r="X121" s="194">
        <f t="shared" si="248"/>
        <v>1</v>
      </c>
      <c r="Y121" s="194">
        <f t="shared" si="248"/>
        <v>1</v>
      </c>
      <c r="Z121" s="194">
        <f t="shared" si="248"/>
        <v>1</v>
      </c>
      <c r="AA121" s="194">
        <f t="shared" si="248"/>
        <v>1</v>
      </c>
      <c r="AB121" s="194">
        <f t="shared" si="248"/>
        <v>1</v>
      </c>
      <c r="AC121" s="194">
        <f t="shared" si="248"/>
        <v>1</v>
      </c>
      <c r="AD121" s="194">
        <f t="shared" si="248"/>
        <v>1</v>
      </c>
      <c r="AE121" s="194">
        <f t="shared" si="248"/>
        <v>1</v>
      </c>
      <c r="AF121" s="194">
        <f t="shared" si="248"/>
        <v>1</v>
      </c>
      <c r="AG121" s="194">
        <f t="shared" si="248"/>
        <v>1</v>
      </c>
      <c r="AH121" s="194">
        <f t="shared" si="248"/>
        <v>1</v>
      </c>
      <c r="AI121" s="194">
        <f t="shared" si="248"/>
        <v>1</v>
      </c>
      <c r="AJ121" s="194">
        <f t="shared" si="248"/>
        <v>1</v>
      </c>
      <c r="AK121" s="194">
        <f t="shared" si="248"/>
        <v>1</v>
      </c>
      <c r="AL121" s="194">
        <f t="shared" si="248"/>
        <v>1</v>
      </c>
      <c r="AM121" s="194">
        <f t="shared" si="248"/>
        <v>1</v>
      </c>
      <c r="AN121" s="194">
        <f t="shared" si="248"/>
        <v>1</v>
      </c>
      <c r="AO121" s="194">
        <f t="shared" si="248"/>
        <v>1</v>
      </c>
      <c r="AP121" s="194">
        <f t="shared" si="248"/>
        <v>1</v>
      </c>
      <c r="AQ121" s="194">
        <f t="shared" si="248"/>
        <v>1</v>
      </c>
      <c r="AR121" s="194">
        <f t="shared" si="248"/>
        <v>1</v>
      </c>
      <c r="AS121" s="194">
        <f t="shared" si="248"/>
        <v>1</v>
      </c>
      <c r="AT121" s="194">
        <f t="shared" si="248"/>
        <v>1</v>
      </c>
      <c r="AU121" s="194">
        <f t="shared" si="248"/>
        <v>1</v>
      </c>
      <c r="AV121" s="194">
        <f t="shared" si="248"/>
        <v>1</v>
      </c>
      <c r="AW121" s="194">
        <f t="shared" si="248"/>
        <v>1</v>
      </c>
      <c r="AX121" s="194">
        <f t="shared" si="248"/>
        <v>1</v>
      </c>
      <c r="AY121" s="194">
        <f t="shared" si="248"/>
        <v>1</v>
      </c>
      <c r="AZ121" s="194">
        <f t="shared" si="248"/>
        <v>1</v>
      </c>
      <c r="BA121" s="194">
        <f t="shared" si="248"/>
        <v>1</v>
      </c>
      <c r="BB121" s="194">
        <f t="shared" si="248"/>
        <v>1</v>
      </c>
      <c r="BC121" s="194">
        <f t="shared" si="248"/>
        <v>1</v>
      </c>
      <c r="BD121" s="194">
        <f t="shared" si="248"/>
        <v>1</v>
      </c>
      <c r="BE121" s="194">
        <f t="shared" si="248"/>
        <v>1</v>
      </c>
      <c r="BF121" s="194">
        <f t="shared" si="248"/>
        <v>1</v>
      </c>
      <c r="BG121" s="194">
        <f t="shared" si="248"/>
        <v>1</v>
      </c>
      <c r="BH121" s="194">
        <f t="shared" si="248"/>
        <v>1</v>
      </c>
      <c r="BI121" s="194">
        <f t="shared" si="248"/>
        <v>1</v>
      </c>
      <c r="BJ121" s="194">
        <f t="shared" si="248"/>
        <v>1</v>
      </c>
      <c r="BK121" s="194">
        <f t="shared" si="248"/>
        <v>1</v>
      </c>
      <c r="BL121" s="194">
        <f t="shared" si="248"/>
        <v>1</v>
      </c>
      <c r="BM121" s="194">
        <f t="shared" si="248"/>
        <v>1</v>
      </c>
      <c r="BN121" s="194">
        <f t="shared" si="248"/>
        <v>1</v>
      </c>
      <c r="BO121" s="194">
        <f t="shared" si="248"/>
        <v>1</v>
      </c>
      <c r="BP121" s="194">
        <f t="shared" si="248"/>
        <v>1</v>
      </c>
      <c r="BQ121" s="194">
        <f t="shared" si="248"/>
        <v>1</v>
      </c>
      <c r="BR121" s="194">
        <f t="shared" si="248"/>
        <v>1</v>
      </c>
      <c r="BS121" s="194">
        <f t="shared" si="248"/>
        <v>1</v>
      </c>
      <c r="BT121" s="194">
        <f t="shared" si="248"/>
        <v>1</v>
      </c>
      <c r="BU121" s="194">
        <f t="shared" si="248"/>
        <v>1</v>
      </c>
      <c r="BV121" s="194">
        <f t="shared" si="248"/>
        <v>1</v>
      </c>
      <c r="BW121" s="194">
        <f t="shared" si="248"/>
        <v>1</v>
      </c>
      <c r="BX121" s="194">
        <f t="shared" si="248"/>
        <v>1</v>
      </c>
      <c r="BY121" s="194">
        <f t="shared" si="248"/>
        <v>1</v>
      </c>
      <c r="BZ121" s="194">
        <f t="shared" si="248"/>
        <v>1</v>
      </c>
      <c r="CA121" s="194">
        <f t="shared" si="248"/>
        <v>1</v>
      </c>
      <c r="CB121" s="194">
        <f t="shared" si="248"/>
        <v>1</v>
      </c>
      <c r="CC121" s="194">
        <f t="shared" si="248"/>
        <v>1</v>
      </c>
      <c r="CD121" s="194">
        <f t="shared" si="248"/>
        <v>1</v>
      </c>
      <c r="CE121" s="194">
        <f t="shared" si="248"/>
        <v>1</v>
      </c>
      <c r="CF121" s="194">
        <f t="shared" si="248"/>
        <v>1</v>
      </c>
      <c r="CG121" s="194">
        <f t="shared" si="248"/>
        <v>1</v>
      </c>
      <c r="CH121" s="194">
        <f t="shared" si="247"/>
        <v>1</v>
      </c>
      <c r="CI121" s="194">
        <f t="shared" si="247"/>
        <v>1</v>
      </c>
      <c r="CJ121" s="194">
        <f t="shared" si="247"/>
        <v>1</v>
      </c>
      <c r="CK121" s="194">
        <f t="shared" si="247"/>
        <v>1</v>
      </c>
      <c r="CL121" s="194">
        <f t="shared" si="247"/>
        <v>1</v>
      </c>
      <c r="CM121" s="194">
        <f t="shared" si="247"/>
        <v>1</v>
      </c>
      <c r="CN121" s="194">
        <f t="shared" si="247"/>
        <v>1</v>
      </c>
      <c r="CO121" s="194">
        <f t="shared" si="247"/>
        <v>1</v>
      </c>
      <c r="CP121" s="194">
        <f t="shared" si="247"/>
        <v>1</v>
      </c>
      <c r="CQ121" s="194">
        <f t="shared" si="247"/>
        <v>1</v>
      </c>
      <c r="CR121" s="194">
        <f t="shared" si="247"/>
        <v>1</v>
      </c>
      <c r="CS121" s="194">
        <f t="shared" si="247"/>
        <v>1</v>
      </c>
      <c r="CT121" s="194">
        <f t="shared" si="247"/>
        <v>1</v>
      </c>
      <c r="CU121" s="194">
        <f t="shared" si="247"/>
        <v>1</v>
      </c>
      <c r="CV121" s="194">
        <f t="shared" si="247"/>
        <v>1</v>
      </c>
      <c r="CW121" s="194">
        <f t="shared" si="247"/>
        <v>1</v>
      </c>
      <c r="CX121" s="194">
        <f t="shared" si="247"/>
        <v>1</v>
      </c>
      <c r="CY121" s="194">
        <f t="shared" si="247"/>
        <v>1</v>
      </c>
      <c r="CZ121" s="194">
        <f t="shared" si="247"/>
        <v>1</v>
      </c>
      <c r="DA121" s="194">
        <f t="shared" si="247"/>
        <v>1</v>
      </c>
      <c r="DB121" s="194">
        <f t="shared" si="247"/>
        <v>1</v>
      </c>
      <c r="DC121" s="194">
        <f t="shared" si="247"/>
        <v>1</v>
      </c>
      <c r="DD121" s="194">
        <f t="shared" si="247"/>
        <v>1</v>
      </c>
      <c r="DE121" s="194">
        <f t="shared" si="247"/>
        <v>1</v>
      </c>
      <c r="DF121" s="194">
        <f t="shared" si="247"/>
        <v>1</v>
      </c>
      <c r="DG121" s="194">
        <f t="shared" si="247"/>
        <v>1</v>
      </c>
      <c r="DH121" s="194">
        <f t="shared" si="247"/>
        <v>1</v>
      </c>
      <c r="DI121" s="194">
        <f t="shared" si="247"/>
        <v>1</v>
      </c>
      <c r="DJ121" s="194">
        <f t="shared" si="247"/>
        <v>1</v>
      </c>
      <c r="DK121" s="194">
        <f t="shared" si="247"/>
        <v>1</v>
      </c>
      <c r="DL121" s="194">
        <f t="shared" si="247"/>
        <v>1</v>
      </c>
      <c r="DM121" s="194">
        <f t="shared" si="247"/>
        <v>1</v>
      </c>
      <c r="DN121" s="194">
        <f t="shared" si="247"/>
        <v>1</v>
      </c>
      <c r="DO121" s="194">
        <f t="shared" si="247"/>
        <v>1</v>
      </c>
      <c r="DP121" s="194">
        <f t="shared" si="247"/>
        <v>1</v>
      </c>
      <c r="DQ121" s="194">
        <f t="shared" si="247"/>
        <v>1</v>
      </c>
      <c r="DR121" s="194">
        <f t="shared" si="247"/>
        <v>1</v>
      </c>
      <c r="DS121" s="194">
        <f t="shared" si="247"/>
        <v>1</v>
      </c>
      <c r="DT121" s="194">
        <f t="shared" si="247"/>
        <v>1</v>
      </c>
      <c r="DU121" s="194">
        <f t="shared" si="247"/>
        <v>1</v>
      </c>
      <c r="DV121" s="194">
        <f t="shared" si="247"/>
        <v>1</v>
      </c>
      <c r="DW121" s="194">
        <f t="shared" si="247"/>
        <v>1</v>
      </c>
      <c r="DX121" s="194">
        <f t="shared" si="247"/>
        <v>1</v>
      </c>
      <c r="DY121" s="194">
        <f t="shared" si="247"/>
        <v>1</v>
      </c>
      <c r="DZ121" s="194">
        <f t="shared" si="247"/>
        <v>1</v>
      </c>
      <c r="EA121" s="194">
        <f t="shared" si="247"/>
        <v>1</v>
      </c>
      <c r="EB121" s="194">
        <f t="shared" si="247"/>
        <v>1</v>
      </c>
      <c r="EC121" s="194">
        <f t="shared" si="247"/>
        <v>1</v>
      </c>
      <c r="ED121" s="194">
        <f t="shared" si="247"/>
        <v>1</v>
      </c>
      <c r="EE121" s="194">
        <f t="shared" si="247"/>
        <v>1</v>
      </c>
      <c r="EF121" s="194">
        <f t="shared" si="247"/>
        <v>1</v>
      </c>
      <c r="EG121" s="194">
        <f t="shared" si="247"/>
        <v>1</v>
      </c>
      <c r="EH121" s="194">
        <f t="shared" si="247"/>
        <v>1</v>
      </c>
      <c r="EI121" s="194">
        <f t="shared" si="247"/>
        <v>1</v>
      </c>
      <c r="EJ121" s="194">
        <f t="shared" si="247"/>
        <v>1</v>
      </c>
      <c r="EK121" s="194">
        <f t="shared" si="247"/>
        <v>1</v>
      </c>
      <c r="EL121" s="194">
        <f t="shared" si="247"/>
        <v>1</v>
      </c>
      <c r="EM121" s="194">
        <f t="shared" si="247"/>
        <v>1</v>
      </c>
      <c r="EN121" s="194">
        <f t="shared" si="247"/>
        <v>1</v>
      </c>
      <c r="EO121" s="194">
        <f t="shared" si="247"/>
        <v>1</v>
      </c>
      <c r="EP121" s="194">
        <f t="shared" si="247"/>
        <v>1</v>
      </c>
      <c r="EQ121" s="194">
        <f t="shared" si="247"/>
        <v>1</v>
      </c>
      <c r="ER121" s="194">
        <f t="shared" si="247"/>
        <v>1</v>
      </c>
      <c r="ES121" s="194">
        <f t="shared" si="244"/>
        <v>1</v>
      </c>
      <c r="ET121" s="194">
        <f t="shared" si="244"/>
        <v>1</v>
      </c>
      <c r="EU121" s="194">
        <f t="shared" si="244"/>
        <v>1</v>
      </c>
      <c r="EV121" s="194">
        <f t="shared" si="244"/>
        <v>1</v>
      </c>
      <c r="EW121" s="194">
        <f t="shared" si="245"/>
        <v>1</v>
      </c>
      <c r="EX121" s="194">
        <f t="shared" si="245"/>
        <v>1</v>
      </c>
      <c r="EY121" s="194">
        <f t="shared" si="245"/>
        <v>1</v>
      </c>
      <c r="EZ121" s="194">
        <f t="shared" si="245"/>
        <v>1</v>
      </c>
      <c r="FA121" s="194">
        <f t="shared" si="245"/>
        <v>1</v>
      </c>
      <c r="FB121" s="194">
        <f t="shared" si="245"/>
        <v>1</v>
      </c>
    </row>
    <row r="122" spans="2:158" ht="11.25" hidden="1" customHeight="1" outlineLevel="1" x14ac:dyDescent="0.2">
      <c r="B122" s="190"/>
      <c r="C122" s="288">
        <f t="shared" si="240"/>
        <v>8</v>
      </c>
      <c r="D122" s="288">
        <f t="shared" si="240"/>
        <v>0</v>
      </c>
      <c r="E122" s="289">
        <f t="shared" si="241"/>
        <v>43404</v>
      </c>
      <c r="F122" s="193">
        <v>1</v>
      </c>
      <c r="G122" s="193">
        <v>1</v>
      </c>
      <c r="H122" s="193">
        <v>1</v>
      </c>
      <c r="I122" s="193">
        <v>1</v>
      </c>
      <c r="J122" s="193">
        <v>1</v>
      </c>
      <c r="K122" s="193">
        <v>1</v>
      </c>
      <c r="L122" s="193">
        <v>1</v>
      </c>
      <c r="M122" s="193">
        <v>1</v>
      </c>
      <c r="N122" s="193">
        <v>1</v>
      </c>
      <c r="O122" s="193">
        <v>1</v>
      </c>
      <c r="P122" s="193">
        <v>1</v>
      </c>
      <c r="Q122" s="193">
        <v>1</v>
      </c>
      <c r="U122" s="194">
        <f t="shared" si="242"/>
        <v>1</v>
      </c>
      <c r="V122" s="194">
        <f t="shared" si="248"/>
        <v>1</v>
      </c>
      <c r="W122" s="194">
        <f t="shared" si="248"/>
        <v>1</v>
      </c>
      <c r="X122" s="194">
        <f t="shared" si="248"/>
        <v>1</v>
      </c>
      <c r="Y122" s="194">
        <f t="shared" si="248"/>
        <v>1</v>
      </c>
      <c r="Z122" s="194">
        <f t="shared" si="248"/>
        <v>1</v>
      </c>
      <c r="AA122" s="194">
        <f t="shared" si="248"/>
        <v>1</v>
      </c>
      <c r="AB122" s="194">
        <f t="shared" si="248"/>
        <v>1</v>
      </c>
      <c r="AC122" s="194">
        <f t="shared" si="248"/>
        <v>1</v>
      </c>
      <c r="AD122" s="194">
        <f t="shared" si="248"/>
        <v>1</v>
      </c>
      <c r="AE122" s="194">
        <f t="shared" si="248"/>
        <v>1</v>
      </c>
      <c r="AF122" s="194">
        <f t="shared" si="248"/>
        <v>1</v>
      </c>
      <c r="AG122" s="194">
        <f t="shared" si="248"/>
        <v>1</v>
      </c>
      <c r="AH122" s="194">
        <f t="shared" si="248"/>
        <v>1</v>
      </c>
      <c r="AI122" s="194">
        <f t="shared" si="248"/>
        <v>1</v>
      </c>
      <c r="AJ122" s="194">
        <f t="shared" si="248"/>
        <v>1</v>
      </c>
      <c r="AK122" s="194">
        <f t="shared" si="248"/>
        <v>1</v>
      </c>
      <c r="AL122" s="194">
        <f t="shared" si="248"/>
        <v>1</v>
      </c>
      <c r="AM122" s="194">
        <f t="shared" si="248"/>
        <v>1</v>
      </c>
      <c r="AN122" s="194">
        <f t="shared" si="248"/>
        <v>1</v>
      </c>
      <c r="AO122" s="194">
        <f t="shared" si="248"/>
        <v>1</v>
      </c>
      <c r="AP122" s="194">
        <f t="shared" si="248"/>
        <v>1</v>
      </c>
      <c r="AQ122" s="194">
        <f t="shared" si="248"/>
        <v>1</v>
      </c>
      <c r="AR122" s="194">
        <f t="shared" si="248"/>
        <v>1</v>
      </c>
      <c r="AS122" s="194">
        <f t="shared" si="248"/>
        <v>1</v>
      </c>
      <c r="AT122" s="194">
        <f t="shared" si="248"/>
        <v>1</v>
      </c>
      <c r="AU122" s="194">
        <f t="shared" si="248"/>
        <v>1</v>
      </c>
      <c r="AV122" s="194">
        <f t="shared" si="248"/>
        <v>1</v>
      </c>
      <c r="AW122" s="194">
        <f t="shared" si="248"/>
        <v>1</v>
      </c>
      <c r="AX122" s="194">
        <f t="shared" si="248"/>
        <v>1</v>
      </c>
      <c r="AY122" s="194">
        <f t="shared" si="248"/>
        <v>1</v>
      </c>
      <c r="AZ122" s="194">
        <f t="shared" si="248"/>
        <v>1</v>
      </c>
      <c r="BA122" s="194">
        <f t="shared" si="248"/>
        <v>1</v>
      </c>
      <c r="BB122" s="194">
        <f t="shared" si="248"/>
        <v>1</v>
      </c>
      <c r="BC122" s="194">
        <f t="shared" si="248"/>
        <v>1</v>
      </c>
      <c r="BD122" s="194">
        <f t="shared" si="248"/>
        <v>1</v>
      </c>
      <c r="BE122" s="194">
        <f t="shared" si="248"/>
        <v>1</v>
      </c>
      <c r="BF122" s="194">
        <f t="shared" si="248"/>
        <v>1</v>
      </c>
      <c r="BG122" s="194">
        <f t="shared" si="248"/>
        <v>1</v>
      </c>
      <c r="BH122" s="194">
        <f t="shared" si="248"/>
        <v>1</v>
      </c>
      <c r="BI122" s="194">
        <f t="shared" si="248"/>
        <v>1</v>
      </c>
      <c r="BJ122" s="194">
        <f t="shared" si="248"/>
        <v>1</v>
      </c>
      <c r="BK122" s="194">
        <f t="shared" si="248"/>
        <v>1</v>
      </c>
      <c r="BL122" s="194">
        <f t="shared" si="248"/>
        <v>1</v>
      </c>
      <c r="BM122" s="194">
        <f t="shared" si="248"/>
        <v>1</v>
      </c>
      <c r="BN122" s="194">
        <f t="shared" si="248"/>
        <v>1</v>
      </c>
      <c r="BO122" s="194">
        <f t="shared" si="248"/>
        <v>1</v>
      </c>
      <c r="BP122" s="194">
        <f t="shared" si="248"/>
        <v>1</v>
      </c>
      <c r="BQ122" s="194">
        <f t="shared" si="248"/>
        <v>1</v>
      </c>
      <c r="BR122" s="194">
        <f t="shared" si="248"/>
        <v>1</v>
      </c>
      <c r="BS122" s="194">
        <f t="shared" si="248"/>
        <v>1</v>
      </c>
      <c r="BT122" s="194">
        <f t="shared" si="248"/>
        <v>1</v>
      </c>
      <c r="BU122" s="194">
        <f t="shared" si="248"/>
        <v>1</v>
      </c>
      <c r="BV122" s="194">
        <f t="shared" si="248"/>
        <v>1</v>
      </c>
      <c r="BW122" s="194">
        <f t="shared" si="248"/>
        <v>1</v>
      </c>
      <c r="BX122" s="194">
        <f t="shared" si="248"/>
        <v>1</v>
      </c>
      <c r="BY122" s="194">
        <f t="shared" si="248"/>
        <v>1</v>
      </c>
      <c r="BZ122" s="194">
        <f t="shared" si="248"/>
        <v>1</v>
      </c>
      <c r="CA122" s="194">
        <f t="shared" si="248"/>
        <v>1</v>
      </c>
      <c r="CB122" s="194">
        <f t="shared" si="248"/>
        <v>1</v>
      </c>
      <c r="CC122" s="194">
        <f t="shared" si="248"/>
        <v>1</v>
      </c>
      <c r="CD122" s="194">
        <f t="shared" si="248"/>
        <v>1</v>
      </c>
      <c r="CE122" s="194">
        <f t="shared" si="248"/>
        <v>1</v>
      </c>
      <c r="CF122" s="194">
        <f t="shared" si="248"/>
        <v>1</v>
      </c>
      <c r="CG122" s="194">
        <f t="shared" si="248"/>
        <v>1</v>
      </c>
      <c r="CH122" s="194">
        <f t="shared" si="247"/>
        <v>1</v>
      </c>
      <c r="CI122" s="194">
        <f t="shared" si="247"/>
        <v>1</v>
      </c>
      <c r="CJ122" s="194">
        <f t="shared" si="247"/>
        <v>1</v>
      </c>
      <c r="CK122" s="194">
        <f t="shared" si="247"/>
        <v>1</v>
      </c>
      <c r="CL122" s="194">
        <f t="shared" si="247"/>
        <v>1</v>
      </c>
      <c r="CM122" s="194">
        <f t="shared" si="247"/>
        <v>1</v>
      </c>
      <c r="CN122" s="194">
        <f t="shared" si="247"/>
        <v>1</v>
      </c>
      <c r="CO122" s="194">
        <f t="shared" si="247"/>
        <v>1</v>
      </c>
      <c r="CP122" s="194">
        <f t="shared" si="247"/>
        <v>1</v>
      </c>
      <c r="CQ122" s="194">
        <f t="shared" si="247"/>
        <v>1</v>
      </c>
      <c r="CR122" s="194">
        <f t="shared" si="247"/>
        <v>1</v>
      </c>
      <c r="CS122" s="194">
        <f t="shared" si="247"/>
        <v>1</v>
      </c>
      <c r="CT122" s="194">
        <f t="shared" si="247"/>
        <v>1</v>
      </c>
      <c r="CU122" s="194">
        <f t="shared" si="247"/>
        <v>1</v>
      </c>
      <c r="CV122" s="194">
        <f t="shared" si="247"/>
        <v>1</v>
      </c>
      <c r="CW122" s="194">
        <f t="shared" si="247"/>
        <v>1</v>
      </c>
      <c r="CX122" s="194">
        <f t="shared" si="247"/>
        <v>1</v>
      </c>
      <c r="CY122" s="194">
        <f t="shared" si="247"/>
        <v>1</v>
      </c>
      <c r="CZ122" s="194">
        <f t="shared" si="247"/>
        <v>1</v>
      </c>
      <c r="DA122" s="194">
        <f t="shared" si="247"/>
        <v>1</v>
      </c>
      <c r="DB122" s="194">
        <f t="shared" si="247"/>
        <v>1</v>
      </c>
      <c r="DC122" s="194">
        <f t="shared" si="247"/>
        <v>1</v>
      </c>
      <c r="DD122" s="194">
        <f t="shared" si="247"/>
        <v>1</v>
      </c>
      <c r="DE122" s="194">
        <f t="shared" si="247"/>
        <v>1</v>
      </c>
      <c r="DF122" s="194">
        <f t="shared" si="247"/>
        <v>1</v>
      </c>
      <c r="DG122" s="194">
        <f t="shared" si="247"/>
        <v>1</v>
      </c>
      <c r="DH122" s="194">
        <f t="shared" si="247"/>
        <v>1</v>
      </c>
      <c r="DI122" s="194">
        <f t="shared" si="247"/>
        <v>1</v>
      </c>
      <c r="DJ122" s="194">
        <f t="shared" si="247"/>
        <v>1</v>
      </c>
      <c r="DK122" s="194">
        <f t="shared" si="247"/>
        <v>1</v>
      </c>
      <c r="DL122" s="194">
        <f t="shared" si="247"/>
        <v>1</v>
      </c>
      <c r="DM122" s="194">
        <f t="shared" si="247"/>
        <v>1</v>
      </c>
      <c r="DN122" s="194">
        <f t="shared" si="247"/>
        <v>1</v>
      </c>
      <c r="DO122" s="194">
        <f t="shared" si="247"/>
        <v>1</v>
      </c>
      <c r="DP122" s="194">
        <f t="shared" si="247"/>
        <v>1</v>
      </c>
      <c r="DQ122" s="194">
        <f t="shared" si="247"/>
        <v>1</v>
      </c>
      <c r="DR122" s="194">
        <f t="shared" si="247"/>
        <v>1</v>
      </c>
      <c r="DS122" s="194">
        <f t="shared" si="247"/>
        <v>1</v>
      </c>
      <c r="DT122" s="194">
        <f t="shared" si="247"/>
        <v>1</v>
      </c>
      <c r="DU122" s="194">
        <f t="shared" si="247"/>
        <v>1</v>
      </c>
      <c r="DV122" s="194">
        <f t="shared" si="247"/>
        <v>1</v>
      </c>
      <c r="DW122" s="194">
        <f t="shared" si="247"/>
        <v>1</v>
      </c>
      <c r="DX122" s="194">
        <f t="shared" si="247"/>
        <v>1</v>
      </c>
      <c r="DY122" s="194">
        <f t="shared" si="247"/>
        <v>1</v>
      </c>
      <c r="DZ122" s="194">
        <f t="shared" si="247"/>
        <v>1</v>
      </c>
      <c r="EA122" s="194">
        <f t="shared" si="247"/>
        <v>1</v>
      </c>
      <c r="EB122" s="194">
        <f t="shared" si="247"/>
        <v>1</v>
      </c>
      <c r="EC122" s="194">
        <f t="shared" si="247"/>
        <v>1</v>
      </c>
      <c r="ED122" s="194">
        <f t="shared" si="247"/>
        <v>1</v>
      </c>
      <c r="EE122" s="194">
        <f t="shared" si="247"/>
        <v>1</v>
      </c>
      <c r="EF122" s="194">
        <f t="shared" si="247"/>
        <v>1</v>
      </c>
      <c r="EG122" s="194">
        <f t="shared" si="247"/>
        <v>1</v>
      </c>
      <c r="EH122" s="194">
        <f t="shared" si="247"/>
        <v>1</v>
      </c>
      <c r="EI122" s="194">
        <f t="shared" si="247"/>
        <v>1</v>
      </c>
      <c r="EJ122" s="194">
        <f t="shared" si="247"/>
        <v>1</v>
      </c>
      <c r="EK122" s="194">
        <f t="shared" si="247"/>
        <v>1</v>
      </c>
      <c r="EL122" s="194">
        <f t="shared" si="247"/>
        <v>1</v>
      </c>
      <c r="EM122" s="194">
        <f t="shared" si="247"/>
        <v>1</v>
      </c>
      <c r="EN122" s="194">
        <f t="shared" si="247"/>
        <v>1</v>
      </c>
      <c r="EO122" s="194">
        <f t="shared" si="247"/>
        <v>1</v>
      </c>
      <c r="EP122" s="194">
        <f t="shared" si="247"/>
        <v>1</v>
      </c>
      <c r="EQ122" s="194">
        <f t="shared" si="247"/>
        <v>1</v>
      </c>
      <c r="ER122" s="194">
        <f t="shared" si="247"/>
        <v>1</v>
      </c>
      <c r="ES122" s="194">
        <f t="shared" si="244"/>
        <v>1</v>
      </c>
      <c r="ET122" s="194">
        <f t="shared" si="244"/>
        <v>1</v>
      </c>
      <c r="EU122" s="194">
        <f t="shared" si="244"/>
        <v>1</v>
      </c>
      <c r="EV122" s="194">
        <f t="shared" si="244"/>
        <v>1</v>
      </c>
      <c r="EW122" s="194">
        <f t="shared" si="245"/>
        <v>1</v>
      </c>
      <c r="EX122" s="194">
        <f t="shared" si="245"/>
        <v>1</v>
      </c>
      <c r="EY122" s="194">
        <f t="shared" si="245"/>
        <v>1</v>
      </c>
      <c r="EZ122" s="194">
        <f t="shared" si="245"/>
        <v>1</v>
      </c>
      <c r="FA122" s="194">
        <f t="shared" si="245"/>
        <v>1</v>
      </c>
      <c r="FB122" s="194">
        <f t="shared" si="245"/>
        <v>1</v>
      </c>
    </row>
    <row r="123" spans="2:158" ht="11.25" hidden="1" customHeight="1" outlineLevel="1" x14ac:dyDescent="0.2">
      <c r="B123" s="190"/>
      <c r="C123" s="288">
        <f t="shared" si="240"/>
        <v>9</v>
      </c>
      <c r="D123" s="288">
        <f t="shared" si="240"/>
        <v>0</v>
      </c>
      <c r="E123" s="289">
        <f t="shared" si="241"/>
        <v>43404</v>
      </c>
      <c r="F123" s="193">
        <v>1</v>
      </c>
      <c r="G123" s="193">
        <v>1</v>
      </c>
      <c r="H123" s="193">
        <v>1</v>
      </c>
      <c r="I123" s="193">
        <v>1</v>
      </c>
      <c r="J123" s="193">
        <v>1</v>
      </c>
      <c r="K123" s="193">
        <v>1</v>
      </c>
      <c r="L123" s="193">
        <v>1</v>
      </c>
      <c r="M123" s="193">
        <v>1</v>
      </c>
      <c r="N123" s="193">
        <v>1</v>
      </c>
      <c r="O123" s="193">
        <v>1</v>
      </c>
      <c r="P123" s="193">
        <v>1</v>
      </c>
      <c r="Q123" s="193">
        <v>1</v>
      </c>
      <c r="U123" s="194">
        <f t="shared" si="242"/>
        <v>1</v>
      </c>
      <c r="V123" s="194">
        <f t="shared" si="248"/>
        <v>1</v>
      </c>
      <c r="W123" s="194">
        <f t="shared" si="248"/>
        <v>1</v>
      </c>
      <c r="X123" s="194">
        <f t="shared" si="248"/>
        <v>1</v>
      </c>
      <c r="Y123" s="194">
        <f t="shared" si="248"/>
        <v>1</v>
      </c>
      <c r="Z123" s="194">
        <f t="shared" si="248"/>
        <v>1</v>
      </c>
      <c r="AA123" s="194">
        <f t="shared" si="248"/>
        <v>1</v>
      </c>
      <c r="AB123" s="194">
        <f t="shared" si="248"/>
        <v>1</v>
      </c>
      <c r="AC123" s="194">
        <f t="shared" si="248"/>
        <v>1</v>
      </c>
      <c r="AD123" s="194">
        <f t="shared" si="248"/>
        <v>1</v>
      </c>
      <c r="AE123" s="194">
        <f t="shared" si="248"/>
        <v>1</v>
      </c>
      <c r="AF123" s="194">
        <f t="shared" si="248"/>
        <v>1</v>
      </c>
      <c r="AG123" s="194">
        <f t="shared" si="248"/>
        <v>1</v>
      </c>
      <c r="AH123" s="194">
        <f t="shared" si="248"/>
        <v>1</v>
      </c>
      <c r="AI123" s="194">
        <f t="shared" si="248"/>
        <v>1</v>
      </c>
      <c r="AJ123" s="194">
        <f t="shared" si="248"/>
        <v>1</v>
      </c>
      <c r="AK123" s="194">
        <f t="shared" si="248"/>
        <v>1</v>
      </c>
      <c r="AL123" s="194">
        <f t="shared" si="248"/>
        <v>1</v>
      </c>
      <c r="AM123" s="194">
        <f t="shared" si="248"/>
        <v>1</v>
      </c>
      <c r="AN123" s="194">
        <f t="shared" si="248"/>
        <v>1</v>
      </c>
      <c r="AO123" s="194">
        <f t="shared" si="248"/>
        <v>1</v>
      </c>
      <c r="AP123" s="194">
        <f t="shared" si="248"/>
        <v>1</v>
      </c>
      <c r="AQ123" s="194">
        <f t="shared" si="248"/>
        <v>1</v>
      </c>
      <c r="AR123" s="194">
        <f t="shared" si="248"/>
        <v>1</v>
      </c>
      <c r="AS123" s="194">
        <f t="shared" si="248"/>
        <v>1</v>
      </c>
      <c r="AT123" s="194">
        <f t="shared" si="248"/>
        <v>1</v>
      </c>
      <c r="AU123" s="194">
        <f t="shared" si="248"/>
        <v>1</v>
      </c>
      <c r="AV123" s="194">
        <f t="shared" si="248"/>
        <v>1</v>
      </c>
      <c r="AW123" s="194">
        <f t="shared" si="248"/>
        <v>1</v>
      </c>
      <c r="AX123" s="194">
        <f t="shared" si="248"/>
        <v>1</v>
      </c>
      <c r="AY123" s="194">
        <f t="shared" si="248"/>
        <v>1</v>
      </c>
      <c r="AZ123" s="194">
        <f t="shared" si="248"/>
        <v>1</v>
      </c>
      <c r="BA123" s="194">
        <f t="shared" si="248"/>
        <v>1</v>
      </c>
      <c r="BB123" s="194">
        <f t="shared" si="248"/>
        <v>1</v>
      </c>
      <c r="BC123" s="194">
        <f t="shared" si="248"/>
        <v>1</v>
      </c>
      <c r="BD123" s="194">
        <f t="shared" si="248"/>
        <v>1</v>
      </c>
      <c r="BE123" s="194">
        <f t="shared" si="248"/>
        <v>1</v>
      </c>
      <c r="BF123" s="194">
        <f t="shared" si="248"/>
        <v>1</v>
      </c>
      <c r="BG123" s="194">
        <f t="shared" si="248"/>
        <v>1</v>
      </c>
      <c r="BH123" s="194">
        <f t="shared" si="248"/>
        <v>1</v>
      </c>
      <c r="BI123" s="194">
        <f t="shared" si="248"/>
        <v>1</v>
      </c>
      <c r="BJ123" s="194">
        <f t="shared" si="248"/>
        <v>1</v>
      </c>
      <c r="BK123" s="194">
        <f t="shared" si="248"/>
        <v>1</v>
      </c>
      <c r="BL123" s="194">
        <f t="shared" si="248"/>
        <v>1</v>
      </c>
      <c r="BM123" s="194">
        <f t="shared" si="248"/>
        <v>1</v>
      </c>
      <c r="BN123" s="194">
        <f t="shared" si="248"/>
        <v>1</v>
      </c>
      <c r="BO123" s="194">
        <f t="shared" si="248"/>
        <v>1</v>
      </c>
      <c r="BP123" s="194">
        <f t="shared" si="248"/>
        <v>1</v>
      </c>
      <c r="BQ123" s="194">
        <f t="shared" si="248"/>
        <v>1</v>
      </c>
      <c r="BR123" s="194">
        <f t="shared" si="248"/>
        <v>1</v>
      </c>
      <c r="BS123" s="194">
        <f t="shared" si="248"/>
        <v>1</v>
      </c>
      <c r="BT123" s="194">
        <f t="shared" si="248"/>
        <v>1</v>
      </c>
      <c r="BU123" s="194">
        <f t="shared" si="248"/>
        <v>1</v>
      </c>
      <c r="BV123" s="194">
        <f t="shared" si="248"/>
        <v>1</v>
      </c>
      <c r="BW123" s="194">
        <f t="shared" si="248"/>
        <v>1</v>
      </c>
      <c r="BX123" s="194">
        <f t="shared" si="248"/>
        <v>1</v>
      </c>
      <c r="BY123" s="194">
        <f t="shared" si="248"/>
        <v>1</v>
      </c>
      <c r="BZ123" s="194">
        <f t="shared" si="248"/>
        <v>1</v>
      </c>
      <c r="CA123" s="194">
        <f t="shared" si="248"/>
        <v>1</v>
      </c>
      <c r="CB123" s="194">
        <f t="shared" si="248"/>
        <v>1</v>
      </c>
      <c r="CC123" s="194">
        <f t="shared" si="248"/>
        <v>1</v>
      </c>
      <c r="CD123" s="194">
        <f t="shared" si="248"/>
        <v>1</v>
      </c>
      <c r="CE123" s="194">
        <f t="shared" si="248"/>
        <v>1</v>
      </c>
      <c r="CF123" s="194">
        <f t="shared" si="248"/>
        <v>1</v>
      </c>
      <c r="CG123" s="194">
        <f t="shared" ref="CG123:ER126" si="249">(CG$14&gt;=$E123)*INDEX($F123:$Q123,CG$16)</f>
        <v>1</v>
      </c>
      <c r="CH123" s="194">
        <f t="shared" si="249"/>
        <v>1</v>
      </c>
      <c r="CI123" s="194">
        <f t="shared" si="249"/>
        <v>1</v>
      </c>
      <c r="CJ123" s="194">
        <f t="shared" si="249"/>
        <v>1</v>
      </c>
      <c r="CK123" s="194">
        <f t="shared" si="249"/>
        <v>1</v>
      </c>
      <c r="CL123" s="194">
        <f t="shared" si="249"/>
        <v>1</v>
      </c>
      <c r="CM123" s="194">
        <f t="shared" si="249"/>
        <v>1</v>
      </c>
      <c r="CN123" s="194">
        <f t="shared" si="249"/>
        <v>1</v>
      </c>
      <c r="CO123" s="194">
        <f t="shared" si="249"/>
        <v>1</v>
      </c>
      <c r="CP123" s="194">
        <f t="shared" si="249"/>
        <v>1</v>
      </c>
      <c r="CQ123" s="194">
        <f t="shared" si="249"/>
        <v>1</v>
      </c>
      <c r="CR123" s="194">
        <f t="shared" si="249"/>
        <v>1</v>
      </c>
      <c r="CS123" s="194">
        <f t="shared" si="249"/>
        <v>1</v>
      </c>
      <c r="CT123" s="194">
        <f t="shared" si="249"/>
        <v>1</v>
      </c>
      <c r="CU123" s="194">
        <f t="shared" si="249"/>
        <v>1</v>
      </c>
      <c r="CV123" s="194">
        <f t="shared" si="249"/>
        <v>1</v>
      </c>
      <c r="CW123" s="194">
        <f t="shared" si="249"/>
        <v>1</v>
      </c>
      <c r="CX123" s="194">
        <f t="shared" si="249"/>
        <v>1</v>
      </c>
      <c r="CY123" s="194">
        <f t="shared" si="249"/>
        <v>1</v>
      </c>
      <c r="CZ123" s="194">
        <f t="shared" si="249"/>
        <v>1</v>
      </c>
      <c r="DA123" s="194">
        <f t="shared" si="249"/>
        <v>1</v>
      </c>
      <c r="DB123" s="194">
        <f t="shared" si="249"/>
        <v>1</v>
      </c>
      <c r="DC123" s="194">
        <f t="shared" si="249"/>
        <v>1</v>
      </c>
      <c r="DD123" s="194">
        <f t="shared" si="249"/>
        <v>1</v>
      </c>
      <c r="DE123" s="194">
        <f t="shared" si="249"/>
        <v>1</v>
      </c>
      <c r="DF123" s="194">
        <f t="shared" si="249"/>
        <v>1</v>
      </c>
      <c r="DG123" s="194">
        <f t="shared" si="249"/>
        <v>1</v>
      </c>
      <c r="DH123" s="194">
        <f t="shared" si="249"/>
        <v>1</v>
      </c>
      <c r="DI123" s="194">
        <f t="shared" si="249"/>
        <v>1</v>
      </c>
      <c r="DJ123" s="194">
        <f t="shared" si="249"/>
        <v>1</v>
      </c>
      <c r="DK123" s="194">
        <f t="shared" si="249"/>
        <v>1</v>
      </c>
      <c r="DL123" s="194">
        <f t="shared" si="249"/>
        <v>1</v>
      </c>
      <c r="DM123" s="194">
        <f t="shared" si="249"/>
        <v>1</v>
      </c>
      <c r="DN123" s="194">
        <f t="shared" si="249"/>
        <v>1</v>
      </c>
      <c r="DO123" s="194">
        <f t="shared" si="249"/>
        <v>1</v>
      </c>
      <c r="DP123" s="194">
        <f t="shared" si="249"/>
        <v>1</v>
      </c>
      <c r="DQ123" s="194">
        <f t="shared" si="249"/>
        <v>1</v>
      </c>
      <c r="DR123" s="194">
        <f t="shared" si="249"/>
        <v>1</v>
      </c>
      <c r="DS123" s="194">
        <f t="shared" si="249"/>
        <v>1</v>
      </c>
      <c r="DT123" s="194">
        <f t="shared" si="249"/>
        <v>1</v>
      </c>
      <c r="DU123" s="194">
        <f t="shared" si="249"/>
        <v>1</v>
      </c>
      <c r="DV123" s="194">
        <f t="shared" si="249"/>
        <v>1</v>
      </c>
      <c r="DW123" s="194">
        <f t="shared" si="249"/>
        <v>1</v>
      </c>
      <c r="DX123" s="194">
        <f t="shared" si="249"/>
        <v>1</v>
      </c>
      <c r="DY123" s="194">
        <f t="shared" si="249"/>
        <v>1</v>
      </c>
      <c r="DZ123" s="194">
        <f t="shared" si="249"/>
        <v>1</v>
      </c>
      <c r="EA123" s="194">
        <f t="shared" si="249"/>
        <v>1</v>
      </c>
      <c r="EB123" s="194">
        <f t="shared" si="249"/>
        <v>1</v>
      </c>
      <c r="EC123" s="194">
        <f t="shared" si="249"/>
        <v>1</v>
      </c>
      <c r="ED123" s="194">
        <f t="shared" si="249"/>
        <v>1</v>
      </c>
      <c r="EE123" s="194">
        <f t="shared" si="249"/>
        <v>1</v>
      </c>
      <c r="EF123" s="194">
        <f t="shared" si="249"/>
        <v>1</v>
      </c>
      <c r="EG123" s="194">
        <f t="shared" si="249"/>
        <v>1</v>
      </c>
      <c r="EH123" s="194">
        <f t="shared" si="249"/>
        <v>1</v>
      </c>
      <c r="EI123" s="194">
        <f t="shared" si="249"/>
        <v>1</v>
      </c>
      <c r="EJ123" s="194">
        <f t="shared" si="249"/>
        <v>1</v>
      </c>
      <c r="EK123" s="194">
        <f t="shared" si="249"/>
        <v>1</v>
      </c>
      <c r="EL123" s="194">
        <f t="shared" si="249"/>
        <v>1</v>
      </c>
      <c r="EM123" s="194">
        <f t="shared" si="249"/>
        <v>1</v>
      </c>
      <c r="EN123" s="194">
        <f t="shared" si="249"/>
        <v>1</v>
      </c>
      <c r="EO123" s="194">
        <f t="shared" si="249"/>
        <v>1</v>
      </c>
      <c r="EP123" s="194">
        <f t="shared" si="249"/>
        <v>1</v>
      </c>
      <c r="EQ123" s="194">
        <f t="shared" si="249"/>
        <v>1</v>
      </c>
      <c r="ER123" s="194">
        <f t="shared" si="249"/>
        <v>1</v>
      </c>
      <c r="ES123" s="194">
        <f t="shared" si="244"/>
        <v>1</v>
      </c>
      <c r="ET123" s="194">
        <f t="shared" si="244"/>
        <v>1</v>
      </c>
      <c r="EU123" s="194">
        <f t="shared" si="244"/>
        <v>1</v>
      </c>
      <c r="EV123" s="194">
        <f t="shared" si="244"/>
        <v>1</v>
      </c>
      <c r="EW123" s="194">
        <f t="shared" si="245"/>
        <v>1</v>
      </c>
      <c r="EX123" s="194">
        <f t="shared" si="245"/>
        <v>1</v>
      </c>
      <c r="EY123" s="194">
        <f t="shared" si="245"/>
        <v>1</v>
      </c>
      <c r="EZ123" s="194">
        <f t="shared" si="245"/>
        <v>1</v>
      </c>
      <c r="FA123" s="194">
        <f t="shared" si="245"/>
        <v>1</v>
      </c>
      <c r="FB123" s="194">
        <f t="shared" si="245"/>
        <v>1</v>
      </c>
    </row>
    <row r="124" spans="2:158" ht="11.25" hidden="1" customHeight="1" outlineLevel="1" x14ac:dyDescent="0.2">
      <c r="B124" s="190"/>
      <c r="C124" s="288">
        <f t="shared" si="240"/>
        <v>10</v>
      </c>
      <c r="D124" s="288">
        <f t="shared" si="240"/>
        <v>0</v>
      </c>
      <c r="E124" s="289">
        <f t="shared" si="241"/>
        <v>43404</v>
      </c>
      <c r="F124" s="193">
        <v>1</v>
      </c>
      <c r="G124" s="193">
        <v>1</v>
      </c>
      <c r="H124" s="193">
        <v>1</v>
      </c>
      <c r="I124" s="193">
        <v>1</v>
      </c>
      <c r="J124" s="193">
        <v>1</v>
      </c>
      <c r="K124" s="193">
        <v>1</v>
      </c>
      <c r="L124" s="193">
        <v>1</v>
      </c>
      <c r="M124" s="193">
        <v>1</v>
      </c>
      <c r="N124" s="193">
        <v>1</v>
      </c>
      <c r="O124" s="193">
        <v>1</v>
      </c>
      <c r="P124" s="193">
        <v>1</v>
      </c>
      <c r="Q124" s="193">
        <v>1</v>
      </c>
      <c r="U124" s="194">
        <f t="shared" si="242"/>
        <v>1</v>
      </c>
      <c r="V124" s="194">
        <f t="shared" ref="V124:CG127" si="250">(V$14&gt;=$E124)*INDEX($F124:$Q124,V$16)</f>
        <v>1</v>
      </c>
      <c r="W124" s="194">
        <f t="shared" si="250"/>
        <v>1</v>
      </c>
      <c r="X124" s="194">
        <f t="shared" si="250"/>
        <v>1</v>
      </c>
      <c r="Y124" s="194">
        <f t="shared" si="250"/>
        <v>1</v>
      </c>
      <c r="Z124" s="194">
        <f t="shared" si="250"/>
        <v>1</v>
      </c>
      <c r="AA124" s="194">
        <f t="shared" si="250"/>
        <v>1</v>
      </c>
      <c r="AB124" s="194">
        <f t="shared" si="250"/>
        <v>1</v>
      </c>
      <c r="AC124" s="194">
        <f t="shared" si="250"/>
        <v>1</v>
      </c>
      <c r="AD124" s="194">
        <f t="shared" si="250"/>
        <v>1</v>
      </c>
      <c r="AE124" s="194">
        <f t="shared" si="250"/>
        <v>1</v>
      </c>
      <c r="AF124" s="194">
        <f t="shared" si="250"/>
        <v>1</v>
      </c>
      <c r="AG124" s="194">
        <f t="shared" si="250"/>
        <v>1</v>
      </c>
      <c r="AH124" s="194">
        <f t="shared" si="250"/>
        <v>1</v>
      </c>
      <c r="AI124" s="194">
        <f t="shared" si="250"/>
        <v>1</v>
      </c>
      <c r="AJ124" s="194">
        <f t="shared" si="250"/>
        <v>1</v>
      </c>
      <c r="AK124" s="194">
        <f t="shared" si="250"/>
        <v>1</v>
      </c>
      <c r="AL124" s="194">
        <f t="shared" si="250"/>
        <v>1</v>
      </c>
      <c r="AM124" s="194">
        <f t="shared" si="250"/>
        <v>1</v>
      </c>
      <c r="AN124" s="194">
        <f t="shared" si="250"/>
        <v>1</v>
      </c>
      <c r="AO124" s="194">
        <f t="shared" si="250"/>
        <v>1</v>
      </c>
      <c r="AP124" s="194">
        <f t="shared" si="250"/>
        <v>1</v>
      </c>
      <c r="AQ124" s="194">
        <f t="shared" si="250"/>
        <v>1</v>
      </c>
      <c r="AR124" s="194">
        <f t="shared" si="250"/>
        <v>1</v>
      </c>
      <c r="AS124" s="194">
        <f t="shared" si="250"/>
        <v>1</v>
      </c>
      <c r="AT124" s="194">
        <f t="shared" si="250"/>
        <v>1</v>
      </c>
      <c r="AU124" s="194">
        <f t="shared" si="250"/>
        <v>1</v>
      </c>
      <c r="AV124" s="194">
        <f t="shared" si="250"/>
        <v>1</v>
      </c>
      <c r="AW124" s="194">
        <f t="shared" si="250"/>
        <v>1</v>
      </c>
      <c r="AX124" s="194">
        <f t="shared" si="250"/>
        <v>1</v>
      </c>
      <c r="AY124" s="194">
        <f t="shared" si="250"/>
        <v>1</v>
      </c>
      <c r="AZ124" s="194">
        <f t="shared" si="250"/>
        <v>1</v>
      </c>
      <c r="BA124" s="194">
        <f t="shared" si="250"/>
        <v>1</v>
      </c>
      <c r="BB124" s="194">
        <f t="shared" si="250"/>
        <v>1</v>
      </c>
      <c r="BC124" s="194">
        <f t="shared" si="250"/>
        <v>1</v>
      </c>
      <c r="BD124" s="194">
        <f t="shared" si="250"/>
        <v>1</v>
      </c>
      <c r="BE124" s="194">
        <f t="shared" si="250"/>
        <v>1</v>
      </c>
      <c r="BF124" s="194">
        <f t="shared" si="250"/>
        <v>1</v>
      </c>
      <c r="BG124" s="194">
        <f t="shared" si="250"/>
        <v>1</v>
      </c>
      <c r="BH124" s="194">
        <f t="shared" si="250"/>
        <v>1</v>
      </c>
      <c r="BI124" s="194">
        <f t="shared" si="250"/>
        <v>1</v>
      </c>
      <c r="BJ124" s="194">
        <f t="shared" si="250"/>
        <v>1</v>
      </c>
      <c r="BK124" s="194">
        <f t="shared" si="250"/>
        <v>1</v>
      </c>
      <c r="BL124" s="194">
        <f t="shared" si="250"/>
        <v>1</v>
      </c>
      <c r="BM124" s="194">
        <f t="shared" si="250"/>
        <v>1</v>
      </c>
      <c r="BN124" s="194">
        <f t="shared" si="250"/>
        <v>1</v>
      </c>
      <c r="BO124" s="194">
        <f t="shared" si="250"/>
        <v>1</v>
      </c>
      <c r="BP124" s="194">
        <f t="shared" si="250"/>
        <v>1</v>
      </c>
      <c r="BQ124" s="194">
        <f t="shared" si="250"/>
        <v>1</v>
      </c>
      <c r="BR124" s="194">
        <f t="shared" si="250"/>
        <v>1</v>
      </c>
      <c r="BS124" s="194">
        <f t="shared" si="250"/>
        <v>1</v>
      </c>
      <c r="BT124" s="194">
        <f t="shared" si="250"/>
        <v>1</v>
      </c>
      <c r="BU124" s="194">
        <f t="shared" si="250"/>
        <v>1</v>
      </c>
      <c r="BV124" s="194">
        <f t="shared" si="250"/>
        <v>1</v>
      </c>
      <c r="BW124" s="194">
        <f t="shared" si="250"/>
        <v>1</v>
      </c>
      <c r="BX124" s="194">
        <f t="shared" si="250"/>
        <v>1</v>
      </c>
      <c r="BY124" s="194">
        <f t="shared" si="250"/>
        <v>1</v>
      </c>
      <c r="BZ124" s="194">
        <f t="shared" si="250"/>
        <v>1</v>
      </c>
      <c r="CA124" s="194">
        <f t="shared" si="250"/>
        <v>1</v>
      </c>
      <c r="CB124" s="194">
        <f t="shared" si="250"/>
        <v>1</v>
      </c>
      <c r="CC124" s="194">
        <f t="shared" si="250"/>
        <v>1</v>
      </c>
      <c r="CD124" s="194">
        <f t="shared" si="250"/>
        <v>1</v>
      </c>
      <c r="CE124" s="194">
        <f t="shared" si="250"/>
        <v>1</v>
      </c>
      <c r="CF124" s="194">
        <f t="shared" si="250"/>
        <v>1</v>
      </c>
      <c r="CG124" s="194">
        <f t="shared" si="250"/>
        <v>1</v>
      </c>
      <c r="CH124" s="194">
        <f t="shared" si="249"/>
        <v>1</v>
      </c>
      <c r="CI124" s="194">
        <f t="shared" si="249"/>
        <v>1</v>
      </c>
      <c r="CJ124" s="194">
        <f t="shared" si="249"/>
        <v>1</v>
      </c>
      <c r="CK124" s="194">
        <f t="shared" si="249"/>
        <v>1</v>
      </c>
      <c r="CL124" s="194">
        <f t="shared" si="249"/>
        <v>1</v>
      </c>
      <c r="CM124" s="194">
        <f t="shared" si="249"/>
        <v>1</v>
      </c>
      <c r="CN124" s="194">
        <f t="shared" si="249"/>
        <v>1</v>
      </c>
      <c r="CO124" s="194">
        <f t="shared" si="249"/>
        <v>1</v>
      </c>
      <c r="CP124" s="194">
        <f t="shared" si="249"/>
        <v>1</v>
      </c>
      <c r="CQ124" s="194">
        <f t="shared" si="249"/>
        <v>1</v>
      </c>
      <c r="CR124" s="194">
        <f t="shared" si="249"/>
        <v>1</v>
      </c>
      <c r="CS124" s="194">
        <f t="shared" si="249"/>
        <v>1</v>
      </c>
      <c r="CT124" s="194">
        <f t="shared" si="249"/>
        <v>1</v>
      </c>
      <c r="CU124" s="194">
        <f t="shared" si="249"/>
        <v>1</v>
      </c>
      <c r="CV124" s="194">
        <f t="shared" si="249"/>
        <v>1</v>
      </c>
      <c r="CW124" s="194">
        <f t="shared" si="249"/>
        <v>1</v>
      </c>
      <c r="CX124" s="194">
        <f t="shared" si="249"/>
        <v>1</v>
      </c>
      <c r="CY124" s="194">
        <f t="shared" si="249"/>
        <v>1</v>
      </c>
      <c r="CZ124" s="194">
        <f t="shared" si="249"/>
        <v>1</v>
      </c>
      <c r="DA124" s="194">
        <f t="shared" si="249"/>
        <v>1</v>
      </c>
      <c r="DB124" s="194">
        <f t="shared" si="249"/>
        <v>1</v>
      </c>
      <c r="DC124" s="194">
        <f t="shared" si="249"/>
        <v>1</v>
      </c>
      <c r="DD124" s="194">
        <f t="shared" si="249"/>
        <v>1</v>
      </c>
      <c r="DE124" s="194">
        <f t="shared" si="249"/>
        <v>1</v>
      </c>
      <c r="DF124" s="194">
        <f t="shared" si="249"/>
        <v>1</v>
      </c>
      <c r="DG124" s="194">
        <f t="shared" si="249"/>
        <v>1</v>
      </c>
      <c r="DH124" s="194">
        <f t="shared" si="249"/>
        <v>1</v>
      </c>
      <c r="DI124" s="194">
        <f t="shared" si="249"/>
        <v>1</v>
      </c>
      <c r="DJ124" s="194">
        <f t="shared" si="249"/>
        <v>1</v>
      </c>
      <c r="DK124" s="194">
        <f t="shared" si="249"/>
        <v>1</v>
      </c>
      <c r="DL124" s="194">
        <f t="shared" si="249"/>
        <v>1</v>
      </c>
      <c r="DM124" s="194">
        <f t="shared" si="249"/>
        <v>1</v>
      </c>
      <c r="DN124" s="194">
        <f t="shared" si="249"/>
        <v>1</v>
      </c>
      <c r="DO124" s="194">
        <f t="shared" si="249"/>
        <v>1</v>
      </c>
      <c r="DP124" s="194">
        <f t="shared" si="249"/>
        <v>1</v>
      </c>
      <c r="DQ124" s="194">
        <f t="shared" si="249"/>
        <v>1</v>
      </c>
      <c r="DR124" s="194">
        <f t="shared" si="249"/>
        <v>1</v>
      </c>
      <c r="DS124" s="194">
        <f t="shared" si="249"/>
        <v>1</v>
      </c>
      <c r="DT124" s="194">
        <f t="shared" si="249"/>
        <v>1</v>
      </c>
      <c r="DU124" s="194">
        <f t="shared" si="249"/>
        <v>1</v>
      </c>
      <c r="DV124" s="194">
        <f t="shared" si="249"/>
        <v>1</v>
      </c>
      <c r="DW124" s="194">
        <f t="shared" si="249"/>
        <v>1</v>
      </c>
      <c r="DX124" s="194">
        <f t="shared" si="249"/>
        <v>1</v>
      </c>
      <c r="DY124" s="194">
        <f t="shared" si="249"/>
        <v>1</v>
      </c>
      <c r="DZ124" s="194">
        <f t="shared" si="249"/>
        <v>1</v>
      </c>
      <c r="EA124" s="194">
        <f t="shared" si="249"/>
        <v>1</v>
      </c>
      <c r="EB124" s="194">
        <f t="shared" si="249"/>
        <v>1</v>
      </c>
      <c r="EC124" s="194">
        <f t="shared" si="249"/>
        <v>1</v>
      </c>
      <c r="ED124" s="194">
        <f t="shared" si="249"/>
        <v>1</v>
      </c>
      <c r="EE124" s="194">
        <f t="shared" si="249"/>
        <v>1</v>
      </c>
      <c r="EF124" s="194">
        <f t="shared" si="249"/>
        <v>1</v>
      </c>
      <c r="EG124" s="194">
        <f t="shared" si="249"/>
        <v>1</v>
      </c>
      <c r="EH124" s="194">
        <f t="shared" si="249"/>
        <v>1</v>
      </c>
      <c r="EI124" s="194">
        <f t="shared" si="249"/>
        <v>1</v>
      </c>
      <c r="EJ124" s="194">
        <f t="shared" si="249"/>
        <v>1</v>
      </c>
      <c r="EK124" s="194">
        <f t="shared" si="249"/>
        <v>1</v>
      </c>
      <c r="EL124" s="194">
        <f t="shared" si="249"/>
        <v>1</v>
      </c>
      <c r="EM124" s="194">
        <f t="shared" si="249"/>
        <v>1</v>
      </c>
      <c r="EN124" s="194">
        <f t="shared" si="249"/>
        <v>1</v>
      </c>
      <c r="EO124" s="194">
        <f t="shared" si="249"/>
        <v>1</v>
      </c>
      <c r="EP124" s="194">
        <f t="shared" si="249"/>
        <v>1</v>
      </c>
      <c r="EQ124" s="194">
        <f t="shared" si="249"/>
        <v>1</v>
      </c>
      <c r="ER124" s="194">
        <f t="shared" si="249"/>
        <v>1</v>
      </c>
      <c r="ES124" s="194">
        <f t="shared" si="244"/>
        <v>1</v>
      </c>
      <c r="ET124" s="194">
        <f t="shared" si="244"/>
        <v>1</v>
      </c>
      <c r="EU124" s="194">
        <f t="shared" si="244"/>
        <v>1</v>
      </c>
      <c r="EV124" s="194">
        <f t="shared" si="244"/>
        <v>1</v>
      </c>
      <c r="EW124" s="194">
        <f t="shared" si="245"/>
        <v>1</v>
      </c>
      <c r="EX124" s="194">
        <f t="shared" si="245"/>
        <v>1</v>
      </c>
      <c r="EY124" s="194">
        <f t="shared" si="245"/>
        <v>1</v>
      </c>
      <c r="EZ124" s="194">
        <f t="shared" si="245"/>
        <v>1</v>
      </c>
      <c r="FA124" s="194">
        <f t="shared" si="245"/>
        <v>1</v>
      </c>
      <c r="FB124" s="194">
        <f t="shared" si="245"/>
        <v>1</v>
      </c>
    </row>
    <row r="125" spans="2:158" ht="11.25" hidden="1" customHeight="1" outlineLevel="1" x14ac:dyDescent="0.2">
      <c r="B125" s="190"/>
      <c r="C125" s="288">
        <f t="shared" si="240"/>
        <v>11</v>
      </c>
      <c r="D125" s="288">
        <f t="shared" si="240"/>
        <v>0</v>
      </c>
      <c r="E125" s="289">
        <f t="shared" si="241"/>
        <v>43404</v>
      </c>
      <c r="F125" s="193">
        <v>1</v>
      </c>
      <c r="G125" s="193">
        <v>1</v>
      </c>
      <c r="H125" s="193">
        <v>1</v>
      </c>
      <c r="I125" s="193">
        <v>1</v>
      </c>
      <c r="J125" s="193">
        <v>1</v>
      </c>
      <c r="K125" s="193">
        <v>1</v>
      </c>
      <c r="L125" s="193">
        <v>1</v>
      </c>
      <c r="M125" s="193">
        <v>1</v>
      </c>
      <c r="N125" s="193">
        <v>1</v>
      </c>
      <c r="O125" s="193">
        <v>1</v>
      </c>
      <c r="P125" s="193">
        <v>1</v>
      </c>
      <c r="Q125" s="193">
        <v>1</v>
      </c>
      <c r="U125" s="194">
        <f t="shared" si="242"/>
        <v>1</v>
      </c>
      <c r="V125" s="194">
        <f t="shared" si="250"/>
        <v>1</v>
      </c>
      <c r="W125" s="194">
        <f t="shared" si="250"/>
        <v>1</v>
      </c>
      <c r="X125" s="194">
        <f t="shared" si="250"/>
        <v>1</v>
      </c>
      <c r="Y125" s="194">
        <f t="shared" si="250"/>
        <v>1</v>
      </c>
      <c r="Z125" s="194">
        <f t="shared" si="250"/>
        <v>1</v>
      </c>
      <c r="AA125" s="194">
        <f t="shared" si="250"/>
        <v>1</v>
      </c>
      <c r="AB125" s="194">
        <f t="shared" si="250"/>
        <v>1</v>
      </c>
      <c r="AC125" s="194">
        <f t="shared" si="250"/>
        <v>1</v>
      </c>
      <c r="AD125" s="194">
        <f t="shared" si="250"/>
        <v>1</v>
      </c>
      <c r="AE125" s="194">
        <f t="shared" si="250"/>
        <v>1</v>
      </c>
      <c r="AF125" s="194">
        <f t="shared" si="250"/>
        <v>1</v>
      </c>
      <c r="AG125" s="194">
        <f t="shared" si="250"/>
        <v>1</v>
      </c>
      <c r="AH125" s="194">
        <f t="shared" si="250"/>
        <v>1</v>
      </c>
      <c r="AI125" s="194">
        <f t="shared" si="250"/>
        <v>1</v>
      </c>
      <c r="AJ125" s="194">
        <f t="shared" si="250"/>
        <v>1</v>
      </c>
      <c r="AK125" s="194">
        <f t="shared" si="250"/>
        <v>1</v>
      </c>
      <c r="AL125" s="194">
        <f t="shared" si="250"/>
        <v>1</v>
      </c>
      <c r="AM125" s="194">
        <f t="shared" si="250"/>
        <v>1</v>
      </c>
      <c r="AN125" s="194">
        <f t="shared" si="250"/>
        <v>1</v>
      </c>
      <c r="AO125" s="194">
        <f t="shared" si="250"/>
        <v>1</v>
      </c>
      <c r="AP125" s="194">
        <f t="shared" si="250"/>
        <v>1</v>
      </c>
      <c r="AQ125" s="194">
        <f t="shared" si="250"/>
        <v>1</v>
      </c>
      <c r="AR125" s="194">
        <f t="shared" si="250"/>
        <v>1</v>
      </c>
      <c r="AS125" s="194">
        <f t="shared" si="250"/>
        <v>1</v>
      </c>
      <c r="AT125" s="194">
        <f t="shared" si="250"/>
        <v>1</v>
      </c>
      <c r="AU125" s="194">
        <f t="shared" si="250"/>
        <v>1</v>
      </c>
      <c r="AV125" s="194">
        <f t="shared" si="250"/>
        <v>1</v>
      </c>
      <c r="AW125" s="194">
        <f t="shared" si="250"/>
        <v>1</v>
      </c>
      <c r="AX125" s="194">
        <f t="shared" si="250"/>
        <v>1</v>
      </c>
      <c r="AY125" s="194">
        <f t="shared" si="250"/>
        <v>1</v>
      </c>
      <c r="AZ125" s="194">
        <f t="shared" si="250"/>
        <v>1</v>
      </c>
      <c r="BA125" s="194">
        <f t="shared" si="250"/>
        <v>1</v>
      </c>
      <c r="BB125" s="194">
        <f t="shared" si="250"/>
        <v>1</v>
      </c>
      <c r="BC125" s="194">
        <f t="shared" si="250"/>
        <v>1</v>
      </c>
      <c r="BD125" s="194">
        <f t="shared" si="250"/>
        <v>1</v>
      </c>
      <c r="BE125" s="194">
        <f t="shared" si="250"/>
        <v>1</v>
      </c>
      <c r="BF125" s="194">
        <f t="shared" si="250"/>
        <v>1</v>
      </c>
      <c r="BG125" s="194">
        <f t="shared" si="250"/>
        <v>1</v>
      </c>
      <c r="BH125" s="194">
        <f t="shared" si="250"/>
        <v>1</v>
      </c>
      <c r="BI125" s="194">
        <f t="shared" si="250"/>
        <v>1</v>
      </c>
      <c r="BJ125" s="194">
        <f t="shared" si="250"/>
        <v>1</v>
      </c>
      <c r="BK125" s="194">
        <f t="shared" si="250"/>
        <v>1</v>
      </c>
      <c r="BL125" s="194">
        <f t="shared" si="250"/>
        <v>1</v>
      </c>
      <c r="BM125" s="194">
        <f t="shared" si="250"/>
        <v>1</v>
      </c>
      <c r="BN125" s="194">
        <f t="shared" si="250"/>
        <v>1</v>
      </c>
      <c r="BO125" s="194">
        <f t="shared" si="250"/>
        <v>1</v>
      </c>
      <c r="BP125" s="194">
        <f t="shared" si="250"/>
        <v>1</v>
      </c>
      <c r="BQ125" s="194">
        <f t="shared" si="250"/>
        <v>1</v>
      </c>
      <c r="BR125" s="194">
        <f t="shared" si="250"/>
        <v>1</v>
      </c>
      <c r="BS125" s="194">
        <f t="shared" si="250"/>
        <v>1</v>
      </c>
      <c r="BT125" s="194">
        <f t="shared" si="250"/>
        <v>1</v>
      </c>
      <c r="BU125" s="194">
        <f t="shared" si="250"/>
        <v>1</v>
      </c>
      <c r="BV125" s="194">
        <f t="shared" si="250"/>
        <v>1</v>
      </c>
      <c r="BW125" s="194">
        <f t="shared" si="250"/>
        <v>1</v>
      </c>
      <c r="BX125" s="194">
        <f t="shared" si="250"/>
        <v>1</v>
      </c>
      <c r="BY125" s="194">
        <f t="shared" si="250"/>
        <v>1</v>
      </c>
      <c r="BZ125" s="194">
        <f t="shared" si="250"/>
        <v>1</v>
      </c>
      <c r="CA125" s="194">
        <f t="shared" si="250"/>
        <v>1</v>
      </c>
      <c r="CB125" s="194">
        <f t="shared" si="250"/>
        <v>1</v>
      </c>
      <c r="CC125" s="194">
        <f t="shared" si="250"/>
        <v>1</v>
      </c>
      <c r="CD125" s="194">
        <f t="shared" si="250"/>
        <v>1</v>
      </c>
      <c r="CE125" s="194">
        <f t="shared" si="250"/>
        <v>1</v>
      </c>
      <c r="CF125" s="194">
        <f t="shared" si="250"/>
        <v>1</v>
      </c>
      <c r="CG125" s="194">
        <f t="shared" si="250"/>
        <v>1</v>
      </c>
      <c r="CH125" s="194">
        <f t="shared" si="249"/>
        <v>1</v>
      </c>
      <c r="CI125" s="194">
        <f t="shared" si="249"/>
        <v>1</v>
      </c>
      <c r="CJ125" s="194">
        <f t="shared" si="249"/>
        <v>1</v>
      </c>
      <c r="CK125" s="194">
        <f t="shared" si="249"/>
        <v>1</v>
      </c>
      <c r="CL125" s="194">
        <f t="shared" si="249"/>
        <v>1</v>
      </c>
      <c r="CM125" s="194">
        <f t="shared" si="249"/>
        <v>1</v>
      </c>
      <c r="CN125" s="194">
        <f t="shared" si="249"/>
        <v>1</v>
      </c>
      <c r="CO125" s="194">
        <f t="shared" si="249"/>
        <v>1</v>
      </c>
      <c r="CP125" s="194">
        <f t="shared" si="249"/>
        <v>1</v>
      </c>
      <c r="CQ125" s="194">
        <f t="shared" si="249"/>
        <v>1</v>
      </c>
      <c r="CR125" s="194">
        <f t="shared" si="249"/>
        <v>1</v>
      </c>
      <c r="CS125" s="194">
        <f t="shared" si="249"/>
        <v>1</v>
      </c>
      <c r="CT125" s="194">
        <f t="shared" si="249"/>
        <v>1</v>
      </c>
      <c r="CU125" s="194">
        <f t="shared" si="249"/>
        <v>1</v>
      </c>
      <c r="CV125" s="194">
        <f t="shared" si="249"/>
        <v>1</v>
      </c>
      <c r="CW125" s="194">
        <f t="shared" si="249"/>
        <v>1</v>
      </c>
      <c r="CX125" s="194">
        <f t="shared" si="249"/>
        <v>1</v>
      </c>
      <c r="CY125" s="194">
        <f t="shared" si="249"/>
        <v>1</v>
      </c>
      <c r="CZ125" s="194">
        <f t="shared" si="249"/>
        <v>1</v>
      </c>
      <c r="DA125" s="194">
        <f t="shared" si="249"/>
        <v>1</v>
      </c>
      <c r="DB125" s="194">
        <f t="shared" si="249"/>
        <v>1</v>
      </c>
      <c r="DC125" s="194">
        <f t="shared" si="249"/>
        <v>1</v>
      </c>
      <c r="DD125" s="194">
        <f t="shared" si="249"/>
        <v>1</v>
      </c>
      <c r="DE125" s="194">
        <f t="shared" si="249"/>
        <v>1</v>
      </c>
      <c r="DF125" s="194">
        <f t="shared" si="249"/>
        <v>1</v>
      </c>
      <c r="DG125" s="194">
        <f t="shared" si="249"/>
        <v>1</v>
      </c>
      <c r="DH125" s="194">
        <f t="shared" si="249"/>
        <v>1</v>
      </c>
      <c r="DI125" s="194">
        <f t="shared" si="249"/>
        <v>1</v>
      </c>
      <c r="DJ125" s="194">
        <f t="shared" si="249"/>
        <v>1</v>
      </c>
      <c r="DK125" s="194">
        <f t="shared" si="249"/>
        <v>1</v>
      </c>
      <c r="DL125" s="194">
        <f t="shared" si="249"/>
        <v>1</v>
      </c>
      <c r="DM125" s="194">
        <f t="shared" si="249"/>
        <v>1</v>
      </c>
      <c r="DN125" s="194">
        <f t="shared" si="249"/>
        <v>1</v>
      </c>
      <c r="DO125" s="194">
        <f t="shared" si="249"/>
        <v>1</v>
      </c>
      <c r="DP125" s="194">
        <f t="shared" si="249"/>
        <v>1</v>
      </c>
      <c r="DQ125" s="194">
        <f t="shared" si="249"/>
        <v>1</v>
      </c>
      <c r="DR125" s="194">
        <f t="shared" si="249"/>
        <v>1</v>
      </c>
      <c r="DS125" s="194">
        <f t="shared" si="249"/>
        <v>1</v>
      </c>
      <c r="DT125" s="194">
        <f t="shared" si="249"/>
        <v>1</v>
      </c>
      <c r="DU125" s="194">
        <f t="shared" si="249"/>
        <v>1</v>
      </c>
      <c r="DV125" s="194">
        <f t="shared" si="249"/>
        <v>1</v>
      </c>
      <c r="DW125" s="194">
        <f t="shared" si="249"/>
        <v>1</v>
      </c>
      <c r="DX125" s="194">
        <f t="shared" si="249"/>
        <v>1</v>
      </c>
      <c r="DY125" s="194">
        <f t="shared" si="249"/>
        <v>1</v>
      </c>
      <c r="DZ125" s="194">
        <f t="shared" si="249"/>
        <v>1</v>
      </c>
      <c r="EA125" s="194">
        <f t="shared" si="249"/>
        <v>1</v>
      </c>
      <c r="EB125" s="194">
        <f t="shared" si="249"/>
        <v>1</v>
      </c>
      <c r="EC125" s="194">
        <f t="shared" si="249"/>
        <v>1</v>
      </c>
      <c r="ED125" s="194">
        <f t="shared" si="249"/>
        <v>1</v>
      </c>
      <c r="EE125" s="194">
        <f t="shared" si="249"/>
        <v>1</v>
      </c>
      <c r="EF125" s="194">
        <f t="shared" si="249"/>
        <v>1</v>
      </c>
      <c r="EG125" s="194">
        <f t="shared" si="249"/>
        <v>1</v>
      </c>
      <c r="EH125" s="194">
        <f t="shared" si="249"/>
        <v>1</v>
      </c>
      <c r="EI125" s="194">
        <f t="shared" si="249"/>
        <v>1</v>
      </c>
      <c r="EJ125" s="194">
        <f t="shared" si="249"/>
        <v>1</v>
      </c>
      <c r="EK125" s="194">
        <f t="shared" si="249"/>
        <v>1</v>
      </c>
      <c r="EL125" s="194">
        <f t="shared" si="249"/>
        <v>1</v>
      </c>
      <c r="EM125" s="194">
        <f t="shared" si="249"/>
        <v>1</v>
      </c>
      <c r="EN125" s="194">
        <f t="shared" si="249"/>
        <v>1</v>
      </c>
      <c r="EO125" s="194">
        <f t="shared" si="249"/>
        <v>1</v>
      </c>
      <c r="EP125" s="194">
        <f t="shared" si="249"/>
        <v>1</v>
      </c>
      <c r="EQ125" s="194">
        <f t="shared" si="249"/>
        <v>1</v>
      </c>
      <c r="ER125" s="194">
        <f t="shared" si="249"/>
        <v>1</v>
      </c>
      <c r="ES125" s="194">
        <f t="shared" si="244"/>
        <v>1</v>
      </c>
      <c r="ET125" s="194">
        <f t="shared" si="244"/>
        <v>1</v>
      </c>
      <c r="EU125" s="194">
        <f t="shared" si="244"/>
        <v>1</v>
      </c>
      <c r="EV125" s="194">
        <f t="shared" si="244"/>
        <v>1</v>
      </c>
      <c r="EW125" s="194">
        <f t="shared" si="245"/>
        <v>1</v>
      </c>
      <c r="EX125" s="194">
        <f t="shared" si="245"/>
        <v>1</v>
      </c>
      <c r="EY125" s="194">
        <f t="shared" si="245"/>
        <v>1</v>
      </c>
      <c r="EZ125" s="194">
        <f t="shared" si="245"/>
        <v>1</v>
      </c>
      <c r="FA125" s="194">
        <f t="shared" si="245"/>
        <v>1</v>
      </c>
      <c r="FB125" s="194">
        <f t="shared" si="245"/>
        <v>1</v>
      </c>
    </row>
    <row r="126" spans="2:158" ht="11.25" hidden="1" customHeight="1" outlineLevel="1" x14ac:dyDescent="0.2">
      <c r="B126" s="190"/>
      <c r="C126" s="288">
        <f t="shared" si="240"/>
        <v>12</v>
      </c>
      <c r="D126" s="288">
        <f t="shared" si="240"/>
        <v>0</v>
      </c>
      <c r="E126" s="289">
        <f t="shared" si="241"/>
        <v>43404</v>
      </c>
      <c r="F126" s="193">
        <v>1</v>
      </c>
      <c r="G126" s="193">
        <v>1</v>
      </c>
      <c r="H126" s="193">
        <v>1</v>
      </c>
      <c r="I126" s="193">
        <v>1</v>
      </c>
      <c r="J126" s="193">
        <v>1</v>
      </c>
      <c r="K126" s="193">
        <v>1</v>
      </c>
      <c r="L126" s="193">
        <v>1</v>
      </c>
      <c r="M126" s="193">
        <v>1</v>
      </c>
      <c r="N126" s="193">
        <v>1</v>
      </c>
      <c r="O126" s="193">
        <v>1</v>
      </c>
      <c r="P126" s="193">
        <v>1</v>
      </c>
      <c r="Q126" s="193">
        <v>1</v>
      </c>
      <c r="U126" s="194">
        <f t="shared" si="242"/>
        <v>1</v>
      </c>
      <c r="V126" s="194">
        <f t="shared" si="250"/>
        <v>1</v>
      </c>
      <c r="W126" s="194">
        <f t="shared" si="250"/>
        <v>1</v>
      </c>
      <c r="X126" s="194">
        <f t="shared" si="250"/>
        <v>1</v>
      </c>
      <c r="Y126" s="194">
        <f t="shared" si="250"/>
        <v>1</v>
      </c>
      <c r="Z126" s="194">
        <f t="shared" si="250"/>
        <v>1</v>
      </c>
      <c r="AA126" s="194">
        <f t="shared" si="250"/>
        <v>1</v>
      </c>
      <c r="AB126" s="194">
        <f t="shared" si="250"/>
        <v>1</v>
      </c>
      <c r="AC126" s="194">
        <f t="shared" si="250"/>
        <v>1</v>
      </c>
      <c r="AD126" s="194">
        <f t="shared" si="250"/>
        <v>1</v>
      </c>
      <c r="AE126" s="194">
        <f t="shared" si="250"/>
        <v>1</v>
      </c>
      <c r="AF126" s="194">
        <f t="shared" si="250"/>
        <v>1</v>
      </c>
      <c r="AG126" s="194">
        <f t="shared" si="250"/>
        <v>1</v>
      </c>
      <c r="AH126" s="194">
        <f t="shared" si="250"/>
        <v>1</v>
      </c>
      <c r="AI126" s="194">
        <f t="shared" si="250"/>
        <v>1</v>
      </c>
      <c r="AJ126" s="194">
        <f t="shared" si="250"/>
        <v>1</v>
      </c>
      <c r="AK126" s="194">
        <f t="shared" si="250"/>
        <v>1</v>
      </c>
      <c r="AL126" s="194">
        <f t="shared" si="250"/>
        <v>1</v>
      </c>
      <c r="AM126" s="194">
        <f t="shared" si="250"/>
        <v>1</v>
      </c>
      <c r="AN126" s="194">
        <f t="shared" si="250"/>
        <v>1</v>
      </c>
      <c r="AO126" s="194">
        <f t="shared" si="250"/>
        <v>1</v>
      </c>
      <c r="AP126" s="194">
        <f t="shared" si="250"/>
        <v>1</v>
      </c>
      <c r="AQ126" s="194">
        <f t="shared" si="250"/>
        <v>1</v>
      </c>
      <c r="AR126" s="194">
        <f t="shared" si="250"/>
        <v>1</v>
      </c>
      <c r="AS126" s="194">
        <f t="shared" si="250"/>
        <v>1</v>
      </c>
      <c r="AT126" s="194">
        <f t="shared" si="250"/>
        <v>1</v>
      </c>
      <c r="AU126" s="194">
        <f t="shared" si="250"/>
        <v>1</v>
      </c>
      <c r="AV126" s="194">
        <f t="shared" si="250"/>
        <v>1</v>
      </c>
      <c r="AW126" s="194">
        <f t="shared" si="250"/>
        <v>1</v>
      </c>
      <c r="AX126" s="194">
        <f t="shared" si="250"/>
        <v>1</v>
      </c>
      <c r="AY126" s="194">
        <f t="shared" si="250"/>
        <v>1</v>
      </c>
      <c r="AZ126" s="194">
        <f t="shared" si="250"/>
        <v>1</v>
      </c>
      <c r="BA126" s="194">
        <f t="shared" si="250"/>
        <v>1</v>
      </c>
      <c r="BB126" s="194">
        <f t="shared" si="250"/>
        <v>1</v>
      </c>
      <c r="BC126" s="194">
        <f t="shared" si="250"/>
        <v>1</v>
      </c>
      <c r="BD126" s="194">
        <f t="shared" si="250"/>
        <v>1</v>
      </c>
      <c r="BE126" s="194">
        <f t="shared" si="250"/>
        <v>1</v>
      </c>
      <c r="BF126" s="194">
        <f t="shared" si="250"/>
        <v>1</v>
      </c>
      <c r="BG126" s="194">
        <f t="shared" si="250"/>
        <v>1</v>
      </c>
      <c r="BH126" s="194">
        <f t="shared" si="250"/>
        <v>1</v>
      </c>
      <c r="BI126" s="194">
        <f t="shared" si="250"/>
        <v>1</v>
      </c>
      <c r="BJ126" s="194">
        <f t="shared" si="250"/>
        <v>1</v>
      </c>
      <c r="BK126" s="194">
        <f t="shared" si="250"/>
        <v>1</v>
      </c>
      <c r="BL126" s="194">
        <f t="shared" si="250"/>
        <v>1</v>
      </c>
      <c r="BM126" s="194">
        <f t="shared" si="250"/>
        <v>1</v>
      </c>
      <c r="BN126" s="194">
        <f t="shared" si="250"/>
        <v>1</v>
      </c>
      <c r="BO126" s="194">
        <f t="shared" si="250"/>
        <v>1</v>
      </c>
      <c r="BP126" s="194">
        <f t="shared" si="250"/>
        <v>1</v>
      </c>
      <c r="BQ126" s="194">
        <f t="shared" si="250"/>
        <v>1</v>
      </c>
      <c r="BR126" s="194">
        <f t="shared" si="250"/>
        <v>1</v>
      </c>
      <c r="BS126" s="194">
        <f t="shared" si="250"/>
        <v>1</v>
      </c>
      <c r="BT126" s="194">
        <f t="shared" si="250"/>
        <v>1</v>
      </c>
      <c r="BU126" s="194">
        <f t="shared" si="250"/>
        <v>1</v>
      </c>
      <c r="BV126" s="194">
        <f t="shared" si="250"/>
        <v>1</v>
      </c>
      <c r="BW126" s="194">
        <f t="shared" si="250"/>
        <v>1</v>
      </c>
      <c r="BX126" s="194">
        <f t="shared" si="250"/>
        <v>1</v>
      </c>
      <c r="BY126" s="194">
        <f t="shared" si="250"/>
        <v>1</v>
      </c>
      <c r="BZ126" s="194">
        <f t="shared" si="250"/>
        <v>1</v>
      </c>
      <c r="CA126" s="194">
        <f t="shared" si="250"/>
        <v>1</v>
      </c>
      <c r="CB126" s="194">
        <f t="shared" si="250"/>
        <v>1</v>
      </c>
      <c r="CC126" s="194">
        <f t="shared" si="250"/>
        <v>1</v>
      </c>
      <c r="CD126" s="194">
        <f t="shared" si="250"/>
        <v>1</v>
      </c>
      <c r="CE126" s="194">
        <f t="shared" si="250"/>
        <v>1</v>
      </c>
      <c r="CF126" s="194">
        <f t="shared" si="250"/>
        <v>1</v>
      </c>
      <c r="CG126" s="194">
        <f t="shared" si="250"/>
        <v>1</v>
      </c>
      <c r="CH126" s="194">
        <f t="shared" si="249"/>
        <v>1</v>
      </c>
      <c r="CI126" s="194">
        <f t="shared" si="249"/>
        <v>1</v>
      </c>
      <c r="CJ126" s="194">
        <f t="shared" si="249"/>
        <v>1</v>
      </c>
      <c r="CK126" s="194">
        <f t="shared" si="249"/>
        <v>1</v>
      </c>
      <c r="CL126" s="194">
        <f t="shared" si="249"/>
        <v>1</v>
      </c>
      <c r="CM126" s="194">
        <f t="shared" si="249"/>
        <v>1</v>
      </c>
      <c r="CN126" s="194">
        <f t="shared" si="249"/>
        <v>1</v>
      </c>
      <c r="CO126" s="194">
        <f t="shared" si="249"/>
        <v>1</v>
      </c>
      <c r="CP126" s="194">
        <f t="shared" si="249"/>
        <v>1</v>
      </c>
      <c r="CQ126" s="194">
        <f t="shared" si="249"/>
        <v>1</v>
      </c>
      <c r="CR126" s="194">
        <f t="shared" si="249"/>
        <v>1</v>
      </c>
      <c r="CS126" s="194">
        <f t="shared" si="249"/>
        <v>1</v>
      </c>
      <c r="CT126" s="194">
        <f t="shared" si="249"/>
        <v>1</v>
      </c>
      <c r="CU126" s="194">
        <f t="shared" si="249"/>
        <v>1</v>
      </c>
      <c r="CV126" s="194">
        <f t="shared" si="249"/>
        <v>1</v>
      </c>
      <c r="CW126" s="194">
        <f t="shared" si="249"/>
        <v>1</v>
      </c>
      <c r="CX126" s="194">
        <f t="shared" si="249"/>
        <v>1</v>
      </c>
      <c r="CY126" s="194">
        <f t="shared" si="249"/>
        <v>1</v>
      </c>
      <c r="CZ126" s="194">
        <f t="shared" si="249"/>
        <v>1</v>
      </c>
      <c r="DA126" s="194">
        <f t="shared" si="249"/>
        <v>1</v>
      </c>
      <c r="DB126" s="194">
        <f t="shared" si="249"/>
        <v>1</v>
      </c>
      <c r="DC126" s="194">
        <f t="shared" si="249"/>
        <v>1</v>
      </c>
      <c r="DD126" s="194">
        <f t="shared" si="249"/>
        <v>1</v>
      </c>
      <c r="DE126" s="194">
        <f t="shared" si="249"/>
        <v>1</v>
      </c>
      <c r="DF126" s="194">
        <f t="shared" si="249"/>
        <v>1</v>
      </c>
      <c r="DG126" s="194">
        <f t="shared" si="249"/>
        <v>1</v>
      </c>
      <c r="DH126" s="194">
        <f t="shared" si="249"/>
        <v>1</v>
      </c>
      <c r="DI126" s="194">
        <f t="shared" si="249"/>
        <v>1</v>
      </c>
      <c r="DJ126" s="194">
        <f t="shared" si="249"/>
        <v>1</v>
      </c>
      <c r="DK126" s="194">
        <f t="shared" si="249"/>
        <v>1</v>
      </c>
      <c r="DL126" s="194">
        <f t="shared" si="249"/>
        <v>1</v>
      </c>
      <c r="DM126" s="194">
        <f t="shared" si="249"/>
        <v>1</v>
      </c>
      <c r="DN126" s="194">
        <f t="shared" si="249"/>
        <v>1</v>
      </c>
      <c r="DO126" s="194">
        <f t="shared" si="249"/>
        <v>1</v>
      </c>
      <c r="DP126" s="194">
        <f t="shared" si="249"/>
        <v>1</v>
      </c>
      <c r="DQ126" s="194">
        <f t="shared" si="249"/>
        <v>1</v>
      </c>
      <c r="DR126" s="194">
        <f t="shared" si="249"/>
        <v>1</v>
      </c>
      <c r="DS126" s="194">
        <f t="shared" si="249"/>
        <v>1</v>
      </c>
      <c r="DT126" s="194">
        <f t="shared" si="249"/>
        <v>1</v>
      </c>
      <c r="DU126" s="194">
        <f t="shared" si="249"/>
        <v>1</v>
      </c>
      <c r="DV126" s="194">
        <f t="shared" si="249"/>
        <v>1</v>
      </c>
      <c r="DW126" s="194">
        <f t="shared" si="249"/>
        <v>1</v>
      </c>
      <c r="DX126" s="194">
        <f t="shared" si="249"/>
        <v>1</v>
      </c>
      <c r="DY126" s="194">
        <f t="shared" si="249"/>
        <v>1</v>
      </c>
      <c r="DZ126" s="194">
        <f t="shared" si="249"/>
        <v>1</v>
      </c>
      <c r="EA126" s="194">
        <f t="shared" si="249"/>
        <v>1</v>
      </c>
      <c r="EB126" s="194">
        <f t="shared" si="249"/>
        <v>1</v>
      </c>
      <c r="EC126" s="194">
        <f t="shared" si="249"/>
        <v>1</v>
      </c>
      <c r="ED126" s="194">
        <f t="shared" si="249"/>
        <v>1</v>
      </c>
      <c r="EE126" s="194">
        <f t="shared" si="249"/>
        <v>1</v>
      </c>
      <c r="EF126" s="194">
        <f t="shared" si="249"/>
        <v>1</v>
      </c>
      <c r="EG126" s="194">
        <f t="shared" si="249"/>
        <v>1</v>
      </c>
      <c r="EH126" s="194">
        <f t="shared" si="249"/>
        <v>1</v>
      </c>
      <c r="EI126" s="194">
        <f t="shared" si="249"/>
        <v>1</v>
      </c>
      <c r="EJ126" s="194">
        <f t="shared" si="249"/>
        <v>1</v>
      </c>
      <c r="EK126" s="194">
        <f t="shared" si="249"/>
        <v>1</v>
      </c>
      <c r="EL126" s="194">
        <f t="shared" si="249"/>
        <v>1</v>
      </c>
      <c r="EM126" s="194">
        <f t="shared" si="249"/>
        <v>1</v>
      </c>
      <c r="EN126" s="194">
        <f t="shared" si="249"/>
        <v>1</v>
      </c>
      <c r="EO126" s="194">
        <f t="shared" si="249"/>
        <v>1</v>
      </c>
      <c r="EP126" s="194">
        <f t="shared" si="249"/>
        <v>1</v>
      </c>
      <c r="EQ126" s="194">
        <f t="shared" si="249"/>
        <v>1</v>
      </c>
      <c r="ER126" s="194">
        <f t="shared" si="249"/>
        <v>1</v>
      </c>
      <c r="ES126" s="194">
        <f t="shared" si="244"/>
        <v>1</v>
      </c>
      <c r="ET126" s="194">
        <f t="shared" si="244"/>
        <v>1</v>
      </c>
      <c r="EU126" s="194">
        <f t="shared" si="244"/>
        <v>1</v>
      </c>
      <c r="EV126" s="194">
        <f t="shared" si="244"/>
        <v>1</v>
      </c>
      <c r="EW126" s="194">
        <f t="shared" si="245"/>
        <v>1</v>
      </c>
      <c r="EX126" s="194">
        <f t="shared" si="245"/>
        <v>1</v>
      </c>
      <c r="EY126" s="194">
        <f t="shared" si="245"/>
        <v>1</v>
      </c>
      <c r="EZ126" s="194">
        <f t="shared" si="245"/>
        <v>1</v>
      </c>
      <c r="FA126" s="194">
        <f t="shared" si="245"/>
        <v>1</v>
      </c>
      <c r="FB126" s="194">
        <f t="shared" si="245"/>
        <v>1</v>
      </c>
    </row>
    <row r="127" spans="2:158" ht="11.25" hidden="1" customHeight="1" outlineLevel="1" x14ac:dyDescent="0.2">
      <c r="B127" s="190"/>
      <c r="C127" s="288">
        <f t="shared" si="240"/>
        <v>13</v>
      </c>
      <c r="D127" s="288">
        <f t="shared" si="240"/>
        <v>0</v>
      </c>
      <c r="E127" s="289">
        <f t="shared" si="241"/>
        <v>43404</v>
      </c>
      <c r="F127" s="193">
        <v>1</v>
      </c>
      <c r="G127" s="193">
        <v>1</v>
      </c>
      <c r="H127" s="193">
        <v>1</v>
      </c>
      <c r="I127" s="193">
        <v>1</v>
      </c>
      <c r="J127" s="193">
        <v>1</v>
      </c>
      <c r="K127" s="193">
        <v>1</v>
      </c>
      <c r="L127" s="193">
        <v>1</v>
      </c>
      <c r="M127" s="193">
        <v>1</v>
      </c>
      <c r="N127" s="193">
        <v>1</v>
      </c>
      <c r="O127" s="193">
        <v>1</v>
      </c>
      <c r="P127" s="193">
        <v>1</v>
      </c>
      <c r="Q127" s="193">
        <v>1</v>
      </c>
      <c r="U127" s="194">
        <f t="shared" si="242"/>
        <v>1</v>
      </c>
      <c r="V127" s="194">
        <f t="shared" si="250"/>
        <v>1</v>
      </c>
      <c r="W127" s="194">
        <f t="shared" si="250"/>
        <v>1</v>
      </c>
      <c r="X127" s="194">
        <f t="shared" si="250"/>
        <v>1</v>
      </c>
      <c r="Y127" s="194">
        <f t="shared" si="250"/>
        <v>1</v>
      </c>
      <c r="Z127" s="194">
        <f t="shared" si="250"/>
        <v>1</v>
      </c>
      <c r="AA127" s="194">
        <f t="shared" si="250"/>
        <v>1</v>
      </c>
      <c r="AB127" s="194">
        <f t="shared" si="250"/>
        <v>1</v>
      </c>
      <c r="AC127" s="194">
        <f t="shared" si="250"/>
        <v>1</v>
      </c>
      <c r="AD127" s="194">
        <f t="shared" si="250"/>
        <v>1</v>
      </c>
      <c r="AE127" s="194">
        <f t="shared" si="250"/>
        <v>1</v>
      </c>
      <c r="AF127" s="194">
        <f t="shared" si="250"/>
        <v>1</v>
      </c>
      <c r="AG127" s="194">
        <f t="shared" si="250"/>
        <v>1</v>
      </c>
      <c r="AH127" s="194">
        <f t="shared" si="250"/>
        <v>1</v>
      </c>
      <c r="AI127" s="194">
        <f t="shared" si="250"/>
        <v>1</v>
      </c>
      <c r="AJ127" s="194">
        <f t="shared" si="250"/>
        <v>1</v>
      </c>
      <c r="AK127" s="194">
        <f t="shared" si="250"/>
        <v>1</v>
      </c>
      <c r="AL127" s="194">
        <f t="shared" si="250"/>
        <v>1</v>
      </c>
      <c r="AM127" s="194">
        <f t="shared" si="250"/>
        <v>1</v>
      </c>
      <c r="AN127" s="194">
        <f t="shared" si="250"/>
        <v>1</v>
      </c>
      <c r="AO127" s="194">
        <f t="shared" si="250"/>
        <v>1</v>
      </c>
      <c r="AP127" s="194">
        <f t="shared" si="250"/>
        <v>1</v>
      </c>
      <c r="AQ127" s="194">
        <f t="shared" si="250"/>
        <v>1</v>
      </c>
      <c r="AR127" s="194">
        <f t="shared" si="250"/>
        <v>1</v>
      </c>
      <c r="AS127" s="194">
        <f t="shared" si="250"/>
        <v>1</v>
      </c>
      <c r="AT127" s="194">
        <f t="shared" si="250"/>
        <v>1</v>
      </c>
      <c r="AU127" s="194">
        <f t="shared" si="250"/>
        <v>1</v>
      </c>
      <c r="AV127" s="194">
        <f t="shared" si="250"/>
        <v>1</v>
      </c>
      <c r="AW127" s="194">
        <f t="shared" si="250"/>
        <v>1</v>
      </c>
      <c r="AX127" s="194">
        <f t="shared" si="250"/>
        <v>1</v>
      </c>
      <c r="AY127" s="194">
        <f t="shared" si="250"/>
        <v>1</v>
      </c>
      <c r="AZ127" s="194">
        <f t="shared" si="250"/>
        <v>1</v>
      </c>
      <c r="BA127" s="194">
        <f t="shared" si="250"/>
        <v>1</v>
      </c>
      <c r="BB127" s="194">
        <f t="shared" si="250"/>
        <v>1</v>
      </c>
      <c r="BC127" s="194">
        <f t="shared" si="250"/>
        <v>1</v>
      </c>
      <c r="BD127" s="194">
        <f t="shared" si="250"/>
        <v>1</v>
      </c>
      <c r="BE127" s="194">
        <f t="shared" si="250"/>
        <v>1</v>
      </c>
      <c r="BF127" s="194">
        <f t="shared" si="250"/>
        <v>1</v>
      </c>
      <c r="BG127" s="194">
        <f t="shared" si="250"/>
        <v>1</v>
      </c>
      <c r="BH127" s="194">
        <f t="shared" si="250"/>
        <v>1</v>
      </c>
      <c r="BI127" s="194">
        <f t="shared" si="250"/>
        <v>1</v>
      </c>
      <c r="BJ127" s="194">
        <f t="shared" si="250"/>
        <v>1</v>
      </c>
      <c r="BK127" s="194">
        <f t="shared" si="250"/>
        <v>1</v>
      </c>
      <c r="BL127" s="194">
        <f t="shared" si="250"/>
        <v>1</v>
      </c>
      <c r="BM127" s="194">
        <f t="shared" si="250"/>
        <v>1</v>
      </c>
      <c r="BN127" s="194">
        <f t="shared" si="250"/>
        <v>1</v>
      </c>
      <c r="BO127" s="194">
        <f t="shared" si="250"/>
        <v>1</v>
      </c>
      <c r="BP127" s="194">
        <f t="shared" si="250"/>
        <v>1</v>
      </c>
      <c r="BQ127" s="194">
        <f t="shared" si="250"/>
        <v>1</v>
      </c>
      <c r="BR127" s="194">
        <f t="shared" si="250"/>
        <v>1</v>
      </c>
      <c r="BS127" s="194">
        <f t="shared" si="250"/>
        <v>1</v>
      </c>
      <c r="BT127" s="194">
        <f t="shared" si="250"/>
        <v>1</v>
      </c>
      <c r="BU127" s="194">
        <f t="shared" si="250"/>
        <v>1</v>
      </c>
      <c r="BV127" s="194">
        <f t="shared" si="250"/>
        <v>1</v>
      </c>
      <c r="BW127" s="194">
        <f t="shared" si="250"/>
        <v>1</v>
      </c>
      <c r="BX127" s="194">
        <f t="shared" si="250"/>
        <v>1</v>
      </c>
      <c r="BY127" s="194">
        <f t="shared" si="250"/>
        <v>1</v>
      </c>
      <c r="BZ127" s="194">
        <f t="shared" si="250"/>
        <v>1</v>
      </c>
      <c r="CA127" s="194">
        <f t="shared" si="250"/>
        <v>1</v>
      </c>
      <c r="CB127" s="194">
        <f t="shared" si="250"/>
        <v>1</v>
      </c>
      <c r="CC127" s="194">
        <f t="shared" si="250"/>
        <v>1</v>
      </c>
      <c r="CD127" s="194">
        <f t="shared" si="250"/>
        <v>1</v>
      </c>
      <c r="CE127" s="194">
        <f t="shared" si="250"/>
        <v>1</v>
      </c>
      <c r="CF127" s="194">
        <f t="shared" si="250"/>
        <v>1</v>
      </c>
      <c r="CG127" s="194">
        <f t="shared" ref="CG127:ER131" si="251">(CG$14&gt;=$E127)*INDEX($F127:$Q127,CG$16)</f>
        <v>1</v>
      </c>
      <c r="CH127" s="194">
        <f t="shared" si="251"/>
        <v>1</v>
      </c>
      <c r="CI127" s="194">
        <f t="shared" si="251"/>
        <v>1</v>
      </c>
      <c r="CJ127" s="194">
        <f t="shared" si="251"/>
        <v>1</v>
      </c>
      <c r="CK127" s="194">
        <f t="shared" si="251"/>
        <v>1</v>
      </c>
      <c r="CL127" s="194">
        <f t="shared" si="251"/>
        <v>1</v>
      </c>
      <c r="CM127" s="194">
        <f t="shared" si="251"/>
        <v>1</v>
      </c>
      <c r="CN127" s="194">
        <f t="shared" si="251"/>
        <v>1</v>
      </c>
      <c r="CO127" s="194">
        <f t="shared" si="251"/>
        <v>1</v>
      </c>
      <c r="CP127" s="194">
        <f t="shared" si="251"/>
        <v>1</v>
      </c>
      <c r="CQ127" s="194">
        <f t="shared" si="251"/>
        <v>1</v>
      </c>
      <c r="CR127" s="194">
        <f t="shared" si="251"/>
        <v>1</v>
      </c>
      <c r="CS127" s="194">
        <f t="shared" si="251"/>
        <v>1</v>
      </c>
      <c r="CT127" s="194">
        <f t="shared" si="251"/>
        <v>1</v>
      </c>
      <c r="CU127" s="194">
        <f t="shared" si="251"/>
        <v>1</v>
      </c>
      <c r="CV127" s="194">
        <f t="shared" si="251"/>
        <v>1</v>
      </c>
      <c r="CW127" s="194">
        <f t="shared" si="251"/>
        <v>1</v>
      </c>
      <c r="CX127" s="194">
        <f t="shared" si="251"/>
        <v>1</v>
      </c>
      <c r="CY127" s="194">
        <f t="shared" si="251"/>
        <v>1</v>
      </c>
      <c r="CZ127" s="194">
        <f t="shared" si="251"/>
        <v>1</v>
      </c>
      <c r="DA127" s="194">
        <f t="shared" si="251"/>
        <v>1</v>
      </c>
      <c r="DB127" s="194">
        <f t="shared" si="251"/>
        <v>1</v>
      </c>
      <c r="DC127" s="194">
        <f t="shared" si="251"/>
        <v>1</v>
      </c>
      <c r="DD127" s="194">
        <f t="shared" si="251"/>
        <v>1</v>
      </c>
      <c r="DE127" s="194">
        <f t="shared" si="251"/>
        <v>1</v>
      </c>
      <c r="DF127" s="194">
        <f t="shared" si="251"/>
        <v>1</v>
      </c>
      <c r="DG127" s="194">
        <f t="shared" si="251"/>
        <v>1</v>
      </c>
      <c r="DH127" s="194">
        <f t="shared" si="251"/>
        <v>1</v>
      </c>
      <c r="DI127" s="194">
        <f t="shared" si="251"/>
        <v>1</v>
      </c>
      <c r="DJ127" s="194">
        <f t="shared" si="251"/>
        <v>1</v>
      </c>
      <c r="DK127" s="194">
        <f t="shared" si="251"/>
        <v>1</v>
      </c>
      <c r="DL127" s="194">
        <f t="shared" si="251"/>
        <v>1</v>
      </c>
      <c r="DM127" s="194">
        <f t="shared" si="251"/>
        <v>1</v>
      </c>
      <c r="DN127" s="194">
        <f t="shared" si="251"/>
        <v>1</v>
      </c>
      <c r="DO127" s="194">
        <f t="shared" si="251"/>
        <v>1</v>
      </c>
      <c r="DP127" s="194">
        <f t="shared" si="251"/>
        <v>1</v>
      </c>
      <c r="DQ127" s="194">
        <f t="shared" si="251"/>
        <v>1</v>
      </c>
      <c r="DR127" s="194">
        <f t="shared" si="251"/>
        <v>1</v>
      </c>
      <c r="DS127" s="194">
        <f t="shared" si="251"/>
        <v>1</v>
      </c>
      <c r="DT127" s="194">
        <f t="shared" si="251"/>
        <v>1</v>
      </c>
      <c r="DU127" s="194">
        <f t="shared" si="251"/>
        <v>1</v>
      </c>
      <c r="DV127" s="194">
        <f t="shared" si="251"/>
        <v>1</v>
      </c>
      <c r="DW127" s="194">
        <f t="shared" si="251"/>
        <v>1</v>
      </c>
      <c r="DX127" s="194">
        <f t="shared" si="251"/>
        <v>1</v>
      </c>
      <c r="DY127" s="194">
        <f t="shared" si="251"/>
        <v>1</v>
      </c>
      <c r="DZ127" s="194">
        <f t="shared" si="251"/>
        <v>1</v>
      </c>
      <c r="EA127" s="194">
        <f t="shared" si="251"/>
        <v>1</v>
      </c>
      <c r="EB127" s="194">
        <f t="shared" si="251"/>
        <v>1</v>
      </c>
      <c r="EC127" s="194">
        <f t="shared" si="251"/>
        <v>1</v>
      </c>
      <c r="ED127" s="194">
        <f t="shared" si="251"/>
        <v>1</v>
      </c>
      <c r="EE127" s="194">
        <f t="shared" si="251"/>
        <v>1</v>
      </c>
      <c r="EF127" s="194">
        <f t="shared" si="251"/>
        <v>1</v>
      </c>
      <c r="EG127" s="194">
        <f t="shared" si="251"/>
        <v>1</v>
      </c>
      <c r="EH127" s="194">
        <f t="shared" si="251"/>
        <v>1</v>
      </c>
      <c r="EI127" s="194">
        <f t="shared" si="251"/>
        <v>1</v>
      </c>
      <c r="EJ127" s="194">
        <f t="shared" si="251"/>
        <v>1</v>
      </c>
      <c r="EK127" s="194">
        <f t="shared" si="251"/>
        <v>1</v>
      </c>
      <c r="EL127" s="194">
        <f t="shared" si="251"/>
        <v>1</v>
      </c>
      <c r="EM127" s="194">
        <f t="shared" si="251"/>
        <v>1</v>
      </c>
      <c r="EN127" s="194">
        <f t="shared" si="251"/>
        <v>1</v>
      </c>
      <c r="EO127" s="194">
        <f t="shared" si="251"/>
        <v>1</v>
      </c>
      <c r="EP127" s="194">
        <f t="shared" si="251"/>
        <v>1</v>
      </c>
      <c r="EQ127" s="194">
        <f t="shared" si="251"/>
        <v>1</v>
      </c>
      <c r="ER127" s="194">
        <f t="shared" si="251"/>
        <v>1</v>
      </c>
      <c r="ES127" s="194">
        <f t="shared" si="244"/>
        <v>1</v>
      </c>
      <c r="ET127" s="194">
        <f t="shared" si="244"/>
        <v>1</v>
      </c>
      <c r="EU127" s="194">
        <f t="shared" si="244"/>
        <v>1</v>
      </c>
      <c r="EV127" s="194">
        <f t="shared" si="244"/>
        <v>1</v>
      </c>
      <c r="EW127" s="194">
        <f t="shared" si="245"/>
        <v>1</v>
      </c>
      <c r="EX127" s="194">
        <f t="shared" si="245"/>
        <v>1</v>
      </c>
      <c r="EY127" s="194">
        <f t="shared" si="245"/>
        <v>1</v>
      </c>
      <c r="EZ127" s="194">
        <f t="shared" si="245"/>
        <v>1</v>
      </c>
      <c r="FA127" s="194">
        <f t="shared" si="245"/>
        <v>1</v>
      </c>
      <c r="FB127" s="194">
        <f t="shared" si="245"/>
        <v>1</v>
      </c>
    </row>
    <row r="128" spans="2:158" ht="11.25" hidden="1" customHeight="1" outlineLevel="1" x14ac:dyDescent="0.2">
      <c r="B128" s="190"/>
      <c r="C128" s="288">
        <f t="shared" si="240"/>
        <v>14</v>
      </c>
      <c r="D128" s="288">
        <f t="shared" si="240"/>
        <v>0</v>
      </c>
      <c r="E128" s="289">
        <f t="shared" si="241"/>
        <v>43404</v>
      </c>
      <c r="F128" s="193">
        <v>1</v>
      </c>
      <c r="G128" s="193">
        <v>1</v>
      </c>
      <c r="H128" s="193">
        <v>1</v>
      </c>
      <c r="I128" s="193">
        <v>1</v>
      </c>
      <c r="J128" s="193">
        <v>1</v>
      </c>
      <c r="K128" s="193">
        <v>1</v>
      </c>
      <c r="L128" s="193">
        <v>1</v>
      </c>
      <c r="M128" s="193">
        <v>1</v>
      </c>
      <c r="N128" s="193">
        <v>1</v>
      </c>
      <c r="O128" s="193">
        <v>1</v>
      </c>
      <c r="P128" s="193">
        <v>1</v>
      </c>
      <c r="Q128" s="193">
        <v>1</v>
      </c>
      <c r="U128" s="194">
        <f t="shared" si="242"/>
        <v>1</v>
      </c>
      <c r="V128" s="194">
        <f t="shared" ref="V128:CG131" si="252">(V$14&gt;=$E128)*INDEX($F128:$Q128,V$16)</f>
        <v>1</v>
      </c>
      <c r="W128" s="194">
        <f t="shared" si="252"/>
        <v>1</v>
      </c>
      <c r="X128" s="194">
        <f t="shared" si="252"/>
        <v>1</v>
      </c>
      <c r="Y128" s="194">
        <f t="shared" si="252"/>
        <v>1</v>
      </c>
      <c r="Z128" s="194">
        <f t="shared" si="252"/>
        <v>1</v>
      </c>
      <c r="AA128" s="194">
        <f t="shared" si="252"/>
        <v>1</v>
      </c>
      <c r="AB128" s="194">
        <f t="shared" si="252"/>
        <v>1</v>
      </c>
      <c r="AC128" s="194">
        <f t="shared" si="252"/>
        <v>1</v>
      </c>
      <c r="AD128" s="194">
        <f t="shared" si="252"/>
        <v>1</v>
      </c>
      <c r="AE128" s="194">
        <f t="shared" si="252"/>
        <v>1</v>
      </c>
      <c r="AF128" s="194">
        <f t="shared" si="252"/>
        <v>1</v>
      </c>
      <c r="AG128" s="194">
        <f t="shared" si="252"/>
        <v>1</v>
      </c>
      <c r="AH128" s="194">
        <f t="shared" si="252"/>
        <v>1</v>
      </c>
      <c r="AI128" s="194">
        <f t="shared" si="252"/>
        <v>1</v>
      </c>
      <c r="AJ128" s="194">
        <f t="shared" si="252"/>
        <v>1</v>
      </c>
      <c r="AK128" s="194">
        <f t="shared" si="252"/>
        <v>1</v>
      </c>
      <c r="AL128" s="194">
        <f t="shared" si="252"/>
        <v>1</v>
      </c>
      <c r="AM128" s="194">
        <f t="shared" si="252"/>
        <v>1</v>
      </c>
      <c r="AN128" s="194">
        <f t="shared" si="252"/>
        <v>1</v>
      </c>
      <c r="AO128" s="194">
        <f t="shared" si="252"/>
        <v>1</v>
      </c>
      <c r="AP128" s="194">
        <f t="shared" si="252"/>
        <v>1</v>
      </c>
      <c r="AQ128" s="194">
        <f t="shared" si="252"/>
        <v>1</v>
      </c>
      <c r="AR128" s="194">
        <f t="shared" si="252"/>
        <v>1</v>
      </c>
      <c r="AS128" s="194">
        <f t="shared" si="252"/>
        <v>1</v>
      </c>
      <c r="AT128" s="194">
        <f t="shared" si="252"/>
        <v>1</v>
      </c>
      <c r="AU128" s="194">
        <f t="shared" si="252"/>
        <v>1</v>
      </c>
      <c r="AV128" s="194">
        <f t="shared" si="252"/>
        <v>1</v>
      </c>
      <c r="AW128" s="194">
        <f t="shared" si="252"/>
        <v>1</v>
      </c>
      <c r="AX128" s="194">
        <f t="shared" si="252"/>
        <v>1</v>
      </c>
      <c r="AY128" s="194">
        <f t="shared" si="252"/>
        <v>1</v>
      </c>
      <c r="AZ128" s="194">
        <f t="shared" si="252"/>
        <v>1</v>
      </c>
      <c r="BA128" s="194">
        <f t="shared" si="252"/>
        <v>1</v>
      </c>
      <c r="BB128" s="194">
        <f t="shared" si="252"/>
        <v>1</v>
      </c>
      <c r="BC128" s="194">
        <f t="shared" si="252"/>
        <v>1</v>
      </c>
      <c r="BD128" s="194">
        <f t="shared" si="252"/>
        <v>1</v>
      </c>
      <c r="BE128" s="194">
        <f t="shared" si="252"/>
        <v>1</v>
      </c>
      <c r="BF128" s="194">
        <f t="shared" si="252"/>
        <v>1</v>
      </c>
      <c r="BG128" s="194">
        <f t="shared" si="252"/>
        <v>1</v>
      </c>
      <c r="BH128" s="194">
        <f t="shared" si="252"/>
        <v>1</v>
      </c>
      <c r="BI128" s="194">
        <f t="shared" si="252"/>
        <v>1</v>
      </c>
      <c r="BJ128" s="194">
        <f t="shared" si="252"/>
        <v>1</v>
      </c>
      <c r="BK128" s="194">
        <f t="shared" si="252"/>
        <v>1</v>
      </c>
      <c r="BL128" s="194">
        <f t="shared" si="252"/>
        <v>1</v>
      </c>
      <c r="BM128" s="194">
        <f t="shared" si="252"/>
        <v>1</v>
      </c>
      <c r="BN128" s="194">
        <f t="shared" si="252"/>
        <v>1</v>
      </c>
      <c r="BO128" s="194">
        <f t="shared" si="252"/>
        <v>1</v>
      </c>
      <c r="BP128" s="194">
        <f t="shared" si="252"/>
        <v>1</v>
      </c>
      <c r="BQ128" s="194">
        <f t="shared" si="252"/>
        <v>1</v>
      </c>
      <c r="BR128" s="194">
        <f t="shared" si="252"/>
        <v>1</v>
      </c>
      <c r="BS128" s="194">
        <f t="shared" si="252"/>
        <v>1</v>
      </c>
      <c r="BT128" s="194">
        <f t="shared" si="252"/>
        <v>1</v>
      </c>
      <c r="BU128" s="194">
        <f t="shared" si="252"/>
        <v>1</v>
      </c>
      <c r="BV128" s="194">
        <f t="shared" si="252"/>
        <v>1</v>
      </c>
      <c r="BW128" s="194">
        <f t="shared" si="252"/>
        <v>1</v>
      </c>
      <c r="BX128" s="194">
        <f t="shared" si="252"/>
        <v>1</v>
      </c>
      <c r="BY128" s="194">
        <f t="shared" si="252"/>
        <v>1</v>
      </c>
      <c r="BZ128" s="194">
        <f t="shared" si="252"/>
        <v>1</v>
      </c>
      <c r="CA128" s="194">
        <f t="shared" si="252"/>
        <v>1</v>
      </c>
      <c r="CB128" s="194">
        <f t="shared" si="252"/>
        <v>1</v>
      </c>
      <c r="CC128" s="194">
        <f t="shared" si="252"/>
        <v>1</v>
      </c>
      <c r="CD128" s="194">
        <f t="shared" si="252"/>
        <v>1</v>
      </c>
      <c r="CE128" s="194">
        <f t="shared" si="252"/>
        <v>1</v>
      </c>
      <c r="CF128" s="194">
        <f t="shared" si="252"/>
        <v>1</v>
      </c>
      <c r="CG128" s="194">
        <f t="shared" si="252"/>
        <v>1</v>
      </c>
      <c r="CH128" s="194">
        <f t="shared" si="251"/>
        <v>1</v>
      </c>
      <c r="CI128" s="194">
        <f t="shared" si="251"/>
        <v>1</v>
      </c>
      <c r="CJ128" s="194">
        <f t="shared" si="251"/>
        <v>1</v>
      </c>
      <c r="CK128" s="194">
        <f t="shared" si="251"/>
        <v>1</v>
      </c>
      <c r="CL128" s="194">
        <f t="shared" si="251"/>
        <v>1</v>
      </c>
      <c r="CM128" s="194">
        <f t="shared" si="251"/>
        <v>1</v>
      </c>
      <c r="CN128" s="194">
        <f t="shared" si="251"/>
        <v>1</v>
      </c>
      <c r="CO128" s="194">
        <f t="shared" si="251"/>
        <v>1</v>
      </c>
      <c r="CP128" s="194">
        <f t="shared" si="251"/>
        <v>1</v>
      </c>
      <c r="CQ128" s="194">
        <f t="shared" si="251"/>
        <v>1</v>
      </c>
      <c r="CR128" s="194">
        <f t="shared" si="251"/>
        <v>1</v>
      </c>
      <c r="CS128" s="194">
        <f t="shared" si="251"/>
        <v>1</v>
      </c>
      <c r="CT128" s="194">
        <f t="shared" si="251"/>
        <v>1</v>
      </c>
      <c r="CU128" s="194">
        <f t="shared" si="251"/>
        <v>1</v>
      </c>
      <c r="CV128" s="194">
        <f t="shared" si="251"/>
        <v>1</v>
      </c>
      <c r="CW128" s="194">
        <f t="shared" si="251"/>
        <v>1</v>
      </c>
      <c r="CX128" s="194">
        <f t="shared" si="251"/>
        <v>1</v>
      </c>
      <c r="CY128" s="194">
        <f t="shared" si="251"/>
        <v>1</v>
      </c>
      <c r="CZ128" s="194">
        <f t="shared" si="251"/>
        <v>1</v>
      </c>
      <c r="DA128" s="194">
        <f t="shared" si="251"/>
        <v>1</v>
      </c>
      <c r="DB128" s="194">
        <f t="shared" si="251"/>
        <v>1</v>
      </c>
      <c r="DC128" s="194">
        <f t="shared" si="251"/>
        <v>1</v>
      </c>
      <c r="DD128" s="194">
        <f t="shared" si="251"/>
        <v>1</v>
      </c>
      <c r="DE128" s="194">
        <f t="shared" si="251"/>
        <v>1</v>
      </c>
      <c r="DF128" s="194">
        <f t="shared" si="251"/>
        <v>1</v>
      </c>
      <c r="DG128" s="194">
        <f t="shared" si="251"/>
        <v>1</v>
      </c>
      <c r="DH128" s="194">
        <f t="shared" si="251"/>
        <v>1</v>
      </c>
      <c r="DI128" s="194">
        <f t="shared" si="251"/>
        <v>1</v>
      </c>
      <c r="DJ128" s="194">
        <f t="shared" si="251"/>
        <v>1</v>
      </c>
      <c r="DK128" s="194">
        <f t="shared" si="251"/>
        <v>1</v>
      </c>
      <c r="DL128" s="194">
        <f t="shared" si="251"/>
        <v>1</v>
      </c>
      <c r="DM128" s="194">
        <f t="shared" si="251"/>
        <v>1</v>
      </c>
      <c r="DN128" s="194">
        <f t="shared" si="251"/>
        <v>1</v>
      </c>
      <c r="DO128" s="194">
        <f t="shared" si="251"/>
        <v>1</v>
      </c>
      <c r="DP128" s="194">
        <f t="shared" si="251"/>
        <v>1</v>
      </c>
      <c r="DQ128" s="194">
        <f t="shared" si="251"/>
        <v>1</v>
      </c>
      <c r="DR128" s="194">
        <f t="shared" si="251"/>
        <v>1</v>
      </c>
      <c r="DS128" s="194">
        <f t="shared" si="251"/>
        <v>1</v>
      </c>
      <c r="DT128" s="194">
        <f t="shared" si="251"/>
        <v>1</v>
      </c>
      <c r="DU128" s="194">
        <f t="shared" si="251"/>
        <v>1</v>
      </c>
      <c r="DV128" s="194">
        <f t="shared" si="251"/>
        <v>1</v>
      </c>
      <c r="DW128" s="194">
        <f t="shared" si="251"/>
        <v>1</v>
      </c>
      <c r="DX128" s="194">
        <f t="shared" si="251"/>
        <v>1</v>
      </c>
      <c r="DY128" s="194">
        <f t="shared" si="251"/>
        <v>1</v>
      </c>
      <c r="DZ128" s="194">
        <f t="shared" si="251"/>
        <v>1</v>
      </c>
      <c r="EA128" s="194">
        <f t="shared" si="251"/>
        <v>1</v>
      </c>
      <c r="EB128" s="194">
        <f t="shared" si="251"/>
        <v>1</v>
      </c>
      <c r="EC128" s="194">
        <f t="shared" si="251"/>
        <v>1</v>
      </c>
      <c r="ED128" s="194">
        <f t="shared" si="251"/>
        <v>1</v>
      </c>
      <c r="EE128" s="194">
        <f t="shared" si="251"/>
        <v>1</v>
      </c>
      <c r="EF128" s="194">
        <f t="shared" si="251"/>
        <v>1</v>
      </c>
      <c r="EG128" s="194">
        <f t="shared" si="251"/>
        <v>1</v>
      </c>
      <c r="EH128" s="194">
        <f t="shared" si="251"/>
        <v>1</v>
      </c>
      <c r="EI128" s="194">
        <f t="shared" si="251"/>
        <v>1</v>
      </c>
      <c r="EJ128" s="194">
        <f t="shared" si="251"/>
        <v>1</v>
      </c>
      <c r="EK128" s="194">
        <f t="shared" si="251"/>
        <v>1</v>
      </c>
      <c r="EL128" s="194">
        <f t="shared" si="251"/>
        <v>1</v>
      </c>
      <c r="EM128" s="194">
        <f t="shared" si="251"/>
        <v>1</v>
      </c>
      <c r="EN128" s="194">
        <f t="shared" si="251"/>
        <v>1</v>
      </c>
      <c r="EO128" s="194">
        <f t="shared" si="251"/>
        <v>1</v>
      </c>
      <c r="EP128" s="194">
        <f t="shared" si="251"/>
        <v>1</v>
      </c>
      <c r="EQ128" s="194">
        <f t="shared" si="251"/>
        <v>1</v>
      </c>
      <c r="ER128" s="194">
        <f t="shared" si="251"/>
        <v>1</v>
      </c>
      <c r="ES128" s="194">
        <f t="shared" si="244"/>
        <v>1</v>
      </c>
      <c r="ET128" s="194">
        <f t="shared" si="244"/>
        <v>1</v>
      </c>
      <c r="EU128" s="194">
        <f t="shared" si="244"/>
        <v>1</v>
      </c>
      <c r="EV128" s="194">
        <f t="shared" si="244"/>
        <v>1</v>
      </c>
      <c r="EW128" s="194">
        <f t="shared" si="245"/>
        <v>1</v>
      </c>
      <c r="EX128" s="194">
        <f t="shared" si="245"/>
        <v>1</v>
      </c>
      <c r="EY128" s="194">
        <f t="shared" si="245"/>
        <v>1</v>
      </c>
      <c r="EZ128" s="194">
        <f t="shared" si="245"/>
        <v>1</v>
      </c>
      <c r="FA128" s="194">
        <f t="shared" si="245"/>
        <v>1</v>
      </c>
      <c r="FB128" s="194">
        <f t="shared" si="245"/>
        <v>1</v>
      </c>
    </row>
    <row r="129" spans="2:158" ht="11.25" hidden="1" customHeight="1" outlineLevel="1" x14ac:dyDescent="0.2">
      <c r="B129" s="190"/>
      <c r="C129" s="288">
        <f t="shared" si="240"/>
        <v>15</v>
      </c>
      <c r="D129" s="288">
        <f t="shared" si="240"/>
        <v>0</v>
      </c>
      <c r="E129" s="289">
        <f t="shared" si="241"/>
        <v>43404</v>
      </c>
      <c r="F129" s="193">
        <v>1</v>
      </c>
      <c r="G129" s="193">
        <v>1</v>
      </c>
      <c r="H129" s="193">
        <v>1</v>
      </c>
      <c r="I129" s="193">
        <v>1</v>
      </c>
      <c r="J129" s="193">
        <v>1</v>
      </c>
      <c r="K129" s="193">
        <v>1</v>
      </c>
      <c r="L129" s="193">
        <v>1</v>
      </c>
      <c r="M129" s="193">
        <v>1</v>
      </c>
      <c r="N129" s="193">
        <v>1</v>
      </c>
      <c r="O129" s="193">
        <v>1</v>
      </c>
      <c r="P129" s="193">
        <v>1</v>
      </c>
      <c r="Q129" s="193">
        <v>1</v>
      </c>
      <c r="U129" s="194">
        <f t="shared" si="242"/>
        <v>1</v>
      </c>
      <c r="V129" s="194">
        <f t="shared" si="252"/>
        <v>1</v>
      </c>
      <c r="W129" s="194">
        <f t="shared" si="252"/>
        <v>1</v>
      </c>
      <c r="X129" s="194">
        <f t="shared" si="252"/>
        <v>1</v>
      </c>
      <c r="Y129" s="194">
        <f t="shared" si="252"/>
        <v>1</v>
      </c>
      <c r="Z129" s="194">
        <f t="shared" si="252"/>
        <v>1</v>
      </c>
      <c r="AA129" s="194">
        <f t="shared" si="252"/>
        <v>1</v>
      </c>
      <c r="AB129" s="194">
        <f t="shared" si="252"/>
        <v>1</v>
      </c>
      <c r="AC129" s="194">
        <f t="shared" si="252"/>
        <v>1</v>
      </c>
      <c r="AD129" s="194">
        <f t="shared" si="252"/>
        <v>1</v>
      </c>
      <c r="AE129" s="194">
        <f t="shared" si="252"/>
        <v>1</v>
      </c>
      <c r="AF129" s="194">
        <f t="shared" si="252"/>
        <v>1</v>
      </c>
      <c r="AG129" s="194">
        <f t="shared" si="252"/>
        <v>1</v>
      </c>
      <c r="AH129" s="194">
        <f t="shared" si="252"/>
        <v>1</v>
      </c>
      <c r="AI129" s="194">
        <f t="shared" si="252"/>
        <v>1</v>
      </c>
      <c r="AJ129" s="194">
        <f t="shared" si="252"/>
        <v>1</v>
      </c>
      <c r="AK129" s="194">
        <f t="shared" si="252"/>
        <v>1</v>
      </c>
      <c r="AL129" s="194">
        <f t="shared" si="252"/>
        <v>1</v>
      </c>
      <c r="AM129" s="194">
        <f t="shared" si="252"/>
        <v>1</v>
      </c>
      <c r="AN129" s="194">
        <f t="shared" si="252"/>
        <v>1</v>
      </c>
      <c r="AO129" s="194">
        <f t="shared" si="252"/>
        <v>1</v>
      </c>
      <c r="AP129" s="194">
        <f t="shared" si="252"/>
        <v>1</v>
      </c>
      <c r="AQ129" s="194">
        <f t="shared" si="252"/>
        <v>1</v>
      </c>
      <c r="AR129" s="194">
        <f t="shared" si="252"/>
        <v>1</v>
      </c>
      <c r="AS129" s="194">
        <f t="shared" si="252"/>
        <v>1</v>
      </c>
      <c r="AT129" s="194">
        <f t="shared" si="252"/>
        <v>1</v>
      </c>
      <c r="AU129" s="194">
        <f t="shared" si="252"/>
        <v>1</v>
      </c>
      <c r="AV129" s="194">
        <f t="shared" si="252"/>
        <v>1</v>
      </c>
      <c r="AW129" s="194">
        <f t="shared" si="252"/>
        <v>1</v>
      </c>
      <c r="AX129" s="194">
        <f t="shared" si="252"/>
        <v>1</v>
      </c>
      <c r="AY129" s="194">
        <f t="shared" si="252"/>
        <v>1</v>
      </c>
      <c r="AZ129" s="194">
        <f t="shared" si="252"/>
        <v>1</v>
      </c>
      <c r="BA129" s="194">
        <f t="shared" si="252"/>
        <v>1</v>
      </c>
      <c r="BB129" s="194">
        <f t="shared" si="252"/>
        <v>1</v>
      </c>
      <c r="BC129" s="194">
        <f t="shared" si="252"/>
        <v>1</v>
      </c>
      <c r="BD129" s="194">
        <f t="shared" si="252"/>
        <v>1</v>
      </c>
      <c r="BE129" s="194">
        <f t="shared" si="252"/>
        <v>1</v>
      </c>
      <c r="BF129" s="194">
        <f t="shared" si="252"/>
        <v>1</v>
      </c>
      <c r="BG129" s="194">
        <f t="shared" si="252"/>
        <v>1</v>
      </c>
      <c r="BH129" s="194">
        <f t="shared" si="252"/>
        <v>1</v>
      </c>
      <c r="BI129" s="194">
        <f t="shared" si="252"/>
        <v>1</v>
      </c>
      <c r="BJ129" s="194">
        <f t="shared" si="252"/>
        <v>1</v>
      </c>
      <c r="BK129" s="194">
        <f t="shared" si="252"/>
        <v>1</v>
      </c>
      <c r="BL129" s="194">
        <f t="shared" si="252"/>
        <v>1</v>
      </c>
      <c r="BM129" s="194">
        <f t="shared" si="252"/>
        <v>1</v>
      </c>
      <c r="BN129" s="194">
        <f t="shared" si="252"/>
        <v>1</v>
      </c>
      <c r="BO129" s="194">
        <f t="shared" si="252"/>
        <v>1</v>
      </c>
      <c r="BP129" s="194">
        <f t="shared" si="252"/>
        <v>1</v>
      </c>
      <c r="BQ129" s="194">
        <f t="shared" si="252"/>
        <v>1</v>
      </c>
      <c r="BR129" s="194">
        <f t="shared" si="252"/>
        <v>1</v>
      </c>
      <c r="BS129" s="194">
        <f t="shared" si="252"/>
        <v>1</v>
      </c>
      <c r="BT129" s="194">
        <f t="shared" si="252"/>
        <v>1</v>
      </c>
      <c r="BU129" s="194">
        <f t="shared" si="252"/>
        <v>1</v>
      </c>
      <c r="BV129" s="194">
        <f t="shared" si="252"/>
        <v>1</v>
      </c>
      <c r="BW129" s="194">
        <f t="shared" si="252"/>
        <v>1</v>
      </c>
      <c r="BX129" s="194">
        <f t="shared" si="252"/>
        <v>1</v>
      </c>
      <c r="BY129" s="194">
        <f t="shared" si="252"/>
        <v>1</v>
      </c>
      <c r="BZ129" s="194">
        <f t="shared" si="252"/>
        <v>1</v>
      </c>
      <c r="CA129" s="194">
        <f t="shared" si="252"/>
        <v>1</v>
      </c>
      <c r="CB129" s="194">
        <f t="shared" si="252"/>
        <v>1</v>
      </c>
      <c r="CC129" s="194">
        <f t="shared" si="252"/>
        <v>1</v>
      </c>
      <c r="CD129" s="194">
        <f t="shared" si="252"/>
        <v>1</v>
      </c>
      <c r="CE129" s="194">
        <f t="shared" si="252"/>
        <v>1</v>
      </c>
      <c r="CF129" s="194">
        <f t="shared" si="252"/>
        <v>1</v>
      </c>
      <c r="CG129" s="194">
        <f t="shared" si="252"/>
        <v>1</v>
      </c>
      <c r="CH129" s="194">
        <f t="shared" si="251"/>
        <v>1</v>
      </c>
      <c r="CI129" s="194">
        <f t="shared" si="251"/>
        <v>1</v>
      </c>
      <c r="CJ129" s="194">
        <f t="shared" si="251"/>
        <v>1</v>
      </c>
      <c r="CK129" s="194">
        <f t="shared" si="251"/>
        <v>1</v>
      </c>
      <c r="CL129" s="194">
        <f t="shared" si="251"/>
        <v>1</v>
      </c>
      <c r="CM129" s="194">
        <f t="shared" si="251"/>
        <v>1</v>
      </c>
      <c r="CN129" s="194">
        <f t="shared" si="251"/>
        <v>1</v>
      </c>
      <c r="CO129" s="194">
        <f t="shared" si="251"/>
        <v>1</v>
      </c>
      <c r="CP129" s="194">
        <f t="shared" si="251"/>
        <v>1</v>
      </c>
      <c r="CQ129" s="194">
        <f t="shared" si="251"/>
        <v>1</v>
      </c>
      <c r="CR129" s="194">
        <f t="shared" si="251"/>
        <v>1</v>
      </c>
      <c r="CS129" s="194">
        <f t="shared" si="251"/>
        <v>1</v>
      </c>
      <c r="CT129" s="194">
        <f t="shared" si="251"/>
        <v>1</v>
      </c>
      <c r="CU129" s="194">
        <f t="shared" si="251"/>
        <v>1</v>
      </c>
      <c r="CV129" s="194">
        <f t="shared" si="251"/>
        <v>1</v>
      </c>
      <c r="CW129" s="194">
        <f t="shared" si="251"/>
        <v>1</v>
      </c>
      <c r="CX129" s="194">
        <f t="shared" si="251"/>
        <v>1</v>
      </c>
      <c r="CY129" s="194">
        <f t="shared" si="251"/>
        <v>1</v>
      </c>
      <c r="CZ129" s="194">
        <f t="shared" si="251"/>
        <v>1</v>
      </c>
      <c r="DA129" s="194">
        <f t="shared" si="251"/>
        <v>1</v>
      </c>
      <c r="DB129" s="194">
        <f t="shared" si="251"/>
        <v>1</v>
      </c>
      <c r="DC129" s="194">
        <f t="shared" si="251"/>
        <v>1</v>
      </c>
      <c r="DD129" s="194">
        <f t="shared" si="251"/>
        <v>1</v>
      </c>
      <c r="DE129" s="194">
        <f t="shared" si="251"/>
        <v>1</v>
      </c>
      <c r="DF129" s="194">
        <f t="shared" si="251"/>
        <v>1</v>
      </c>
      <c r="DG129" s="194">
        <f t="shared" si="251"/>
        <v>1</v>
      </c>
      <c r="DH129" s="194">
        <f t="shared" si="251"/>
        <v>1</v>
      </c>
      <c r="DI129" s="194">
        <f t="shared" si="251"/>
        <v>1</v>
      </c>
      <c r="DJ129" s="194">
        <f t="shared" si="251"/>
        <v>1</v>
      </c>
      <c r="DK129" s="194">
        <f t="shared" si="251"/>
        <v>1</v>
      </c>
      <c r="DL129" s="194">
        <f t="shared" si="251"/>
        <v>1</v>
      </c>
      <c r="DM129" s="194">
        <f t="shared" si="251"/>
        <v>1</v>
      </c>
      <c r="DN129" s="194">
        <f t="shared" si="251"/>
        <v>1</v>
      </c>
      <c r="DO129" s="194">
        <f t="shared" si="251"/>
        <v>1</v>
      </c>
      <c r="DP129" s="194">
        <f t="shared" si="251"/>
        <v>1</v>
      </c>
      <c r="DQ129" s="194">
        <f t="shared" si="251"/>
        <v>1</v>
      </c>
      <c r="DR129" s="194">
        <f t="shared" si="251"/>
        <v>1</v>
      </c>
      <c r="DS129" s="194">
        <f t="shared" si="251"/>
        <v>1</v>
      </c>
      <c r="DT129" s="194">
        <f t="shared" si="251"/>
        <v>1</v>
      </c>
      <c r="DU129" s="194">
        <f t="shared" si="251"/>
        <v>1</v>
      </c>
      <c r="DV129" s="194">
        <f t="shared" si="251"/>
        <v>1</v>
      </c>
      <c r="DW129" s="194">
        <f t="shared" si="251"/>
        <v>1</v>
      </c>
      <c r="DX129" s="194">
        <f t="shared" si="251"/>
        <v>1</v>
      </c>
      <c r="DY129" s="194">
        <f t="shared" si="251"/>
        <v>1</v>
      </c>
      <c r="DZ129" s="194">
        <f t="shared" si="251"/>
        <v>1</v>
      </c>
      <c r="EA129" s="194">
        <f t="shared" si="251"/>
        <v>1</v>
      </c>
      <c r="EB129" s="194">
        <f t="shared" si="251"/>
        <v>1</v>
      </c>
      <c r="EC129" s="194">
        <f t="shared" si="251"/>
        <v>1</v>
      </c>
      <c r="ED129" s="194">
        <f t="shared" si="251"/>
        <v>1</v>
      </c>
      <c r="EE129" s="194">
        <f t="shared" si="251"/>
        <v>1</v>
      </c>
      <c r="EF129" s="194">
        <f t="shared" si="251"/>
        <v>1</v>
      </c>
      <c r="EG129" s="194">
        <f t="shared" si="251"/>
        <v>1</v>
      </c>
      <c r="EH129" s="194">
        <f t="shared" si="251"/>
        <v>1</v>
      </c>
      <c r="EI129" s="194">
        <f t="shared" si="251"/>
        <v>1</v>
      </c>
      <c r="EJ129" s="194">
        <f t="shared" si="251"/>
        <v>1</v>
      </c>
      <c r="EK129" s="194">
        <f t="shared" si="251"/>
        <v>1</v>
      </c>
      <c r="EL129" s="194">
        <f t="shared" si="251"/>
        <v>1</v>
      </c>
      <c r="EM129" s="194">
        <f t="shared" si="251"/>
        <v>1</v>
      </c>
      <c r="EN129" s="194">
        <f t="shared" si="251"/>
        <v>1</v>
      </c>
      <c r="EO129" s="194">
        <f t="shared" si="251"/>
        <v>1</v>
      </c>
      <c r="EP129" s="194">
        <f t="shared" si="251"/>
        <v>1</v>
      </c>
      <c r="EQ129" s="194">
        <f t="shared" si="251"/>
        <v>1</v>
      </c>
      <c r="ER129" s="194">
        <f t="shared" si="251"/>
        <v>1</v>
      </c>
      <c r="ES129" s="194">
        <f t="shared" si="244"/>
        <v>1</v>
      </c>
      <c r="ET129" s="194">
        <f t="shared" si="244"/>
        <v>1</v>
      </c>
      <c r="EU129" s="194">
        <f t="shared" si="244"/>
        <v>1</v>
      </c>
      <c r="EV129" s="194">
        <f t="shared" si="244"/>
        <v>1</v>
      </c>
      <c r="EW129" s="194">
        <f t="shared" si="245"/>
        <v>1</v>
      </c>
      <c r="EX129" s="194">
        <f t="shared" si="245"/>
        <v>1</v>
      </c>
      <c r="EY129" s="194">
        <f t="shared" si="245"/>
        <v>1</v>
      </c>
      <c r="EZ129" s="194">
        <f t="shared" si="245"/>
        <v>1</v>
      </c>
      <c r="FA129" s="194">
        <f t="shared" si="245"/>
        <v>1</v>
      </c>
      <c r="FB129" s="194">
        <f t="shared" si="245"/>
        <v>1</v>
      </c>
    </row>
    <row r="130" spans="2:158" ht="11.25" hidden="1" customHeight="1" outlineLevel="1" x14ac:dyDescent="0.2">
      <c r="B130" s="190"/>
      <c r="C130" s="288">
        <f t="shared" si="240"/>
        <v>16</v>
      </c>
      <c r="D130" s="288">
        <f t="shared" si="240"/>
        <v>0</v>
      </c>
      <c r="E130" s="289">
        <f t="shared" si="241"/>
        <v>43404</v>
      </c>
      <c r="F130" s="193">
        <v>1</v>
      </c>
      <c r="G130" s="193">
        <v>1</v>
      </c>
      <c r="H130" s="193">
        <v>1</v>
      </c>
      <c r="I130" s="193">
        <v>1</v>
      </c>
      <c r="J130" s="193">
        <v>1</v>
      </c>
      <c r="K130" s="193">
        <v>1</v>
      </c>
      <c r="L130" s="193">
        <v>1</v>
      </c>
      <c r="M130" s="193">
        <v>1</v>
      </c>
      <c r="N130" s="193">
        <v>1</v>
      </c>
      <c r="O130" s="193">
        <v>1</v>
      </c>
      <c r="P130" s="193">
        <v>1</v>
      </c>
      <c r="Q130" s="193">
        <v>1</v>
      </c>
      <c r="U130" s="194">
        <f t="shared" si="242"/>
        <v>1</v>
      </c>
      <c r="V130" s="194">
        <f t="shared" si="252"/>
        <v>1</v>
      </c>
      <c r="W130" s="194">
        <f t="shared" si="252"/>
        <v>1</v>
      </c>
      <c r="X130" s="194">
        <f t="shared" si="252"/>
        <v>1</v>
      </c>
      <c r="Y130" s="194">
        <f t="shared" si="252"/>
        <v>1</v>
      </c>
      <c r="Z130" s="194">
        <f t="shared" si="252"/>
        <v>1</v>
      </c>
      <c r="AA130" s="194">
        <f t="shared" si="252"/>
        <v>1</v>
      </c>
      <c r="AB130" s="194">
        <f t="shared" si="252"/>
        <v>1</v>
      </c>
      <c r="AC130" s="194">
        <f t="shared" si="252"/>
        <v>1</v>
      </c>
      <c r="AD130" s="194">
        <f t="shared" si="252"/>
        <v>1</v>
      </c>
      <c r="AE130" s="194">
        <f t="shared" si="252"/>
        <v>1</v>
      </c>
      <c r="AF130" s="194">
        <f t="shared" si="252"/>
        <v>1</v>
      </c>
      <c r="AG130" s="194">
        <f t="shared" si="252"/>
        <v>1</v>
      </c>
      <c r="AH130" s="194">
        <f t="shared" si="252"/>
        <v>1</v>
      </c>
      <c r="AI130" s="194">
        <f t="shared" si="252"/>
        <v>1</v>
      </c>
      <c r="AJ130" s="194">
        <f t="shared" si="252"/>
        <v>1</v>
      </c>
      <c r="AK130" s="194">
        <f t="shared" si="252"/>
        <v>1</v>
      </c>
      <c r="AL130" s="194">
        <f t="shared" si="252"/>
        <v>1</v>
      </c>
      <c r="AM130" s="194">
        <f t="shared" si="252"/>
        <v>1</v>
      </c>
      <c r="AN130" s="194">
        <f t="shared" si="252"/>
        <v>1</v>
      </c>
      <c r="AO130" s="194">
        <f t="shared" si="252"/>
        <v>1</v>
      </c>
      <c r="AP130" s="194">
        <f t="shared" si="252"/>
        <v>1</v>
      </c>
      <c r="AQ130" s="194">
        <f t="shared" si="252"/>
        <v>1</v>
      </c>
      <c r="AR130" s="194">
        <f t="shared" si="252"/>
        <v>1</v>
      </c>
      <c r="AS130" s="194">
        <f t="shared" si="252"/>
        <v>1</v>
      </c>
      <c r="AT130" s="194">
        <f t="shared" si="252"/>
        <v>1</v>
      </c>
      <c r="AU130" s="194">
        <f t="shared" si="252"/>
        <v>1</v>
      </c>
      <c r="AV130" s="194">
        <f t="shared" si="252"/>
        <v>1</v>
      </c>
      <c r="AW130" s="194">
        <f t="shared" si="252"/>
        <v>1</v>
      </c>
      <c r="AX130" s="194">
        <f t="shared" si="252"/>
        <v>1</v>
      </c>
      <c r="AY130" s="194">
        <f t="shared" si="252"/>
        <v>1</v>
      </c>
      <c r="AZ130" s="194">
        <f t="shared" si="252"/>
        <v>1</v>
      </c>
      <c r="BA130" s="194">
        <f t="shared" si="252"/>
        <v>1</v>
      </c>
      <c r="BB130" s="194">
        <f t="shared" si="252"/>
        <v>1</v>
      </c>
      <c r="BC130" s="194">
        <f t="shared" si="252"/>
        <v>1</v>
      </c>
      <c r="BD130" s="194">
        <f t="shared" si="252"/>
        <v>1</v>
      </c>
      <c r="BE130" s="194">
        <f t="shared" si="252"/>
        <v>1</v>
      </c>
      <c r="BF130" s="194">
        <f t="shared" si="252"/>
        <v>1</v>
      </c>
      <c r="BG130" s="194">
        <f t="shared" si="252"/>
        <v>1</v>
      </c>
      <c r="BH130" s="194">
        <f t="shared" si="252"/>
        <v>1</v>
      </c>
      <c r="BI130" s="194">
        <f t="shared" si="252"/>
        <v>1</v>
      </c>
      <c r="BJ130" s="194">
        <f t="shared" si="252"/>
        <v>1</v>
      </c>
      <c r="BK130" s="194">
        <f t="shared" si="252"/>
        <v>1</v>
      </c>
      <c r="BL130" s="194">
        <f t="shared" si="252"/>
        <v>1</v>
      </c>
      <c r="BM130" s="194">
        <f t="shared" si="252"/>
        <v>1</v>
      </c>
      <c r="BN130" s="194">
        <f t="shared" si="252"/>
        <v>1</v>
      </c>
      <c r="BO130" s="194">
        <f t="shared" si="252"/>
        <v>1</v>
      </c>
      <c r="BP130" s="194">
        <f t="shared" si="252"/>
        <v>1</v>
      </c>
      <c r="BQ130" s="194">
        <f t="shared" si="252"/>
        <v>1</v>
      </c>
      <c r="BR130" s="194">
        <f t="shared" si="252"/>
        <v>1</v>
      </c>
      <c r="BS130" s="194">
        <f t="shared" si="252"/>
        <v>1</v>
      </c>
      <c r="BT130" s="194">
        <f t="shared" si="252"/>
        <v>1</v>
      </c>
      <c r="BU130" s="194">
        <f t="shared" si="252"/>
        <v>1</v>
      </c>
      <c r="BV130" s="194">
        <f t="shared" si="252"/>
        <v>1</v>
      </c>
      <c r="BW130" s="194">
        <f t="shared" si="252"/>
        <v>1</v>
      </c>
      <c r="BX130" s="194">
        <f t="shared" si="252"/>
        <v>1</v>
      </c>
      <c r="BY130" s="194">
        <f t="shared" si="252"/>
        <v>1</v>
      </c>
      <c r="BZ130" s="194">
        <f t="shared" si="252"/>
        <v>1</v>
      </c>
      <c r="CA130" s="194">
        <f t="shared" si="252"/>
        <v>1</v>
      </c>
      <c r="CB130" s="194">
        <f t="shared" si="252"/>
        <v>1</v>
      </c>
      <c r="CC130" s="194">
        <f t="shared" si="252"/>
        <v>1</v>
      </c>
      <c r="CD130" s="194">
        <f t="shared" si="252"/>
        <v>1</v>
      </c>
      <c r="CE130" s="194">
        <f t="shared" si="252"/>
        <v>1</v>
      </c>
      <c r="CF130" s="194">
        <f t="shared" si="252"/>
        <v>1</v>
      </c>
      <c r="CG130" s="194">
        <f t="shared" si="252"/>
        <v>1</v>
      </c>
      <c r="CH130" s="194">
        <f t="shared" si="251"/>
        <v>1</v>
      </c>
      <c r="CI130" s="194">
        <f t="shared" si="251"/>
        <v>1</v>
      </c>
      <c r="CJ130" s="194">
        <f t="shared" si="251"/>
        <v>1</v>
      </c>
      <c r="CK130" s="194">
        <f t="shared" si="251"/>
        <v>1</v>
      </c>
      <c r="CL130" s="194">
        <f t="shared" si="251"/>
        <v>1</v>
      </c>
      <c r="CM130" s="194">
        <f t="shared" si="251"/>
        <v>1</v>
      </c>
      <c r="CN130" s="194">
        <f t="shared" si="251"/>
        <v>1</v>
      </c>
      <c r="CO130" s="194">
        <f t="shared" si="251"/>
        <v>1</v>
      </c>
      <c r="CP130" s="194">
        <f t="shared" si="251"/>
        <v>1</v>
      </c>
      <c r="CQ130" s="194">
        <f t="shared" si="251"/>
        <v>1</v>
      </c>
      <c r="CR130" s="194">
        <f t="shared" si="251"/>
        <v>1</v>
      </c>
      <c r="CS130" s="194">
        <f t="shared" si="251"/>
        <v>1</v>
      </c>
      <c r="CT130" s="194">
        <f t="shared" si="251"/>
        <v>1</v>
      </c>
      <c r="CU130" s="194">
        <f t="shared" si="251"/>
        <v>1</v>
      </c>
      <c r="CV130" s="194">
        <f t="shared" si="251"/>
        <v>1</v>
      </c>
      <c r="CW130" s="194">
        <f t="shared" si="251"/>
        <v>1</v>
      </c>
      <c r="CX130" s="194">
        <f t="shared" si="251"/>
        <v>1</v>
      </c>
      <c r="CY130" s="194">
        <f t="shared" si="251"/>
        <v>1</v>
      </c>
      <c r="CZ130" s="194">
        <f t="shared" si="251"/>
        <v>1</v>
      </c>
      <c r="DA130" s="194">
        <f t="shared" si="251"/>
        <v>1</v>
      </c>
      <c r="DB130" s="194">
        <f t="shared" si="251"/>
        <v>1</v>
      </c>
      <c r="DC130" s="194">
        <f t="shared" si="251"/>
        <v>1</v>
      </c>
      <c r="DD130" s="194">
        <f t="shared" si="251"/>
        <v>1</v>
      </c>
      <c r="DE130" s="194">
        <f t="shared" si="251"/>
        <v>1</v>
      </c>
      <c r="DF130" s="194">
        <f t="shared" si="251"/>
        <v>1</v>
      </c>
      <c r="DG130" s="194">
        <f t="shared" si="251"/>
        <v>1</v>
      </c>
      <c r="DH130" s="194">
        <f t="shared" si="251"/>
        <v>1</v>
      </c>
      <c r="DI130" s="194">
        <f t="shared" si="251"/>
        <v>1</v>
      </c>
      <c r="DJ130" s="194">
        <f t="shared" si="251"/>
        <v>1</v>
      </c>
      <c r="DK130" s="194">
        <f t="shared" si="251"/>
        <v>1</v>
      </c>
      <c r="DL130" s="194">
        <f t="shared" si="251"/>
        <v>1</v>
      </c>
      <c r="DM130" s="194">
        <f t="shared" si="251"/>
        <v>1</v>
      </c>
      <c r="DN130" s="194">
        <f t="shared" si="251"/>
        <v>1</v>
      </c>
      <c r="DO130" s="194">
        <f t="shared" si="251"/>
        <v>1</v>
      </c>
      <c r="DP130" s="194">
        <f t="shared" si="251"/>
        <v>1</v>
      </c>
      <c r="DQ130" s="194">
        <f t="shared" si="251"/>
        <v>1</v>
      </c>
      <c r="DR130" s="194">
        <f t="shared" si="251"/>
        <v>1</v>
      </c>
      <c r="DS130" s="194">
        <f t="shared" si="251"/>
        <v>1</v>
      </c>
      <c r="DT130" s="194">
        <f t="shared" si="251"/>
        <v>1</v>
      </c>
      <c r="DU130" s="194">
        <f t="shared" si="251"/>
        <v>1</v>
      </c>
      <c r="DV130" s="194">
        <f t="shared" si="251"/>
        <v>1</v>
      </c>
      <c r="DW130" s="194">
        <f t="shared" si="251"/>
        <v>1</v>
      </c>
      <c r="DX130" s="194">
        <f t="shared" si="251"/>
        <v>1</v>
      </c>
      <c r="DY130" s="194">
        <f t="shared" si="251"/>
        <v>1</v>
      </c>
      <c r="DZ130" s="194">
        <f t="shared" si="251"/>
        <v>1</v>
      </c>
      <c r="EA130" s="194">
        <f t="shared" si="251"/>
        <v>1</v>
      </c>
      <c r="EB130" s="194">
        <f t="shared" si="251"/>
        <v>1</v>
      </c>
      <c r="EC130" s="194">
        <f t="shared" si="251"/>
        <v>1</v>
      </c>
      <c r="ED130" s="194">
        <f t="shared" si="251"/>
        <v>1</v>
      </c>
      <c r="EE130" s="194">
        <f t="shared" si="251"/>
        <v>1</v>
      </c>
      <c r="EF130" s="194">
        <f t="shared" si="251"/>
        <v>1</v>
      </c>
      <c r="EG130" s="194">
        <f t="shared" si="251"/>
        <v>1</v>
      </c>
      <c r="EH130" s="194">
        <f t="shared" si="251"/>
        <v>1</v>
      </c>
      <c r="EI130" s="194">
        <f t="shared" si="251"/>
        <v>1</v>
      </c>
      <c r="EJ130" s="194">
        <f t="shared" si="251"/>
        <v>1</v>
      </c>
      <c r="EK130" s="194">
        <f t="shared" si="251"/>
        <v>1</v>
      </c>
      <c r="EL130" s="194">
        <f t="shared" si="251"/>
        <v>1</v>
      </c>
      <c r="EM130" s="194">
        <f t="shared" si="251"/>
        <v>1</v>
      </c>
      <c r="EN130" s="194">
        <f t="shared" si="251"/>
        <v>1</v>
      </c>
      <c r="EO130" s="194">
        <f t="shared" si="251"/>
        <v>1</v>
      </c>
      <c r="EP130" s="194">
        <f t="shared" si="251"/>
        <v>1</v>
      </c>
      <c r="EQ130" s="194">
        <f t="shared" si="251"/>
        <v>1</v>
      </c>
      <c r="ER130" s="194">
        <f t="shared" si="251"/>
        <v>1</v>
      </c>
      <c r="ES130" s="194">
        <f t="shared" si="244"/>
        <v>1</v>
      </c>
      <c r="ET130" s="194">
        <f t="shared" si="244"/>
        <v>1</v>
      </c>
      <c r="EU130" s="194">
        <f t="shared" si="244"/>
        <v>1</v>
      </c>
      <c r="EV130" s="194">
        <f t="shared" si="244"/>
        <v>1</v>
      </c>
      <c r="EW130" s="194">
        <f t="shared" si="245"/>
        <v>1</v>
      </c>
      <c r="EX130" s="194">
        <f t="shared" si="245"/>
        <v>1</v>
      </c>
      <c r="EY130" s="194">
        <f t="shared" si="245"/>
        <v>1</v>
      </c>
      <c r="EZ130" s="194">
        <f t="shared" si="245"/>
        <v>1</v>
      </c>
      <c r="FA130" s="194">
        <f t="shared" si="245"/>
        <v>1</v>
      </c>
      <c r="FB130" s="194">
        <f t="shared" si="245"/>
        <v>1</v>
      </c>
    </row>
    <row r="131" spans="2:158" ht="11.25" hidden="1" customHeight="1" outlineLevel="1" x14ac:dyDescent="0.2">
      <c r="B131" s="190"/>
      <c r="C131" s="288">
        <f t="shared" si="240"/>
        <v>17</v>
      </c>
      <c r="D131" s="288">
        <f t="shared" si="240"/>
        <v>0</v>
      </c>
      <c r="E131" s="289">
        <f t="shared" si="241"/>
        <v>43404</v>
      </c>
      <c r="F131" s="193">
        <v>1</v>
      </c>
      <c r="G131" s="193">
        <v>1</v>
      </c>
      <c r="H131" s="193">
        <v>1</v>
      </c>
      <c r="I131" s="193">
        <v>1</v>
      </c>
      <c r="J131" s="193">
        <v>1</v>
      </c>
      <c r="K131" s="193">
        <v>1</v>
      </c>
      <c r="L131" s="193">
        <v>1</v>
      </c>
      <c r="M131" s="193">
        <v>1</v>
      </c>
      <c r="N131" s="193">
        <v>1</v>
      </c>
      <c r="O131" s="193">
        <v>1</v>
      </c>
      <c r="P131" s="193">
        <v>1</v>
      </c>
      <c r="Q131" s="193">
        <v>1</v>
      </c>
      <c r="U131" s="194">
        <f t="shared" ref="U131:AJ134" si="253">(U$14&gt;=$E131)*INDEX($F131:$Q131,U$16)</f>
        <v>1</v>
      </c>
      <c r="V131" s="194">
        <f t="shared" si="253"/>
        <v>1</v>
      </c>
      <c r="W131" s="194">
        <f t="shared" si="253"/>
        <v>1</v>
      </c>
      <c r="X131" s="194">
        <f t="shared" si="253"/>
        <v>1</v>
      </c>
      <c r="Y131" s="194">
        <f t="shared" si="253"/>
        <v>1</v>
      </c>
      <c r="Z131" s="194">
        <f t="shared" si="253"/>
        <v>1</v>
      </c>
      <c r="AA131" s="194">
        <f t="shared" si="253"/>
        <v>1</v>
      </c>
      <c r="AB131" s="194">
        <f t="shared" si="253"/>
        <v>1</v>
      </c>
      <c r="AC131" s="194">
        <f t="shared" si="253"/>
        <v>1</v>
      </c>
      <c r="AD131" s="194">
        <f t="shared" si="253"/>
        <v>1</v>
      </c>
      <c r="AE131" s="194">
        <f t="shared" si="253"/>
        <v>1</v>
      </c>
      <c r="AF131" s="194">
        <f t="shared" si="253"/>
        <v>1</v>
      </c>
      <c r="AG131" s="194">
        <f t="shared" si="253"/>
        <v>1</v>
      </c>
      <c r="AH131" s="194">
        <f t="shared" si="253"/>
        <v>1</v>
      </c>
      <c r="AI131" s="194">
        <f t="shared" si="253"/>
        <v>1</v>
      </c>
      <c r="AJ131" s="194">
        <f t="shared" si="253"/>
        <v>1</v>
      </c>
      <c r="AK131" s="194">
        <f t="shared" si="252"/>
        <v>1</v>
      </c>
      <c r="AL131" s="194">
        <f t="shared" si="252"/>
        <v>1</v>
      </c>
      <c r="AM131" s="194">
        <f t="shared" si="252"/>
        <v>1</v>
      </c>
      <c r="AN131" s="194">
        <f t="shared" si="252"/>
        <v>1</v>
      </c>
      <c r="AO131" s="194">
        <f t="shared" si="252"/>
        <v>1</v>
      </c>
      <c r="AP131" s="194">
        <f t="shared" si="252"/>
        <v>1</v>
      </c>
      <c r="AQ131" s="194">
        <f t="shared" si="252"/>
        <v>1</v>
      </c>
      <c r="AR131" s="194">
        <f t="shared" si="252"/>
        <v>1</v>
      </c>
      <c r="AS131" s="194">
        <f t="shared" si="252"/>
        <v>1</v>
      </c>
      <c r="AT131" s="194">
        <f t="shared" si="252"/>
        <v>1</v>
      </c>
      <c r="AU131" s="194">
        <f t="shared" si="252"/>
        <v>1</v>
      </c>
      <c r="AV131" s="194">
        <f t="shared" si="252"/>
        <v>1</v>
      </c>
      <c r="AW131" s="194">
        <f t="shared" si="252"/>
        <v>1</v>
      </c>
      <c r="AX131" s="194">
        <f t="shared" si="252"/>
        <v>1</v>
      </c>
      <c r="AY131" s="194">
        <f t="shared" si="252"/>
        <v>1</v>
      </c>
      <c r="AZ131" s="194">
        <f t="shared" si="252"/>
        <v>1</v>
      </c>
      <c r="BA131" s="194">
        <f t="shared" si="252"/>
        <v>1</v>
      </c>
      <c r="BB131" s="194">
        <f t="shared" si="252"/>
        <v>1</v>
      </c>
      <c r="BC131" s="194">
        <f t="shared" si="252"/>
        <v>1</v>
      </c>
      <c r="BD131" s="194">
        <f t="shared" si="252"/>
        <v>1</v>
      </c>
      <c r="BE131" s="194">
        <f t="shared" si="252"/>
        <v>1</v>
      </c>
      <c r="BF131" s="194">
        <f t="shared" si="252"/>
        <v>1</v>
      </c>
      <c r="BG131" s="194">
        <f t="shared" si="252"/>
        <v>1</v>
      </c>
      <c r="BH131" s="194">
        <f t="shared" si="252"/>
        <v>1</v>
      </c>
      <c r="BI131" s="194">
        <f t="shared" si="252"/>
        <v>1</v>
      </c>
      <c r="BJ131" s="194">
        <f t="shared" si="252"/>
        <v>1</v>
      </c>
      <c r="BK131" s="194">
        <f t="shared" si="252"/>
        <v>1</v>
      </c>
      <c r="BL131" s="194">
        <f t="shared" si="252"/>
        <v>1</v>
      </c>
      <c r="BM131" s="194">
        <f t="shared" si="252"/>
        <v>1</v>
      </c>
      <c r="BN131" s="194">
        <f t="shared" si="252"/>
        <v>1</v>
      </c>
      <c r="BO131" s="194">
        <f t="shared" si="252"/>
        <v>1</v>
      </c>
      <c r="BP131" s="194">
        <f t="shared" si="252"/>
        <v>1</v>
      </c>
      <c r="BQ131" s="194">
        <f t="shared" si="252"/>
        <v>1</v>
      </c>
      <c r="BR131" s="194">
        <f t="shared" si="252"/>
        <v>1</v>
      </c>
      <c r="BS131" s="194">
        <f t="shared" si="252"/>
        <v>1</v>
      </c>
      <c r="BT131" s="194">
        <f t="shared" si="252"/>
        <v>1</v>
      </c>
      <c r="BU131" s="194">
        <f t="shared" si="252"/>
        <v>1</v>
      </c>
      <c r="BV131" s="194">
        <f t="shared" si="252"/>
        <v>1</v>
      </c>
      <c r="BW131" s="194">
        <f t="shared" si="252"/>
        <v>1</v>
      </c>
      <c r="BX131" s="194">
        <f t="shared" si="252"/>
        <v>1</v>
      </c>
      <c r="BY131" s="194">
        <f t="shared" si="252"/>
        <v>1</v>
      </c>
      <c r="BZ131" s="194">
        <f t="shared" si="252"/>
        <v>1</v>
      </c>
      <c r="CA131" s="194">
        <f t="shared" si="252"/>
        <v>1</v>
      </c>
      <c r="CB131" s="194">
        <f t="shared" si="252"/>
        <v>1</v>
      </c>
      <c r="CC131" s="194">
        <f t="shared" si="252"/>
        <v>1</v>
      </c>
      <c r="CD131" s="194">
        <f t="shared" si="252"/>
        <v>1</v>
      </c>
      <c r="CE131" s="194">
        <f t="shared" si="252"/>
        <v>1</v>
      </c>
      <c r="CF131" s="194">
        <f t="shared" si="252"/>
        <v>1</v>
      </c>
      <c r="CG131" s="194">
        <f t="shared" si="252"/>
        <v>1</v>
      </c>
      <c r="CH131" s="194">
        <f t="shared" si="251"/>
        <v>1</v>
      </c>
      <c r="CI131" s="194">
        <f t="shared" si="251"/>
        <v>1</v>
      </c>
      <c r="CJ131" s="194">
        <f t="shared" ref="CJ131:EU134" si="254">(CJ$14&gt;=$E131)*INDEX($F131:$Q131,CJ$16)</f>
        <v>1</v>
      </c>
      <c r="CK131" s="194">
        <f t="shared" si="254"/>
        <v>1</v>
      </c>
      <c r="CL131" s="194">
        <f t="shared" si="254"/>
        <v>1</v>
      </c>
      <c r="CM131" s="194">
        <f t="shared" si="254"/>
        <v>1</v>
      </c>
      <c r="CN131" s="194">
        <f t="shared" si="254"/>
        <v>1</v>
      </c>
      <c r="CO131" s="194">
        <f t="shared" si="254"/>
        <v>1</v>
      </c>
      <c r="CP131" s="194">
        <f t="shared" si="254"/>
        <v>1</v>
      </c>
      <c r="CQ131" s="194">
        <f t="shared" si="254"/>
        <v>1</v>
      </c>
      <c r="CR131" s="194">
        <f t="shared" si="254"/>
        <v>1</v>
      </c>
      <c r="CS131" s="194">
        <f t="shared" si="254"/>
        <v>1</v>
      </c>
      <c r="CT131" s="194">
        <f t="shared" si="254"/>
        <v>1</v>
      </c>
      <c r="CU131" s="194">
        <f t="shared" si="254"/>
        <v>1</v>
      </c>
      <c r="CV131" s="194">
        <f t="shared" si="254"/>
        <v>1</v>
      </c>
      <c r="CW131" s="194">
        <f t="shared" si="254"/>
        <v>1</v>
      </c>
      <c r="CX131" s="194">
        <f t="shared" si="254"/>
        <v>1</v>
      </c>
      <c r="CY131" s="194">
        <f t="shared" si="254"/>
        <v>1</v>
      </c>
      <c r="CZ131" s="194">
        <f t="shared" si="254"/>
        <v>1</v>
      </c>
      <c r="DA131" s="194">
        <f t="shared" si="254"/>
        <v>1</v>
      </c>
      <c r="DB131" s="194">
        <f t="shared" si="254"/>
        <v>1</v>
      </c>
      <c r="DC131" s="194">
        <f t="shared" si="254"/>
        <v>1</v>
      </c>
      <c r="DD131" s="194">
        <f t="shared" si="254"/>
        <v>1</v>
      </c>
      <c r="DE131" s="194">
        <f t="shared" si="254"/>
        <v>1</v>
      </c>
      <c r="DF131" s="194">
        <f t="shared" si="254"/>
        <v>1</v>
      </c>
      <c r="DG131" s="194">
        <f t="shared" si="254"/>
        <v>1</v>
      </c>
      <c r="DH131" s="194">
        <f t="shared" si="254"/>
        <v>1</v>
      </c>
      <c r="DI131" s="194">
        <f t="shared" si="254"/>
        <v>1</v>
      </c>
      <c r="DJ131" s="194">
        <f t="shared" si="254"/>
        <v>1</v>
      </c>
      <c r="DK131" s="194">
        <f t="shared" si="254"/>
        <v>1</v>
      </c>
      <c r="DL131" s="194">
        <f t="shared" si="254"/>
        <v>1</v>
      </c>
      <c r="DM131" s="194">
        <f t="shared" si="254"/>
        <v>1</v>
      </c>
      <c r="DN131" s="194">
        <f t="shared" si="254"/>
        <v>1</v>
      </c>
      <c r="DO131" s="194">
        <f t="shared" si="254"/>
        <v>1</v>
      </c>
      <c r="DP131" s="194">
        <f t="shared" si="254"/>
        <v>1</v>
      </c>
      <c r="DQ131" s="194">
        <f t="shared" si="254"/>
        <v>1</v>
      </c>
      <c r="DR131" s="194">
        <f t="shared" si="254"/>
        <v>1</v>
      </c>
      <c r="DS131" s="194">
        <f t="shared" si="254"/>
        <v>1</v>
      </c>
      <c r="DT131" s="194">
        <f t="shared" si="254"/>
        <v>1</v>
      </c>
      <c r="DU131" s="194">
        <f t="shared" si="254"/>
        <v>1</v>
      </c>
      <c r="DV131" s="194">
        <f t="shared" si="254"/>
        <v>1</v>
      </c>
      <c r="DW131" s="194">
        <f t="shared" si="254"/>
        <v>1</v>
      </c>
      <c r="DX131" s="194">
        <f t="shared" si="254"/>
        <v>1</v>
      </c>
      <c r="DY131" s="194">
        <f t="shared" si="254"/>
        <v>1</v>
      </c>
      <c r="DZ131" s="194">
        <f t="shared" si="254"/>
        <v>1</v>
      </c>
      <c r="EA131" s="194">
        <f t="shared" si="254"/>
        <v>1</v>
      </c>
      <c r="EB131" s="194">
        <f t="shared" si="254"/>
        <v>1</v>
      </c>
      <c r="EC131" s="194">
        <f t="shared" si="254"/>
        <v>1</v>
      </c>
      <c r="ED131" s="194">
        <f t="shared" si="254"/>
        <v>1</v>
      </c>
      <c r="EE131" s="194">
        <f t="shared" si="254"/>
        <v>1</v>
      </c>
      <c r="EF131" s="194">
        <f t="shared" si="254"/>
        <v>1</v>
      </c>
      <c r="EG131" s="194">
        <f t="shared" si="254"/>
        <v>1</v>
      </c>
      <c r="EH131" s="194">
        <f t="shared" si="254"/>
        <v>1</v>
      </c>
      <c r="EI131" s="194">
        <f t="shared" si="254"/>
        <v>1</v>
      </c>
      <c r="EJ131" s="194">
        <f t="shared" si="254"/>
        <v>1</v>
      </c>
      <c r="EK131" s="194">
        <f t="shared" si="254"/>
        <v>1</v>
      </c>
      <c r="EL131" s="194">
        <f t="shared" si="254"/>
        <v>1</v>
      </c>
      <c r="EM131" s="194">
        <f t="shared" si="254"/>
        <v>1</v>
      </c>
      <c r="EN131" s="194">
        <f t="shared" si="254"/>
        <v>1</v>
      </c>
      <c r="EO131" s="194">
        <f t="shared" si="254"/>
        <v>1</v>
      </c>
      <c r="EP131" s="194">
        <f t="shared" si="254"/>
        <v>1</v>
      </c>
      <c r="EQ131" s="194">
        <f t="shared" si="254"/>
        <v>1</v>
      </c>
      <c r="ER131" s="194">
        <f t="shared" si="254"/>
        <v>1</v>
      </c>
      <c r="ES131" s="194">
        <f t="shared" si="254"/>
        <v>1</v>
      </c>
      <c r="ET131" s="194">
        <f t="shared" si="254"/>
        <v>1</v>
      </c>
      <c r="EU131" s="194">
        <f t="shared" si="254"/>
        <v>1</v>
      </c>
      <c r="EV131" s="194">
        <f t="shared" ref="EV131:FB134" si="255">(EV$14&gt;=$E131)*INDEX($F131:$Q131,EV$16)</f>
        <v>1</v>
      </c>
      <c r="EW131" s="194">
        <f t="shared" si="255"/>
        <v>1</v>
      </c>
      <c r="EX131" s="194">
        <f t="shared" si="255"/>
        <v>1</v>
      </c>
      <c r="EY131" s="194">
        <f t="shared" si="255"/>
        <v>1</v>
      </c>
      <c r="EZ131" s="194">
        <f t="shared" si="255"/>
        <v>1</v>
      </c>
      <c r="FA131" s="194">
        <f t="shared" si="255"/>
        <v>1</v>
      </c>
      <c r="FB131" s="194">
        <f t="shared" si="255"/>
        <v>1</v>
      </c>
    </row>
    <row r="132" spans="2:158" ht="11.25" hidden="1" customHeight="1" outlineLevel="1" x14ac:dyDescent="0.2">
      <c r="B132" s="190"/>
      <c r="C132" s="288">
        <f t="shared" si="240"/>
        <v>18</v>
      </c>
      <c r="D132" s="288">
        <f t="shared" si="240"/>
        <v>0</v>
      </c>
      <c r="E132" s="289">
        <f t="shared" si="241"/>
        <v>43404</v>
      </c>
      <c r="F132" s="193">
        <v>1</v>
      </c>
      <c r="G132" s="193">
        <v>1</v>
      </c>
      <c r="H132" s="193">
        <v>1</v>
      </c>
      <c r="I132" s="193">
        <v>1</v>
      </c>
      <c r="J132" s="193">
        <v>1</v>
      </c>
      <c r="K132" s="193">
        <v>1</v>
      </c>
      <c r="L132" s="193">
        <v>1</v>
      </c>
      <c r="M132" s="193">
        <v>1</v>
      </c>
      <c r="N132" s="193">
        <v>1</v>
      </c>
      <c r="O132" s="193">
        <v>1</v>
      </c>
      <c r="P132" s="193">
        <v>1</v>
      </c>
      <c r="Q132" s="193">
        <v>1</v>
      </c>
      <c r="U132" s="194">
        <f t="shared" si="253"/>
        <v>1</v>
      </c>
      <c r="V132" s="194">
        <f t="shared" ref="V132:CG135" si="256">(V$14&gt;=$E132)*INDEX($F132:$Q132,V$16)</f>
        <v>1</v>
      </c>
      <c r="W132" s="194">
        <f t="shared" si="256"/>
        <v>1</v>
      </c>
      <c r="X132" s="194">
        <f t="shared" si="256"/>
        <v>1</v>
      </c>
      <c r="Y132" s="194">
        <f t="shared" si="256"/>
        <v>1</v>
      </c>
      <c r="Z132" s="194">
        <f t="shared" si="256"/>
        <v>1</v>
      </c>
      <c r="AA132" s="194">
        <f t="shared" si="256"/>
        <v>1</v>
      </c>
      <c r="AB132" s="194">
        <f t="shared" si="256"/>
        <v>1</v>
      </c>
      <c r="AC132" s="194">
        <f t="shared" si="256"/>
        <v>1</v>
      </c>
      <c r="AD132" s="194">
        <f t="shared" si="256"/>
        <v>1</v>
      </c>
      <c r="AE132" s="194">
        <f t="shared" si="256"/>
        <v>1</v>
      </c>
      <c r="AF132" s="194">
        <f t="shared" si="256"/>
        <v>1</v>
      </c>
      <c r="AG132" s="194">
        <f t="shared" si="256"/>
        <v>1</v>
      </c>
      <c r="AH132" s="194">
        <f t="shared" si="256"/>
        <v>1</v>
      </c>
      <c r="AI132" s="194">
        <f t="shared" si="256"/>
        <v>1</v>
      </c>
      <c r="AJ132" s="194">
        <f t="shared" si="256"/>
        <v>1</v>
      </c>
      <c r="AK132" s="194">
        <f t="shared" si="256"/>
        <v>1</v>
      </c>
      <c r="AL132" s="194">
        <f t="shared" si="256"/>
        <v>1</v>
      </c>
      <c r="AM132" s="194">
        <f t="shared" si="256"/>
        <v>1</v>
      </c>
      <c r="AN132" s="194">
        <f t="shared" si="256"/>
        <v>1</v>
      </c>
      <c r="AO132" s="194">
        <f t="shared" si="256"/>
        <v>1</v>
      </c>
      <c r="AP132" s="194">
        <f t="shared" si="256"/>
        <v>1</v>
      </c>
      <c r="AQ132" s="194">
        <f t="shared" si="256"/>
        <v>1</v>
      </c>
      <c r="AR132" s="194">
        <f t="shared" si="256"/>
        <v>1</v>
      </c>
      <c r="AS132" s="194">
        <f t="shared" si="256"/>
        <v>1</v>
      </c>
      <c r="AT132" s="194">
        <f t="shared" si="256"/>
        <v>1</v>
      </c>
      <c r="AU132" s="194">
        <f t="shared" si="256"/>
        <v>1</v>
      </c>
      <c r="AV132" s="194">
        <f t="shared" si="256"/>
        <v>1</v>
      </c>
      <c r="AW132" s="194">
        <f t="shared" si="256"/>
        <v>1</v>
      </c>
      <c r="AX132" s="194">
        <f t="shared" si="256"/>
        <v>1</v>
      </c>
      <c r="AY132" s="194">
        <f t="shared" si="256"/>
        <v>1</v>
      </c>
      <c r="AZ132" s="194">
        <f t="shared" si="256"/>
        <v>1</v>
      </c>
      <c r="BA132" s="194">
        <f t="shared" si="256"/>
        <v>1</v>
      </c>
      <c r="BB132" s="194">
        <f t="shared" si="256"/>
        <v>1</v>
      </c>
      <c r="BC132" s="194">
        <f t="shared" si="256"/>
        <v>1</v>
      </c>
      <c r="BD132" s="194">
        <f t="shared" si="256"/>
        <v>1</v>
      </c>
      <c r="BE132" s="194">
        <f t="shared" si="256"/>
        <v>1</v>
      </c>
      <c r="BF132" s="194">
        <f t="shared" si="256"/>
        <v>1</v>
      </c>
      <c r="BG132" s="194">
        <f t="shared" si="256"/>
        <v>1</v>
      </c>
      <c r="BH132" s="194">
        <f t="shared" si="256"/>
        <v>1</v>
      </c>
      <c r="BI132" s="194">
        <f t="shared" si="256"/>
        <v>1</v>
      </c>
      <c r="BJ132" s="194">
        <f t="shared" si="256"/>
        <v>1</v>
      </c>
      <c r="BK132" s="194">
        <f t="shared" si="256"/>
        <v>1</v>
      </c>
      <c r="BL132" s="194">
        <f t="shared" si="256"/>
        <v>1</v>
      </c>
      <c r="BM132" s="194">
        <f t="shared" si="256"/>
        <v>1</v>
      </c>
      <c r="BN132" s="194">
        <f t="shared" si="256"/>
        <v>1</v>
      </c>
      <c r="BO132" s="194">
        <f t="shared" si="256"/>
        <v>1</v>
      </c>
      <c r="BP132" s="194">
        <f t="shared" si="256"/>
        <v>1</v>
      </c>
      <c r="BQ132" s="194">
        <f t="shared" si="256"/>
        <v>1</v>
      </c>
      <c r="BR132" s="194">
        <f t="shared" si="256"/>
        <v>1</v>
      </c>
      <c r="BS132" s="194">
        <f t="shared" si="256"/>
        <v>1</v>
      </c>
      <c r="BT132" s="194">
        <f t="shared" si="256"/>
        <v>1</v>
      </c>
      <c r="BU132" s="194">
        <f t="shared" si="256"/>
        <v>1</v>
      </c>
      <c r="BV132" s="194">
        <f t="shared" si="256"/>
        <v>1</v>
      </c>
      <c r="BW132" s="194">
        <f t="shared" si="256"/>
        <v>1</v>
      </c>
      <c r="BX132" s="194">
        <f t="shared" si="256"/>
        <v>1</v>
      </c>
      <c r="BY132" s="194">
        <f t="shared" si="256"/>
        <v>1</v>
      </c>
      <c r="BZ132" s="194">
        <f t="shared" si="256"/>
        <v>1</v>
      </c>
      <c r="CA132" s="194">
        <f t="shared" si="256"/>
        <v>1</v>
      </c>
      <c r="CB132" s="194">
        <f t="shared" si="256"/>
        <v>1</v>
      </c>
      <c r="CC132" s="194">
        <f t="shared" si="256"/>
        <v>1</v>
      </c>
      <c r="CD132" s="194">
        <f t="shared" si="256"/>
        <v>1</v>
      </c>
      <c r="CE132" s="194">
        <f t="shared" si="256"/>
        <v>1</v>
      </c>
      <c r="CF132" s="194">
        <f t="shared" si="256"/>
        <v>1</v>
      </c>
      <c r="CG132" s="194">
        <f t="shared" si="256"/>
        <v>1</v>
      </c>
      <c r="CH132" s="194">
        <f t="shared" ref="CH132:ES135" si="257">(CH$14&gt;=$E132)*INDEX($F132:$Q132,CH$16)</f>
        <v>1</v>
      </c>
      <c r="CI132" s="194">
        <f t="shared" si="257"/>
        <v>1</v>
      </c>
      <c r="CJ132" s="194">
        <f t="shared" si="257"/>
        <v>1</v>
      </c>
      <c r="CK132" s="194">
        <f t="shared" si="257"/>
        <v>1</v>
      </c>
      <c r="CL132" s="194">
        <f t="shared" si="257"/>
        <v>1</v>
      </c>
      <c r="CM132" s="194">
        <f t="shared" si="257"/>
        <v>1</v>
      </c>
      <c r="CN132" s="194">
        <f t="shared" si="257"/>
        <v>1</v>
      </c>
      <c r="CO132" s="194">
        <f t="shared" si="257"/>
        <v>1</v>
      </c>
      <c r="CP132" s="194">
        <f t="shared" si="257"/>
        <v>1</v>
      </c>
      <c r="CQ132" s="194">
        <f t="shared" si="257"/>
        <v>1</v>
      </c>
      <c r="CR132" s="194">
        <f t="shared" si="257"/>
        <v>1</v>
      </c>
      <c r="CS132" s="194">
        <f t="shared" si="257"/>
        <v>1</v>
      </c>
      <c r="CT132" s="194">
        <f t="shared" si="257"/>
        <v>1</v>
      </c>
      <c r="CU132" s="194">
        <f t="shared" si="257"/>
        <v>1</v>
      </c>
      <c r="CV132" s="194">
        <f t="shared" si="257"/>
        <v>1</v>
      </c>
      <c r="CW132" s="194">
        <f t="shared" si="257"/>
        <v>1</v>
      </c>
      <c r="CX132" s="194">
        <f t="shared" si="257"/>
        <v>1</v>
      </c>
      <c r="CY132" s="194">
        <f t="shared" si="257"/>
        <v>1</v>
      </c>
      <c r="CZ132" s="194">
        <f t="shared" si="257"/>
        <v>1</v>
      </c>
      <c r="DA132" s="194">
        <f t="shared" si="257"/>
        <v>1</v>
      </c>
      <c r="DB132" s="194">
        <f t="shared" si="257"/>
        <v>1</v>
      </c>
      <c r="DC132" s="194">
        <f t="shared" si="257"/>
        <v>1</v>
      </c>
      <c r="DD132" s="194">
        <f t="shared" si="257"/>
        <v>1</v>
      </c>
      <c r="DE132" s="194">
        <f t="shared" si="257"/>
        <v>1</v>
      </c>
      <c r="DF132" s="194">
        <f t="shared" si="257"/>
        <v>1</v>
      </c>
      <c r="DG132" s="194">
        <f t="shared" si="257"/>
        <v>1</v>
      </c>
      <c r="DH132" s="194">
        <f t="shared" si="257"/>
        <v>1</v>
      </c>
      <c r="DI132" s="194">
        <f t="shared" si="257"/>
        <v>1</v>
      </c>
      <c r="DJ132" s="194">
        <f t="shared" si="257"/>
        <v>1</v>
      </c>
      <c r="DK132" s="194">
        <f t="shared" si="257"/>
        <v>1</v>
      </c>
      <c r="DL132" s="194">
        <f t="shared" si="257"/>
        <v>1</v>
      </c>
      <c r="DM132" s="194">
        <f t="shared" si="257"/>
        <v>1</v>
      </c>
      <c r="DN132" s="194">
        <f t="shared" si="257"/>
        <v>1</v>
      </c>
      <c r="DO132" s="194">
        <f t="shared" si="257"/>
        <v>1</v>
      </c>
      <c r="DP132" s="194">
        <f t="shared" si="257"/>
        <v>1</v>
      </c>
      <c r="DQ132" s="194">
        <f t="shared" si="257"/>
        <v>1</v>
      </c>
      <c r="DR132" s="194">
        <f t="shared" si="257"/>
        <v>1</v>
      </c>
      <c r="DS132" s="194">
        <f t="shared" si="257"/>
        <v>1</v>
      </c>
      <c r="DT132" s="194">
        <f t="shared" si="257"/>
        <v>1</v>
      </c>
      <c r="DU132" s="194">
        <f t="shared" si="257"/>
        <v>1</v>
      </c>
      <c r="DV132" s="194">
        <f t="shared" si="257"/>
        <v>1</v>
      </c>
      <c r="DW132" s="194">
        <f t="shared" si="257"/>
        <v>1</v>
      </c>
      <c r="DX132" s="194">
        <f t="shared" si="257"/>
        <v>1</v>
      </c>
      <c r="DY132" s="194">
        <f t="shared" si="257"/>
        <v>1</v>
      </c>
      <c r="DZ132" s="194">
        <f t="shared" si="257"/>
        <v>1</v>
      </c>
      <c r="EA132" s="194">
        <f t="shared" si="257"/>
        <v>1</v>
      </c>
      <c r="EB132" s="194">
        <f t="shared" si="257"/>
        <v>1</v>
      </c>
      <c r="EC132" s="194">
        <f t="shared" si="257"/>
        <v>1</v>
      </c>
      <c r="ED132" s="194">
        <f t="shared" si="257"/>
        <v>1</v>
      </c>
      <c r="EE132" s="194">
        <f t="shared" si="257"/>
        <v>1</v>
      </c>
      <c r="EF132" s="194">
        <f t="shared" si="257"/>
        <v>1</v>
      </c>
      <c r="EG132" s="194">
        <f t="shared" si="257"/>
        <v>1</v>
      </c>
      <c r="EH132" s="194">
        <f t="shared" si="257"/>
        <v>1</v>
      </c>
      <c r="EI132" s="194">
        <f t="shared" si="257"/>
        <v>1</v>
      </c>
      <c r="EJ132" s="194">
        <f t="shared" si="257"/>
        <v>1</v>
      </c>
      <c r="EK132" s="194">
        <f t="shared" si="257"/>
        <v>1</v>
      </c>
      <c r="EL132" s="194">
        <f t="shared" si="257"/>
        <v>1</v>
      </c>
      <c r="EM132" s="194">
        <f t="shared" si="257"/>
        <v>1</v>
      </c>
      <c r="EN132" s="194">
        <f t="shared" si="257"/>
        <v>1</v>
      </c>
      <c r="EO132" s="194">
        <f t="shared" si="257"/>
        <v>1</v>
      </c>
      <c r="EP132" s="194">
        <f t="shared" si="257"/>
        <v>1</v>
      </c>
      <c r="EQ132" s="194">
        <f t="shared" si="257"/>
        <v>1</v>
      </c>
      <c r="ER132" s="194">
        <f t="shared" si="257"/>
        <v>1</v>
      </c>
      <c r="ES132" s="194">
        <f t="shared" si="257"/>
        <v>1</v>
      </c>
      <c r="ET132" s="194">
        <f t="shared" si="254"/>
        <v>1</v>
      </c>
      <c r="EU132" s="194">
        <f t="shared" si="254"/>
        <v>1</v>
      </c>
      <c r="EV132" s="194">
        <f t="shared" si="255"/>
        <v>1</v>
      </c>
      <c r="EW132" s="194">
        <f t="shared" si="255"/>
        <v>1</v>
      </c>
      <c r="EX132" s="194">
        <f t="shared" si="255"/>
        <v>1</v>
      </c>
      <c r="EY132" s="194">
        <f t="shared" si="255"/>
        <v>1</v>
      </c>
      <c r="EZ132" s="194">
        <f t="shared" si="255"/>
        <v>1</v>
      </c>
      <c r="FA132" s="194">
        <f t="shared" si="255"/>
        <v>1</v>
      </c>
      <c r="FB132" s="194">
        <f t="shared" si="255"/>
        <v>1</v>
      </c>
    </row>
    <row r="133" spans="2:158" ht="11.25" hidden="1" customHeight="1" outlineLevel="1" x14ac:dyDescent="0.2">
      <c r="B133" s="190"/>
      <c r="C133" s="288">
        <f t="shared" si="240"/>
        <v>19</v>
      </c>
      <c r="D133" s="288">
        <f t="shared" si="240"/>
        <v>0</v>
      </c>
      <c r="E133" s="289">
        <f t="shared" si="241"/>
        <v>43404</v>
      </c>
      <c r="F133" s="193">
        <v>1</v>
      </c>
      <c r="G133" s="193">
        <v>1</v>
      </c>
      <c r="H133" s="193">
        <v>1</v>
      </c>
      <c r="I133" s="193">
        <v>1</v>
      </c>
      <c r="J133" s="193">
        <v>1</v>
      </c>
      <c r="K133" s="193">
        <v>1</v>
      </c>
      <c r="L133" s="193">
        <v>1</v>
      </c>
      <c r="M133" s="193">
        <v>1</v>
      </c>
      <c r="N133" s="193">
        <v>1</v>
      </c>
      <c r="O133" s="193">
        <v>1</v>
      </c>
      <c r="P133" s="193">
        <v>1</v>
      </c>
      <c r="Q133" s="193">
        <v>1</v>
      </c>
      <c r="U133" s="194">
        <f t="shared" si="253"/>
        <v>1</v>
      </c>
      <c r="V133" s="194">
        <f t="shared" si="256"/>
        <v>1</v>
      </c>
      <c r="W133" s="194">
        <f t="shared" si="256"/>
        <v>1</v>
      </c>
      <c r="X133" s="194">
        <f t="shared" si="256"/>
        <v>1</v>
      </c>
      <c r="Y133" s="194">
        <f t="shared" si="256"/>
        <v>1</v>
      </c>
      <c r="Z133" s="194">
        <f t="shared" si="256"/>
        <v>1</v>
      </c>
      <c r="AA133" s="194">
        <f t="shared" si="256"/>
        <v>1</v>
      </c>
      <c r="AB133" s="194">
        <f t="shared" si="256"/>
        <v>1</v>
      </c>
      <c r="AC133" s="194">
        <f t="shared" si="256"/>
        <v>1</v>
      </c>
      <c r="AD133" s="194">
        <f t="shared" si="256"/>
        <v>1</v>
      </c>
      <c r="AE133" s="194">
        <f t="shared" si="256"/>
        <v>1</v>
      </c>
      <c r="AF133" s="194">
        <f t="shared" si="256"/>
        <v>1</v>
      </c>
      <c r="AG133" s="194">
        <f t="shared" si="256"/>
        <v>1</v>
      </c>
      <c r="AH133" s="194">
        <f t="shared" si="256"/>
        <v>1</v>
      </c>
      <c r="AI133" s="194">
        <f t="shared" si="256"/>
        <v>1</v>
      </c>
      <c r="AJ133" s="194">
        <f t="shared" si="256"/>
        <v>1</v>
      </c>
      <c r="AK133" s="194">
        <f t="shared" si="256"/>
        <v>1</v>
      </c>
      <c r="AL133" s="194">
        <f t="shared" si="256"/>
        <v>1</v>
      </c>
      <c r="AM133" s="194">
        <f t="shared" si="256"/>
        <v>1</v>
      </c>
      <c r="AN133" s="194">
        <f t="shared" si="256"/>
        <v>1</v>
      </c>
      <c r="AO133" s="194">
        <f t="shared" si="256"/>
        <v>1</v>
      </c>
      <c r="AP133" s="194">
        <f t="shared" si="256"/>
        <v>1</v>
      </c>
      <c r="AQ133" s="194">
        <f t="shared" si="256"/>
        <v>1</v>
      </c>
      <c r="AR133" s="194">
        <f t="shared" si="256"/>
        <v>1</v>
      </c>
      <c r="AS133" s="194">
        <f t="shared" si="256"/>
        <v>1</v>
      </c>
      <c r="AT133" s="194">
        <f t="shared" si="256"/>
        <v>1</v>
      </c>
      <c r="AU133" s="194">
        <f t="shared" si="256"/>
        <v>1</v>
      </c>
      <c r="AV133" s="194">
        <f t="shared" si="256"/>
        <v>1</v>
      </c>
      <c r="AW133" s="194">
        <f t="shared" si="256"/>
        <v>1</v>
      </c>
      <c r="AX133" s="194">
        <f t="shared" si="256"/>
        <v>1</v>
      </c>
      <c r="AY133" s="194">
        <f t="shared" si="256"/>
        <v>1</v>
      </c>
      <c r="AZ133" s="194">
        <f t="shared" si="256"/>
        <v>1</v>
      </c>
      <c r="BA133" s="194">
        <f t="shared" si="256"/>
        <v>1</v>
      </c>
      <c r="BB133" s="194">
        <f t="shared" si="256"/>
        <v>1</v>
      </c>
      <c r="BC133" s="194">
        <f t="shared" si="256"/>
        <v>1</v>
      </c>
      <c r="BD133" s="194">
        <f t="shared" si="256"/>
        <v>1</v>
      </c>
      <c r="BE133" s="194">
        <f t="shared" si="256"/>
        <v>1</v>
      </c>
      <c r="BF133" s="194">
        <f t="shared" si="256"/>
        <v>1</v>
      </c>
      <c r="BG133" s="194">
        <f t="shared" si="256"/>
        <v>1</v>
      </c>
      <c r="BH133" s="194">
        <f t="shared" si="256"/>
        <v>1</v>
      </c>
      <c r="BI133" s="194">
        <f t="shared" si="256"/>
        <v>1</v>
      </c>
      <c r="BJ133" s="194">
        <f t="shared" si="256"/>
        <v>1</v>
      </c>
      <c r="BK133" s="194">
        <f t="shared" si="256"/>
        <v>1</v>
      </c>
      <c r="BL133" s="194">
        <f t="shared" si="256"/>
        <v>1</v>
      </c>
      <c r="BM133" s="194">
        <f t="shared" si="256"/>
        <v>1</v>
      </c>
      <c r="BN133" s="194">
        <f t="shared" si="256"/>
        <v>1</v>
      </c>
      <c r="BO133" s="194">
        <f t="shared" si="256"/>
        <v>1</v>
      </c>
      <c r="BP133" s="194">
        <f t="shared" si="256"/>
        <v>1</v>
      </c>
      <c r="BQ133" s="194">
        <f t="shared" si="256"/>
        <v>1</v>
      </c>
      <c r="BR133" s="194">
        <f t="shared" si="256"/>
        <v>1</v>
      </c>
      <c r="BS133" s="194">
        <f t="shared" si="256"/>
        <v>1</v>
      </c>
      <c r="BT133" s="194">
        <f t="shared" si="256"/>
        <v>1</v>
      </c>
      <c r="BU133" s="194">
        <f t="shared" si="256"/>
        <v>1</v>
      </c>
      <c r="BV133" s="194">
        <f t="shared" si="256"/>
        <v>1</v>
      </c>
      <c r="BW133" s="194">
        <f t="shared" si="256"/>
        <v>1</v>
      </c>
      <c r="BX133" s="194">
        <f t="shared" si="256"/>
        <v>1</v>
      </c>
      <c r="BY133" s="194">
        <f t="shared" si="256"/>
        <v>1</v>
      </c>
      <c r="BZ133" s="194">
        <f t="shared" si="256"/>
        <v>1</v>
      </c>
      <c r="CA133" s="194">
        <f t="shared" si="256"/>
        <v>1</v>
      </c>
      <c r="CB133" s="194">
        <f t="shared" si="256"/>
        <v>1</v>
      </c>
      <c r="CC133" s="194">
        <f t="shared" si="256"/>
        <v>1</v>
      </c>
      <c r="CD133" s="194">
        <f t="shared" si="256"/>
        <v>1</v>
      </c>
      <c r="CE133" s="194">
        <f t="shared" si="256"/>
        <v>1</v>
      </c>
      <c r="CF133" s="194">
        <f t="shared" si="256"/>
        <v>1</v>
      </c>
      <c r="CG133" s="194">
        <f t="shared" si="256"/>
        <v>1</v>
      </c>
      <c r="CH133" s="194">
        <f t="shared" si="257"/>
        <v>1</v>
      </c>
      <c r="CI133" s="194">
        <f t="shared" si="257"/>
        <v>1</v>
      </c>
      <c r="CJ133" s="194">
        <f t="shared" si="257"/>
        <v>1</v>
      </c>
      <c r="CK133" s="194">
        <f t="shared" si="257"/>
        <v>1</v>
      </c>
      <c r="CL133" s="194">
        <f t="shared" si="257"/>
        <v>1</v>
      </c>
      <c r="CM133" s="194">
        <f t="shared" si="257"/>
        <v>1</v>
      </c>
      <c r="CN133" s="194">
        <f t="shared" si="257"/>
        <v>1</v>
      </c>
      <c r="CO133" s="194">
        <f t="shared" si="257"/>
        <v>1</v>
      </c>
      <c r="CP133" s="194">
        <f t="shared" si="257"/>
        <v>1</v>
      </c>
      <c r="CQ133" s="194">
        <f t="shared" si="257"/>
        <v>1</v>
      </c>
      <c r="CR133" s="194">
        <f t="shared" si="257"/>
        <v>1</v>
      </c>
      <c r="CS133" s="194">
        <f t="shared" si="257"/>
        <v>1</v>
      </c>
      <c r="CT133" s="194">
        <f t="shared" si="257"/>
        <v>1</v>
      </c>
      <c r="CU133" s="194">
        <f t="shared" si="257"/>
        <v>1</v>
      </c>
      <c r="CV133" s="194">
        <f t="shared" si="257"/>
        <v>1</v>
      </c>
      <c r="CW133" s="194">
        <f t="shared" si="257"/>
        <v>1</v>
      </c>
      <c r="CX133" s="194">
        <f t="shared" si="257"/>
        <v>1</v>
      </c>
      <c r="CY133" s="194">
        <f t="shared" si="257"/>
        <v>1</v>
      </c>
      <c r="CZ133" s="194">
        <f t="shared" si="257"/>
        <v>1</v>
      </c>
      <c r="DA133" s="194">
        <f t="shared" si="257"/>
        <v>1</v>
      </c>
      <c r="DB133" s="194">
        <f t="shared" si="257"/>
        <v>1</v>
      </c>
      <c r="DC133" s="194">
        <f t="shared" si="257"/>
        <v>1</v>
      </c>
      <c r="DD133" s="194">
        <f t="shared" si="257"/>
        <v>1</v>
      </c>
      <c r="DE133" s="194">
        <f t="shared" si="257"/>
        <v>1</v>
      </c>
      <c r="DF133" s="194">
        <f t="shared" si="257"/>
        <v>1</v>
      </c>
      <c r="DG133" s="194">
        <f t="shared" si="257"/>
        <v>1</v>
      </c>
      <c r="DH133" s="194">
        <f t="shared" si="257"/>
        <v>1</v>
      </c>
      <c r="DI133" s="194">
        <f t="shared" si="257"/>
        <v>1</v>
      </c>
      <c r="DJ133" s="194">
        <f t="shared" si="257"/>
        <v>1</v>
      </c>
      <c r="DK133" s="194">
        <f t="shared" si="257"/>
        <v>1</v>
      </c>
      <c r="DL133" s="194">
        <f t="shared" si="257"/>
        <v>1</v>
      </c>
      <c r="DM133" s="194">
        <f t="shared" si="257"/>
        <v>1</v>
      </c>
      <c r="DN133" s="194">
        <f t="shared" si="257"/>
        <v>1</v>
      </c>
      <c r="DO133" s="194">
        <f t="shared" si="257"/>
        <v>1</v>
      </c>
      <c r="DP133" s="194">
        <f t="shared" si="257"/>
        <v>1</v>
      </c>
      <c r="DQ133" s="194">
        <f t="shared" si="257"/>
        <v>1</v>
      </c>
      <c r="DR133" s="194">
        <f t="shared" si="257"/>
        <v>1</v>
      </c>
      <c r="DS133" s="194">
        <f t="shared" si="257"/>
        <v>1</v>
      </c>
      <c r="DT133" s="194">
        <f t="shared" si="257"/>
        <v>1</v>
      </c>
      <c r="DU133" s="194">
        <f t="shared" si="257"/>
        <v>1</v>
      </c>
      <c r="DV133" s="194">
        <f t="shared" si="257"/>
        <v>1</v>
      </c>
      <c r="DW133" s="194">
        <f t="shared" si="257"/>
        <v>1</v>
      </c>
      <c r="DX133" s="194">
        <f t="shared" si="257"/>
        <v>1</v>
      </c>
      <c r="DY133" s="194">
        <f t="shared" si="257"/>
        <v>1</v>
      </c>
      <c r="DZ133" s="194">
        <f t="shared" si="257"/>
        <v>1</v>
      </c>
      <c r="EA133" s="194">
        <f t="shared" si="257"/>
        <v>1</v>
      </c>
      <c r="EB133" s="194">
        <f t="shared" si="257"/>
        <v>1</v>
      </c>
      <c r="EC133" s="194">
        <f t="shared" si="257"/>
        <v>1</v>
      </c>
      <c r="ED133" s="194">
        <f t="shared" si="257"/>
        <v>1</v>
      </c>
      <c r="EE133" s="194">
        <f t="shared" si="257"/>
        <v>1</v>
      </c>
      <c r="EF133" s="194">
        <f t="shared" si="257"/>
        <v>1</v>
      </c>
      <c r="EG133" s="194">
        <f t="shared" si="257"/>
        <v>1</v>
      </c>
      <c r="EH133" s="194">
        <f t="shared" si="257"/>
        <v>1</v>
      </c>
      <c r="EI133" s="194">
        <f t="shared" si="257"/>
        <v>1</v>
      </c>
      <c r="EJ133" s="194">
        <f t="shared" si="257"/>
        <v>1</v>
      </c>
      <c r="EK133" s="194">
        <f t="shared" si="257"/>
        <v>1</v>
      </c>
      <c r="EL133" s="194">
        <f t="shared" si="257"/>
        <v>1</v>
      </c>
      <c r="EM133" s="194">
        <f t="shared" si="257"/>
        <v>1</v>
      </c>
      <c r="EN133" s="194">
        <f t="shared" si="257"/>
        <v>1</v>
      </c>
      <c r="EO133" s="194">
        <f t="shared" si="257"/>
        <v>1</v>
      </c>
      <c r="EP133" s="194">
        <f t="shared" si="257"/>
        <v>1</v>
      </c>
      <c r="EQ133" s="194">
        <f t="shared" si="257"/>
        <v>1</v>
      </c>
      <c r="ER133" s="194">
        <f t="shared" si="257"/>
        <v>1</v>
      </c>
      <c r="ES133" s="194">
        <f t="shared" si="257"/>
        <v>1</v>
      </c>
      <c r="ET133" s="194">
        <f t="shared" si="254"/>
        <v>1</v>
      </c>
      <c r="EU133" s="194">
        <f t="shared" si="254"/>
        <v>1</v>
      </c>
      <c r="EV133" s="194">
        <f t="shared" si="255"/>
        <v>1</v>
      </c>
      <c r="EW133" s="194">
        <f t="shared" si="255"/>
        <v>1</v>
      </c>
      <c r="EX133" s="194">
        <f t="shared" si="255"/>
        <v>1</v>
      </c>
      <c r="EY133" s="194">
        <f t="shared" si="255"/>
        <v>1</v>
      </c>
      <c r="EZ133" s="194">
        <f t="shared" si="255"/>
        <v>1</v>
      </c>
      <c r="FA133" s="194">
        <f t="shared" si="255"/>
        <v>1</v>
      </c>
      <c r="FB133" s="194">
        <f t="shared" si="255"/>
        <v>1</v>
      </c>
    </row>
    <row r="134" spans="2:158" ht="11.25" hidden="1" customHeight="1" outlineLevel="1" x14ac:dyDescent="0.2">
      <c r="B134" s="190"/>
      <c r="C134" s="288">
        <f t="shared" si="240"/>
        <v>20</v>
      </c>
      <c r="D134" s="288">
        <f t="shared" si="240"/>
        <v>0</v>
      </c>
      <c r="E134" s="289">
        <f t="shared" si="241"/>
        <v>43404</v>
      </c>
      <c r="F134" s="193">
        <v>1</v>
      </c>
      <c r="G134" s="193">
        <v>1</v>
      </c>
      <c r="H134" s="193">
        <v>1</v>
      </c>
      <c r="I134" s="193">
        <v>1</v>
      </c>
      <c r="J134" s="193">
        <v>1</v>
      </c>
      <c r="K134" s="193">
        <v>1</v>
      </c>
      <c r="L134" s="193">
        <v>1</v>
      </c>
      <c r="M134" s="193">
        <v>1</v>
      </c>
      <c r="N134" s="193">
        <v>1</v>
      </c>
      <c r="O134" s="193">
        <v>1</v>
      </c>
      <c r="P134" s="193">
        <v>1</v>
      </c>
      <c r="Q134" s="193">
        <v>1</v>
      </c>
      <c r="U134" s="194">
        <f t="shared" si="253"/>
        <v>1</v>
      </c>
      <c r="V134" s="194">
        <f t="shared" si="256"/>
        <v>1</v>
      </c>
      <c r="W134" s="194">
        <f t="shared" si="256"/>
        <v>1</v>
      </c>
      <c r="X134" s="194">
        <f t="shared" si="256"/>
        <v>1</v>
      </c>
      <c r="Y134" s="194">
        <f t="shared" si="256"/>
        <v>1</v>
      </c>
      <c r="Z134" s="194">
        <f t="shared" si="256"/>
        <v>1</v>
      </c>
      <c r="AA134" s="194">
        <f t="shared" si="256"/>
        <v>1</v>
      </c>
      <c r="AB134" s="194">
        <f t="shared" si="256"/>
        <v>1</v>
      </c>
      <c r="AC134" s="194">
        <f t="shared" si="256"/>
        <v>1</v>
      </c>
      <c r="AD134" s="194">
        <f t="shared" si="256"/>
        <v>1</v>
      </c>
      <c r="AE134" s="194">
        <f t="shared" si="256"/>
        <v>1</v>
      </c>
      <c r="AF134" s="194">
        <f t="shared" si="256"/>
        <v>1</v>
      </c>
      <c r="AG134" s="194">
        <f t="shared" si="256"/>
        <v>1</v>
      </c>
      <c r="AH134" s="194">
        <f t="shared" si="256"/>
        <v>1</v>
      </c>
      <c r="AI134" s="194">
        <f t="shared" si="256"/>
        <v>1</v>
      </c>
      <c r="AJ134" s="194">
        <f t="shared" si="256"/>
        <v>1</v>
      </c>
      <c r="AK134" s="194">
        <f t="shared" si="256"/>
        <v>1</v>
      </c>
      <c r="AL134" s="194">
        <f t="shared" si="256"/>
        <v>1</v>
      </c>
      <c r="AM134" s="194">
        <f t="shared" si="256"/>
        <v>1</v>
      </c>
      <c r="AN134" s="194">
        <f t="shared" si="256"/>
        <v>1</v>
      </c>
      <c r="AO134" s="194">
        <f t="shared" si="256"/>
        <v>1</v>
      </c>
      <c r="AP134" s="194">
        <f t="shared" si="256"/>
        <v>1</v>
      </c>
      <c r="AQ134" s="194">
        <f t="shared" si="256"/>
        <v>1</v>
      </c>
      <c r="AR134" s="194">
        <f t="shared" si="256"/>
        <v>1</v>
      </c>
      <c r="AS134" s="194">
        <f t="shared" si="256"/>
        <v>1</v>
      </c>
      <c r="AT134" s="194">
        <f t="shared" si="256"/>
        <v>1</v>
      </c>
      <c r="AU134" s="194">
        <f t="shared" si="256"/>
        <v>1</v>
      </c>
      <c r="AV134" s="194">
        <f t="shared" si="256"/>
        <v>1</v>
      </c>
      <c r="AW134" s="194">
        <f t="shared" si="256"/>
        <v>1</v>
      </c>
      <c r="AX134" s="194">
        <f t="shared" si="256"/>
        <v>1</v>
      </c>
      <c r="AY134" s="194">
        <f t="shared" si="256"/>
        <v>1</v>
      </c>
      <c r="AZ134" s="194">
        <f t="shared" si="256"/>
        <v>1</v>
      </c>
      <c r="BA134" s="194">
        <f t="shared" si="256"/>
        <v>1</v>
      </c>
      <c r="BB134" s="194">
        <f t="shared" si="256"/>
        <v>1</v>
      </c>
      <c r="BC134" s="194">
        <f t="shared" si="256"/>
        <v>1</v>
      </c>
      <c r="BD134" s="194">
        <f t="shared" si="256"/>
        <v>1</v>
      </c>
      <c r="BE134" s="194">
        <f t="shared" si="256"/>
        <v>1</v>
      </c>
      <c r="BF134" s="194">
        <f t="shared" si="256"/>
        <v>1</v>
      </c>
      <c r="BG134" s="194">
        <f t="shared" si="256"/>
        <v>1</v>
      </c>
      <c r="BH134" s="194">
        <f t="shared" si="256"/>
        <v>1</v>
      </c>
      <c r="BI134" s="194">
        <f t="shared" si="256"/>
        <v>1</v>
      </c>
      <c r="BJ134" s="194">
        <f t="shared" si="256"/>
        <v>1</v>
      </c>
      <c r="BK134" s="194">
        <f t="shared" si="256"/>
        <v>1</v>
      </c>
      <c r="BL134" s="194">
        <f t="shared" si="256"/>
        <v>1</v>
      </c>
      <c r="BM134" s="194">
        <f t="shared" si="256"/>
        <v>1</v>
      </c>
      <c r="BN134" s="194">
        <f t="shared" si="256"/>
        <v>1</v>
      </c>
      <c r="BO134" s="194">
        <f t="shared" si="256"/>
        <v>1</v>
      </c>
      <c r="BP134" s="194">
        <f t="shared" si="256"/>
        <v>1</v>
      </c>
      <c r="BQ134" s="194">
        <f t="shared" si="256"/>
        <v>1</v>
      </c>
      <c r="BR134" s="194">
        <f t="shared" si="256"/>
        <v>1</v>
      </c>
      <c r="BS134" s="194">
        <f t="shared" si="256"/>
        <v>1</v>
      </c>
      <c r="BT134" s="194">
        <f t="shared" si="256"/>
        <v>1</v>
      </c>
      <c r="BU134" s="194">
        <f t="shared" si="256"/>
        <v>1</v>
      </c>
      <c r="BV134" s="194">
        <f t="shared" si="256"/>
        <v>1</v>
      </c>
      <c r="BW134" s="194">
        <f t="shared" si="256"/>
        <v>1</v>
      </c>
      <c r="BX134" s="194">
        <f t="shared" si="256"/>
        <v>1</v>
      </c>
      <c r="BY134" s="194">
        <f t="shared" si="256"/>
        <v>1</v>
      </c>
      <c r="BZ134" s="194">
        <f t="shared" si="256"/>
        <v>1</v>
      </c>
      <c r="CA134" s="194">
        <f t="shared" si="256"/>
        <v>1</v>
      </c>
      <c r="CB134" s="194">
        <f t="shared" si="256"/>
        <v>1</v>
      </c>
      <c r="CC134" s="194">
        <f t="shared" si="256"/>
        <v>1</v>
      </c>
      <c r="CD134" s="194">
        <f t="shared" si="256"/>
        <v>1</v>
      </c>
      <c r="CE134" s="194">
        <f t="shared" si="256"/>
        <v>1</v>
      </c>
      <c r="CF134" s="194">
        <f t="shared" si="256"/>
        <v>1</v>
      </c>
      <c r="CG134" s="194">
        <f t="shared" si="256"/>
        <v>1</v>
      </c>
      <c r="CH134" s="194">
        <f t="shared" si="257"/>
        <v>1</v>
      </c>
      <c r="CI134" s="194">
        <f t="shared" si="257"/>
        <v>1</v>
      </c>
      <c r="CJ134" s="194">
        <f t="shared" si="257"/>
        <v>1</v>
      </c>
      <c r="CK134" s="194">
        <f t="shared" si="257"/>
        <v>1</v>
      </c>
      <c r="CL134" s="194">
        <f t="shared" si="257"/>
        <v>1</v>
      </c>
      <c r="CM134" s="194">
        <f t="shared" si="257"/>
        <v>1</v>
      </c>
      <c r="CN134" s="194">
        <f t="shared" si="257"/>
        <v>1</v>
      </c>
      <c r="CO134" s="194">
        <f t="shared" si="257"/>
        <v>1</v>
      </c>
      <c r="CP134" s="194">
        <f t="shared" si="257"/>
        <v>1</v>
      </c>
      <c r="CQ134" s="194">
        <f t="shared" si="257"/>
        <v>1</v>
      </c>
      <c r="CR134" s="194">
        <f t="shared" si="257"/>
        <v>1</v>
      </c>
      <c r="CS134" s="194">
        <f t="shared" si="257"/>
        <v>1</v>
      </c>
      <c r="CT134" s="194">
        <f t="shared" si="257"/>
        <v>1</v>
      </c>
      <c r="CU134" s="194">
        <f t="shared" si="257"/>
        <v>1</v>
      </c>
      <c r="CV134" s="194">
        <f t="shared" si="257"/>
        <v>1</v>
      </c>
      <c r="CW134" s="194">
        <f t="shared" si="257"/>
        <v>1</v>
      </c>
      <c r="CX134" s="194">
        <f t="shared" si="257"/>
        <v>1</v>
      </c>
      <c r="CY134" s="194">
        <f t="shared" si="257"/>
        <v>1</v>
      </c>
      <c r="CZ134" s="194">
        <f t="shared" si="257"/>
        <v>1</v>
      </c>
      <c r="DA134" s="194">
        <f t="shared" si="257"/>
        <v>1</v>
      </c>
      <c r="DB134" s="194">
        <f t="shared" si="257"/>
        <v>1</v>
      </c>
      <c r="DC134" s="194">
        <f t="shared" si="257"/>
        <v>1</v>
      </c>
      <c r="DD134" s="194">
        <f t="shared" si="257"/>
        <v>1</v>
      </c>
      <c r="DE134" s="194">
        <f t="shared" si="257"/>
        <v>1</v>
      </c>
      <c r="DF134" s="194">
        <f t="shared" si="257"/>
        <v>1</v>
      </c>
      <c r="DG134" s="194">
        <f t="shared" si="257"/>
        <v>1</v>
      </c>
      <c r="DH134" s="194">
        <f t="shared" si="257"/>
        <v>1</v>
      </c>
      <c r="DI134" s="194">
        <f t="shared" si="257"/>
        <v>1</v>
      </c>
      <c r="DJ134" s="194">
        <f t="shared" si="257"/>
        <v>1</v>
      </c>
      <c r="DK134" s="194">
        <f t="shared" si="257"/>
        <v>1</v>
      </c>
      <c r="DL134" s="194">
        <f t="shared" si="257"/>
        <v>1</v>
      </c>
      <c r="DM134" s="194">
        <f t="shared" si="257"/>
        <v>1</v>
      </c>
      <c r="DN134" s="194">
        <f t="shared" si="257"/>
        <v>1</v>
      </c>
      <c r="DO134" s="194">
        <f t="shared" si="257"/>
        <v>1</v>
      </c>
      <c r="DP134" s="194">
        <f t="shared" si="257"/>
        <v>1</v>
      </c>
      <c r="DQ134" s="194">
        <f t="shared" si="257"/>
        <v>1</v>
      </c>
      <c r="DR134" s="194">
        <f t="shared" si="257"/>
        <v>1</v>
      </c>
      <c r="DS134" s="194">
        <f t="shared" si="257"/>
        <v>1</v>
      </c>
      <c r="DT134" s="194">
        <f t="shared" si="257"/>
        <v>1</v>
      </c>
      <c r="DU134" s="194">
        <f t="shared" si="257"/>
        <v>1</v>
      </c>
      <c r="DV134" s="194">
        <f t="shared" si="257"/>
        <v>1</v>
      </c>
      <c r="DW134" s="194">
        <f t="shared" si="257"/>
        <v>1</v>
      </c>
      <c r="DX134" s="194">
        <f t="shared" si="257"/>
        <v>1</v>
      </c>
      <c r="DY134" s="194">
        <f t="shared" si="257"/>
        <v>1</v>
      </c>
      <c r="DZ134" s="194">
        <f t="shared" si="257"/>
        <v>1</v>
      </c>
      <c r="EA134" s="194">
        <f t="shared" si="257"/>
        <v>1</v>
      </c>
      <c r="EB134" s="194">
        <f t="shared" si="257"/>
        <v>1</v>
      </c>
      <c r="EC134" s="194">
        <f t="shared" si="257"/>
        <v>1</v>
      </c>
      <c r="ED134" s="194">
        <f t="shared" si="257"/>
        <v>1</v>
      </c>
      <c r="EE134" s="194">
        <f t="shared" si="257"/>
        <v>1</v>
      </c>
      <c r="EF134" s="194">
        <f t="shared" si="257"/>
        <v>1</v>
      </c>
      <c r="EG134" s="194">
        <f t="shared" si="257"/>
        <v>1</v>
      </c>
      <c r="EH134" s="194">
        <f t="shared" si="257"/>
        <v>1</v>
      </c>
      <c r="EI134" s="194">
        <f t="shared" si="257"/>
        <v>1</v>
      </c>
      <c r="EJ134" s="194">
        <f t="shared" si="257"/>
        <v>1</v>
      </c>
      <c r="EK134" s="194">
        <f t="shared" si="257"/>
        <v>1</v>
      </c>
      <c r="EL134" s="194">
        <f t="shared" si="257"/>
        <v>1</v>
      </c>
      <c r="EM134" s="194">
        <f t="shared" si="257"/>
        <v>1</v>
      </c>
      <c r="EN134" s="194">
        <f t="shared" si="257"/>
        <v>1</v>
      </c>
      <c r="EO134" s="194">
        <f t="shared" si="257"/>
        <v>1</v>
      </c>
      <c r="EP134" s="194">
        <f t="shared" si="257"/>
        <v>1</v>
      </c>
      <c r="EQ134" s="194">
        <f t="shared" si="257"/>
        <v>1</v>
      </c>
      <c r="ER134" s="194">
        <f t="shared" si="257"/>
        <v>1</v>
      </c>
      <c r="ES134" s="194">
        <f t="shared" si="257"/>
        <v>1</v>
      </c>
      <c r="ET134" s="194">
        <f t="shared" si="254"/>
        <v>1</v>
      </c>
      <c r="EU134" s="194">
        <f t="shared" si="254"/>
        <v>1</v>
      </c>
      <c r="EV134" s="194">
        <f t="shared" si="255"/>
        <v>1</v>
      </c>
      <c r="EW134" s="194">
        <f t="shared" si="255"/>
        <v>1</v>
      </c>
      <c r="EX134" s="194">
        <f t="shared" si="255"/>
        <v>1</v>
      </c>
      <c r="EY134" s="194">
        <f t="shared" si="255"/>
        <v>1</v>
      </c>
      <c r="EZ134" s="194">
        <f t="shared" si="255"/>
        <v>1</v>
      </c>
      <c r="FA134" s="194">
        <f t="shared" si="255"/>
        <v>1</v>
      </c>
      <c r="FB134" s="194">
        <f t="shared" si="255"/>
        <v>1</v>
      </c>
    </row>
    <row r="135" spans="2:158" ht="11.25" hidden="1" customHeight="1" outlineLevel="1" x14ac:dyDescent="0.2">
      <c r="B135" s="190"/>
      <c r="C135" s="288">
        <f t="shared" ref="C135:D154" si="258">C44</f>
        <v>21</v>
      </c>
      <c r="D135" s="288">
        <f t="shared" si="258"/>
        <v>0</v>
      </c>
      <c r="E135" s="289">
        <f t="shared" si="241"/>
        <v>43404</v>
      </c>
      <c r="F135" s="193">
        <v>1</v>
      </c>
      <c r="G135" s="193">
        <v>1</v>
      </c>
      <c r="H135" s="193">
        <v>1</v>
      </c>
      <c r="I135" s="193">
        <v>1</v>
      </c>
      <c r="J135" s="193">
        <v>1</v>
      </c>
      <c r="K135" s="193">
        <v>1</v>
      </c>
      <c r="L135" s="193">
        <v>1</v>
      </c>
      <c r="M135" s="193">
        <v>1</v>
      </c>
      <c r="N135" s="193">
        <v>1</v>
      </c>
      <c r="O135" s="193">
        <v>1</v>
      </c>
      <c r="P135" s="193">
        <v>1</v>
      </c>
      <c r="Q135" s="193">
        <v>1</v>
      </c>
      <c r="U135" s="194">
        <f t="shared" ref="U135:AD144" si="259">(U$14&gt;=$E135)*INDEX($F135:$Q135,U$16)</f>
        <v>1</v>
      </c>
      <c r="V135" s="194">
        <f t="shared" si="259"/>
        <v>1</v>
      </c>
      <c r="W135" s="194">
        <f t="shared" si="259"/>
        <v>1</v>
      </c>
      <c r="X135" s="194">
        <f t="shared" si="259"/>
        <v>1</v>
      </c>
      <c r="Y135" s="194">
        <f t="shared" si="259"/>
        <v>1</v>
      </c>
      <c r="Z135" s="194">
        <f t="shared" si="259"/>
        <v>1</v>
      </c>
      <c r="AA135" s="194">
        <f t="shared" si="259"/>
        <v>1</v>
      </c>
      <c r="AB135" s="194">
        <f t="shared" si="259"/>
        <v>1</v>
      </c>
      <c r="AC135" s="194">
        <f t="shared" si="259"/>
        <v>1</v>
      </c>
      <c r="AD135" s="194">
        <f t="shared" si="259"/>
        <v>1</v>
      </c>
      <c r="AE135" s="194">
        <f t="shared" si="256"/>
        <v>1</v>
      </c>
      <c r="AF135" s="194">
        <f t="shared" si="256"/>
        <v>1</v>
      </c>
      <c r="AG135" s="194">
        <f t="shared" si="256"/>
        <v>1</v>
      </c>
      <c r="AH135" s="194">
        <f t="shared" si="256"/>
        <v>1</v>
      </c>
      <c r="AI135" s="194">
        <f t="shared" si="256"/>
        <v>1</v>
      </c>
      <c r="AJ135" s="194">
        <f t="shared" si="256"/>
        <v>1</v>
      </c>
      <c r="AK135" s="194">
        <f t="shared" si="256"/>
        <v>1</v>
      </c>
      <c r="AL135" s="194">
        <f t="shared" si="256"/>
        <v>1</v>
      </c>
      <c r="AM135" s="194">
        <f t="shared" si="256"/>
        <v>1</v>
      </c>
      <c r="AN135" s="194">
        <f t="shared" si="256"/>
        <v>1</v>
      </c>
      <c r="AO135" s="194">
        <f t="shared" si="256"/>
        <v>1</v>
      </c>
      <c r="AP135" s="194">
        <f t="shared" si="256"/>
        <v>1</v>
      </c>
      <c r="AQ135" s="194">
        <f t="shared" si="256"/>
        <v>1</v>
      </c>
      <c r="AR135" s="194">
        <f t="shared" si="256"/>
        <v>1</v>
      </c>
      <c r="AS135" s="194">
        <f t="shared" si="256"/>
        <v>1</v>
      </c>
      <c r="AT135" s="194">
        <f t="shared" si="256"/>
        <v>1</v>
      </c>
      <c r="AU135" s="194">
        <f t="shared" si="256"/>
        <v>1</v>
      </c>
      <c r="AV135" s="194">
        <f t="shared" si="256"/>
        <v>1</v>
      </c>
      <c r="AW135" s="194">
        <f t="shared" si="256"/>
        <v>1</v>
      </c>
      <c r="AX135" s="194">
        <f t="shared" si="256"/>
        <v>1</v>
      </c>
      <c r="AY135" s="194">
        <f t="shared" si="256"/>
        <v>1</v>
      </c>
      <c r="AZ135" s="194">
        <f t="shared" si="256"/>
        <v>1</v>
      </c>
      <c r="BA135" s="194">
        <f t="shared" si="256"/>
        <v>1</v>
      </c>
      <c r="BB135" s="194">
        <f t="shared" si="256"/>
        <v>1</v>
      </c>
      <c r="BC135" s="194">
        <f t="shared" si="256"/>
        <v>1</v>
      </c>
      <c r="BD135" s="194">
        <f t="shared" si="256"/>
        <v>1</v>
      </c>
      <c r="BE135" s="194">
        <f t="shared" si="256"/>
        <v>1</v>
      </c>
      <c r="BF135" s="194">
        <f t="shared" si="256"/>
        <v>1</v>
      </c>
      <c r="BG135" s="194">
        <f t="shared" si="256"/>
        <v>1</v>
      </c>
      <c r="BH135" s="194">
        <f t="shared" si="256"/>
        <v>1</v>
      </c>
      <c r="BI135" s="194">
        <f t="shared" si="256"/>
        <v>1</v>
      </c>
      <c r="BJ135" s="194">
        <f t="shared" si="256"/>
        <v>1</v>
      </c>
      <c r="BK135" s="194">
        <f t="shared" si="256"/>
        <v>1</v>
      </c>
      <c r="BL135" s="194">
        <f t="shared" si="256"/>
        <v>1</v>
      </c>
      <c r="BM135" s="194">
        <f t="shared" si="256"/>
        <v>1</v>
      </c>
      <c r="BN135" s="194">
        <f t="shared" si="256"/>
        <v>1</v>
      </c>
      <c r="BO135" s="194">
        <f t="shared" si="256"/>
        <v>1</v>
      </c>
      <c r="BP135" s="194">
        <f t="shared" si="256"/>
        <v>1</v>
      </c>
      <c r="BQ135" s="194">
        <f t="shared" si="256"/>
        <v>1</v>
      </c>
      <c r="BR135" s="194">
        <f t="shared" si="256"/>
        <v>1</v>
      </c>
      <c r="BS135" s="194">
        <f t="shared" si="256"/>
        <v>1</v>
      </c>
      <c r="BT135" s="194">
        <f t="shared" si="256"/>
        <v>1</v>
      </c>
      <c r="BU135" s="194">
        <f t="shared" si="256"/>
        <v>1</v>
      </c>
      <c r="BV135" s="194">
        <f t="shared" si="256"/>
        <v>1</v>
      </c>
      <c r="BW135" s="194">
        <f t="shared" si="256"/>
        <v>1</v>
      </c>
      <c r="BX135" s="194">
        <f t="shared" si="256"/>
        <v>1</v>
      </c>
      <c r="BY135" s="194">
        <f t="shared" si="256"/>
        <v>1</v>
      </c>
      <c r="BZ135" s="194">
        <f t="shared" si="256"/>
        <v>1</v>
      </c>
      <c r="CA135" s="194">
        <f t="shared" si="256"/>
        <v>1</v>
      </c>
      <c r="CB135" s="194">
        <f t="shared" si="256"/>
        <v>1</v>
      </c>
      <c r="CC135" s="194">
        <f t="shared" si="256"/>
        <v>1</v>
      </c>
      <c r="CD135" s="194">
        <f t="shared" si="256"/>
        <v>1</v>
      </c>
      <c r="CE135" s="194">
        <f t="shared" si="256"/>
        <v>1</v>
      </c>
      <c r="CF135" s="194">
        <f t="shared" si="256"/>
        <v>1</v>
      </c>
      <c r="CG135" s="194">
        <f t="shared" si="256"/>
        <v>1</v>
      </c>
      <c r="CH135" s="194">
        <f t="shared" si="257"/>
        <v>1</v>
      </c>
      <c r="CI135" s="194">
        <f t="shared" si="257"/>
        <v>1</v>
      </c>
      <c r="CJ135" s="194">
        <f t="shared" si="257"/>
        <v>1</v>
      </c>
      <c r="CK135" s="194">
        <f t="shared" si="257"/>
        <v>1</v>
      </c>
      <c r="CL135" s="194">
        <f t="shared" si="257"/>
        <v>1</v>
      </c>
      <c r="CM135" s="194">
        <f t="shared" si="257"/>
        <v>1</v>
      </c>
      <c r="CN135" s="194">
        <f t="shared" si="257"/>
        <v>1</v>
      </c>
      <c r="CO135" s="194">
        <f t="shared" si="257"/>
        <v>1</v>
      </c>
      <c r="CP135" s="194">
        <f t="shared" si="257"/>
        <v>1</v>
      </c>
      <c r="CQ135" s="194">
        <f t="shared" si="257"/>
        <v>1</v>
      </c>
      <c r="CR135" s="194">
        <f t="shared" si="257"/>
        <v>1</v>
      </c>
      <c r="CS135" s="194">
        <f t="shared" si="257"/>
        <v>1</v>
      </c>
      <c r="CT135" s="194">
        <f t="shared" si="257"/>
        <v>1</v>
      </c>
      <c r="CU135" s="194">
        <f t="shared" si="257"/>
        <v>1</v>
      </c>
      <c r="CV135" s="194">
        <f t="shared" si="257"/>
        <v>1</v>
      </c>
      <c r="CW135" s="194">
        <f t="shared" si="257"/>
        <v>1</v>
      </c>
      <c r="CX135" s="194">
        <f t="shared" si="257"/>
        <v>1</v>
      </c>
      <c r="CY135" s="194">
        <f t="shared" si="257"/>
        <v>1</v>
      </c>
      <c r="CZ135" s="194">
        <f t="shared" si="257"/>
        <v>1</v>
      </c>
      <c r="DA135" s="194">
        <f t="shared" si="257"/>
        <v>1</v>
      </c>
      <c r="DB135" s="194">
        <f t="shared" si="257"/>
        <v>1</v>
      </c>
      <c r="DC135" s="194">
        <f t="shared" si="257"/>
        <v>1</v>
      </c>
      <c r="DD135" s="194">
        <f t="shared" si="257"/>
        <v>1</v>
      </c>
      <c r="DE135" s="194">
        <f t="shared" si="257"/>
        <v>1</v>
      </c>
      <c r="DF135" s="194">
        <f t="shared" si="257"/>
        <v>1</v>
      </c>
      <c r="DG135" s="194">
        <f t="shared" si="257"/>
        <v>1</v>
      </c>
      <c r="DH135" s="194">
        <f t="shared" si="257"/>
        <v>1</v>
      </c>
      <c r="DI135" s="194">
        <f t="shared" si="257"/>
        <v>1</v>
      </c>
      <c r="DJ135" s="194">
        <f t="shared" si="257"/>
        <v>1</v>
      </c>
      <c r="DK135" s="194">
        <f t="shared" si="257"/>
        <v>1</v>
      </c>
      <c r="DL135" s="194">
        <f t="shared" si="257"/>
        <v>1</v>
      </c>
      <c r="DM135" s="194">
        <f t="shared" si="257"/>
        <v>1</v>
      </c>
      <c r="DN135" s="194">
        <f t="shared" si="257"/>
        <v>1</v>
      </c>
      <c r="DO135" s="194">
        <f t="shared" si="257"/>
        <v>1</v>
      </c>
      <c r="DP135" s="194">
        <f t="shared" si="257"/>
        <v>1</v>
      </c>
      <c r="DQ135" s="194">
        <f t="shared" si="257"/>
        <v>1</v>
      </c>
      <c r="DR135" s="194">
        <f t="shared" si="257"/>
        <v>1</v>
      </c>
      <c r="DS135" s="194">
        <f t="shared" si="257"/>
        <v>1</v>
      </c>
      <c r="DT135" s="194">
        <f t="shared" si="257"/>
        <v>1</v>
      </c>
      <c r="DU135" s="194">
        <f t="shared" si="257"/>
        <v>1</v>
      </c>
      <c r="DV135" s="194">
        <f t="shared" si="257"/>
        <v>1</v>
      </c>
      <c r="DW135" s="194">
        <f t="shared" si="257"/>
        <v>1</v>
      </c>
      <c r="DX135" s="194">
        <f t="shared" si="257"/>
        <v>1</v>
      </c>
      <c r="DY135" s="194">
        <f t="shared" si="257"/>
        <v>1</v>
      </c>
      <c r="DZ135" s="194">
        <f t="shared" si="257"/>
        <v>1</v>
      </c>
      <c r="EA135" s="194">
        <f t="shared" si="257"/>
        <v>1</v>
      </c>
      <c r="EB135" s="194">
        <f t="shared" si="257"/>
        <v>1</v>
      </c>
      <c r="EC135" s="194">
        <f t="shared" si="257"/>
        <v>1</v>
      </c>
      <c r="ED135" s="194">
        <f t="shared" si="257"/>
        <v>1</v>
      </c>
      <c r="EE135" s="194">
        <f t="shared" si="257"/>
        <v>1</v>
      </c>
      <c r="EF135" s="194">
        <f t="shared" si="257"/>
        <v>1</v>
      </c>
      <c r="EG135" s="194">
        <f t="shared" si="257"/>
        <v>1</v>
      </c>
      <c r="EH135" s="194">
        <f t="shared" si="257"/>
        <v>1</v>
      </c>
      <c r="EI135" s="194">
        <f t="shared" si="257"/>
        <v>1</v>
      </c>
      <c r="EJ135" s="194">
        <f t="shared" si="257"/>
        <v>1</v>
      </c>
      <c r="EK135" s="194">
        <f t="shared" si="257"/>
        <v>1</v>
      </c>
      <c r="EL135" s="194">
        <f t="shared" si="257"/>
        <v>1</v>
      </c>
      <c r="EM135" s="194">
        <f t="shared" si="257"/>
        <v>1</v>
      </c>
      <c r="EN135" s="194">
        <f t="shared" si="257"/>
        <v>1</v>
      </c>
      <c r="EO135" s="194">
        <f t="shared" si="257"/>
        <v>1</v>
      </c>
      <c r="EP135" s="194">
        <f t="shared" si="257"/>
        <v>1</v>
      </c>
      <c r="EQ135" s="194">
        <f t="shared" si="257"/>
        <v>1</v>
      </c>
      <c r="ER135" s="194">
        <f t="shared" si="257"/>
        <v>1</v>
      </c>
      <c r="ES135" s="194">
        <f t="shared" ref="ES135:FB150" si="260">(ES$14&gt;=$E135)*INDEX($F135:$Q135,ES$16)</f>
        <v>1</v>
      </c>
      <c r="ET135" s="194">
        <f t="shared" si="260"/>
        <v>1</v>
      </c>
      <c r="EU135" s="194">
        <f t="shared" si="260"/>
        <v>1</v>
      </c>
      <c r="EV135" s="194">
        <f t="shared" si="260"/>
        <v>1</v>
      </c>
      <c r="EW135" s="194">
        <f t="shared" si="260"/>
        <v>1</v>
      </c>
      <c r="EX135" s="194">
        <f t="shared" si="260"/>
        <v>1</v>
      </c>
      <c r="EY135" s="194">
        <f t="shared" si="260"/>
        <v>1</v>
      </c>
      <c r="EZ135" s="194">
        <f t="shared" si="260"/>
        <v>1</v>
      </c>
      <c r="FA135" s="194">
        <f t="shared" si="260"/>
        <v>1</v>
      </c>
      <c r="FB135" s="194">
        <f t="shared" si="260"/>
        <v>1</v>
      </c>
    </row>
    <row r="136" spans="2:158" ht="11.25" hidden="1" customHeight="1" outlineLevel="1" x14ac:dyDescent="0.2">
      <c r="B136" s="190"/>
      <c r="C136" s="288">
        <f t="shared" si="258"/>
        <v>22</v>
      </c>
      <c r="D136" s="288">
        <f t="shared" si="258"/>
        <v>0</v>
      </c>
      <c r="E136" s="289">
        <f t="shared" si="241"/>
        <v>43404</v>
      </c>
      <c r="F136" s="193">
        <v>1</v>
      </c>
      <c r="G136" s="193">
        <v>1</v>
      </c>
      <c r="H136" s="193">
        <v>1</v>
      </c>
      <c r="I136" s="193">
        <v>1</v>
      </c>
      <c r="J136" s="193">
        <v>1</v>
      </c>
      <c r="K136" s="193">
        <v>1</v>
      </c>
      <c r="L136" s="193">
        <v>1</v>
      </c>
      <c r="M136" s="193">
        <v>1</v>
      </c>
      <c r="N136" s="193">
        <v>1</v>
      </c>
      <c r="O136" s="193">
        <v>1</v>
      </c>
      <c r="P136" s="193">
        <v>1</v>
      </c>
      <c r="Q136" s="193">
        <v>1</v>
      </c>
      <c r="U136" s="194">
        <f t="shared" si="259"/>
        <v>1</v>
      </c>
      <c r="V136" s="194">
        <f t="shared" si="259"/>
        <v>1</v>
      </c>
      <c r="W136" s="194">
        <f t="shared" si="259"/>
        <v>1</v>
      </c>
      <c r="X136" s="194">
        <f t="shared" si="259"/>
        <v>1</v>
      </c>
      <c r="Y136" s="194">
        <f t="shared" si="259"/>
        <v>1</v>
      </c>
      <c r="Z136" s="194">
        <f t="shared" si="259"/>
        <v>1</v>
      </c>
      <c r="AA136" s="194">
        <f t="shared" si="259"/>
        <v>1</v>
      </c>
      <c r="AB136" s="194">
        <f t="shared" si="259"/>
        <v>1</v>
      </c>
      <c r="AC136" s="194">
        <f t="shared" si="259"/>
        <v>1</v>
      </c>
      <c r="AD136" s="194">
        <f t="shared" si="259"/>
        <v>1</v>
      </c>
      <c r="AE136" s="194">
        <f t="shared" ref="AE136:AN145" si="261">(AE$14&gt;=$E136)*INDEX($F136:$Q136,AE$16)</f>
        <v>1</v>
      </c>
      <c r="AF136" s="194">
        <f t="shared" si="261"/>
        <v>1</v>
      </c>
      <c r="AG136" s="194">
        <f t="shared" si="261"/>
        <v>1</v>
      </c>
      <c r="AH136" s="194">
        <f t="shared" si="261"/>
        <v>1</v>
      </c>
      <c r="AI136" s="194">
        <f t="shared" si="261"/>
        <v>1</v>
      </c>
      <c r="AJ136" s="194">
        <f t="shared" si="261"/>
        <v>1</v>
      </c>
      <c r="AK136" s="194">
        <f t="shared" si="261"/>
        <v>1</v>
      </c>
      <c r="AL136" s="194">
        <f t="shared" si="261"/>
        <v>1</v>
      </c>
      <c r="AM136" s="194">
        <f t="shared" si="261"/>
        <v>1</v>
      </c>
      <c r="AN136" s="194">
        <f t="shared" si="261"/>
        <v>1</v>
      </c>
      <c r="AO136" s="194">
        <f t="shared" ref="AO136:AX145" si="262">(AO$14&gt;=$E136)*INDEX($F136:$Q136,AO$16)</f>
        <v>1</v>
      </c>
      <c r="AP136" s="194">
        <f t="shared" si="262"/>
        <v>1</v>
      </c>
      <c r="AQ136" s="194">
        <f t="shared" si="262"/>
        <v>1</v>
      </c>
      <c r="AR136" s="194">
        <f t="shared" si="262"/>
        <v>1</v>
      </c>
      <c r="AS136" s="194">
        <f t="shared" si="262"/>
        <v>1</v>
      </c>
      <c r="AT136" s="194">
        <f t="shared" si="262"/>
        <v>1</v>
      </c>
      <c r="AU136" s="194">
        <f t="shared" si="262"/>
        <v>1</v>
      </c>
      <c r="AV136" s="194">
        <f t="shared" si="262"/>
        <v>1</v>
      </c>
      <c r="AW136" s="194">
        <f t="shared" si="262"/>
        <v>1</v>
      </c>
      <c r="AX136" s="194">
        <f t="shared" si="262"/>
        <v>1</v>
      </c>
      <c r="AY136" s="194">
        <f t="shared" ref="AY136:BH145" si="263">(AY$14&gt;=$E136)*INDEX($F136:$Q136,AY$16)</f>
        <v>1</v>
      </c>
      <c r="AZ136" s="194">
        <f t="shared" si="263"/>
        <v>1</v>
      </c>
      <c r="BA136" s="194">
        <f t="shared" si="263"/>
        <v>1</v>
      </c>
      <c r="BB136" s="194">
        <f t="shared" si="263"/>
        <v>1</v>
      </c>
      <c r="BC136" s="194">
        <f t="shared" si="263"/>
        <v>1</v>
      </c>
      <c r="BD136" s="194">
        <f t="shared" si="263"/>
        <v>1</v>
      </c>
      <c r="BE136" s="194">
        <f t="shared" si="263"/>
        <v>1</v>
      </c>
      <c r="BF136" s="194">
        <f t="shared" si="263"/>
        <v>1</v>
      </c>
      <c r="BG136" s="194">
        <f t="shared" si="263"/>
        <v>1</v>
      </c>
      <c r="BH136" s="194">
        <f t="shared" si="263"/>
        <v>1</v>
      </c>
      <c r="BI136" s="194">
        <f t="shared" ref="BI136:BR145" si="264">(BI$14&gt;=$E136)*INDEX($F136:$Q136,BI$16)</f>
        <v>1</v>
      </c>
      <c r="BJ136" s="194">
        <f t="shared" si="264"/>
        <v>1</v>
      </c>
      <c r="BK136" s="194">
        <f t="shared" si="264"/>
        <v>1</v>
      </c>
      <c r="BL136" s="194">
        <f t="shared" si="264"/>
        <v>1</v>
      </c>
      <c r="BM136" s="194">
        <f t="shared" si="264"/>
        <v>1</v>
      </c>
      <c r="BN136" s="194">
        <f t="shared" si="264"/>
        <v>1</v>
      </c>
      <c r="BO136" s="194">
        <f t="shared" si="264"/>
        <v>1</v>
      </c>
      <c r="BP136" s="194">
        <f t="shared" si="264"/>
        <v>1</v>
      </c>
      <c r="BQ136" s="194">
        <f t="shared" si="264"/>
        <v>1</v>
      </c>
      <c r="BR136" s="194">
        <f t="shared" si="264"/>
        <v>1</v>
      </c>
      <c r="BS136" s="194">
        <f t="shared" ref="BS136:CB145" si="265">(BS$14&gt;=$E136)*INDEX($F136:$Q136,BS$16)</f>
        <v>1</v>
      </c>
      <c r="BT136" s="194">
        <f t="shared" si="265"/>
        <v>1</v>
      </c>
      <c r="BU136" s="194">
        <f t="shared" si="265"/>
        <v>1</v>
      </c>
      <c r="BV136" s="194">
        <f t="shared" si="265"/>
        <v>1</v>
      </c>
      <c r="BW136" s="194">
        <f t="shared" si="265"/>
        <v>1</v>
      </c>
      <c r="BX136" s="194">
        <f t="shared" si="265"/>
        <v>1</v>
      </c>
      <c r="BY136" s="194">
        <f t="shared" si="265"/>
        <v>1</v>
      </c>
      <c r="BZ136" s="194">
        <f t="shared" si="265"/>
        <v>1</v>
      </c>
      <c r="CA136" s="194">
        <f t="shared" si="265"/>
        <v>1</v>
      </c>
      <c r="CB136" s="194">
        <f t="shared" si="265"/>
        <v>1</v>
      </c>
      <c r="CC136" s="194">
        <f t="shared" ref="CC136:CL145" si="266">(CC$14&gt;=$E136)*INDEX($F136:$Q136,CC$16)</f>
        <v>1</v>
      </c>
      <c r="CD136" s="194">
        <f t="shared" si="266"/>
        <v>1</v>
      </c>
      <c r="CE136" s="194">
        <f t="shared" si="266"/>
        <v>1</v>
      </c>
      <c r="CF136" s="194">
        <f t="shared" si="266"/>
        <v>1</v>
      </c>
      <c r="CG136" s="194">
        <f t="shared" si="266"/>
        <v>1</v>
      </c>
      <c r="CH136" s="194">
        <f t="shared" si="266"/>
        <v>1</v>
      </c>
      <c r="CI136" s="194">
        <f t="shared" si="266"/>
        <v>1</v>
      </c>
      <c r="CJ136" s="194">
        <f t="shared" si="266"/>
        <v>1</v>
      </c>
      <c r="CK136" s="194">
        <f t="shared" si="266"/>
        <v>1</v>
      </c>
      <c r="CL136" s="194">
        <f t="shared" si="266"/>
        <v>1</v>
      </c>
      <c r="CM136" s="194">
        <f t="shared" ref="CM136:CV145" si="267">(CM$14&gt;=$E136)*INDEX($F136:$Q136,CM$16)</f>
        <v>1</v>
      </c>
      <c r="CN136" s="194">
        <f t="shared" si="267"/>
        <v>1</v>
      </c>
      <c r="CO136" s="194">
        <f t="shared" si="267"/>
        <v>1</v>
      </c>
      <c r="CP136" s="194">
        <f t="shared" si="267"/>
        <v>1</v>
      </c>
      <c r="CQ136" s="194">
        <f t="shared" si="267"/>
        <v>1</v>
      </c>
      <c r="CR136" s="194">
        <f t="shared" si="267"/>
        <v>1</v>
      </c>
      <c r="CS136" s="194">
        <f t="shared" si="267"/>
        <v>1</v>
      </c>
      <c r="CT136" s="194">
        <f t="shared" si="267"/>
        <v>1</v>
      </c>
      <c r="CU136" s="194">
        <f t="shared" si="267"/>
        <v>1</v>
      </c>
      <c r="CV136" s="194">
        <f t="shared" si="267"/>
        <v>1</v>
      </c>
      <c r="CW136" s="194">
        <f t="shared" ref="CW136:DF145" si="268">(CW$14&gt;=$E136)*INDEX($F136:$Q136,CW$16)</f>
        <v>1</v>
      </c>
      <c r="CX136" s="194">
        <f t="shared" si="268"/>
        <v>1</v>
      </c>
      <c r="CY136" s="194">
        <f t="shared" si="268"/>
        <v>1</v>
      </c>
      <c r="CZ136" s="194">
        <f t="shared" si="268"/>
        <v>1</v>
      </c>
      <c r="DA136" s="194">
        <f t="shared" si="268"/>
        <v>1</v>
      </c>
      <c r="DB136" s="194">
        <f t="shared" si="268"/>
        <v>1</v>
      </c>
      <c r="DC136" s="194">
        <f t="shared" si="268"/>
        <v>1</v>
      </c>
      <c r="DD136" s="194">
        <f t="shared" si="268"/>
        <v>1</v>
      </c>
      <c r="DE136" s="194">
        <f t="shared" si="268"/>
        <v>1</v>
      </c>
      <c r="DF136" s="194">
        <f t="shared" si="268"/>
        <v>1</v>
      </c>
      <c r="DG136" s="194">
        <f t="shared" ref="DG136:DP145" si="269">(DG$14&gt;=$E136)*INDEX($F136:$Q136,DG$16)</f>
        <v>1</v>
      </c>
      <c r="DH136" s="194">
        <f t="shared" si="269"/>
        <v>1</v>
      </c>
      <c r="DI136" s="194">
        <f t="shared" si="269"/>
        <v>1</v>
      </c>
      <c r="DJ136" s="194">
        <f t="shared" si="269"/>
        <v>1</v>
      </c>
      <c r="DK136" s="194">
        <f t="shared" si="269"/>
        <v>1</v>
      </c>
      <c r="DL136" s="194">
        <f t="shared" si="269"/>
        <v>1</v>
      </c>
      <c r="DM136" s="194">
        <f t="shared" si="269"/>
        <v>1</v>
      </c>
      <c r="DN136" s="194">
        <f t="shared" si="269"/>
        <v>1</v>
      </c>
      <c r="DO136" s="194">
        <f t="shared" si="269"/>
        <v>1</v>
      </c>
      <c r="DP136" s="194">
        <f t="shared" si="269"/>
        <v>1</v>
      </c>
      <c r="DQ136" s="194">
        <f t="shared" ref="DQ136:DZ145" si="270">(DQ$14&gt;=$E136)*INDEX($F136:$Q136,DQ$16)</f>
        <v>1</v>
      </c>
      <c r="DR136" s="194">
        <f t="shared" si="270"/>
        <v>1</v>
      </c>
      <c r="DS136" s="194">
        <f t="shared" si="270"/>
        <v>1</v>
      </c>
      <c r="DT136" s="194">
        <f t="shared" si="270"/>
        <v>1</v>
      </c>
      <c r="DU136" s="194">
        <f t="shared" si="270"/>
        <v>1</v>
      </c>
      <c r="DV136" s="194">
        <f t="shared" si="270"/>
        <v>1</v>
      </c>
      <c r="DW136" s="194">
        <f t="shared" si="270"/>
        <v>1</v>
      </c>
      <c r="DX136" s="194">
        <f t="shared" si="270"/>
        <v>1</v>
      </c>
      <c r="DY136" s="194">
        <f t="shared" si="270"/>
        <v>1</v>
      </c>
      <c r="DZ136" s="194">
        <f t="shared" si="270"/>
        <v>1</v>
      </c>
      <c r="EA136" s="194">
        <f t="shared" ref="EA136:EJ145" si="271">(EA$14&gt;=$E136)*INDEX($F136:$Q136,EA$16)</f>
        <v>1</v>
      </c>
      <c r="EB136" s="194">
        <f t="shared" si="271"/>
        <v>1</v>
      </c>
      <c r="EC136" s="194">
        <f t="shared" si="271"/>
        <v>1</v>
      </c>
      <c r="ED136" s="194">
        <f t="shared" si="271"/>
        <v>1</v>
      </c>
      <c r="EE136" s="194">
        <f t="shared" si="271"/>
        <v>1</v>
      </c>
      <c r="EF136" s="194">
        <f t="shared" si="271"/>
        <v>1</v>
      </c>
      <c r="EG136" s="194">
        <f t="shared" si="271"/>
        <v>1</v>
      </c>
      <c r="EH136" s="194">
        <f t="shared" si="271"/>
        <v>1</v>
      </c>
      <c r="EI136" s="194">
        <f t="shared" si="271"/>
        <v>1</v>
      </c>
      <c r="EJ136" s="194">
        <f t="shared" si="271"/>
        <v>1</v>
      </c>
      <c r="EK136" s="194">
        <f t="shared" ref="EK136:EZ145" si="272">(EK$14&gt;=$E136)*INDEX($F136:$Q136,EK$16)</f>
        <v>1</v>
      </c>
      <c r="EL136" s="194">
        <f t="shared" si="272"/>
        <v>1</v>
      </c>
      <c r="EM136" s="194">
        <f t="shared" si="272"/>
        <v>1</v>
      </c>
      <c r="EN136" s="194">
        <f t="shared" si="272"/>
        <v>1</v>
      </c>
      <c r="EO136" s="194">
        <f t="shared" si="272"/>
        <v>1</v>
      </c>
      <c r="EP136" s="194">
        <f t="shared" si="272"/>
        <v>1</v>
      </c>
      <c r="EQ136" s="194">
        <f t="shared" si="272"/>
        <v>1</v>
      </c>
      <c r="ER136" s="194">
        <f t="shared" si="272"/>
        <v>1</v>
      </c>
      <c r="ES136" s="194">
        <f t="shared" si="272"/>
        <v>1</v>
      </c>
      <c r="ET136" s="194">
        <f t="shared" si="272"/>
        <v>1</v>
      </c>
      <c r="EU136" s="194">
        <f t="shared" si="272"/>
        <v>1</v>
      </c>
      <c r="EV136" s="194">
        <f t="shared" si="272"/>
        <v>1</v>
      </c>
      <c r="EW136" s="194">
        <f t="shared" si="272"/>
        <v>1</v>
      </c>
      <c r="EX136" s="194">
        <f t="shared" si="272"/>
        <v>1</v>
      </c>
      <c r="EY136" s="194">
        <f t="shared" si="272"/>
        <v>1</v>
      </c>
      <c r="EZ136" s="194">
        <f t="shared" si="272"/>
        <v>1</v>
      </c>
      <c r="FA136" s="194">
        <f t="shared" si="260"/>
        <v>1</v>
      </c>
      <c r="FB136" s="194">
        <f t="shared" si="260"/>
        <v>1</v>
      </c>
    </row>
    <row r="137" spans="2:158" ht="11.25" hidden="1" customHeight="1" outlineLevel="1" x14ac:dyDescent="0.2">
      <c r="B137" s="190"/>
      <c r="C137" s="288">
        <f t="shared" si="258"/>
        <v>23</v>
      </c>
      <c r="D137" s="288">
        <f t="shared" si="258"/>
        <v>0</v>
      </c>
      <c r="E137" s="289">
        <f t="shared" si="241"/>
        <v>43404</v>
      </c>
      <c r="F137" s="193">
        <v>1</v>
      </c>
      <c r="G137" s="193">
        <v>1</v>
      </c>
      <c r="H137" s="193">
        <v>1</v>
      </c>
      <c r="I137" s="193">
        <v>1</v>
      </c>
      <c r="J137" s="193">
        <v>1</v>
      </c>
      <c r="K137" s="193">
        <v>1</v>
      </c>
      <c r="L137" s="193">
        <v>1</v>
      </c>
      <c r="M137" s="193">
        <v>1</v>
      </c>
      <c r="N137" s="193">
        <v>1</v>
      </c>
      <c r="O137" s="193">
        <v>1</v>
      </c>
      <c r="P137" s="193">
        <v>1</v>
      </c>
      <c r="Q137" s="193">
        <v>1</v>
      </c>
      <c r="U137" s="194">
        <f t="shared" si="259"/>
        <v>1</v>
      </c>
      <c r="V137" s="194">
        <f t="shared" si="259"/>
        <v>1</v>
      </c>
      <c r="W137" s="194">
        <f t="shared" si="259"/>
        <v>1</v>
      </c>
      <c r="X137" s="194">
        <f t="shared" si="259"/>
        <v>1</v>
      </c>
      <c r="Y137" s="194">
        <f t="shared" si="259"/>
        <v>1</v>
      </c>
      <c r="Z137" s="194">
        <f t="shared" si="259"/>
        <v>1</v>
      </c>
      <c r="AA137" s="194">
        <f t="shared" si="259"/>
        <v>1</v>
      </c>
      <c r="AB137" s="194">
        <f t="shared" si="259"/>
        <v>1</v>
      </c>
      <c r="AC137" s="194">
        <f t="shared" si="259"/>
        <v>1</v>
      </c>
      <c r="AD137" s="194">
        <f t="shared" si="259"/>
        <v>1</v>
      </c>
      <c r="AE137" s="194">
        <f t="shared" si="261"/>
        <v>1</v>
      </c>
      <c r="AF137" s="194">
        <f t="shared" si="261"/>
        <v>1</v>
      </c>
      <c r="AG137" s="194">
        <f t="shared" si="261"/>
        <v>1</v>
      </c>
      <c r="AH137" s="194">
        <f t="shared" si="261"/>
        <v>1</v>
      </c>
      <c r="AI137" s="194">
        <f t="shared" si="261"/>
        <v>1</v>
      </c>
      <c r="AJ137" s="194">
        <f t="shared" si="261"/>
        <v>1</v>
      </c>
      <c r="AK137" s="194">
        <f t="shared" si="261"/>
        <v>1</v>
      </c>
      <c r="AL137" s="194">
        <f t="shared" si="261"/>
        <v>1</v>
      </c>
      <c r="AM137" s="194">
        <f t="shared" si="261"/>
        <v>1</v>
      </c>
      <c r="AN137" s="194">
        <f t="shared" si="261"/>
        <v>1</v>
      </c>
      <c r="AO137" s="194">
        <f t="shared" si="262"/>
        <v>1</v>
      </c>
      <c r="AP137" s="194">
        <f t="shared" si="262"/>
        <v>1</v>
      </c>
      <c r="AQ137" s="194">
        <f t="shared" si="262"/>
        <v>1</v>
      </c>
      <c r="AR137" s="194">
        <f t="shared" si="262"/>
        <v>1</v>
      </c>
      <c r="AS137" s="194">
        <f t="shared" si="262"/>
        <v>1</v>
      </c>
      <c r="AT137" s="194">
        <f t="shared" si="262"/>
        <v>1</v>
      </c>
      <c r="AU137" s="194">
        <f t="shared" si="262"/>
        <v>1</v>
      </c>
      <c r="AV137" s="194">
        <f t="shared" si="262"/>
        <v>1</v>
      </c>
      <c r="AW137" s="194">
        <f t="shared" si="262"/>
        <v>1</v>
      </c>
      <c r="AX137" s="194">
        <f t="shared" si="262"/>
        <v>1</v>
      </c>
      <c r="AY137" s="194">
        <f t="shared" si="263"/>
        <v>1</v>
      </c>
      <c r="AZ137" s="194">
        <f t="shared" si="263"/>
        <v>1</v>
      </c>
      <c r="BA137" s="194">
        <f t="shared" si="263"/>
        <v>1</v>
      </c>
      <c r="BB137" s="194">
        <f t="shared" si="263"/>
        <v>1</v>
      </c>
      <c r="BC137" s="194">
        <f t="shared" si="263"/>
        <v>1</v>
      </c>
      <c r="BD137" s="194">
        <f t="shared" si="263"/>
        <v>1</v>
      </c>
      <c r="BE137" s="194">
        <f t="shared" si="263"/>
        <v>1</v>
      </c>
      <c r="BF137" s="194">
        <f t="shared" si="263"/>
        <v>1</v>
      </c>
      <c r="BG137" s="194">
        <f t="shared" si="263"/>
        <v>1</v>
      </c>
      <c r="BH137" s="194">
        <f t="shared" si="263"/>
        <v>1</v>
      </c>
      <c r="BI137" s="194">
        <f t="shared" si="264"/>
        <v>1</v>
      </c>
      <c r="BJ137" s="194">
        <f t="shared" si="264"/>
        <v>1</v>
      </c>
      <c r="BK137" s="194">
        <f t="shared" si="264"/>
        <v>1</v>
      </c>
      <c r="BL137" s="194">
        <f t="shared" si="264"/>
        <v>1</v>
      </c>
      <c r="BM137" s="194">
        <f t="shared" si="264"/>
        <v>1</v>
      </c>
      <c r="BN137" s="194">
        <f t="shared" si="264"/>
        <v>1</v>
      </c>
      <c r="BO137" s="194">
        <f t="shared" si="264"/>
        <v>1</v>
      </c>
      <c r="BP137" s="194">
        <f t="shared" si="264"/>
        <v>1</v>
      </c>
      <c r="BQ137" s="194">
        <f t="shared" si="264"/>
        <v>1</v>
      </c>
      <c r="BR137" s="194">
        <f t="shared" si="264"/>
        <v>1</v>
      </c>
      <c r="BS137" s="194">
        <f t="shared" si="265"/>
        <v>1</v>
      </c>
      <c r="BT137" s="194">
        <f t="shared" si="265"/>
        <v>1</v>
      </c>
      <c r="BU137" s="194">
        <f t="shared" si="265"/>
        <v>1</v>
      </c>
      <c r="BV137" s="194">
        <f t="shared" si="265"/>
        <v>1</v>
      </c>
      <c r="BW137" s="194">
        <f t="shared" si="265"/>
        <v>1</v>
      </c>
      <c r="BX137" s="194">
        <f t="shared" si="265"/>
        <v>1</v>
      </c>
      <c r="BY137" s="194">
        <f t="shared" si="265"/>
        <v>1</v>
      </c>
      <c r="BZ137" s="194">
        <f t="shared" si="265"/>
        <v>1</v>
      </c>
      <c r="CA137" s="194">
        <f t="shared" si="265"/>
        <v>1</v>
      </c>
      <c r="CB137" s="194">
        <f t="shared" si="265"/>
        <v>1</v>
      </c>
      <c r="CC137" s="194">
        <f t="shared" si="266"/>
        <v>1</v>
      </c>
      <c r="CD137" s="194">
        <f t="shared" si="266"/>
        <v>1</v>
      </c>
      <c r="CE137" s="194">
        <f t="shared" si="266"/>
        <v>1</v>
      </c>
      <c r="CF137" s="194">
        <f t="shared" si="266"/>
        <v>1</v>
      </c>
      <c r="CG137" s="194">
        <f t="shared" si="266"/>
        <v>1</v>
      </c>
      <c r="CH137" s="194">
        <f t="shared" si="266"/>
        <v>1</v>
      </c>
      <c r="CI137" s="194">
        <f t="shared" si="266"/>
        <v>1</v>
      </c>
      <c r="CJ137" s="194">
        <f t="shared" si="266"/>
        <v>1</v>
      </c>
      <c r="CK137" s="194">
        <f t="shared" si="266"/>
        <v>1</v>
      </c>
      <c r="CL137" s="194">
        <f t="shared" si="266"/>
        <v>1</v>
      </c>
      <c r="CM137" s="194">
        <f t="shared" si="267"/>
        <v>1</v>
      </c>
      <c r="CN137" s="194">
        <f t="shared" si="267"/>
        <v>1</v>
      </c>
      <c r="CO137" s="194">
        <f t="shared" si="267"/>
        <v>1</v>
      </c>
      <c r="CP137" s="194">
        <f t="shared" si="267"/>
        <v>1</v>
      </c>
      <c r="CQ137" s="194">
        <f t="shared" si="267"/>
        <v>1</v>
      </c>
      <c r="CR137" s="194">
        <f t="shared" si="267"/>
        <v>1</v>
      </c>
      <c r="CS137" s="194">
        <f t="shared" si="267"/>
        <v>1</v>
      </c>
      <c r="CT137" s="194">
        <f t="shared" si="267"/>
        <v>1</v>
      </c>
      <c r="CU137" s="194">
        <f t="shared" si="267"/>
        <v>1</v>
      </c>
      <c r="CV137" s="194">
        <f t="shared" si="267"/>
        <v>1</v>
      </c>
      <c r="CW137" s="194">
        <f t="shared" si="268"/>
        <v>1</v>
      </c>
      <c r="CX137" s="194">
        <f t="shared" si="268"/>
        <v>1</v>
      </c>
      <c r="CY137" s="194">
        <f t="shared" si="268"/>
        <v>1</v>
      </c>
      <c r="CZ137" s="194">
        <f t="shared" si="268"/>
        <v>1</v>
      </c>
      <c r="DA137" s="194">
        <f t="shared" si="268"/>
        <v>1</v>
      </c>
      <c r="DB137" s="194">
        <f t="shared" si="268"/>
        <v>1</v>
      </c>
      <c r="DC137" s="194">
        <f t="shared" si="268"/>
        <v>1</v>
      </c>
      <c r="DD137" s="194">
        <f t="shared" si="268"/>
        <v>1</v>
      </c>
      <c r="DE137" s="194">
        <f t="shared" si="268"/>
        <v>1</v>
      </c>
      <c r="DF137" s="194">
        <f t="shared" si="268"/>
        <v>1</v>
      </c>
      <c r="DG137" s="194">
        <f t="shared" si="269"/>
        <v>1</v>
      </c>
      <c r="DH137" s="194">
        <f t="shared" si="269"/>
        <v>1</v>
      </c>
      <c r="DI137" s="194">
        <f t="shared" si="269"/>
        <v>1</v>
      </c>
      <c r="DJ137" s="194">
        <f t="shared" si="269"/>
        <v>1</v>
      </c>
      <c r="DK137" s="194">
        <f t="shared" si="269"/>
        <v>1</v>
      </c>
      <c r="DL137" s="194">
        <f t="shared" si="269"/>
        <v>1</v>
      </c>
      <c r="DM137" s="194">
        <f t="shared" si="269"/>
        <v>1</v>
      </c>
      <c r="DN137" s="194">
        <f t="shared" si="269"/>
        <v>1</v>
      </c>
      <c r="DO137" s="194">
        <f t="shared" si="269"/>
        <v>1</v>
      </c>
      <c r="DP137" s="194">
        <f t="shared" si="269"/>
        <v>1</v>
      </c>
      <c r="DQ137" s="194">
        <f t="shared" si="270"/>
        <v>1</v>
      </c>
      <c r="DR137" s="194">
        <f t="shared" si="270"/>
        <v>1</v>
      </c>
      <c r="DS137" s="194">
        <f t="shared" si="270"/>
        <v>1</v>
      </c>
      <c r="DT137" s="194">
        <f t="shared" si="270"/>
        <v>1</v>
      </c>
      <c r="DU137" s="194">
        <f t="shared" si="270"/>
        <v>1</v>
      </c>
      <c r="DV137" s="194">
        <f t="shared" si="270"/>
        <v>1</v>
      </c>
      <c r="DW137" s="194">
        <f t="shared" si="270"/>
        <v>1</v>
      </c>
      <c r="DX137" s="194">
        <f t="shared" si="270"/>
        <v>1</v>
      </c>
      <c r="DY137" s="194">
        <f t="shared" si="270"/>
        <v>1</v>
      </c>
      <c r="DZ137" s="194">
        <f t="shared" si="270"/>
        <v>1</v>
      </c>
      <c r="EA137" s="194">
        <f t="shared" si="271"/>
        <v>1</v>
      </c>
      <c r="EB137" s="194">
        <f t="shared" si="271"/>
        <v>1</v>
      </c>
      <c r="EC137" s="194">
        <f t="shared" si="271"/>
        <v>1</v>
      </c>
      <c r="ED137" s="194">
        <f t="shared" si="271"/>
        <v>1</v>
      </c>
      <c r="EE137" s="194">
        <f t="shared" si="271"/>
        <v>1</v>
      </c>
      <c r="EF137" s="194">
        <f t="shared" si="271"/>
        <v>1</v>
      </c>
      <c r="EG137" s="194">
        <f t="shared" si="271"/>
        <v>1</v>
      </c>
      <c r="EH137" s="194">
        <f t="shared" si="271"/>
        <v>1</v>
      </c>
      <c r="EI137" s="194">
        <f t="shared" si="271"/>
        <v>1</v>
      </c>
      <c r="EJ137" s="194">
        <f t="shared" si="271"/>
        <v>1</v>
      </c>
      <c r="EK137" s="194">
        <f t="shared" si="272"/>
        <v>1</v>
      </c>
      <c r="EL137" s="194">
        <f t="shared" si="272"/>
        <v>1</v>
      </c>
      <c r="EM137" s="194">
        <f t="shared" si="272"/>
        <v>1</v>
      </c>
      <c r="EN137" s="194">
        <f t="shared" si="272"/>
        <v>1</v>
      </c>
      <c r="EO137" s="194">
        <f t="shared" si="272"/>
        <v>1</v>
      </c>
      <c r="EP137" s="194">
        <f t="shared" si="272"/>
        <v>1</v>
      </c>
      <c r="EQ137" s="194">
        <f t="shared" si="272"/>
        <v>1</v>
      </c>
      <c r="ER137" s="194">
        <f t="shared" si="272"/>
        <v>1</v>
      </c>
      <c r="ES137" s="194">
        <f t="shared" si="272"/>
        <v>1</v>
      </c>
      <c r="ET137" s="194">
        <f t="shared" si="272"/>
        <v>1</v>
      </c>
      <c r="EU137" s="194">
        <f t="shared" si="272"/>
        <v>1</v>
      </c>
      <c r="EV137" s="194">
        <f t="shared" si="272"/>
        <v>1</v>
      </c>
      <c r="EW137" s="194">
        <f t="shared" si="260"/>
        <v>1</v>
      </c>
      <c r="EX137" s="194">
        <f t="shared" si="260"/>
        <v>1</v>
      </c>
      <c r="EY137" s="194">
        <f t="shared" si="260"/>
        <v>1</v>
      </c>
      <c r="EZ137" s="194">
        <f t="shared" si="260"/>
        <v>1</v>
      </c>
      <c r="FA137" s="194">
        <f t="shared" si="260"/>
        <v>1</v>
      </c>
      <c r="FB137" s="194">
        <f t="shared" si="260"/>
        <v>1</v>
      </c>
    </row>
    <row r="138" spans="2:158" ht="11.25" hidden="1" customHeight="1" outlineLevel="1" x14ac:dyDescent="0.2">
      <c r="B138" s="190"/>
      <c r="C138" s="288">
        <f t="shared" si="258"/>
        <v>24</v>
      </c>
      <c r="D138" s="288">
        <f t="shared" si="258"/>
        <v>0</v>
      </c>
      <c r="E138" s="289">
        <f t="shared" si="241"/>
        <v>43404</v>
      </c>
      <c r="F138" s="193">
        <v>1</v>
      </c>
      <c r="G138" s="193">
        <v>1</v>
      </c>
      <c r="H138" s="193">
        <v>1</v>
      </c>
      <c r="I138" s="193">
        <v>1</v>
      </c>
      <c r="J138" s="193">
        <v>1</v>
      </c>
      <c r="K138" s="193">
        <v>1</v>
      </c>
      <c r="L138" s="193">
        <v>1</v>
      </c>
      <c r="M138" s="193">
        <v>1</v>
      </c>
      <c r="N138" s="193">
        <v>1</v>
      </c>
      <c r="O138" s="193">
        <v>1</v>
      </c>
      <c r="P138" s="193">
        <v>1</v>
      </c>
      <c r="Q138" s="193">
        <v>1</v>
      </c>
      <c r="U138" s="194">
        <f t="shared" si="259"/>
        <v>1</v>
      </c>
      <c r="V138" s="194">
        <f t="shared" si="259"/>
        <v>1</v>
      </c>
      <c r="W138" s="194">
        <f t="shared" si="259"/>
        <v>1</v>
      </c>
      <c r="X138" s="194">
        <f t="shared" si="259"/>
        <v>1</v>
      </c>
      <c r="Y138" s="194">
        <f t="shared" si="259"/>
        <v>1</v>
      </c>
      <c r="Z138" s="194">
        <f t="shared" si="259"/>
        <v>1</v>
      </c>
      <c r="AA138" s="194">
        <f t="shared" si="259"/>
        <v>1</v>
      </c>
      <c r="AB138" s="194">
        <f t="shared" si="259"/>
        <v>1</v>
      </c>
      <c r="AC138" s="194">
        <f t="shared" si="259"/>
        <v>1</v>
      </c>
      <c r="AD138" s="194">
        <f t="shared" si="259"/>
        <v>1</v>
      </c>
      <c r="AE138" s="194">
        <f t="shared" si="261"/>
        <v>1</v>
      </c>
      <c r="AF138" s="194">
        <f t="shared" si="261"/>
        <v>1</v>
      </c>
      <c r="AG138" s="194">
        <f t="shared" si="261"/>
        <v>1</v>
      </c>
      <c r="AH138" s="194">
        <f t="shared" si="261"/>
        <v>1</v>
      </c>
      <c r="AI138" s="194">
        <f t="shared" si="261"/>
        <v>1</v>
      </c>
      <c r="AJ138" s="194">
        <f t="shared" si="261"/>
        <v>1</v>
      </c>
      <c r="AK138" s="194">
        <f t="shared" si="261"/>
        <v>1</v>
      </c>
      <c r="AL138" s="194">
        <f t="shared" si="261"/>
        <v>1</v>
      </c>
      <c r="AM138" s="194">
        <f t="shared" si="261"/>
        <v>1</v>
      </c>
      <c r="AN138" s="194">
        <f t="shared" si="261"/>
        <v>1</v>
      </c>
      <c r="AO138" s="194">
        <f t="shared" si="262"/>
        <v>1</v>
      </c>
      <c r="AP138" s="194">
        <f t="shared" si="262"/>
        <v>1</v>
      </c>
      <c r="AQ138" s="194">
        <f t="shared" si="262"/>
        <v>1</v>
      </c>
      <c r="AR138" s="194">
        <f t="shared" si="262"/>
        <v>1</v>
      </c>
      <c r="AS138" s="194">
        <f t="shared" si="262"/>
        <v>1</v>
      </c>
      <c r="AT138" s="194">
        <f t="shared" si="262"/>
        <v>1</v>
      </c>
      <c r="AU138" s="194">
        <f t="shared" si="262"/>
        <v>1</v>
      </c>
      <c r="AV138" s="194">
        <f t="shared" si="262"/>
        <v>1</v>
      </c>
      <c r="AW138" s="194">
        <f t="shared" si="262"/>
        <v>1</v>
      </c>
      <c r="AX138" s="194">
        <f t="shared" si="262"/>
        <v>1</v>
      </c>
      <c r="AY138" s="194">
        <f t="shared" si="263"/>
        <v>1</v>
      </c>
      <c r="AZ138" s="194">
        <f t="shared" si="263"/>
        <v>1</v>
      </c>
      <c r="BA138" s="194">
        <f t="shared" si="263"/>
        <v>1</v>
      </c>
      <c r="BB138" s="194">
        <f t="shared" si="263"/>
        <v>1</v>
      </c>
      <c r="BC138" s="194">
        <f t="shared" si="263"/>
        <v>1</v>
      </c>
      <c r="BD138" s="194">
        <f t="shared" si="263"/>
        <v>1</v>
      </c>
      <c r="BE138" s="194">
        <f t="shared" si="263"/>
        <v>1</v>
      </c>
      <c r="BF138" s="194">
        <f t="shared" si="263"/>
        <v>1</v>
      </c>
      <c r="BG138" s="194">
        <f t="shared" si="263"/>
        <v>1</v>
      </c>
      <c r="BH138" s="194">
        <f t="shared" si="263"/>
        <v>1</v>
      </c>
      <c r="BI138" s="194">
        <f t="shared" si="264"/>
        <v>1</v>
      </c>
      <c r="BJ138" s="194">
        <f t="shared" si="264"/>
        <v>1</v>
      </c>
      <c r="BK138" s="194">
        <f t="shared" si="264"/>
        <v>1</v>
      </c>
      <c r="BL138" s="194">
        <f t="shared" si="264"/>
        <v>1</v>
      </c>
      <c r="BM138" s="194">
        <f t="shared" si="264"/>
        <v>1</v>
      </c>
      <c r="BN138" s="194">
        <f t="shared" si="264"/>
        <v>1</v>
      </c>
      <c r="BO138" s="194">
        <f t="shared" si="264"/>
        <v>1</v>
      </c>
      <c r="BP138" s="194">
        <f t="shared" si="264"/>
        <v>1</v>
      </c>
      <c r="BQ138" s="194">
        <f t="shared" si="264"/>
        <v>1</v>
      </c>
      <c r="BR138" s="194">
        <f t="shared" si="264"/>
        <v>1</v>
      </c>
      <c r="BS138" s="194">
        <f t="shared" si="265"/>
        <v>1</v>
      </c>
      <c r="BT138" s="194">
        <f t="shared" si="265"/>
        <v>1</v>
      </c>
      <c r="BU138" s="194">
        <f t="shared" si="265"/>
        <v>1</v>
      </c>
      <c r="BV138" s="194">
        <f t="shared" si="265"/>
        <v>1</v>
      </c>
      <c r="BW138" s="194">
        <f t="shared" si="265"/>
        <v>1</v>
      </c>
      <c r="BX138" s="194">
        <f t="shared" si="265"/>
        <v>1</v>
      </c>
      <c r="BY138" s="194">
        <f t="shared" si="265"/>
        <v>1</v>
      </c>
      <c r="BZ138" s="194">
        <f t="shared" si="265"/>
        <v>1</v>
      </c>
      <c r="CA138" s="194">
        <f t="shared" si="265"/>
        <v>1</v>
      </c>
      <c r="CB138" s="194">
        <f t="shared" si="265"/>
        <v>1</v>
      </c>
      <c r="CC138" s="194">
        <f t="shared" si="266"/>
        <v>1</v>
      </c>
      <c r="CD138" s="194">
        <f t="shared" si="266"/>
        <v>1</v>
      </c>
      <c r="CE138" s="194">
        <f t="shared" si="266"/>
        <v>1</v>
      </c>
      <c r="CF138" s="194">
        <f t="shared" si="266"/>
        <v>1</v>
      </c>
      <c r="CG138" s="194">
        <f t="shared" si="266"/>
        <v>1</v>
      </c>
      <c r="CH138" s="194">
        <f t="shared" si="266"/>
        <v>1</v>
      </c>
      <c r="CI138" s="194">
        <f t="shared" si="266"/>
        <v>1</v>
      </c>
      <c r="CJ138" s="194">
        <f t="shared" si="266"/>
        <v>1</v>
      </c>
      <c r="CK138" s="194">
        <f t="shared" si="266"/>
        <v>1</v>
      </c>
      <c r="CL138" s="194">
        <f t="shared" si="266"/>
        <v>1</v>
      </c>
      <c r="CM138" s="194">
        <f t="shared" si="267"/>
        <v>1</v>
      </c>
      <c r="CN138" s="194">
        <f t="shared" si="267"/>
        <v>1</v>
      </c>
      <c r="CO138" s="194">
        <f t="shared" si="267"/>
        <v>1</v>
      </c>
      <c r="CP138" s="194">
        <f t="shared" si="267"/>
        <v>1</v>
      </c>
      <c r="CQ138" s="194">
        <f t="shared" si="267"/>
        <v>1</v>
      </c>
      <c r="CR138" s="194">
        <f t="shared" si="267"/>
        <v>1</v>
      </c>
      <c r="CS138" s="194">
        <f t="shared" si="267"/>
        <v>1</v>
      </c>
      <c r="CT138" s="194">
        <f t="shared" si="267"/>
        <v>1</v>
      </c>
      <c r="CU138" s="194">
        <f t="shared" si="267"/>
        <v>1</v>
      </c>
      <c r="CV138" s="194">
        <f t="shared" si="267"/>
        <v>1</v>
      </c>
      <c r="CW138" s="194">
        <f t="shared" si="268"/>
        <v>1</v>
      </c>
      <c r="CX138" s="194">
        <f t="shared" si="268"/>
        <v>1</v>
      </c>
      <c r="CY138" s="194">
        <f t="shared" si="268"/>
        <v>1</v>
      </c>
      <c r="CZ138" s="194">
        <f t="shared" si="268"/>
        <v>1</v>
      </c>
      <c r="DA138" s="194">
        <f t="shared" si="268"/>
        <v>1</v>
      </c>
      <c r="DB138" s="194">
        <f t="shared" si="268"/>
        <v>1</v>
      </c>
      <c r="DC138" s="194">
        <f t="shared" si="268"/>
        <v>1</v>
      </c>
      <c r="DD138" s="194">
        <f t="shared" si="268"/>
        <v>1</v>
      </c>
      <c r="DE138" s="194">
        <f t="shared" si="268"/>
        <v>1</v>
      </c>
      <c r="DF138" s="194">
        <f t="shared" si="268"/>
        <v>1</v>
      </c>
      <c r="DG138" s="194">
        <f t="shared" si="269"/>
        <v>1</v>
      </c>
      <c r="DH138" s="194">
        <f t="shared" si="269"/>
        <v>1</v>
      </c>
      <c r="DI138" s="194">
        <f t="shared" si="269"/>
        <v>1</v>
      </c>
      <c r="DJ138" s="194">
        <f t="shared" si="269"/>
        <v>1</v>
      </c>
      <c r="DK138" s="194">
        <f t="shared" si="269"/>
        <v>1</v>
      </c>
      <c r="DL138" s="194">
        <f t="shared" si="269"/>
        <v>1</v>
      </c>
      <c r="DM138" s="194">
        <f t="shared" si="269"/>
        <v>1</v>
      </c>
      <c r="DN138" s="194">
        <f t="shared" si="269"/>
        <v>1</v>
      </c>
      <c r="DO138" s="194">
        <f t="shared" si="269"/>
        <v>1</v>
      </c>
      <c r="DP138" s="194">
        <f t="shared" si="269"/>
        <v>1</v>
      </c>
      <c r="DQ138" s="194">
        <f t="shared" si="270"/>
        <v>1</v>
      </c>
      <c r="DR138" s="194">
        <f t="shared" si="270"/>
        <v>1</v>
      </c>
      <c r="DS138" s="194">
        <f t="shared" si="270"/>
        <v>1</v>
      </c>
      <c r="DT138" s="194">
        <f t="shared" si="270"/>
        <v>1</v>
      </c>
      <c r="DU138" s="194">
        <f t="shared" si="270"/>
        <v>1</v>
      </c>
      <c r="DV138" s="194">
        <f t="shared" si="270"/>
        <v>1</v>
      </c>
      <c r="DW138" s="194">
        <f t="shared" si="270"/>
        <v>1</v>
      </c>
      <c r="DX138" s="194">
        <f t="shared" si="270"/>
        <v>1</v>
      </c>
      <c r="DY138" s="194">
        <f t="shared" si="270"/>
        <v>1</v>
      </c>
      <c r="DZ138" s="194">
        <f t="shared" si="270"/>
        <v>1</v>
      </c>
      <c r="EA138" s="194">
        <f t="shared" si="271"/>
        <v>1</v>
      </c>
      <c r="EB138" s="194">
        <f t="shared" si="271"/>
        <v>1</v>
      </c>
      <c r="EC138" s="194">
        <f t="shared" si="271"/>
        <v>1</v>
      </c>
      <c r="ED138" s="194">
        <f t="shared" si="271"/>
        <v>1</v>
      </c>
      <c r="EE138" s="194">
        <f t="shared" si="271"/>
        <v>1</v>
      </c>
      <c r="EF138" s="194">
        <f t="shared" si="271"/>
        <v>1</v>
      </c>
      <c r="EG138" s="194">
        <f t="shared" si="271"/>
        <v>1</v>
      </c>
      <c r="EH138" s="194">
        <f t="shared" si="271"/>
        <v>1</v>
      </c>
      <c r="EI138" s="194">
        <f t="shared" si="271"/>
        <v>1</v>
      </c>
      <c r="EJ138" s="194">
        <f t="shared" si="271"/>
        <v>1</v>
      </c>
      <c r="EK138" s="194">
        <f t="shared" si="272"/>
        <v>1</v>
      </c>
      <c r="EL138" s="194">
        <f t="shared" si="272"/>
        <v>1</v>
      </c>
      <c r="EM138" s="194">
        <f t="shared" si="272"/>
        <v>1</v>
      </c>
      <c r="EN138" s="194">
        <f t="shared" si="272"/>
        <v>1</v>
      </c>
      <c r="EO138" s="194">
        <f t="shared" si="272"/>
        <v>1</v>
      </c>
      <c r="EP138" s="194">
        <f t="shared" si="272"/>
        <v>1</v>
      </c>
      <c r="EQ138" s="194">
        <f t="shared" si="272"/>
        <v>1</v>
      </c>
      <c r="ER138" s="194">
        <f t="shared" si="272"/>
        <v>1</v>
      </c>
      <c r="ES138" s="194">
        <f t="shared" si="272"/>
        <v>1</v>
      </c>
      <c r="ET138" s="194">
        <f t="shared" si="272"/>
        <v>1</v>
      </c>
      <c r="EU138" s="194">
        <f t="shared" si="272"/>
        <v>1</v>
      </c>
      <c r="EV138" s="194">
        <f t="shared" si="272"/>
        <v>1</v>
      </c>
      <c r="EW138" s="194">
        <f t="shared" si="260"/>
        <v>1</v>
      </c>
      <c r="EX138" s="194">
        <f t="shared" si="260"/>
        <v>1</v>
      </c>
      <c r="EY138" s="194">
        <f t="shared" si="260"/>
        <v>1</v>
      </c>
      <c r="EZ138" s="194">
        <f t="shared" si="260"/>
        <v>1</v>
      </c>
      <c r="FA138" s="194">
        <f t="shared" si="260"/>
        <v>1</v>
      </c>
      <c r="FB138" s="194">
        <f t="shared" si="260"/>
        <v>1</v>
      </c>
    </row>
    <row r="139" spans="2:158" ht="11.25" hidden="1" customHeight="1" outlineLevel="1" x14ac:dyDescent="0.2">
      <c r="B139" s="190"/>
      <c r="C139" s="288">
        <f t="shared" si="258"/>
        <v>25</v>
      </c>
      <c r="D139" s="288">
        <f t="shared" si="258"/>
        <v>0</v>
      </c>
      <c r="E139" s="289">
        <f t="shared" si="241"/>
        <v>43404</v>
      </c>
      <c r="F139" s="193">
        <v>1</v>
      </c>
      <c r="G139" s="193">
        <v>1</v>
      </c>
      <c r="H139" s="193">
        <v>1</v>
      </c>
      <c r="I139" s="193">
        <v>1</v>
      </c>
      <c r="J139" s="193">
        <v>1</v>
      </c>
      <c r="K139" s="193">
        <v>1</v>
      </c>
      <c r="L139" s="193">
        <v>1</v>
      </c>
      <c r="M139" s="193">
        <v>1</v>
      </c>
      <c r="N139" s="193">
        <v>1</v>
      </c>
      <c r="O139" s="193">
        <v>1</v>
      </c>
      <c r="P139" s="193">
        <v>1</v>
      </c>
      <c r="Q139" s="193">
        <v>1</v>
      </c>
      <c r="U139" s="194">
        <f t="shared" si="259"/>
        <v>1</v>
      </c>
      <c r="V139" s="194">
        <f t="shared" si="259"/>
        <v>1</v>
      </c>
      <c r="W139" s="194">
        <f t="shared" si="259"/>
        <v>1</v>
      </c>
      <c r="X139" s="194">
        <f t="shared" si="259"/>
        <v>1</v>
      </c>
      <c r="Y139" s="194">
        <f t="shared" si="259"/>
        <v>1</v>
      </c>
      <c r="Z139" s="194">
        <f t="shared" si="259"/>
        <v>1</v>
      </c>
      <c r="AA139" s="194">
        <f t="shared" si="259"/>
        <v>1</v>
      </c>
      <c r="AB139" s="194">
        <f t="shared" si="259"/>
        <v>1</v>
      </c>
      <c r="AC139" s="194">
        <f t="shared" si="259"/>
        <v>1</v>
      </c>
      <c r="AD139" s="194">
        <f t="shared" si="259"/>
        <v>1</v>
      </c>
      <c r="AE139" s="194">
        <f t="shared" si="261"/>
        <v>1</v>
      </c>
      <c r="AF139" s="194">
        <f t="shared" si="261"/>
        <v>1</v>
      </c>
      <c r="AG139" s="194">
        <f t="shared" si="261"/>
        <v>1</v>
      </c>
      <c r="AH139" s="194">
        <f t="shared" si="261"/>
        <v>1</v>
      </c>
      <c r="AI139" s="194">
        <f t="shared" si="261"/>
        <v>1</v>
      </c>
      <c r="AJ139" s="194">
        <f t="shared" si="261"/>
        <v>1</v>
      </c>
      <c r="AK139" s="194">
        <f t="shared" si="261"/>
        <v>1</v>
      </c>
      <c r="AL139" s="194">
        <f t="shared" si="261"/>
        <v>1</v>
      </c>
      <c r="AM139" s="194">
        <f t="shared" si="261"/>
        <v>1</v>
      </c>
      <c r="AN139" s="194">
        <f t="shared" si="261"/>
        <v>1</v>
      </c>
      <c r="AO139" s="194">
        <f t="shared" si="262"/>
        <v>1</v>
      </c>
      <c r="AP139" s="194">
        <f t="shared" si="262"/>
        <v>1</v>
      </c>
      <c r="AQ139" s="194">
        <f t="shared" si="262"/>
        <v>1</v>
      </c>
      <c r="AR139" s="194">
        <f t="shared" si="262"/>
        <v>1</v>
      </c>
      <c r="AS139" s="194">
        <f t="shared" si="262"/>
        <v>1</v>
      </c>
      <c r="AT139" s="194">
        <f t="shared" si="262"/>
        <v>1</v>
      </c>
      <c r="AU139" s="194">
        <f t="shared" si="262"/>
        <v>1</v>
      </c>
      <c r="AV139" s="194">
        <f t="shared" si="262"/>
        <v>1</v>
      </c>
      <c r="AW139" s="194">
        <f t="shared" si="262"/>
        <v>1</v>
      </c>
      <c r="AX139" s="194">
        <f t="shared" si="262"/>
        <v>1</v>
      </c>
      <c r="AY139" s="194">
        <f t="shared" si="263"/>
        <v>1</v>
      </c>
      <c r="AZ139" s="194">
        <f t="shared" si="263"/>
        <v>1</v>
      </c>
      <c r="BA139" s="194">
        <f t="shared" si="263"/>
        <v>1</v>
      </c>
      <c r="BB139" s="194">
        <f t="shared" si="263"/>
        <v>1</v>
      </c>
      <c r="BC139" s="194">
        <f t="shared" si="263"/>
        <v>1</v>
      </c>
      <c r="BD139" s="194">
        <f t="shared" si="263"/>
        <v>1</v>
      </c>
      <c r="BE139" s="194">
        <f t="shared" si="263"/>
        <v>1</v>
      </c>
      <c r="BF139" s="194">
        <f t="shared" si="263"/>
        <v>1</v>
      </c>
      <c r="BG139" s="194">
        <f t="shared" si="263"/>
        <v>1</v>
      </c>
      <c r="BH139" s="194">
        <f t="shared" si="263"/>
        <v>1</v>
      </c>
      <c r="BI139" s="194">
        <f t="shared" si="264"/>
        <v>1</v>
      </c>
      <c r="BJ139" s="194">
        <f t="shared" si="264"/>
        <v>1</v>
      </c>
      <c r="BK139" s="194">
        <f t="shared" si="264"/>
        <v>1</v>
      </c>
      <c r="BL139" s="194">
        <f t="shared" si="264"/>
        <v>1</v>
      </c>
      <c r="BM139" s="194">
        <f t="shared" si="264"/>
        <v>1</v>
      </c>
      <c r="BN139" s="194">
        <f t="shared" si="264"/>
        <v>1</v>
      </c>
      <c r="BO139" s="194">
        <f t="shared" si="264"/>
        <v>1</v>
      </c>
      <c r="BP139" s="194">
        <f t="shared" si="264"/>
        <v>1</v>
      </c>
      <c r="BQ139" s="194">
        <f t="shared" si="264"/>
        <v>1</v>
      </c>
      <c r="BR139" s="194">
        <f t="shared" si="264"/>
        <v>1</v>
      </c>
      <c r="BS139" s="194">
        <f t="shared" si="265"/>
        <v>1</v>
      </c>
      <c r="BT139" s="194">
        <f t="shared" si="265"/>
        <v>1</v>
      </c>
      <c r="BU139" s="194">
        <f t="shared" si="265"/>
        <v>1</v>
      </c>
      <c r="BV139" s="194">
        <f t="shared" si="265"/>
        <v>1</v>
      </c>
      <c r="BW139" s="194">
        <f t="shared" si="265"/>
        <v>1</v>
      </c>
      <c r="BX139" s="194">
        <f t="shared" si="265"/>
        <v>1</v>
      </c>
      <c r="BY139" s="194">
        <f t="shared" si="265"/>
        <v>1</v>
      </c>
      <c r="BZ139" s="194">
        <f t="shared" si="265"/>
        <v>1</v>
      </c>
      <c r="CA139" s="194">
        <f t="shared" si="265"/>
        <v>1</v>
      </c>
      <c r="CB139" s="194">
        <f t="shared" si="265"/>
        <v>1</v>
      </c>
      <c r="CC139" s="194">
        <f t="shared" si="266"/>
        <v>1</v>
      </c>
      <c r="CD139" s="194">
        <f t="shared" si="266"/>
        <v>1</v>
      </c>
      <c r="CE139" s="194">
        <f t="shared" si="266"/>
        <v>1</v>
      </c>
      <c r="CF139" s="194">
        <f t="shared" si="266"/>
        <v>1</v>
      </c>
      <c r="CG139" s="194">
        <f t="shared" si="266"/>
        <v>1</v>
      </c>
      <c r="CH139" s="194">
        <f t="shared" si="266"/>
        <v>1</v>
      </c>
      <c r="CI139" s="194">
        <f t="shared" si="266"/>
        <v>1</v>
      </c>
      <c r="CJ139" s="194">
        <f t="shared" si="266"/>
        <v>1</v>
      </c>
      <c r="CK139" s="194">
        <f t="shared" si="266"/>
        <v>1</v>
      </c>
      <c r="CL139" s="194">
        <f t="shared" si="266"/>
        <v>1</v>
      </c>
      <c r="CM139" s="194">
        <f t="shared" si="267"/>
        <v>1</v>
      </c>
      <c r="CN139" s="194">
        <f t="shared" si="267"/>
        <v>1</v>
      </c>
      <c r="CO139" s="194">
        <f t="shared" si="267"/>
        <v>1</v>
      </c>
      <c r="CP139" s="194">
        <f t="shared" si="267"/>
        <v>1</v>
      </c>
      <c r="CQ139" s="194">
        <f t="shared" si="267"/>
        <v>1</v>
      </c>
      <c r="CR139" s="194">
        <f t="shared" si="267"/>
        <v>1</v>
      </c>
      <c r="CS139" s="194">
        <f t="shared" si="267"/>
        <v>1</v>
      </c>
      <c r="CT139" s="194">
        <f t="shared" si="267"/>
        <v>1</v>
      </c>
      <c r="CU139" s="194">
        <f t="shared" si="267"/>
        <v>1</v>
      </c>
      <c r="CV139" s="194">
        <f t="shared" si="267"/>
        <v>1</v>
      </c>
      <c r="CW139" s="194">
        <f t="shared" si="268"/>
        <v>1</v>
      </c>
      <c r="CX139" s="194">
        <f t="shared" si="268"/>
        <v>1</v>
      </c>
      <c r="CY139" s="194">
        <f t="shared" si="268"/>
        <v>1</v>
      </c>
      <c r="CZ139" s="194">
        <f t="shared" si="268"/>
        <v>1</v>
      </c>
      <c r="DA139" s="194">
        <f t="shared" si="268"/>
        <v>1</v>
      </c>
      <c r="DB139" s="194">
        <f t="shared" si="268"/>
        <v>1</v>
      </c>
      <c r="DC139" s="194">
        <f t="shared" si="268"/>
        <v>1</v>
      </c>
      <c r="DD139" s="194">
        <f t="shared" si="268"/>
        <v>1</v>
      </c>
      <c r="DE139" s="194">
        <f t="shared" si="268"/>
        <v>1</v>
      </c>
      <c r="DF139" s="194">
        <f t="shared" si="268"/>
        <v>1</v>
      </c>
      <c r="DG139" s="194">
        <f t="shared" si="269"/>
        <v>1</v>
      </c>
      <c r="DH139" s="194">
        <f t="shared" si="269"/>
        <v>1</v>
      </c>
      <c r="DI139" s="194">
        <f t="shared" si="269"/>
        <v>1</v>
      </c>
      <c r="DJ139" s="194">
        <f t="shared" si="269"/>
        <v>1</v>
      </c>
      <c r="DK139" s="194">
        <f t="shared" si="269"/>
        <v>1</v>
      </c>
      <c r="DL139" s="194">
        <f t="shared" si="269"/>
        <v>1</v>
      </c>
      <c r="DM139" s="194">
        <f t="shared" si="269"/>
        <v>1</v>
      </c>
      <c r="DN139" s="194">
        <f t="shared" si="269"/>
        <v>1</v>
      </c>
      <c r="DO139" s="194">
        <f t="shared" si="269"/>
        <v>1</v>
      </c>
      <c r="DP139" s="194">
        <f t="shared" si="269"/>
        <v>1</v>
      </c>
      <c r="DQ139" s="194">
        <f t="shared" si="270"/>
        <v>1</v>
      </c>
      <c r="DR139" s="194">
        <f t="shared" si="270"/>
        <v>1</v>
      </c>
      <c r="DS139" s="194">
        <f t="shared" si="270"/>
        <v>1</v>
      </c>
      <c r="DT139" s="194">
        <f t="shared" si="270"/>
        <v>1</v>
      </c>
      <c r="DU139" s="194">
        <f t="shared" si="270"/>
        <v>1</v>
      </c>
      <c r="DV139" s="194">
        <f t="shared" si="270"/>
        <v>1</v>
      </c>
      <c r="DW139" s="194">
        <f t="shared" si="270"/>
        <v>1</v>
      </c>
      <c r="DX139" s="194">
        <f t="shared" si="270"/>
        <v>1</v>
      </c>
      <c r="DY139" s="194">
        <f t="shared" si="270"/>
        <v>1</v>
      </c>
      <c r="DZ139" s="194">
        <f t="shared" si="270"/>
        <v>1</v>
      </c>
      <c r="EA139" s="194">
        <f t="shared" si="271"/>
        <v>1</v>
      </c>
      <c r="EB139" s="194">
        <f t="shared" si="271"/>
        <v>1</v>
      </c>
      <c r="EC139" s="194">
        <f t="shared" si="271"/>
        <v>1</v>
      </c>
      <c r="ED139" s="194">
        <f t="shared" si="271"/>
        <v>1</v>
      </c>
      <c r="EE139" s="194">
        <f t="shared" si="271"/>
        <v>1</v>
      </c>
      <c r="EF139" s="194">
        <f t="shared" si="271"/>
        <v>1</v>
      </c>
      <c r="EG139" s="194">
        <f t="shared" si="271"/>
        <v>1</v>
      </c>
      <c r="EH139" s="194">
        <f t="shared" si="271"/>
        <v>1</v>
      </c>
      <c r="EI139" s="194">
        <f t="shared" si="271"/>
        <v>1</v>
      </c>
      <c r="EJ139" s="194">
        <f t="shared" si="271"/>
        <v>1</v>
      </c>
      <c r="EK139" s="194">
        <f t="shared" si="272"/>
        <v>1</v>
      </c>
      <c r="EL139" s="194">
        <f t="shared" si="272"/>
        <v>1</v>
      </c>
      <c r="EM139" s="194">
        <f t="shared" si="272"/>
        <v>1</v>
      </c>
      <c r="EN139" s="194">
        <f t="shared" si="272"/>
        <v>1</v>
      </c>
      <c r="EO139" s="194">
        <f t="shared" si="272"/>
        <v>1</v>
      </c>
      <c r="EP139" s="194">
        <f t="shared" si="272"/>
        <v>1</v>
      </c>
      <c r="EQ139" s="194">
        <f t="shared" si="272"/>
        <v>1</v>
      </c>
      <c r="ER139" s="194">
        <f t="shared" si="272"/>
        <v>1</v>
      </c>
      <c r="ES139" s="194">
        <f t="shared" si="272"/>
        <v>1</v>
      </c>
      <c r="ET139" s="194">
        <f t="shared" si="272"/>
        <v>1</v>
      </c>
      <c r="EU139" s="194">
        <f t="shared" si="272"/>
        <v>1</v>
      </c>
      <c r="EV139" s="194">
        <f t="shared" si="272"/>
        <v>1</v>
      </c>
      <c r="EW139" s="194">
        <f t="shared" si="260"/>
        <v>1</v>
      </c>
      <c r="EX139" s="194">
        <f t="shared" si="260"/>
        <v>1</v>
      </c>
      <c r="EY139" s="194">
        <f t="shared" si="260"/>
        <v>1</v>
      </c>
      <c r="EZ139" s="194">
        <f t="shared" si="260"/>
        <v>1</v>
      </c>
      <c r="FA139" s="194">
        <f t="shared" si="260"/>
        <v>1</v>
      </c>
      <c r="FB139" s="194">
        <f t="shared" si="260"/>
        <v>1</v>
      </c>
    </row>
    <row r="140" spans="2:158" ht="11.25" hidden="1" customHeight="1" outlineLevel="1" x14ac:dyDescent="0.2">
      <c r="B140" s="190"/>
      <c r="C140" s="288">
        <f t="shared" si="258"/>
        <v>26</v>
      </c>
      <c r="D140" s="288">
        <f t="shared" si="258"/>
        <v>0</v>
      </c>
      <c r="E140" s="289">
        <f t="shared" si="241"/>
        <v>43404</v>
      </c>
      <c r="F140" s="193">
        <v>1</v>
      </c>
      <c r="G140" s="193">
        <v>1</v>
      </c>
      <c r="H140" s="193">
        <v>1</v>
      </c>
      <c r="I140" s="193">
        <v>1</v>
      </c>
      <c r="J140" s="193">
        <v>1</v>
      </c>
      <c r="K140" s="193">
        <v>1</v>
      </c>
      <c r="L140" s="193">
        <v>1</v>
      </c>
      <c r="M140" s="193">
        <v>1</v>
      </c>
      <c r="N140" s="193">
        <v>1</v>
      </c>
      <c r="O140" s="193">
        <v>1</v>
      </c>
      <c r="P140" s="193">
        <v>1</v>
      </c>
      <c r="Q140" s="193">
        <v>1</v>
      </c>
      <c r="U140" s="194">
        <f t="shared" si="259"/>
        <v>1</v>
      </c>
      <c r="V140" s="194">
        <f t="shared" si="259"/>
        <v>1</v>
      </c>
      <c r="W140" s="194">
        <f t="shared" si="259"/>
        <v>1</v>
      </c>
      <c r="X140" s="194">
        <f t="shared" si="259"/>
        <v>1</v>
      </c>
      <c r="Y140" s="194">
        <f t="shared" si="259"/>
        <v>1</v>
      </c>
      <c r="Z140" s="194">
        <f t="shared" si="259"/>
        <v>1</v>
      </c>
      <c r="AA140" s="194">
        <f t="shared" si="259"/>
        <v>1</v>
      </c>
      <c r="AB140" s="194">
        <f t="shared" si="259"/>
        <v>1</v>
      </c>
      <c r="AC140" s="194">
        <f t="shared" si="259"/>
        <v>1</v>
      </c>
      <c r="AD140" s="194">
        <f t="shared" si="259"/>
        <v>1</v>
      </c>
      <c r="AE140" s="194">
        <f t="shared" si="261"/>
        <v>1</v>
      </c>
      <c r="AF140" s="194">
        <f t="shared" si="261"/>
        <v>1</v>
      </c>
      <c r="AG140" s="194">
        <f t="shared" si="261"/>
        <v>1</v>
      </c>
      <c r="AH140" s="194">
        <f t="shared" si="261"/>
        <v>1</v>
      </c>
      <c r="AI140" s="194">
        <f t="shared" si="261"/>
        <v>1</v>
      </c>
      <c r="AJ140" s="194">
        <f t="shared" si="261"/>
        <v>1</v>
      </c>
      <c r="AK140" s="194">
        <f t="shared" si="261"/>
        <v>1</v>
      </c>
      <c r="AL140" s="194">
        <f t="shared" si="261"/>
        <v>1</v>
      </c>
      <c r="AM140" s="194">
        <f t="shared" si="261"/>
        <v>1</v>
      </c>
      <c r="AN140" s="194">
        <f t="shared" si="261"/>
        <v>1</v>
      </c>
      <c r="AO140" s="194">
        <f t="shared" si="262"/>
        <v>1</v>
      </c>
      <c r="AP140" s="194">
        <f t="shared" si="262"/>
        <v>1</v>
      </c>
      <c r="AQ140" s="194">
        <f t="shared" si="262"/>
        <v>1</v>
      </c>
      <c r="AR140" s="194">
        <f t="shared" si="262"/>
        <v>1</v>
      </c>
      <c r="AS140" s="194">
        <f t="shared" si="262"/>
        <v>1</v>
      </c>
      <c r="AT140" s="194">
        <f t="shared" si="262"/>
        <v>1</v>
      </c>
      <c r="AU140" s="194">
        <f t="shared" si="262"/>
        <v>1</v>
      </c>
      <c r="AV140" s="194">
        <f t="shared" si="262"/>
        <v>1</v>
      </c>
      <c r="AW140" s="194">
        <f t="shared" si="262"/>
        <v>1</v>
      </c>
      <c r="AX140" s="194">
        <f t="shared" si="262"/>
        <v>1</v>
      </c>
      <c r="AY140" s="194">
        <f t="shared" si="263"/>
        <v>1</v>
      </c>
      <c r="AZ140" s="194">
        <f t="shared" si="263"/>
        <v>1</v>
      </c>
      <c r="BA140" s="194">
        <f t="shared" si="263"/>
        <v>1</v>
      </c>
      <c r="BB140" s="194">
        <f t="shared" si="263"/>
        <v>1</v>
      </c>
      <c r="BC140" s="194">
        <f t="shared" si="263"/>
        <v>1</v>
      </c>
      <c r="BD140" s="194">
        <f t="shared" si="263"/>
        <v>1</v>
      </c>
      <c r="BE140" s="194">
        <f t="shared" si="263"/>
        <v>1</v>
      </c>
      <c r="BF140" s="194">
        <f t="shared" si="263"/>
        <v>1</v>
      </c>
      <c r="BG140" s="194">
        <f t="shared" si="263"/>
        <v>1</v>
      </c>
      <c r="BH140" s="194">
        <f t="shared" si="263"/>
        <v>1</v>
      </c>
      <c r="BI140" s="194">
        <f t="shared" si="264"/>
        <v>1</v>
      </c>
      <c r="BJ140" s="194">
        <f t="shared" si="264"/>
        <v>1</v>
      </c>
      <c r="BK140" s="194">
        <f t="shared" si="264"/>
        <v>1</v>
      </c>
      <c r="BL140" s="194">
        <f t="shared" si="264"/>
        <v>1</v>
      </c>
      <c r="BM140" s="194">
        <f t="shared" si="264"/>
        <v>1</v>
      </c>
      <c r="BN140" s="194">
        <f t="shared" si="264"/>
        <v>1</v>
      </c>
      <c r="BO140" s="194">
        <f t="shared" si="264"/>
        <v>1</v>
      </c>
      <c r="BP140" s="194">
        <f t="shared" si="264"/>
        <v>1</v>
      </c>
      <c r="BQ140" s="194">
        <f t="shared" si="264"/>
        <v>1</v>
      </c>
      <c r="BR140" s="194">
        <f t="shared" si="264"/>
        <v>1</v>
      </c>
      <c r="BS140" s="194">
        <f t="shared" si="265"/>
        <v>1</v>
      </c>
      <c r="BT140" s="194">
        <f t="shared" si="265"/>
        <v>1</v>
      </c>
      <c r="BU140" s="194">
        <f t="shared" si="265"/>
        <v>1</v>
      </c>
      <c r="BV140" s="194">
        <f t="shared" si="265"/>
        <v>1</v>
      </c>
      <c r="BW140" s="194">
        <f t="shared" si="265"/>
        <v>1</v>
      </c>
      <c r="BX140" s="194">
        <f t="shared" si="265"/>
        <v>1</v>
      </c>
      <c r="BY140" s="194">
        <f t="shared" si="265"/>
        <v>1</v>
      </c>
      <c r="BZ140" s="194">
        <f t="shared" si="265"/>
        <v>1</v>
      </c>
      <c r="CA140" s="194">
        <f t="shared" si="265"/>
        <v>1</v>
      </c>
      <c r="CB140" s="194">
        <f t="shared" si="265"/>
        <v>1</v>
      </c>
      <c r="CC140" s="194">
        <f t="shared" si="266"/>
        <v>1</v>
      </c>
      <c r="CD140" s="194">
        <f t="shared" si="266"/>
        <v>1</v>
      </c>
      <c r="CE140" s="194">
        <f t="shared" si="266"/>
        <v>1</v>
      </c>
      <c r="CF140" s="194">
        <f t="shared" si="266"/>
        <v>1</v>
      </c>
      <c r="CG140" s="194">
        <f t="shared" si="266"/>
        <v>1</v>
      </c>
      <c r="CH140" s="194">
        <f t="shared" si="266"/>
        <v>1</v>
      </c>
      <c r="CI140" s="194">
        <f t="shared" si="266"/>
        <v>1</v>
      </c>
      <c r="CJ140" s="194">
        <f t="shared" si="266"/>
        <v>1</v>
      </c>
      <c r="CK140" s="194">
        <f t="shared" si="266"/>
        <v>1</v>
      </c>
      <c r="CL140" s="194">
        <f t="shared" si="266"/>
        <v>1</v>
      </c>
      <c r="CM140" s="194">
        <f t="shared" si="267"/>
        <v>1</v>
      </c>
      <c r="CN140" s="194">
        <f t="shared" si="267"/>
        <v>1</v>
      </c>
      <c r="CO140" s="194">
        <f t="shared" si="267"/>
        <v>1</v>
      </c>
      <c r="CP140" s="194">
        <f t="shared" si="267"/>
        <v>1</v>
      </c>
      <c r="CQ140" s="194">
        <f t="shared" si="267"/>
        <v>1</v>
      </c>
      <c r="CR140" s="194">
        <f t="shared" si="267"/>
        <v>1</v>
      </c>
      <c r="CS140" s="194">
        <f t="shared" si="267"/>
        <v>1</v>
      </c>
      <c r="CT140" s="194">
        <f t="shared" si="267"/>
        <v>1</v>
      </c>
      <c r="CU140" s="194">
        <f t="shared" si="267"/>
        <v>1</v>
      </c>
      <c r="CV140" s="194">
        <f t="shared" si="267"/>
        <v>1</v>
      </c>
      <c r="CW140" s="194">
        <f t="shared" si="268"/>
        <v>1</v>
      </c>
      <c r="CX140" s="194">
        <f t="shared" si="268"/>
        <v>1</v>
      </c>
      <c r="CY140" s="194">
        <f t="shared" si="268"/>
        <v>1</v>
      </c>
      <c r="CZ140" s="194">
        <f t="shared" si="268"/>
        <v>1</v>
      </c>
      <c r="DA140" s="194">
        <f t="shared" si="268"/>
        <v>1</v>
      </c>
      <c r="DB140" s="194">
        <f t="shared" si="268"/>
        <v>1</v>
      </c>
      <c r="DC140" s="194">
        <f t="shared" si="268"/>
        <v>1</v>
      </c>
      <c r="DD140" s="194">
        <f t="shared" si="268"/>
        <v>1</v>
      </c>
      <c r="DE140" s="194">
        <f t="shared" si="268"/>
        <v>1</v>
      </c>
      <c r="DF140" s="194">
        <f t="shared" si="268"/>
        <v>1</v>
      </c>
      <c r="DG140" s="194">
        <f t="shared" si="269"/>
        <v>1</v>
      </c>
      <c r="DH140" s="194">
        <f t="shared" si="269"/>
        <v>1</v>
      </c>
      <c r="DI140" s="194">
        <f t="shared" si="269"/>
        <v>1</v>
      </c>
      <c r="DJ140" s="194">
        <f t="shared" si="269"/>
        <v>1</v>
      </c>
      <c r="DK140" s="194">
        <f t="shared" si="269"/>
        <v>1</v>
      </c>
      <c r="DL140" s="194">
        <f t="shared" si="269"/>
        <v>1</v>
      </c>
      <c r="DM140" s="194">
        <f t="shared" si="269"/>
        <v>1</v>
      </c>
      <c r="DN140" s="194">
        <f t="shared" si="269"/>
        <v>1</v>
      </c>
      <c r="DO140" s="194">
        <f t="shared" si="269"/>
        <v>1</v>
      </c>
      <c r="DP140" s="194">
        <f t="shared" si="269"/>
        <v>1</v>
      </c>
      <c r="DQ140" s="194">
        <f t="shared" si="270"/>
        <v>1</v>
      </c>
      <c r="DR140" s="194">
        <f t="shared" si="270"/>
        <v>1</v>
      </c>
      <c r="DS140" s="194">
        <f t="shared" si="270"/>
        <v>1</v>
      </c>
      <c r="DT140" s="194">
        <f t="shared" si="270"/>
        <v>1</v>
      </c>
      <c r="DU140" s="194">
        <f t="shared" si="270"/>
        <v>1</v>
      </c>
      <c r="DV140" s="194">
        <f t="shared" si="270"/>
        <v>1</v>
      </c>
      <c r="DW140" s="194">
        <f t="shared" si="270"/>
        <v>1</v>
      </c>
      <c r="DX140" s="194">
        <f t="shared" si="270"/>
        <v>1</v>
      </c>
      <c r="DY140" s="194">
        <f t="shared" si="270"/>
        <v>1</v>
      </c>
      <c r="DZ140" s="194">
        <f t="shared" si="270"/>
        <v>1</v>
      </c>
      <c r="EA140" s="194">
        <f t="shared" si="271"/>
        <v>1</v>
      </c>
      <c r="EB140" s="194">
        <f t="shared" si="271"/>
        <v>1</v>
      </c>
      <c r="EC140" s="194">
        <f t="shared" si="271"/>
        <v>1</v>
      </c>
      <c r="ED140" s="194">
        <f t="shared" si="271"/>
        <v>1</v>
      </c>
      <c r="EE140" s="194">
        <f t="shared" si="271"/>
        <v>1</v>
      </c>
      <c r="EF140" s="194">
        <f t="shared" si="271"/>
        <v>1</v>
      </c>
      <c r="EG140" s="194">
        <f t="shared" si="271"/>
        <v>1</v>
      </c>
      <c r="EH140" s="194">
        <f t="shared" si="271"/>
        <v>1</v>
      </c>
      <c r="EI140" s="194">
        <f t="shared" si="271"/>
        <v>1</v>
      </c>
      <c r="EJ140" s="194">
        <f t="shared" si="271"/>
        <v>1</v>
      </c>
      <c r="EK140" s="194">
        <f t="shared" si="272"/>
        <v>1</v>
      </c>
      <c r="EL140" s="194">
        <f t="shared" si="272"/>
        <v>1</v>
      </c>
      <c r="EM140" s="194">
        <f t="shared" si="272"/>
        <v>1</v>
      </c>
      <c r="EN140" s="194">
        <f t="shared" si="272"/>
        <v>1</v>
      </c>
      <c r="EO140" s="194">
        <f t="shared" si="272"/>
        <v>1</v>
      </c>
      <c r="EP140" s="194">
        <f t="shared" si="272"/>
        <v>1</v>
      </c>
      <c r="EQ140" s="194">
        <f t="shared" si="272"/>
        <v>1</v>
      </c>
      <c r="ER140" s="194">
        <f t="shared" si="272"/>
        <v>1</v>
      </c>
      <c r="ES140" s="194">
        <f t="shared" si="272"/>
        <v>1</v>
      </c>
      <c r="ET140" s="194">
        <f t="shared" si="272"/>
        <v>1</v>
      </c>
      <c r="EU140" s="194">
        <f t="shared" si="272"/>
        <v>1</v>
      </c>
      <c r="EV140" s="194">
        <f t="shared" si="272"/>
        <v>1</v>
      </c>
      <c r="EW140" s="194">
        <f t="shared" si="260"/>
        <v>1</v>
      </c>
      <c r="EX140" s="194">
        <f t="shared" si="260"/>
        <v>1</v>
      </c>
      <c r="EY140" s="194">
        <f t="shared" si="260"/>
        <v>1</v>
      </c>
      <c r="EZ140" s="194">
        <f t="shared" si="260"/>
        <v>1</v>
      </c>
      <c r="FA140" s="194">
        <f t="shared" si="260"/>
        <v>1</v>
      </c>
      <c r="FB140" s="194">
        <f t="shared" si="260"/>
        <v>1</v>
      </c>
    </row>
    <row r="141" spans="2:158" ht="11.25" hidden="1" customHeight="1" outlineLevel="1" x14ac:dyDescent="0.2">
      <c r="B141" s="190"/>
      <c r="C141" s="288">
        <f t="shared" si="258"/>
        <v>27</v>
      </c>
      <c r="D141" s="288">
        <f t="shared" si="258"/>
        <v>0</v>
      </c>
      <c r="E141" s="289">
        <f t="shared" si="241"/>
        <v>43404</v>
      </c>
      <c r="F141" s="193">
        <v>1</v>
      </c>
      <c r="G141" s="193">
        <v>1</v>
      </c>
      <c r="H141" s="193">
        <v>1</v>
      </c>
      <c r="I141" s="193">
        <v>1</v>
      </c>
      <c r="J141" s="193">
        <v>1</v>
      </c>
      <c r="K141" s="193">
        <v>1</v>
      </c>
      <c r="L141" s="193">
        <v>1</v>
      </c>
      <c r="M141" s="193">
        <v>1</v>
      </c>
      <c r="N141" s="193">
        <v>1</v>
      </c>
      <c r="O141" s="193">
        <v>1</v>
      </c>
      <c r="P141" s="193">
        <v>1</v>
      </c>
      <c r="Q141" s="193">
        <v>1</v>
      </c>
      <c r="U141" s="194">
        <f t="shared" si="259"/>
        <v>1</v>
      </c>
      <c r="V141" s="194">
        <f t="shared" si="259"/>
        <v>1</v>
      </c>
      <c r="W141" s="194">
        <f t="shared" si="259"/>
        <v>1</v>
      </c>
      <c r="X141" s="194">
        <f t="shared" si="259"/>
        <v>1</v>
      </c>
      <c r="Y141" s="194">
        <f t="shared" si="259"/>
        <v>1</v>
      </c>
      <c r="Z141" s="194">
        <f t="shared" si="259"/>
        <v>1</v>
      </c>
      <c r="AA141" s="194">
        <f t="shared" si="259"/>
        <v>1</v>
      </c>
      <c r="AB141" s="194">
        <f t="shared" si="259"/>
        <v>1</v>
      </c>
      <c r="AC141" s="194">
        <f t="shared" si="259"/>
        <v>1</v>
      </c>
      <c r="AD141" s="194">
        <f t="shared" si="259"/>
        <v>1</v>
      </c>
      <c r="AE141" s="194">
        <f t="shared" si="261"/>
        <v>1</v>
      </c>
      <c r="AF141" s="194">
        <f t="shared" si="261"/>
        <v>1</v>
      </c>
      <c r="AG141" s="194">
        <f t="shared" si="261"/>
        <v>1</v>
      </c>
      <c r="AH141" s="194">
        <f t="shared" si="261"/>
        <v>1</v>
      </c>
      <c r="AI141" s="194">
        <f t="shared" si="261"/>
        <v>1</v>
      </c>
      <c r="AJ141" s="194">
        <f t="shared" si="261"/>
        <v>1</v>
      </c>
      <c r="AK141" s="194">
        <f t="shared" si="261"/>
        <v>1</v>
      </c>
      <c r="AL141" s="194">
        <f t="shared" si="261"/>
        <v>1</v>
      </c>
      <c r="AM141" s="194">
        <f t="shared" si="261"/>
        <v>1</v>
      </c>
      <c r="AN141" s="194">
        <f t="shared" si="261"/>
        <v>1</v>
      </c>
      <c r="AO141" s="194">
        <f t="shared" si="262"/>
        <v>1</v>
      </c>
      <c r="AP141" s="194">
        <f t="shared" si="262"/>
        <v>1</v>
      </c>
      <c r="AQ141" s="194">
        <f t="shared" si="262"/>
        <v>1</v>
      </c>
      <c r="AR141" s="194">
        <f t="shared" si="262"/>
        <v>1</v>
      </c>
      <c r="AS141" s="194">
        <f t="shared" si="262"/>
        <v>1</v>
      </c>
      <c r="AT141" s="194">
        <f t="shared" si="262"/>
        <v>1</v>
      </c>
      <c r="AU141" s="194">
        <f t="shared" si="262"/>
        <v>1</v>
      </c>
      <c r="AV141" s="194">
        <f t="shared" si="262"/>
        <v>1</v>
      </c>
      <c r="AW141" s="194">
        <f t="shared" si="262"/>
        <v>1</v>
      </c>
      <c r="AX141" s="194">
        <f t="shared" si="262"/>
        <v>1</v>
      </c>
      <c r="AY141" s="194">
        <f t="shared" si="263"/>
        <v>1</v>
      </c>
      <c r="AZ141" s="194">
        <f t="shared" si="263"/>
        <v>1</v>
      </c>
      <c r="BA141" s="194">
        <f t="shared" si="263"/>
        <v>1</v>
      </c>
      <c r="BB141" s="194">
        <f t="shared" si="263"/>
        <v>1</v>
      </c>
      <c r="BC141" s="194">
        <f t="shared" si="263"/>
        <v>1</v>
      </c>
      <c r="BD141" s="194">
        <f t="shared" si="263"/>
        <v>1</v>
      </c>
      <c r="BE141" s="194">
        <f t="shared" si="263"/>
        <v>1</v>
      </c>
      <c r="BF141" s="194">
        <f t="shared" si="263"/>
        <v>1</v>
      </c>
      <c r="BG141" s="194">
        <f t="shared" si="263"/>
        <v>1</v>
      </c>
      <c r="BH141" s="194">
        <f t="shared" si="263"/>
        <v>1</v>
      </c>
      <c r="BI141" s="194">
        <f t="shared" si="264"/>
        <v>1</v>
      </c>
      <c r="BJ141" s="194">
        <f t="shared" si="264"/>
        <v>1</v>
      </c>
      <c r="BK141" s="194">
        <f t="shared" si="264"/>
        <v>1</v>
      </c>
      <c r="BL141" s="194">
        <f t="shared" si="264"/>
        <v>1</v>
      </c>
      <c r="BM141" s="194">
        <f t="shared" si="264"/>
        <v>1</v>
      </c>
      <c r="BN141" s="194">
        <f t="shared" si="264"/>
        <v>1</v>
      </c>
      <c r="BO141" s="194">
        <f t="shared" si="264"/>
        <v>1</v>
      </c>
      <c r="BP141" s="194">
        <f t="shared" si="264"/>
        <v>1</v>
      </c>
      <c r="BQ141" s="194">
        <f t="shared" si="264"/>
        <v>1</v>
      </c>
      <c r="BR141" s="194">
        <f t="shared" si="264"/>
        <v>1</v>
      </c>
      <c r="BS141" s="194">
        <f t="shared" si="265"/>
        <v>1</v>
      </c>
      <c r="BT141" s="194">
        <f t="shared" si="265"/>
        <v>1</v>
      </c>
      <c r="BU141" s="194">
        <f t="shared" si="265"/>
        <v>1</v>
      </c>
      <c r="BV141" s="194">
        <f t="shared" si="265"/>
        <v>1</v>
      </c>
      <c r="BW141" s="194">
        <f t="shared" si="265"/>
        <v>1</v>
      </c>
      <c r="BX141" s="194">
        <f t="shared" si="265"/>
        <v>1</v>
      </c>
      <c r="BY141" s="194">
        <f t="shared" si="265"/>
        <v>1</v>
      </c>
      <c r="BZ141" s="194">
        <f t="shared" si="265"/>
        <v>1</v>
      </c>
      <c r="CA141" s="194">
        <f t="shared" si="265"/>
        <v>1</v>
      </c>
      <c r="CB141" s="194">
        <f t="shared" si="265"/>
        <v>1</v>
      </c>
      <c r="CC141" s="194">
        <f t="shared" si="266"/>
        <v>1</v>
      </c>
      <c r="CD141" s="194">
        <f t="shared" si="266"/>
        <v>1</v>
      </c>
      <c r="CE141" s="194">
        <f t="shared" si="266"/>
        <v>1</v>
      </c>
      <c r="CF141" s="194">
        <f t="shared" si="266"/>
        <v>1</v>
      </c>
      <c r="CG141" s="194">
        <f t="shared" si="266"/>
        <v>1</v>
      </c>
      <c r="CH141" s="194">
        <f t="shared" si="266"/>
        <v>1</v>
      </c>
      <c r="CI141" s="194">
        <f t="shared" si="266"/>
        <v>1</v>
      </c>
      <c r="CJ141" s="194">
        <f t="shared" si="266"/>
        <v>1</v>
      </c>
      <c r="CK141" s="194">
        <f t="shared" si="266"/>
        <v>1</v>
      </c>
      <c r="CL141" s="194">
        <f t="shared" si="266"/>
        <v>1</v>
      </c>
      <c r="CM141" s="194">
        <f t="shared" si="267"/>
        <v>1</v>
      </c>
      <c r="CN141" s="194">
        <f t="shared" si="267"/>
        <v>1</v>
      </c>
      <c r="CO141" s="194">
        <f t="shared" si="267"/>
        <v>1</v>
      </c>
      <c r="CP141" s="194">
        <f t="shared" si="267"/>
        <v>1</v>
      </c>
      <c r="CQ141" s="194">
        <f t="shared" si="267"/>
        <v>1</v>
      </c>
      <c r="CR141" s="194">
        <f t="shared" si="267"/>
        <v>1</v>
      </c>
      <c r="CS141" s="194">
        <f t="shared" si="267"/>
        <v>1</v>
      </c>
      <c r="CT141" s="194">
        <f t="shared" si="267"/>
        <v>1</v>
      </c>
      <c r="CU141" s="194">
        <f t="shared" si="267"/>
        <v>1</v>
      </c>
      <c r="CV141" s="194">
        <f t="shared" si="267"/>
        <v>1</v>
      </c>
      <c r="CW141" s="194">
        <f t="shared" si="268"/>
        <v>1</v>
      </c>
      <c r="CX141" s="194">
        <f t="shared" si="268"/>
        <v>1</v>
      </c>
      <c r="CY141" s="194">
        <f t="shared" si="268"/>
        <v>1</v>
      </c>
      <c r="CZ141" s="194">
        <f t="shared" si="268"/>
        <v>1</v>
      </c>
      <c r="DA141" s="194">
        <f t="shared" si="268"/>
        <v>1</v>
      </c>
      <c r="DB141" s="194">
        <f t="shared" si="268"/>
        <v>1</v>
      </c>
      <c r="DC141" s="194">
        <f t="shared" si="268"/>
        <v>1</v>
      </c>
      <c r="DD141" s="194">
        <f t="shared" si="268"/>
        <v>1</v>
      </c>
      <c r="DE141" s="194">
        <f t="shared" si="268"/>
        <v>1</v>
      </c>
      <c r="DF141" s="194">
        <f t="shared" si="268"/>
        <v>1</v>
      </c>
      <c r="DG141" s="194">
        <f t="shared" si="269"/>
        <v>1</v>
      </c>
      <c r="DH141" s="194">
        <f t="shared" si="269"/>
        <v>1</v>
      </c>
      <c r="DI141" s="194">
        <f t="shared" si="269"/>
        <v>1</v>
      </c>
      <c r="DJ141" s="194">
        <f t="shared" si="269"/>
        <v>1</v>
      </c>
      <c r="DK141" s="194">
        <f t="shared" si="269"/>
        <v>1</v>
      </c>
      <c r="DL141" s="194">
        <f t="shared" si="269"/>
        <v>1</v>
      </c>
      <c r="DM141" s="194">
        <f t="shared" si="269"/>
        <v>1</v>
      </c>
      <c r="DN141" s="194">
        <f t="shared" si="269"/>
        <v>1</v>
      </c>
      <c r="DO141" s="194">
        <f t="shared" si="269"/>
        <v>1</v>
      </c>
      <c r="DP141" s="194">
        <f t="shared" si="269"/>
        <v>1</v>
      </c>
      <c r="DQ141" s="194">
        <f t="shared" si="270"/>
        <v>1</v>
      </c>
      <c r="DR141" s="194">
        <f t="shared" si="270"/>
        <v>1</v>
      </c>
      <c r="DS141" s="194">
        <f t="shared" si="270"/>
        <v>1</v>
      </c>
      <c r="DT141" s="194">
        <f t="shared" si="270"/>
        <v>1</v>
      </c>
      <c r="DU141" s="194">
        <f t="shared" si="270"/>
        <v>1</v>
      </c>
      <c r="DV141" s="194">
        <f t="shared" si="270"/>
        <v>1</v>
      </c>
      <c r="DW141" s="194">
        <f t="shared" si="270"/>
        <v>1</v>
      </c>
      <c r="DX141" s="194">
        <f t="shared" si="270"/>
        <v>1</v>
      </c>
      <c r="DY141" s="194">
        <f t="shared" si="270"/>
        <v>1</v>
      </c>
      <c r="DZ141" s="194">
        <f t="shared" si="270"/>
        <v>1</v>
      </c>
      <c r="EA141" s="194">
        <f t="shared" si="271"/>
        <v>1</v>
      </c>
      <c r="EB141" s="194">
        <f t="shared" si="271"/>
        <v>1</v>
      </c>
      <c r="EC141" s="194">
        <f t="shared" si="271"/>
        <v>1</v>
      </c>
      <c r="ED141" s="194">
        <f t="shared" si="271"/>
        <v>1</v>
      </c>
      <c r="EE141" s="194">
        <f t="shared" si="271"/>
        <v>1</v>
      </c>
      <c r="EF141" s="194">
        <f t="shared" si="271"/>
        <v>1</v>
      </c>
      <c r="EG141" s="194">
        <f t="shared" si="271"/>
        <v>1</v>
      </c>
      <c r="EH141" s="194">
        <f t="shared" si="271"/>
        <v>1</v>
      </c>
      <c r="EI141" s="194">
        <f t="shared" si="271"/>
        <v>1</v>
      </c>
      <c r="EJ141" s="194">
        <f t="shared" si="271"/>
        <v>1</v>
      </c>
      <c r="EK141" s="194">
        <f t="shared" si="272"/>
        <v>1</v>
      </c>
      <c r="EL141" s="194">
        <f t="shared" si="272"/>
        <v>1</v>
      </c>
      <c r="EM141" s="194">
        <f t="shared" si="272"/>
        <v>1</v>
      </c>
      <c r="EN141" s="194">
        <f t="shared" si="272"/>
        <v>1</v>
      </c>
      <c r="EO141" s="194">
        <f t="shared" si="272"/>
        <v>1</v>
      </c>
      <c r="EP141" s="194">
        <f t="shared" si="272"/>
        <v>1</v>
      </c>
      <c r="EQ141" s="194">
        <f t="shared" si="272"/>
        <v>1</v>
      </c>
      <c r="ER141" s="194">
        <f t="shared" si="272"/>
        <v>1</v>
      </c>
      <c r="ES141" s="194">
        <f t="shared" si="272"/>
        <v>1</v>
      </c>
      <c r="ET141" s="194">
        <f t="shared" si="272"/>
        <v>1</v>
      </c>
      <c r="EU141" s="194">
        <f t="shared" si="272"/>
        <v>1</v>
      </c>
      <c r="EV141" s="194">
        <f t="shared" si="272"/>
        <v>1</v>
      </c>
      <c r="EW141" s="194">
        <f t="shared" si="260"/>
        <v>1</v>
      </c>
      <c r="EX141" s="194">
        <f t="shared" si="260"/>
        <v>1</v>
      </c>
      <c r="EY141" s="194">
        <f t="shared" si="260"/>
        <v>1</v>
      </c>
      <c r="EZ141" s="194">
        <f t="shared" si="260"/>
        <v>1</v>
      </c>
      <c r="FA141" s="194">
        <f t="shared" si="260"/>
        <v>1</v>
      </c>
      <c r="FB141" s="194">
        <f t="shared" si="260"/>
        <v>1</v>
      </c>
    </row>
    <row r="142" spans="2:158" ht="11.25" hidden="1" customHeight="1" outlineLevel="1" x14ac:dyDescent="0.2">
      <c r="B142" s="190"/>
      <c r="C142" s="288">
        <f t="shared" si="258"/>
        <v>28</v>
      </c>
      <c r="D142" s="288">
        <f t="shared" si="258"/>
        <v>0</v>
      </c>
      <c r="E142" s="289">
        <f t="shared" si="241"/>
        <v>43404</v>
      </c>
      <c r="F142" s="193">
        <v>1</v>
      </c>
      <c r="G142" s="193">
        <v>1</v>
      </c>
      <c r="H142" s="193">
        <v>1</v>
      </c>
      <c r="I142" s="193">
        <v>1</v>
      </c>
      <c r="J142" s="193">
        <v>1</v>
      </c>
      <c r="K142" s="193">
        <v>1</v>
      </c>
      <c r="L142" s="193">
        <v>1</v>
      </c>
      <c r="M142" s="193">
        <v>1</v>
      </c>
      <c r="N142" s="193">
        <v>1</v>
      </c>
      <c r="O142" s="193">
        <v>1</v>
      </c>
      <c r="P142" s="193">
        <v>1</v>
      </c>
      <c r="Q142" s="193">
        <v>1</v>
      </c>
      <c r="U142" s="194">
        <f t="shared" si="259"/>
        <v>1</v>
      </c>
      <c r="V142" s="194">
        <f t="shared" si="259"/>
        <v>1</v>
      </c>
      <c r="W142" s="194">
        <f t="shared" si="259"/>
        <v>1</v>
      </c>
      <c r="X142" s="194">
        <f t="shared" si="259"/>
        <v>1</v>
      </c>
      <c r="Y142" s="194">
        <f t="shared" si="259"/>
        <v>1</v>
      </c>
      <c r="Z142" s="194">
        <f t="shared" si="259"/>
        <v>1</v>
      </c>
      <c r="AA142" s="194">
        <f t="shared" si="259"/>
        <v>1</v>
      </c>
      <c r="AB142" s="194">
        <f t="shared" si="259"/>
        <v>1</v>
      </c>
      <c r="AC142" s="194">
        <f t="shared" si="259"/>
        <v>1</v>
      </c>
      <c r="AD142" s="194">
        <f t="shared" si="259"/>
        <v>1</v>
      </c>
      <c r="AE142" s="194">
        <f t="shared" si="261"/>
        <v>1</v>
      </c>
      <c r="AF142" s="194">
        <f t="shared" si="261"/>
        <v>1</v>
      </c>
      <c r="AG142" s="194">
        <f t="shared" si="261"/>
        <v>1</v>
      </c>
      <c r="AH142" s="194">
        <f t="shared" si="261"/>
        <v>1</v>
      </c>
      <c r="AI142" s="194">
        <f t="shared" si="261"/>
        <v>1</v>
      </c>
      <c r="AJ142" s="194">
        <f t="shared" si="261"/>
        <v>1</v>
      </c>
      <c r="AK142" s="194">
        <f t="shared" si="261"/>
        <v>1</v>
      </c>
      <c r="AL142" s="194">
        <f t="shared" si="261"/>
        <v>1</v>
      </c>
      <c r="AM142" s="194">
        <f t="shared" si="261"/>
        <v>1</v>
      </c>
      <c r="AN142" s="194">
        <f t="shared" si="261"/>
        <v>1</v>
      </c>
      <c r="AO142" s="194">
        <f t="shared" si="262"/>
        <v>1</v>
      </c>
      <c r="AP142" s="194">
        <f t="shared" si="262"/>
        <v>1</v>
      </c>
      <c r="AQ142" s="194">
        <f t="shared" si="262"/>
        <v>1</v>
      </c>
      <c r="AR142" s="194">
        <f t="shared" si="262"/>
        <v>1</v>
      </c>
      <c r="AS142" s="194">
        <f t="shared" si="262"/>
        <v>1</v>
      </c>
      <c r="AT142" s="194">
        <f t="shared" si="262"/>
        <v>1</v>
      </c>
      <c r="AU142" s="194">
        <f t="shared" si="262"/>
        <v>1</v>
      </c>
      <c r="AV142" s="194">
        <f t="shared" si="262"/>
        <v>1</v>
      </c>
      <c r="AW142" s="194">
        <f t="shared" si="262"/>
        <v>1</v>
      </c>
      <c r="AX142" s="194">
        <f t="shared" si="262"/>
        <v>1</v>
      </c>
      <c r="AY142" s="194">
        <f t="shared" si="263"/>
        <v>1</v>
      </c>
      <c r="AZ142" s="194">
        <f t="shared" si="263"/>
        <v>1</v>
      </c>
      <c r="BA142" s="194">
        <f t="shared" si="263"/>
        <v>1</v>
      </c>
      <c r="BB142" s="194">
        <f t="shared" si="263"/>
        <v>1</v>
      </c>
      <c r="BC142" s="194">
        <f t="shared" si="263"/>
        <v>1</v>
      </c>
      <c r="BD142" s="194">
        <f t="shared" si="263"/>
        <v>1</v>
      </c>
      <c r="BE142" s="194">
        <f t="shared" si="263"/>
        <v>1</v>
      </c>
      <c r="BF142" s="194">
        <f t="shared" si="263"/>
        <v>1</v>
      </c>
      <c r="BG142" s="194">
        <f t="shared" si="263"/>
        <v>1</v>
      </c>
      <c r="BH142" s="194">
        <f t="shared" si="263"/>
        <v>1</v>
      </c>
      <c r="BI142" s="194">
        <f t="shared" si="264"/>
        <v>1</v>
      </c>
      <c r="BJ142" s="194">
        <f t="shared" si="264"/>
        <v>1</v>
      </c>
      <c r="BK142" s="194">
        <f t="shared" si="264"/>
        <v>1</v>
      </c>
      <c r="BL142" s="194">
        <f t="shared" si="264"/>
        <v>1</v>
      </c>
      <c r="BM142" s="194">
        <f t="shared" si="264"/>
        <v>1</v>
      </c>
      <c r="BN142" s="194">
        <f t="shared" si="264"/>
        <v>1</v>
      </c>
      <c r="BO142" s="194">
        <f t="shared" si="264"/>
        <v>1</v>
      </c>
      <c r="BP142" s="194">
        <f t="shared" si="264"/>
        <v>1</v>
      </c>
      <c r="BQ142" s="194">
        <f t="shared" si="264"/>
        <v>1</v>
      </c>
      <c r="BR142" s="194">
        <f t="shared" si="264"/>
        <v>1</v>
      </c>
      <c r="BS142" s="194">
        <f t="shared" si="265"/>
        <v>1</v>
      </c>
      <c r="BT142" s="194">
        <f t="shared" si="265"/>
        <v>1</v>
      </c>
      <c r="BU142" s="194">
        <f t="shared" si="265"/>
        <v>1</v>
      </c>
      <c r="BV142" s="194">
        <f t="shared" si="265"/>
        <v>1</v>
      </c>
      <c r="BW142" s="194">
        <f t="shared" si="265"/>
        <v>1</v>
      </c>
      <c r="BX142" s="194">
        <f t="shared" si="265"/>
        <v>1</v>
      </c>
      <c r="BY142" s="194">
        <f t="shared" si="265"/>
        <v>1</v>
      </c>
      <c r="BZ142" s="194">
        <f t="shared" si="265"/>
        <v>1</v>
      </c>
      <c r="CA142" s="194">
        <f t="shared" si="265"/>
        <v>1</v>
      </c>
      <c r="CB142" s="194">
        <f t="shared" si="265"/>
        <v>1</v>
      </c>
      <c r="CC142" s="194">
        <f t="shared" si="266"/>
        <v>1</v>
      </c>
      <c r="CD142" s="194">
        <f t="shared" si="266"/>
        <v>1</v>
      </c>
      <c r="CE142" s="194">
        <f t="shared" si="266"/>
        <v>1</v>
      </c>
      <c r="CF142" s="194">
        <f t="shared" si="266"/>
        <v>1</v>
      </c>
      <c r="CG142" s="194">
        <f t="shared" si="266"/>
        <v>1</v>
      </c>
      <c r="CH142" s="194">
        <f t="shared" si="266"/>
        <v>1</v>
      </c>
      <c r="CI142" s="194">
        <f t="shared" si="266"/>
        <v>1</v>
      </c>
      <c r="CJ142" s="194">
        <f t="shared" si="266"/>
        <v>1</v>
      </c>
      <c r="CK142" s="194">
        <f t="shared" si="266"/>
        <v>1</v>
      </c>
      <c r="CL142" s="194">
        <f t="shared" si="266"/>
        <v>1</v>
      </c>
      <c r="CM142" s="194">
        <f t="shared" si="267"/>
        <v>1</v>
      </c>
      <c r="CN142" s="194">
        <f t="shared" si="267"/>
        <v>1</v>
      </c>
      <c r="CO142" s="194">
        <f t="shared" si="267"/>
        <v>1</v>
      </c>
      <c r="CP142" s="194">
        <f t="shared" si="267"/>
        <v>1</v>
      </c>
      <c r="CQ142" s="194">
        <f t="shared" si="267"/>
        <v>1</v>
      </c>
      <c r="CR142" s="194">
        <f t="shared" si="267"/>
        <v>1</v>
      </c>
      <c r="CS142" s="194">
        <f t="shared" si="267"/>
        <v>1</v>
      </c>
      <c r="CT142" s="194">
        <f t="shared" si="267"/>
        <v>1</v>
      </c>
      <c r="CU142" s="194">
        <f t="shared" si="267"/>
        <v>1</v>
      </c>
      <c r="CV142" s="194">
        <f t="shared" si="267"/>
        <v>1</v>
      </c>
      <c r="CW142" s="194">
        <f t="shared" si="268"/>
        <v>1</v>
      </c>
      <c r="CX142" s="194">
        <f t="shared" si="268"/>
        <v>1</v>
      </c>
      <c r="CY142" s="194">
        <f t="shared" si="268"/>
        <v>1</v>
      </c>
      <c r="CZ142" s="194">
        <f t="shared" si="268"/>
        <v>1</v>
      </c>
      <c r="DA142" s="194">
        <f t="shared" si="268"/>
        <v>1</v>
      </c>
      <c r="DB142" s="194">
        <f t="shared" si="268"/>
        <v>1</v>
      </c>
      <c r="DC142" s="194">
        <f t="shared" si="268"/>
        <v>1</v>
      </c>
      <c r="DD142" s="194">
        <f t="shared" si="268"/>
        <v>1</v>
      </c>
      <c r="DE142" s="194">
        <f t="shared" si="268"/>
        <v>1</v>
      </c>
      <c r="DF142" s="194">
        <f t="shared" si="268"/>
        <v>1</v>
      </c>
      <c r="DG142" s="194">
        <f t="shared" si="269"/>
        <v>1</v>
      </c>
      <c r="DH142" s="194">
        <f t="shared" si="269"/>
        <v>1</v>
      </c>
      <c r="DI142" s="194">
        <f t="shared" si="269"/>
        <v>1</v>
      </c>
      <c r="DJ142" s="194">
        <f t="shared" si="269"/>
        <v>1</v>
      </c>
      <c r="DK142" s="194">
        <f t="shared" si="269"/>
        <v>1</v>
      </c>
      <c r="DL142" s="194">
        <f t="shared" si="269"/>
        <v>1</v>
      </c>
      <c r="DM142" s="194">
        <f t="shared" si="269"/>
        <v>1</v>
      </c>
      <c r="DN142" s="194">
        <f t="shared" si="269"/>
        <v>1</v>
      </c>
      <c r="DO142" s="194">
        <f t="shared" si="269"/>
        <v>1</v>
      </c>
      <c r="DP142" s="194">
        <f t="shared" si="269"/>
        <v>1</v>
      </c>
      <c r="DQ142" s="194">
        <f t="shared" si="270"/>
        <v>1</v>
      </c>
      <c r="DR142" s="194">
        <f t="shared" si="270"/>
        <v>1</v>
      </c>
      <c r="DS142" s="194">
        <f t="shared" si="270"/>
        <v>1</v>
      </c>
      <c r="DT142" s="194">
        <f t="shared" si="270"/>
        <v>1</v>
      </c>
      <c r="DU142" s="194">
        <f t="shared" si="270"/>
        <v>1</v>
      </c>
      <c r="DV142" s="194">
        <f t="shared" si="270"/>
        <v>1</v>
      </c>
      <c r="DW142" s="194">
        <f t="shared" si="270"/>
        <v>1</v>
      </c>
      <c r="DX142" s="194">
        <f t="shared" si="270"/>
        <v>1</v>
      </c>
      <c r="DY142" s="194">
        <f t="shared" si="270"/>
        <v>1</v>
      </c>
      <c r="DZ142" s="194">
        <f t="shared" si="270"/>
        <v>1</v>
      </c>
      <c r="EA142" s="194">
        <f t="shared" si="271"/>
        <v>1</v>
      </c>
      <c r="EB142" s="194">
        <f t="shared" si="271"/>
        <v>1</v>
      </c>
      <c r="EC142" s="194">
        <f t="shared" si="271"/>
        <v>1</v>
      </c>
      <c r="ED142" s="194">
        <f t="shared" si="271"/>
        <v>1</v>
      </c>
      <c r="EE142" s="194">
        <f t="shared" si="271"/>
        <v>1</v>
      </c>
      <c r="EF142" s="194">
        <f t="shared" si="271"/>
        <v>1</v>
      </c>
      <c r="EG142" s="194">
        <f t="shared" si="271"/>
        <v>1</v>
      </c>
      <c r="EH142" s="194">
        <f t="shared" si="271"/>
        <v>1</v>
      </c>
      <c r="EI142" s="194">
        <f t="shared" si="271"/>
        <v>1</v>
      </c>
      <c r="EJ142" s="194">
        <f t="shared" si="271"/>
        <v>1</v>
      </c>
      <c r="EK142" s="194">
        <f t="shared" si="272"/>
        <v>1</v>
      </c>
      <c r="EL142" s="194">
        <f t="shared" si="272"/>
        <v>1</v>
      </c>
      <c r="EM142" s="194">
        <f t="shared" si="272"/>
        <v>1</v>
      </c>
      <c r="EN142" s="194">
        <f t="shared" si="272"/>
        <v>1</v>
      </c>
      <c r="EO142" s="194">
        <f t="shared" si="272"/>
        <v>1</v>
      </c>
      <c r="EP142" s="194">
        <f t="shared" si="272"/>
        <v>1</v>
      </c>
      <c r="EQ142" s="194">
        <f t="shared" si="272"/>
        <v>1</v>
      </c>
      <c r="ER142" s="194">
        <f t="shared" si="272"/>
        <v>1</v>
      </c>
      <c r="ES142" s="194">
        <f t="shared" si="272"/>
        <v>1</v>
      </c>
      <c r="ET142" s="194">
        <f t="shared" si="272"/>
        <v>1</v>
      </c>
      <c r="EU142" s="194">
        <f t="shared" si="272"/>
        <v>1</v>
      </c>
      <c r="EV142" s="194">
        <f t="shared" si="272"/>
        <v>1</v>
      </c>
      <c r="EW142" s="194">
        <f t="shared" si="260"/>
        <v>1</v>
      </c>
      <c r="EX142" s="194">
        <f t="shared" si="260"/>
        <v>1</v>
      </c>
      <c r="EY142" s="194">
        <f t="shared" si="260"/>
        <v>1</v>
      </c>
      <c r="EZ142" s="194">
        <f t="shared" si="260"/>
        <v>1</v>
      </c>
      <c r="FA142" s="194">
        <f t="shared" si="260"/>
        <v>1</v>
      </c>
      <c r="FB142" s="194">
        <f t="shared" si="260"/>
        <v>1</v>
      </c>
    </row>
    <row r="143" spans="2:158" ht="11.25" hidden="1" customHeight="1" outlineLevel="1" x14ac:dyDescent="0.2">
      <c r="B143" s="190"/>
      <c r="C143" s="288">
        <f t="shared" si="258"/>
        <v>29</v>
      </c>
      <c r="D143" s="288">
        <f t="shared" si="258"/>
        <v>0</v>
      </c>
      <c r="E143" s="289">
        <f t="shared" si="241"/>
        <v>43404</v>
      </c>
      <c r="F143" s="193">
        <v>1</v>
      </c>
      <c r="G143" s="193">
        <v>1</v>
      </c>
      <c r="H143" s="193">
        <v>1</v>
      </c>
      <c r="I143" s="193">
        <v>1</v>
      </c>
      <c r="J143" s="193">
        <v>1</v>
      </c>
      <c r="K143" s="193">
        <v>1</v>
      </c>
      <c r="L143" s="193">
        <v>1</v>
      </c>
      <c r="M143" s="193">
        <v>1</v>
      </c>
      <c r="N143" s="193">
        <v>1</v>
      </c>
      <c r="O143" s="193">
        <v>1</v>
      </c>
      <c r="P143" s="193">
        <v>1</v>
      </c>
      <c r="Q143" s="193">
        <v>1</v>
      </c>
      <c r="U143" s="194">
        <f t="shared" si="259"/>
        <v>1</v>
      </c>
      <c r="V143" s="194">
        <f t="shared" si="259"/>
        <v>1</v>
      </c>
      <c r="W143" s="194">
        <f t="shared" si="259"/>
        <v>1</v>
      </c>
      <c r="X143" s="194">
        <f t="shared" si="259"/>
        <v>1</v>
      </c>
      <c r="Y143" s="194">
        <f t="shared" si="259"/>
        <v>1</v>
      </c>
      <c r="Z143" s="194">
        <f t="shared" si="259"/>
        <v>1</v>
      </c>
      <c r="AA143" s="194">
        <f t="shared" si="259"/>
        <v>1</v>
      </c>
      <c r="AB143" s="194">
        <f t="shared" si="259"/>
        <v>1</v>
      </c>
      <c r="AC143" s="194">
        <f t="shared" si="259"/>
        <v>1</v>
      </c>
      <c r="AD143" s="194">
        <f t="shared" si="259"/>
        <v>1</v>
      </c>
      <c r="AE143" s="194">
        <f t="shared" si="261"/>
        <v>1</v>
      </c>
      <c r="AF143" s="194">
        <f t="shared" si="261"/>
        <v>1</v>
      </c>
      <c r="AG143" s="194">
        <f t="shared" si="261"/>
        <v>1</v>
      </c>
      <c r="AH143" s="194">
        <f t="shared" si="261"/>
        <v>1</v>
      </c>
      <c r="AI143" s="194">
        <f t="shared" si="261"/>
        <v>1</v>
      </c>
      <c r="AJ143" s="194">
        <f t="shared" si="261"/>
        <v>1</v>
      </c>
      <c r="AK143" s="194">
        <f t="shared" si="261"/>
        <v>1</v>
      </c>
      <c r="AL143" s="194">
        <f t="shared" si="261"/>
        <v>1</v>
      </c>
      <c r="AM143" s="194">
        <f t="shared" si="261"/>
        <v>1</v>
      </c>
      <c r="AN143" s="194">
        <f t="shared" si="261"/>
        <v>1</v>
      </c>
      <c r="AO143" s="194">
        <f t="shared" si="262"/>
        <v>1</v>
      </c>
      <c r="AP143" s="194">
        <f t="shared" si="262"/>
        <v>1</v>
      </c>
      <c r="AQ143" s="194">
        <f t="shared" si="262"/>
        <v>1</v>
      </c>
      <c r="AR143" s="194">
        <f t="shared" si="262"/>
        <v>1</v>
      </c>
      <c r="AS143" s="194">
        <f t="shared" si="262"/>
        <v>1</v>
      </c>
      <c r="AT143" s="194">
        <f t="shared" si="262"/>
        <v>1</v>
      </c>
      <c r="AU143" s="194">
        <f t="shared" si="262"/>
        <v>1</v>
      </c>
      <c r="AV143" s="194">
        <f t="shared" si="262"/>
        <v>1</v>
      </c>
      <c r="AW143" s="194">
        <f t="shared" si="262"/>
        <v>1</v>
      </c>
      <c r="AX143" s="194">
        <f t="shared" si="262"/>
        <v>1</v>
      </c>
      <c r="AY143" s="194">
        <f t="shared" si="263"/>
        <v>1</v>
      </c>
      <c r="AZ143" s="194">
        <f t="shared" si="263"/>
        <v>1</v>
      </c>
      <c r="BA143" s="194">
        <f t="shared" si="263"/>
        <v>1</v>
      </c>
      <c r="BB143" s="194">
        <f t="shared" si="263"/>
        <v>1</v>
      </c>
      <c r="BC143" s="194">
        <f t="shared" si="263"/>
        <v>1</v>
      </c>
      <c r="BD143" s="194">
        <f t="shared" si="263"/>
        <v>1</v>
      </c>
      <c r="BE143" s="194">
        <f t="shared" si="263"/>
        <v>1</v>
      </c>
      <c r="BF143" s="194">
        <f t="shared" si="263"/>
        <v>1</v>
      </c>
      <c r="BG143" s="194">
        <f t="shared" si="263"/>
        <v>1</v>
      </c>
      <c r="BH143" s="194">
        <f t="shared" si="263"/>
        <v>1</v>
      </c>
      <c r="BI143" s="194">
        <f t="shared" si="264"/>
        <v>1</v>
      </c>
      <c r="BJ143" s="194">
        <f t="shared" si="264"/>
        <v>1</v>
      </c>
      <c r="BK143" s="194">
        <f t="shared" si="264"/>
        <v>1</v>
      </c>
      <c r="BL143" s="194">
        <f t="shared" si="264"/>
        <v>1</v>
      </c>
      <c r="BM143" s="194">
        <f t="shared" si="264"/>
        <v>1</v>
      </c>
      <c r="BN143" s="194">
        <f t="shared" si="264"/>
        <v>1</v>
      </c>
      <c r="BO143" s="194">
        <f t="shared" si="264"/>
        <v>1</v>
      </c>
      <c r="BP143" s="194">
        <f t="shared" si="264"/>
        <v>1</v>
      </c>
      <c r="BQ143" s="194">
        <f t="shared" si="264"/>
        <v>1</v>
      </c>
      <c r="BR143" s="194">
        <f t="shared" si="264"/>
        <v>1</v>
      </c>
      <c r="BS143" s="194">
        <f t="shared" si="265"/>
        <v>1</v>
      </c>
      <c r="BT143" s="194">
        <f t="shared" si="265"/>
        <v>1</v>
      </c>
      <c r="BU143" s="194">
        <f t="shared" si="265"/>
        <v>1</v>
      </c>
      <c r="BV143" s="194">
        <f t="shared" si="265"/>
        <v>1</v>
      </c>
      <c r="BW143" s="194">
        <f t="shared" si="265"/>
        <v>1</v>
      </c>
      <c r="BX143" s="194">
        <f t="shared" si="265"/>
        <v>1</v>
      </c>
      <c r="BY143" s="194">
        <f t="shared" si="265"/>
        <v>1</v>
      </c>
      <c r="BZ143" s="194">
        <f t="shared" si="265"/>
        <v>1</v>
      </c>
      <c r="CA143" s="194">
        <f t="shared" si="265"/>
        <v>1</v>
      </c>
      <c r="CB143" s="194">
        <f t="shared" si="265"/>
        <v>1</v>
      </c>
      <c r="CC143" s="194">
        <f t="shared" si="266"/>
        <v>1</v>
      </c>
      <c r="CD143" s="194">
        <f t="shared" si="266"/>
        <v>1</v>
      </c>
      <c r="CE143" s="194">
        <f t="shared" si="266"/>
        <v>1</v>
      </c>
      <c r="CF143" s="194">
        <f t="shared" si="266"/>
        <v>1</v>
      </c>
      <c r="CG143" s="194">
        <f t="shared" si="266"/>
        <v>1</v>
      </c>
      <c r="CH143" s="194">
        <f t="shared" si="266"/>
        <v>1</v>
      </c>
      <c r="CI143" s="194">
        <f t="shared" si="266"/>
        <v>1</v>
      </c>
      <c r="CJ143" s="194">
        <f t="shared" si="266"/>
        <v>1</v>
      </c>
      <c r="CK143" s="194">
        <f t="shared" si="266"/>
        <v>1</v>
      </c>
      <c r="CL143" s="194">
        <f t="shared" si="266"/>
        <v>1</v>
      </c>
      <c r="CM143" s="194">
        <f t="shared" si="267"/>
        <v>1</v>
      </c>
      <c r="CN143" s="194">
        <f t="shared" si="267"/>
        <v>1</v>
      </c>
      <c r="CO143" s="194">
        <f t="shared" si="267"/>
        <v>1</v>
      </c>
      <c r="CP143" s="194">
        <f t="shared" si="267"/>
        <v>1</v>
      </c>
      <c r="CQ143" s="194">
        <f t="shared" si="267"/>
        <v>1</v>
      </c>
      <c r="CR143" s="194">
        <f t="shared" si="267"/>
        <v>1</v>
      </c>
      <c r="CS143" s="194">
        <f t="shared" si="267"/>
        <v>1</v>
      </c>
      <c r="CT143" s="194">
        <f t="shared" si="267"/>
        <v>1</v>
      </c>
      <c r="CU143" s="194">
        <f t="shared" si="267"/>
        <v>1</v>
      </c>
      <c r="CV143" s="194">
        <f t="shared" si="267"/>
        <v>1</v>
      </c>
      <c r="CW143" s="194">
        <f t="shared" si="268"/>
        <v>1</v>
      </c>
      <c r="CX143" s="194">
        <f t="shared" si="268"/>
        <v>1</v>
      </c>
      <c r="CY143" s="194">
        <f t="shared" si="268"/>
        <v>1</v>
      </c>
      <c r="CZ143" s="194">
        <f t="shared" si="268"/>
        <v>1</v>
      </c>
      <c r="DA143" s="194">
        <f t="shared" si="268"/>
        <v>1</v>
      </c>
      <c r="DB143" s="194">
        <f t="shared" si="268"/>
        <v>1</v>
      </c>
      <c r="DC143" s="194">
        <f t="shared" si="268"/>
        <v>1</v>
      </c>
      <c r="DD143" s="194">
        <f t="shared" si="268"/>
        <v>1</v>
      </c>
      <c r="DE143" s="194">
        <f t="shared" si="268"/>
        <v>1</v>
      </c>
      <c r="DF143" s="194">
        <f t="shared" si="268"/>
        <v>1</v>
      </c>
      <c r="DG143" s="194">
        <f t="shared" si="269"/>
        <v>1</v>
      </c>
      <c r="DH143" s="194">
        <f t="shared" si="269"/>
        <v>1</v>
      </c>
      <c r="DI143" s="194">
        <f t="shared" si="269"/>
        <v>1</v>
      </c>
      <c r="DJ143" s="194">
        <f t="shared" si="269"/>
        <v>1</v>
      </c>
      <c r="DK143" s="194">
        <f t="shared" si="269"/>
        <v>1</v>
      </c>
      <c r="DL143" s="194">
        <f t="shared" si="269"/>
        <v>1</v>
      </c>
      <c r="DM143" s="194">
        <f t="shared" si="269"/>
        <v>1</v>
      </c>
      <c r="DN143" s="194">
        <f t="shared" si="269"/>
        <v>1</v>
      </c>
      <c r="DO143" s="194">
        <f t="shared" si="269"/>
        <v>1</v>
      </c>
      <c r="DP143" s="194">
        <f t="shared" si="269"/>
        <v>1</v>
      </c>
      <c r="DQ143" s="194">
        <f t="shared" si="270"/>
        <v>1</v>
      </c>
      <c r="DR143" s="194">
        <f t="shared" si="270"/>
        <v>1</v>
      </c>
      <c r="DS143" s="194">
        <f t="shared" si="270"/>
        <v>1</v>
      </c>
      <c r="DT143" s="194">
        <f t="shared" si="270"/>
        <v>1</v>
      </c>
      <c r="DU143" s="194">
        <f t="shared" si="270"/>
        <v>1</v>
      </c>
      <c r="DV143" s="194">
        <f t="shared" si="270"/>
        <v>1</v>
      </c>
      <c r="DW143" s="194">
        <f t="shared" si="270"/>
        <v>1</v>
      </c>
      <c r="DX143" s="194">
        <f t="shared" si="270"/>
        <v>1</v>
      </c>
      <c r="DY143" s="194">
        <f t="shared" si="270"/>
        <v>1</v>
      </c>
      <c r="DZ143" s="194">
        <f t="shared" si="270"/>
        <v>1</v>
      </c>
      <c r="EA143" s="194">
        <f t="shared" si="271"/>
        <v>1</v>
      </c>
      <c r="EB143" s="194">
        <f t="shared" si="271"/>
        <v>1</v>
      </c>
      <c r="EC143" s="194">
        <f t="shared" si="271"/>
        <v>1</v>
      </c>
      <c r="ED143" s="194">
        <f t="shared" si="271"/>
        <v>1</v>
      </c>
      <c r="EE143" s="194">
        <f t="shared" si="271"/>
        <v>1</v>
      </c>
      <c r="EF143" s="194">
        <f t="shared" si="271"/>
        <v>1</v>
      </c>
      <c r="EG143" s="194">
        <f t="shared" si="271"/>
        <v>1</v>
      </c>
      <c r="EH143" s="194">
        <f t="shared" si="271"/>
        <v>1</v>
      </c>
      <c r="EI143" s="194">
        <f t="shared" si="271"/>
        <v>1</v>
      </c>
      <c r="EJ143" s="194">
        <f t="shared" si="271"/>
        <v>1</v>
      </c>
      <c r="EK143" s="194">
        <f t="shared" si="272"/>
        <v>1</v>
      </c>
      <c r="EL143" s="194">
        <f t="shared" si="272"/>
        <v>1</v>
      </c>
      <c r="EM143" s="194">
        <f t="shared" si="272"/>
        <v>1</v>
      </c>
      <c r="EN143" s="194">
        <f t="shared" si="272"/>
        <v>1</v>
      </c>
      <c r="EO143" s="194">
        <f t="shared" si="272"/>
        <v>1</v>
      </c>
      <c r="EP143" s="194">
        <f t="shared" si="272"/>
        <v>1</v>
      </c>
      <c r="EQ143" s="194">
        <f t="shared" si="272"/>
        <v>1</v>
      </c>
      <c r="ER143" s="194">
        <f t="shared" si="272"/>
        <v>1</v>
      </c>
      <c r="ES143" s="194">
        <f t="shared" si="272"/>
        <v>1</v>
      </c>
      <c r="ET143" s="194">
        <f t="shared" si="272"/>
        <v>1</v>
      </c>
      <c r="EU143" s="194">
        <f t="shared" si="272"/>
        <v>1</v>
      </c>
      <c r="EV143" s="194">
        <f t="shared" si="272"/>
        <v>1</v>
      </c>
      <c r="EW143" s="194">
        <f t="shared" si="260"/>
        <v>1</v>
      </c>
      <c r="EX143" s="194">
        <f t="shared" si="260"/>
        <v>1</v>
      </c>
      <c r="EY143" s="194">
        <f t="shared" si="260"/>
        <v>1</v>
      </c>
      <c r="EZ143" s="194">
        <f t="shared" si="260"/>
        <v>1</v>
      </c>
      <c r="FA143" s="194">
        <f t="shared" si="260"/>
        <v>1</v>
      </c>
      <c r="FB143" s="194">
        <f t="shared" si="260"/>
        <v>1</v>
      </c>
    </row>
    <row r="144" spans="2:158" ht="11.25" hidden="1" customHeight="1" outlineLevel="1" x14ac:dyDescent="0.2">
      <c r="B144" s="190"/>
      <c r="C144" s="288">
        <f t="shared" si="258"/>
        <v>30</v>
      </c>
      <c r="D144" s="288">
        <f t="shared" si="258"/>
        <v>0</v>
      </c>
      <c r="E144" s="289">
        <f t="shared" si="241"/>
        <v>43404</v>
      </c>
      <c r="F144" s="193">
        <v>1</v>
      </c>
      <c r="G144" s="193">
        <v>1</v>
      </c>
      <c r="H144" s="193">
        <v>1</v>
      </c>
      <c r="I144" s="193">
        <v>1</v>
      </c>
      <c r="J144" s="193">
        <v>1</v>
      </c>
      <c r="K144" s="193">
        <v>1</v>
      </c>
      <c r="L144" s="193">
        <v>1</v>
      </c>
      <c r="M144" s="193">
        <v>1</v>
      </c>
      <c r="N144" s="193">
        <v>1</v>
      </c>
      <c r="O144" s="193">
        <v>1</v>
      </c>
      <c r="P144" s="193">
        <v>1</v>
      </c>
      <c r="Q144" s="193">
        <v>1</v>
      </c>
      <c r="U144" s="194">
        <f t="shared" si="259"/>
        <v>1</v>
      </c>
      <c r="V144" s="194">
        <f t="shared" si="259"/>
        <v>1</v>
      </c>
      <c r="W144" s="194">
        <f t="shared" si="259"/>
        <v>1</v>
      </c>
      <c r="X144" s="194">
        <f t="shared" si="259"/>
        <v>1</v>
      </c>
      <c r="Y144" s="194">
        <f t="shared" si="259"/>
        <v>1</v>
      </c>
      <c r="Z144" s="194">
        <f t="shared" si="259"/>
        <v>1</v>
      </c>
      <c r="AA144" s="194">
        <f t="shared" si="259"/>
        <v>1</v>
      </c>
      <c r="AB144" s="194">
        <f t="shared" si="259"/>
        <v>1</v>
      </c>
      <c r="AC144" s="194">
        <f t="shared" si="259"/>
        <v>1</v>
      </c>
      <c r="AD144" s="194">
        <f t="shared" si="259"/>
        <v>1</v>
      </c>
      <c r="AE144" s="194">
        <f t="shared" si="261"/>
        <v>1</v>
      </c>
      <c r="AF144" s="194">
        <f t="shared" si="261"/>
        <v>1</v>
      </c>
      <c r="AG144" s="194">
        <f t="shared" si="261"/>
        <v>1</v>
      </c>
      <c r="AH144" s="194">
        <f t="shared" si="261"/>
        <v>1</v>
      </c>
      <c r="AI144" s="194">
        <f t="shared" si="261"/>
        <v>1</v>
      </c>
      <c r="AJ144" s="194">
        <f t="shared" si="261"/>
        <v>1</v>
      </c>
      <c r="AK144" s="194">
        <f t="shared" si="261"/>
        <v>1</v>
      </c>
      <c r="AL144" s="194">
        <f t="shared" si="261"/>
        <v>1</v>
      </c>
      <c r="AM144" s="194">
        <f t="shared" si="261"/>
        <v>1</v>
      </c>
      <c r="AN144" s="194">
        <f t="shared" si="261"/>
        <v>1</v>
      </c>
      <c r="AO144" s="194">
        <f t="shared" si="262"/>
        <v>1</v>
      </c>
      <c r="AP144" s="194">
        <f t="shared" si="262"/>
        <v>1</v>
      </c>
      <c r="AQ144" s="194">
        <f t="shared" si="262"/>
        <v>1</v>
      </c>
      <c r="AR144" s="194">
        <f t="shared" si="262"/>
        <v>1</v>
      </c>
      <c r="AS144" s="194">
        <f t="shared" si="262"/>
        <v>1</v>
      </c>
      <c r="AT144" s="194">
        <f t="shared" si="262"/>
        <v>1</v>
      </c>
      <c r="AU144" s="194">
        <f t="shared" si="262"/>
        <v>1</v>
      </c>
      <c r="AV144" s="194">
        <f t="shared" si="262"/>
        <v>1</v>
      </c>
      <c r="AW144" s="194">
        <f t="shared" si="262"/>
        <v>1</v>
      </c>
      <c r="AX144" s="194">
        <f t="shared" si="262"/>
        <v>1</v>
      </c>
      <c r="AY144" s="194">
        <f t="shared" si="263"/>
        <v>1</v>
      </c>
      <c r="AZ144" s="194">
        <f t="shared" si="263"/>
        <v>1</v>
      </c>
      <c r="BA144" s="194">
        <f t="shared" si="263"/>
        <v>1</v>
      </c>
      <c r="BB144" s="194">
        <f t="shared" si="263"/>
        <v>1</v>
      </c>
      <c r="BC144" s="194">
        <f t="shared" si="263"/>
        <v>1</v>
      </c>
      <c r="BD144" s="194">
        <f t="shared" si="263"/>
        <v>1</v>
      </c>
      <c r="BE144" s="194">
        <f t="shared" si="263"/>
        <v>1</v>
      </c>
      <c r="BF144" s="194">
        <f t="shared" si="263"/>
        <v>1</v>
      </c>
      <c r="BG144" s="194">
        <f t="shared" si="263"/>
        <v>1</v>
      </c>
      <c r="BH144" s="194">
        <f t="shared" si="263"/>
        <v>1</v>
      </c>
      <c r="BI144" s="194">
        <f t="shared" si="264"/>
        <v>1</v>
      </c>
      <c r="BJ144" s="194">
        <f t="shared" si="264"/>
        <v>1</v>
      </c>
      <c r="BK144" s="194">
        <f t="shared" si="264"/>
        <v>1</v>
      </c>
      <c r="BL144" s="194">
        <f t="shared" si="264"/>
        <v>1</v>
      </c>
      <c r="BM144" s="194">
        <f t="shared" si="264"/>
        <v>1</v>
      </c>
      <c r="BN144" s="194">
        <f t="shared" si="264"/>
        <v>1</v>
      </c>
      <c r="BO144" s="194">
        <f t="shared" si="264"/>
        <v>1</v>
      </c>
      <c r="BP144" s="194">
        <f t="shared" si="264"/>
        <v>1</v>
      </c>
      <c r="BQ144" s="194">
        <f t="shared" si="264"/>
        <v>1</v>
      </c>
      <c r="BR144" s="194">
        <f t="shared" si="264"/>
        <v>1</v>
      </c>
      <c r="BS144" s="194">
        <f t="shared" si="265"/>
        <v>1</v>
      </c>
      <c r="BT144" s="194">
        <f t="shared" si="265"/>
        <v>1</v>
      </c>
      <c r="BU144" s="194">
        <f t="shared" si="265"/>
        <v>1</v>
      </c>
      <c r="BV144" s="194">
        <f t="shared" si="265"/>
        <v>1</v>
      </c>
      <c r="BW144" s="194">
        <f t="shared" si="265"/>
        <v>1</v>
      </c>
      <c r="BX144" s="194">
        <f t="shared" si="265"/>
        <v>1</v>
      </c>
      <c r="BY144" s="194">
        <f t="shared" si="265"/>
        <v>1</v>
      </c>
      <c r="BZ144" s="194">
        <f t="shared" si="265"/>
        <v>1</v>
      </c>
      <c r="CA144" s="194">
        <f t="shared" si="265"/>
        <v>1</v>
      </c>
      <c r="CB144" s="194">
        <f t="shared" si="265"/>
        <v>1</v>
      </c>
      <c r="CC144" s="194">
        <f t="shared" si="266"/>
        <v>1</v>
      </c>
      <c r="CD144" s="194">
        <f t="shared" si="266"/>
        <v>1</v>
      </c>
      <c r="CE144" s="194">
        <f t="shared" si="266"/>
        <v>1</v>
      </c>
      <c r="CF144" s="194">
        <f t="shared" si="266"/>
        <v>1</v>
      </c>
      <c r="CG144" s="194">
        <f t="shared" si="266"/>
        <v>1</v>
      </c>
      <c r="CH144" s="194">
        <f t="shared" si="266"/>
        <v>1</v>
      </c>
      <c r="CI144" s="194">
        <f t="shared" si="266"/>
        <v>1</v>
      </c>
      <c r="CJ144" s="194">
        <f t="shared" si="266"/>
        <v>1</v>
      </c>
      <c r="CK144" s="194">
        <f t="shared" si="266"/>
        <v>1</v>
      </c>
      <c r="CL144" s="194">
        <f t="shared" si="266"/>
        <v>1</v>
      </c>
      <c r="CM144" s="194">
        <f t="shared" si="267"/>
        <v>1</v>
      </c>
      <c r="CN144" s="194">
        <f t="shared" si="267"/>
        <v>1</v>
      </c>
      <c r="CO144" s="194">
        <f t="shared" si="267"/>
        <v>1</v>
      </c>
      <c r="CP144" s="194">
        <f t="shared" si="267"/>
        <v>1</v>
      </c>
      <c r="CQ144" s="194">
        <f t="shared" si="267"/>
        <v>1</v>
      </c>
      <c r="CR144" s="194">
        <f t="shared" si="267"/>
        <v>1</v>
      </c>
      <c r="CS144" s="194">
        <f t="shared" si="267"/>
        <v>1</v>
      </c>
      <c r="CT144" s="194">
        <f t="shared" si="267"/>
        <v>1</v>
      </c>
      <c r="CU144" s="194">
        <f t="shared" si="267"/>
        <v>1</v>
      </c>
      <c r="CV144" s="194">
        <f t="shared" si="267"/>
        <v>1</v>
      </c>
      <c r="CW144" s="194">
        <f t="shared" si="268"/>
        <v>1</v>
      </c>
      <c r="CX144" s="194">
        <f t="shared" si="268"/>
        <v>1</v>
      </c>
      <c r="CY144" s="194">
        <f t="shared" si="268"/>
        <v>1</v>
      </c>
      <c r="CZ144" s="194">
        <f t="shared" si="268"/>
        <v>1</v>
      </c>
      <c r="DA144" s="194">
        <f t="shared" si="268"/>
        <v>1</v>
      </c>
      <c r="DB144" s="194">
        <f t="shared" si="268"/>
        <v>1</v>
      </c>
      <c r="DC144" s="194">
        <f t="shared" si="268"/>
        <v>1</v>
      </c>
      <c r="DD144" s="194">
        <f t="shared" si="268"/>
        <v>1</v>
      </c>
      <c r="DE144" s="194">
        <f t="shared" si="268"/>
        <v>1</v>
      </c>
      <c r="DF144" s="194">
        <f t="shared" si="268"/>
        <v>1</v>
      </c>
      <c r="DG144" s="194">
        <f t="shared" si="269"/>
        <v>1</v>
      </c>
      <c r="DH144" s="194">
        <f t="shared" si="269"/>
        <v>1</v>
      </c>
      <c r="DI144" s="194">
        <f t="shared" si="269"/>
        <v>1</v>
      </c>
      <c r="DJ144" s="194">
        <f t="shared" si="269"/>
        <v>1</v>
      </c>
      <c r="DK144" s="194">
        <f t="shared" si="269"/>
        <v>1</v>
      </c>
      <c r="DL144" s="194">
        <f t="shared" si="269"/>
        <v>1</v>
      </c>
      <c r="DM144" s="194">
        <f t="shared" si="269"/>
        <v>1</v>
      </c>
      <c r="DN144" s="194">
        <f t="shared" si="269"/>
        <v>1</v>
      </c>
      <c r="DO144" s="194">
        <f t="shared" si="269"/>
        <v>1</v>
      </c>
      <c r="DP144" s="194">
        <f t="shared" si="269"/>
        <v>1</v>
      </c>
      <c r="DQ144" s="194">
        <f t="shared" si="270"/>
        <v>1</v>
      </c>
      <c r="DR144" s="194">
        <f t="shared" si="270"/>
        <v>1</v>
      </c>
      <c r="DS144" s="194">
        <f t="shared" si="270"/>
        <v>1</v>
      </c>
      <c r="DT144" s="194">
        <f t="shared" si="270"/>
        <v>1</v>
      </c>
      <c r="DU144" s="194">
        <f t="shared" si="270"/>
        <v>1</v>
      </c>
      <c r="DV144" s="194">
        <f t="shared" si="270"/>
        <v>1</v>
      </c>
      <c r="DW144" s="194">
        <f t="shared" si="270"/>
        <v>1</v>
      </c>
      <c r="DX144" s="194">
        <f t="shared" si="270"/>
        <v>1</v>
      </c>
      <c r="DY144" s="194">
        <f t="shared" si="270"/>
        <v>1</v>
      </c>
      <c r="DZ144" s="194">
        <f t="shared" si="270"/>
        <v>1</v>
      </c>
      <c r="EA144" s="194">
        <f t="shared" si="271"/>
        <v>1</v>
      </c>
      <c r="EB144" s="194">
        <f t="shared" si="271"/>
        <v>1</v>
      </c>
      <c r="EC144" s="194">
        <f t="shared" si="271"/>
        <v>1</v>
      </c>
      <c r="ED144" s="194">
        <f t="shared" si="271"/>
        <v>1</v>
      </c>
      <c r="EE144" s="194">
        <f t="shared" si="271"/>
        <v>1</v>
      </c>
      <c r="EF144" s="194">
        <f t="shared" si="271"/>
        <v>1</v>
      </c>
      <c r="EG144" s="194">
        <f t="shared" si="271"/>
        <v>1</v>
      </c>
      <c r="EH144" s="194">
        <f t="shared" si="271"/>
        <v>1</v>
      </c>
      <c r="EI144" s="194">
        <f t="shared" si="271"/>
        <v>1</v>
      </c>
      <c r="EJ144" s="194">
        <f t="shared" si="271"/>
        <v>1</v>
      </c>
      <c r="EK144" s="194">
        <f t="shared" si="272"/>
        <v>1</v>
      </c>
      <c r="EL144" s="194">
        <f t="shared" si="272"/>
        <v>1</v>
      </c>
      <c r="EM144" s="194">
        <f t="shared" si="272"/>
        <v>1</v>
      </c>
      <c r="EN144" s="194">
        <f t="shared" si="272"/>
        <v>1</v>
      </c>
      <c r="EO144" s="194">
        <f t="shared" si="272"/>
        <v>1</v>
      </c>
      <c r="EP144" s="194">
        <f t="shared" si="272"/>
        <v>1</v>
      </c>
      <c r="EQ144" s="194">
        <f t="shared" si="272"/>
        <v>1</v>
      </c>
      <c r="ER144" s="194">
        <f t="shared" si="272"/>
        <v>1</v>
      </c>
      <c r="ES144" s="194">
        <f t="shared" si="272"/>
        <v>1</v>
      </c>
      <c r="ET144" s="194">
        <f t="shared" si="272"/>
        <v>1</v>
      </c>
      <c r="EU144" s="194">
        <f t="shared" si="272"/>
        <v>1</v>
      </c>
      <c r="EV144" s="194">
        <f t="shared" si="272"/>
        <v>1</v>
      </c>
      <c r="EW144" s="194">
        <f t="shared" si="260"/>
        <v>1</v>
      </c>
      <c r="EX144" s="194">
        <f t="shared" si="260"/>
        <v>1</v>
      </c>
      <c r="EY144" s="194">
        <f t="shared" si="260"/>
        <v>1</v>
      </c>
      <c r="EZ144" s="194">
        <f t="shared" si="260"/>
        <v>1</v>
      </c>
      <c r="FA144" s="194">
        <f t="shared" si="260"/>
        <v>1</v>
      </c>
      <c r="FB144" s="194">
        <f t="shared" si="260"/>
        <v>1</v>
      </c>
    </row>
    <row r="145" spans="2:158" ht="11.25" hidden="1" customHeight="1" outlineLevel="1" x14ac:dyDescent="0.2">
      <c r="B145" s="190"/>
      <c r="C145" s="288">
        <f t="shared" si="258"/>
        <v>31</v>
      </c>
      <c r="D145" s="288">
        <f t="shared" si="258"/>
        <v>0</v>
      </c>
      <c r="E145" s="289">
        <f t="shared" si="241"/>
        <v>43404</v>
      </c>
      <c r="F145" s="193">
        <v>1</v>
      </c>
      <c r="G145" s="193">
        <v>1</v>
      </c>
      <c r="H145" s="193">
        <v>1</v>
      </c>
      <c r="I145" s="193">
        <v>1</v>
      </c>
      <c r="J145" s="193">
        <v>1</v>
      </c>
      <c r="K145" s="193">
        <v>1</v>
      </c>
      <c r="L145" s="193">
        <v>1</v>
      </c>
      <c r="M145" s="193">
        <v>1</v>
      </c>
      <c r="N145" s="193">
        <v>1</v>
      </c>
      <c r="O145" s="193">
        <v>1</v>
      </c>
      <c r="P145" s="193">
        <v>1</v>
      </c>
      <c r="Q145" s="193">
        <v>1</v>
      </c>
      <c r="U145" s="194">
        <f t="shared" ref="U145:AD154" si="273">(U$14&gt;=$E145)*INDEX($F145:$Q145,U$16)</f>
        <v>1</v>
      </c>
      <c r="V145" s="194">
        <f t="shared" si="273"/>
        <v>1</v>
      </c>
      <c r="W145" s="194">
        <f t="shared" si="273"/>
        <v>1</v>
      </c>
      <c r="X145" s="194">
        <f t="shared" si="273"/>
        <v>1</v>
      </c>
      <c r="Y145" s="194">
        <f t="shared" si="273"/>
        <v>1</v>
      </c>
      <c r="Z145" s="194">
        <f t="shared" si="273"/>
        <v>1</v>
      </c>
      <c r="AA145" s="194">
        <f t="shared" si="273"/>
        <v>1</v>
      </c>
      <c r="AB145" s="194">
        <f t="shared" si="273"/>
        <v>1</v>
      </c>
      <c r="AC145" s="194">
        <f t="shared" si="273"/>
        <v>1</v>
      </c>
      <c r="AD145" s="194">
        <f t="shared" si="273"/>
        <v>1</v>
      </c>
      <c r="AE145" s="194">
        <f t="shared" si="261"/>
        <v>1</v>
      </c>
      <c r="AF145" s="194">
        <f t="shared" si="261"/>
        <v>1</v>
      </c>
      <c r="AG145" s="194">
        <f t="shared" si="261"/>
        <v>1</v>
      </c>
      <c r="AH145" s="194">
        <f t="shared" si="261"/>
        <v>1</v>
      </c>
      <c r="AI145" s="194">
        <f t="shared" si="261"/>
        <v>1</v>
      </c>
      <c r="AJ145" s="194">
        <f t="shared" si="261"/>
        <v>1</v>
      </c>
      <c r="AK145" s="194">
        <f t="shared" si="261"/>
        <v>1</v>
      </c>
      <c r="AL145" s="194">
        <f t="shared" si="261"/>
        <v>1</v>
      </c>
      <c r="AM145" s="194">
        <f t="shared" si="261"/>
        <v>1</v>
      </c>
      <c r="AN145" s="194">
        <f t="shared" si="261"/>
        <v>1</v>
      </c>
      <c r="AO145" s="194">
        <f t="shared" si="262"/>
        <v>1</v>
      </c>
      <c r="AP145" s="194">
        <f t="shared" si="262"/>
        <v>1</v>
      </c>
      <c r="AQ145" s="194">
        <f t="shared" si="262"/>
        <v>1</v>
      </c>
      <c r="AR145" s="194">
        <f t="shared" si="262"/>
        <v>1</v>
      </c>
      <c r="AS145" s="194">
        <f t="shared" si="262"/>
        <v>1</v>
      </c>
      <c r="AT145" s="194">
        <f t="shared" si="262"/>
        <v>1</v>
      </c>
      <c r="AU145" s="194">
        <f t="shared" si="262"/>
        <v>1</v>
      </c>
      <c r="AV145" s="194">
        <f t="shared" si="262"/>
        <v>1</v>
      </c>
      <c r="AW145" s="194">
        <f t="shared" si="262"/>
        <v>1</v>
      </c>
      <c r="AX145" s="194">
        <f t="shared" si="262"/>
        <v>1</v>
      </c>
      <c r="AY145" s="194">
        <f t="shared" si="263"/>
        <v>1</v>
      </c>
      <c r="AZ145" s="194">
        <f t="shared" si="263"/>
        <v>1</v>
      </c>
      <c r="BA145" s="194">
        <f t="shared" si="263"/>
        <v>1</v>
      </c>
      <c r="BB145" s="194">
        <f t="shared" si="263"/>
        <v>1</v>
      </c>
      <c r="BC145" s="194">
        <f t="shared" si="263"/>
        <v>1</v>
      </c>
      <c r="BD145" s="194">
        <f t="shared" si="263"/>
        <v>1</v>
      </c>
      <c r="BE145" s="194">
        <f t="shared" si="263"/>
        <v>1</v>
      </c>
      <c r="BF145" s="194">
        <f t="shared" si="263"/>
        <v>1</v>
      </c>
      <c r="BG145" s="194">
        <f t="shared" si="263"/>
        <v>1</v>
      </c>
      <c r="BH145" s="194">
        <f t="shared" si="263"/>
        <v>1</v>
      </c>
      <c r="BI145" s="194">
        <f t="shared" si="264"/>
        <v>1</v>
      </c>
      <c r="BJ145" s="194">
        <f t="shared" si="264"/>
        <v>1</v>
      </c>
      <c r="BK145" s="194">
        <f t="shared" si="264"/>
        <v>1</v>
      </c>
      <c r="BL145" s="194">
        <f t="shared" si="264"/>
        <v>1</v>
      </c>
      <c r="BM145" s="194">
        <f t="shared" si="264"/>
        <v>1</v>
      </c>
      <c r="BN145" s="194">
        <f t="shared" si="264"/>
        <v>1</v>
      </c>
      <c r="BO145" s="194">
        <f t="shared" si="264"/>
        <v>1</v>
      </c>
      <c r="BP145" s="194">
        <f t="shared" si="264"/>
        <v>1</v>
      </c>
      <c r="BQ145" s="194">
        <f t="shared" si="264"/>
        <v>1</v>
      </c>
      <c r="BR145" s="194">
        <f t="shared" si="264"/>
        <v>1</v>
      </c>
      <c r="BS145" s="194">
        <f t="shared" si="265"/>
        <v>1</v>
      </c>
      <c r="BT145" s="194">
        <f t="shared" si="265"/>
        <v>1</v>
      </c>
      <c r="BU145" s="194">
        <f t="shared" si="265"/>
        <v>1</v>
      </c>
      <c r="BV145" s="194">
        <f t="shared" si="265"/>
        <v>1</v>
      </c>
      <c r="BW145" s="194">
        <f t="shared" si="265"/>
        <v>1</v>
      </c>
      <c r="BX145" s="194">
        <f t="shared" si="265"/>
        <v>1</v>
      </c>
      <c r="BY145" s="194">
        <f t="shared" si="265"/>
        <v>1</v>
      </c>
      <c r="BZ145" s="194">
        <f t="shared" si="265"/>
        <v>1</v>
      </c>
      <c r="CA145" s="194">
        <f t="shared" si="265"/>
        <v>1</v>
      </c>
      <c r="CB145" s="194">
        <f t="shared" si="265"/>
        <v>1</v>
      </c>
      <c r="CC145" s="194">
        <f t="shared" si="266"/>
        <v>1</v>
      </c>
      <c r="CD145" s="194">
        <f t="shared" si="266"/>
        <v>1</v>
      </c>
      <c r="CE145" s="194">
        <f t="shared" si="266"/>
        <v>1</v>
      </c>
      <c r="CF145" s="194">
        <f t="shared" si="266"/>
        <v>1</v>
      </c>
      <c r="CG145" s="194">
        <f t="shared" si="266"/>
        <v>1</v>
      </c>
      <c r="CH145" s="194">
        <f t="shared" si="266"/>
        <v>1</v>
      </c>
      <c r="CI145" s="194">
        <f t="shared" si="266"/>
        <v>1</v>
      </c>
      <c r="CJ145" s="194">
        <f t="shared" si="266"/>
        <v>1</v>
      </c>
      <c r="CK145" s="194">
        <f t="shared" si="266"/>
        <v>1</v>
      </c>
      <c r="CL145" s="194">
        <f t="shared" si="266"/>
        <v>1</v>
      </c>
      <c r="CM145" s="194">
        <f t="shared" si="267"/>
        <v>1</v>
      </c>
      <c r="CN145" s="194">
        <f t="shared" si="267"/>
        <v>1</v>
      </c>
      <c r="CO145" s="194">
        <f t="shared" si="267"/>
        <v>1</v>
      </c>
      <c r="CP145" s="194">
        <f t="shared" si="267"/>
        <v>1</v>
      </c>
      <c r="CQ145" s="194">
        <f t="shared" si="267"/>
        <v>1</v>
      </c>
      <c r="CR145" s="194">
        <f t="shared" si="267"/>
        <v>1</v>
      </c>
      <c r="CS145" s="194">
        <f t="shared" si="267"/>
        <v>1</v>
      </c>
      <c r="CT145" s="194">
        <f t="shared" si="267"/>
        <v>1</v>
      </c>
      <c r="CU145" s="194">
        <f t="shared" si="267"/>
        <v>1</v>
      </c>
      <c r="CV145" s="194">
        <f t="shared" si="267"/>
        <v>1</v>
      </c>
      <c r="CW145" s="194">
        <f t="shared" si="268"/>
        <v>1</v>
      </c>
      <c r="CX145" s="194">
        <f t="shared" si="268"/>
        <v>1</v>
      </c>
      <c r="CY145" s="194">
        <f t="shared" si="268"/>
        <v>1</v>
      </c>
      <c r="CZ145" s="194">
        <f t="shared" si="268"/>
        <v>1</v>
      </c>
      <c r="DA145" s="194">
        <f t="shared" si="268"/>
        <v>1</v>
      </c>
      <c r="DB145" s="194">
        <f t="shared" si="268"/>
        <v>1</v>
      </c>
      <c r="DC145" s="194">
        <f t="shared" si="268"/>
        <v>1</v>
      </c>
      <c r="DD145" s="194">
        <f t="shared" si="268"/>
        <v>1</v>
      </c>
      <c r="DE145" s="194">
        <f t="shared" si="268"/>
        <v>1</v>
      </c>
      <c r="DF145" s="194">
        <f t="shared" si="268"/>
        <v>1</v>
      </c>
      <c r="DG145" s="194">
        <f t="shared" si="269"/>
        <v>1</v>
      </c>
      <c r="DH145" s="194">
        <f t="shared" si="269"/>
        <v>1</v>
      </c>
      <c r="DI145" s="194">
        <f t="shared" si="269"/>
        <v>1</v>
      </c>
      <c r="DJ145" s="194">
        <f t="shared" si="269"/>
        <v>1</v>
      </c>
      <c r="DK145" s="194">
        <f t="shared" si="269"/>
        <v>1</v>
      </c>
      <c r="DL145" s="194">
        <f t="shared" si="269"/>
        <v>1</v>
      </c>
      <c r="DM145" s="194">
        <f t="shared" si="269"/>
        <v>1</v>
      </c>
      <c r="DN145" s="194">
        <f t="shared" si="269"/>
        <v>1</v>
      </c>
      <c r="DO145" s="194">
        <f t="shared" si="269"/>
        <v>1</v>
      </c>
      <c r="DP145" s="194">
        <f t="shared" si="269"/>
        <v>1</v>
      </c>
      <c r="DQ145" s="194">
        <f t="shared" si="270"/>
        <v>1</v>
      </c>
      <c r="DR145" s="194">
        <f t="shared" si="270"/>
        <v>1</v>
      </c>
      <c r="DS145" s="194">
        <f t="shared" si="270"/>
        <v>1</v>
      </c>
      <c r="DT145" s="194">
        <f t="shared" si="270"/>
        <v>1</v>
      </c>
      <c r="DU145" s="194">
        <f t="shared" si="270"/>
        <v>1</v>
      </c>
      <c r="DV145" s="194">
        <f t="shared" si="270"/>
        <v>1</v>
      </c>
      <c r="DW145" s="194">
        <f t="shared" si="270"/>
        <v>1</v>
      </c>
      <c r="DX145" s="194">
        <f t="shared" si="270"/>
        <v>1</v>
      </c>
      <c r="DY145" s="194">
        <f t="shared" si="270"/>
        <v>1</v>
      </c>
      <c r="DZ145" s="194">
        <f t="shared" si="270"/>
        <v>1</v>
      </c>
      <c r="EA145" s="194">
        <f t="shared" si="271"/>
        <v>1</v>
      </c>
      <c r="EB145" s="194">
        <f t="shared" si="271"/>
        <v>1</v>
      </c>
      <c r="EC145" s="194">
        <f t="shared" si="271"/>
        <v>1</v>
      </c>
      <c r="ED145" s="194">
        <f t="shared" si="271"/>
        <v>1</v>
      </c>
      <c r="EE145" s="194">
        <f t="shared" si="271"/>
        <v>1</v>
      </c>
      <c r="EF145" s="194">
        <f t="shared" si="271"/>
        <v>1</v>
      </c>
      <c r="EG145" s="194">
        <f t="shared" si="271"/>
        <v>1</v>
      </c>
      <c r="EH145" s="194">
        <f t="shared" si="271"/>
        <v>1</v>
      </c>
      <c r="EI145" s="194">
        <f t="shared" si="271"/>
        <v>1</v>
      </c>
      <c r="EJ145" s="194">
        <f t="shared" si="271"/>
        <v>1</v>
      </c>
      <c r="EK145" s="194">
        <f t="shared" si="272"/>
        <v>1</v>
      </c>
      <c r="EL145" s="194">
        <f t="shared" si="272"/>
        <v>1</v>
      </c>
      <c r="EM145" s="194">
        <f t="shared" si="272"/>
        <v>1</v>
      </c>
      <c r="EN145" s="194">
        <f t="shared" si="272"/>
        <v>1</v>
      </c>
      <c r="EO145" s="194">
        <f t="shared" si="272"/>
        <v>1</v>
      </c>
      <c r="EP145" s="194">
        <f t="shared" si="272"/>
        <v>1</v>
      </c>
      <c r="EQ145" s="194">
        <f t="shared" si="272"/>
        <v>1</v>
      </c>
      <c r="ER145" s="194">
        <f t="shared" si="272"/>
        <v>1</v>
      </c>
      <c r="ES145" s="194">
        <f t="shared" si="272"/>
        <v>1</v>
      </c>
      <c r="ET145" s="194">
        <f t="shared" si="272"/>
        <v>1</v>
      </c>
      <c r="EU145" s="194">
        <f t="shared" si="272"/>
        <v>1</v>
      </c>
      <c r="EV145" s="194">
        <f t="shared" si="272"/>
        <v>1</v>
      </c>
      <c r="EW145" s="194">
        <f t="shared" si="260"/>
        <v>1</v>
      </c>
      <c r="EX145" s="194">
        <f t="shared" si="260"/>
        <v>1</v>
      </c>
      <c r="EY145" s="194">
        <f t="shared" si="260"/>
        <v>1</v>
      </c>
      <c r="EZ145" s="194">
        <f t="shared" si="260"/>
        <v>1</v>
      </c>
      <c r="FA145" s="194">
        <f t="shared" si="260"/>
        <v>1</v>
      </c>
      <c r="FB145" s="194">
        <f t="shared" si="260"/>
        <v>1</v>
      </c>
    </row>
    <row r="146" spans="2:158" ht="11.25" hidden="1" customHeight="1" outlineLevel="1" x14ac:dyDescent="0.2">
      <c r="B146" s="190"/>
      <c r="C146" s="288">
        <f t="shared" si="258"/>
        <v>32</v>
      </c>
      <c r="D146" s="288">
        <f t="shared" si="258"/>
        <v>0</v>
      </c>
      <c r="E146" s="289">
        <f t="shared" si="241"/>
        <v>43404</v>
      </c>
      <c r="F146" s="193">
        <v>1</v>
      </c>
      <c r="G146" s="193">
        <v>1</v>
      </c>
      <c r="H146" s="193">
        <v>1</v>
      </c>
      <c r="I146" s="193">
        <v>1</v>
      </c>
      <c r="J146" s="193">
        <v>1</v>
      </c>
      <c r="K146" s="193">
        <v>1</v>
      </c>
      <c r="L146" s="193">
        <v>1</v>
      </c>
      <c r="M146" s="193">
        <v>1</v>
      </c>
      <c r="N146" s="193">
        <v>1</v>
      </c>
      <c r="O146" s="193">
        <v>1</v>
      </c>
      <c r="P146" s="193">
        <v>1</v>
      </c>
      <c r="Q146" s="193">
        <v>1</v>
      </c>
      <c r="U146" s="194">
        <f t="shared" si="273"/>
        <v>1</v>
      </c>
      <c r="V146" s="194">
        <f t="shared" si="273"/>
        <v>1</v>
      </c>
      <c r="W146" s="194">
        <f t="shared" si="273"/>
        <v>1</v>
      </c>
      <c r="X146" s="194">
        <f t="shared" si="273"/>
        <v>1</v>
      </c>
      <c r="Y146" s="194">
        <f t="shared" si="273"/>
        <v>1</v>
      </c>
      <c r="Z146" s="194">
        <f t="shared" si="273"/>
        <v>1</v>
      </c>
      <c r="AA146" s="194">
        <f t="shared" si="273"/>
        <v>1</v>
      </c>
      <c r="AB146" s="194">
        <f t="shared" si="273"/>
        <v>1</v>
      </c>
      <c r="AC146" s="194">
        <f t="shared" si="273"/>
        <v>1</v>
      </c>
      <c r="AD146" s="194">
        <f t="shared" si="273"/>
        <v>1</v>
      </c>
      <c r="AE146" s="194">
        <f t="shared" ref="AE146:AN154" si="274">(AE$14&gt;=$E146)*INDEX($F146:$Q146,AE$16)</f>
        <v>1</v>
      </c>
      <c r="AF146" s="194">
        <f t="shared" si="274"/>
        <v>1</v>
      </c>
      <c r="AG146" s="194">
        <f t="shared" si="274"/>
        <v>1</v>
      </c>
      <c r="AH146" s="194">
        <f t="shared" si="274"/>
        <v>1</v>
      </c>
      <c r="AI146" s="194">
        <f t="shared" si="274"/>
        <v>1</v>
      </c>
      <c r="AJ146" s="194">
        <f t="shared" si="274"/>
        <v>1</v>
      </c>
      <c r="AK146" s="194">
        <f t="shared" si="274"/>
        <v>1</v>
      </c>
      <c r="AL146" s="194">
        <f t="shared" si="274"/>
        <v>1</v>
      </c>
      <c r="AM146" s="194">
        <f t="shared" si="274"/>
        <v>1</v>
      </c>
      <c r="AN146" s="194">
        <f t="shared" si="274"/>
        <v>1</v>
      </c>
      <c r="AO146" s="194">
        <f t="shared" ref="AO146:AX154" si="275">(AO$14&gt;=$E146)*INDEX($F146:$Q146,AO$16)</f>
        <v>1</v>
      </c>
      <c r="AP146" s="194">
        <f t="shared" si="275"/>
        <v>1</v>
      </c>
      <c r="AQ146" s="194">
        <f t="shared" si="275"/>
        <v>1</v>
      </c>
      <c r="AR146" s="194">
        <f t="shared" si="275"/>
        <v>1</v>
      </c>
      <c r="AS146" s="194">
        <f t="shared" si="275"/>
        <v>1</v>
      </c>
      <c r="AT146" s="194">
        <f t="shared" si="275"/>
        <v>1</v>
      </c>
      <c r="AU146" s="194">
        <f t="shared" si="275"/>
        <v>1</v>
      </c>
      <c r="AV146" s="194">
        <f t="shared" si="275"/>
        <v>1</v>
      </c>
      <c r="AW146" s="194">
        <f t="shared" si="275"/>
        <v>1</v>
      </c>
      <c r="AX146" s="194">
        <f t="shared" si="275"/>
        <v>1</v>
      </c>
      <c r="AY146" s="194">
        <f t="shared" ref="AY146:BH154" si="276">(AY$14&gt;=$E146)*INDEX($F146:$Q146,AY$16)</f>
        <v>1</v>
      </c>
      <c r="AZ146" s="194">
        <f t="shared" si="276"/>
        <v>1</v>
      </c>
      <c r="BA146" s="194">
        <f t="shared" si="276"/>
        <v>1</v>
      </c>
      <c r="BB146" s="194">
        <f t="shared" si="276"/>
        <v>1</v>
      </c>
      <c r="BC146" s="194">
        <f t="shared" si="276"/>
        <v>1</v>
      </c>
      <c r="BD146" s="194">
        <f t="shared" si="276"/>
        <v>1</v>
      </c>
      <c r="BE146" s="194">
        <f t="shared" si="276"/>
        <v>1</v>
      </c>
      <c r="BF146" s="194">
        <f t="shared" si="276"/>
        <v>1</v>
      </c>
      <c r="BG146" s="194">
        <f t="shared" si="276"/>
        <v>1</v>
      </c>
      <c r="BH146" s="194">
        <f t="shared" si="276"/>
        <v>1</v>
      </c>
      <c r="BI146" s="194">
        <f t="shared" ref="BI146:BR154" si="277">(BI$14&gt;=$E146)*INDEX($F146:$Q146,BI$16)</f>
        <v>1</v>
      </c>
      <c r="BJ146" s="194">
        <f t="shared" si="277"/>
        <v>1</v>
      </c>
      <c r="BK146" s="194">
        <f t="shared" si="277"/>
        <v>1</v>
      </c>
      <c r="BL146" s="194">
        <f t="shared" si="277"/>
        <v>1</v>
      </c>
      <c r="BM146" s="194">
        <f t="shared" si="277"/>
        <v>1</v>
      </c>
      <c r="BN146" s="194">
        <f t="shared" si="277"/>
        <v>1</v>
      </c>
      <c r="BO146" s="194">
        <f t="shared" si="277"/>
        <v>1</v>
      </c>
      <c r="BP146" s="194">
        <f t="shared" si="277"/>
        <v>1</v>
      </c>
      <c r="BQ146" s="194">
        <f t="shared" si="277"/>
        <v>1</v>
      </c>
      <c r="BR146" s="194">
        <f t="shared" si="277"/>
        <v>1</v>
      </c>
      <c r="BS146" s="194">
        <f t="shared" ref="BS146:CB154" si="278">(BS$14&gt;=$E146)*INDEX($F146:$Q146,BS$16)</f>
        <v>1</v>
      </c>
      <c r="BT146" s="194">
        <f t="shared" si="278"/>
        <v>1</v>
      </c>
      <c r="BU146" s="194">
        <f t="shared" si="278"/>
        <v>1</v>
      </c>
      <c r="BV146" s="194">
        <f t="shared" si="278"/>
        <v>1</v>
      </c>
      <c r="BW146" s="194">
        <f t="shared" si="278"/>
        <v>1</v>
      </c>
      <c r="BX146" s="194">
        <f t="shared" si="278"/>
        <v>1</v>
      </c>
      <c r="BY146" s="194">
        <f t="shared" si="278"/>
        <v>1</v>
      </c>
      <c r="BZ146" s="194">
        <f t="shared" si="278"/>
        <v>1</v>
      </c>
      <c r="CA146" s="194">
        <f t="shared" si="278"/>
        <v>1</v>
      </c>
      <c r="CB146" s="194">
        <f t="shared" si="278"/>
        <v>1</v>
      </c>
      <c r="CC146" s="194">
        <f t="shared" ref="CC146:CL154" si="279">(CC$14&gt;=$E146)*INDEX($F146:$Q146,CC$16)</f>
        <v>1</v>
      </c>
      <c r="CD146" s="194">
        <f t="shared" si="279"/>
        <v>1</v>
      </c>
      <c r="CE146" s="194">
        <f t="shared" si="279"/>
        <v>1</v>
      </c>
      <c r="CF146" s="194">
        <f t="shared" si="279"/>
        <v>1</v>
      </c>
      <c r="CG146" s="194">
        <f t="shared" si="279"/>
        <v>1</v>
      </c>
      <c r="CH146" s="194">
        <f t="shared" si="279"/>
        <v>1</v>
      </c>
      <c r="CI146" s="194">
        <f t="shared" si="279"/>
        <v>1</v>
      </c>
      <c r="CJ146" s="194">
        <f t="shared" si="279"/>
        <v>1</v>
      </c>
      <c r="CK146" s="194">
        <f t="shared" si="279"/>
        <v>1</v>
      </c>
      <c r="CL146" s="194">
        <f t="shared" si="279"/>
        <v>1</v>
      </c>
      <c r="CM146" s="194">
        <f t="shared" ref="CM146:CV154" si="280">(CM$14&gt;=$E146)*INDEX($F146:$Q146,CM$16)</f>
        <v>1</v>
      </c>
      <c r="CN146" s="194">
        <f t="shared" si="280"/>
        <v>1</v>
      </c>
      <c r="CO146" s="194">
        <f t="shared" si="280"/>
        <v>1</v>
      </c>
      <c r="CP146" s="194">
        <f t="shared" si="280"/>
        <v>1</v>
      </c>
      <c r="CQ146" s="194">
        <f t="shared" si="280"/>
        <v>1</v>
      </c>
      <c r="CR146" s="194">
        <f t="shared" si="280"/>
        <v>1</v>
      </c>
      <c r="CS146" s="194">
        <f t="shared" si="280"/>
        <v>1</v>
      </c>
      <c r="CT146" s="194">
        <f t="shared" si="280"/>
        <v>1</v>
      </c>
      <c r="CU146" s="194">
        <f t="shared" si="280"/>
        <v>1</v>
      </c>
      <c r="CV146" s="194">
        <f t="shared" si="280"/>
        <v>1</v>
      </c>
      <c r="CW146" s="194">
        <f t="shared" ref="CW146:DF154" si="281">(CW$14&gt;=$E146)*INDEX($F146:$Q146,CW$16)</f>
        <v>1</v>
      </c>
      <c r="CX146" s="194">
        <f t="shared" si="281"/>
        <v>1</v>
      </c>
      <c r="CY146" s="194">
        <f t="shared" si="281"/>
        <v>1</v>
      </c>
      <c r="CZ146" s="194">
        <f t="shared" si="281"/>
        <v>1</v>
      </c>
      <c r="DA146" s="194">
        <f t="shared" si="281"/>
        <v>1</v>
      </c>
      <c r="DB146" s="194">
        <f t="shared" si="281"/>
        <v>1</v>
      </c>
      <c r="DC146" s="194">
        <f t="shared" si="281"/>
        <v>1</v>
      </c>
      <c r="DD146" s="194">
        <f t="shared" si="281"/>
        <v>1</v>
      </c>
      <c r="DE146" s="194">
        <f t="shared" si="281"/>
        <v>1</v>
      </c>
      <c r="DF146" s="194">
        <f t="shared" si="281"/>
        <v>1</v>
      </c>
      <c r="DG146" s="194">
        <f t="shared" ref="DG146:DP154" si="282">(DG$14&gt;=$E146)*INDEX($F146:$Q146,DG$16)</f>
        <v>1</v>
      </c>
      <c r="DH146" s="194">
        <f t="shared" si="282"/>
        <v>1</v>
      </c>
      <c r="DI146" s="194">
        <f t="shared" si="282"/>
        <v>1</v>
      </c>
      <c r="DJ146" s="194">
        <f t="shared" si="282"/>
        <v>1</v>
      </c>
      <c r="DK146" s="194">
        <f t="shared" si="282"/>
        <v>1</v>
      </c>
      <c r="DL146" s="194">
        <f t="shared" si="282"/>
        <v>1</v>
      </c>
      <c r="DM146" s="194">
        <f t="shared" si="282"/>
        <v>1</v>
      </c>
      <c r="DN146" s="194">
        <f t="shared" si="282"/>
        <v>1</v>
      </c>
      <c r="DO146" s="194">
        <f t="shared" si="282"/>
        <v>1</v>
      </c>
      <c r="DP146" s="194">
        <f t="shared" si="282"/>
        <v>1</v>
      </c>
      <c r="DQ146" s="194">
        <f t="shared" ref="DQ146:DZ154" si="283">(DQ$14&gt;=$E146)*INDEX($F146:$Q146,DQ$16)</f>
        <v>1</v>
      </c>
      <c r="DR146" s="194">
        <f t="shared" si="283"/>
        <v>1</v>
      </c>
      <c r="DS146" s="194">
        <f t="shared" si="283"/>
        <v>1</v>
      </c>
      <c r="DT146" s="194">
        <f t="shared" si="283"/>
        <v>1</v>
      </c>
      <c r="DU146" s="194">
        <f t="shared" si="283"/>
        <v>1</v>
      </c>
      <c r="DV146" s="194">
        <f t="shared" si="283"/>
        <v>1</v>
      </c>
      <c r="DW146" s="194">
        <f t="shared" si="283"/>
        <v>1</v>
      </c>
      <c r="DX146" s="194">
        <f t="shared" si="283"/>
        <v>1</v>
      </c>
      <c r="DY146" s="194">
        <f t="shared" si="283"/>
        <v>1</v>
      </c>
      <c r="DZ146" s="194">
        <f t="shared" si="283"/>
        <v>1</v>
      </c>
      <c r="EA146" s="194">
        <f t="shared" ref="EA146:EJ154" si="284">(EA$14&gt;=$E146)*INDEX($F146:$Q146,EA$16)</f>
        <v>1</v>
      </c>
      <c r="EB146" s="194">
        <f t="shared" si="284"/>
        <v>1</v>
      </c>
      <c r="EC146" s="194">
        <f t="shared" si="284"/>
        <v>1</v>
      </c>
      <c r="ED146" s="194">
        <f t="shared" si="284"/>
        <v>1</v>
      </c>
      <c r="EE146" s="194">
        <f t="shared" si="284"/>
        <v>1</v>
      </c>
      <c r="EF146" s="194">
        <f t="shared" si="284"/>
        <v>1</v>
      </c>
      <c r="EG146" s="194">
        <f t="shared" si="284"/>
        <v>1</v>
      </c>
      <c r="EH146" s="194">
        <f t="shared" si="284"/>
        <v>1</v>
      </c>
      <c r="EI146" s="194">
        <f t="shared" si="284"/>
        <v>1</v>
      </c>
      <c r="EJ146" s="194">
        <f t="shared" si="284"/>
        <v>1</v>
      </c>
      <c r="EK146" s="194">
        <f t="shared" ref="EK146:EZ154" si="285">(EK$14&gt;=$E146)*INDEX($F146:$Q146,EK$16)</f>
        <v>1</v>
      </c>
      <c r="EL146" s="194">
        <f t="shared" si="285"/>
        <v>1</v>
      </c>
      <c r="EM146" s="194">
        <f t="shared" si="285"/>
        <v>1</v>
      </c>
      <c r="EN146" s="194">
        <f t="shared" si="285"/>
        <v>1</v>
      </c>
      <c r="EO146" s="194">
        <f t="shared" si="285"/>
        <v>1</v>
      </c>
      <c r="EP146" s="194">
        <f t="shared" si="285"/>
        <v>1</v>
      </c>
      <c r="EQ146" s="194">
        <f t="shared" si="285"/>
        <v>1</v>
      </c>
      <c r="ER146" s="194">
        <f t="shared" si="285"/>
        <v>1</v>
      </c>
      <c r="ES146" s="194">
        <f t="shared" si="285"/>
        <v>1</v>
      </c>
      <c r="ET146" s="194">
        <f t="shared" si="285"/>
        <v>1</v>
      </c>
      <c r="EU146" s="194">
        <f t="shared" si="285"/>
        <v>1</v>
      </c>
      <c r="EV146" s="194">
        <f t="shared" si="285"/>
        <v>1</v>
      </c>
      <c r="EW146" s="194">
        <f t="shared" si="285"/>
        <v>1</v>
      </c>
      <c r="EX146" s="194">
        <f t="shared" si="285"/>
        <v>1</v>
      </c>
      <c r="EY146" s="194">
        <f t="shared" si="285"/>
        <v>1</v>
      </c>
      <c r="EZ146" s="194">
        <f t="shared" si="285"/>
        <v>1</v>
      </c>
      <c r="FA146" s="194">
        <f t="shared" si="260"/>
        <v>1</v>
      </c>
      <c r="FB146" s="194">
        <f t="shared" si="260"/>
        <v>1</v>
      </c>
    </row>
    <row r="147" spans="2:158" ht="11.25" hidden="1" customHeight="1" outlineLevel="1" x14ac:dyDescent="0.2">
      <c r="B147" s="190"/>
      <c r="C147" s="288">
        <f t="shared" si="258"/>
        <v>33</v>
      </c>
      <c r="D147" s="288">
        <f t="shared" si="258"/>
        <v>0</v>
      </c>
      <c r="E147" s="289">
        <f t="shared" si="241"/>
        <v>43404</v>
      </c>
      <c r="F147" s="193">
        <v>1</v>
      </c>
      <c r="G147" s="193">
        <v>1</v>
      </c>
      <c r="H147" s="193">
        <v>1</v>
      </c>
      <c r="I147" s="193">
        <v>1</v>
      </c>
      <c r="J147" s="193">
        <v>1</v>
      </c>
      <c r="K147" s="193">
        <v>1</v>
      </c>
      <c r="L147" s="193">
        <v>1</v>
      </c>
      <c r="M147" s="193">
        <v>1</v>
      </c>
      <c r="N147" s="193">
        <v>1</v>
      </c>
      <c r="O147" s="193">
        <v>1</v>
      </c>
      <c r="P147" s="193">
        <v>1</v>
      </c>
      <c r="Q147" s="193">
        <v>1</v>
      </c>
      <c r="U147" s="194">
        <f t="shared" si="273"/>
        <v>1</v>
      </c>
      <c r="V147" s="194">
        <f t="shared" si="273"/>
        <v>1</v>
      </c>
      <c r="W147" s="194">
        <f t="shared" si="273"/>
        <v>1</v>
      </c>
      <c r="X147" s="194">
        <f t="shared" si="273"/>
        <v>1</v>
      </c>
      <c r="Y147" s="194">
        <f t="shared" si="273"/>
        <v>1</v>
      </c>
      <c r="Z147" s="194">
        <f t="shared" si="273"/>
        <v>1</v>
      </c>
      <c r="AA147" s="194">
        <f t="shared" si="273"/>
        <v>1</v>
      </c>
      <c r="AB147" s="194">
        <f t="shared" si="273"/>
        <v>1</v>
      </c>
      <c r="AC147" s="194">
        <f t="shared" si="273"/>
        <v>1</v>
      </c>
      <c r="AD147" s="194">
        <f t="shared" si="273"/>
        <v>1</v>
      </c>
      <c r="AE147" s="194">
        <f t="shared" si="274"/>
        <v>1</v>
      </c>
      <c r="AF147" s="194">
        <f t="shared" si="274"/>
        <v>1</v>
      </c>
      <c r="AG147" s="194">
        <f t="shared" si="274"/>
        <v>1</v>
      </c>
      <c r="AH147" s="194">
        <f t="shared" si="274"/>
        <v>1</v>
      </c>
      <c r="AI147" s="194">
        <f t="shared" si="274"/>
        <v>1</v>
      </c>
      <c r="AJ147" s="194">
        <f t="shared" si="274"/>
        <v>1</v>
      </c>
      <c r="AK147" s="194">
        <f t="shared" si="274"/>
        <v>1</v>
      </c>
      <c r="AL147" s="194">
        <f t="shared" si="274"/>
        <v>1</v>
      </c>
      <c r="AM147" s="194">
        <f t="shared" si="274"/>
        <v>1</v>
      </c>
      <c r="AN147" s="194">
        <f t="shared" si="274"/>
        <v>1</v>
      </c>
      <c r="AO147" s="194">
        <f t="shared" si="275"/>
        <v>1</v>
      </c>
      <c r="AP147" s="194">
        <f t="shared" si="275"/>
        <v>1</v>
      </c>
      <c r="AQ147" s="194">
        <f t="shared" si="275"/>
        <v>1</v>
      </c>
      <c r="AR147" s="194">
        <f t="shared" si="275"/>
        <v>1</v>
      </c>
      <c r="AS147" s="194">
        <f t="shared" si="275"/>
        <v>1</v>
      </c>
      <c r="AT147" s="194">
        <f t="shared" si="275"/>
        <v>1</v>
      </c>
      <c r="AU147" s="194">
        <f t="shared" si="275"/>
        <v>1</v>
      </c>
      <c r="AV147" s="194">
        <f t="shared" si="275"/>
        <v>1</v>
      </c>
      <c r="AW147" s="194">
        <f t="shared" si="275"/>
        <v>1</v>
      </c>
      <c r="AX147" s="194">
        <f t="shared" si="275"/>
        <v>1</v>
      </c>
      <c r="AY147" s="194">
        <f t="shared" si="276"/>
        <v>1</v>
      </c>
      <c r="AZ147" s="194">
        <f t="shared" si="276"/>
        <v>1</v>
      </c>
      <c r="BA147" s="194">
        <f t="shared" si="276"/>
        <v>1</v>
      </c>
      <c r="BB147" s="194">
        <f t="shared" si="276"/>
        <v>1</v>
      </c>
      <c r="BC147" s="194">
        <f t="shared" si="276"/>
        <v>1</v>
      </c>
      <c r="BD147" s="194">
        <f t="shared" si="276"/>
        <v>1</v>
      </c>
      <c r="BE147" s="194">
        <f t="shared" si="276"/>
        <v>1</v>
      </c>
      <c r="BF147" s="194">
        <f t="shared" si="276"/>
        <v>1</v>
      </c>
      <c r="BG147" s="194">
        <f t="shared" si="276"/>
        <v>1</v>
      </c>
      <c r="BH147" s="194">
        <f t="shared" si="276"/>
        <v>1</v>
      </c>
      <c r="BI147" s="194">
        <f t="shared" si="277"/>
        <v>1</v>
      </c>
      <c r="BJ147" s="194">
        <f t="shared" si="277"/>
        <v>1</v>
      </c>
      <c r="BK147" s="194">
        <f t="shared" si="277"/>
        <v>1</v>
      </c>
      <c r="BL147" s="194">
        <f t="shared" si="277"/>
        <v>1</v>
      </c>
      <c r="BM147" s="194">
        <f t="shared" si="277"/>
        <v>1</v>
      </c>
      <c r="BN147" s="194">
        <f t="shared" si="277"/>
        <v>1</v>
      </c>
      <c r="BO147" s="194">
        <f t="shared" si="277"/>
        <v>1</v>
      </c>
      <c r="BP147" s="194">
        <f t="shared" si="277"/>
        <v>1</v>
      </c>
      <c r="BQ147" s="194">
        <f t="shared" si="277"/>
        <v>1</v>
      </c>
      <c r="BR147" s="194">
        <f t="shared" si="277"/>
        <v>1</v>
      </c>
      <c r="BS147" s="194">
        <f t="shared" si="278"/>
        <v>1</v>
      </c>
      <c r="BT147" s="194">
        <f t="shared" si="278"/>
        <v>1</v>
      </c>
      <c r="BU147" s="194">
        <f t="shared" si="278"/>
        <v>1</v>
      </c>
      <c r="BV147" s="194">
        <f t="shared" si="278"/>
        <v>1</v>
      </c>
      <c r="BW147" s="194">
        <f t="shared" si="278"/>
        <v>1</v>
      </c>
      <c r="BX147" s="194">
        <f t="shared" si="278"/>
        <v>1</v>
      </c>
      <c r="BY147" s="194">
        <f t="shared" si="278"/>
        <v>1</v>
      </c>
      <c r="BZ147" s="194">
        <f t="shared" si="278"/>
        <v>1</v>
      </c>
      <c r="CA147" s="194">
        <f t="shared" si="278"/>
        <v>1</v>
      </c>
      <c r="CB147" s="194">
        <f t="shared" si="278"/>
        <v>1</v>
      </c>
      <c r="CC147" s="194">
        <f t="shared" si="279"/>
        <v>1</v>
      </c>
      <c r="CD147" s="194">
        <f t="shared" si="279"/>
        <v>1</v>
      </c>
      <c r="CE147" s="194">
        <f t="shared" si="279"/>
        <v>1</v>
      </c>
      <c r="CF147" s="194">
        <f t="shared" si="279"/>
        <v>1</v>
      </c>
      <c r="CG147" s="194">
        <f t="shared" si="279"/>
        <v>1</v>
      </c>
      <c r="CH147" s="194">
        <f t="shared" si="279"/>
        <v>1</v>
      </c>
      <c r="CI147" s="194">
        <f t="shared" si="279"/>
        <v>1</v>
      </c>
      <c r="CJ147" s="194">
        <f t="shared" si="279"/>
        <v>1</v>
      </c>
      <c r="CK147" s="194">
        <f t="shared" si="279"/>
        <v>1</v>
      </c>
      <c r="CL147" s="194">
        <f t="shared" si="279"/>
        <v>1</v>
      </c>
      <c r="CM147" s="194">
        <f t="shared" si="280"/>
        <v>1</v>
      </c>
      <c r="CN147" s="194">
        <f t="shared" si="280"/>
        <v>1</v>
      </c>
      <c r="CO147" s="194">
        <f t="shared" si="280"/>
        <v>1</v>
      </c>
      <c r="CP147" s="194">
        <f t="shared" si="280"/>
        <v>1</v>
      </c>
      <c r="CQ147" s="194">
        <f t="shared" si="280"/>
        <v>1</v>
      </c>
      <c r="CR147" s="194">
        <f t="shared" si="280"/>
        <v>1</v>
      </c>
      <c r="CS147" s="194">
        <f t="shared" si="280"/>
        <v>1</v>
      </c>
      <c r="CT147" s="194">
        <f t="shared" si="280"/>
        <v>1</v>
      </c>
      <c r="CU147" s="194">
        <f t="shared" si="280"/>
        <v>1</v>
      </c>
      <c r="CV147" s="194">
        <f t="shared" si="280"/>
        <v>1</v>
      </c>
      <c r="CW147" s="194">
        <f t="shared" si="281"/>
        <v>1</v>
      </c>
      <c r="CX147" s="194">
        <f t="shared" si="281"/>
        <v>1</v>
      </c>
      <c r="CY147" s="194">
        <f t="shared" si="281"/>
        <v>1</v>
      </c>
      <c r="CZ147" s="194">
        <f t="shared" si="281"/>
        <v>1</v>
      </c>
      <c r="DA147" s="194">
        <f t="shared" si="281"/>
        <v>1</v>
      </c>
      <c r="DB147" s="194">
        <f t="shared" si="281"/>
        <v>1</v>
      </c>
      <c r="DC147" s="194">
        <f t="shared" si="281"/>
        <v>1</v>
      </c>
      <c r="DD147" s="194">
        <f t="shared" si="281"/>
        <v>1</v>
      </c>
      <c r="DE147" s="194">
        <f t="shared" si="281"/>
        <v>1</v>
      </c>
      <c r="DF147" s="194">
        <f t="shared" si="281"/>
        <v>1</v>
      </c>
      <c r="DG147" s="194">
        <f t="shared" si="282"/>
        <v>1</v>
      </c>
      <c r="DH147" s="194">
        <f t="shared" si="282"/>
        <v>1</v>
      </c>
      <c r="DI147" s="194">
        <f t="shared" si="282"/>
        <v>1</v>
      </c>
      <c r="DJ147" s="194">
        <f t="shared" si="282"/>
        <v>1</v>
      </c>
      <c r="DK147" s="194">
        <f t="shared" si="282"/>
        <v>1</v>
      </c>
      <c r="DL147" s="194">
        <f t="shared" si="282"/>
        <v>1</v>
      </c>
      <c r="DM147" s="194">
        <f t="shared" si="282"/>
        <v>1</v>
      </c>
      <c r="DN147" s="194">
        <f t="shared" si="282"/>
        <v>1</v>
      </c>
      <c r="DO147" s="194">
        <f t="shared" si="282"/>
        <v>1</v>
      </c>
      <c r="DP147" s="194">
        <f t="shared" si="282"/>
        <v>1</v>
      </c>
      <c r="DQ147" s="194">
        <f t="shared" si="283"/>
        <v>1</v>
      </c>
      <c r="DR147" s="194">
        <f t="shared" si="283"/>
        <v>1</v>
      </c>
      <c r="DS147" s="194">
        <f t="shared" si="283"/>
        <v>1</v>
      </c>
      <c r="DT147" s="194">
        <f t="shared" si="283"/>
        <v>1</v>
      </c>
      <c r="DU147" s="194">
        <f t="shared" si="283"/>
        <v>1</v>
      </c>
      <c r="DV147" s="194">
        <f t="shared" si="283"/>
        <v>1</v>
      </c>
      <c r="DW147" s="194">
        <f t="shared" si="283"/>
        <v>1</v>
      </c>
      <c r="DX147" s="194">
        <f t="shared" si="283"/>
        <v>1</v>
      </c>
      <c r="DY147" s="194">
        <f t="shared" si="283"/>
        <v>1</v>
      </c>
      <c r="DZ147" s="194">
        <f t="shared" si="283"/>
        <v>1</v>
      </c>
      <c r="EA147" s="194">
        <f t="shared" si="284"/>
        <v>1</v>
      </c>
      <c r="EB147" s="194">
        <f t="shared" si="284"/>
        <v>1</v>
      </c>
      <c r="EC147" s="194">
        <f t="shared" si="284"/>
        <v>1</v>
      </c>
      <c r="ED147" s="194">
        <f t="shared" si="284"/>
        <v>1</v>
      </c>
      <c r="EE147" s="194">
        <f t="shared" si="284"/>
        <v>1</v>
      </c>
      <c r="EF147" s="194">
        <f t="shared" si="284"/>
        <v>1</v>
      </c>
      <c r="EG147" s="194">
        <f t="shared" si="284"/>
        <v>1</v>
      </c>
      <c r="EH147" s="194">
        <f t="shared" si="284"/>
        <v>1</v>
      </c>
      <c r="EI147" s="194">
        <f t="shared" si="284"/>
        <v>1</v>
      </c>
      <c r="EJ147" s="194">
        <f t="shared" si="284"/>
        <v>1</v>
      </c>
      <c r="EK147" s="194">
        <f t="shared" si="285"/>
        <v>1</v>
      </c>
      <c r="EL147" s="194">
        <f t="shared" si="285"/>
        <v>1</v>
      </c>
      <c r="EM147" s="194">
        <f t="shared" si="285"/>
        <v>1</v>
      </c>
      <c r="EN147" s="194">
        <f t="shared" si="285"/>
        <v>1</v>
      </c>
      <c r="EO147" s="194">
        <f t="shared" si="285"/>
        <v>1</v>
      </c>
      <c r="EP147" s="194">
        <f t="shared" si="285"/>
        <v>1</v>
      </c>
      <c r="EQ147" s="194">
        <f t="shared" si="285"/>
        <v>1</v>
      </c>
      <c r="ER147" s="194">
        <f t="shared" si="285"/>
        <v>1</v>
      </c>
      <c r="ES147" s="194">
        <f t="shared" si="285"/>
        <v>1</v>
      </c>
      <c r="ET147" s="194">
        <f t="shared" si="285"/>
        <v>1</v>
      </c>
      <c r="EU147" s="194">
        <f t="shared" si="285"/>
        <v>1</v>
      </c>
      <c r="EV147" s="194">
        <f t="shared" si="285"/>
        <v>1</v>
      </c>
      <c r="EW147" s="194">
        <f t="shared" si="260"/>
        <v>1</v>
      </c>
      <c r="EX147" s="194">
        <f t="shared" si="260"/>
        <v>1</v>
      </c>
      <c r="EY147" s="194">
        <f t="shared" si="260"/>
        <v>1</v>
      </c>
      <c r="EZ147" s="194">
        <f t="shared" si="260"/>
        <v>1</v>
      </c>
      <c r="FA147" s="194">
        <f t="shared" si="260"/>
        <v>1</v>
      </c>
      <c r="FB147" s="194">
        <f t="shared" si="260"/>
        <v>1</v>
      </c>
    </row>
    <row r="148" spans="2:158" ht="11.25" hidden="1" customHeight="1" outlineLevel="1" x14ac:dyDescent="0.2">
      <c r="B148" s="190"/>
      <c r="C148" s="288">
        <f t="shared" si="258"/>
        <v>34</v>
      </c>
      <c r="D148" s="288">
        <f t="shared" si="258"/>
        <v>0</v>
      </c>
      <c r="E148" s="289">
        <f t="shared" si="241"/>
        <v>43404</v>
      </c>
      <c r="F148" s="193">
        <v>1</v>
      </c>
      <c r="G148" s="193">
        <v>1</v>
      </c>
      <c r="H148" s="193">
        <v>1</v>
      </c>
      <c r="I148" s="193">
        <v>1</v>
      </c>
      <c r="J148" s="193">
        <v>1</v>
      </c>
      <c r="K148" s="193">
        <v>1</v>
      </c>
      <c r="L148" s="193">
        <v>1</v>
      </c>
      <c r="M148" s="193">
        <v>1</v>
      </c>
      <c r="N148" s="193">
        <v>1</v>
      </c>
      <c r="O148" s="193">
        <v>1</v>
      </c>
      <c r="P148" s="193">
        <v>1</v>
      </c>
      <c r="Q148" s="193">
        <v>1</v>
      </c>
      <c r="U148" s="194">
        <f t="shared" si="273"/>
        <v>1</v>
      </c>
      <c r="V148" s="194">
        <f t="shared" si="273"/>
        <v>1</v>
      </c>
      <c r="W148" s="194">
        <f t="shared" si="273"/>
        <v>1</v>
      </c>
      <c r="X148" s="194">
        <f t="shared" si="273"/>
        <v>1</v>
      </c>
      <c r="Y148" s="194">
        <f t="shared" si="273"/>
        <v>1</v>
      </c>
      <c r="Z148" s="194">
        <f t="shared" si="273"/>
        <v>1</v>
      </c>
      <c r="AA148" s="194">
        <f t="shared" si="273"/>
        <v>1</v>
      </c>
      <c r="AB148" s="194">
        <f t="shared" si="273"/>
        <v>1</v>
      </c>
      <c r="AC148" s="194">
        <f t="shared" si="273"/>
        <v>1</v>
      </c>
      <c r="AD148" s="194">
        <f t="shared" si="273"/>
        <v>1</v>
      </c>
      <c r="AE148" s="194">
        <f t="shared" si="274"/>
        <v>1</v>
      </c>
      <c r="AF148" s="194">
        <f t="shared" si="274"/>
        <v>1</v>
      </c>
      <c r="AG148" s="194">
        <f t="shared" si="274"/>
        <v>1</v>
      </c>
      <c r="AH148" s="194">
        <f t="shared" si="274"/>
        <v>1</v>
      </c>
      <c r="AI148" s="194">
        <f t="shared" si="274"/>
        <v>1</v>
      </c>
      <c r="AJ148" s="194">
        <f t="shared" si="274"/>
        <v>1</v>
      </c>
      <c r="AK148" s="194">
        <f t="shared" si="274"/>
        <v>1</v>
      </c>
      <c r="AL148" s="194">
        <f t="shared" si="274"/>
        <v>1</v>
      </c>
      <c r="AM148" s="194">
        <f t="shared" si="274"/>
        <v>1</v>
      </c>
      <c r="AN148" s="194">
        <f t="shared" si="274"/>
        <v>1</v>
      </c>
      <c r="AO148" s="194">
        <f t="shared" si="275"/>
        <v>1</v>
      </c>
      <c r="AP148" s="194">
        <f t="shared" si="275"/>
        <v>1</v>
      </c>
      <c r="AQ148" s="194">
        <f t="shared" si="275"/>
        <v>1</v>
      </c>
      <c r="AR148" s="194">
        <f t="shared" si="275"/>
        <v>1</v>
      </c>
      <c r="AS148" s="194">
        <f t="shared" si="275"/>
        <v>1</v>
      </c>
      <c r="AT148" s="194">
        <f t="shared" si="275"/>
        <v>1</v>
      </c>
      <c r="AU148" s="194">
        <f t="shared" si="275"/>
        <v>1</v>
      </c>
      <c r="AV148" s="194">
        <f t="shared" si="275"/>
        <v>1</v>
      </c>
      <c r="AW148" s="194">
        <f t="shared" si="275"/>
        <v>1</v>
      </c>
      <c r="AX148" s="194">
        <f t="shared" si="275"/>
        <v>1</v>
      </c>
      <c r="AY148" s="194">
        <f t="shared" si="276"/>
        <v>1</v>
      </c>
      <c r="AZ148" s="194">
        <f t="shared" si="276"/>
        <v>1</v>
      </c>
      <c r="BA148" s="194">
        <f t="shared" si="276"/>
        <v>1</v>
      </c>
      <c r="BB148" s="194">
        <f t="shared" si="276"/>
        <v>1</v>
      </c>
      <c r="BC148" s="194">
        <f t="shared" si="276"/>
        <v>1</v>
      </c>
      <c r="BD148" s="194">
        <f t="shared" si="276"/>
        <v>1</v>
      </c>
      <c r="BE148" s="194">
        <f t="shared" si="276"/>
        <v>1</v>
      </c>
      <c r="BF148" s="194">
        <f t="shared" si="276"/>
        <v>1</v>
      </c>
      <c r="BG148" s="194">
        <f t="shared" si="276"/>
        <v>1</v>
      </c>
      <c r="BH148" s="194">
        <f t="shared" si="276"/>
        <v>1</v>
      </c>
      <c r="BI148" s="194">
        <f t="shared" si="277"/>
        <v>1</v>
      </c>
      <c r="BJ148" s="194">
        <f t="shared" si="277"/>
        <v>1</v>
      </c>
      <c r="BK148" s="194">
        <f t="shared" si="277"/>
        <v>1</v>
      </c>
      <c r="BL148" s="194">
        <f t="shared" si="277"/>
        <v>1</v>
      </c>
      <c r="BM148" s="194">
        <f t="shared" si="277"/>
        <v>1</v>
      </c>
      <c r="BN148" s="194">
        <f t="shared" si="277"/>
        <v>1</v>
      </c>
      <c r="BO148" s="194">
        <f t="shared" si="277"/>
        <v>1</v>
      </c>
      <c r="BP148" s="194">
        <f t="shared" si="277"/>
        <v>1</v>
      </c>
      <c r="BQ148" s="194">
        <f t="shared" si="277"/>
        <v>1</v>
      </c>
      <c r="BR148" s="194">
        <f t="shared" si="277"/>
        <v>1</v>
      </c>
      <c r="BS148" s="194">
        <f t="shared" si="278"/>
        <v>1</v>
      </c>
      <c r="BT148" s="194">
        <f t="shared" si="278"/>
        <v>1</v>
      </c>
      <c r="BU148" s="194">
        <f t="shared" si="278"/>
        <v>1</v>
      </c>
      <c r="BV148" s="194">
        <f t="shared" si="278"/>
        <v>1</v>
      </c>
      <c r="BW148" s="194">
        <f t="shared" si="278"/>
        <v>1</v>
      </c>
      <c r="BX148" s="194">
        <f t="shared" si="278"/>
        <v>1</v>
      </c>
      <c r="BY148" s="194">
        <f t="shared" si="278"/>
        <v>1</v>
      </c>
      <c r="BZ148" s="194">
        <f t="shared" si="278"/>
        <v>1</v>
      </c>
      <c r="CA148" s="194">
        <f t="shared" si="278"/>
        <v>1</v>
      </c>
      <c r="CB148" s="194">
        <f t="shared" si="278"/>
        <v>1</v>
      </c>
      <c r="CC148" s="194">
        <f t="shared" si="279"/>
        <v>1</v>
      </c>
      <c r="CD148" s="194">
        <f t="shared" si="279"/>
        <v>1</v>
      </c>
      <c r="CE148" s="194">
        <f t="shared" si="279"/>
        <v>1</v>
      </c>
      <c r="CF148" s="194">
        <f t="shared" si="279"/>
        <v>1</v>
      </c>
      <c r="CG148" s="194">
        <f t="shared" si="279"/>
        <v>1</v>
      </c>
      <c r="CH148" s="194">
        <f t="shared" si="279"/>
        <v>1</v>
      </c>
      <c r="CI148" s="194">
        <f t="shared" si="279"/>
        <v>1</v>
      </c>
      <c r="CJ148" s="194">
        <f t="shared" si="279"/>
        <v>1</v>
      </c>
      <c r="CK148" s="194">
        <f t="shared" si="279"/>
        <v>1</v>
      </c>
      <c r="CL148" s="194">
        <f t="shared" si="279"/>
        <v>1</v>
      </c>
      <c r="CM148" s="194">
        <f t="shared" si="280"/>
        <v>1</v>
      </c>
      <c r="CN148" s="194">
        <f t="shared" si="280"/>
        <v>1</v>
      </c>
      <c r="CO148" s="194">
        <f t="shared" si="280"/>
        <v>1</v>
      </c>
      <c r="CP148" s="194">
        <f t="shared" si="280"/>
        <v>1</v>
      </c>
      <c r="CQ148" s="194">
        <f t="shared" si="280"/>
        <v>1</v>
      </c>
      <c r="CR148" s="194">
        <f t="shared" si="280"/>
        <v>1</v>
      </c>
      <c r="CS148" s="194">
        <f t="shared" si="280"/>
        <v>1</v>
      </c>
      <c r="CT148" s="194">
        <f t="shared" si="280"/>
        <v>1</v>
      </c>
      <c r="CU148" s="194">
        <f t="shared" si="280"/>
        <v>1</v>
      </c>
      <c r="CV148" s="194">
        <f t="shared" si="280"/>
        <v>1</v>
      </c>
      <c r="CW148" s="194">
        <f t="shared" si="281"/>
        <v>1</v>
      </c>
      <c r="CX148" s="194">
        <f t="shared" si="281"/>
        <v>1</v>
      </c>
      <c r="CY148" s="194">
        <f t="shared" si="281"/>
        <v>1</v>
      </c>
      <c r="CZ148" s="194">
        <f t="shared" si="281"/>
        <v>1</v>
      </c>
      <c r="DA148" s="194">
        <f t="shared" si="281"/>
        <v>1</v>
      </c>
      <c r="DB148" s="194">
        <f t="shared" si="281"/>
        <v>1</v>
      </c>
      <c r="DC148" s="194">
        <f t="shared" si="281"/>
        <v>1</v>
      </c>
      <c r="DD148" s="194">
        <f t="shared" si="281"/>
        <v>1</v>
      </c>
      <c r="DE148" s="194">
        <f t="shared" si="281"/>
        <v>1</v>
      </c>
      <c r="DF148" s="194">
        <f t="shared" si="281"/>
        <v>1</v>
      </c>
      <c r="DG148" s="194">
        <f t="shared" si="282"/>
        <v>1</v>
      </c>
      <c r="DH148" s="194">
        <f t="shared" si="282"/>
        <v>1</v>
      </c>
      <c r="DI148" s="194">
        <f t="shared" si="282"/>
        <v>1</v>
      </c>
      <c r="DJ148" s="194">
        <f t="shared" si="282"/>
        <v>1</v>
      </c>
      <c r="DK148" s="194">
        <f t="shared" si="282"/>
        <v>1</v>
      </c>
      <c r="DL148" s="194">
        <f t="shared" si="282"/>
        <v>1</v>
      </c>
      <c r="DM148" s="194">
        <f t="shared" si="282"/>
        <v>1</v>
      </c>
      <c r="DN148" s="194">
        <f t="shared" si="282"/>
        <v>1</v>
      </c>
      <c r="DO148" s="194">
        <f t="shared" si="282"/>
        <v>1</v>
      </c>
      <c r="DP148" s="194">
        <f t="shared" si="282"/>
        <v>1</v>
      </c>
      <c r="DQ148" s="194">
        <f t="shared" si="283"/>
        <v>1</v>
      </c>
      <c r="DR148" s="194">
        <f t="shared" si="283"/>
        <v>1</v>
      </c>
      <c r="DS148" s="194">
        <f t="shared" si="283"/>
        <v>1</v>
      </c>
      <c r="DT148" s="194">
        <f t="shared" si="283"/>
        <v>1</v>
      </c>
      <c r="DU148" s="194">
        <f t="shared" si="283"/>
        <v>1</v>
      </c>
      <c r="DV148" s="194">
        <f t="shared" si="283"/>
        <v>1</v>
      </c>
      <c r="DW148" s="194">
        <f t="shared" si="283"/>
        <v>1</v>
      </c>
      <c r="DX148" s="194">
        <f t="shared" si="283"/>
        <v>1</v>
      </c>
      <c r="DY148" s="194">
        <f t="shared" si="283"/>
        <v>1</v>
      </c>
      <c r="DZ148" s="194">
        <f t="shared" si="283"/>
        <v>1</v>
      </c>
      <c r="EA148" s="194">
        <f t="shared" si="284"/>
        <v>1</v>
      </c>
      <c r="EB148" s="194">
        <f t="shared" si="284"/>
        <v>1</v>
      </c>
      <c r="EC148" s="194">
        <f t="shared" si="284"/>
        <v>1</v>
      </c>
      <c r="ED148" s="194">
        <f t="shared" si="284"/>
        <v>1</v>
      </c>
      <c r="EE148" s="194">
        <f t="shared" si="284"/>
        <v>1</v>
      </c>
      <c r="EF148" s="194">
        <f t="shared" si="284"/>
        <v>1</v>
      </c>
      <c r="EG148" s="194">
        <f t="shared" si="284"/>
        <v>1</v>
      </c>
      <c r="EH148" s="194">
        <f t="shared" si="284"/>
        <v>1</v>
      </c>
      <c r="EI148" s="194">
        <f t="shared" si="284"/>
        <v>1</v>
      </c>
      <c r="EJ148" s="194">
        <f t="shared" si="284"/>
        <v>1</v>
      </c>
      <c r="EK148" s="194">
        <f t="shared" si="285"/>
        <v>1</v>
      </c>
      <c r="EL148" s="194">
        <f t="shared" si="285"/>
        <v>1</v>
      </c>
      <c r="EM148" s="194">
        <f t="shared" si="285"/>
        <v>1</v>
      </c>
      <c r="EN148" s="194">
        <f t="shared" si="285"/>
        <v>1</v>
      </c>
      <c r="EO148" s="194">
        <f t="shared" si="285"/>
        <v>1</v>
      </c>
      <c r="EP148" s="194">
        <f t="shared" si="285"/>
        <v>1</v>
      </c>
      <c r="EQ148" s="194">
        <f t="shared" si="285"/>
        <v>1</v>
      </c>
      <c r="ER148" s="194">
        <f t="shared" si="285"/>
        <v>1</v>
      </c>
      <c r="ES148" s="194">
        <f t="shared" si="285"/>
        <v>1</v>
      </c>
      <c r="ET148" s="194">
        <f t="shared" si="285"/>
        <v>1</v>
      </c>
      <c r="EU148" s="194">
        <f t="shared" si="285"/>
        <v>1</v>
      </c>
      <c r="EV148" s="194">
        <f t="shared" si="285"/>
        <v>1</v>
      </c>
      <c r="EW148" s="194">
        <f t="shared" si="260"/>
        <v>1</v>
      </c>
      <c r="EX148" s="194">
        <f t="shared" si="260"/>
        <v>1</v>
      </c>
      <c r="EY148" s="194">
        <f t="shared" si="260"/>
        <v>1</v>
      </c>
      <c r="EZ148" s="194">
        <f t="shared" si="260"/>
        <v>1</v>
      </c>
      <c r="FA148" s="194">
        <f t="shared" si="260"/>
        <v>1</v>
      </c>
      <c r="FB148" s="194">
        <f t="shared" si="260"/>
        <v>1</v>
      </c>
    </row>
    <row r="149" spans="2:158" ht="11.25" hidden="1" customHeight="1" outlineLevel="1" x14ac:dyDescent="0.2">
      <c r="B149" s="190"/>
      <c r="C149" s="288">
        <f t="shared" si="258"/>
        <v>35</v>
      </c>
      <c r="D149" s="288">
        <f t="shared" si="258"/>
        <v>0</v>
      </c>
      <c r="E149" s="289">
        <f t="shared" si="241"/>
        <v>43404</v>
      </c>
      <c r="F149" s="193">
        <v>1</v>
      </c>
      <c r="G149" s="193">
        <v>1</v>
      </c>
      <c r="H149" s="193">
        <v>1</v>
      </c>
      <c r="I149" s="193">
        <v>1</v>
      </c>
      <c r="J149" s="193">
        <v>1</v>
      </c>
      <c r="K149" s="193">
        <v>1</v>
      </c>
      <c r="L149" s="193">
        <v>1</v>
      </c>
      <c r="M149" s="193">
        <v>1</v>
      </c>
      <c r="N149" s="193">
        <v>1</v>
      </c>
      <c r="O149" s="193">
        <v>1</v>
      </c>
      <c r="P149" s="193">
        <v>1</v>
      </c>
      <c r="Q149" s="193">
        <v>1</v>
      </c>
      <c r="U149" s="194">
        <f t="shared" si="273"/>
        <v>1</v>
      </c>
      <c r="V149" s="194">
        <f t="shared" si="273"/>
        <v>1</v>
      </c>
      <c r="W149" s="194">
        <f t="shared" si="273"/>
        <v>1</v>
      </c>
      <c r="X149" s="194">
        <f t="shared" si="273"/>
        <v>1</v>
      </c>
      <c r="Y149" s="194">
        <f t="shared" si="273"/>
        <v>1</v>
      </c>
      <c r="Z149" s="194">
        <f t="shared" si="273"/>
        <v>1</v>
      </c>
      <c r="AA149" s="194">
        <f t="shared" si="273"/>
        <v>1</v>
      </c>
      <c r="AB149" s="194">
        <f t="shared" si="273"/>
        <v>1</v>
      </c>
      <c r="AC149" s="194">
        <f t="shared" si="273"/>
        <v>1</v>
      </c>
      <c r="AD149" s="194">
        <f t="shared" si="273"/>
        <v>1</v>
      </c>
      <c r="AE149" s="194">
        <f t="shared" si="274"/>
        <v>1</v>
      </c>
      <c r="AF149" s="194">
        <f t="shared" si="274"/>
        <v>1</v>
      </c>
      <c r="AG149" s="194">
        <f t="shared" si="274"/>
        <v>1</v>
      </c>
      <c r="AH149" s="194">
        <f t="shared" si="274"/>
        <v>1</v>
      </c>
      <c r="AI149" s="194">
        <f t="shared" si="274"/>
        <v>1</v>
      </c>
      <c r="AJ149" s="194">
        <f t="shared" si="274"/>
        <v>1</v>
      </c>
      <c r="AK149" s="194">
        <f t="shared" si="274"/>
        <v>1</v>
      </c>
      <c r="AL149" s="194">
        <f t="shared" si="274"/>
        <v>1</v>
      </c>
      <c r="AM149" s="194">
        <f t="shared" si="274"/>
        <v>1</v>
      </c>
      <c r="AN149" s="194">
        <f t="shared" si="274"/>
        <v>1</v>
      </c>
      <c r="AO149" s="194">
        <f t="shared" si="275"/>
        <v>1</v>
      </c>
      <c r="AP149" s="194">
        <f t="shared" si="275"/>
        <v>1</v>
      </c>
      <c r="AQ149" s="194">
        <f t="shared" si="275"/>
        <v>1</v>
      </c>
      <c r="AR149" s="194">
        <f t="shared" si="275"/>
        <v>1</v>
      </c>
      <c r="AS149" s="194">
        <f t="shared" si="275"/>
        <v>1</v>
      </c>
      <c r="AT149" s="194">
        <f t="shared" si="275"/>
        <v>1</v>
      </c>
      <c r="AU149" s="194">
        <f t="shared" si="275"/>
        <v>1</v>
      </c>
      <c r="AV149" s="194">
        <f t="shared" si="275"/>
        <v>1</v>
      </c>
      <c r="AW149" s="194">
        <f t="shared" si="275"/>
        <v>1</v>
      </c>
      <c r="AX149" s="194">
        <f t="shared" si="275"/>
        <v>1</v>
      </c>
      <c r="AY149" s="194">
        <f t="shared" si="276"/>
        <v>1</v>
      </c>
      <c r="AZ149" s="194">
        <f t="shared" si="276"/>
        <v>1</v>
      </c>
      <c r="BA149" s="194">
        <f t="shared" si="276"/>
        <v>1</v>
      </c>
      <c r="BB149" s="194">
        <f t="shared" si="276"/>
        <v>1</v>
      </c>
      <c r="BC149" s="194">
        <f t="shared" si="276"/>
        <v>1</v>
      </c>
      <c r="BD149" s="194">
        <f t="shared" si="276"/>
        <v>1</v>
      </c>
      <c r="BE149" s="194">
        <f t="shared" si="276"/>
        <v>1</v>
      </c>
      <c r="BF149" s="194">
        <f t="shared" si="276"/>
        <v>1</v>
      </c>
      <c r="BG149" s="194">
        <f t="shared" si="276"/>
        <v>1</v>
      </c>
      <c r="BH149" s="194">
        <f t="shared" si="276"/>
        <v>1</v>
      </c>
      <c r="BI149" s="194">
        <f t="shared" si="277"/>
        <v>1</v>
      </c>
      <c r="BJ149" s="194">
        <f t="shared" si="277"/>
        <v>1</v>
      </c>
      <c r="BK149" s="194">
        <f t="shared" si="277"/>
        <v>1</v>
      </c>
      <c r="BL149" s="194">
        <f t="shared" si="277"/>
        <v>1</v>
      </c>
      <c r="BM149" s="194">
        <f t="shared" si="277"/>
        <v>1</v>
      </c>
      <c r="BN149" s="194">
        <f t="shared" si="277"/>
        <v>1</v>
      </c>
      <c r="BO149" s="194">
        <f t="shared" si="277"/>
        <v>1</v>
      </c>
      <c r="BP149" s="194">
        <f t="shared" si="277"/>
        <v>1</v>
      </c>
      <c r="BQ149" s="194">
        <f t="shared" si="277"/>
        <v>1</v>
      </c>
      <c r="BR149" s="194">
        <f t="shared" si="277"/>
        <v>1</v>
      </c>
      <c r="BS149" s="194">
        <f t="shared" si="278"/>
        <v>1</v>
      </c>
      <c r="BT149" s="194">
        <f t="shared" si="278"/>
        <v>1</v>
      </c>
      <c r="BU149" s="194">
        <f t="shared" si="278"/>
        <v>1</v>
      </c>
      <c r="BV149" s="194">
        <f t="shared" si="278"/>
        <v>1</v>
      </c>
      <c r="BW149" s="194">
        <f t="shared" si="278"/>
        <v>1</v>
      </c>
      <c r="BX149" s="194">
        <f t="shared" si="278"/>
        <v>1</v>
      </c>
      <c r="BY149" s="194">
        <f t="shared" si="278"/>
        <v>1</v>
      </c>
      <c r="BZ149" s="194">
        <f t="shared" si="278"/>
        <v>1</v>
      </c>
      <c r="CA149" s="194">
        <f t="shared" si="278"/>
        <v>1</v>
      </c>
      <c r="CB149" s="194">
        <f t="shared" si="278"/>
        <v>1</v>
      </c>
      <c r="CC149" s="194">
        <f t="shared" si="279"/>
        <v>1</v>
      </c>
      <c r="CD149" s="194">
        <f t="shared" si="279"/>
        <v>1</v>
      </c>
      <c r="CE149" s="194">
        <f t="shared" si="279"/>
        <v>1</v>
      </c>
      <c r="CF149" s="194">
        <f t="shared" si="279"/>
        <v>1</v>
      </c>
      <c r="CG149" s="194">
        <f t="shared" si="279"/>
        <v>1</v>
      </c>
      <c r="CH149" s="194">
        <f t="shared" si="279"/>
        <v>1</v>
      </c>
      <c r="CI149" s="194">
        <f t="shared" si="279"/>
        <v>1</v>
      </c>
      <c r="CJ149" s="194">
        <f t="shared" si="279"/>
        <v>1</v>
      </c>
      <c r="CK149" s="194">
        <f t="shared" si="279"/>
        <v>1</v>
      </c>
      <c r="CL149" s="194">
        <f t="shared" si="279"/>
        <v>1</v>
      </c>
      <c r="CM149" s="194">
        <f t="shared" si="280"/>
        <v>1</v>
      </c>
      <c r="CN149" s="194">
        <f t="shared" si="280"/>
        <v>1</v>
      </c>
      <c r="CO149" s="194">
        <f t="shared" si="280"/>
        <v>1</v>
      </c>
      <c r="CP149" s="194">
        <f t="shared" si="280"/>
        <v>1</v>
      </c>
      <c r="CQ149" s="194">
        <f t="shared" si="280"/>
        <v>1</v>
      </c>
      <c r="CR149" s="194">
        <f t="shared" si="280"/>
        <v>1</v>
      </c>
      <c r="CS149" s="194">
        <f t="shared" si="280"/>
        <v>1</v>
      </c>
      <c r="CT149" s="194">
        <f t="shared" si="280"/>
        <v>1</v>
      </c>
      <c r="CU149" s="194">
        <f t="shared" si="280"/>
        <v>1</v>
      </c>
      <c r="CV149" s="194">
        <f t="shared" si="280"/>
        <v>1</v>
      </c>
      <c r="CW149" s="194">
        <f t="shared" si="281"/>
        <v>1</v>
      </c>
      <c r="CX149" s="194">
        <f t="shared" si="281"/>
        <v>1</v>
      </c>
      <c r="CY149" s="194">
        <f t="shared" si="281"/>
        <v>1</v>
      </c>
      <c r="CZ149" s="194">
        <f t="shared" si="281"/>
        <v>1</v>
      </c>
      <c r="DA149" s="194">
        <f t="shared" si="281"/>
        <v>1</v>
      </c>
      <c r="DB149" s="194">
        <f t="shared" si="281"/>
        <v>1</v>
      </c>
      <c r="DC149" s="194">
        <f t="shared" si="281"/>
        <v>1</v>
      </c>
      <c r="DD149" s="194">
        <f t="shared" si="281"/>
        <v>1</v>
      </c>
      <c r="DE149" s="194">
        <f t="shared" si="281"/>
        <v>1</v>
      </c>
      <c r="DF149" s="194">
        <f t="shared" si="281"/>
        <v>1</v>
      </c>
      <c r="DG149" s="194">
        <f t="shared" si="282"/>
        <v>1</v>
      </c>
      <c r="DH149" s="194">
        <f t="shared" si="282"/>
        <v>1</v>
      </c>
      <c r="DI149" s="194">
        <f t="shared" si="282"/>
        <v>1</v>
      </c>
      <c r="DJ149" s="194">
        <f t="shared" si="282"/>
        <v>1</v>
      </c>
      <c r="DK149" s="194">
        <f t="shared" si="282"/>
        <v>1</v>
      </c>
      <c r="DL149" s="194">
        <f t="shared" si="282"/>
        <v>1</v>
      </c>
      <c r="DM149" s="194">
        <f t="shared" si="282"/>
        <v>1</v>
      </c>
      <c r="DN149" s="194">
        <f t="shared" si="282"/>
        <v>1</v>
      </c>
      <c r="DO149" s="194">
        <f t="shared" si="282"/>
        <v>1</v>
      </c>
      <c r="DP149" s="194">
        <f t="shared" si="282"/>
        <v>1</v>
      </c>
      <c r="DQ149" s="194">
        <f t="shared" si="283"/>
        <v>1</v>
      </c>
      <c r="DR149" s="194">
        <f t="shared" si="283"/>
        <v>1</v>
      </c>
      <c r="DS149" s="194">
        <f t="shared" si="283"/>
        <v>1</v>
      </c>
      <c r="DT149" s="194">
        <f t="shared" si="283"/>
        <v>1</v>
      </c>
      <c r="DU149" s="194">
        <f t="shared" si="283"/>
        <v>1</v>
      </c>
      <c r="DV149" s="194">
        <f t="shared" si="283"/>
        <v>1</v>
      </c>
      <c r="DW149" s="194">
        <f t="shared" si="283"/>
        <v>1</v>
      </c>
      <c r="DX149" s="194">
        <f t="shared" si="283"/>
        <v>1</v>
      </c>
      <c r="DY149" s="194">
        <f t="shared" si="283"/>
        <v>1</v>
      </c>
      <c r="DZ149" s="194">
        <f t="shared" si="283"/>
        <v>1</v>
      </c>
      <c r="EA149" s="194">
        <f t="shared" si="284"/>
        <v>1</v>
      </c>
      <c r="EB149" s="194">
        <f t="shared" si="284"/>
        <v>1</v>
      </c>
      <c r="EC149" s="194">
        <f t="shared" si="284"/>
        <v>1</v>
      </c>
      <c r="ED149" s="194">
        <f t="shared" si="284"/>
        <v>1</v>
      </c>
      <c r="EE149" s="194">
        <f t="shared" si="284"/>
        <v>1</v>
      </c>
      <c r="EF149" s="194">
        <f t="shared" si="284"/>
        <v>1</v>
      </c>
      <c r="EG149" s="194">
        <f t="shared" si="284"/>
        <v>1</v>
      </c>
      <c r="EH149" s="194">
        <f t="shared" si="284"/>
        <v>1</v>
      </c>
      <c r="EI149" s="194">
        <f t="shared" si="284"/>
        <v>1</v>
      </c>
      <c r="EJ149" s="194">
        <f t="shared" si="284"/>
        <v>1</v>
      </c>
      <c r="EK149" s="194">
        <f t="shared" si="285"/>
        <v>1</v>
      </c>
      <c r="EL149" s="194">
        <f t="shared" si="285"/>
        <v>1</v>
      </c>
      <c r="EM149" s="194">
        <f t="shared" si="285"/>
        <v>1</v>
      </c>
      <c r="EN149" s="194">
        <f t="shared" si="285"/>
        <v>1</v>
      </c>
      <c r="EO149" s="194">
        <f t="shared" si="285"/>
        <v>1</v>
      </c>
      <c r="EP149" s="194">
        <f t="shared" si="285"/>
        <v>1</v>
      </c>
      <c r="EQ149" s="194">
        <f t="shared" si="285"/>
        <v>1</v>
      </c>
      <c r="ER149" s="194">
        <f t="shared" si="285"/>
        <v>1</v>
      </c>
      <c r="ES149" s="194">
        <f t="shared" si="285"/>
        <v>1</v>
      </c>
      <c r="ET149" s="194">
        <f t="shared" si="285"/>
        <v>1</v>
      </c>
      <c r="EU149" s="194">
        <f t="shared" si="285"/>
        <v>1</v>
      </c>
      <c r="EV149" s="194">
        <f t="shared" si="285"/>
        <v>1</v>
      </c>
      <c r="EW149" s="194">
        <f t="shared" si="260"/>
        <v>1</v>
      </c>
      <c r="EX149" s="194">
        <f t="shared" si="260"/>
        <v>1</v>
      </c>
      <c r="EY149" s="194">
        <f t="shared" si="260"/>
        <v>1</v>
      </c>
      <c r="EZ149" s="194">
        <f t="shared" si="260"/>
        <v>1</v>
      </c>
      <c r="FA149" s="194">
        <f t="shared" si="260"/>
        <v>1</v>
      </c>
      <c r="FB149" s="194">
        <f t="shared" si="260"/>
        <v>1</v>
      </c>
    </row>
    <row r="150" spans="2:158" ht="11.25" hidden="1" customHeight="1" outlineLevel="1" x14ac:dyDescent="0.2">
      <c r="B150" s="190"/>
      <c r="C150" s="288">
        <f t="shared" si="258"/>
        <v>36</v>
      </c>
      <c r="D150" s="288">
        <f t="shared" si="258"/>
        <v>0</v>
      </c>
      <c r="E150" s="289">
        <f t="shared" si="241"/>
        <v>43404</v>
      </c>
      <c r="F150" s="193">
        <v>1</v>
      </c>
      <c r="G150" s="193">
        <v>1</v>
      </c>
      <c r="H150" s="193">
        <v>1</v>
      </c>
      <c r="I150" s="193">
        <v>1</v>
      </c>
      <c r="J150" s="193">
        <v>1</v>
      </c>
      <c r="K150" s="193">
        <v>1</v>
      </c>
      <c r="L150" s="193">
        <v>1</v>
      </c>
      <c r="M150" s="193">
        <v>1</v>
      </c>
      <c r="N150" s="193">
        <v>1</v>
      </c>
      <c r="O150" s="193">
        <v>1</v>
      </c>
      <c r="P150" s="193">
        <v>1</v>
      </c>
      <c r="Q150" s="193">
        <v>1</v>
      </c>
      <c r="U150" s="194">
        <f t="shared" si="273"/>
        <v>1</v>
      </c>
      <c r="V150" s="194">
        <f t="shared" si="273"/>
        <v>1</v>
      </c>
      <c r="W150" s="194">
        <f t="shared" si="273"/>
        <v>1</v>
      </c>
      <c r="X150" s="194">
        <f t="shared" si="273"/>
        <v>1</v>
      </c>
      <c r="Y150" s="194">
        <f t="shared" si="273"/>
        <v>1</v>
      </c>
      <c r="Z150" s="194">
        <f t="shared" si="273"/>
        <v>1</v>
      </c>
      <c r="AA150" s="194">
        <f t="shared" si="273"/>
        <v>1</v>
      </c>
      <c r="AB150" s="194">
        <f t="shared" si="273"/>
        <v>1</v>
      </c>
      <c r="AC150" s="194">
        <f t="shared" si="273"/>
        <v>1</v>
      </c>
      <c r="AD150" s="194">
        <f t="shared" si="273"/>
        <v>1</v>
      </c>
      <c r="AE150" s="194">
        <f t="shared" si="274"/>
        <v>1</v>
      </c>
      <c r="AF150" s="194">
        <f t="shared" si="274"/>
        <v>1</v>
      </c>
      <c r="AG150" s="194">
        <f t="shared" si="274"/>
        <v>1</v>
      </c>
      <c r="AH150" s="194">
        <f t="shared" si="274"/>
        <v>1</v>
      </c>
      <c r="AI150" s="194">
        <f t="shared" si="274"/>
        <v>1</v>
      </c>
      <c r="AJ150" s="194">
        <f t="shared" si="274"/>
        <v>1</v>
      </c>
      <c r="AK150" s="194">
        <f t="shared" si="274"/>
        <v>1</v>
      </c>
      <c r="AL150" s="194">
        <f t="shared" si="274"/>
        <v>1</v>
      </c>
      <c r="AM150" s="194">
        <f t="shared" si="274"/>
        <v>1</v>
      </c>
      <c r="AN150" s="194">
        <f t="shared" si="274"/>
        <v>1</v>
      </c>
      <c r="AO150" s="194">
        <f t="shared" si="275"/>
        <v>1</v>
      </c>
      <c r="AP150" s="194">
        <f t="shared" si="275"/>
        <v>1</v>
      </c>
      <c r="AQ150" s="194">
        <f t="shared" si="275"/>
        <v>1</v>
      </c>
      <c r="AR150" s="194">
        <f t="shared" si="275"/>
        <v>1</v>
      </c>
      <c r="AS150" s="194">
        <f t="shared" si="275"/>
        <v>1</v>
      </c>
      <c r="AT150" s="194">
        <f t="shared" si="275"/>
        <v>1</v>
      </c>
      <c r="AU150" s="194">
        <f t="shared" si="275"/>
        <v>1</v>
      </c>
      <c r="AV150" s="194">
        <f t="shared" si="275"/>
        <v>1</v>
      </c>
      <c r="AW150" s="194">
        <f t="shared" si="275"/>
        <v>1</v>
      </c>
      <c r="AX150" s="194">
        <f t="shared" si="275"/>
        <v>1</v>
      </c>
      <c r="AY150" s="194">
        <f t="shared" si="276"/>
        <v>1</v>
      </c>
      <c r="AZ150" s="194">
        <f t="shared" si="276"/>
        <v>1</v>
      </c>
      <c r="BA150" s="194">
        <f t="shared" si="276"/>
        <v>1</v>
      </c>
      <c r="BB150" s="194">
        <f t="shared" si="276"/>
        <v>1</v>
      </c>
      <c r="BC150" s="194">
        <f t="shared" si="276"/>
        <v>1</v>
      </c>
      <c r="BD150" s="194">
        <f t="shared" si="276"/>
        <v>1</v>
      </c>
      <c r="BE150" s="194">
        <f t="shared" si="276"/>
        <v>1</v>
      </c>
      <c r="BF150" s="194">
        <f t="shared" si="276"/>
        <v>1</v>
      </c>
      <c r="BG150" s="194">
        <f t="shared" si="276"/>
        <v>1</v>
      </c>
      <c r="BH150" s="194">
        <f t="shared" si="276"/>
        <v>1</v>
      </c>
      <c r="BI150" s="194">
        <f t="shared" si="277"/>
        <v>1</v>
      </c>
      <c r="BJ150" s="194">
        <f t="shared" si="277"/>
        <v>1</v>
      </c>
      <c r="BK150" s="194">
        <f t="shared" si="277"/>
        <v>1</v>
      </c>
      <c r="BL150" s="194">
        <f t="shared" si="277"/>
        <v>1</v>
      </c>
      <c r="BM150" s="194">
        <f t="shared" si="277"/>
        <v>1</v>
      </c>
      <c r="BN150" s="194">
        <f t="shared" si="277"/>
        <v>1</v>
      </c>
      <c r="BO150" s="194">
        <f t="shared" si="277"/>
        <v>1</v>
      </c>
      <c r="BP150" s="194">
        <f t="shared" si="277"/>
        <v>1</v>
      </c>
      <c r="BQ150" s="194">
        <f t="shared" si="277"/>
        <v>1</v>
      </c>
      <c r="BR150" s="194">
        <f t="shared" si="277"/>
        <v>1</v>
      </c>
      <c r="BS150" s="194">
        <f t="shared" si="278"/>
        <v>1</v>
      </c>
      <c r="BT150" s="194">
        <f t="shared" si="278"/>
        <v>1</v>
      </c>
      <c r="BU150" s="194">
        <f t="shared" si="278"/>
        <v>1</v>
      </c>
      <c r="BV150" s="194">
        <f t="shared" si="278"/>
        <v>1</v>
      </c>
      <c r="BW150" s="194">
        <f t="shared" si="278"/>
        <v>1</v>
      </c>
      <c r="BX150" s="194">
        <f t="shared" si="278"/>
        <v>1</v>
      </c>
      <c r="BY150" s="194">
        <f t="shared" si="278"/>
        <v>1</v>
      </c>
      <c r="BZ150" s="194">
        <f t="shared" si="278"/>
        <v>1</v>
      </c>
      <c r="CA150" s="194">
        <f t="shared" si="278"/>
        <v>1</v>
      </c>
      <c r="CB150" s="194">
        <f t="shared" si="278"/>
        <v>1</v>
      </c>
      <c r="CC150" s="194">
        <f t="shared" si="279"/>
        <v>1</v>
      </c>
      <c r="CD150" s="194">
        <f t="shared" si="279"/>
        <v>1</v>
      </c>
      <c r="CE150" s="194">
        <f t="shared" si="279"/>
        <v>1</v>
      </c>
      <c r="CF150" s="194">
        <f t="shared" si="279"/>
        <v>1</v>
      </c>
      <c r="CG150" s="194">
        <f t="shared" si="279"/>
        <v>1</v>
      </c>
      <c r="CH150" s="194">
        <f t="shared" si="279"/>
        <v>1</v>
      </c>
      <c r="CI150" s="194">
        <f t="shared" si="279"/>
        <v>1</v>
      </c>
      <c r="CJ150" s="194">
        <f t="shared" si="279"/>
        <v>1</v>
      </c>
      <c r="CK150" s="194">
        <f t="shared" si="279"/>
        <v>1</v>
      </c>
      <c r="CL150" s="194">
        <f t="shared" si="279"/>
        <v>1</v>
      </c>
      <c r="CM150" s="194">
        <f t="shared" si="280"/>
        <v>1</v>
      </c>
      <c r="CN150" s="194">
        <f t="shared" si="280"/>
        <v>1</v>
      </c>
      <c r="CO150" s="194">
        <f t="shared" si="280"/>
        <v>1</v>
      </c>
      <c r="CP150" s="194">
        <f t="shared" si="280"/>
        <v>1</v>
      </c>
      <c r="CQ150" s="194">
        <f t="shared" si="280"/>
        <v>1</v>
      </c>
      <c r="CR150" s="194">
        <f t="shared" si="280"/>
        <v>1</v>
      </c>
      <c r="CS150" s="194">
        <f t="shared" si="280"/>
        <v>1</v>
      </c>
      <c r="CT150" s="194">
        <f t="shared" si="280"/>
        <v>1</v>
      </c>
      <c r="CU150" s="194">
        <f t="shared" si="280"/>
        <v>1</v>
      </c>
      <c r="CV150" s="194">
        <f t="shared" si="280"/>
        <v>1</v>
      </c>
      <c r="CW150" s="194">
        <f t="shared" si="281"/>
        <v>1</v>
      </c>
      <c r="CX150" s="194">
        <f t="shared" si="281"/>
        <v>1</v>
      </c>
      <c r="CY150" s="194">
        <f t="shared" si="281"/>
        <v>1</v>
      </c>
      <c r="CZ150" s="194">
        <f t="shared" si="281"/>
        <v>1</v>
      </c>
      <c r="DA150" s="194">
        <f t="shared" si="281"/>
        <v>1</v>
      </c>
      <c r="DB150" s="194">
        <f t="shared" si="281"/>
        <v>1</v>
      </c>
      <c r="DC150" s="194">
        <f t="shared" si="281"/>
        <v>1</v>
      </c>
      <c r="DD150" s="194">
        <f t="shared" si="281"/>
        <v>1</v>
      </c>
      <c r="DE150" s="194">
        <f t="shared" si="281"/>
        <v>1</v>
      </c>
      <c r="DF150" s="194">
        <f t="shared" si="281"/>
        <v>1</v>
      </c>
      <c r="DG150" s="194">
        <f t="shared" si="282"/>
        <v>1</v>
      </c>
      <c r="DH150" s="194">
        <f t="shared" si="282"/>
        <v>1</v>
      </c>
      <c r="DI150" s="194">
        <f t="shared" si="282"/>
        <v>1</v>
      </c>
      <c r="DJ150" s="194">
        <f t="shared" si="282"/>
        <v>1</v>
      </c>
      <c r="DK150" s="194">
        <f t="shared" si="282"/>
        <v>1</v>
      </c>
      <c r="DL150" s="194">
        <f t="shared" si="282"/>
        <v>1</v>
      </c>
      <c r="DM150" s="194">
        <f t="shared" si="282"/>
        <v>1</v>
      </c>
      <c r="DN150" s="194">
        <f t="shared" si="282"/>
        <v>1</v>
      </c>
      <c r="DO150" s="194">
        <f t="shared" si="282"/>
        <v>1</v>
      </c>
      <c r="DP150" s="194">
        <f t="shared" si="282"/>
        <v>1</v>
      </c>
      <c r="DQ150" s="194">
        <f t="shared" si="283"/>
        <v>1</v>
      </c>
      <c r="DR150" s="194">
        <f t="shared" si="283"/>
        <v>1</v>
      </c>
      <c r="DS150" s="194">
        <f t="shared" si="283"/>
        <v>1</v>
      </c>
      <c r="DT150" s="194">
        <f t="shared" si="283"/>
        <v>1</v>
      </c>
      <c r="DU150" s="194">
        <f t="shared" si="283"/>
        <v>1</v>
      </c>
      <c r="DV150" s="194">
        <f t="shared" si="283"/>
        <v>1</v>
      </c>
      <c r="DW150" s="194">
        <f t="shared" si="283"/>
        <v>1</v>
      </c>
      <c r="DX150" s="194">
        <f t="shared" si="283"/>
        <v>1</v>
      </c>
      <c r="DY150" s="194">
        <f t="shared" si="283"/>
        <v>1</v>
      </c>
      <c r="DZ150" s="194">
        <f t="shared" si="283"/>
        <v>1</v>
      </c>
      <c r="EA150" s="194">
        <f t="shared" si="284"/>
        <v>1</v>
      </c>
      <c r="EB150" s="194">
        <f t="shared" si="284"/>
        <v>1</v>
      </c>
      <c r="EC150" s="194">
        <f t="shared" si="284"/>
        <v>1</v>
      </c>
      <c r="ED150" s="194">
        <f t="shared" si="284"/>
        <v>1</v>
      </c>
      <c r="EE150" s="194">
        <f t="shared" si="284"/>
        <v>1</v>
      </c>
      <c r="EF150" s="194">
        <f t="shared" si="284"/>
        <v>1</v>
      </c>
      <c r="EG150" s="194">
        <f t="shared" si="284"/>
        <v>1</v>
      </c>
      <c r="EH150" s="194">
        <f t="shared" si="284"/>
        <v>1</v>
      </c>
      <c r="EI150" s="194">
        <f t="shared" si="284"/>
        <v>1</v>
      </c>
      <c r="EJ150" s="194">
        <f t="shared" si="284"/>
        <v>1</v>
      </c>
      <c r="EK150" s="194">
        <f t="shared" si="285"/>
        <v>1</v>
      </c>
      <c r="EL150" s="194">
        <f t="shared" si="285"/>
        <v>1</v>
      </c>
      <c r="EM150" s="194">
        <f t="shared" si="285"/>
        <v>1</v>
      </c>
      <c r="EN150" s="194">
        <f t="shared" si="285"/>
        <v>1</v>
      </c>
      <c r="EO150" s="194">
        <f t="shared" si="285"/>
        <v>1</v>
      </c>
      <c r="EP150" s="194">
        <f t="shared" si="285"/>
        <v>1</v>
      </c>
      <c r="EQ150" s="194">
        <f t="shared" si="285"/>
        <v>1</v>
      </c>
      <c r="ER150" s="194">
        <f t="shared" si="285"/>
        <v>1</v>
      </c>
      <c r="ES150" s="194">
        <f t="shared" si="285"/>
        <v>1</v>
      </c>
      <c r="ET150" s="194">
        <f t="shared" si="285"/>
        <v>1</v>
      </c>
      <c r="EU150" s="194">
        <f t="shared" si="285"/>
        <v>1</v>
      </c>
      <c r="EV150" s="194">
        <f t="shared" si="285"/>
        <v>1</v>
      </c>
      <c r="EW150" s="194">
        <f t="shared" si="260"/>
        <v>1</v>
      </c>
      <c r="EX150" s="194">
        <f t="shared" si="260"/>
        <v>1</v>
      </c>
      <c r="EY150" s="194">
        <f t="shared" si="260"/>
        <v>1</v>
      </c>
      <c r="EZ150" s="194">
        <f t="shared" si="260"/>
        <v>1</v>
      </c>
      <c r="FA150" s="194">
        <f t="shared" si="260"/>
        <v>1</v>
      </c>
      <c r="FB150" s="194">
        <f t="shared" si="260"/>
        <v>1</v>
      </c>
    </row>
    <row r="151" spans="2:158" ht="11.25" hidden="1" customHeight="1" outlineLevel="1" x14ac:dyDescent="0.2">
      <c r="B151" s="190"/>
      <c r="C151" s="288">
        <f t="shared" si="258"/>
        <v>37</v>
      </c>
      <c r="D151" s="288">
        <f t="shared" si="258"/>
        <v>0</v>
      </c>
      <c r="E151" s="289">
        <f t="shared" si="241"/>
        <v>43404</v>
      </c>
      <c r="F151" s="193">
        <v>1</v>
      </c>
      <c r="G151" s="193">
        <v>1</v>
      </c>
      <c r="H151" s="193">
        <v>1</v>
      </c>
      <c r="I151" s="193">
        <v>1</v>
      </c>
      <c r="J151" s="193">
        <v>1</v>
      </c>
      <c r="K151" s="193">
        <v>1</v>
      </c>
      <c r="L151" s="193">
        <v>1</v>
      </c>
      <c r="M151" s="193">
        <v>1</v>
      </c>
      <c r="N151" s="193">
        <v>1</v>
      </c>
      <c r="O151" s="193">
        <v>1</v>
      </c>
      <c r="P151" s="193">
        <v>1</v>
      </c>
      <c r="Q151" s="193">
        <v>1</v>
      </c>
      <c r="U151" s="194">
        <f t="shared" si="273"/>
        <v>1</v>
      </c>
      <c r="V151" s="194">
        <f t="shared" si="273"/>
        <v>1</v>
      </c>
      <c r="W151" s="194">
        <f t="shared" si="273"/>
        <v>1</v>
      </c>
      <c r="X151" s="194">
        <f t="shared" si="273"/>
        <v>1</v>
      </c>
      <c r="Y151" s="194">
        <f t="shared" si="273"/>
        <v>1</v>
      </c>
      <c r="Z151" s="194">
        <f t="shared" si="273"/>
        <v>1</v>
      </c>
      <c r="AA151" s="194">
        <f t="shared" si="273"/>
        <v>1</v>
      </c>
      <c r="AB151" s="194">
        <f t="shared" si="273"/>
        <v>1</v>
      </c>
      <c r="AC151" s="194">
        <f t="shared" si="273"/>
        <v>1</v>
      </c>
      <c r="AD151" s="194">
        <f t="shared" si="273"/>
        <v>1</v>
      </c>
      <c r="AE151" s="194">
        <f t="shared" si="274"/>
        <v>1</v>
      </c>
      <c r="AF151" s="194">
        <f t="shared" si="274"/>
        <v>1</v>
      </c>
      <c r="AG151" s="194">
        <f t="shared" si="274"/>
        <v>1</v>
      </c>
      <c r="AH151" s="194">
        <f t="shared" si="274"/>
        <v>1</v>
      </c>
      <c r="AI151" s="194">
        <f t="shared" si="274"/>
        <v>1</v>
      </c>
      <c r="AJ151" s="194">
        <f t="shared" si="274"/>
        <v>1</v>
      </c>
      <c r="AK151" s="194">
        <f t="shared" si="274"/>
        <v>1</v>
      </c>
      <c r="AL151" s="194">
        <f t="shared" si="274"/>
        <v>1</v>
      </c>
      <c r="AM151" s="194">
        <f t="shared" si="274"/>
        <v>1</v>
      </c>
      <c r="AN151" s="194">
        <f t="shared" si="274"/>
        <v>1</v>
      </c>
      <c r="AO151" s="194">
        <f t="shared" si="275"/>
        <v>1</v>
      </c>
      <c r="AP151" s="194">
        <f t="shared" si="275"/>
        <v>1</v>
      </c>
      <c r="AQ151" s="194">
        <f t="shared" si="275"/>
        <v>1</v>
      </c>
      <c r="AR151" s="194">
        <f t="shared" si="275"/>
        <v>1</v>
      </c>
      <c r="AS151" s="194">
        <f t="shared" si="275"/>
        <v>1</v>
      </c>
      <c r="AT151" s="194">
        <f t="shared" si="275"/>
        <v>1</v>
      </c>
      <c r="AU151" s="194">
        <f t="shared" si="275"/>
        <v>1</v>
      </c>
      <c r="AV151" s="194">
        <f t="shared" si="275"/>
        <v>1</v>
      </c>
      <c r="AW151" s="194">
        <f t="shared" si="275"/>
        <v>1</v>
      </c>
      <c r="AX151" s="194">
        <f t="shared" si="275"/>
        <v>1</v>
      </c>
      <c r="AY151" s="194">
        <f t="shared" si="276"/>
        <v>1</v>
      </c>
      <c r="AZ151" s="194">
        <f t="shared" si="276"/>
        <v>1</v>
      </c>
      <c r="BA151" s="194">
        <f t="shared" si="276"/>
        <v>1</v>
      </c>
      <c r="BB151" s="194">
        <f t="shared" si="276"/>
        <v>1</v>
      </c>
      <c r="BC151" s="194">
        <f t="shared" si="276"/>
        <v>1</v>
      </c>
      <c r="BD151" s="194">
        <f t="shared" si="276"/>
        <v>1</v>
      </c>
      <c r="BE151" s="194">
        <f t="shared" si="276"/>
        <v>1</v>
      </c>
      <c r="BF151" s="194">
        <f t="shared" si="276"/>
        <v>1</v>
      </c>
      <c r="BG151" s="194">
        <f t="shared" si="276"/>
        <v>1</v>
      </c>
      <c r="BH151" s="194">
        <f t="shared" si="276"/>
        <v>1</v>
      </c>
      <c r="BI151" s="194">
        <f t="shared" si="277"/>
        <v>1</v>
      </c>
      <c r="BJ151" s="194">
        <f t="shared" si="277"/>
        <v>1</v>
      </c>
      <c r="BK151" s="194">
        <f t="shared" si="277"/>
        <v>1</v>
      </c>
      <c r="BL151" s="194">
        <f t="shared" si="277"/>
        <v>1</v>
      </c>
      <c r="BM151" s="194">
        <f t="shared" si="277"/>
        <v>1</v>
      </c>
      <c r="BN151" s="194">
        <f t="shared" si="277"/>
        <v>1</v>
      </c>
      <c r="BO151" s="194">
        <f t="shared" si="277"/>
        <v>1</v>
      </c>
      <c r="BP151" s="194">
        <f t="shared" si="277"/>
        <v>1</v>
      </c>
      <c r="BQ151" s="194">
        <f t="shared" si="277"/>
        <v>1</v>
      </c>
      <c r="BR151" s="194">
        <f t="shared" si="277"/>
        <v>1</v>
      </c>
      <c r="BS151" s="194">
        <f t="shared" si="278"/>
        <v>1</v>
      </c>
      <c r="BT151" s="194">
        <f t="shared" si="278"/>
        <v>1</v>
      </c>
      <c r="BU151" s="194">
        <f t="shared" si="278"/>
        <v>1</v>
      </c>
      <c r="BV151" s="194">
        <f t="shared" si="278"/>
        <v>1</v>
      </c>
      <c r="BW151" s="194">
        <f t="shared" si="278"/>
        <v>1</v>
      </c>
      <c r="BX151" s="194">
        <f t="shared" si="278"/>
        <v>1</v>
      </c>
      <c r="BY151" s="194">
        <f t="shared" si="278"/>
        <v>1</v>
      </c>
      <c r="BZ151" s="194">
        <f t="shared" si="278"/>
        <v>1</v>
      </c>
      <c r="CA151" s="194">
        <f t="shared" si="278"/>
        <v>1</v>
      </c>
      <c r="CB151" s="194">
        <f t="shared" si="278"/>
        <v>1</v>
      </c>
      <c r="CC151" s="194">
        <f t="shared" si="279"/>
        <v>1</v>
      </c>
      <c r="CD151" s="194">
        <f t="shared" si="279"/>
        <v>1</v>
      </c>
      <c r="CE151" s="194">
        <f t="shared" si="279"/>
        <v>1</v>
      </c>
      <c r="CF151" s="194">
        <f t="shared" si="279"/>
        <v>1</v>
      </c>
      <c r="CG151" s="194">
        <f t="shared" si="279"/>
        <v>1</v>
      </c>
      <c r="CH151" s="194">
        <f t="shared" si="279"/>
        <v>1</v>
      </c>
      <c r="CI151" s="194">
        <f t="shared" si="279"/>
        <v>1</v>
      </c>
      <c r="CJ151" s="194">
        <f t="shared" si="279"/>
        <v>1</v>
      </c>
      <c r="CK151" s="194">
        <f t="shared" si="279"/>
        <v>1</v>
      </c>
      <c r="CL151" s="194">
        <f t="shared" si="279"/>
        <v>1</v>
      </c>
      <c r="CM151" s="194">
        <f t="shared" si="280"/>
        <v>1</v>
      </c>
      <c r="CN151" s="194">
        <f t="shared" si="280"/>
        <v>1</v>
      </c>
      <c r="CO151" s="194">
        <f t="shared" si="280"/>
        <v>1</v>
      </c>
      <c r="CP151" s="194">
        <f t="shared" si="280"/>
        <v>1</v>
      </c>
      <c r="CQ151" s="194">
        <f t="shared" si="280"/>
        <v>1</v>
      </c>
      <c r="CR151" s="194">
        <f t="shared" si="280"/>
        <v>1</v>
      </c>
      <c r="CS151" s="194">
        <f t="shared" si="280"/>
        <v>1</v>
      </c>
      <c r="CT151" s="194">
        <f t="shared" si="280"/>
        <v>1</v>
      </c>
      <c r="CU151" s="194">
        <f t="shared" si="280"/>
        <v>1</v>
      </c>
      <c r="CV151" s="194">
        <f t="shared" si="280"/>
        <v>1</v>
      </c>
      <c r="CW151" s="194">
        <f t="shared" si="281"/>
        <v>1</v>
      </c>
      <c r="CX151" s="194">
        <f t="shared" si="281"/>
        <v>1</v>
      </c>
      <c r="CY151" s="194">
        <f t="shared" si="281"/>
        <v>1</v>
      </c>
      <c r="CZ151" s="194">
        <f t="shared" si="281"/>
        <v>1</v>
      </c>
      <c r="DA151" s="194">
        <f t="shared" si="281"/>
        <v>1</v>
      </c>
      <c r="DB151" s="194">
        <f t="shared" si="281"/>
        <v>1</v>
      </c>
      <c r="DC151" s="194">
        <f t="shared" si="281"/>
        <v>1</v>
      </c>
      <c r="DD151" s="194">
        <f t="shared" si="281"/>
        <v>1</v>
      </c>
      <c r="DE151" s="194">
        <f t="shared" si="281"/>
        <v>1</v>
      </c>
      <c r="DF151" s="194">
        <f t="shared" si="281"/>
        <v>1</v>
      </c>
      <c r="DG151" s="194">
        <f t="shared" si="282"/>
        <v>1</v>
      </c>
      <c r="DH151" s="194">
        <f t="shared" si="282"/>
        <v>1</v>
      </c>
      <c r="DI151" s="194">
        <f t="shared" si="282"/>
        <v>1</v>
      </c>
      <c r="DJ151" s="194">
        <f t="shared" si="282"/>
        <v>1</v>
      </c>
      <c r="DK151" s="194">
        <f t="shared" si="282"/>
        <v>1</v>
      </c>
      <c r="DL151" s="194">
        <f t="shared" si="282"/>
        <v>1</v>
      </c>
      <c r="DM151" s="194">
        <f t="shared" si="282"/>
        <v>1</v>
      </c>
      <c r="DN151" s="194">
        <f t="shared" si="282"/>
        <v>1</v>
      </c>
      <c r="DO151" s="194">
        <f t="shared" si="282"/>
        <v>1</v>
      </c>
      <c r="DP151" s="194">
        <f t="shared" si="282"/>
        <v>1</v>
      </c>
      <c r="DQ151" s="194">
        <f t="shared" si="283"/>
        <v>1</v>
      </c>
      <c r="DR151" s="194">
        <f t="shared" si="283"/>
        <v>1</v>
      </c>
      <c r="DS151" s="194">
        <f t="shared" si="283"/>
        <v>1</v>
      </c>
      <c r="DT151" s="194">
        <f t="shared" si="283"/>
        <v>1</v>
      </c>
      <c r="DU151" s="194">
        <f t="shared" si="283"/>
        <v>1</v>
      </c>
      <c r="DV151" s="194">
        <f t="shared" si="283"/>
        <v>1</v>
      </c>
      <c r="DW151" s="194">
        <f t="shared" si="283"/>
        <v>1</v>
      </c>
      <c r="DX151" s="194">
        <f t="shared" si="283"/>
        <v>1</v>
      </c>
      <c r="DY151" s="194">
        <f t="shared" si="283"/>
        <v>1</v>
      </c>
      <c r="DZ151" s="194">
        <f t="shared" si="283"/>
        <v>1</v>
      </c>
      <c r="EA151" s="194">
        <f t="shared" si="284"/>
        <v>1</v>
      </c>
      <c r="EB151" s="194">
        <f t="shared" si="284"/>
        <v>1</v>
      </c>
      <c r="EC151" s="194">
        <f t="shared" si="284"/>
        <v>1</v>
      </c>
      <c r="ED151" s="194">
        <f t="shared" si="284"/>
        <v>1</v>
      </c>
      <c r="EE151" s="194">
        <f t="shared" si="284"/>
        <v>1</v>
      </c>
      <c r="EF151" s="194">
        <f t="shared" si="284"/>
        <v>1</v>
      </c>
      <c r="EG151" s="194">
        <f t="shared" si="284"/>
        <v>1</v>
      </c>
      <c r="EH151" s="194">
        <f t="shared" si="284"/>
        <v>1</v>
      </c>
      <c r="EI151" s="194">
        <f t="shared" si="284"/>
        <v>1</v>
      </c>
      <c r="EJ151" s="194">
        <f t="shared" si="284"/>
        <v>1</v>
      </c>
      <c r="EK151" s="194">
        <f t="shared" si="285"/>
        <v>1</v>
      </c>
      <c r="EL151" s="194">
        <f t="shared" si="285"/>
        <v>1</v>
      </c>
      <c r="EM151" s="194">
        <f t="shared" si="285"/>
        <v>1</v>
      </c>
      <c r="EN151" s="194">
        <f t="shared" si="285"/>
        <v>1</v>
      </c>
      <c r="EO151" s="194">
        <f t="shared" si="285"/>
        <v>1</v>
      </c>
      <c r="EP151" s="194">
        <f t="shared" si="285"/>
        <v>1</v>
      </c>
      <c r="EQ151" s="194">
        <f t="shared" si="285"/>
        <v>1</v>
      </c>
      <c r="ER151" s="194">
        <f t="shared" si="285"/>
        <v>1</v>
      </c>
      <c r="ES151" s="194">
        <f t="shared" si="285"/>
        <v>1</v>
      </c>
      <c r="ET151" s="194">
        <f t="shared" si="285"/>
        <v>1</v>
      </c>
      <c r="EU151" s="194">
        <f t="shared" si="285"/>
        <v>1</v>
      </c>
      <c r="EV151" s="194">
        <f t="shared" si="285"/>
        <v>1</v>
      </c>
      <c r="EW151" s="194">
        <f t="shared" ref="EW151:FB154" si="286">(EW$14&gt;=$E151)*INDEX($F151:$Q151,EW$16)</f>
        <v>1</v>
      </c>
      <c r="EX151" s="194">
        <f t="shared" si="286"/>
        <v>1</v>
      </c>
      <c r="EY151" s="194">
        <f t="shared" si="286"/>
        <v>1</v>
      </c>
      <c r="EZ151" s="194">
        <f t="shared" si="286"/>
        <v>1</v>
      </c>
      <c r="FA151" s="194">
        <f t="shared" si="286"/>
        <v>1</v>
      </c>
      <c r="FB151" s="194">
        <f t="shared" si="286"/>
        <v>1</v>
      </c>
    </row>
    <row r="152" spans="2:158" ht="11.25" hidden="1" customHeight="1" outlineLevel="1" x14ac:dyDescent="0.2">
      <c r="B152" s="190"/>
      <c r="C152" s="288">
        <f t="shared" si="258"/>
        <v>38</v>
      </c>
      <c r="D152" s="288">
        <f t="shared" si="258"/>
        <v>0</v>
      </c>
      <c r="E152" s="289">
        <f t="shared" si="241"/>
        <v>43404</v>
      </c>
      <c r="F152" s="193">
        <v>1</v>
      </c>
      <c r="G152" s="193">
        <v>1</v>
      </c>
      <c r="H152" s="193">
        <v>1</v>
      </c>
      <c r="I152" s="193">
        <v>1</v>
      </c>
      <c r="J152" s="193">
        <v>1</v>
      </c>
      <c r="K152" s="193">
        <v>1</v>
      </c>
      <c r="L152" s="193">
        <v>1</v>
      </c>
      <c r="M152" s="193">
        <v>1</v>
      </c>
      <c r="N152" s="193">
        <v>1</v>
      </c>
      <c r="O152" s="193">
        <v>1</v>
      </c>
      <c r="P152" s="193">
        <v>1</v>
      </c>
      <c r="Q152" s="193">
        <v>1</v>
      </c>
      <c r="U152" s="194">
        <f t="shared" si="273"/>
        <v>1</v>
      </c>
      <c r="V152" s="194">
        <f t="shared" si="273"/>
        <v>1</v>
      </c>
      <c r="W152" s="194">
        <f t="shared" si="273"/>
        <v>1</v>
      </c>
      <c r="X152" s="194">
        <f t="shared" si="273"/>
        <v>1</v>
      </c>
      <c r="Y152" s="194">
        <f t="shared" si="273"/>
        <v>1</v>
      </c>
      <c r="Z152" s="194">
        <f t="shared" si="273"/>
        <v>1</v>
      </c>
      <c r="AA152" s="194">
        <f t="shared" si="273"/>
        <v>1</v>
      </c>
      <c r="AB152" s="194">
        <f t="shared" si="273"/>
        <v>1</v>
      </c>
      <c r="AC152" s="194">
        <f t="shared" si="273"/>
        <v>1</v>
      </c>
      <c r="AD152" s="194">
        <f t="shared" si="273"/>
        <v>1</v>
      </c>
      <c r="AE152" s="194">
        <f t="shared" si="274"/>
        <v>1</v>
      </c>
      <c r="AF152" s="194">
        <f t="shared" si="274"/>
        <v>1</v>
      </c>
      <c r="AG152" s="194">
        <f t="shared" si="274"/>
        <v>1</v>
      </c>
      <c r="AH152" s="194">
        <f t="shared" si="274"/>
        <v>1</v>
      </c>
      <c r="AI152" s="194">
        <f t="shared" si="274"/>
        <v>1</v>
      </c>
      <c r="AJ152" s="194">
        <f t="shared" si="274"/>
        <v>1</v>
      </c>
      <c r="AK152" s="194">
        <f t="shared" si="274"/>
        <v>1</v>
      </c>
      <c r="AL152" s="194">
        <f t="shared" si="274"/>
        <v>1</v>
      </c>
      <c r="AM152" s="194">
        <f t="shared" si="274"/>
        <v>1</v>
      </c>
      <c r="AN152" s="194">
        <f t="shared" si="274"/>
        <v>1</v>
      </c>
      <c r="AO152" s="194">
        <f t="shared" si="275"/>
        <v>1</v>
      </c>
      <c r="AP152" s="194">
        <f t="shared" si="275"/>
        <v>1</v>
      </c>
      <c r="AQ152" s="194">
        <f t="shared" si="275"/>
        <v>1</v>
      </c>
      <c r="AR152" s="194">
        <f t="shared" si="275"/>
        <v>1</v>
      </c>
      <c r="AS152" s="194">
        <f t="shared" si="275"/>
        <v>1</v>
      </c>
      <c r="AT152" s="194">
        <f t="shared" si="275"/>
        <v>1</v>
      </c>
      <c r="AU152" s="194">
        <f t="shared" si="275"/>
        <v>1</v>
      </c>
      <c r="AV152" s="194">
        <f t="shared" si="275"/>
        <v>1</v>
      </c>
      <c r="AW152" s="194">
        <f t="shared" si="275"/>
        <v>1</v>
      </c>
      <c r="AX152" s="194">
        <f t="shared" si="275"/>
        <v>1</v>
      </c>
      <c r="AY152" s="194">
        <f t="shared" si="276"/>
        <v>1</v>
      </c>
      <c r="AZ152" s="194">
        <f t="shared" si="276"/>
        <v>1</v>
      </c>
      <c r="BA152" s="194">
        <f t="shared" si="276"/>
        <v>1</v>
      </c>
      <c r="BB152" s="194">
        <f t="shared" si="276"/>
        <v>1</v>
      </c>
      <c r="BC152" s="194">
        <f t="shared" si="276"/>
        <v>1</v>
      </c>
      <c r="BD152" s="194">
        <f t="shared" si="276"/>
        <v>1</v>
      </c>
      <c r="BE152" s="194">
        <f t="shared" si="276"/>
        <v>1</v>
      </c>
      <c r="BF152" s="194">
        <f t="shared" si="276"/>
        <v>1</v>
      </c>
      <c r="BG152" s="194">
        <f t="shared" si="276"/>
        <v>1</v>
      </c>
      <c r="BH152" s="194">
        <f t="shared" si="276"/>
        <v>1</v>
      </c>
      <c r="BI152" s="194">
        <f t="shared" si="277"/>
        <v>1</v>
      </c>
      <c r="BJ152" s="194">
        <f t="shared" si="277"/>
        <v>1</v>
      </c>
      <c r="BK152" s="194">
        <f t="shared" si="277"/>
        <v>1</v>
      </c>
      <c r="BL152" s="194">
        <f t="shared" si="277"/>
        <v>1</v>
      </c>
      <c r="BM152" s="194">
        <f t="shared" si="277"/>
        <v>1</v>
      </c>
      <c r="BN152" s="194">
        <f t="shared" si="277"/>
        <v>1</v>
      </c>
      <c r="BO152" s="194">
        <f t="shared" si="277"/>
        <v>1</v>
      </c>
      <c r="BP152" s="194">
        <f t="shared" si="277"/>
        <v>1</v>
      </c>
      <c r="BQ152" s="194">
        <f t="shared" si="277"/>
        <v>1</v>
      </c>
      <c r="BR152" s="194">
        <f t="shared" si="277"/>
        <v>1</v>
      </c>
      <c r="BS152" s="194">
        <f t="shared" si="278"/>
        <v>1</v>
      </c>
      <c r="BT152" s="194">
        <f t="shared" si="278"/>
        <v>1</v>
      </c>
      <c r="BU152" s="194">
        <f t="shared" si="278"/>
        <v>1</v>
      </c>
      <c r="BV152" s="194">
        <f t="shared" si="278"/>
        <v>1</v>
      </c>
      <c r="BW152" s="194">
        <f t="shared" si="278"/>
        <v>1</v>
      </c>
      <c r="BX152" s="194">
        <f t="shared" si="278"/>
        <v>1</v>
      </c>
      <c r="BY152" s="194">
        <f t="shared" si="278"/>
        <v>1</v>
      </c>
      <c r="BZ152" s="194">
        <f t="shared" si="278"/>
        <v>1</v>
      </c>
      <c r="CA152" s="194">
        <f t="shared" si="278"/>
        <v>1</v>
      </c>
      <c r="CB152" s="194">
        <f t="shared" si="278"/>
        <v>1</v>
      </c>
      <c r="CC152" s="194">
        <f t="shared" si="279"/>
        <v>1</v>
      </c>
      <c r="CD152" s="194">
        <f t="shared" si="279"/>
        <v>1</v>
      </c>
      <c r="CE152" s="194">
        <f t="shared" si="279"/>
        <v>1</v>
      </c>
      <c r="CF152" s="194">
        <f t="shared" si="279"/>
        <v>1</v>
      </c>
      <c r="CG152" s="194">
        <f t="shared" si="279"/>
        <v>1</v>
      </c>
      <c r="CH152" s="194">
        <f t="shared" si="279"/>
        <v>1</v>
      </c>
      <c r="CI152" s="194">
        <f t="shared" si="279"/>
        <v>1</v>
      </c>
      <c r="CJ152" s="194">
        <f t="shared" si="279"/>
        <v>1</v>
      </c>
      <c r="CK152" s="194">
        <f t="shared" si="279"/>
        <v>1</v>
      </c>
      <c r="CL152" s="194">
        <f t="shared" si="279"/>
        <v>1</v>
      </c>
      <c r="CM152" s="194">
        <f t="shared" si="280"/>
        <v>1</v>
      </c>
      <c r="CN152" s="194">
        <f t="shared" si="280"/>
        <v>1</v>
      </c>
      <c r="CO152" s="194">
        <f t="shared" si="280"/>
        <v>1</v>
      </c>
      <c r="CP152" s="194">
        <f t="shared" si="280"/>
        <v>1</v>
      </c>
      <c r="CQ152" s="194">
        <f t="shared" si="280"/>
        <v>1</v>
      </c>
      <c r="CR152" s="194">
        <f t="shared" si="280"/>
        <v>1</v>
      </c>
      <c r="CS152" s="194">
        <f t="shared" si="280"/>
        <v>1</v>
      </c>
      <c r="CT152" s="194">
        <f t="shared" si="280"/>
        <v>1</v>
      </c>
      <c r="CU152" s="194">
        <f t="shared" si="280"/>
        <v>1</v>
      </c>
      <c r="CV152" s="194">
        <f t="shared" si="280"/>
        <v>1</v>
      </c>
      <c r="CW152" s="194">
        <f t="shared" si="281"/>
        <v>1</v>
      </c>
      <c r="CX152" s="194">
        <f t="shared" si="281"/>
        <v>1</v>
      </c>
      <c r="CY152" s="194">
        <f t="shared" si="281"/>
        <v>1</v>
      </c>
      <c r="CZ152" s="194">
        <f t="shared" si="281"/>
        <v>1</v>
      </c>
      <c r="DA152" s="194">
        <f t="shared" si="281"/>
        <v>1</v>
      </c>
      <c r="DB152" s="194">
        <f t="shared" si="281"/>
        <v>1</v>
      </c>
      <c r="DC152" s="194">
        <f t="shared" si="281"/>
        <v>1</v>
      </c>
      <c r="DD152" s="194">
        <f t="shared" si="281"/>
        <v>1</v>
      </c>
      <c r="DE152" s="194">
        <f t="shared" si="281"/>
        <v>1</v>
      </c>
      <c r="DF152" s="194">
        <f t="shared" si="281"/>
        <v>1</v>
      </c>
      <c r="DG152" s="194">
        <f t="shared" si="282"/>
        <v>1</v>
      </c>
      <c r="DH152" s="194">
        <f t="shared" si="282"/>
        <v>1</v>
      </c>
      <c r="DI152" s="194">
        <f t="shared" si="282"/>
        <v>1</v>
      </c>
      <c r="DJ152" s="194">
        <f t="shared" si="282"/>
        <v>1</v>
      </c>
      <c r="DK152" s="194">
        <f t="shared" si="282"/>
        <v>1</v>
      </c>
      <c r="DL152" s="194">
        <f t="shared" si="282"/>
        <v>1</v>
      </c>
      <c r="DM152" s="194">
        <f t="shared" si="282"/>
        <v>1</v>
      </c>
      <c r="DN152" s="194">
        <f t="shared" si="282"/>
        <v>1</v>
      </c>
      <c r="DO152" s="194">
        <f t="shared" si="282"/>
        <v>1</v>
      </c>
      <c r="DP152" s="194">
        <f t="shared" si="282"/>
        <v>1</v>
      </c>
      <c r="DQ152" s="194">
        <f t="shared" si="283"/>
        <v>1</v>
      </c>
      <c r="DR152" s="194">
        <f t="shared" si="283"/>
        <v>1</v>
      </c>
      <c r="DS152" s="194">
        <f t="shared" si="283"/>
        <v>1</v>
      </c>
      <c r="DT152" s="194">
        <f t="shared" si="283"/>
        <v>1</v>
      </c>
      <c r="DU152" s="194">
        <f t="shared" si="283"/>
        <v>1</v>
      </c>
      <c r="DV152" s="194">
        <f t="shared" si="283"/>
        <v>1</v>
      </c>
      <c r="DW152" s="194">
        <f t="shared" si="283"/>
        <v>1</v>
      </c>
      <c r="DX152" s="194">
        <f t="shared" si="283"/>
        <v>1</v>
      </c>
      <c r="DY152" s="194">
        <f t="shared" si="283"/>
        <v>1</v>
      </c>
      <c r="DZ152" s="194">
        <f t="shared" si="283"/>
        <v>1</v>
      </c>
      <c r="EA152" s="194">
        <f t="shared" si="284"/>
        <v>1</v>
      </c>
      <c r="EB152" s="194">
        <f t="shared" si="284"/>
        <v>1</v>
      </c>
      <c r="EC152" s="194">
        <f t="shared" si="284"/>
        <v>1</v>
      </c>
      <c r="ED152" s="194">
        <f t="shared" si="284"/>
        <v>1</v>
      </c>
      <c r="EE152" s="194">
        <f t="shared" si="284"/>
        <v>1</v>
      </c>
      <c r="EF152" s="194">
        <f t="shared" si="284"/>
        <v>1</v>
      </c>
      <c r="EG152" s="194">
        <f t="shared" si="284"/>
        <v>1</v>
      </c>
      <c r="EH152" s="194">
        <f t="shared" si="284"/>
        <v>1</v>
      </c>
      <c r="EI152" s="194">
        <f t="shared" si="284"/>
        <v>1</v>
      </c>
      <c r="EJ152" s="194">
        <f t="shared" si="284"/>
        <v>1</v>
      </c>
      <c r="EK152" s="194">
        <f t="shared" si="285"/>
        <v>1</v>
      </c>
      <c r="EL152" s="194">
        <f t="shared" si="285"/>
        <v>1</v>
      </c>
      <c r="EM152" s="194">
        <f t="shared" si="285"/>
        <v>1</v>
      </c>
      <c r="EN152" s="194">
        <f t="shared" si="285"/>
        <v>1</v>
      </c>
      <c r="EO152" s="194">
        <f t="shared" si="285"/>
        <v>1</v>
      </c>
      <c r="EP152" s="194">
        <f t="shared" si="285"/>
        <v>1</v>
      </c>
      <c r="EQ152" s="194">
        <f t="shared" si="285"/>
        <v>1</v>
      </c>
      <c r="ER152" s="194">
        <f t="shared" si="285"/>
        <v>1</v>
      </c>
      <c r="ES152" s="194">
        <f t="shared" si="285"/>
        <v>1</v>
      </c>
      <c r="ET152" s="194">
        <f t="shared" si="285"/>
        <v>1</v>
      </c>
      <c r="EU152" s="194">
        <f t="shared" si="285"/>
        <v>1</v>
      </c>
      <c r="EV152" s="194">
        <f t="shared" si="285"/>
        <v>1</v>
      </c>
      <c r="EW152" s="194">
        <f t="shared" si="286"/>
        <v>1</v>
      </c>
      <c r="EX152" s="194">
        <f t="shared" si="286"/>
        <v>1</v>
      </c>
      <c r="EY152" s="194">
        <f t="shared" si="286"/>
        <v>1</v>
      </c>
      <c r="EZ152" s="194">
        <f t="shared" si="286"/>
        <v>1</v>
      </c>
      <c r="FA152" s="194">
        <f t="shared" si="286"/>
        <v>1</v>
      </c>
      <c r="FB152" s="194">
        <f t="shared" si="286"/>
        <v>1</v>
      </c>
    </row>
    <row r="153" spans="2:158" ht="11.25" hidden="1" customHeight="1" outlineLevel="1" x14ac:dyDescent="0.2">
      <c r="B153" s="190"/>
      <c r="C153" s="288">
        <f t="shared" si="258"/>
        <v>39</v>
      </c>
      <c r="D153" s="288">
        <f t="shared" si="258"/>
        <v>0</v>
      </c>
      <c r="E153" s="289">
        <f t="shared" si="241"/>
        <v>43404</v>
      </c>
      <c r="F153" s="193">
        <v>1</v>
      </c>
      <c r="G153" s="193">
        <v>1</v>
      </c>
      <c r="H153" s="193">
        <v>1</v>
      </c>
      <c r="I153" s="193">
        <v>1</v>
      </c>
      <c r="J153" s="193">
        <v>1</v>
      </c>
      <c r="K153" s="193">
        <v>1</v>
      </c>
      <c r="L153" s="193">
        <v>1</v>
      </c>
      <c r="M153" s="193">
        <v>1</v>
      </c>
      <c r="N153" s="193">
        <v>1</v>
      </c>
      <c r="O153" s="193">
        <v>1</v>
      </c>
      <c r="P153" s="193">
        <v>1</v>
      </c>
      <c r="Q153" s="193">
        <v>1</v>
      </c>
      <c r="U153" s="194">
        <f t="shared" si="273"/>
        <v>1</v>
      </c>
      <c r="V153" s="194">
        <f t="shared" si="273"/>
        <v>1</v>
      </c>
      <c r="W153" s="194">
        <f t="shared" si="273"/>
        <v>1</v>
      </c>
      <c r="X153" s="194">
        <f t="shared" si="273"/>
        <v>1</v>
      </c>
      <c r="Y153" s="194">
        <f t="shared" si="273"/>
        <v>1</v>
      </c>
      <c r="Z153" s="194">
        <f t="shared" si="273"/>
        <v>1</v>
      </c>
      <c r="AA153" s="194">
        <f t="shared" si="273"/>
        <v>1</v>
      </c>
      <c r="AB153" s="194">
        <f t="shared" si="273"/>
        <v>1</v>
      </c>
      <c r="AC153" s="194">
        <f t="shared" si="273"/>
        <v>1</v>
      </c>
      <c r="AD153" s="194">
        <f t="shared" si="273"/>
        <v>1</v>
      </c>
      <c r="AE153" s="194">
        <f t="shared" si="274"/>
        <v>1</v>
      </c>
      <c r="AF153" s="194">
        <f t="shared" si="274"/>
        <v>1</v>
      </c>
      <c r="AG153" s="194">
        <f t="shared" si="274"/>
        <v>1</v>
      </c>
      <c r="AH153" s="194">
        <f t="shared" si="274"/>
        <v>1</v>
      </c>
      <c r="AI153" s="194">
        <f t="shared" si="274"/>
        <v>1</v>
      </c>
      <c r="AJ153" s="194">
        <f t="shared" si="274"/>
        <v>1</v>
      </c>
      <c r="AK153" s="194">
        <f t="shared" si="274"/>
        <v>1</v>
      </c>
      <c r="AL153" s="194">
        <f t="shared" si="274"/>
        <v>1</v>
      </c>
      <c r="AM153" s="194">
        <f t="shared" si="274"/>
        <v>1</v>
      </c>
      <c r="AN153" s="194">
        <f t="shared" si="274"/>
        <v>1</v>
      </c>
      <c r="AO153" s="194">
        <f t="shared" si="275"/>
        <v>1</v>
      </c>
      <c r="AP153" s="194">
        <f t="shared" si="275"/>
        <v>1</v>
      </c>
      <c r="AQ153" s="194">
        <f t="shared" si="275"/>
        <v>1</v>
      </c>
      <c r="AR153" s="194">
        <f t="shared" si="275"/>
        <v>1</v>
      </c>
      <c r="AS153" s="194">
        <f t="shared" si="275"/>
        <v>1</v>
      </c>
      <c r="AT153" s="194">
        <f t="shared" si="275"/>
        <v>1</v>
      </c>
      <c r="AU153" s="194">
        <f t="shared" si="275"/>
        <v>1</v>
      </c>
      <c r="AV153" s="194">
        <f t="shared" si="275"/>
        <v>1</v>
      </c>
      <c r="AW153" s="194">
        <f t="shared" si="275"/>
        <v>1</v>
      </c>
      <c r="AX153" s="194">
        <f t="shared" si="275"/>
        <v>1</v>
      </c>
      <c r="AY153" s="194">
        <f t="shared" si="276"/>
        <v>1</v>
      </c>
      <c r="AZ153" s="194">
        <f t="shared" si="276"/>
        <v>1</v>
      </c>
      <c r="BA153" s="194">
        <f t="shared" si="276"/>
        <v>1</v>
      </c>
      <c r="BB153" s="194">
        <f t="shared" si="276"/>
        <v>1</v>
      </c>
      <c r="BC153" s="194">
        <f t="shared" si="276"/>
        <v>1</v>
      </c>
      <c r="BD153" s="194">
        <f t="shared" si="276"/>
        <v>1</v>
      </c>
      <c r="BE153" s="194">
        <f t="shared" si="276"/>
        <v>1</v>
      </c>
      <c r="BF153" s="194">
        <f t="shared" si="276"/>
        <v>1</v>
      </c>
      <c r="BG153" s="194">
        <f t="shared" si="276"/>
        <v>1</v>
      </c>
      <c r="BH153" s="194">
        <f t="shared" si="276"/>
        <v>1</v>
      </c>
      <c r="BI153" s="194">
        <f t="shared" si="277"/>
        <v>1</v>
      </c>
      <c r="BJ153" s="194">
        <f t="shared" si="277"/>
        <v>1</v>
      </c>
      <c r="BK153" s="194">
        <f t="shared" si="277"/>
        <v>1</v>
      </c>
      <c r="BL153" s="194">
        <f t="shared" si="277"/>
        <v>1</v>
      </c>
      <c r="BM153" s="194">
        <f t="shared" si="277"/>
        <v>1</v>
      </c>
      <c r="BN153" s="194">
        <f t="shared" si="277"/>
        <v>1</v>
      </c>
      <c r="BO153" s="194">
        <f t="shared" si="277"/>
        <v>1</v>
      </c>
      <c r="BP153" s="194">
        <f t="shared" si="277"/>
        <v>1</v>
      </c>
      <c r="BQ153" s="194">
        <f t="shared" si="277"/>
        <v>1</v>
      </c>
      <c r="BR153" s="194">
        <f t="shared" si="277"/>
        <v>1</v>
      </c>
      <c r="BS153" s="194">
        <f t="shared" si="278"/>
        <v>1</v>
      </c>
      <c r="BT153" s="194">
        <f t="shared" si="278"/>
        <v>1</v>
      </c>
      <c r="BU153" s="194">
        <f t="shared" si="278"/>
        <v>1</v>
      </c>
      <c r="BV153" s="194">
        <f t="shared" si="278"/>
        <v>1</v>
      </c>
      <c r="BW153" s="194">
        <f t="shared" si="278"/>
        <v>1</v>
      </c>
      <c r="BX153" s="194">
        <f t="shared" si="278"/>
        <v>1</v>
      </c>
      <c r="BY153" s="194">
        <f t="shared" si="278"/>
        <v>1</v>
      </c>
      <c r="BZ153" s="194">
        <f t="shared" si="278"/>
        <v>1</v>
      </c>
      <c r="CA153" s="194">
        <f t="shared" si="278"/>
        <v>1</v>
      </c>
      <c r="CB153" s="194">
        <f t="shared" si="278"/>
        <v>1</v>
      </c>
      <c r="CC153" s="194">
        <f t="shared" si="279"/>
        <v>1</v>
      </c>
      <c r="CD153" s="194">
        <f t="shared" si="279"/>
        <v>1</v>
      </c>
      <c r="CE153" s="194">
        <f t="shared" si="279"/>
        <v>1</v>
      </c>
      <c r="CF153" s="194">
        <f t="shared" si="279"/>
        <v>1</v>
      </c>
      <c r="CG153" s="194">
        <f t="shared" si="279"/>
        <v>1</v>
      </c>
      <c r="CH153" s="194">
        <f t="shared" si="279"/>
        <v>1</v>
      </c>
      <c r="CI153" s="194">
        <f t="shared" si="279"/>
        <v>1</v>
      </c>
      <c r="CJ153" s="194">
        <f t="shared" si="279"/>
        <v>1</v>
      </c>
      <c r="CK153" s="194">
        <f t="shared" si="279"/>
        <v>1</v>
      </c>
      <c r="CL153" s="194">
        <f t="shared" si="279"/>
        <v>1</v>
      </c>
      <c r="CM153" s="194">
        <f t="shared" si="280"/>
        <v>1</v>
      </c>
      <c r="CN153" s="194">
        <f t="shared" si="280"/>
        <v>1</v>
      </c>
      <c r="CO153" s="194">
        <f t="shared" si="280"/>
        <v>1</v>
      </c>
      <c r="CP153" s="194">
        <f t="shared" si="280"/>
        <v>1</v>
      </c>
      <c r="CQ153" s="194">
        <f t="shared" si="280"/>
        <v>1</v>
      </c>
      <c r="CR153" s="194">
        <f t="shared" si="280"/>
        <v>1</v>
      </c>
      <c r="CS153" s="194">
        <f t="shared" si="280"/>
        <v>1</v>
      </c>
      <c r="CT153" s="194">
        <f t="shared" si="280"/>
        <v>1</v>
      </c>
      <c r="CU153" s="194">
        <f t="shared" si="280"/>
        <v>1</v>
      </c>
      <c r="CV153" s="194">
        <f t="shared" si="280"/>
        <v>1</v>
      </c>
      <c r="CW153" s="194">
        <f t="shared" si="281"/>
        <v>1</v>
      </c>
      <c r="CX153" s="194">
        <f t="shared" si="281"/>
        <v>1</v>
      </c>
      <c r="CY153" s="194">
        <f t="shared" si="281"/>
        <v>1</v>
      </c>
      <c r="CZ153" s="194">
        <f t="shared" si="281"/>
        <v>1</v>
      </c>
      <c r="DA153" s="194">
        <f t="shared" si="281"/>
        <v>1</v>
      </c>
      <c r="DB153" s="194">
        <f t="shared" si="281"/>
        <v>1</v>
      </c>
      <c r="DC153" s="194">
        <f t="shared" si="281"/>
        <v>1</v>
      </c>
      <c r="DD153" s="194">
        <f t="shared" si="281"/>
        <v>1</v>
      </c>
      <c r="DE153" s="194">
        <f t="shared" si="281"/>
        <v>1</v>
      </c>
      <c r="DF153" s="194">
        <f t="shared" si="281"/>
        <v>1</v>
      </c>
      <c r="DG153" s="194">
        <f t="shared" si="282"/>
        <v>1</v>
      </c>
      <c r="DH153" s="194">
        <f t="shared" si="282"/>
        <v>1</v>
      </c>
      <c r="DI153" s="194">
        <f t="shared" si="282"/>
        <v>1</v>
      </c>
      <c r="DJ153" s="194">
        <f t="shared" si="282"/>
        <v>1</v>
      </c>
      <c r="DK153" s="194">
        <f t="shared" si="282"/>
        <v>1</v>
      </c>
      <c r="DL153" s="194">
        <f t="shared" si="282"/>
        <v>1</v>
      </c>
      <c r="DM153" s="194">
        <f t="shared" si="282"/>
        <v>1</v>
      </c>
      <c r="DN153" s="194">
        <f t="shared" si="282"/>
        <v>1</v>
      </c>
      <c r="DO153" s="194">
        <f t="shared" si="282"/>
        <v>1</v>
      </c>
      <c r="DP153" s="194">
        <f t="shared" si="282"/>
        <v>1</v>
      </c>
      <c r="DQ153" s="194">
        <f t="shared" si="283"/>
        <v>1</v>
      </c>
      <c r="DR153" s="194">
        <f t="shared" si="283"/>
        <v>1</v>
      </c>
      <c r="DS153" s="194">
        <f t="shared" si="283"/>
        <v>1</v>
      </c>
      <c r="DT153" s="194">
        <f t="shared" si="283"/>
        <v>1</v>
      </c>
      <c r="DU153" s="194">
        <f t="shared" si="283"/>
        <v>1</v>
      </c>
      <c r="DV153" s="194">
        <f t="shared" si="283"/>
        <v>1</v>
      </c>
      <c r="DW153" s="194">
        <f t="shared" si="283"/>
        <v>1</v>
      </c>
      <c r="DX153" s="194">
        <f t="shared" si="283"/>
        <v>1</v>
      </c>
      <c r="DY153" s="194">
        <f t="shared" si="283"/>
        <v>1</v>
      </c>
      <c r="DZ153" s="194">
        <f t="shared" si="283"/>
        <v>1</v>
      </c>
      <c r="EA153" s="194">
        <f t="shared" si="284"/>
        <v>1</v>
      </c>
      <c r="EB153" s="194">
        <f t="shared" si="284"/>
        <v>1</v>
      </c>
      <c r="EC153" s="194">
        <f t="shared" si="284"/>
        <v>1</v>
      </c>
      <c r="ED153" s="194">
        <f t="shared" si="284"/>
        <v>1</v>
      </c>
      <c r="EE153" s="194">
        <f t="shared" si="284"/>
        <v>1</v>
      </c>
      <c r="EF153" s="194">
        <f t="shared" si="284"/>
        <v>1</v>
      </c>
      <c r="EG153" s="194">
        <f t="shared" si="284"/>
        <v>1</v>
      </c>
      <c r="EH153" s="194">
        <f t="shared" si="284"/>
        <v>1</v>
      </c>
      <c r="EI153" s="194">
        <f t="shared" si="284"/>
        <v>1</v>
      </c>
      <c r="EJ153" s="194">
        <f t="shared" si="284"/>
        <v>1</v>
      </c>
      <c r="EK153" s="194">
        <f t="shared" si="285"/>
        <v>1</v>
      </c>
      <c r="EL153" s="194">
        <f t="shared" si="285"/>
        <v>1</v>
      </c>
      <c r="EM153" s="194">
        <f t="shared" si="285"/>
        <v>1</v>
      </c>
      <c r="EN153" s="194">
        <f t="shared" si="285"/>
        <v>1</v>
      </c>
      <c r="EO153" s="194">
        <f t="shared" si="285"/>
        <v>1</v>
      </c>
      <c r="EP153" s="194">
        <f t="shared" si="285"/>
        <v>1</v>
      </c>
      <c r="EQ153" s="194">
        <f t="shared" si="285"/>
        <v>1</v>
      </c>
      <c r="ER153" s="194">
        <f t="shared" si="285"/>
        <v>1</v>
      </c>
      <c r="ES153" s="194">
        <f t="shared" si="285"/>
        <v>1</v>
      </c>
      <c r="ET153" s="194">
        <f t="shared" si="285"/>
        <v>1</v>
      </c>
      <c r="EU153" s="194">
        <f t="shared" si="285"/>
        <v>1</v>
      </c>
      <c r="EV153" s="194">
        <f t="shared" si="285"/>
        <v>1</v>
      </c>
      <c r="EW153" s="194">
        <f t="shared" si="286"/>
        <v>1</v>
      </c>
      <c r="EX153" s="194">
        <f t="shared" si="286"/>
        <v>1</v>
      </c>
      <c r="EY153" s="194">
        <f t="shared" si="286"/>
        <v>1</v>
      </c>
      <c r="EZ153" s="194">
        <f t="shared" si="286"/>
        <v>1</v>
      </c>
      <c r="FA153" s="194">
        <f t="shared" si="286"/>
        <v>1</v>
      </c>
      <c r="FB153" s="194">
        <f t="shared" si="286"/>
        <v>1</v>
      </c>
    </row>
    <row r="154" spans="2:158" ht="11.25" hidden="1" customHeight="1" outlineLevel="1" x14ac:dyDescent="0.2">
      <c r="B154" s="190"/>
      <c r="C154" s="288">
        <f t="shared" si="258"/>
        <v>40</v>
      </c>
      <c r="D154" s="288">
        <f t="shared" si="258"/>
        <v>0</v>
      </c>
      <c r="E154" s="289">
        <f t="shared" si="241"/>
        <v>43404</v>
      </c>
      <c r="F154" s="193">
        <v>1</v>
      </c>
      <c r="G154" s="193">
        <v>1</v>
      </c>
      <c r="H154" s="193">
        <v>1</v>
      </c>
      <c r="I154" s="193">
        <v>1</v>
      </c>
      <c r="J154" s="193">
        <v>1</v>
      </c>
      <c r="K154" s="193">
        <v>1</v>
      </c>
      <c r="L154" s="193">
        <v>1</v>
      </c>
      <c r="M154" s="193">
        <v>1</v>
      </c>
      <c r="N154" s="193">
        <v>1</v>
      </c>
      <c r="O154" s="193">
        <v>1</v>
      </c>
      <c r="P154" s="193">
        <v>1</v>
      </c>
      <c r="Q154" s="193">
        <v>1</v>
      </c>
      <c r="U154" s="194">
        <f t="shared" si="273"/>
        <v>1</v>
      </c>
      <c r="V154" s="194">
        <f t="shared" si="273"/>
        <v>1</v>
      </c>
      <c r="W154" s="194">
        <f t="shared" si="273"/>
        <v>1</v>
      </c>
      <c r="X154" s="194">
        <f t="shared" si="273"/>
        <v>1</v>
      </c>
      <c r="Y154" s="194">
        <f t="shared" si="273"/>
        <v>1</v>
      </c>
      <c r="Z154" s="194">
        <f t="shared" si="273"/>
        <v>1</v>
      </c>
      <c r="AA154" s="194">
        <f t="shared" si="273"/>
        <v>1</v>
      </c>
      <c r="AB154" s="194">
        <f t="shared" si="273"/>
        <v>1</v>
      </c>
      <c r="AC154" s="194">
        <f t="shared" si="273"/>
        <v>1</v>
      </c>
      <c r="AD154" s="194">
        <f t="shared" si="273"/>
        <v>1</v>
      </c>
      <c r="AE154" s="194">
        <f t="shared" si="274"/>
        <v>1</v>
      </c>
      <c r="AF154" s="194">
        <f t="shared" si="274"/>
        <v>1</v>
      </c>
      <c r="AG154" s="194">
        <f t="shared" si="274"/>
        <v>1</v>
      </c>
      <c r="AH154" s="194">
        <f t="shared" si="274"/>
        <v>1</v>
      </c>
      <c r="AI154" s="194">
        <f t="shared" si="274"/>
        <v>1</v>
      </c>
      <c r="AJ154" s="194">
        <f t="shared" si="274"/>
        <v>1</v>
      </c>
      <c r="AK154" s="194">
        <f t="shared" si="274"/>
        <v>1</v>
      </c>
      <c r="AL154" s="194">
        <f t="shared" si="274"/>
        <v>1</v>
      </c>
      <c r="AM154" s="194">
        <f t="shared" si="274"/>
        <v>1</v>
      </c>
      <c r="AN154" s="194">
        <f t="shared" si="274"/>
        <v>1</v>
      </c>
      <c r="AO154" s="194">
        <f t="shared" si="275"/>
        <v>1</v>
      </c>
      <c r="AP154" s="194">
        <f t="shared" si="275"/>
        <v>1</v>
      </c>
      <c r="AQ154" s="194">
        <f t="shared" si="275"/>
        <v>1</v>
      </c>
      <c r="AR154" s="194">
        <f t="shared" si="275"/>
        <v>1</v>
      </c>
      <c r="AS154" s="194">
        <f t="shared" si="275"/>
        <v>1</v>
      </c>
      <c r="AT154" s="194">
        <f t="shared" si="275"/>
        <v>1</v>
      </c>
      <c r="AU154" s="194">
        <f t="shared" si="275"/>
        <v>1</v>
      </c>
      <c r="AV154" s="194">
        <f t="shared" si="275"/>
        <v>1</v>
      </c>
      <c r="AW154" s="194">
        <f t="shared" si="275"/>
        <v>1</v>
      </c>
      <c r="AX154" s="194">
        <f t="shared" si="275"/>
        <v>1</v>
      </c>
      <c r="AY154" s="194">
        <f t="shared" si="276"/>
        <v>1</v>
      </c>
      <c r="AZ154" s="194">
        <f t="shared" si="276"/>
        <v>1</v>
      </c>
      <c r="BA154" s="194">
        <f t="shared" si="276"/>
        <v>1</v>
      </c>
      <c r="BB154" s="194">
        <f t="shared" si="276"/>
        <v>1</v>
      </c>
      <c r="BC154" s="194">
        <f t="shared" si="276"/>
        <v>1</v>
      </c>
      <c r="BD154" s="194">
        <f t="shared" si="276"/>
        <v>1</v>
      </c>
      <c r="BE154" s="194">
        <f t="shared" si="276"/>
        <v>1</v>
      </c>
      <c r="BF154" s="194">
        <f t="shared" si="276"/>
        <v>1</v>
      </c>
      <c r="BG154" s="194">
        <f t="shared" si="276"/>
        <v>1</v>
      </c>
      <c r="BH154" s="194">
        <f t="shared" si="276"/>
        <v>1</v>
      </c>
      <c r="BI154" s="194">
        <f t="shared" si="277"/>
        <v>1</v>
      </c>
      <c r="BJ154" s="194">
        <f t="shared" si="277"/>
        <v>1</v>
      </c>
      <c r="BK154" s="194">
        <f t="shared" si="277"/>
        <v>1</v>
      </c>
      <c r="BL154" s="194">
        <f t="shared" si="277"/>
        <v>1</v>
      </c>
      <c r="BM154" s="194">
        <f t="shared" si="277"/>
        <v>1</v>
      </c>
      <c r="BN154" s="194">
        <f t="shared" si="277"/>
        <v>1</v>
      </c>
      <c r="BO154" s="194">
        <f t="shared" si="277"/>
        <v>1</v>
      </c>
      <c r="BP154" s="194">
        <f t="shared" si="277"/>
        <v>1</v>
      </c>
      <c r="BQ154" s="194">
        <f t="shared" si="277"/>
        <v>1</v>
      </c>
      <c r="BR154" s="194">
        <f t="shared" si="277"/>
        <v>1</v>
      </c>
      <c r="BS154" s="194">
        <f t="shared" si="278"/>
        <v>1</v>
      </c>
      <c r="BT154" s="194">
        <f t="shared" si="278"/>
        <v>1</v>
      </c>
      <c r="BU154" s="194">
        <f t="shared" si="278"/>
        <v>1</v>
      </c>
      <c r="BV154" s="194">
        <f t="shared" si="278"/>
        <v>1</v>
      </c>
      <c r="BW154" s="194">
        <f t="shared" si="278"/>
        <v>1</v>
      </c>
      <c r="BX154" s="194">
        <f t="shared" si="278"/>
        <v>1</v>
      </c>
      <c r="BY154" s="194">
        <f t="shared" si="278"/>
        <v>1</v>
      </c>
      <c r="BZ154" s="194">
        <f t="shared" si="278"/>
        <v>1</v>
      </c>
      <c r="CA154" s="194">
        <f t="shared" si="278"/>
        <v>1</v>
      </c>
      <c r="CB154" s="194">
        <f t="shared" si="278"/>
        <v>1</v>
      </c>
      <c r="CC154" s="194">
        <f t="shared" si="279"/>
        <v>1</v>
      </c>
      <c r="CD154" s="194">
        <f t="shared" si="279"/>
        <v>1</v>
      </c>
      <c r="CE154" s="194">
        <f t="shared" si="279"/>
        <v>1</v>
      </c>
      <c r="CF154" s="194">
        <f t="shared" si="279"/>
        <v>1</v>
      </c>
      <c r="CG154" s="194">
        <f t="shared" si="279"/>
        <v>1</v>
      </c>
      <c r="CH154" s="194">
        <f t="shared" si="279"/>
        <v>1</v>
      </c>
      <c r="CI154" s="194">
        <f t="shared" si="279"/>
        <v>1</v>
      </c>
      <c r="CJ154" s="194">
        <f t="shared" si="279"/>
        <v>1</v>
      </c>
      <c r="CK154" s="194">
        <f t="shared" si="279"/>
        <v>1</v>
      </c>
      <c r="CL154" s="194">
        <f t="shared" si="279"/>
        <v>1</v>
      </c>
      <c r="CM154" s="194">
        <f t="shared" si="280"/>
        <v>1</v>
      </c>
      <c r="CN154" s="194">
        <f t="shared" si="280"/>
        <v>1</v>
      </c>
      <c r="CO154" s="194">
        <f t="shared" si="280"/>
        <v>1</v>
      </c>
      <c r="CP154" s="194">
        <f t="shared" si="280"/>
        <v>1</v>
      </c>
      <c r="CQ154" s="194">
        <f t="shared" si="280"/>
        <v>1</v>
      </c>
      <c r="CR154" s="194">
        <f t="shared" si="280"/>
        <v>1</v>
      </c>
      <c r="CS154" s="194">
        <f t="shared" si="280"/>
        <v>1</v>
      </c>
      <c r="CT154" s="194">
        <f t="shared" si="280"/>
        <v>1</v>
      </c>
      <c r="CU154" s="194">
        <f t="shared" si="280"/>
        <v>1</v>
      </c>
      <c r="CV154" s="194">
        <f t="shared" si="280"/>
        <v>1</v>
      </c>
      <c r="CW154" s="194">
        <f t="shared" si="281"/>
        <v>1</v>
      </c>
      <c r="CX154" s="194">
        <f t="shared" si="281"/>
        <v>1</v>
      </c>
      <c r="CY154" s="194">
        <f t="shared" si="281"/>
        <v>1</v>
      </c>
      <c r="CZ154" s="194">
        <f t="shared" si="281"/>
        <v>1</v>
      </c>
      <c r="DA154" s="194">
        <f t="shared" si="281"/>
        <v>1</v>
      </c>
      <c r="DB154" s="194">
        <f t="shared" si="281"/>
        <v>1</v>
      </c>
      <c r="DC154" s="194">
        <f t="shared" si="281"/>
        <v>1</v>
      </c>
      <c r="DD154" s="194">
        <f t="shared" si="281"/>
        <v>1</v>
      </c>
      <c r="DE154" s="194">
        <f t="shared" si="281"/>
        <v>1</v>
      </c>
      <c r="DF154" s="194">
        <f t="shared" si="281"/>
        <v>1</v>
      </c>
      <c r="DG154" s="194">
        <f t="shared" si="282"/>
        <v>1</v>
      </c>
      <c r="DH154" s="194">
        <f t="shared" si="282"/>
        <v>1</v>
      </c>
      <c r="DI154" s="194">
        <f t="shared" si="282"/>
        <v>1</v>
      </c>
      <c r="DJ154" s="194">
        <f t="shared" si="282"/>
        <v>1</v>
      </c>
      <c r="DK154" s="194">
        <f t="shared" si="282"/>
        <v>1</v>
      </c>
      <c r="DL154" s="194">
        <f t="shared" si="282"/>
        <v>1</v>
      </c>
      <c r="DM154" s="194">
        <f t="shared" si="282"/>
        <v>1</v>
      </c>
      <c r="DN154" s="194">
        <f t="shared" si="282"/>
        <v>1</v>
      </c>
      <c r="DO154" s="194">
        <f t="shared" si="282"/>
        <v>1</v>
      </c>
      <c r="DP154" s="194">
        <f t="shared" si="282"/>
        <v>1</v>
      </c>
      <c r="DQ154" s="194">
        <f t="shared" si="283"/>
        <v>1</v>
      </c>
      <c r="DR154" s="194">
        <f t="shared" si="283"/>
        <v>1</v>
      </c>
      <c r="DS154" s="194">
        <f t="shared" si="283"/>
        <v>1</v>
      </c>
      <c r="DT154" s="194">
        <f t="shared" si="283"/>
        <v>1</v>
      </c>
      <c r="DU154" s="194">
        <f t="shared" si="283"/>
        <v>1</v>
      </c>
      <c r="DV154" s="194">
        <f t="shared" si="283"/>
        <v>1</v>
      </c>
      <c r="DW154" s="194">
        <f t="shared" si="283"/>
        <v>1</v>
      </c>
      <c r="DX154" s="194">
        <f t="shared" si="283"/>
        <v>1</v>
      </c>
      <c r="DY154" s="194">
        <f t="shared" si="283"/>
        <v>1</v>
      </c>
      <c r="DZ154" s="194">
        <f t="shared" si="283"/>
        <v>1</v>
      </c>
      <c r="EA154" s="194">
        <f t="shared" si="284"/>
        <v>1</v>
      </c>
      <c r="EB154" s="194">
        <f t="shared" si="284"/>
        <v>1</v>
      </c>
      <c r="EC154" s="194">
        <f t="shared" si="284"/>
        <v>1</v>
      </c>
      <c r="ED154" s="194">
        <f t="shared" si="284"/>
        <v>1</v>
      </c>
      <c r="EE154" s="194">
        <f t="shared" si="284"/>
        <v>1</v>
      </c>
      <c r="EF154" s="194">
        <f t="shared" si="284"/>
        <v>1</v>
      </c>
      <c r="EG154" s="194">
        <f t="shared" si="284"/>
        <v>1</v>
      </c>
      <c r="EH154" s="194">
        <f t="shared" si="284"/>
        <v>1</v>
      </c>
      <c r="EI154" s="194">
        <f t="shared" si="284"/>
        <v>1</v>
      </c>
      <c r="EJ154" s="194">
        <f t="shared" si="284"/>
        <v>1</v>
      </c>
      <c r="EK154" s="194">
        <f t="shared" si="285"/>
        <v>1</v>
      </c>
      <c r="EL154" s="194">
        <f t="shared" si="285"/>
        <v>1</v>
      </c>
      <c r="EM154" s="194">
        <f t="shared" si="285"/>
        <v>1</v>
      </c>
      <c r="EN154" s="194">
        <f t="shared" si="285"/>
        <v>1</v>
      </c>
      <c r="EO154" s="194">
        <f t="shared" si="285"/>
        <v>1</v>
      </c>
      <c r="EP154" s="194">
        <f t="shared" si="285"/>
        <v>1</v>
      </c>
      <c r="EQ154" s="194">
        <f t="shared" si="285"/>
        <v>1</v>
      </c>
      <c r="ER154" s="194">
        <f t="shared" si="285"/>
        <v>1</v>
      </c>
      <c r="ES154" s="194">
        <f t="shared" si="285"/>
        <v>1</v>
      </c>
      <c r="ET154" s="194">
        <f t="shared" si="285"/>
        <v>1</v>
      </c>
      <c r="EU154" s="194">
        <f t="shared" si="285"/>
        <v>1</v>
      </c>
      <c r="EV154" s="194">
        <f t="shared" si="285"/>
        <v>1</v>
      </c>
      <c r="EW154" s="194">
        <f t="shared" si="286"/>
        <v>1</v>
      </c>
      <c r="EX154" s="194">
        <f t="shared" si="286"/>
        <v>1</v>
      </c>
      <c r="EY154" s="194">
        <f t="shared" si="286"/>
        <v>1</v>
      </c>
      <c r="EZ154" s="194">
        <f t="shared" si="286"/>
        <v>1</v>
      </c>
      <c r="FA154" s="194">
        <f t="shared" si="286"/>
        <v>1</v>
      </c>
      <c r="FB154" s="194">
        <f t="shared" si="286"/>
        <v>1</v>
      </c>
    </row>
    <row r="155" spans="2:158" ht="11.25" hidden="1" customHeight="1" outlineLevel="1" x14ac:dyDescent="0.2">
      <c r="C155" s="174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</row>
    <row r="156" spans="2:158" ht="11.25" customHeight="1" collapsed="1" x14ac:dyDescent="0.2"/>
    <row r="158" spans="2:158" ht="11.25" customHeight="1" x14ac:dyDescent="0.2">
      <c r="C158" s="375" t="s">
        <v>587</v>
      </c>
      <c r="D158" s="375"/>
      <c r="E158" s="375"/>
      <c r="F158" s="375"/>
      <c r="G158" s="375"/>
      <c r="H158" s="375"/>
      <c r="I158" s="375"/>
      <c r="J158" s="375"/>
      <c r="K158" s="375"/>
      <c r="L158" s="375"/>
      <c r="M158" s="375"/>
      <c r="N158" s="375"/>
      <c r="O158" s="375"/>
      <c r="P158" s="375"/>
      <c r="Q158" s="375"/>
      <c r="R158" s="375"/>
      <c r="S158" s="375"/>
      <c r="T158" s="377"/>
      <c r="U158" s="378">
        <f t="shared" ref="U158:AZ158" si="287">SUM(U165:U205)</f>
        <v>425000</v>
      </c>
      <c r="V158" s="378">
        <f t="shared" si="287"/>
        <v>425000</v>
      </c>
      <c r="W158" s="378">
        <f t="shared" si="287"/>
        <v>425000</v>
      </c>
      <c r="X158" s="378">
        <f t="shared" si="287"/>
        <v>425000</v>
      </c>
      <c r="Y158" s="378">
        <f t="shared" si="287"/>
        <v>425000</v>
      </c>
      <c r="Z158" s="378">
        <f t="shared" si="287"/>
        <v>425000</v>
      </c>
      <c r="AA158" s="378">
        <f t="shared" si="287"/>
        <v>425000</v>
      </c>
      <c r="AB158" s="378">
        <f t="shared" si="287"/>
        <v>425000</v>
      </c>
      <c r="AC158" s="378">
        <f t="shared" si="287"/>
        <v>425000</v>
      </c>
      <c r="AD158" s="378">
        <f t="shared" si="287"/>
        <v>425000</v>
      </c>
      <c r="AE158" s="378">
        <f t="shared" si="287"/>
        <v>425000</v>
      </c>
      <c r="AF158" s="378">
        <f t="shared" si="287"/>
        <v>425000</v>
      </c>
      <c r="AG158" s="378">
        <f t="shared" si="287"/>
        <v>425000</v>
      </c>
      <c r="AH158" s="378">
        <f t="shared" si="287"/>
        <v>425000</v>
      </c>
      <c r="AI158" s="378">
        <f t="shared" si="287"/>
        <v>425000</v>
      </c>
      <c r="AJ158" s="378">
        <f t="shared" si="287"/>
        <v>425000</v>
      </c>
      <c r="AK158" s="378">
        <f t="shared" si="287"/>
        <v>425000</v>
      </c>
      <c r="AL158" s="378">
        <f t="shared" si="287"/>
        <v>425000</v>
      </c>
      <c r="AM158" s="378">
        <f t="shared" si="287"/>
        <v>425000</v>
      </c>
      <c r="AN158" s="378">
        <f t="shared" si="287"/>
        <v>425000</v>
      </c>
      <c r="AO158" s="378">
        <f t="shared" si="287"/>
        <v>425000</v>
      </c>
      <c r="AP158" s="378">
        <f t="shared" si="287"/>
        <v>425000</v>
      </c>
      <c r="AQ158" s="378">
        <f t="shared" si="287"/>
        <v>425000</v>
      </c>
      <c r="AR158" s="378">
        <f t="shared" si="287"/>
        <v>425000</v>
      </c>
      <c r="AS158" s="378">
        <f t="shared" si="287"/>
        <v>425000</v>
      </c>
      <c r="AT158" s="378">
        <f t="shared" si="287"/>
        <v>425000</v>
      </c>
      <c r="AU158" s="378">
        <f t="shared" si="287"/>
        <v>425000</v>
      </c>
      <c r="AV158" s="378">
        <f t="shared" si="287"/>
        <v>451013.4</v>
      </c>
      <c r="AW158" s="378">
        <f t="shared" si="287"/>
        <v>451013.4</v>
      </c>
      <c r="AX158" s="378">
        <f t="shared" si="287"/>
        <v>451013.4</v>
      </c>
      <c r="AY158" s="378">
        <f t="shared" si="287"/>
        <v>451013.4</v>
      </c>
      <c r="AZ158" s="378">
        <f t="shared" si="287"/>
        <v>451013.4</v>
      </c>
      <c r="BA158" s="378">
        <f t="shared" ref="BA158:CF158" si="288">SUM(BA165:BA205)</f>
        <v>451013.4</v>
      </c>
      <c r="BB158" s="378">
        <f t="shared" si="288"/>
        <v>451013.4</v>
      </c>
      <c r="BC158" s="378">
        <f t="shared" si="288"/>
        <v>451013.4</v>
      </c>
      <c r="BD158" s="378">
        <f t="shared" si="288"/>
        <v>451013.4</v>
      </c>
      <c r="BE158" s="378">
        <f t="shared" si="288"/>
        <v>451013.4</v>
      </c>
      <c r="BF158" s="378">
        <f t="shared" si="288"/>
        <v>451013.4</v>
      </c>
      <c r="BG158" s="378">
        <f t="shared" si="288"/>
        <v>451013.4</v>
      </c>
      <c r="BH158" s="378">
        <f t="shared" si="288"/>
        <v>451013.4</v>
      </c>
      <c r="BI158" s="378">
        <f t="shared" si="288"/>
        <v>451013.4</v>
      </c>
      <c r="BJ158" s="378">
        <f t="shared" si="288"/>
        <v>451013.4</v>
      </c>
      <c r="BK158" s="378">
        <f t="shared" si="288"/>
        <v>451013.4</v>
      </c>
      <c r="BL158" s="378">
        <f t="shared" si="288"/>
        <v>451013.4</v>
      </c>
      <c r="BM158" s="378">
        <f t="shared" si="288"/>
        <v>451013.4</v>
      </c>
      <c r="BN158" s="378">
        <f t="shared" si="288"/>
        <v>451013.4</v>
      </c>
      <c r="BO158" s="378">
        <f t="shared" si="288"/>
        <v>451013.4</v>
      </c>
      <c r="BP158" s="378">
        <f t="shared" si="288"/>
        <v>451013.4</v>
      </c>
      <c r="BQ158" s="378">
        <f t="shared" si="288"/>
        <v>451013.4</v>
      </c>
      <c r="BR158" s="378">
        <f t="shared" si="288"/>
        <v>451013.4</v>
      </c>
      <c r="BS158" s="378">
        <f t="shared" si="288"/>
        <v>451013.4</v>
      </c>
      <c r="BT158" s="378">
        <f t="shared" si="288"/>
        <v>451013.4</v>
      </c>
      <c r="BU158" s="378">
        <f t="shared" si="288"/>
        <v>451013.4</v>
      </c>
      <c r="BV158" s="378">
        <f t="shared" si="288"/>
        <v>451013.4</v>
      </c>
      <c r="BW158" s="378">
        <f t="shared" si="288"/>
        <v>451013.4</v>
      </c>
      <c r="BX158" s="378">
        <f t="shared" si="288"/>
        <v>451013.4</v>
      </c>
      <c r="BY158" s="378">
        <f t="shared" si="288"/>
        <v>451013.4</v>
      </c>
      <c r="BZ158" s="378">
        <f t="shared" si="288"/>
        <v>451013.4</v>
      </c>
      <c r="CA158" s="378">
        <f t="shared" si="288"/>
        <v>451013.4</v>
      </c>
      <c r="CB158" s="378">
        <f t="shared" si="288"/>
        <v>451013.4</v>
      </c>
      <c r="CC158" s="378">
        <f t="shared" si="288"/>
        <v>451013.4</v>
      </c>
      <c r="CD158" s="378">
        <f t="shared" si="288"/>
        <v>451013.4</v>
      </c>
      <c r="CE158" s="378">
        <f t="shared" si="288"/>
        <v>451013.4</v>
      </c>
      <c r="CF158" s="378">
        <f t="shared" si="288"/>
        <v>451013.4</v>
      </c>
      <c r="CG158" s="378">
        <f t="shared" ref="CG158:DL158" si="289">SUM(CG165:CG205)</f>
        <v>451013.4</v>
      </c>
      <c r="CH158" s="378">
        <f t="shared" si="289"/>
        <v>451013.4</v>
      </c>
      <c r="CI158" s="378">
        <f t="shared" si="289"/>
        <v>451013.4</v>
      </c>
      <c r="CJ158" s="378">
        <f t="shared" si="289"/>
        <v>451013.4</v>
      </c>
      <c r="CK158" s="378">
        <f t="shared" si="289"/>
        <v>451013.4</v>
      </c>
      <c r="CL158" s="378">
        <f t="shared" si="289"/>
        <v>451013.4</v>
      </c>
      <c r="CM158" s="378">
        <f t="shared" si="289"/>
        <v>451013.4</v>
      </c>
      <c r="CN158" s="378">
        <f t="shared" si="289"/>
        <v>451013.4</v>
      </c>
      <c r="CO158" s="378">
        <f t="shared" si="289"/>
        <v>451013.4</v>
      </c>
      <c r="CP158" s="378">
        <f t="shared" si="289"/>
        <v>451013.4</v>
      </c>
      <c r="CQ158" s="378">
        <f t="shared" si="289"/>
        <v>451013.4</v>
      </c>
      <c r="CR158" s="378">
        <f t="shared" si="289"/>
        <v>451013.4</v>
      </c>
      <c r="CS158" s="378">
        <f t="shared" si="289"/>
        <v>451013.4</v>
      </c>
      <c r="CT158" s="378">
        <f t="shared" si="289"/>
        <v>451013.4</v>
      </c>
      <c r="CU158" s="378">
        <f t="shared" si="289"/>
        <v>451013.4</v>
      </c>
      <c r="CV158" s="378">
        <f t="shared" si="289"/>
        <v>451013.4</v>
      </c>
      <c r="CW158" s="378">
        <f t="shared" si="289"/>
        <v>451013.4</v>
      </c>
      <c r="CX158" s="378">
        <f t="shared" si="289"/>
        <v>451013.4</v>
      </c>
      <c r="CY158" s="378">
        <f t="shared" si="289"/>
        <v>451013.4</v>
      </c>
      <c r="CZ158" s="378">
        <f t="shared" si="289"/>
        <v>451013.4</v>
      </c>
      <c r="DA158" s="378">
        <f t="shared" si="289"/>
        <v>451013.4</v>
      </c>
      <c r="DB158" s="378">
        <f t="shared" si="289"/>
        <v>451013.4</v>
      </c>
      <c r="DC158" s="378">
        <f t="shared" si="289"/>
        <v>451013.4</v>
      </c>
      <c r="DD158" s="378">
        <f t="shared" si="289"/>
        <v>451013.4</v>
      </c>
      <c r="DE158" s="378">
        <f t="shared" si="289"/>
        <v>451013.4</v>
      </c>
      <c r="DF158" s="378">
        <f t="shared" si="289"/>
        <v>451013.4</v>
      </c>
      <c r="DG158" s="378">
        <f t="shared" si="289"/>
        <v>451013.4</v>
      </c>
      <c r="DH158" s="378">
        <f t="shared" si="289"/>
        <v>451013.4</v>
      </c>
      <c r="DI158" s="378">
        <f t="shared" si="289"/>
        <v>451013.4</v>
      </c>
      <c r="DJ158" s="378">
        <f t="shared" si="289"/>
        <v>451013.4</v>
      </c>
      <c r="DK158" s="378">
        <f t="shared" si="289"/>
        <v>451013.4</v>
      </c>
      <c r="DL158" s="378">
        <f t="shared" si="289"/>
        <v>451013.4</v>
      </c>
      <c r="DM158" s="378">
        <f t="shared" ref="DM158:EV158" si="290">SUM(DM165:DM205)</f>
        <v>451013.4</v>
      </c>
      <c r="DN158" s="378">
        <f t="shared" si="290"/>
        <v>451013.4</v>
      </c>
      <c r="DO158" s="378">
        <f t="shared" si="290"/>
        <v>451013.4</v>
      </c>
      <c r="DP158" s="378">
        <f t="shared" si="290"/>
        <v>451013.4</v>
      </c>
      <c r="DQ158" s="378">
        <f t="shared" si="290"/>
        <v>451013.4</v>
      </c>
      <c r="DR158" s="378">
        <f t="shared" si="290"/>
        <v>451013.4</v>
      </c>
      <c r="DS158" s="378">
        <f t="shared" si="290"/>
        <v>451013.4</v>
      </c>
      <c r="DT158" s="378">
        <f t="shared" si="290"/>
        <v>451013.4</v>
      </c>
      <c r="DU158" s="378">
        <f t="shared" si="290"/>
        <v>451013.4</v>
      </c>
      <c r="DV158" s="378">
        <f t="shared" si="290"/>
        <v>451013.4</v>
      </c>
      <c r="DW158" s="378">
        <f t="shared" si="290"/>
        <v>451013.4</v>
      </c>
      <c r="DX158" s="378">
        <f t="shared" si="290"/>
        <v>451013.4</v>
      </c>
      <c r="DY158" s="378">
        <f t="shared" si="290"/>
        <v>451013.4</v>
      </c>
      <c r="DZ158" s="378">
        <f t="shared" si="290"/>
        <v>451013.4</v>
      </c>
      <c r="EA158" s="378">
        <f t="shared" si="290"/>
        <v>451013.4</v>
      </c>
      <c r="EB158" s="378">
        <f t="shared" si="290"/>
        <v>451013.4</v>
      </c>
      <c r="EC158" s="378">
        <f t="shared" si="290"/>
        <v>451013.4</v>
      </c>
      <c r="ED158" s="378">
        <f t="shared" si="290"/>
        <v>451013.4</v>
      </c>
      <c r="EE158" s="378">
        <f t="shared" si="290"/>
        <v>451013.4</v>
      </c>
      <c r="EF158" s="378">
        <f t="shared" si="290"/>
        <v>451013.4</v>
      </c>
      <c r="EG158" s="378">
        <f t="shared" si="290"/>
        <v>451013.4</v>
      </c>
      <c r="EH158" s="378">
        <f t="shared" si="290"/>
        <v>451013.4</v>
      </c>
      <c r="EI158" s="378">
        <f t="shared" si="290"/>
        <v>451013.4</v>
      </c>
      <c r="EJ158" s="378">
        <f t="shared" si="290"/>
        <v>451013.4</v>
      </c>
      <c r="EK158" s="378">
        <f t="shared" si="290"/>
        <v>451013.4</v>
      </c>
      <c r="EL158" s="378">
        <f t="shared" si="290"/>
        <v>451013.4</v>
      </c>
      <c r="EM158" s="378">
        <f t="shared" si="290"/>
        <v>451013.4</v>
      </c>
      <c r="EN158" s="378">
        <f t="shared" si="290"/>
        <v>451013.4</v>
      </c>
      <c r="EO158" s="378">
        <f t="shared" si="290"/>
        <v>451013.4</v>
      </c>
      <c r="EP158" s="378">
        <f t="shared" si="290"/>
        <v>451013.4</v>
      </c>
      <c r="EQ158" s="378">
        <f t="shared" si="290"/>
        <v>451013.4</v>
      </c>
      <c r="ER158" s="378">
        <f t="shared" si="290"/>
        <v>451013.4</v>
      </c>
      <c r="ES158" s="378">
        <f t="shared" si="290"/>
        <v>451013.4</v>
      </c>
      <c r="ET158" s="378">
        <f t="shared" si="290"/>
        <v>451013.4</v>
      </c>
      <c r="EU158" s="378">
        <f t="shared" si="290"/>
        <v>451013.4</v>
      </c>
      <c r="EV158" s="378">
        <f t="shared" si="290"/>
        <v>451013.4</v>
      </c>
      <c r="EW158" s="378">
        <f t="shared" ref="EW158:FB158" si="291">SUM(EW165:EW205)</f>
        <v>451013.4</v>
      </c>
      <c r="EX158" s="378">
        <f t="shared" si="291"/>
        <v>451013.4</v>
      </c>
      <c r="EY158" s="378">
        <f t="shared" si="291"/>
        <v>451013.4</v>
      </c>
      <c r="EZ158" s="378">
        <f t="shared" si="291"/>
        <v>451013.4</v>
      </c>
      <c r="FA158" s="378">
        <f t="shared" si="291"/>
        <v>451013.4</v>
      </c>
      <c r="FB158" s="378">
        <f t="shared" si="291"/>
        <v>451013.4</v>
      </c>
    </row>
    <row r="159" spans="2:158" ht="11.25" customHeight="1" x14ac:dyDescent="0.2">
      <c r="C159" s="404" t="s">
        <v>576</v>
      </c>
      <c r="D159" s="404"/>
      <c r="E159" s="404"/>
      <c r="F159" s="404"/>
      <c r="G159" s="404"/>
      <c r="H159" s="404"/>
      <c r="I159" s="404"/>
      <c r="J159" s="404"/>
      <c r="K159" s="404"/>
      <c r="L159" s="404"/>
      <c r="M159" s="404"/>
      <c r="N159" s="404"/>
      <c r="O159" s="404"/>
      <c r="P159" s="404"/>
      <c r="Q159" s="405"/>
      <c r="R159" s="404"/>
      <c r="S159" s="404"/>
      <c r="T159" s="406"/>
      <c r="U159" s="405">
        <f t="shared" ref="U159:AZ159" si="292">SUMPRODUCT(U24:U64*(U71:U111+U115:U155)*U165:U205)</f>
        <v>425000</v>
      </c>
      <c r="V159" s="405">
        <f t="shared" si="292"/>
        <v>425000</v>
      </c>
      <c r="W159" s="405">
        <f t="shared" si="292"/>
        <v>425000</v>
      </c>
      <c r="X159" s="405">
        <f t="shared" si="292"/>
        <v>425000</v>
      </c>
      <c r="Y159" s="405">
        <f t="shared" si="292"/>
        <v>425000</v>
      </c>
      <c r="Z159" s="405">
        <f t="shared" si="292"/>
        <v>425000</v>
      </c>
      <c r="AA159" s="405">
        <f t="shared" si="292"/>
        <v>425000</v>
      </c>
      <c r="AB159" s="405">
        <f t="shared" si="292"/>
        <v>425000</v>
      </c>
      <c r="AC159" s="405">
        <f t="shared" si="292"/>
        <v>425000</v>
      </c>
      <c r="AD159" s="405">
        <f t="shared" si="292"/>
        <v>425000</v>
      </c>
      <c r="AE159" s="405">
        <f t="shared" si="292"/>
        <v>425000</v>
      </c>
      <c r="AF159" s="405">
        <f t="shared" si="292"/>
        <v>425000</v>
      </c>
      <c r="AG159" s="405">
        <f t="shared" si="292"/>
        <v>425000</v>
      </c>
      <c r="AH159" s="405">
        <f t="shared" si="292"/>
        <v>425000</v>
      </c>
      <c r="AI159" s="405">
        <f t="shared" si="292"/>
        <v>425000</v>
      </c>
      <c r="AJ159" s="405">
        <f t="shared" si="292"/>
        <v>425000</v>
      </c>
      <c r="AK159" s="405">
        <f t="shared" si="292"/>
        <v>425000</v>
      </c>
      <c r="AL159" s="405">
        <f t="shared" si="292"/>
        <v>425000</v>
      </c>
      <c r="AM159" s="405">
        <f t="shared" si="292"/>
        <v>425000</v>
      </c>
      <c r="AN159" s="405">
        <f t="shared" si="292"/>
        <v>425000</v>
      </c>
      <c r="AO159" s="405">
        <f t="shared" si="292"/>
        <v>425000</v>
      </c>
      <c r="AP159" s="405">
        <f t="shared" si="292"/>
        <v>425000</v>
      </c>
      <c r="AQ159" s="405">
        <f t="shared" si="292"/>
        <v>425000</v>
      </c>
      <c r="AR159" s="405">
        <f t="shared" si="292"/>
        <v>425000</v>
      </c>
      <c r="AS159" s="405">
        <f t="shared" si="292"/>
        <v>425000</v>
      </c>
      <c r="AT159" s="405">
        <f t="shared" si="292"/>
        <v>425000</v>
      </c>
      <c r="AU159" s="405">
        <f t="shared" si="292"/>
        <v>425000</v>
      </c>
      <c r="AV159" s="405">
        <f t="shared" si="292"/>
        <v>451013.4</v>
      </c>
      <c r="AW159" s="405">
        <f t="shared" si="292"/>
        <v>451013.4</v>
      </c>
      <c r="AX159" s="405">
        <f t="shared" si="292"/>
        <v>451013.4</v>
      </c>
      <c r="AY159" s="405">
        <f t="shared" si="292"/>
        <v>451013.4</v>
      </c>
      <c r="AZ159" s="405">
        <f t="shared" si="292"/>
        <v>451013.4</v>
      </c>
      <c r="BA159" s="405">
        <f t="shared" ref="BA159:CF159" si="293">SUMPRODUCT(BA24:BA64*(BA71:BA111+BA115:BA155)*BA165:BA205)</f>
        <v>451013.4</v>
      </c>
      <c r="BB159" s="405">
        <f t="shared" si="293"/>
        <v>451013.4</v>
      </c>
      <c r="BC159" s="405">
        <f t="shared" si="293"/>
        <v>451013.4</v>
      </c>
      <c r="BD159" s="405">
        <f t="shared" si="293"/>
        <v>451013.4</v>
      </c>
      <c r="BE159" s="405">
        <f t="shared" si="293"/>
        <v>451013.4</v>
      </c>
      <c r="BF159" s="405">
        <f t="shared" si="293"/>
        <v>451013.4</v>
      </c>
      <c r="BG159" s="405">
        <f t="shared" si="293"/>
        <v>451013.4</v>
      </c>
      <c r="BH159" s="405">
        <f t="shared" si="293"/>
        <v>451013.4</v>
      </c>
      <c r="BI159" s="405">
        <f t="shared" si="293"/>
        <v>451013.4</v>
      </c>
      <c r="BJ159" s="405">
        <f t="shared" si="293"/>
        <v>451013.4</v>
      </c>
      <c r="BK159" s="405">
        <f t="shared" si="293"/>
        <v>451013.4</v>
      </c>
      <c r="BL159" s="405">
        <f t="shared" si="293"/>
        <v>451013.4</v>
      </c>
      <c r="BM159" s="405">
        <f t="shared" si="293"/>
        <v>451013.4</v>
      </c>
      <c r="BN159" s="405">
        <f t="shared" si="293"/>
        <v>451013.4</v>
      </c>
      <c r="BO159" s="405">
        <f t="shared" si="293"/>
        <v>451013.4</v>
      </c>
      <c r="BP159" s="405">
        <f t="shared" si="293"/>
        <v>451013.4</v>
      </c>
      <c r="BQ159" s="405">
        <f t="shared" si="293"/>
        <v>451013.4</v>
      </c>
      <c r="BR159" s="405">
        <f t="shared" si="293"/>
        <v>451013.4</v>
      </c>
      <c r="BS159" s="405">
        <f t="shared" si="293"/>
        <v>451013.4</v>
      </c>
      <c r="BT159" s="405">
        <f t="shared" si="293"/>
        <v>451013.4</v>
      </c>
      <c r="BU159" s="405">
        <f t="shared" si="293"/>
        <v>451013.4</v>
      </c>
      <c r="BV159" s="405">
        <f t="shared" si="293"/>
        <v>451013.4</v>
      </c>
      <c r="BW159" s="405">
        <f t="shared" si="293"/>
        <v>451013.4</v>
      </c>
      <c r="BX159" s="405">
        <f t="shared" si="293"/>
        <v>451013.4</v>
      </c>
      <c r="BY159" s="405">
        <f t="shared" si="293"/>
        <v>451013.4</v>
      </c>
      <c r="BZ159" s="405">
        <f t="shared" si="293"/>
        <v>451013.4</v>
      </c>
      <c r="CA159" s="405">
        <f t="shared" si="293"/>
        <v>451013.4</v>
      </c>
      <c r="CB159" s="405">
        <f t="shared" si="293"/>
        <v>451013.4</v>
      </c>
      <c r="CC159" s="405">
        <f t="shared" si="293"/>
        <v>451013.4</v>
      </c>
      <c r="CD159" s="405">
        <f t="shared" si="293"/>
        <v>451013.4</v>
      </c>
      <c r="CE159" s="405">
        <f t="shared" si="293"/>
        <v>451013.4</v>
      </c>
      <c r="CF159" s="405">
        <f t="shared" si="293"/>
        <v>451013.4</v>
      </c>
      <c r="CG159" s="405">
        <f t="shared" ref="CG159:DL159" si="294">SUMPRODUCT(CG24:CG64*(CG71:CG111+CG115:CG155)*CG165:CG205)</f>
        <v>451013.4</v>
      </c>
      <c r="CH159" s="405">
        <f t="shared" si="294"/>
        <v>451013.4</v>
      </c>
      <c r="CI159" s="405">
        <f t="shared" si="294"/>
        <v>451013.4</v>
      </c>
      <c r="CJ159" s="405">
        <f t="shared" si="294"/>
        <v>451013.4</v>
      </c>
      <c r="CK159" s="405">
        <f t="shared" si="294"/>
        <v>451013.4</v>
      </c>
      <c r="CL159" s="405">
        <f t="shared" si="294"/>
        <v>451013.4</v>
      </c>
      <c r="CM159" s="405">
        <f t="shared" si="294"/>
        <v>451013.4</v>
      </c>
      <c r="CN159" s="405">
        <f t="shared" si="294"/>
        <v>451013.4</v>
      </c>
      <c r="CO159" s="405">
        <f t="shared" si="294"/>
        <v>451013.4</v>
      </c>
      <c r="CP159" s="405">
        <f t="shared" si="294"/>
        <v>451013.4</v>
      </c>
      <c r="CQ159" s="405">
        <f t="shared" si="294"/>
        <v>451013.4</v>
      </c>
      <c r="CR159" s="405">
        <f t="shared" si="294"/>
        <v>451013.4</v>
      </c>
      <c r="CS159" s="405">
        <f t="shared" si="294"/>
        <v>451013.4</v>
      </c>
      <c r="CT159" s="405">
        <f t="shared" si="294"/>
        <v>451013.4</v>
      </c>
      <c r="CU159" s="405">
        <f t="shared" si="294"/>
        <v>451013.4</v>
      </c>
      <c r="CV159" s="405">
        <f t="shared" si="294"/>
        <v>451013.4</v>
      </c>
      <c r="CW159" s="405">
        <f t="shared" si="294"/>
        <v>451013.4</v>
      </c>
      <c r="CX159" s="405">
        <f t="shared" si="294"/>
        <v>451013.4</v>
      </c>
      <c r="CY159" s="405">
        <f t="shared" si="294"/>
        <v>451013.4</v>
      </c>
      <c r="CZ159" s="405">
        <f t="shared" si="294"/>
        <v>451013.4</v>
      </c>
      <c r="DA159" s="405">
        <f t="shared" si="294"/>
        <v>451013.4</v>
      </c>
      <c r="DB159" s="405">
        <f t="shared" si="294"/>
        <v>451013.4</v>
      </c>
      <c r="DC159" s="405">
        <f t="shared" si="294"/>
        <v>451013.4</v>
      </c>
      <c r="DD159" s="405">
        <f t="shared" si="294"/>
        <v>451013.4</v>
      </c>
      <c r="DE159" s="405">
        <f t="shared" si="294"/>
        <v>451013.4</v>
      </c>
      <c r="DF159" s="405">
        <f t="shared" si="294"/>
        <v>451013.4</v>
      </c>
      <c r="DG159" s="405">
        <f t="shared" si="294"/>
        <v>451013.4</v>
      </c>
      <c r="DH159" s="405">
        <f t="shared" si="294"/>
        <v>451013.4</v>
      </c>
      <c r="DI159" s="405">
        <f t="shared" si="294"/>
        <v>451013.4</v>
      </c>
      <c r="DJ159" s="405">
        <f t="shared" si="294"/>
        <v>451013.4</v>
      </c>
      <c r="DK159" s="405">
        <f t="shared" si="294"/>
        <v>451013.4</v>
      </c>
      <c r="DL159" s="405">
        <f t="shared" si="294"/>
        <v>451013.4</v>
      </c>
      <c r="DM159" s="405">
        <f t="shared" ref="DM159:EV159" si="295">SUMPRODUCT(DM24:DM64*(DM71:DM111+DM115:DM155)*DM165:DM205)</f>
        <v>451013.4</v>
      </c>
      <c r="DN159" s="405">
        <f t="shared" si="295"/>
        <v>451013.4</v>
      </c>
      <c r="DO159" s="405">
        <f t="shared" si="295"/>
        <v>451013.4</v>
      </c>
      <c r="DP159" s="405">
        <f t="shared" si="295"/>
        <v>451013.4</v>
      </c>
      <c r="DQ159" s="405">
        <f t="shared" si="295"/>
        <v>451013.4</v>
      </c>
      <c r="DR159" s="405">
        <f t="shared" si="295"/>
        <v>451013.4</v>
      </c>
      <c r="DS159" s="405">
        <f t="shared" si="295"/>
        <v>451013.4</v>
      </c>
      <c r="DT159" s="405">
        <f t="shared" si="295"/>
        <v>451013.4</v>
      </c>
      <c r="DU159" s="405">
        <f t="shared" si="295"/>
        <v>451013.4</v>
      </c>
      <c r="DV159" s="405">
        <f t="shared" si="295"/>
        <v>451013.4</v>
      </c>
      <c r="DW159" s="405">
        <f t="shared" si="295"/>
        <v>451013.4</v>
      </c>
      <c r="DX159" s="405">
        <f t="shared" si="295"/>
        <v>451013.4</v>
      </c>
      <c r="DY159" s="405">
        <f t="shared" si="295"/>
        <v>451013.4</v>
      </c>
      <c r="DZ159" s="405">
        <f t="shared" si="295"/>
        <v>451013.4</v>
      </c>
      <c r="EA159" s="405">
        <f t="shared" si="295"/>
        <v>451013.4</v>
      </c>
      <c r="EB159" s="405">
        <f t="shared" si="295"/>
        <v>451013.4</v>
      </c>
      <c r="EC159" s="405">
        <f t="shared" si="295"/>
        <v>451013.4</v>
      </c>
      <c r="ED159" s="405">
        <f t="shared" si="295"/>
        <v>451013.4</v>
      </c>
      <c r="EE159" s="405">
        <f t="shared" si="295"/>
        <v>451013.4</v>
      </c>
      <c r="EF159" s="405">
        <f t="shared" si="295"/>
        <v>451013.4</v>
      </c>
      <c r="EG159" s="405">
        <f t="shared" si="295"/>
        <v>451013.4</v>
      </c>
      <c r="EH159" s="405">
        <f t="shared" si="295"/>
        <v>451013.4</v>
      </c>
      <c r="EI159" s="405">
        <f t="shared" si="295"/>
        <v>451013.4</v>
      </c>
      <c r="EJ159" s="405">
        <f t="shared" si="295"/>
        <v>451013.4</v>
      </c>
      <c r="EK159" s="405">
        <f t="shared" si="295"/>
        <v>451013.4</v>
      </c>
      <c r="EL159" s="405">
        <f t="shared" si="295"/>
        <v>451013.4</v>
      </c>
      <c r="EM159" s="405">
        <f t="shared" si="295"/>
        <v>451013.4</v>
      </c>
      <c r="EN159" s="405">
        <f t="shared" si="295"/>
        <v>451013.4</v>
      </c>
      <c r="EO159" s="405">
        <f t="shared" si="295"/>
        <v>451013.4</v>
      </c>
      <c r="EP159" s="405">
        <f t="shared" si="295"/>
        <v>451013.4</v>
      </c>
      <c r="EQ159" s="405">
        <f t="shared" si="295"/>
        <v>451013.4</v>
      </c>
      <c r="ER159" s="405">
        <f t="shared" si="295"/>
        <v>451013.4</v>
      </c>
      <c r="ES159" s="405">
        <f t="shared" si="295"/>
        <v>451013.4</v>
      </c>
      <c r="ET159" s="405">
        <f t="shared" si="295"/>
        <v>451013.4</v>
      </c>
      <c r="EU159" s="405">
        <f t="shared" si="295"/>
        <v>451013.4</v>
      </c>
      <c r="EV159" s="405">
        <f t="shared" si="295"/>
        <v>451013.4</v>
      </c>
      <c r="EW159" s="405">
        <f t="shared" ref="EW159:FB159" si="296">SUMPRODUCT(EW24:EW64*(EW71:EW111+EW115:EW155)*EW165:EW205)</f>
        <v>451013.4</v>
      </c>
      <c r="EX159" s="405">
        <f t="shared" si="296"/>
        <v>451013.4</v>
      </c>
      <c r="EY159" s="405">
        <f t="shared" si="296"/>
        <v>451013.4</v>
      </c>
      <c r="EZ159" s="405">
        <f t="shared" si="296"/>
        <v>451013.4</v>
      </c>
      <c r="FA159" s="405">
        <f t="shared" si="296"/>
        <v>451013.4</v>
      </c>
      <c r="FB159" s="405">
        <f t="shared" si="296"/>
        <v>451013.4</v>
      </c>
    </row>
    <row r="160" spans="2:158" ht="11.25" customHeight="1" outlineLevel="1" x14ac:dyDescent="0.2">
      <c r="U160" s="149"/>
    </row>
    <row r="161" spans="2:158" ht="11.25" customHeight="1" outlineLevel="1" x14ac:dyDescent="0.2">
      <c r="K161" s="163" t="s">
        <v>502</v>
      </c>
      <c r="L161" s="163" t="s">
        <v>503</v>
      </c>
    </row>
    <row r="162" spans="2:158" ht="11.25" customHeight="1" outlineLevel="1" x14ac:dyDescent="0.2">
      <c r="K162" s="367">
        <f>F165</f>
        <v>85</v>
      </c>
      <c r="L162" s="368">
        <v>0.02</v>
      </c>
    </row>
    <row r="163" spans="2:158" ht="11.25" customHeight="1" outlineLevel="1" x14ac:dyDescent="0.2">
      <c r="C163" s="174"/>
      <c r="D163" s="174"/>
      <c r="E163" s="175"/>
      <c r="F163" s="227"/>
      <c r="G163" s="229" t="s">
        <v>612</v>
      </c>
      <c r="H163" s="224" t="s">
        <v>613</v>
      </c>
      <c r="I163" s="228"/>
      <c r="J163" s="176" t="s">
        <v>614</v>
      </c>
      <c r="K163" s="224"/>
      <c r="L163" s="176" t="s">
        <v>599</v>
      </c>
      <c r="M163" s="224"/>
      <c r="N163" s="174"/>
      <c r="O163" s="174"/>
      <c r="P163" s="174"/>
      <c r="Q163" s="174"/>
      <c r="R163" s="174"/>
      <c r="S163" s="174"/>
    </row>
    <row r="164" spans="2:158" ht="11.25" customHeight="1" outlineLevel="1" x14ac:dyDescent="0.2">
      <c r="B164" s="177"/>
      <c r="C164" s="178" t="s">
        <v>505</v>
      </c>
      <c r="D164" s="178" t="str">
        <f t="shared" ref="D164:D204" si="297">D23</f>
        <v>임차인</v>
      </c>
      <c r="E164" s="179" t="s">
        <v>506</v>
      </c>
      <c r="F164" s="178" t="s">
        <v>504</v>
      </c>
      <c r="G164" s="178" t="s">
        <v>507</v>
      </c>
      <c r="H164" s="178" t="s">
        <v>508</v>
      </c>
      <c r="I164" s="180" t="s">
        <v>509</v>
      </c>
      <c r="J164" s="181" t="s">
        <v>595</v>
      </c>
      <c r="K164" s="182" t="s">
        <v>510</v>
      </c>
      <c r="L164" s="182" t="s">
        <v>598</v>
      </c>
      <c r="M164" s="182" t="s">
        <v>511</v>
      </c>
      <c r="N164" s="181" t="s">
        <v>507</v>
      </c>
      <c r="O164" s="181" t="s">
        <v>508</v>
      </c>
      <c r="P164" s="181" t="s">
        <v>600</v>
      </c>
      <c r="Q164" s="181"/>
      <c r="R164" s="181"/>
      <c r="S164" s="181"/>
      <c r="U164" s="183"/>
      <c r="V164" s="183"/>
      <c r="W164" s="183"/>
      <c r="X164" s="183"/>
      <c r="Y164" s="183"/>
      <c r="Z164" s="183"/>
      <c r="AA164" s="183"/>
      <c r="AB164" s="183"/>
      <c r="AC164" s="183"/>
      <c r="AD164" s="183"/>
      <c r="AE164" s="183"/>
      <c r="AU164" s="184"/>
    </row>
    <row r="165" spans="2:158" ht="11.25" customHeight="1" outlineLevel="1" x14ac:dyDescent="0.2">
      <c r="B165" s="177"/>
      <c r="C165" s="288">
        <f t="shared" ref="C165:C204" si="298">C24</f>
        <v>1</v>
      </c>
      <c r="D165" s="288" t="str">
        <f t="shared" si="297"/>
        <v>ABC</v>
      </c>
      <c r="E165" s="290">
        <f t="shared" ref="E165:E204" si="299">E24</f>
        <v>5000</v>
      </c>
      <c r="F165" s="297">
        <v>85</v>
      </c>
      <c r="G165" s="384"/>
      <c r="H165" s="185">
        <f t="shared" ref="H165:H204" si="300">MOD(MONTH(H24),12)+1</f>
        <v>1</v>
      </c>
      <c r="I165" s="292">
        <f t="shared" ref="I165:I204" si="301">EOMONTH(H24,0)</f>
        <v>44196</v>
      </c>
      <c r="J165" s="289">
        <f t="shared" ref="J165:J204" si="302">J24</f>
        <v>44227</v>
      </c>
      <c r="K165" s="298">
        <f>K162</f>
        <v>85</v>
      </c>
      <c r="L165" s="187">
        <f t="shared" ref="L165:L184" si="303">YEAR(J165)-YEAR($U$14)</f>
        <v>3</v>
      </c>
      <c r="M165" s="186">
        <f t="shared" ref="M165:M184" si="304">K165*(1+$L$162)^L165</f>
        <v>90.202680000000001</v>
      </c>
      <c r="N165" s="385"/>
      <c r="O165" s="185">
        <f t="shared" ref="O165:O184" si="305">MONTH(J165)</f>
        <v>1</v>
      </c>
      <c r="Q165" s="188"/>
      <c r="R165" s="188"/>
      <c r="S165" s="188"/>
      <c r="U165" s="149">
        <f>$F165*$E165*(1+0%)</f>
        <v>425000</v>
      </c>
      <c r="V165" s="149">
        <f t="shared" ref="V165:BA165" si="306">(V$14&lt;$J165)*U165*(1+$G165*($H165=V$16))+(V$14=$J165)*$M165*$E165+(V$14&gt;$J165)*U165*(1+$N165*($O165=V$16))</f>
        <v>425000</v>
      </c>
      <c r="W165" s="149">
        <f t="shared" si="306"/>
        <v>425000</v>
      </c>
      <c r="X165" s="149">
        <f t="shared" si="306"/>
        <v>425000</v>
      </c>
      <c r="Y165" s="149">
        <f t="shared" si="306"/>
        <v>425000</v>
      </c>
      <c r="Z165" s="149">
        <f t="shared" si="306"/>
        <v>425000</v>
      </c>
      <c r="AA165" s="149">
        <f t="shared" si="306"/>
        <v>425000</v>
      </c>
      <c r="AB165" s="149">
        <f t="shared" si="306"/>
        <v>425000</v>
      </c>
      <c r="AC165" s="149">
        <f t="shared" si="306"/>
        <v>425000</v>
      </c>
      <c r="AD165" s="149">
        <f t="shared" si="306"/>
        <v>425000</v>
      </c>
      <c r="AE165" s="149">
        <f t="shared" si="306"/>
        <v>425000</v>
      </c>
      <c r="AF165" s="149">
        <f t="shared" si="306"/>
        <v>425000</v>
      </c>
      <c r="AG165" s="149">
        <f t="shared" si="306"/>
        <v>425000</v>
      </c>
      <c r="AH165" s="149">
        <f t="shared" si="306"/>
        <v>425000</v>
      </c>
      <c r="AI165" s="149">
        <f t="shared" si="306"/>
        <v>425000</v>
      </c>
      <c r="AJ165" s="149">
        <f t="shared" si="306"/>
        <v>425000</v>
      </c>
      <c r="AK165" s="149">
        <f t="shared" si="306"/>
        <v>425000</v>
      </c>
      <c r="AL165" s="149">
        <f t="shared" si="306"/>
        <v>425000</v>
      </c>
      <c r="AM165" s="149">
        <f t="shared" si="306"/>
        <v>425000</v>
      </c>
      <c r="AN165" s="149">
        <f t="shared" si="306"/>
        <v>425000</v>
      </c>
      <c r="AO165" s="149">
        <f t="shared" si="306"/>
        <v>425000</v>
      </c>
      <c r="AP165" s="149">
        <f t="shared" si="306"/>
        <v>425000</v>
      </c>
      <c r="AQ165" s="149">
        <f t="shared" si="306"/>
        <v>425000</v>
      </c>
      <c r="AR165" s="149">
        <f t="shared" si="306"/>
        <v>425000</v>
      </c>
      <c r="AS165" s="149">
        <f t="shared" si="306"/>
        <v>425000</v>
      </c>
      <c r="AT165" s="149">
        <f t="shared" si="306"/>
        <v>425000</v>
      </c>
      <c r="AU165" s="149">
        <f t="shared" si="306"/>
        <v>425000</v>
      </c>
      <c r="AV165" s="149">
        <f t="shared" si="306"/>
        <v>451013.4</v>
      </c>
      <c r="AW165" s="149">
        <f t="shared" si="306"/>
        <v>451013.4</v>
      </c>
      <c r="AX165" s="149">
        <f t="shared" si="306"/>
        <v>451013.4</v>
      </c>
      <c r="AY165" s="149">
        <f t="shared" si="306"/>
        <v>451013.4</v>
      </c>
      <c r="AZ165" s="149">
        <f t="shared" si="306"/>
        <v>451013.4</v>
      </c>
      <c r="BA165" s="149">
        <f t="shared" si="306"/>
        <v>451013.4</v>
      </c>
      <c r="BB165" s="149">
        <f t="shared" ref="BB165:CG165" si="307">(BB$14&lt;$J165)*BA165*(1+$G165*($H165=BB$16))+(BB$14=$J165)*$M165*$E165+(BB$14&gt;$J165)*BA165*(1+$N165*($O165=BB$16))</f>
        <v>451013.4</v>
      </c>
      <c r="BC165" s="149">
        <f t="shared" si="307"/>
        <v>451013.4</v>
      </c>
      <c r="BD165" s="149">
        <f t="shared" si="307"/>
        <v>451013.4</v>
      </c>
      <c r="BE165" s="149">
        <f t="shared" si="307"/>
        <v>451013.4</v>
      </c>
      <c r="BF165" s="149">
        <f t="shared" si="307"/>
        <v>451013.4</v>
      </c>
      <c r="BG165" s="149">
        <f t="shared" si="307"/>
        <v>451013.4</v>
      </c>
      <c r="BH165" s="149">
        <f t="shared" si="307"/>
        <v>451013.4</v>
      </c>
      <c r="BI165" s="149">
        <f t="shared" si="307"/>
        <v>451013.4</v>
      </c>
      <c r="BJ165" s="149">
        <f t="shared" si="307"/>
        <v>451013.4</v>
      </c>
      <c r="BK165" s="149">
        <f t="shared" si="307"/>
        <v>451013.4</v>
      </c>
      <c r="BL165" s="149">
        <f t="shared" si="307"/>
        <v>451013.4</v>
      </c>
      <c r="BM165" s="149">
        <f t="shared" si="307"/>
        <v>451013.4</v>
      </c>
      <c r="BN165" s="149">
        <f t="shared" si="307"/>
        <v>451013.4</v>
      </c>
      <c r="BO165" s="149">
        <f t="shared" si="307"/>
        <v>451013.4</v>
      </c>
      <c r="BP165" s="149">
        <f t="shared" si="307"/>
        <v>451013.4</v>
      </c>
      <c r="BQ165" s="149">
        <f t="shared" si="307"/>
        <v>451013.4</v>
      </c>
      <c r="BR165" s="149">
        <f t="shared" si="307"/>
        <v>451013.4</v>
      </c>
      <c r="BS165" s="149">
        <f t="shared" si="307"/>
        <v>451013.4</v>
      </c>
      <c r="BT165" s="149">
        <f t="shared" si="307"/>
        <v>451013.4</v>
      </c>
      <c r="BU165" s="149">
        <f t="shared" si="307"/>
        <v>451013.4</v>
      </c>
      <c r="BV165" s="149">
        <f t="shared" si="307"/>
        <v>451013.4</v>
      </c>
      <c r="BW165" s="149">
        <f t="shared" si="307"/>
        <v>451013.4</v>
      </c>
      <c r="BX165" s="149">
        <f t="shared" si="307"/>
        <v>451013.4</v>
      </c>
      <c r="BY165" s="149">
        <f t="shared" si="307"/>
        <v>451013.4</v>
      </c>
      <c r="BZ165" s="149">
        <f t="shared" si="307"/>
        <v>451013.4</v>
      </c>
      <c r="CA165" s="149">
        <f t="shared" si="307"/>
        <v>451013.4</v>
      </c>
      <c r="CB165" s="149">
        <f t="shared" si="307"/>
        <v>451013.4</v>
      </c>
      <c r="CC165" s="149">
        <f t="shared" si="307"/>
        <v>451013.4</v>
      </c>
      <c r="CD165" s="149">
        <f t="shared" si="307"/>
        <v>451013.4</v>
      </c>
      <c r="CE165" s="149">
        <f t="shared" si="307"/>
        <v>451013.4</v>
      </c>
      <c r="CF165" s="149">
        <f t="shared" si="307"/>
        <v>451013.4</v>
      </c>
      <c r="CG165" s="149">
        <f t="shared" si="307"/>
        <v>451013.4</v>
      </c>
      <c r="CH165" s="149">
        <f t="shared" ref="CH165:DM165" si="308">(CH$14&lt;$J165)*CG165*(1+$G165*($H165=CH$16))+(CH$14=$J165)*$M165*$E165+(CH$14&gt;$J165)*CG165*(1+$N165*($O165=CH$16))</f>
        <v>451013.4</v>
      </c>
      <c r="CI165" s="149">
        <f t="shared" si="308"/>
        <v>451013.4</v>
      </c>
      <c r="CJ165" s="149">
        <f t="shared" si="308"/>
        <v>451013.4</v>
      </c>
      <c r="CK165" s="149">
        <f t="shared" si="308"/>
        <v>451013.4</v>
      </c>
      <c r="CL165" s="149">
        <f t="shared" si="308"/>
        <v>451013.4</v>
      </c>
      <c r="CM165" s="149">
        <f t="shared" si="308"/>
        <v>451013.4</v>
      </c>
      <c r="CN165" s="149">
        <f t="shared" si="308"/>
        <v>451013.4</v>
      </c>
      <c r="CO165" s="149">
        <f t="shared" si="308"/>
        <v>451013.4</v>
      </c>
      <c r="CP165" s="149">
        <f t="shared" si="308"/>
        <v>451013.4</v>
      </c>
      <c r="CQ165" s="149">
        <f t="shared" si="308"/>
        <v>451013.4</v>
      </c>
      <c r="CR165" s="149">
        <f t="shared" si="308"/>
        <v>451013.4</v>
      </c>
      <c r="CS165" s="149">
        <f t="shared" si="308"/>
        <v>451013.4</v>
      </c>
      <c r="CT165" s="149">
        <f t="shared" si="308"/>
        <v>451013.4</v>
      </c>
      <c r="CU165" s="149">
        <f t="shared" si="308"/>
        <v>451013.4</v>
      </c>
      <c r="CV165" s="149">
        <f t="shared" si="308"/>
        <v>451013.4</v>
      </c>
      <c r="CW165" s="149">
        <f t="shared" si="308"/>
        <v>451013.4</v>
      </c>
      <c r="CX165" s="149">
        <f t="shared" si="308"/>
        <v>451013.4</v>
      </c>
      <c r="CY165" s="149">
        <f t="shared" si="308"/>
        <v>451013.4</v>
      </c>
      <c r="CZ165" s="149">
        <f t="shared" si="308"/>
        <v>451013.4</v>
      </c>
      <c r="DA165" s="149">
        <f t="shared" si="308"/>
        <v>451013.4</v>
      </c>
      <c r="DB165" s="149">
        <f t="shared" si="308"/>
        <v>451013.4</v>
      </c>
      <c r="DC165" s="149">
        <f t="shared" si="308"/>
        <v>451013.4</v>
      </c>
      <c r="DD165" s="149">
        <f t="shared" si="308"/>
        <v>451013.4</v>
      </c>
      <c r="DE165" s="149">
        <f t="shared" si="308"/>
        <v>451013.4</v>
      </c>
      <c r="DF165" s="149">
        <f t="shared" si="308"/>
        <v>451013.4</v>
      </c>
      <c r="DG165" s="149">
        <f t="shared" si="308"/>
        <v>451013.4</v>
      </c>
      <c r="DH165" s="149">
        <f t="shared" si="308"/>
        <v>451013.4</v>
      </c>
      <c r="DI165" s="149">
        <f t="shared" si="308"/>
        <v>451013.4</v>
      </c>
      <c r="DJ165" s="149">
        <f t="shared" si="308"/>
        <v>451013.4</v>
      </c>
      <c r="DK165" s="149">
        <f t="shared" si="308"/>
        <v>451013.4</v>
      </c>
      <c r="DL165" s="149">
        <f t="shared" si="308"/>
        <v>451013.4</v>
      </c>
      <c r="DM165" s="149">
        <f t="shared" si="308"/>
        <v>451013.4</v>
      </c>
      <c r="DN165" s="149">
        <f t="shared" ref="DN165:EV165" si="309">(DN$14&lt;$J165)*DM165*(1+$G165*($H165=DN$16))+(DN$14=$J165)*$M165*$E165+(DN$14&gt;$J165)*DM165*(1+$N165*($O165=DN$16))</f>
        <v>451013.4</v>
      </c>
      <c r="DO165" s="149">
        <f t="shared" si="309"/>
        <v>451013.4</v>
      </c>
      <c r="DP165" s="149">
        <f t="shared" si="309"/>
        <v>451013.4</v>
      </c>
      <c r="DQ165" s="149">
        <f t="shared" si="309"/>
        <v>451013.4</v>
      </c>
      <c r="DR165" s="149">
        <f t="shared" si="309"/>
        <v>451013.4</v>
      </c>
      <c r="DS165" s="149">
        <f t="shared" si="309"/>
        <v>451013.4</v>
      </c>
      <c r="DT165" s="149">
        <f t="shared" si="309"/>
        <v>451013.4</v>
      </c>
      <c r="DU165" s="149">
        <f t="shared" si="309"/>
        <v>451013.4</v>
      </c>
      <c r="DV165" s="149">
        <f t="shared" si="309"/>
        <v>451013.4</v>
      </c>
      <c r="DW165" s="149">
        <f t="shared" si="309"/>
        <v>451013.4</v>
      </c>
      <c r="DX165" s="149">
        <f t="shared" si="309"/>
        <v>451013.4</v>
      </c>
      <c r="DY165" s="149">
        <f t="shared" si="309"/>
        <v>451013.4</v>
      </c>
      <c r="DZ165" s="149">
        <f t="shared" si="309"/>
        <v>451013.4</v>
      </c>
      <c r="EA165" s="149">
        <f t="shared" si="309"/>
        <v>451013.4</v>
      </c>
      <c r="EB165" s="149">
        <f t="shared" si="309"/>
        <v>451013.4</v>
      </c>
      <c r="EC165" s="149">
        <f t="shared" si="309"/>
        <v>451013.4</v>
      </c>
      <c r="ED165" s="149">
        <f t="shared" si="309"/>
        <v>451013.4</v>
      </c>
      <c r="EE165" s="149">
        <f t="shared" si="309"/>
        <v>451013.4</v>
      </c>
      <c r="EF165" s="149">
        <f t="shared" si="309"/>
        <v>451013.4</v>
      </c>
      <c r="EG165" s="149">
        <f t="shared" si="309"/>
        <v>451013.4</v>
      </c>
      <c r="EH165" s="149">
        <f t="shared" si="309"/>
        <v>451013.4</v>
      </c>
      <c r="EI165" s="149">
        <f t="shared" si="309"/>
        <v>451013.4</v>
      </c>
      <c r="EJ165" s="149">
        <f t="shared" si="309"/>
        <v>451013.4</v>
      </c>
      <c r="EK165" s="149">
        <f t="shared" si="309"/>
        <v>451013.4</v>
      </c>
      <c r="EL165" s="149">
        <f t="shared" si="309"/>
        <v>451013.4</v>
      </c>
      <c r="EM165" s="149">
        <f t="shared" si="309"/>
        <v>451013.4</v>
      </c>
      <c r="EN165" s="149">
        <f t="shared" si="309"/>
        <v>451013.4</v>
      </c>
      <c r="EO165" s="149">
        <f t="shared" si="309"/>
        <v>451013.4</v>
      </c>
      <c r="EP165" s="149">
        <f t="shared" si="309"/>
        <v>451013.4</v>
      </c>
      <c r="EQ165" s="149">
        <f t="shared" si="309"/>
        <v>451013.4</v>
      </c>
      <c r="ER165" s="149">
        <f t="shared" si="309"/>
        <v>451013.4</v>
      </c>
      <c r="ES165" s="149">
        <f t="shared" si="309"/>
        <v>451013.4</v>
      </c>
      <c r="ET165" s="149">
        <f t="shared" si="309"/>
        <v>451013.4</v>
      </c>
      <c r="EU165" s="149">
        <f t="shared" si="309"/>
        <v>451013.4</v>
      </c>
      <c r="EV165" s="149">
        <f t="shared" si="309"/>
        <v>451013.4</v>
      </c>
      <c r="EW165" s="149">
        <f t="shared" ref="EW165:EW204" si="310">(EW$14&lt;$J165)*EV165*(1+$G165*($H165=EW$16))+(EW$14=$J165)*$M165*$E165+(EW$14&gt;$J165)*EV165*(1+$N165*($O165=EW$16))</f>
        <v>451013.4</v>
      </c>
      <c r="EX165" s="149">
        <f t="shared" ref="EX165:EX204" si="311">(EX$14&lt;$J165)*EW165*(1+$G165*($H165=EX$16))+(EX$14=$J165)*$M165*$E165+(EX$14&gt;$J165)*EW165*(1+$N165*($O165=EX$16))</f>
        <v>451013.4</v>
      </c>
      <c r="EY165" s="149">
        <f t="shared" ref="EY165:EY204" si="312">(EY$14&lt;$J165)*EX165*(1+$G165*($H165=EY$16))+(EY$14=$J165)*$M165*$E165+(EY$14&gt;$J165)*EX165*(1+$N165*($O165=EY$16))</f>
        <v>451013.4</v>
      </c>
      <c r="EZ165" s="149">
        <f t="shared" ref="EZ165:EZ204" si="313">(EZ$14&lt;$J165)*EY165*(1+$G165*($H165=EZ$16))+(EZ$14=$J165)*$M165*$E165+(EZ$14&gt;$J165)*EY165*(1+$N165*($O165=EZ$16))</f>
        <v>451013.4</v>
      </c>
      <c r="FA165" s="149">
        <f t="shared" ref="FA165:FA204" si="314">(FA$14&lt;$J165)*EZ165*(1+$G165*($H165=FA$16))+(FA$14=$J165)*$M165*$E165+(FA$14&gt;$J165)*EZ165*(1+$N165*($O165=FA$16))</f>
        <v>451013.4</v>
      </c>
      <c r="FB165" s="149">
        <f t="shared" ref="FB165:FB204" si="315">(FB$14&lt;$J165)*FA165*(1+$G165*($H165=FB$16))+(FB$14=$J165)*$M165*$E165+(FB$14&gt;$J165)*FA165*(1+$N165*($O165=FB$16))</f>
        <v>451013.4</v>
      </c>
    </row>
    <row r="166" spans="2:158" ht="11.25" customHeight="1" outlineLevel="1" x14ac:dyDescent="0.2">
      <c r="B166" s="177"/>
      <c r="C166" s="288">
        <f t="shared" si="298"/>
        <v>2</v>
      </c>
      <c r="D166" s="288">
        <f t="shared" si="297"/>
        <v>0</v>
      </c>
      <c r="E166" s="291">
        <f t="shared" si="299"/>
        <v>0</v>
      </c>
      <c r="F166" s="297"/>
      <c r="G166" s="385"/>
      <c r="H166" s="185">
        <f t="shared" si="300"/>
        <v>2</v>
      </c>
      <c r="I166" s="292">
        <f t="shared" si="301"/>
        <v>31</v>
      </c>
      <c r="J166" s="289">
        <f t="shared" si="302"/>
        <v>43404</v>
      </c>
      <c r="K166" s="298"/>
      <c r="L166" s="187">
        <f t="shared" si="303"/>
        <v>0</v>
      </c>
      <c r="M166" s="186">
        <f t="shared" si="304"/>
        <v>0</v>
      </c>
      <c r="N166" s="385"/>
      <c r="O166" s="185">
        <f t="shared" si="305"/>
        <v>10</v>
      </c>
      <c r="Q166" s="186"/>
      <c r="R166" s="186"/>
      <c r="S166" s="186"/>
      <c r="U166" s="149">
        <f t="shared" ref="U166:U184" si="316">$F166*$E166*(1+0%)</f>
        <v>0</v>
      </c>
      <c r="V166" s="149">
        <f t="shared" ref="V166:CG166" si="317">(V$14&lt;$J166)*U166*(1+$G166*($H166=V$16))+(V$14=$J166)*$M166*$E166+(V$14&gt;$J166)*U166*(1+$N166*($O166=V$16))</f>
        <v>0</v>
      </c>
      <c r="W166" s="149">
        <f t="shared" si="317"/>
        <v>0</v>
      </c>
      <c r="X166" s="149">
        <f t="shared" si="317"/>
        <v>0</v>
      </c>
      <c r="Y166" s="149">
        <f t="shared" si="317"/>
        <v>0</v>
      </c>
      <c r="Z166" s="149">
        <f t="shared" si="317"/>
        <v>0</v>
      </c>
      <c r="AA166" s="149">
        <f t="shared" si="317"/>
        <v>0</v>
      </c>
      <c r="AB166" s="149">
        <f t="shared" si="317"/>
        <v>0</v>
      </c>
      <c r="AC166" s="149">
        <f t="shared" si="317"/>
        <v>0</v>
      </c>
      <c r="AD166" s="149">
        <f t="shared" si="317"/>
        <v>0</v>
      </c>
      <c r="AE166" s="149">
        <f t="shared" si="317"/>
        <v>0</v>
      </c>
      <c r="AF166" s="149">
        <f t="shared" si="317"/>
        <v>0</v>
      </c>
      <c r="AG166" s="149">
        <f t="shared" si="317"/>
        <v>0</v>
      </c>
      <c r="AH166" s="149">
        <f t="shared" si="317"/>
        <v>0</v>
      </c>
      <c r="AI166" s="149">
        <f t="shared" si="317"/>
        <v>0</v>
      </c>
      <c r="AJ166" s="149">
        <f t="shared" si="317"/>
        <v>0</v>
      </c>
      <c r="AK166" s="149">
        <f t="shared" si="317"/>
        <v>0</v>
      </c>
      <c r="AL166" s="149">
        <f t="shared" si="317"/>
        <v>0</v>
      </c>
      <c r="AM166" s="149">
        <f t="shared" si="317"/>
        <v>0</v>
      </c>
      <c r="AN166" s="149">
        <f t="shared" si="317"/>
        <v>0</v>
      </c>
      <c r="AO166" s="149">
        <f t="shared" si="317"/>
        <v>0</v>
      </c>
      <c r="AP166" s="149">
        <f t="shared" si="317"/>
        <v>0</v>
      </c>
      <c r="AQ166" s="149">
        <f t="shared" si="317"/>
        <v>0</v>
      </c>
      <c r="AR166" s="149">
        <f t="shared" si="317"/>
        <v>0</v>
      </c>
      <c r="AS166" s="149">
        <f t="shared" si="317"/>
        <v>0</v>
      </c>
      <c r="AT166" s="149">
        <f t="shared" si="317"/>
        <v>0</v>
      </c>
      <c r="AU166" s="149">
        <f t="shared" si="317"/>
        <v>0</v>
      </c>
      <c r="AV166" s="149">
        <f t="shared" si="317"/>
        <v>0</v>
      </c>
      <c r="AW166" s="149">
        <f t="shared" si="317"/>
        <v>0</v>
      </c>
      <c r="AX166" s="149">
        <f t="shared" si="317"/>
        <v>0</v>
      </c>
      <c r="AY166" s="149">
        <f t="shared" si="317"/>
        <v>0</v>
      </c>
      <c r="AZ166" s="149">
        <f t="shared" si="317"/>
        <v>0</v>
      </c>
      <c r="BA166" s="149">
        <f t="shared" si="317"/>
        <v>0</v>
      </c>
      <c r="BB166" s="149">
        <f t="shared" si="317"/>
        <v>0</v>
      </c>
      <c r="BC166" s="149">
        <f t="shared" si="317"/>
        <v>0</v>
      </c>
      <c r="BD166" s="149">
        <f t="shared" si="317"/>
        <v>0</v>
      </c>
      <c r="BE166" s="149">
        <f t="shared" si="317"/>
        <v>0</v>
      </c>
      <c r="BF166" s="149">
        <f t="shared" si="317"/>
        <v>0</v>
      </c>
      <c r="BG166" s="149">
        <f t="shared" si="317"/>
        <v>0</v>
      </c>
      <c r="BH166" s="149">
        <f t="shared" si="317"/>
        <v>0</v>
      </c>
      <c r="BI166" s="149">
        <f t="shared" si="317"/>
        <v>0</v>
      </c>
      <c r="BJ166" s="149">
        <f t="shared" si="317"/>
        <v>0</v>
      </c>
      <c r="BK166" s="149">
        <f t="shared" si="317"/>
        <v>0</v>
      </c>
      <c r="BL166" s="149">
        <f t="shared" si="317"/>
        <v>0</v>
      </c>
      <c r="BM166" s="149">
        <f t="shared" si="317"/>
        <v>0</v>
      </c>
      <c r="BN166" s="149">
        <f t="shared" si="317"/>
        <v>0</v>
      </c>
      <c r="BO166" s="149">
        <f t="shared" si="317"/>
        <v>0</v>
      </c>
      <c r="BP166" s="149">
        <f t="shared" si="317"/>
        <v>0</v>
      </c>
      <c r="BQ166" s="149">
        <f t="shared" si="317"/>
        <v>0</v>
      </c>
      <c r="BR166" s="149">
        <f t="shared" si="317"/>
        <v>0</v>
      </c>
      <c r="BS166" s="149">
        <f t="shared" si="317"/>
        <v>0</v>
      </c>
      <c r="BT166" s="149">
        <f t="shared" si="317"/>
        <v>0</v>
      </c>
      <c r="BU166" s="149">
        <f t="shared" si="317"/>
        <v>0</v>
      </c>
      <c r="BV166" s="149">
        <f t="shared" si="317"/>
        <v>0</v>
      </c>
      <c r="BW166" s="149">
        <f t="shared" si="317"/>
        <v>0</v>
      </c>
      <c r="BX166" s="149">
        <f t="shared" si="317"/>
        <v>0</v>
      </c>
      <c r="BY166" s="149">
        <f t="shared" si="317"/>
        <v>0</v>
      </c>
      <c r="BZ166" s="149">
        <f t="shared" si="317"/>
        <v>0</v>
      </c>
      <c r="CA166" s="149">
        <f t="shared" si="317"/>
        <v>0</v>
      </c>
      <c r="CB166" s="149">
        <f t="shared" si="317"/>
        <v>0</v>
      </c>
      <c r="CC166" s="149">
        <f t="shared" si="317"/>
        <v>0</v>
      </c>
      <c r="CD166" s="149">
        <f t="shared" si="317"/>
        <v>0</v>
      </c>
      <c r="CE166" s="149">
        <f t="shared" si="317"/>
        <v>0</v>
      </c>
      <c r="CF166" s="149">
        <f t="shared" si="317"/>
        <v>0</v>
      </c>
      <c r="CG166" s="149">
        <f t="shared" si="317"/>
        <v>0</v>
      </c>
      <c r="CH166" s="149">
        <f t="shared" ref="CH166:ES166" si="318">(CH$14&lt;$J166)*CG166*(1+$G166*($H166=CH$16))+(CH$14=$J166)*$M166*$E166+(CH$14&gt;$J166)*CG166*(1+$N166*($O166=CH$16))</f>
        <v>0</v>
      </c>
      <c r="CI166" s="149">
        <f t="shared" si="318"/>
        <v>0</v>
      </c>
      <c r="CJ166" s="149">
        <f t="shared" si="318"/>
        <v>0</v>
      </c>
      <c r="CK166" s="149">
        <f t="shared" si="318"/>
        <v>0</v>
      </c>
      <c r="CL166" s="149">
        <f t="shared" si="318"/>
        <v>0</v>
      </c>
      <c r="CM166" s="149">
        <f t="shared" si="318"/>
        <v>0</v>
      </c>
      <c r="CN166" s="149">
        <f t="shared" si="318"/>
        <v>0</v>
      </c>
      <c r="CO166" s="149">
        <f t="shared" si="318"/>
        <v>0</v>
      </c>
      <c r="CP166" s="149">
        <f t="shared" si="318"/>
        <v>0</v>
      </c>
      <c r="CQ166" s="149">
        <f t="shared" si="318"/>
        <v>0</v>
      </c>
      <c r="CR166" s="149">
        <f t="shared" si="318"/>
        <v>0</v>
      </c>
      <c r="CS166" s="149">
        <f t="shared" si="318"/>
        <v>0</v>
      </c>
      <c r="CT166" s="149">
        <f t="shared" si="318"/>
        <v>0</v>
      </c>
      <c r="CU166" s="149">
        <f t="shared" si="318"/>
        <v>0</v>
      </c>
      <c r="CV166" s="149">
        <f t="shared" si="318"/>
        <v>0</v>
      </c>
      <c r="CW166" s="149">
        <f t="shared" si="318"/>
        <v>0</v>
      </c>
      <c r="CX166" s="149">
        <f t="shared" si="318"/>
        <v>0</v>
      </c>
      <c r="CY166" s="149">
        <f t="shared" si="318"/>
        <v>0</v>
      </c>
      <c r="CZ166" s="149">
        <f t="shared" si="318"/>
        <v>0</v>
      </c>
      <c r="DA166" s="149">
        <f t="shared" si="318"/>
        <v>0</v>
      </c>
      <c r="DB166" s="149">
        <f t="shared" si="318"/>
        <v>0</v>
      </c>
      <c r="DC166" s="149">
        <f t="shared" si="318"/>
        <v>0</v>
      </c>
      <c r="DD166" s="149">
        <f t="shared" si="318"/>
        <v>0</v>
      </c>
      <c r="DE166" s="149">
        <f t="shared" si="318"/>
        <v>0</v>
      </c>
      <c r="DF166" s="149">
        <f t="shared" si="318"/>
        <v>0</v>
      </c>
      <c r="DG166" s="149">
        <f t="shared" si="318"/>
        <v>0</v>
      </c>
      <c r="DH166" s="149">
        <f t="shared" si="318"/>
        <v>0</v>
      </c>
      <c r="DI166" s="149">
        <f t="shared" si="318"/>
        <v>0</v>
      </c>
      <c r="DJ166" s="149">
        <f t="shared" si="318"/>
        <v>0</v>
      </c>
      <c r="DK166" s="149">
        <f t="shared" si="318"/>
        <v>0</v>
      </c>
      <c r="DL166" s="149">
        <f t="shared" si="318"/>
        <v>0</v>
      </c>
      <c r="DM166" s="149">
        <f t="shared" si="318"/>
        <v>0</v>
      </c>
      <c r="DN166" s="149">
        <f t="shared" si="318"/>
        <v>0</v>
      </c>
      <c r="DO166" s="149">
        <f t="shared" si="318"/>
        <v>0</v>
      </c>
      <c r="DP166" s="149">
        <f t="shared" si="318"/>
        <v>0</v>
      </c>
      <c r="DQ166" s="149">
        <f t="shared" si="318"/>
        <v>0</v>
      </c>
      <c r="DR166" s="149">
        <f t="shared" si="318"/>
        <v>0</v>
      </c>
      <c r="DS166" s="149">
        <f t="shared" si="318"/>
        <v>0</v>
      </c>
      <c r="DT166" s="149">
        <f t="shared" si="318"/>
        <v>0</v>
      </c>
      <c r="DU166" s="149">
        <f t="shared" si="318"/>
        <v>0</v>
      </c>
      <c r="DV166" s="149">
        <f t="shared" si="318"/>
        <v>0</v>
      </c>
      <c r="DW166" s="149">
        <f t="shared" si="318"/>
        <v>0</v>
      </c>
      <c r="DX166" s="149">
        <f t="shared" si="318"/>
        <v>0</v>
      </c>
      <c r="DY166" s="149">
        <f t="shared" si="318"/>
        <v>0</v>
      </c>
      <c r="DZ166" s="149">
        <f t="shared" si="318"/>
        <v>0</v>
      </c>
      <c r="EA166" s="149">
        <f t="shared" si="318"/>
        <v>0</v>
      </c>
      <c r="EB166" s="149">
        <f t="shared" si="318"/>
        <v>0</v>
      </c>
      <c r="EC166" s="149">
        <f t="shared" si="318"/>
        <v>0</v>
      </c>
      <c r="ED166" s="149">
        <f t="shared" si="318"/>
        <v>0</v>
      </c>
      <c r="EE166" s="149">
        <f t="shared" si="318"/>
        <v>0</v>
      </c>
      <c r="EF166" s="149">
        <f t="shared" si="318"/>
        <v>0</v>
      </c>
      <c r="EG166" s="149">
        <f t="shared" si="318"/>
        <v>0</v>
      </c>
      <c r="EH166" s="149">
        <f t="shared" si="318"/>
        <v>0</v>
      </c>
      <c r="EI166" s="149">
        <f t="shared" si="318"/>
        <v>0</v>
      </c>
      <c r="EJ166" s="149">
        <f t="shared" si="318"/>
        <v>0</v>
      </c>
      <c r="EK166" s="149">
        <f t="shared" si="318"/>
        <v>0</v>
      </c>
      <c r="EL166" s="149">
        <f t="shared" si="318"/>
        <v>0</v>
      </c>
      <c r="EM166" s="149">
        <f t="shared" si="318"/>
        <v>0</v>
      </c>
      <c r="EN166" s="149">
        <f t="shared" si="318"/>
        <v>0</v>
      </c>
      <c r="EO166" s="149">
        <f t="shared" si="318"/>
        <v>0</v>
      </c>
      <c r="EP166" s="149">
        <f t="shared" si="318"/>
        <v>0</v>
      </c>
      <c r="EQ166" s="149">
        <f t="shared" si="318"/>
        <v>0</v>
      </c>
      <c r="ER166" s="149">
        <f t="shared" si="318"/>
        <v>0</v>
      </c>
      <c r="ES166" s="149">
        <f t="shared" si="318"/>
        <v>0</v>
      </c>
      <c r="ET166" s="149">
        <f t="shared" ref="ET166:EV166" si="319">(ET$14&lt;$J166)*ES166*(1+$G166*($H166=ET$16))+(ET$14=$J166)*$M166*$E166+(ET$14&gt;$J166)*ES166*(1+$N166*($O166=ET$16))</f>
        <v>0</v>
      </c>
      <c r="EU166" s="149">
        <f t="shared" si="319"/>
        <v>0</v>
      </c>
      <c r="EV166" s="149">
        <f t="shared" si="319"/>
        <v>0</v>
      </c>
      <c r="EW166" s="149">
        <f t="shared" si="310"/>
        <v>0</v>
      </c>
      <c r="EX166" s="149">
        <f t="shared" si="311"/>
        <v>0</v>
      </c>
      <c r="EY166" s="149">
        <f t="shared" si="312"/>
        <v>0</v>
      </c>
      <c r="EZ166" s="149">
        <f t="shared" si="313"/>
        <v>0</v>
      </c>
      <c r="FA166" s="149">
        <f t="shared" si="314"/>
        <v>0</v>
      </c>
      <c r="FB166" s="149">
        <f t="shared" si="315"/>
        <v>0</v>
      </c>
    </row>
    <row r="167" spans="2:158" ht="11.25" customHeight="1" outlineLevel="1" x14ac:dyDescent="0.2">
      <c r="B167" s="177"/>
      <c r="C167" s="288">
        <f t="shared" si="298"/>
        <v>3</v>
      </c>
      <c r="D167" s="288">
        <f t="shared" si="297"/>
        <v>0</v>
      </c>
      <c r="E167" s="291">
        <f t="shared" si="299"/>
        <v>0</v>
      </c>
      <c r="F167" s="297"/>
      <c r="G167" s="385"/>
      <c r="H167" s="185">
        <f t="shared" si="300"/>
        <v>2</v>
      </c>
      <c r="I167" s="292">
        <f t="shared" si="301"/>
        <v>31</v>
      </c>
      <c r="J167" s="289">
        <f t="shared" si="302"/>
        <v>43404</v>
      </c>
      <c r="K167" s="298"/>
      <c r="L167" s="187">
        <f t="shared" si="303"/>
        <v>0</v>
      </c>
      <c r="M167" s="186">
        <f t="shared" si="304"/>
        <v>0</v>
      </c>
      <c r="N167" s="385"/>
      <c r="O167" s="185">
        <f t="shared" si="305"/>
        <v>10</v>
      </c>
      <c r="Q167" s="186"/>
      <c r="R167" s="186"/>
      <c r="S167" s="186"/>
      <c r="U167" s="149">
        <f t="shared" si="316"/>
        <v>0</v>
      </c>
      <c r="V167" s="149">
        <f t="shared" ref="V167:CG167" si="320">(V$14&lt;$J167)*U167*(1+$G167*($H167=V$16))+(V$14=$J167)*$M167*$E167+(V$14&gt;$J167)*U167*(1+$N167*($O167=V$16))</f>
        <v>0</v>
      </c>
      <c r="W167" s="149">
        <f t="shared" si="320"/>
        <v>0</v>
      </c>
      <c r="X167" s="149">
        <f t="shared" si="320"/>
        <v>0</v>
      </c>
      <c r="Y167" s="149">
        <f t="shared" si="320"/>
        <v>0</v>
      </c>
      <c r="Z167" s="149">
        <f t="shared" si="320"/>
        <v>0</v>
      </c>
      <c r="AA167" s="149">
        <f t="shared" si="320"/>
        <v>0</v>
      </c>
      <c r="AB167" s="149">
        <f t="shared" si="320"/>
        <v>0</v>
      </c>
      <c r="AC167" s="149">
        <f t="shared" si="320"/>
        <v>0</v>
      </c>
      <c r="AD167" s="149">
        <f t="shared" si="320"/>
        <v>0</v>
      </c>
      <c r="AE167" s="149">
        <f t="shared" si="320"/>
        <v>0</v>
      </c>
      <c r="AF167" s="149">
        <f t="shared" si="320"/>
        <v>0</v>
      </c>
      <c r="AG167" s="149">
        <f t="shared" si="320"/>
        <v>0</v>
      </c>
      <c r="AH167" s="149">
        <f t="shared" si="320"/>
        <v>0</v>
      </c>
      <c r="AI167" s="149">
        <f t="shared" si="320"/>
        <v>0</v>
      </c>
      <c r="AJ167" s="149">
        <f t="shared" si="320"/>
        <v>0</v>
      </c>
      <c r="AK167" s="149">
        <f t="shared" si="320"/>
        <v>0</v>
      </c>
      <c r="AL167" s="149">
        <f t="shared" si="320"/>
        <v>0</v>
      </c>
      <c r="AM167" s="149">
        <f t="shared" si="320"/>
        <v>0</v>
      </c>
      <c r="AN167" s="149">
        <f t="shared" si="320"/>
        <v>0</v>
      </c>
      <c r="AO167" s="149">
        <f t="shared" si="320"/>
        <v>0</v>
      </c>
      <c r="AP167" s="149">
        <f t="shared" si="320"/>
        <v>0</v>
      </c>
      <c r="AQ167" s="149">
        <f t="shared" si="320"/>
        <v>0</v>
      </c>
      <c r="AR167" s="149">
        <f t="shared" si="320"/>
        <v>0</v>
      </c>
      <c r="AS167" s="149">
        <f t="shared" si="320"/>
        <v>0</v>
      </c>
      <c r="AT167" s="149">
        <f t="shared" si="320"/>
        <v>0</v>
      </c>
      <c r="AU167" s="149">
        <f t="shared" si="320"/>
        <v>0</v>
      </c>
      <c r="AV167" s="149">
        <f t="shared" si="320"/>
        <v>0</v>
      </c>
      <c r="AW167" s="149">
        <f t="shared" si="320"/>
        <v>0</v>
      </c>
      <c r="AX167" s="149">
        <f t="shared" si="320"/>
        <v>0</v>
      </c>
      <c r="AY167" s="149">
        <f t="shared" si="320"/>
        <v>0</v>
      </c>
      <c r="AZ167" s="149">
        <f t="shared" si="320"/>
        <v>0</v>
      </c>
      <c r="BA167" s="149">
        <f t="shared" si="320"/>
        <v>0</v>
      </c>
      <c r="BB167" s="149">
        <f t="shared" si="320"/>
        <v>0</v>
      </c>
      <c r="BC167" s="149">
        <f t="shared" si="320"/>
        <v>0</v>
      </c>
      <c r="BD167" s="149">
        <f t="shared" si="320"/>
        <v>0</v>
      </c>
      <c r="BE167" s="149">
        <f t="shared" si="320"/>
        <v>0</v>
      </c>
      <c r="BF167" s="149">
        <f t="shared" si="320"/>
        <v>0</v>
      </c>
      <c r="BG167" s="149">
        <f t="shared" si="320"/>
        <v>0</v>
      </c>
      <c r="BH167" s="149">
        <f t="shared" si="320"/>
        <v>0</v>
      </c>
      <c r="BI167" s="149">
        <f t="shared" si="320"/>
        <v>0</v>
      </c>
      <c r="BJ167" s="149">
        <f t="shared" si="320"/>
        <v>0</v>
      </c>
      <c r="BK167" s="149">
        <f t="shared" si="320"/>
        <v>0</v>
      </c>
      <c r="BL167" s="149">
        <f t="shared" si="320"/>
        <v>0</v>
      </c>
      <c r="BM167" s="149">
        <f t="shared" si="320"/>
        <v>0</v>
      </c>
      <c r="BN167" s="149">
        <f t="shared" si="320"/>
        <v>0</v>
      </c>
      <c r="BO167" s="149">
        <f t="shared" si="320"/>
        <v>0</v>
      </c>
      <c r="BP167" s="149">
        <f t="shared" si="320"/>
        <v>0</v>
      </c>
      <c r="BQ167" s="149">
        <f t="shared" si="320"/>
        <v>0</v>
      </c>
      <c r="BR167" s="149">
        <f t="shared" si="320"/>
        <v>0</v>
      </c>
      <c r="BS167" s="149">
        <f t="shared" si="320"/>
        <v>0</v>
      </c>
      <c r="BT167" s="149">
        <f t="shared" si="320"/>
        <v>0</v>
      </c>
      <c r="BU167" s="149">
        <f t="shared" si="320"/>
        <v>0</v>
      </c>
      <c r="BV167" s="149">
        <f t="shared" si="320"/>
        <v>0</v>
      </c>
      <c r="BW167" s="149">
        <f t="shared" si="320"/>
        <v>0</v>
      </c>
      <c r="BX167" s="149">
        <f t="shared" si="320"/>
        <v>0</v>
      </c>
      <c r="BY167" s="149">
        <f t="shared" si="320"/>
        <v>0</v>
      </c>
      <c r="BZ167" s="149">
        <f t="shared" si="320"/>
        <v>0</v>
      </c>
      <c r="CA167" s="149">
        <f t="shared" si="320"/>
        <v>0</v>
      </c>
      <c r="CB167" s="149">
        <f t="shared" si="320"/>
        <v>0</v>
      </c>
      <c r="CC167" s="149">
        <f t="shared" si="320"/>
        <v>0</v>
      </c>
      <c r="CD167" s="149">
        <f t="shared" si="320"/>
        <v>0</v>
      </c>
      <c r="CE167" s="149">
        <f t="shared" si="320"/>
        <v>0</v>
      </c>
      <c r="CF167" s="149">
        <f t="shared" si="320"/>
        <v>0</v>
      </c>
      <c r="CG167" s="149">
        <f t="shared" si="320"/>
        <v>0</v>
      </c>
      <c r="CH167" s="149">
        <f t="shared" ref="CH167:ES167" si="321">(CH$14&lt;$J167)*CG167*(1+$G167*($H167=CH$16))+(CH$14=$J167)*$M167*$E167+(CH$14&gt;$J167)*CG167*(1+$N167*($O167=CH$16))</f>
        <v>0</v>
      </c>
      <c r="CI167" s="149">
        <f t="shared" si="321"/>
        <v>0</v>
      </c>
      <c r="CJ167" s="149">
        <f t="shared" si="321"/>
        <v>0</v>
      </c>
      <c r="CK167" s="149">
        <f t="shared" si="321"/>
        <v>0</v>
      </c>
      <c r="CL167" s="149">
        <f t="shared" si="321"/>
        <v>0</v>
      </c>
      <c r="CM167" s="149">
        <f t="shared" si="321"/>
        <v>0</v>
      </c>
      <c r="CN167" s="149">
        <f t="shared" si="321"/>
        <v>0</v>
      </c>
      <c r="CO167" s="149">
        <f t="shared" si="321"/>
        <v>0</v>
      </c>
      <c r="CP167" s="149">
        <f t="shared" si="321"/>
        <v>0</v>
      </c>
      <c r="CQ167" s="149">
        <f t="shared" si="321"/>
        <v>0</v>
      </c>
      <c r="CR167" s="149">
        <f t="shared" si="321"/>
        <v>0</v>
      </c>
      <c r="CS167" s="149">
        <f t="shared" si="321"/>
        <v>0</v>
      </c>
      <c r="CT167" s="149">
        <f t="shared" si="321"/>
        <v>0</v>
      </c>
      <c r="CU167" s="149">
        <f t="shared" si="321"/>
        <v>0</v>
      </c>
      <c r="CV167" s="149">
        <f t="shared" si="321"/>
        <v>0</v>
      </c>
      <c r="CW167" s="149">
        <f t="shared" si="321"/>
        <v>0</v>
      </c>
      <c r="CX167" s="149">
        <f t="shared" si="321"/>
        <v>0</v>
      </c>
      <c r="CY167" s="149">
        <f t="shared" si="321"/>
        <v>0</v>
      </c>
      <c r="CZ167" s="149">
        <f t="shared" si="321"/>
        <v>0</v>
      </c>
      <c r="DA167" s="149">
        <f t="shared" si="321"/>
        <v>0</v>
      </c>
      <c r="DB167" s="149">
        <f t="shared" si="321"/>
        <v>0</v>
      </c>
      <c r="DC167" s="149">
        <f t="shared" si="321"/>
        <v>0</v>
      </c>
      <c r="DD167" s="149">
        <f t="shared" si="321"/>
        <v>0</v>
      </c>
      <c r="DE167" s="149">
        <f t="shared" si="321"/>
        <v>0</v>
      </c>
      <c r="DF167" s="149">
        <f t="shared" si="321"/>
        <v>0</v>
      </c>
      <c r="DG167" s="149">
        <f t="shared" si="321"/>
        <v>0</v>
      </c>
      <c r="DH167" s="149">
        <f t="shared" si="321"/>
        <v>0</v>
      </c>
      <c r="DI167" s="149">
        <f t="shared" si="321"/>
        <v>0</v>
      </c>
      <c r="DJ167" s="149">
        <f t="shared" si="321"/>
        <v>0</v>
      </c>
      <c r="DK167" s="149">
        <f t="shared" si="321"/>
        <v>0</v>
      </c>
      <c r="DL167" s="149">
        <f t="shared" si="321"/>
        <v>0</v>
      </c>
      <c r="DM167" s="149">
        <f t="shared" si="321"/>
        <v>0</v>
      </c>
      <c r="DN167" s="149">
        <f t="shared" si="321"/>
        <v>0</v>
      </c>
      <c r="DO167" s="149">
        <f t="shared" si="321"/>
        <v>0</v>
      </c>
      <c r="DP167" s="149">
        <f t="shared" si="321"/>
        <v>0</v>
      </c>
      <c r="DQ167" s="149">
        <f t="shared" si="321"/>
        <v>0</v>
      </c>
      <c r="DR167" s="149">
        <f t="shared" si="321"/>
        <v>0</v>
      </c>
      <c r="DS167" s="149">
        <f t="shared" si="321"/>
        <v>0</v>
      </c>
      <c r="DT167" s="149">
        <f t="shared" si="321"/>
        <v>0</v>
      </c>
      <c r="DU167" s="149">
        <f t="shared" si="321"/>
        <v>0</v>
      </c>
      <c r="DV167" s="149">
        <f t="shared" si="321"/>
        <v>0</v>
      </c>
      <c r="DW167" s="149">
        <f t="shared" si="321"/>
        <v>0</v>
      </c>
      <c r="DX167" s="149">
        <f t="shared" si="321"/>
        <v>0</v>
      </c>
      <c r="DY167" s="149">
        <f t="shared" si="321"/>
        <v>0</v>
      </c>
      <c r="DZ167" s="149">
        <f t="shared" si="321"/>
        <v>0</v>
      </c>
      <c r="EA167" s="149">
        <f t="shared" si="321"/>
        <v>0</v>
      </c>
      <c r="EB167" s="149">
        <f t="shared" si="321"/>
        <v>0</v>
      </c>
      <c r="EC167" s="149">
        <f t="shared" si="321"/>
        <v>0</v>
      </c>
      <c r="ED167" s="149">
        <f t="shared" si="321"/>
        <v>0</v>
      </c>
      <c r="EE167" s="149">
        <f t="shared" si="321"/>
        <v>0</v>
      </c>
      <c r="EF167" s="149">
        <f t="shared" si="321"/>
        <v>0</v>
      </c>
      <c r="EG167" s="149">
        <f t="shared" si="321"/>
        <v>0</v>
      </c>
      <c r="EH167" s="149">
        <f t="shared" si="321"/>
        <v>0</v>
      </c>
      <c r="EI167" s="149">
        <f t="shared" si="321"/>
        <v>0</v>
      </c>
      <c r="EJ167" s="149">
        <f t="shared" si="321"/>
        <v>0</v>
      </c>
      <c r="EK167" s="149">
        <f t="shared" si="321"/>
        <v>0</v>
      </c>
      <c r="EL167" s="149">
        <f t="shared" si="321"/>
        <v>0</v>
      </c>
      <c r="EM167" s="149">
        <f t="shared" si="321"/>
        <v>0</v>
      </c>
      <c r="EN167" s="149">
        <f t="shared" si="321"/>
        <v>0</v>
      </c>
      <c r="EO167" s="149">
        <f t="shared" si="321"/>
        <v>0</v>
      </c>
      <c r="EP167" s="149">
        <f t="shared" si="321"/>
        <v>0</v>
      </c>
      <c r="EQ167" s="149">
        <f t="shared" si="321"/>
        <v>0</v>
      </c>
      <c r="ER167" s="149">
        <f t="shared" si="321"/>
        <v>0</v>
      </c>
      <c r="ES167" s="149">
        <f t="shared" si="321"/>
        <v>0</v>
      </c>
      <c r="ET167" s="149">
        <f t="shared" ref="ET167:EV167" si="322">(ET$14&lt;$J167)*ES167*(1+$G167*($H167=ET$16))+(ET$14=$J167)*$M167*$E167+(ET$14&gt;$J167)*ES167*(1+$N167*($O167=ET$16))</f>
        <v>0</v>
      </c>
      <c r="EU167" s="149">
        <f t="shared" si="322"/>
        <v>0</v>
      </c>
      <c r="EV167" s="149">
        <f t="shared" si="322"/>
        <v>0</v>
      </c>
      <c r="EW167" s="149">
        <f t="shared" si="310"/>
        <v>0</v>
      </c>
      <c r="EX167" s="149">
        <f t="shared" si="311"/>
        <v>0</v>
      </c>
      <c r="EY167" s="149">
        <f t="shared" si="312"/>
        <v>0</v>
      </c>
      <c r="EZ167" s="149">
        <f t="shared" si="313"/>
        <v>0</v>
      </c>
      <c r="FA167" s="149">
        <f t="shared" si="314"/>
        <v>0</v>
      </c>
      <c r="FB167" s="149">
        <f t="shared" si="315"/>
        <v>0</v>
      </c>
    </row>
    <row r="168" spans="2:158" ht="11.25" customHeight="1" outlineLevel="1" x14ac:dyDescent="0.2">
      <c r="B168" s="177"/>
      <c r="C168" s="288">
        <f t="shared" si="298"/>
        <v>4</v>
      </c>
      <c r="D168" s="288">
        <f t="shared" si="297"/>
        <v>0</v>
      </c>
      <c r="E168" s="291">
        <f t="shared" si="299"/>
        <v>0</v>
      </c>
      <c r="F168" s="297"/>
      <c r="G168" s="385"/>
      <c r="H168" s="185">
        <f t="shared" si="300"/>
        <v>2</v>
      </c>
      <c r="I168" s="292">
        <f t="shared" si="301"/>
        <v>31</v>
      </c>
      <c r="J168" s="289">
        <f t="shared" si="302"/>
        <v>43404</v>
      </c>
      <c r="K168" s="298"/>
      <c r="L168" s="187">
        <f t="shared" si="303"/>
        <v>0</v>
      </c>
      <c r="M168" s="186">
        <f t="shared" si="304"/>
        <v>0</v>
      </c>
      <c r="N168" s="385"/>
      <c r="O168" s="185">
        <f t="shared" si="305"/>
        <v>10</v>
      </c>
      <c r="Q168" s="186"/>
      <c r="R168" s="186"/>
      <c r="S168" s="186"/>
      <c r="U168" s="149">
        <f t="shared" si="316"/>
        <v>0</v>
      </c>
      <c r="V168" s="149">
        <f t="shared" ref="V168:CG168" si="323">(V$14&lt;$J168)*U168*(1+$G168*($H168=V$16))+(V$14=$J168)*$M168*$E168+(V$14&gt;$J168)*U168*(1+$N168*($O168=V$16))</f>
        <v>0</v>
      </c>
      <c r="W168" s="149">
        <f t="shared" si="323"/>
        <v>0</v>
      </c>
      <c r="X168" s="149">
        <f t="shared" si="323"/>
        <v>0</v>
      </c>
      <c r="Y168" s="149">
        <f t="shared" si="323"/>
        <v>0</v>
      </c>
      <c r="Z168" s="149">
        <f t="shared" si="323"/>
        <v>0</v>
      </c>
      <c r="AA168" s="149">
        <f t="shared" si="323"/>
        <v>0</v>
      </c>
      <c r="AB168" s="149">
        <f t="shared" si="323"/>
        <v>0</v>
      </c>
      <c r="AC168" s="149">
        <f t="shared" si="323"/>
        <v>0</v>
      </c>
      <c r="AD168" s="149">
        <f t="shared" si="323"/>
        <v>0</v>
      </c>
      <c r="AE168" s="149">
        <f t="shared" si="323"/>
        <v>0</v>
      </c>
      <c r="AF168" s="149">
        <f t="shared" si="323"/>
        <v>0</v>
      </c>
      <c r="AG168" s="149">
        <f t="shared" si="323"/>
        <v>0</v>
      </c>
      <c r="AH168" s="149">
        <f t="shared" si="323"/>
        <v>0</v>
      </c>
      <c r="AI168" s="149">
        <f t="shared" si="323"/>
        <v>0</v>
      </c>
      <c r="AJ168" s="149">
        <f t="shared" si="323"/>
        <v>0</v>
      </c>
      <c r="AK168" s="149">
        <f t="shared" si="323"/>
        <v>0</v>
      </c>
      <c r="AL168" s="149">
        <f t="shared" si="323"/>
        <v>0</v>
      </c>
      <c r="AM168" s="149">
        <f t="shared" si="323"/>
        <v>0</v>
      </c>
      <c r="AN168" s="149">
        <f t="shared" si="323"/>
        <v>0</v>
      </c>
      <c r="AO168" s="149">
        <f t="shared" si="323"/>
        <v>0</v>
      </c>
      <c r="AP168" s="149">
        <f t="shared" si="323"/>
        <v>0</v>
      </c>
      <c r="AQ168" s="149">
        <f t="shared" si="323"/>
        <v>0</v>
      </c>
      <c r="AR168" s="149">
        <f t="shared" si="323"/>
        <v>0</v>
      </c>
      <c r="AS168" s="149">
        <f t="shared" si="323"/>
        <v>0</v>
      </c>
      <c r="AT168" s="149">
        <f t="shared" si="323"/>
        <v>0</v>
      </c>
      <c r="AU168" s="149">
        <f t="shared" si="323"/>
        <v>0</v>
      </c>
      <c r="AV168" s="149">
        <f t="shared" si="323"/>
        <v>0</v>
      </c>
      <c r="AW168" s="149">
        <f t="shared" si="323"/>
        <v>0</v>
      </c>
      <c r="AX168" s="149">
        <f t="shared" si="323"/>
        <v>0</v>
      </c>
      <c r="AY168" s="149">
        <f t="shared" si="323"/>
        <v>0</v>
      </c>
      <c r="AZ168" s="149">
        <f t="shared" si="323"/>
        <v>0</v>
      </c>
      <c r="BA168" s="149">
        <f t="shared" si="323"/>
        <v>0</v>
      </c>
      <c r="BB168" s="149">
        <f t="shared" si="323"/>
        <v>0</v>
      </c>
      <c r="BC168" s="149">
        <f t="shared" si="323"/>
        <v>0</v>
      </c>
      <c r="BD168" s="149">
        <f t="shared" si="323"/>
        <v>0</v>
      </c>
      <c r="BE168" s="149">
        <f t="shared" si="323"/>
        <v>0</v>
      </c>
      <c r="BF168" s="149">
        <f t="shared" si="323"/>
        <v>0</v>
      </c>
      <c r="BG168" s="149">
        <f t="shared" si="323"/>
        <v>0</v>
      </c>
      <c r="BH168" s="149">
        <f t="shared" si="323"/>
        <v>0</v>
      </c>
      <c r="BI168" s="149">
        <f t="shared" si="323"/>
        <v>0</v>
      </c>
      <c r="BJ168" s="149">
        <f t="shared" si="323"/>
        <v>0</v>
      </c>
      <c r="BK168" s="149">
        <f t="shared" si="323"/>
        <v>0</v>
      </c>
      <c r="BL168" s="149">
        <f t="shared" si="323"/>
        <v>0</v>
      </c>
      <c r="BM168" s="149">
        <f t="shared" si="323"/>
        <v>0</v>
      </c>
      <c r="BN168" s="149">
        <f t="shared" si="323"/>
        <v>0</v>
      </c>
      <c r="BO168" s="149">
        <f t="shared" si="323"/>
        <v>0</v>
      </c>
      <c r="BP168" s="149">
        <f t="shared" si="323"/>
        <v>0</v>
      </c>
      <c r="BQ168" s="149">
        <f t="shared" si="323"/>
        <v>0</v>
      </c>
      <c r="BR168" s="149">
        <f t="shared" si="323"/>
        <v>0</v>
      </c>
      <c r="BS168" s="149">
        <f t="shared" si="323"/>
        <v>0</v>
      </c>
      <c r="BT168" s="149">
        <f t="shared" si="323"/>
        <v>0</v>
      </c>
      <c r="BU168" s="149">
        <f t="shared" si="323"/>
        <v>0</v>
      </c>
      <c r="BV168" s="149">
        <f t="shared" si="323"/>
        <v>0</v>
      </c>
      <c r="BW168" s="149">
        <f t="shared" si="323"/>
        <v>0</v>
      </c>
      <c r="BX168" s="149">
        <f t="shared" si="323"/>
        <v>0</v>
      </c>
      <c r="BY168" s="149">
        <f t="shared" si="323"/>
        <v>0</v>
      </c>
      <c r="BZ168" s="149">
        <f t="shared" si="323"/>
        <v>0</v>
      </c>
      <c r="CA168" s="149">
        <f t="shared" si="323"/>
        <v>0</v>
      </c>
      <c r="CB168" s="149">
        <f t="shared" si="323"/>
        <v>0</v>
      </c>
      <c r="CC168" s="149">
        <f t="shared" si="323"/>
        <v>0</v>
      </c>
      <c r="CD168" s="149">
        <f t="shared" si="323"/>
        <v>0</v>
      </c>
      <c r="CE168" s="149">
        <f t="shared" si="323"/>
        <v>0</v>
      </c>
      <c r="CF168" s="149">
        <f t="shared" si="323"/>
        <v>0</v>
      </c>
      <c r="CG168" s="149">
        <f t="shared" si="323"/>
        <v>0</v>
      </c>
      <c r="CH168" s="149">
        <f t="shared" ref="CH168:ES168" si="324">(CH$14&lt;$J168)*CG168*(1+$G168*($H168=CH$16))+(CH$14=$J168)*$M168*$E168+(CH$14&gt;$J168)*CG168*(1+$N168*($O168=CH$16))</f>
        <v>0</v>
      </c>
      <c r="CI168" s="149">
        <f t="shared" si="324"/>
        <v>0</v>
      </c>
      <c r="CJ168" s="149">
        <f t="shared" si="324"/>
        <v>0</v>
      </c>
      <c r="CK168" s="149">
        <f t="shared" si="324"/>
        <v>0</v>
      </c>
      <c r="CL168" s="149">
        <f t="shared" si="324"/>
        <v>0</v>
      </c>
      <c r="CM168" s="149">
        <f t="shared" si="324"/>
        <v>0</v>
      </c>
      <c r="CN168" s="149">
        <f t="shared" si="324"/>
        <v>0</v>
      </c>
      <c r="CO168" s="149">
        <f t="shared" si="324"/>
        <v>0</v>
      </c>
      <c r="CP168" s="149">
        <f t="shared" si="324"/>
        <v>0</v>
      </c>
      <c r="CQ168" s="149">
        <f t="shared" si="324"/>
        <v>0</v>
      </c>
      <c r="CR168" s="149">
        <f t="shared" si="324"/>
        <v>0</v>
      </c>
      <c r="CS168" s="149">
        <f t="shared" si="324"/>
        <v>0</v>
      </c>
      <c r="CT168" s="149">
        <f t="shared" si="324"/>
        <v>0</v>
      </c>
      <c r="CU168" s="149">
        <f t="shared" si="324"/>
        <v>0</v>
      </c>
      <c r="CV168" s="149">
        <f t="shared" si="324"/>
        <v>0</v>
      </c>
      <c r="CW168" s="149">
        <f t="shared" si="324"/>
        <v>0</v>
      </c>
      <c r="CX168" s="149">
        <f t="shared" si="324"/>
        <v>0</v>
      </c>
      <c r="CY168" s="149">
        <f t="shared" si="324"/>
        <v>0</v>
      </c>
      <c r="CZ168" s="149">
        <f t="shared" si="324"/>
        <v>0</v>
      </c>
      <c r="DA168" s="149">
        <f t="shared" si="324"/>
        <v>0</v>
      </c>
      <c r="DB168" s="149">
        <f t="shared" si="324"/>
        <v>0</v>
      </c>
      <c r="DC168" s="149">
        <f t="shared" si="324"/>
        <v>0</v>
      </c>
      <c r="DD168" s="149">
        <f t="shared" si="324"/>
        <v>0</v>
      </c>
      <c r="DE168" s="149">
        <f t="shared" si="324"/>
        <v>0</v>
      </c>
      <c r="DF168" s="149">
        <f t="shared" si="324"/>
        <v>0</v>
      </c>
      <c r="DG168" s="149">
        <f t="shared" si="324"/>
        <v>0</v>
      </c>
      <c r="DH168" s="149">
        <f t="shared" si="324"/>
        <v>0</v>
      </c>
      <c r="DI168" s="149">
        <f t="shared" si="324"/>
        <v>0</v>
      </c>
      <c r="DJ168" s="149">
        <f t="shared" si="324"/>
        <v>0</v>
      </c>
      <c r="DK168" s="149">
        <f t="shared" si="324"/>
        <v>0</v>
      </c>
      <c r="DL168" s="149">
        <f t="shared" si="324"/>
        <v>0</v>
      </c>
      <c r="DM168" s="149">
        <f t="shared" si="324"/>
        <v>0</v>
      </c>
      <c r="DN168" s="149">
        <f t="shared" si="324"/>
        <v>0</v>
      </c>
      <c r="DO168" s="149">
        <f t="shared" si="324"/>
        <v>0</v>
      </c>
      <c r="DP168" s="149">
        <f t="shared" si="324"/>
        <v>0</v>
      </c>
      <c r="DQ168" s="149">
        <f t="shared" si="324"/>
        <v>0</v>
      </c>
      <c r="DR168" s="149">
        <f t="shared" si="324"/>
        <v>0</v>
      </c>
      <c r="DS168" s="149">
        <f t="shared" si="324"/>
        <v>0</v>
      </c>
      <c r="DT168" s="149">
        <f t="shared" si="324"/>
        <v>0</v>
      </c>
      <c r="DU168" s="149">
        <f t="shared" si="324"/>
        <v>0</v>
      </c>
      <c r="DV168" s="149">
        <f t="shared" si="324"/>
        <v>0</v>
      </c>
      <c r="DW168" s="149">
        <f t="shared" si="324"/>
        <v>0</v>
      </c>
      <c r="DX168" s="149">
        <f t="shared" si="324"/>
        <v>0</v>
      </c>
      <c r="DY168" s="149">
        <f t="shared" si="324"/>
        <v>0</v>
      </c>
      <c r="DZ168" s="149">
        <f t="shared" si="324"/>
        <v>0</v>
      </c>
      <c r="EA168" s="149">
        <f t="shared" si="324"/>
        <v>0</v>
      </c>
      <c r="EB168" s="149">
        <f t="shared" si="324"/>
        <v>0</v>
      </c>
      <c r="EC168" s="149">
        <f t="shared" si="324"/>
        <v>0</v>
      </c>
      <c r="ED168" s="149">
        <f t="shared" si="324"/>
        <v>0</v>
      </c>
      <c r="EE168" s="149">
        <f t="shared" si="324"/>
        <v>0</v>
      </c>
      <c r="EF168" s="149">
        <f t="shared" si="324"/>
        <v>0</v>
      </c>
      <c r="EG168" s="149">
        <f t="shared" si="324"/>
        <v>0</v>
      </c>
      <c r="EH168" s="149">
        <f t="shared" si="324"/>
        <v>0</v>
      </c>
      <c r="EI168" s="149">
        <f t="shared" si="324"/>
        <v>0</v>
      </c>
      <c r="EJ168" s="149">
        <f t="shared" si="324"/>
        <v>0</v>
      </c>
      <c r="EK168" s="149">
        <f t="shared" si="324"/>
        <v>0</v>
      </c>
      <c r="EL168" s="149">
        <f t="shared" si="324"/>
        <v>0</v>
      </c>
      <c r="EM168" s="149">
        <f t="shared" si="324"/>
        <v>0</v>
      </c>
      <c r="EN168" s="149">
        <f t="shared" si="324"/>
        <v>0</v>
      </c>
      <c r="EO168" s="149">
        <f t="shared" si="324"/>
        <v>0</v>
      </c>
      <c r="EP168" s="149">
        <f t="shared" si="324"/>
        <v>0</v>
      </c>
      <c r="EQ168" s="149">
        <f t="shared" si="324"/>
        <v>0</v>
      </c>
      <c r="ER168" s="149">
        <f t="shared" si="324"/>
        <v>0</v>
      </c>
      <c r="ES168" s="149">
        <f t="shared" si="324"/>
        <v>0</v>
      </c>
      <c r="ET168" s="149">
        <f t="shared" ref="ET168:EV168" si="325">(ET$14&lt;$J168)*ES168*(1+$G168*($H168=ET$16))+(ET$14=$J168)*$M168*$E168+(ET$14&gt;$J168)*ES168*(1+$N168*($O168=ET$16))</f>
        <v>0</v>
      </c>
      <c r="EU168" s="149">
        <f t="shared" si="325"/>
        <v>0</v>
      </c>
      <c r="EV168" s="149">
        <f t="shared" si="325"/>
        <v>0</v>
      </c>
      <c r="EW168" s="149">
        <f t="shared" si="310"/>
        <v>0</v>
      </c>
      <c r="EX168" s="149">
        <f t="shared" si="311"/>
        <v>0</v>
      </c>
      <c r="EY168" s="149">
        <f t="shared" si="312"/>
        <v>0</v>
      </c>
      <c r="EZ168" s="149">
        <f t="shared" si="313"/>
        <v>0</v>
      </c>
      <c r="FA168" s="149">
        <f t="shared" si="314"/>
        <v>0</v>
      </c>
      <c r="FB168" s="149">
        <f t="shared" si="315"/>
        <v>0</v>
      </c>
    </row>
    <row r="169" spans="2:158" ht="11.25" customHeight="1" outlineLevel="1" x14ac:dyDescent="0.2">
      <c r="B169" s="177"/>
      <c r="C169" s="288">
        <f t="shared" si="298"/>
        <v>5</v>
      </c>
      <c r="D169" s="288">
        <f t="shared" si="297"/>
        <v>0</v>
      </c>
      <c r="E169" s="291">
        <f t="shared" si="299"/>
        <v>0</v>
      </c>
      <c r="F169" s="297"/>
      <c r="G169" s="385"/>
      <c r="H169" s="185">
        <f t="shared" si="300"/>
        <v>2</v>
      </c>
      <c r="I169" s="292">
        <f t="shared" si="301"/>
        <v>31</v>
      </c>
      <c r="J169" s="289">
        <f t="shared" si="302"/>
        <v>43404</v>
      </c>
      <c r="K169" s="298"/>
      <c r="L169" s="187">
        <f t="shared" si="303"/>
        <v>0</v>
      </c>
      <c r="M169" s="186">
        <f t="shared" si="304"/>
        <v>0</v>
      </c>
      <c r="N169" s="385"/>
      <c r="O169" s="185">
        <f t="shared" si="305"/>
        <v>10</v>
      </c>
      <c r="Q169" s="186"/>
      <c r="R169" s="186"/>
      <c r="S169" s="149"/>
      <c r="U169" s="149">
        <f t="shared" si="316"/>
        <v>0</v>
      </c>
      <c r="V169" s="149">
        <f t="shared" ref="V169:CG169" si="326">(V$14&lt;$J169)*U169*(1+$G169*($H169=V$16))+(V$14=$J169)*$M169*$E169+(V$14&gt;$J169)*U169*(1+$N169*($O169=V$16))</f>
        <v>0</v>
      </c>
      <c r="W169" s="149">
        <f t="shared" si="326"/>
        <v>0</v>
      </c>
      <c r="X169" s="149">
        <f t="shared" si="326"/>
        <v>0</v>
      </c>
      <c r="Y169" s="149">
        <f t="shared" si="326"/>
        <v>0</v>
      </c>
      <c r="Z169" s="149">
        <f t="shared" si="326"/>
        <v>0</v>
      </c>
      <c r="AA169" s="149">
        <f t="shared" si="326"/>
        <v>0</v>
      </c>
      <c r="AB169" s="149">
        <f t="shared" si="326"/>
        <v>0</v>
      </c>
      <c r="AC169" s="149">
        <f t="shared" si="326"/>
        <v>0</v>
      </c>
      <c r="AD169" s="149">
        <f t="shared" si="326"/>
        <v>0</v>
      </c>
      <c r="AE169" s="149">
        <f t="shared" si="326"/>
        <v>0</v>
      </c>
      <c r="AF169" s="149">
        <f t="shared" si="326"/>
        <v>0</v>
      </c>
      <c r="AG169" s="149">
        <f t="shared" si="326"/>
        <v>0</v>
      </c>
      <c r="AH169" s="149">
        <f t="shared" si="326"/>
        <v>0</v>
      </c>
      <c r="AI169" s="149">
        <f t="shared" si="326"/>
        <v>0</v>
      </c>
      <c r="AJ169" s="149">
        <f t="shared" si="326"/>
        <v>0</v>
      </c>
      <c r="AK169" s="149">
        <f t="shared" si="326"/>
        <v>0</v>
      </c>
      <c r="AL169" s="149">
        <f t="shared" si="326"/>
        <v>0</v>
      </c>
      <c r="AM169" s="149">
        <f t="shared" si="326"/>
        <v>0</v>
      </c>
      <c r="AN169" s="149">
        <f t="shared" si="326"/>
        <v>0</v>
      </c>
      <c r="AO169" s="149">
        <f t="shared" si="326"/>
        <v>0</v>
      </c>
      <c r="AP169" s="149">
        <f t="shared" si="326"/>
        <v>0</v>
      </c>
      <c r="AQ169" s="149">
        <f t="shared" si="326"/>
        <v>0</v>
      </c>
      <c r="AR169" s="149">
        <f t="shared" si="326"/>
        <v>0</v>
      </c>
      <c r="AS169" s="149">
        <f t="shared" si="326"/>
        <v>0</v>
      </c>
      <c r="AT169" s="149">
        <f t="shared" si="326"/>
        <v>0</v>
      </c>
      <c r="AU169" s="149">
        <f t="shared" si="326"/>
        <v>0</v>
      </c>
      <c r="AV169" s="149">
        <f t="shared" si="326"/>
        <v>0</v>
      </c>
      <c r="AW169" s="149">
        <f t="shared" si="326"/>
        <v>0</v>
      </c>
      <c r="AX169" s="149">
        <f t="shared" si="326"/>
        <v>0</v>
      </c>
      <c r="AY169" s="149">
        <f t="shared" si="326"/>
        <v>0</v>
      </c>
      <c r="AZ169" s="149">
        <f t="shared" si="326"/>
        <v>0</v>
      </c>
      <c r="BA169" s="149">
        <f t="shared" si="326"/>
        <v>0</v>
      </c>
      <c r="BB169" s="149">
        <f t="shared" si="326"/>
        <v>0</v>
      </c>
      <c r="BC169" s="149">
        <f t="shared" si="326"/>
        <v>0</v>
      </c>
      <c r="BD169" s="149">
        <f t="shared" si="326"/>
        <v>0</v>
      </c>
      <c r="BE169" s="149">
        <f t="shared" si="326"/>
        <v>0</v>
      </c>
      <c r="BF169" s="149">
        <f t="shared" si="326"/>
        <v>0</v>
      </c>
      <c r="BG169" s="149">
        <f t="shared" si="326"/>
        <v>0</v>
      </c>
      <c r="BH169" s="149">
        <f t="shared" si="326"/>
        <v>0</v>
      </c>
      <c r="BI169" s="149">
        <f t="shared" si="326"/>
        <v>0</v>
      </c>
      <c r="BJ169" s="149">
        <f t="shared" si="326"/>
        <v>0</v>
      </c>
      <c r="BK169" s="149">
        <f t="shared" si="326"/>
        <v>0</v>
      </c>
      <c r="BL169" s="149">
        <f t="shared" si="326"/>
        <v>0</v>
      </c>
      <c r="BM169" s="149">
        <f t="shared" si="326"/>
        <v>0</v>
      </c>
      <c r="BN169" s="149">
        <f t="shared" si="326"/>
        <v>0</v>
      </c>
      <c r="BO169" s="149">
        <f t="shared" si="326"/>
        <v>0</v>
      </c>
      <c r="BP169" s="149">
        <f t="shared" si="326"/>
        <v>0</v>
      </c>
      <c r="BQ169" s="149">
        <f t="shared" si="326"/>
        <v>0</v>
      </c>
      <c r="BR169" s="149">
        <f t="shared" si="326"/>
        <v>0</v>
      </c>
      <c r="BS169" s="149">
        <f t="shared" si="326"/>
        <v>0</v>
      </c>
      <c r="BT169" s="149">
        <f t="shared" si="326"/>
        <v>0</v>
      </c>
      <c r="BU169" s="149">
        <f t="shared" si="326"/>
        <v>0</v>
      </c>
      <c r="BV169" s="149">
        <f t="shared" si="326"/>
        <v>0</v>
      </c>
      <c r="BW169" s="149">
        <f t="shared" si="326"/>
        <v>0</v>
      </c>
      <c r="BX169" s="149">
        <f t="shared" si="326"/>
        <v>0</v>
      </c>
      <c r="BY169" s="149">
        <f t="shared" si="326"/>
        <v>0</v>
      </c>
      <c r="BZ169" s="149">
        <f t="shared" si="326"/>
        <v>0</v>
      </c>
      <c r="CA169" s="149">
        <f t="shared" si="326"/>
        <v>0</v>
      </c>
      <c r="CB169" s="149">
        <f t="shared" si="326"/>
        <v>0</v>
      </c>
      <c r="CC169" s="149">
        <f t="shared" si="326"/>
        <v>0</v>
      </c>
      <c r="CD169" s="149">
        <f t="shared" si="326"/>
        <v>0</v>
      </c>
      <c r="CE169" s="149">
        <f t="shared" si="326"/>
        <v>0</v>
      </c>
      <c r="CF169" s="149">
        <f t="shared" si="326"/>
        <v>0</v>
      </c>
      <c r="CG169" s="149">
        <f t="shared" si="326"/>
        <v>0</v>
      </c>
      <c r="CH169" s="149">
        <f t="shared" ref="CH169:ES169" si="327">(CH$14&lt;$J169)*CG169*(1+$G169*($H169=CH$16))+(CH$14=$J169)*$M169*$E169+(CH$14&gt;$J169)*CG169*(1+$N169*($O169=CH$16))</f>
        <v>0</v>
      </c>
      <c r="CI169" s="149">
        <f t="shared" si="327"/>
        <v>0</v>
      </c>
      <c r="CJ169" s="149">
        <f t="shared" si="327"/>
        <v>0</v>
      </c>
      <c r="CK169" s="149">
        <f t="shared" si="327"/>
        <v>0</v>
      </c>
      <c r="CL169" s="149">
        <f t="shared" si="327"/>
        <v>0</v>
      </c>
      <c r="CM169" s="149">
        <f t="shared" si="327"/>
        <v>0</v>
      </c>
      <c r="CN169" s="149">
        <f t="shared" si="327"/>
        <v>0</v>
      </c>
      <c r="CO169" s="149">
        <f t="shared" si="327"/>
        <v>0</v>
      </c>
      <c r="CP169" s="149">
        <f t="shared" si="327"/>
        <v>0</v>
      </c>
      <c r="CQ169" s="149">
        <f t="shared" si="327"/>
        <v>0</v>
      </c>
      <c r="CR169" s="149">
        <f t="shared" si="327"/>
        <v>0</v>
      </c>
      <c r="CS169" s="149">
        <f t="shared" si="327"/>
        <v>0</v>
      </c>
      <c r="CT169" s="149">
        <f t="shared" si="327"/>
        <v>0</v>
      </c>
      <c r="CU169" s="149">
        <f t="shared" si="327"/>
        <v>0</v>
      </c>
      <c r="CV169" s="149">
        <f t="shared" si="327"/>
        <v>0</v>
      </c>
      <c r="CW169" s="149">
        <f t="shared" si="327"/>
        <v>0</v>
      </c>
      <c r="CX169" s="149">
        <f t="shared" si="327"/>
        <v>0</v>
      </c>
      <c r="CY169" s="149">
        <f t="shared" si="327"/>
        <v>0</v>
      </c>
      <c r="CZ169" s="149">
        <f t="shared" si="327"/>
        <v>0</v>
      </c>
      <c r="DA169" s="149">
        <f t="shared" si="327"/>
        <v>0</v>
      </c>
      <c r="DB169" s="149">
        <f t="shared" si="327"/>
        <v>0</v>
      </c>
      <c r="DC169" s="149">
        <f t="shared" si="327"/>
        <v>0</v>
      </c>
      <c r="DD169" s="149">
        <f t="shared" si="327"/>
        <v>0</v>
      </c>
      <c r="DE169" s="149">
        <f t="shared" si="327"/>
        <v>0</v>
      </c>
      <c r="DF169" s="149">
        <f t="shared" si="327"/>
        <v>0</v>
      </c>
      <c r="DG169" s="149">
        <f t="shared" si="327"/>
        <v>0</v>
      </c>
      <c r="DH169" s="149">
        <f t="shared" si="327"/>
        <v>0</v>
      </c>
      <c r="DI169" s="149">
        <f t="shared" si="327"/>
        <v>0</v>
      </c>
      <c r="DJ169" s="149">
        <f t="shared" si="327"/>
        <v>0</v>
      </c>
      <c r="DK169" s="149">
        <f t="shared" si="327"/>
        <v>0</v>
      </c>
      <c r="DL169" s="149">
        <f t="shared" si="327"/>
        <v>0</v>
      </c>
      <c r="DM169" s="149">
        <f t="shared" si="327"/>
        <v>0</v>
      </c>
      <c r="DN169" s="149">
        <f t="shared" si="327"/>
        <v>0</v>
      </c>
      <c r="DO169" s="149">
        <f t="shared" si="327"/>
        <v>0</v>
      </c>
      <c r="DP169" s="149">
        <f t="shared" si="327"/>
        <v>0</v>
      </c>
      <c r="DQ169" s="149">
        <f t="shared" si="327"/>
        <v>0</v>
      </c>
      <c r="DR169" s="149">
        <f t="shared" si="327"/>
        <v>0</v>
      </c>
      <c r="DS169" s="149">
        <f t="shared" si="327"/>
        <v>0</v>
      </c>
      <c r="DT169" s="149">
        <f t="shared" si="327"/>
        <v>0</v>
      </c>
      <c r="DU169" s="149">
        <f t="shared" si="327"/>
        <v>0</v>
      </c>
      <c r="DV169" s="149">
        <f t="shared" si="327"/>
        <v>0</v>
      </c>
      <c r="DW169" s="149">
        <f t="shared" si="327"/>
        <v>0</v>
      </c>
      <c r="DX169" s="149">
        <f t="shared" si="327"/>
        <v>0</v>
      </c>
      <c r="DY169" s="149">
        <f t="shared" si="327"/>
        <v>0</v>
      </c>
      <c r="DZ169" s="149">
        <f t="shared" si="327"/>
        <v>0</v>
      </c>
      <c r="EA169" s="149">
        <f t="shared" si="327"/>
        <v>0</v>
      </c>
      <c r="EB169" s="149">
        <f t="shared" si="327"/>
        <v>0</v>
      </c>
      <c r="EC169" s="149">
        <f t="shared" si="327"/>
        <v>0</v>
      </c>
      <c r="ED169" s="149">
        <f t="shared" si="327"/>
        <v>0</v>
      </c>
      <c r="EE169" s="149">
        <f t="shared" si="327"/>
        <v>0</v>
      </c>
      <c r="EF169" s="149">
        <f t="shared" si="327"/>
        <v>0</v>
      </c>
      <c r="EG169" s="149">
        <f t="shared" si="327"/>
        <v>0</v>
      </c>
      <c r="EH169" s="149">
        <f t="shared" si="327"/>
        <v>0</v>
      </c>
      <c r="EI169" s="149">
        <f t="shared" si="327"/>
        <v>0</v>
      </c>
      <c r="EJ169" s="149">
        <f t="shared" si="327"/>
        <v>0</v>
      </c>
      <c r="EK169" s="149">
        <f t="shared" si="327"/>
        <v>0</v>
      </c>
      <c r="EL169" s="149">
        <f t="shared" si="327"/>
        <v>0</v>
      </c>
      <c r="EM169" s="149">
        <f t="shared" si="327"/>
        <v>0</v>
      </c>
      <c r="EN169" s="149">
        <f t="shared" si="327"/>
        <v>0</v>
      </c>
      <c r="EO169" s="149">
        <f t="shared" si="327"/>
        <v>0</v>
      </c>
      <c r="EP169" s="149">
        <f t="shared" si="327"/>
        <v>0</v>
      </c>
      <c r="EQ169" s="149">
        <f t="shared" si="327"/>
        <v>0</v>
      </c>
      <c r="ER169" s="149">
        <f t="shared" si="327"/>
        <v>0</v>
      </c>
      <c r="ES169" s="149">
        <f t="shared" si="327"/>
        <v>0</v>
      </c>
      <c r="ET169" s="149">
        <f t="shared" ref="ET169:EV169" si="328">(ET$14&lt;$J169)*ES169*(1+$G169*($H169=ET$16))+(ET$14=$J169)*$M169*$E169+(ET$14&gt;$J169)*ES169*(1+$N169*($O169=ET$16))</f>
        <v>0</v>
      </c>
      <c r="EU169" s="149">
        <f t="shared" si="328"/>
        <v>0</v>
      </c>
      <c r="EV169" s="149">
        <f t="shared" si="328"/>
        <v>0</v>
      </c>
      <c r="EW169" s="149">
        <f t="shared" si="310"/>
        <v>0</v>
      </c>
      <c r="EX169" s="149">
        <f t="shared" si="311"/>
        <v>0</v>
      </c>
      <c r="EY169" s="149">
        <f t="shared" si="312"/>
        <v>0</v>
      </c>
      <c r="EZ169" s="149">
        <f t="shared" si="313"/>
        <v>0</v>
      </c>
      <c r="FA169" s="149">
        <f t="shared" si="314"/>
        <v>0</v>
      </c>
      <c r="FB169" s="149">
        <f t="shared" si="315"/>
        <v>0</v>
      </c>
    </row>
    <row r="170" spans="2:158" ht="11.25" customHeight="1" outlineLevel="1" x14ac:dyDescent="0.2">
      <c r="B170" s="177"/>
      <c r="C170" s="288">
        <f t="shared" si="298"/>
        <v>6</v>
      </c>
      <c r="D170" s="288">
        <f t="shared" si="297"/>
        <v>0</v>
      </c>
      <c r="E170" s="291">
        <f t="shared" si="299"/>
        <v>0</v>
      </c>
      <c r="F170" s="297"/>
      <c r="G170" s="385"/>
      <c r="H170" s="185">
        <f t="shared" si="300"/>
        <v>2</v>
      </c>
      <c r="I170" s="292">
        <f t="shared" si="301"/>
        <v>31</v>
      </c>
      <c r="J170" s="289">
        <f t="shared" si="302"/>
        <v>43404</v>
      </c>
      <c r="K170" s="298"/>
      <c r="L170" s="187">
        <f t="shared" si="303"/>
        <v>0</v>
      </c>
      <c r="M170" s="186">
        <f t="shared" si="304"/>
        <v>0</v>
      </c>
      <c r="N170" s="385"/>
      <c r="O170" s="185">
        <f t="shared" si="305"/>
        <v>10</v>
      </c>
      <c r="Q170" s="186"/>
      <c r="R170" s="186"/>
      <c r="S170" s="186"/>
      <c r="U170" s="149">
        <f t="shared" si="316"/>
        <v>0</v>
      </c>
      <c r="V170" s="149">
        <f t="shared" ref="V170:CG170" si="329">(V$14&lt;$J170)*U170*(1+$G170*($H170=V$16))+(V$14=$J170)*$M170*$E170+(V$14&gt;$J170)*U170*(1+$N170*($O170=V$16))</f>
        <v>0</v>
      </c>
      <c r="W170" s="149">
        <f t="shared" si="329"/>
        <v>0</v>
      </c>
      <c r="X170" s="149">
        <f t="shared" si="329"/>
        <v>0</v>
      </c>
      <c r="Y170" s="149">
        <f t="shared" si="329"/>
        <v>0</v>
      </c>
      <c r="Z170" s="149">
        <f t="shared" si="329"/>
        <v>0</v>
      </c>
      <c r="AA170" s="149">
        <f t="shared" si="329"/>
        <v>0</v>
      </c>
      <c r="AB170" s="149">
        <f t="shared" si="329"/>
        <v>0</v>
      </c>
      <c r="AC170" s="149">
        <f t="shared" si="329"/>
        <v>0</v>
      </c>
      <c r="AD170" s="149">
        <f t="shared" si="329"/>
        <v>0</v>
      </c>
      <c r="AE170" s="149">
        <f t="shared" si="329"/>
        <v>0</v>
      </c>
      <c r="AF170" s="149">
        <f t="shared" si="329"/>
        <v>0</v>
      </c>
      <c r="AG170" s="149">
        <f t="shared" si="329"/>
        <v>0</v>
      </c>
      <c r="AH170" s="149">
        <f t="shared" si="329"/>
        <v>0</v>
      </c>
      <c r="AI170" s="149">
        <f t="shared" si="329"/>
        <v>0</v>
      </c>
      <c r="AJ170" s="149">
        <f t="shared" si="329"/>
        <v>0</v>
      </c>
      <c r="AK170" s="149">
        <f t="shared" si="329"/>
        <v>0</v>
      </c>
      <c r="AL170" s="149">
        <f t="shared" si="329"/>
        <v>0</v>
      </c>
      <c r="AM170" s="149">
        <f t="shared" si="329"/>
        <v>0</v>
      </c>
      <c r="AN170" s="149">
        <f t="shared" si="329"/>
        <v>0</v>
      </c>
      <c r="AO170" s="149">
        <f t="shared" si="329"/>
        <v>0</v>
      </c>
      <c r="AP170" s="149">
        <f t="shared" si="329"/>
        <v>0</v>
      </c>
      <c r="AQ170" s="149">
        <f t="shared" si="329"/>
        <v>0</v>
      </c>
      <c r="AR170" s="149">
        <f t="shared" si="329"/>
        <v>0</v>
      </c>
      <c r="AS170" s="149">
        <f t="shared" si="329"/>
        <v>0</v>
      </c>
      <c r="AT170" s="149">
        <f t="shared" si="329"/>
        <v>0</v>
      </c>
      <c r="AU170" s="149">
        <f t="shared" si="329"/>
        <v>0</v>
      </c>
      <c r="AV170" s="149">
        <f t="shared" si="329"/>
        <v>0</v>
      </c>
      <c r="AW170" s="149">
        <f t="shared" si="329"/>
        <v>0</v>
      </c>
      <c r="AX170" s="149">
        <f t="shared" si="329"/>
        <v>0</v>
      </c>
      <c r="AY170" s="149">
        <f t="shared" si="329"/>
        <v>0</v>
      </c>
      <c r="AZ170" s="149">
        <f t="shared" si="329"/>
        <v>0</v>
      </c>
      <c r="BA170" s="149">
        <f t="shared" si="329"/>
        <v>0</v>
      </c>
      <c r="BB170" s="149">
        <f t="shared" si="329"/>
        <v>0</v>
      </c>
      <c r="BC170" s="149">
        <f t="shared" si="329"/>
        <v>0</v>
      </c>
      <c r="BD170" s="149">
        <f t="shared" si="329"/>
        <v>0</v>
      </c>
      <c r="BE170" s="149">
        <f t="shared" si="329"/>
        <v>0</v>
      </c>
      <c r="BF170" s="149">
        <f t="shared" si="329"/>
        <v>0</v>
      </c>
      <c r="BG170" s="149">
        <f t="shared" si="329"/>
        <v>0</v>
      </c>
      <c r="BH170" s="149">
        <f t="shared" si="329"/>
        <v>0</v>
      </c>
      <c r="BI170" s="149">
        <f t="shared" si="329"/>
        <v>0</v>
      </c>
      <c r="BJ170" s="149">
        <f t="shared" si="329"/>
        <v>0</v>
      </c>
      <c r="BK170" s="149">
        <f t="shared" si="329"/>
        <v>0</v>
      </c>
      <c r="BL170" s="149">
        <f t="shared" si="329"/>
        <v>0</v>
      </c>
      <c r="BM170" s="149">
        <f t="shared" si="329"/>
        <v>0</v>
      </c>
      <c r="BN170" s="149">
        <f t="shared" si="329"/>
        <v>0</v>
      </c>
      <c r="BO170" s="149">
        <f t="shared" si="329"/>
        <v>0</v>
      </c>
      <c r="BP170" s="149">
        <f t="shared" si="329"/>
        <v>0</v>
      </c>
      <c r="BQ170" s="149">
        <f t="shared" si="329"/>
        <v>0</v>
      </c>
      <c r="BR170" s="149">
        <f t="shared" si="329"/>
        <v>0</v>
      </c>
      <c r="BS170" s="149">
        <f t="shared" si="329"/>
        <v>0</v>
      </c>
      <c r="BT170" s="149">
        <f t="shared" si="329"/>
        <v>0</v>
      </c>
      <c r="BU170" s="149">
        <f t="shared" si="329"/>
        <v>0</v>
      </c>
      <c r="BV170" s="149">
        <f t="shared" si="329"/>
        <v>0</v>
      </c>
      <c r="BW170" s="149">
        <f t="shared" si="329"/>
        <v>0</v>
      </c>
      <c r="BX170" s="149">
        <f t="shared" si="329"/>
        <v>0</v>
      </c>
      <c r="BY170" s="149">
        <f t="shared" si="329"/>
        <v>0</v>
      </c>
      <c r="BZ170" s="149">
        <f t="shared" si="329"/>
        <v>0</v>
      </c>
      <c r="CA170" s="149">
        <f t="shared" si="329"/>
        <v>0</v>
      </c>
      <c r="CB170" s="149">
        <f t="shared" si="329"/>
        <v>0</v>
      </c>
      <c r="CC170" s="149">
        <f t="shared" si="329"/>
        <v>0</v>
      </c>
      <c r="CD170" s="149">
        <f t="shared" si="329"/>
        <v>0</v>
      </c>
      <c r="CE170" s="149">
        <f t="shared" si="329"/>
        <v>0</v>
      </c>
      <c r="CF170" s="149">
        <f t="shared" si="329"/>
        <v>0</v>
      </c>
      <c r="CG170" s="149">
        <f t="shared" si="329"/>
        <v>0</v>
      </c>
      <c r="CH170" s="149">
        <f t="shared" ref="CH170:ES170" si="330">(CH$14&lt;$J170)*CG170*(1+$G170*($H170=CH$16))+(CH$14=$J170)*$M170*$E170+(CH$14&gt;$J170)*CG170*(1+$N170*($O170=CH$16))</f>
        <v>0</v>
      </c>
      <c r="CI170" s="149">
        <f t="shared" si="330"/>
        <v>0</v>
      </c>
      <c r="CJ170" s="149">
        <f t="shared" si="330"/>
        <v>0</v>
      </c>
      <c r="CK170" s="149">
        <f t="shared" si="330"/>
        <v>0</v>
      </c>
      <c r="CL170" s="149">
        <f t="shared" si="330"/>
        <v>0</v>
      </c>
      <c r="CM170" s="149">
        <f t="shared" si="330"/>
        <v>0</v>
      </c>
      <c r="CN170" s="149">
        <f t="shared" si="330"/>
        <v>0</v>
      </c>
      <c r="CO170" s="149">
        <f t="shared" si="330"/>
        <v>0</v>
      </c>
      <c r="CP170" s="149">
        <f t="shared" si="330"/>
        <v>0</v>
      </c>
      <c r="CQ170" s="149">
        <f t="shared" si="330"/>
        <v>0</v>
      </c>
      <c r="CR170" s="149">
        <f t="shared" si="330"/>
        <v>0</v>
      </c>
      <c r="CS170" s="149">
        <f t="shared" si="330"/>
        <v>0</v>
      </c>
      <c r="CT170" s="149">
        <f t="shared" si="330"/>
        <v>0</v>
      </c>
      <c r="CU170" s="149">
        <f t="shared" si="330"/>
        <v>0</v>
      </c>
      <c r="CV170" s="149">
        <f t="shared" si="330"/>
        <v>0</v>
      </c>
      <c r="CW170" s="149">
        <f t="shared" si="330"/>
        <v>0</v>
      </c>
      <c r="CX170" s="149">
        <f t="shared" si="330"/>
        <v>0</v>
      </c>
      <c r="CY170" s="149">
        <f t="shared" si="330"/>
        <v>0</v>
      </c>
      <c r="CZ170" s="149">
        <f t="shared" si="330"/>
        <v>0</v>
      </c>
      <c r="DA170" s="149">
        <f t="shared" si="330"/>
        <v>0</v>
      </c>
      <c r="DB170" s="149">
        <f t="shared" si="330"/>
        <v>0</v>
      </c>
      <c r="DC170" s="149">
        <f t="shared" si="330"/>
        <v>0</v>
      </c>
      <c r="DD170" s="149">
        <f t="shared" si="330"/>
        <v>0</v>
      </c>
      <c r="DE170" s="149">
        <f t="shared" si="330"/>
        <v>0</v>
      </c>
      <c r="DF170" s="149">
        <f t="shared" si="330"/>
        <v>0</v>
      </c>
      <c r="DG170" s="149">
        <f t="shared" si="330"/>
        <v>0</v>
      </c>
      <c r="DH170" s="149">
        <f t="shared" si="330"/>
        <v>0</v>
      </c>
      <c r="DI170" s="149">
        <f t="shared" si="330"/>
        <v>0</v>
      </c>
      <c r="DJ170" s="149">
        <f t="shared" si="330"/>
        <v>0</v>
      </c>
      <c r="DK170" s="149">
        <f t="shared" si="330"/>
        <v>0</v>
      </c>
      <c r="DL170" s="149">
        <f t="shared" si="330"/>
        <v>0</v>
      </c>
      <c r="DM170" s="149">
        <f t="shared" si="330"/>
        <v>0</v>
      </c>
      <c r="DN170" s="149">
        <f t="shared" si="330"/>
        <v>0</v>
      </c>
      <c r="DO170" s="149">
        <f t="shared" si="330"/>
        <v>0</v>
      </c>
      <c r="DP170" s="149">
        <f t="shared" si="330"/>
        <v>0</v>
      </c>
      <c r="DQ170" s="149">
        <f t="shared" si="330"/>
        <v>0</v>
      </c>
      <c r="DR170" s="149">
        <f t="shared" si="330"/>
        <v>0</v>
      </c>
      <c r="DS170" s="149">
        <f t="shared" si="330"/>
        <v>0</v>
      </c>
      <c r="DT170" s="149">
        <f t="shared" si="330"/>
        <v>0</v>
      </c>
      <c r="DU170" s="149">
        <f t="shared" si="330"/>
        <v>0</v>
      </c>
      <c r="DV170" s="149">
        <f t="shared" si="330"/>
        <v>0</v>
      </c>
      <c r="DW170" s="149">
        <f t="shared" si="330"/>
        <v>0</v>
      </c>
      <c r="DX170" s="149">
        <f t="shared" si="330"/>
        <v>0</v>
      </c>
      <c r="DY170" s="149">
        <f t="shared" si="330"/>
        <v>0</v>
      </c>
      <c r="DZ170" s="149">
        <f t="shared" si="330"/>
        <v>0</v>
      </c>
      <c r="EA170" s="149">
        <f t="shared" si="330"/>
        <v>0</v>
      </c>
      <c r="EB170" s="149">
        <f t="shared" si="330"/>
        <v>0</v>
      </c>
      <c r="EC170" s="149">
        <f t="shared" si="330"/>
        <v>0</v>
      </c>
      <c r="ED170" s="149">
        <f t="shared" si="330"/>
        <v>0</v>
      </c>
      <c r="EE170" s="149">
        <f t="shared" si="330"/>
        <v>0</v>
      </c>
      <c r="EF170" s="149">
        <f t="shared" si="330"/>
        <v>0</v>
      </c>
      <c r="EG170" s="149">
        <f t="shared" si="330"/>
        <v>0</v>
      </c>
      <c r="EH170" s="149">
        <f t="shared" si="330"/>
        <v>0</v>
      </c>
      <c r="EI170" s="149">
        <f t="shared" si="330"/>
        <v>0</v>
      </c>
      <c r="EJ170" s="149">
        <f t="shared" si="330"/>
        <v>0</v>
      </c>
      <c r="EK170" s="149">
        <f t="shared" si="330"/>
        <v>0</v>
      </c>
      <c r="EL170" s="149">
        <f t="shared" si="330"/>
        <v>0</v>
      </c>
      <c r="EM170" s="149">
        <f t="shared" si="330"/>
        <v>0</v>
      </c>
      <c r="EN170" s="149">
        <f t="shared" si="330"/>
        <v>0</v>
      </c>
      <c r="EO170" s="149">
        <f t="shared" si="330"/>
        <v>0</v>
      </c>
      <c r="EP170" s="149">
        <f t="shared" si="330"/>
        <v>0</v>
      </c>
      <c r="EQ170" s="149">
        <f t="shared" si="330"/>
        <v>0</v>
      </c>
      <c r="ER170" s="149">
        <f t="shared" si="330"/>
        <v>0</v>
      </c>
      <c r="ES170" s="149">
        <f t="shared" si="330"/>
        <v>0</v>
      </c>
      <c r="ET170" s="149">
        <f t="shared" ref="ET170:EV170" si="331">(ET$14&lt;$J170)*ES170*(1+$G170*($H170=ET$16))+(ET$14=$J170)*$M170*$E170+(ET$14&gt;$J170)*ES170*(1+$N170*($O170=ET$16))</f>
        <v>0</v>
      </c>
      <c r="EU170" s="149">
        <f t="shared" si="331"/>
        <v>0</v>
      </c>
      <c r="EV170" s="149">
        <f t="shared" si="331"/>
        <v>0</v>
      </c>
      <c r="EW170" s="149">
        <f t="shared" si="310"/>
        <v>0</v>
      </c>
      <c r="EX170" s="149">
        <f t="shared" si="311"/>
        <v>0</v>
      </c>
      <c r="EY170" s="149">
        <f t="shared" si="312"/>
        <v>0</v>
      </c>
      <c r="EZ170" s="149">
        <f t="shared" si="313"/>
        <v>0</v>
      </c>
      <c r="FA170" s="149">
        <f t="shared" si="314"/>
        <v>0</v>
      </c>
      <c r="FB170" s="149">
        <f t="shared" si="315"/>
        <v>0</v>
      </c>
    </row>
    <row r="171" spans="2:158" ht="11.25" customHeight="1" outlineLevel="1" x14ac:dyDescent="0.2">
      <c r="B171" s="177"/>
      <c r="C171" s="288">
        <f t="shared" si="298"/>
        <v>7</v>
      </c>
      <c r="D171" s="288">
        <f t="shared" si="297"/>
        <v>0</v>
      </c>
      <c r="E171" s="291">
        <f t="shared" si="299"/>
        <v>0</v>
      </c>
      <c r="F171" s="297"/>
      <c r="G171" s="385"/>
      <c r="H171" s="185">
        <f t="shared" si="300"/>
        <v>2</v>
      </c>
      <c r="I171" s="292">
        <f t="shared" si="301"/>
        <v>31</v>
      </c>
      <c r="J171" s="289">
        <f t="shared" si="302"/>
        <v>43404</v>
      </c>
      <c r="K171" s="298"/>
      <c r="L171" s="187">
        <f t="shared" si="303"/>
        <v>0</v>
      </c>
      <c r="M171" s="186">
        <f t="shared" si="304"/>
        <v>0</v>
      </c>
      <c r="N171" s="385"/>
      <c r="O171" s="185">
        <f t="shared" si="305"/>
        <v>10</v>
      </c>
      <c r="Q171" s="186"/>
      <c r="R171" s="186"/>
      <c r="S171" s="186"/>
      <c r="U171" s="149">
        <f t="shared" si="316"/>
        <v>0</v>
      </c>
      <c r="V171" s="149">
        <f t="shared" ref="V171:CG171" si="332">(V$14&lt;$J171)*U171*(1+$G171*($H171=V$16))+(V$14=$J171)*$M171*$E171+(V$14&gt;$J171)*U171*(1+$N171*($O171=V$16))</f>
        <v>0</v>
      </c>
      <c r="W171" s="149">
        <f t="shared" si="332"/>
        <v>0</v>
      </c>
      <c r="X171" s="149">
        <f t="shared" si="332"/>
        <v>0</v>
      </c>
      <c r="Y171" s="149">
        <f t="shared" si="332"/>
        <v>0</v>
      </c>
      <c r="Z171" s="149">
        <f t="shared" si="332"/>
        <v>0</v>
      </c>
      <c r="AA171" s="149">
        <f t="shared" si="332"/>
        <v>0</v>
      </c>
      <c r="AB171" s="149">
        <f t="shared" si="332"/>
        <v>0</v>
      </c>
      <c r="AC171" s="149">
        <f t="shared" si="332"/>
        <v>0</v>
      </c>
      <c r="AD171" s="149">
        <f t="shared" si="332"/>
        <v>0</v>
      </c>
      <c r="AE171" s="149">
        <f t="shared" si="332"/>
        <v>0</v>
      </c>
      <c r="AF171" s="149">
        <f t="shared" si="332"/>
        <v>0</v>
      </c>
      <c r="AG171" s="149">
        <f t="shared" si="332"/>
        <v>0</v>
      </c>
      <c r="AH171" s="149">
        <f t="shared" si="332"/>
        <v>0</v>
      </c>
      <c r="AI171" s="149">
        <f t="shared" si="332"/>
        <v>0</v>
      </c>
      <c r="AJ171" s="149">
        <f t="shared" si="332"/>
        <v>0</v>
      </c>
      <c r="AK171" s="149">
        <f t="shared" si="332"/>
        <v>0</v>
      </c>
      <c r="AL171" s="149">
        <f t="shared" si="332"/>
        <v>0</v>
      </c>
      <c r="AM171" s="149">
        <f t="shared" si="332"/>
        <v>0</v>
      </c>
      <c r="AN171" s="149">
        <f t="shared" si="332"/>
        <v>0</v>
      </c>
      <c r="AO171" s="149">
        <f t="shared" si="332"/>
        <v>0</v>
      </c>
      <c r="AP171" s="149">
        <f t="shared" si="332"/>
        <v>0</v>
      </c>
      <c r="AQ171" s="149">
        <f t="shared" si="332"/>
        <v>0</v>
      </c>
      <c r="AR171" s="149">
        <f t="shared" si="332"/>
        <v>0</v>
      </c>
      <c r="AS171" s="149">
        <f t="shared" si="332"/>
        <v>0</v>
      </c>
      <c r="AT171" s="149">
        <f t="shared" si="332"/>
        <v>0</v>
      </c>
      <c r="AU171" s="149">
        <f t="shared" si="332"/>
        <v>0</v>
      </c>
      <c r="AV171" s="149">
        <f t="shared" si="332"/>
        <v>0</v>
      </c>
      <c r="AW171" s="149">
        <f t="shared" si="332"/>
        <v>0</v>
      </c>
      <c r="AX171" s="149">
        <f t="shared" si="332"/>
        <v>0</v>
      </c>
      <c r="AY171" s="149">
        <f t="shared" si="332"/>
        <v>0</v>
      </c>
      <c r="AZ171" s="149">
        <f t="shared" si="332"/>
        <v>0</v>
      </c>
      <c r="BA171" s="149">
        <f t="shared" si="332"/>
        <v>0</v>
      </c>
      <c r="BB171" s="149">
        <f t="shared" si="332"/>
        <v>0</v>
      </c>
      <c r="BC171" s="149">
        <f t="shared" si="332"/>
        <v>0</v>
      </c>
      <c r="BD171" s="149">
        <f t="shared" si="332"/>
        <v>0</v>
      </c>
      <c r="BE171" s="149">
        <f t="shared" si="332"/>
        <v>0</v>
      </c>
      <c r="BF171" s="149">
        <f t="shared" si="332"/>
        <v>0</v>
      </c>
      <c r="BG171" s="149">
        <f t="shared" si="332"/>
        <v>0</v>
      </c>
      <c r="BH171" s="149">
        <f t="shared" si="332"/>
        <v>0</v>
      </c>
      <c r="BI171" s="149">
        <f t="shared" si="332"/>
        <v>0</v>
      </c>
      <c r="BJ171" s="149">
        <f t="shared" si="332"/>
        <v>0</v>
      </c>
      <c r="BK171" s="149">
        <f t="shared" si="332"/>
        <v>0</v>
      </c>
      <c r="BL171" s="149">
        <f t="shared" si="332"/>
        <v>0</v>
      </c>
      <c r="BM171" s="149">
        <f t="shared" si="332"/>
        <v>0</v>
      </c>
      <c r="BN171" s="149">
        <f t="shared" si="332"/>
        <v>0</v>
      </c>
      <c r="BO171" s="149">
        <f t="shared" si="332"/>
        <v>0</v>
      </c>
      <c r="BP171" s="149">
        <f t="shared" si="332"/>
        <v>0</v>
      </c>
      <c r="BQ171" s="149">
        <f t="shared" si="332"/>
        <v>0</v>
      </c>
      <c r="BR171" s="149">
        <f t="shared" si="332"/>
        <v>0</v>
      </c>
      <c r="BS171" s="149">
        <f t="shared" si="332"/>
        <v>0</v>
      </c>
      <c r="BT171" s="149">
        <f t="shared" si="332"/>
        <v>0</v>
      </c>
      <c r="BU171" s="149">
        <f t="shared" si="332"/>
        <v>0</v>
      </c>
      <c r="BV171" s="149">
        <f t="shared" si="332"/>
        <v>0</v>
      </c>
      <c r="BW171" s="149">
        <f t="shared" si="332"/>
        <v>0</v>
      </c>
      <c r="BX171" s="149">
        <f t="shared" si="332"/>
        <v>0</v>
      </c>
      <c r="BY171" s="149">
        <f t="shared" si="332"/>
        <v>0</v>
      </c>
      <c r="BZ171" s="149">
        <f t="shared" si="332"/>
        <v>0</v>
      </c>
      <c r="CA171" s="149">
        <f t="shared" si="332"/>
        <v>0</v>
      </c>
      <c r="CB171" s="149">
        <f t="shared" si="332"/>
        <v>0</v>
      </c>
      <c r="CC171" s="149">
        <f t="shared" si="332"/>
        <v>0</v>
      </c>
      <c r="CD171" s="149">
        <f t="shared" si="332"/>
        <v>0</v>
      </c>
      <c r="CE171" s="149">
        <f t="shared" si="332"/>
        <v>0</v>
      </c>
      <c r="CF171" s="149">
        <f t="shared" si="332"/>
        <v>0</v>
      </c>
      <c r="CG171" s="149">
        <f t="shared" si="332"/>
        <v>0</v>
      </c>
      <c r="CH171" s="149">
        <f t="shared" ref="CH171:ES171" si="333">(CH$14&lt;$J171)*CG171*(1+$G171*($H171=CH$16))+(CH$14=$J171)*$M171*$E171+(CH$14&gt;$J171)*CG171*(1+$N171*($O171=CH$16))</f>
        <v>0</v>
      </c>
      <c r="CI171" s="149">
        <f t="shared" si="333"/>
        <v>0</v>
      </c>
      <c r="CJ171" s="149">
        <f t="shared" si="333"/>
        <v>0</v>
      </c>
      <c r="CK171" s="149">
        <f t="shared" si="333"/>
        <v>0</v>
      </c>
      <c r="CL171" s="149">
        <f t="shared" si="333"/>
        <v>0</v>
      </c>
      <c r="CM171" s="149">
        <f t="shared" si="333"/>
        <v>0</v>
      </c>
      <c r="CN171" s="149">
        <f t="shared" si="333"/>
        <v>0</v>
      </c>
      <c r="CO171" s="149">
        <f t="shared" si="333"/>
        <v>0</v>
      </c>
      <c r="CP171" s="149">
        <f t="shared" si="333"/>
        <v>0</v>
      </c>
      <c r="CQ171" s="149">
        <f t="shared" si="333"/>
        <v>0</v>
      </c>
      <c r="CR171" s="149">
        <f t="shared" si="333"/>
        <v>0</v>
      </c>
      <c r="CS171" s="149">
        <f t="shared" si="333"/>
        <v>0</v>
      </c>
      <c r="CT171" s="149">
        <f t="shared" si="333"/>
        <v>0</v>
      </c>
      <c r="CU171" s="149">
        <f t="shared" si="333"/>
        <v>0</v>
      </c>
      <c r="CV171" s="149">
        <f t="shared" si="333"/>
        <v>0</v>
      </c>
      <c r="CW171" s="149">
        <f t="shared" si="333"/>
        <v>0</v>
      </c>
      <c r="CX171" s="149">
        <f t="shared" si="333"/>
        <v>0</v>
      </c>
      <c r="CY171" s="149">
        <f t="shared" si="333"/>
        <v>0</v>
      </c>
      <c r="CZ171" s="149">
        <f t="shared" si="333"/>
        <v>0</v>
      </c>
      <c r="DA171" s="149">
        <f t="shared" si="333"/>
        <v>0</v>
      </c>
      <c r="DB171" s="149">
        <f t="shared" si="333"/>
        <v>0</v>
      </c>
      <c r="DC171" s="149">
        <f t="shared" si="333"/>
        <v>0</v>
      </c>
      <c r="DD171" s="149">
        <f t="shared" si="333"/>
        <v>0</v>
      </c>
      <c r="DE171" s="149">
        <f t="shared" si="333"/>
        <v>0</v>
      </c>
      <c r="DF171" s="149">
        <f t="shared" si="333"/>
        <v>0</v>
      </c>
      <c r="DG171" s="149">
        <f t="shared" si="333"/>
        <v>0</v>
      </c>
      <c r="DH171" s="149">
        <f t="shared" si="333"/>
        <v>0</v>
      </c>
      <c r="DI171" s="149">
        <f t="shared" si="333"/>
        <v>0</v>
      </c>
      <c r="DJ171" s="149">
        <f t="shared" si="333"/>
        <v>0</v>
      </c>
      <c r="DK171" s="149">
        <f t="shared" si="333"/>
        <v>0</v>
      </c>
      <c r="DL171" s="149">
        <f t="shared" si="333"/>
        <v>0</v>
      </c>
      <c r="DM171" s="149">
        <f t="shared" si="333"/>
        <v>0</v>
      </c>
      <c r="DN171" s="149">
        <f t="shared" si="333"/>
        <v>0</v>
      </c>
      <c r="DO171" s="149">
        <f t="shared" si="333"/>
        <v>0</v>
      </c>
      <c r="DP171" s="149">
        <f t="shared" si="333"/>
        <v>0</v>
      </c>
      <c r="DQ171" s="149">
        <f t="shared" si="333"/>
        <v>0</v>
      </c>
      <c r="DR171" s="149">
        <f t="shared" si="333"/>
        <v>0</v>
      </c>
      <c r="DS171" s="149">
        <f t="shared" si="333"/>
        <v>0</v>
      </c>
      <c r="DT171" s="149">
        <f t="shared" si="333"/>
        <v>0</v>
      </c>
      <c r="DU171" s="149">
        <f t="shared" si="333"/>
        <v>0</v>
      </c>
      <c r="DV171" s="149">
        <f t="shared" si="333"/>
        <v>0</v>
      </c>
      <c r="DW171" s="149">
        <f t="shared" si="333"/>
        <v>0</v>
      </c>
      <c r="DX171" s="149">
        <f t="shared" si="333"/>
        <v>0</v>
      </c>
      <c r="DY171" s="149">
        <f t="shared" si="333"/>
        <v>0</v>
      </c>
      <c r="DZ171" s="149">
        <f t="shared" si="333"/>
        <v>0</v>
      </c>
      <c r="EA171" s="149">
        <f t="shared" si="333"/>
        <v>0</v>
      </c>
      <c r="EB171" s="149">
        <f t="shared" si="333"/>
        <v>0</v>
      </c>
      <c r="EC171" s="149">
        <f t="shared" si="333"/>
        <v>0</v>
      </c>
      <c r="ED171" s="149">
        <f t="shared" si="333"/>
        <v>0</v>
      </c>
      <c r="EE171" s="149">
        <f t="shared" si="333"/>
        <v>0</v>
      </c>
      <c r="EF171" s="149">
        <f t="shared" si="333"/>
        <v>0</v>
      </c>
      <c r="EG171" s="149">
        <f t="shared" si="333"/>
        <v>0</v>
      </c>
      <c r="EH171" s="149">
        <f t="shared" si="333"/>
        <v>0</v>
      </c>
      <c r="EI171" s="149">
        <f t="shared" si="333"/>
        <v>0</v>
      </c>
      <c r="EJ171" s="149">
        <f t="shared" si="333"/>
        <v>0</v>
      </c>
      <c r="EK171" s="149">
        <f t="shared" si="333"/>
        <v>0</v>
      </c>
      <c r="EL171" s="149">
        <f t="shared" si="333"/>
        <v>0</v>
      </c>
      <c r="EM171" s="149">
        <f t="shared" si="333"/>
        <v>0</v>
      </c>
      <c r="EN171" s="149">
        <f t="shared" si="333"/>
        <v>0</v>
      </c>
      <c r="EO171" s="149">
        <f t="shared" si="333"/>
        <v>0</v>
      </c>
      <c r="EP171" s="149">
        <f t="shared" si="333"/>
        <v>0</v>
      </c>
      <c r="EQ171" s="149">
        <f t="shared" si="333"/>
        <v>0</v>
      </c>
      <c r="ER171" s="149">
        <f t="shared" si="333"/>
        <v>0</v>
      </c>
      <c r="ES171" s="149">
        <f t="shared" si="333"/>
        <v>0</v>
      </c>
      <c r="ET171" s="149">
        <f t="shared" ref="ET171:EV171" si="334">(ET$14&lt;$J171)*ES171*(1+$G171*($H171=ET$16))+(ET$14=$J171)*$M171*$E171+(ET$14&gt;$J171)*ES171*(1+$N171*($O171=ET$16))</f>
        <v>0</v>
      </c>
      <c r="EU171" s="149">
        <f t="shared" si="334"/>
        <v>0</v>
      </c>
      <c r="EV171" s="149">
        <f t="shared" si="334"/>
        <v>0</v>
      </c>
      <c r="EW171" s="149">
        <f t="shared" si="310"/>
        <v>0</v>
      </c>
      <c r="EX171" s="149">
        <f t="shared" si="311"/>
        <v>0</v>
      </c>
      <c r="EY171" s="149">
        <f t="shared" si="312"/>
        <v>0</v>
      </c>
      <c r="EZ171" s="149">
        <f t="shared" si="313"/>
        <v>0</v>
      </c>
      <c r="FA171" s="149">
        <f t="shared" si="314"/>
        <v>0</v>
      </c>
      <c r="FB171" s="149">
        <f t="shared" si="315"/>
        <v>0</v>
      </c>
    </row>
    <row r="172" spans="2:158" ht="11.25" customHeight="1" outlineLevel="1" x14ac:dyDescent="0.2">
      <c r="B172" s="177"/>
      <c r="C172" s="288">
        <f t="shared" si="298"/>
        <v>8</v>
      </c>
      <c r="D172" s="288">
        <f t="shared" si="297"/>
        <v>0</v>
      </c>
      <c r="E172" s="291">
        <f t="shared" si="299"/>
        <v>0</v>
      </c>
      <c r="F172" s="297"/>
      <c r="G172" s="385"/>
      <c r="H172" s="185">
        <f t="shared" si="300"/>
        <v>2</v>
      </c>
      <c r="I172" s="292">
        <f t="shared" si="301"/>
        <v>31</v>
      </c>
      <c r="J172" s="289">
        <f t="shared" si="302"/>
        <v>43404</v>
      </c>
      <c r="K172" s="298"/>
      <c r="L172" s="187">
        <f t="shared" si="303"/>
        <v>0</v>
      </c>
      <c r="M172" s="186">
        <f t="shared" si="304"/>
        <v>0</v>
      </c>
      <c r="N172" s="385"/>
      <c r="O172" s="185">
        <f t="shared" si="305"/>
        <v>10</v>
      </c>
      <c r="Q172" s="186"/>
      <c r="R172" s="186"/>
      <c r="S172" s="186"/>
      <c r="U172" s="149">
        <f t="shared" si="316"/>
        <v>0</v>
      </c>
      <c r="V172" s="149">
        <f t="shared" ref="V172:CG172" si="335">(V$14&lt;$J172)*U172*(1+$G172*($H172=V$16))+(V$14=$J172)*$M172*$E172+(V$14&gt;$J172)*U172*(1+$N172*($O172=V$16))</f>
        <v>0</v>
      </c>
      <c r="W172" s="149">
        <f t="shared" si="335"/>
        <v>0</v>
      </c>
      <c r="X172" s="149">
        <f t="shared" si="335"/>
        <v>0</v>
      </c>
      <c r="Y172" s="149">
        <f t="shared" si="335"/>
        <v>0</v>
      </c>
      <c r="Z172" s="149">
        <f t="shared" si="335"/>
        <v>0</v>
      </c>
      <c r="AA172" s="149">
        <f t="shared" si="335"/>
        <v>0</v>
      </c>
      <c r="AB172" s="149">
        <f t="shared" si="335"/>
        <v>0</v>
      </c>
      <c r="AC172" s="149">
        <f t="shared" si="335"/>
        <v>0</v>
      </c>
      <c r="AD172" s="149">
        <f t="shared" si="335"/>
        <v>0</v>
      </c>
      <c r="AE172" s="149">
        <f t="shared" si="335"/>
        <v>0</v>
      </c>
      <c r="AF172" s="149">
        <f t="shared" si="335"/>
        <v>0</v>
      </c>
      <c r="AG172" s="149">
        <f t="shared" si="335"/>
        <v>0</v>
      </c>
      <c r="AH172" s="149">
        <f t="shared" si="335"/>
        <v>0</v>
      </c>
      <c r="AI172" s="149">
        <f t="shared" si="335"/>
        <v>0</v>
      </c>
      <c r="AJ172" s="149">
        <f t="shared" si="335"/>
        <v>0</v>
      </c>
      <c r="AK172" s="149">
        <f t="shared" si="335"/>
        <v>0</v>
      </c>
      <c r="AL172" s="149">
        <f t="shared" si="335"/>
        <v>0</v>
      </c>
      <c r="AM172" s="149">
        <f t="shared" si="335"/>
        <v>0</v>
      </c>
      <c r="AN172" s="149">
        <f t="shared" si="335"/>
        <v>0</v>
      </c>
      <c r="AO172" s="149">
        <f t="shared" si="335"/>
        <v>0</v>
      </c>
      <c r="AP172" s="149">
        <f t="shared" si="335"/>
        <v>0</v>
      </c>
      <c r="AQ172" s="149">
        <f t="shared" si="335"/>
        <v>0</v>
      </c>
      <c r="AR172" s="149">
        <f t="shared" si="335"/>
        <v>0</v>
      </c>
      <c r="AS172" s="149">
        <f t="shared" si="335"/>
        <v>0</v>
      </c>
      <c r="AT172" s="149">
        <f t="shared" si="335"/>
        <v>0</v>
      </c>
      <c r="AU172" s="149">
        <f t="shared" si="335"/>
        <v>0</v>
      </c>
      <c r="AV172" s="149">
        <f t="shared" si="335"/>
        <v>0</v>
      </c>
      <c r="AW172" s="149">
        <f t="shared" si="335"/>
        <v>0</v>
      </c>
      <c r="AX172" s="149">
        <f t="shared" si="335"/>
        <v>0</v>
      </c>
      <c r="AY172" s="149">
        <f t="shared" si="335"/>
        <v>0</v>
      </c>
      <c r="AZ172" s="149">
        <f t="shared" si="335"/>
        <v>0</v>
      </c>
      <c r="BA172" s="149">
        <f t="shared" si="335"/>
        <v>0</v>
      </c>
      <c r="BB172" s="149">
        <f t="shared" si="335"/>
        <v>0</v>
      </c>
      <c r="BC172" s="149">
        <f t="shared" si="335"/>
        <v>0</v>
      </c>
      <c r="BD172" s="149">
        <f t="shared" si="335"/>
        <v>0</v>
      </c>
      <c r="BE172" s="149">
        <f t="shared" si="335"/>
        <v>0</v>
      </c>
      <c r="BF172" s="149">
        <f t="shared" si="335"/>
        <v>0</v>
      </c>
      <c r="BG172" s="149">
        <f t="shared" si="335"/>
        <v>0</v>
      </c>
      <c r="BH172" s="149">
        <f t="shared" si="335"/>
        <v>0</v>
      </c>
      <c r="BI172" s="149">
        <f t="shared" si="335"/>
        <v>0</v>
      </c>
      <c r="BJ172" s="149">
        <f t="shared" si="335"/>
        <v>0</v>
      </c>
      <c r="BK172" s="149">
        <f t="shared" si="335"/>
        <v>0</v>
      </c>
      <c r="BL172" s="149">
        <f t="shared" si="335"/>
        <v>0</v>
      </c>
      <c r="BM172" s="149">
        <f t="shared" si="335"/>
        <v>0</v>
      </c>
      <c r="BN172" s="149">
        <f t="shared" si="335"/>
        <v>0</v>
      </c>
      <c r="BO172" s="149">
        <f t="shared" si="335"/>
        <v>0</v>
      </c>
      <c r="BP172" s="149">
        <f t="shared" si="335"/>
        <v>0</v>
      </c>
      <c r="BQ172" s="149">
        <f t="shared" si="335"/>
        <v>0</v>
      </c>
      <c r="BR172" s="149">
        <f t="shared" si="335"/>
        <v>0</v>
      </c>
      <c r="BS172" s="149">
        <f t="shared" si="335"/>
        <v>0</v>
      </c>
      <c r="BT172" s="149">
        <f t="shared" si="335"/>
        <v>0</v>
      </c>
      <c r="BU172" s="149">
        <f t="shared" si="335"/>
        <v>0</v>
      </c>
      <c r="BV172" s="149">
        <f t="shared" si="335"/>
        <v>0</v>
      </c>
      <c r="BW172" s="149">
        <f t="shared" si="335"/>
        <v>0</v>
      </c>
      <c r="BX172" s="149">
        <f t="shared" si="335"/>
        <v>0</v>
      </c>
      <c r="BY172" s="149">
        <f t="shared" si="335"/>
        <v>0</v>
      </c>
      <c r="BZ172" s="149">
        <f t="shared" si="335"/>
        <v>0</v>
      </c>
      <c r="CA172" s="149">
        <f t="shared" si="335"/>
        <v>0</v>
      </c>
      <c r="CB172" s="149">
        <f t="shared" si="335"/>
        <v>0</v>
      </c>
      <c r="CC172" s="149">
        <f t="shared" si="335"/>
        <v>0</v>
      </c>
      <c r="CD172" s="149">
        <f t="shared" si="335"/>
        <v>0</v>
      </c>
      <c r="CE172" s="149">
        <f t="shared" si="335"/>
        <v>0</v>
      </c>
      <c r="CF172" s="149">
        <f t="shared" si="335"/>
        <v>0</v>
      </c>
      <c r="CG172" s="149">
        <f t="shared" si="335"/>
        <v>0</v>
      </c>
      <c r="CH172" s="149">
        <f t="shared" ref="CH172:ES172" si="336">(CH$14&lt;$J172)*CG172*(1+$G172*($H172=CH$16))+(CH$14=$J172)*$M172*$E172+(CH$14&gt;$J172)*CG172*(1+$N172*($O172=CH$16))</f>
        <v>0</v>
      </c>
      <c r="CI172" s="149">
        <f t="shared" si="336"/>
        <v>0</v>
      </c>
      <c r="CJ172" s="149">
        <f t="shared" si="336"/>
        <v>0</v>
      </c>
      <c r="CK172" s="149">
        <f t="shared" si="336"/>
        <v>0</v>
      </c>
      <c r="CL172" s="149">
        <f t="shared" si="336"/>
        <v>0</v>
      </c>
      <c r="CM172" s="149">
        <f t="shared" si="336"/>
        <v>0</v>
      </c>
      <c r="CN172" s="149">
        <f t="shared" si="336"/>
        <v>0</v>
      </c>
      <c r="CO172" s="149">
        <f t="shared" si="336"/>
        <v>0</v>
      </c>
      <c r="CP172" s="149">
        <f t="shared" si="336"/>
        <v>0</v>
      </c>
      <c r="CQ172" s="149">
        <f t="shared" si="336"/>
        <v>0</v>
      </c>
      <c r="CR172" s="149">
        <f t="shared" si="336"/>
        <v>0</v>
      </c>
      <c r="CS172" s="149">
        <f t="shared" si="336"/>
        <v>0</v>
      </c>
      <c r="CT172" s="149">
        <f t="shared" si="336"/>
        <v>0</v>
      </c>
      <c r="CU172" s="149">
        <f t="shared" si="336"/>
        <v>0</v>
      </c>
      <c r="CV172" s="149">
        <f t="shared" si="336"/>
        <v>0</v>
      </c>
      <c r="CW172" s="149">
        <f t="shared" si="336"/>
        <v>0</v>
      </c>
      <c r="CX172" s="149">
        <f t="shared" si="336"/>
        <v>0</v>
      </c>
      <c r="CY172" s="149">
        <f t="shared" si="336"/>
        <v>0</v>
      </c>
      <c r="CZ172" s="149">
        <f t="shared" si="336"/>
        <v>0</v>
      </c>
      <c r="DA172" s="149">
        <f t="shared" si="336"/>
        <v>0</v>
      </c>
      <c r="DB172" s="149">
        <f t="shared" si="336"/>
        <v>0</v>
      </c>
      <c r="DC172" s="149">
        <f t="shared" si="336"/>
        <v>0</v>
      </c>
      <c r="DD172" s="149">
        <f t="shared" si="336"/>
        <v>0</v>
      </c>
      <c r="DE172" s="149">
        <f t="shared" si="336"/>
        <v>0</v>
      </c>
      <c r="DF172" s="149">
        <f t="shared" si="336"/>
        <v>0</v>
      </c>
      <c r="DG172" s="149">
        <f t="shared" si="336"/>
        <v>0</v>
      </c>
      <c r="DH172" s="149">
        <f t="shared" si="336"/>
        <v>0</v>
      </c>
      <c r="DI172" s="149">
        <f t="shared" si="336"/>
        <v>0</v>
      </c>
      <c r="DJ172" s="149">
        <f t="shared" si="336"/>
        <v>0</v>
      </c>
      <c r="DK172" s="149">
        <f t="shared" si="336"/>
        <v>0</v>
      </c>
      <c r="DL172" s="149">
        <f t="shared" si="336"/>
        <v>0</v>
      </c>
      <c r="DM172" s="149">
        <f t="shared" si="336"/>
        <v>0</v>
      </c>
      <c r="DN172" s="149">
        <f t="shared" si="336"/>
        <v>0</v>
      </c>
      <c r="DO172" s="149">
        <f t="shared" si="336"/>
        <v>0</v>
      </c>
      <c r="DP172" s="149">
        <f t="shared" si="336"/>
        <v>0</v>
      </c>
      <c r="DQ172" s="149">
        <f t="shared" si="336"/>
        <v>0</v>
      </c>
      <c r="DR172" s="149">
        <f t="shared" si="336"/>
        <v>0</v>
      </c>
      <c r="DS172" s="149">
        <f t="shared" si="336"/>
        <v>0</v>
      </c>
      <c r="DT172" s="149">
        <f t="shared" si="336"/>
        <v>0</v>
      </c>
      <c r="DU172" s="149">
        <f t="shared" si="336"/>
        <v>0</v>
      </c>
      <c r="DV172" s="149">
        <f t="shared" si="336"/>
        <v>0</v>
      </c>
      <c r="DW172" s="149">
        <f t="shared" si="336"/>
        <v>0</v>
      </c>
      <c r="DX172" s="149">
        <f t="shared" si="336"/>
        <v>0</v>
      </c>
      <c r="DY172" s="149">
        <f t="shared" si="336"/>
        <v>0</v>
      </c>
      <c r="DZ172" s="149">
        <f t="shared" si="336"/>
        <v>0</v>
      </c>
      <c r="EA172" s="149">
        <f t="shared" si="336"/>
        <v>0</v>
      </c>
      <c r="EB172" s="149">
        <f t="shared" si="336"/>
        <v>0</v>
      </c>
      <c r="EC172" s="149">
        <f t="shared" si="336"/>
        <v>0</v>
      </c>
      <c r="ED172" s="149">
        <f t="shared" si="336"/>
        <v>0</v>
      </c>
      <c r="EE172" s="149">
        <f t="shared" si="336"/>
        <v>0</v>
      </c>
      <c r="EF172" s="149">
        <f t="shared" si="336"/>
        <v>0</v>
      </c>
      <c r="EG172" s="149">
        <f t="shared" si="336"/>
        <v>0</v>
      </c>
      <c r="EH172" s="149">
        <f t="shared" si="336"/>
        <v>0</v>
      </c>
      <c r="EI172" s="149">
        <f t="shared" si="336"/>
        <v>0</v>
      </c>
      <c r="EJ172" s="149">
        <f t="shared" si="336"/>
        <v>0</v>
      </c>
      <c r="EK172" s="149">
        <f t="shared" si="336"/>
        <v>0</v>
      </c>
      <c r="EL172" s="149">
        <f t="shared" si="336"/>
        <v>0</v>
      </c>
      <c r="EM172" s="149">
        <f t="shared" si="336"/>
        <v>0</v>
      </c>
      <c r="EN172" s="149">
        <f t="shared" si="336"/>
        <v>0</v>
      </c>
      <c r="EO172" s="149">
        <f t="shared" si="336"/>
        <v>0</v>
      </c>
      <c r="EP172" s="149">
        <f t="shared" si="336"/>
        <v>0</v>
      </c>
      <c r="EQ172" s="149">
        <f t="shared" si="336"/>
        <v>0</v>
      </c>
      <c r="ER172" s="149">
        <f t="shared" si="336"/>
        <v>0</v>
      </c>
      <c r="ES172" s="149">
        <f t="shared" si="336"/>
        <v>0</v>
      </c>
      <c r="ET172" s="149">
        <f t="shared" ref="ET172:EV172" si="337">(ET$14&lt;$J172)*ES172*(1+$G172*($H172=ET$16))+(ET$14=$J172)*$M172*$E172+(ET$14&gt;$J172)*ES172*(1+$N172*($O172=ET$16))</f>
        <v>0</v>
      </c>
      <c r="EU172" s="149">
        <f t="shared" si="337"/>
        <v>0</v>
      </c>
      <c r="EV172" s="149">
        <f t="shared" si="337"/>
        <v>0</v>
      </c>
      <c r="EW172" s="149">
        <f t="shared" si="310"/>
        <v>0</v>
      </c>
      <c r="EX172" s="149">
        <f t="shared" si="311"/>
        <v>0</v>
      </c>
      <c r="EY172" s="149">
        <f t="shared" si="312"/>
        <v>0</v>
      </c>
      <c r="EZ172" s="149">
        <f t="shared" si="313"/>
        <v>0</v>
      </c>
      <c r="FA172" s="149">
        <f t="shared" si="314"/>
        <v>0</v>
      </c>
      <c r="FB172" s="149">
        <f t="shared" si="315"/>
        <v>0</v>
      </c>
    </row>
    <row r="173" spans="2:158" ht="11.25" customHeight="1" outlineLevel="1" x14ac:dyDescent="0.2">
      <c r="B173" s="177"/>
      <c r="C173" s="288">
        <f t="shared" si="298"/>
        <v>9</v>
      </c>
      <c r="D173" s="288">
        <f t="shared" si="297"/>
        <v>0</v>
      </c>
      <c r="E173" s="291">
        <f t="shared" si="299"/>
        <v>0</v>
      </c>
      <c r="F173" s="297"/>
      <c r="G173" s="385"/>
      <c r="H173" s="185">
        <f t="shared" si="300"/>
        <v>2</v>
      </c>
      <c r="I173" s="292">
        <f t="shared" si="301"/>
        <v>31</v>
      </c>
      <c r="J173" s="289">
        <f t="shared" si="302"/>
        <v>43404</v>
      </c>
      <c r="K173" s="298"/>
      <c r="L173" s="187">
        <f t="shared" si="303"/>
        <v>0</v>
      </c>
      <c r="M173" s="186">
        <f t="shared" si="304"/>
        <v>0</v>
      </c>
      <c r="N173" s="385"/>
      <c r="O173" s="185">
        <f t="shared" si="305"/>
        <v>10</v>
      </c>
      <c r="Q173" s="186"/>
      <c r="R173" s="186"/>
      <c r="S173" s="186"/>
      <c r="U173" s="149">
        <f t="shared" si="316"/>
        <v>0</v>
      </c>
      <c r="V173" s="149">
        <f t="shared" ref="V173:CG173" si="338">(V$14&lt;$J173)*U173*(1+$G173*($H173=V$16))+(V$14=$J173)*$M173*$E173+(V$14&gt;$J173)*U173*(1+$N173*($O173=V$16))</f>
        <v>0</v>
      </c>
      <c r="W173" s="149">
        <f t="shared" si="338"/>
        <v>0</v>
      </c>
      <c r="X173" s="149">
        <f t="shared" si="338"/>
        <v>0</v>
      </c>
      <c r="Y173" s="149">
        <f t="shared" si="338"/>
        <v>0</v>
      </c>
      <c r="Z173" s="149">
        <f t="shared" si="338"/>
        <v>0</v>
      </c>
      <c r="AA173" s="149">
        <f t="shared" si="338"/>
        <v>0</v>
      </c>
      <c r="AB173" s="149">
        <f t="shared" si="338"/>
        <v>0</v>
      </c>
      <c r="AC173" s="149">
        <f t="shared" si="338"/>
        <v>0</v>
      </c>
      <c r="AD173" s="149">
        <f t="shared" si="338"/>
        <v>0</v>
      </c>
      <c r="AE173" s="149">
        <f t="shared" si="338"/>
        <v>0</v>
      </c>
      <c r="AF173" s="149">
        <f t="shared" si="338"/>
        <v>0</v>
      </c>
      <c r="AG173" s="149">
        <f t="shared" si="338"/>
        <v>0</v>
      </c>
      <c r="AH173" s="149">
        <f t="shared" si="338"/>
        <v>0</v>
      </c>
      <c r="AI173" s="149">
        <f t="shared" si="338"/>
        <v>0</v>
      </c>
      <c r="AJ173" s="149">
        <f t="shared" si="338"/>
        <v>0</v>
      </c>
      <c r="AK173" s="149">
        <f t="shared" si="338"/>
        <v>0</v>
      </c>
      <c r="AL173" s="149">
        <f t="shared" si="338"/>
        <v>0</v>
      </c>
      <c r="AM173" s="149">
        <f t="shared" si="338"/>
        <v>0</v>
      </c>
      <c r="AN173" s="149">
        <f t="shared" si="338"/>
        <v>0</v>
      </c>
      <c r="AO173" s="149">
        <f t="shared" si="338"/>
        <v>0</v>
      </c>
      <c r="AP173" s="149">
        <f t="shared" si="338"/>
        <v>0</v>
      </c>
      <c r="AQ173" s="149">
        <f t="shared" si="338"/>
        <v>0</v>
      </c>
      <c r="AR173" s="149">
        <f t="shared" si="338"/>
        <v>0</v>
      </c>
      <c r="AS173" s="149">
        <f t="shared" si="338"/>
        <v>0</v>
      </c>
      <c r="AT173" s="149">
        <f t="shared" si="338"/>
        <v>0</v>
      </c>
      <c r="AU173" s="149">
        <f t="shared" si="338"/>
        <v>0</v>
      </c>
      <c r="AV173" s="149">
        <f t="shared" si="338"/>
        <v>0</v>
      </c>
      <c r="AW173" s="149">
        <f t="shared" si="338"/>
        <v>0</v>
      </c>
      <c r="AX173" s="149">
        <f t="shared" si="338"/>
        <v>0</v>
      </c>
      <c r="AY173" s="149">
        <f t="shared" si="338"/>
        <v>0</v>
      </c>
      <c r="AZ173" s="149">
        <f t="shared" si="338"/>
        <v>0</v>
      </c>
      <c r="BA173" s="149">
        <f t="shared" si="338"/>
        <v>0</v>
      </c>
      <c r="BB173" s="149">
        <f t="shared" si="338"/>
        <v>0</v>
      </c>
      <c r="BC173" s="149">
        <f t="shared" si="338"/>
        <v>0</v>
      </c>
      <c r="BD173" s="149">
        <f t="shared" si="338"/>
        <v>0</v>
      </c>
      <c r="BE173" s="149">
        <f t="shared" si="338"/>
        <v>0</v>
      </c>
      <c r="BF173" s="149">
        <f t="shared" si="338"/>
        <v>0</v>
      </c>
      <c r="BG173" s="149">
        <f t="shared" si="338"/>
        <v>0</v>
      </c>
      <c r="BH173" s="149">
        <f t="shared" si="338"/>
        <v>0</v>
      </c>
      <c r="BI173" s="149">
        <f t="shared" si="338"/>
        <v>0</v>
      </c>
      <c r="BJ173" s="149">
        <f t="shared" si="338"/>
        <v>0</v>
      </c>
      <c r="BK173" s="149">
        <f t="shared" si="338"/>
        <v>0</v>
      </c>
      <c r="BL173" s="149">
        <f t="shared" si="338"/>
        <v>0</v>
      </c>
      <c r="BM173" s="149">
        <f t="shared" si="338"/>
        <v>0</v>
      </c>
      <c r="BN173" s="149">
        <f t="shared" si="338"/>
        <v>0</v>
      </c>
      <c r="BO173" s="149">
        <f t="shared" si="338"/>
        <v>0</v>
      </c>
      <c r="BP173" s="149">
        <f t="shared" si="338"/>
        <v>0</v>
      </c>
      <c r="BQ173" s="149">
        <f t="shared" si="338"/>
        <v>0</v>
      </c>
      <c r="BR173" s="149">
        <f t="shared" si="338"/>
        <v>0</v>
      </c>
      <c r="BS173" s="149">
        <f t="shared" si="338"/>
        <v>0</v>
      </c>
      <c r="BT173" s="149">
        <f t="shared" si="338"/>
        <v>0</v>
      </c>
      <c r="BU173" s="149">
        <f t="shared" si="338"/>
        <v>0</v>
      </c>
      <c r="BV173" s="149">
        <f t="shared" si="338"/>
        <v>0</v>
      </c>
      <c r="BW173" s="149">
        <f t="shared" si="338"/>
        <v>0</v>
      </c>
      <c r="BX173" s="149">
        <f t="shared" si="338"/>
        <v>0</v>
      </c>
      <c r="BY173" s="149">
        <f t="shared" si="338"/>
        <v>0</v>
      </c>
      <c r="BZ173" s="149">
        <f t="shared" si="338"/>
        <v>0</v>
      </c>
      <c r="CA173" s="149">
        <f t="shared" si="338"/>
        <v>0</v>
      </c>
      <c r="CB173" s="149">
        <f t="shared" si="338"/>
        <v>0</v>
      </c>
      <c r="CC173" s="149">
        <f t="shared" si="338"/>
        <v>0</v>
      </c>
      <c r="CD173" s="149">
        <f t="shared" si="338"/>
        <v>0</v>
      </c>
      <c r="CE173" s="149">
        <f t="shared" si="338"/>
        <v>0</v>
      </c>
      <c r="CF173" s="149">
        <f t="shared" si="338"/>
        <v>0</v>
      </c>
      <c r="CG173" s="149">
        <f t="shared" si="338"/>
        <v>0</v>
      </c>
      <c r="CH173" s="149">
        <f t="shared" ref="CH173:ES173" si="339">(CH$14&lt;$J173)*CG173*(1+$G173*($H173=CH$16))+(CH$14=$J173)*$M173*$E173+(CH$14&gt;$J173)*CG173*(1+$N173*($O173=CH$16))</f>
        <v>0</v>
      </c>
      <c r="CI173" s="149">
        <f t="shared" si="339"/>
        <v>0</v>
      </c>
      <c r="CJ173" s="149">
        <f t="shared" si="339"/>
        <v>0</v>
      </c>
      <c r="CK173" s="149">
        <f t="shared" si="339"/>
        <v>0</v>
      </c>
      <c r="CL173" s="149">
        <f t="shared" si="339"/>
        <v>0</v>
      </c>
      <c r="CM173" s="149">
        <f t="shared" si="339"/>
        <v>0</v>
      </c>
      <c r="CN173" s="149">
        <f t="shared" si="339"/>
        <v>0</v>
      </c>
      <c r="CO173" s="149">
        <f t="shared" si="339"/>
        <v>0</v>
      </c>
      <c r="CP173" s="149">
        <f t="shared" si="339"/>
        <v>0</v>
      </c>
      <c r="CQ173" s="149">
        <f t="shared" si="339"/>
        <v>0</v>
      </c>
      <c r="CR173" s="149">
        <f t="shared" si="339"/>
        <v>0</v>
      </c>
      <c r="CS173" s="149">
        <f t="shared" si="339"/>
        <v>0</v>
      </c>
      <c r="CT173" s="149">
        <f t="shared" si="339"/>
        <v>0</v>
      </c>
      <c r="CU173" s="149">
        <f t="shared" si="339"/>
        <v>0</v>
      </c>
      <c r="CV173" s="149">
        <f t="shared" si="339"/>
        <v>0</v>
      </c>
      <c r="CW173" s="149">
        <f t="shared" si="339"/>
        <v>0</v>
      </c>
      <c r="CX173" s="149">
        <f t="shared" si="339"/>
        <v>0</v>
      </c>
      <c r="CY173" s="149">
        <f t="shared" si="339"/>
        <v>0</v>
      </c>
      <c r="CZ173" s="149">
        <f t="shared" si="339"/>
        <v>0</v>
      </c>
      <c r="DA173" s="149">
        <f t="shared" si="339"/>
        <v>0</v>
      </c>
      <c r="DB173" s="149">
        <f t="shared" si="339"/>
        <v>0</v>
      </c>
      <c r="DC173" s="149">
        <f t="shared" si="339"/>
        <v>0</v>
      </c>
      <c r="DD173" s="149">
        <f t="shared" si="339"/>
        <v>0</v>
      </c>
      <c r="DE173" s="149">
        <f t="shared" si="339"/>
        <v>0</v>
      </c>
      <c r="DF173" s="149">
        <f t="shared" si="339"/>
        <v>0</v>
      </c>
      <c r="DG173" s="149">
        <f t="shared" si="339"/>
        <v>0</v>
      </c>
      <c r="DH173" s="149">
        <f t="shared" si="339"/>
        <v>0</v>
      </c>
      <c r="DI173" s="149">
        <f t="shared" si="339"/>
        <v>0</v>
      </c>
      <c r="DJ173" s="149">
        <f t="shared" si="339"/>
        <v>0</v>
      </c>
      <c r="DK173" s="149">
        <f t="shared" si="339"/>
        <v>0</v>
      </c>
      <c r="DL173" s="149">
        <f t="shared" si="339"/>
        <v>0</v>
      </c>
      <c r="DM173" s="149">
        <f t="shared" si="339"/>
        <v>0</v>
      </c>
      <c r="DN173" s="149">
        <f t="shared" si="339"/>
        <v>0</v>
      </c>
      <c r="DO173" s="149">
        <f t="shared" si="339"/>
        <v>0</v>
      </c>
      <c r="DP173" s="149">
        <f t="shared" si="339"/>
        <v>0</v>
      </c>
      <c r="DQ173" s="149">
        <f t="shared" si="339"/>
        <v>0</v>
      </c>
      <c r="DR173" s="149">
        <f t="shared" si="339"/>
        <v>0</v>
      </c>
      <c r="DS173" s="149">
        <f t="shared" si="339"/>
        <v>0</v>
      </c>
      <c r="DT173" s="149">
        <f t="shared" si="339"/>
        <v>0</v>
      </c>
      <c r="DU173" s="149">
        <f t="shared" si="339"/>
        <v>0</v>
      </c>
      <c r="DV173" s="149">
        <f t="shared" si="339"/>
        <v>0</v>
      </c>
      <c r="DW173" s="149">
        <f t="shared" si="339"/>
        <v>0</v>
      </c>
      <c r="DX173" s="149">
        <f t="shared" si="339"/>
        <v>0</v>
      </c>
      <c r="DY173" s="149">
        <f t="shared" si="339"/>
        <v>0</v>
      </c>
      <c r="DZ173" s="149">
        <f t="shared" si="339"/>
        <v>0</v>
      </c>
      <c r="EA173" s="149">
        <f t="shared" si="339"/>
        <v>0</v>
      </c>
      <c r="EB173" s="149">
        <f t="shared" si="339"/>
        <v>0</v>
      </c>
      <c r="EC173" s="149">
        <f t="shared" si="339"/>
        <v>0</v>
      </c>
      <c r="ED173" s="149">
        <f t="shared" si="339"/>
        <v>0</v>
      </c>
      <c r="EE173" s="149">
        <f t="shared" si="339"/>
        <v>0</v>
      </c>
      <c r="EF173" s="149">
        <f t="shared" si="339"/>
        <v>0</v>
      </c>
      <c r="EG173" s="149">
        <f t="shared" si="339"/>
        <v>0</v>
      </c>
      <c r="EH173" s="149">
        <f t="shared" si="339"/>
        <v>0</v>
      </c>
      <c r="EI173" s="149">
        <f t="shared" si="339"/>
        <v>0</v>
      </c>
      <c r="EJ173" s="149">
        <f t="shared" si="339"/>
        <v>0</v>
      </c>
      <c r="EK173" s="149">
        <f t="shared" si="339"/>
        <v>0</v>
      </c>
      <c r="EL173" s="149">
        <f t="shared" si="339"/>
        <v>0</v>
      </c>
      <c r="EM173" s="149">
        <f t="shared" si="339"/>
        <v>0</v>
      </c>
      <c r="EN173" s="149">
        <f t="shared" si="339"/>
        <v>0</v>
      </c>
      <c r="EO173" s="149">
        <f t="shared" si="339"/>
        <v>0</v>
      </c>
      <c r="EP173" s="149">
        <f t="shared" si="339"/>
        <v>0</v>
      </c>
      <c r="EQ173" s="149">
        <f t="shared" si="339"/>
        <v>0</v>
      </c>
      <c r="ER173" s="149">
        <f t="shared" si="339"/>
        <v>0</v>
      </c>
      <c r="ES173" s="149">
        <f t="shared" si="339"/>
        <v>0</v>
      </c>
      <c r="ET173" s="149">
        <f t="shared" ref="ET173:EV173" si="340">(ET$14&lt;$J173)*ES173*(1+$G173*($H173=ET$16))+(ET$14=$J173)*$M173*$E173+(ET$14&gt;$J173)*ES173*(1+$N173*($O173=ET$16))</f>
        <v>0</v>
      </c>
      <c r="EU173" s="149">
        <f t="shared" si="340"/>
        <v>0</v>
      </c>
      <c r="EV173" s="149">
        <f t="shared" si="340"/>
        <v>0</v>
      </c>
      <c r="EW173" s="149">
        <f t="shared" si="310"/>
        <v>0</v>
      </c>
      <c r="EX173" s="149">
        <f t="shared" si="311"/>
        <v>0</v>
      </c>
      <c r="EY173" s="149">
        <f t="shared" si="312"/>
        <v>0</v>
      </c>
      <c r="EZ173" s="149">
        <f t="shared" si="313"/>
        <v>0</v>
      </c>
      <c r="FA173" s="149">
        <f t="shared" si="314"/>
        <v>0</v>
      </c>
      <c r="FB173" s="149">
        <f t="shared" si="315"/>
        <v>0</v>
      </c>
    </row>
    <row r="174" spans="2:158" ht="11.25" customHeight="1" outlineLevel="1" x14ac:dyDescent="0.2">
      <c r="B174" s="177"/>
      <c r="C174" s="288">
        <f t="shared" si="298"/>
        <v>10</v>
      </c>
      <c r="D174" s="288">
        <f t="shared" si="297"/>
        <v>0</v>
      </c>
      <c r="E174" s="291">
        <f t="shared" si="299"/>
        <v>0</v>
      </c>
      <c r="F174" s="297"/>
      <c r="G174" s="385"/>
      <c r="H174" s="185">
        <f t="shared" si="300"/>
        <v>2</v>
      </c>
      <c r="I174" s="292">
        <f t="shared" si="301"/>
        <v>31</v>
      </c>
      <c r="J174" s="289">
        <f t="shared" si="302"/>
        <v>43404</v>
      </c>
      <c r="K174" s="298"/>
      <c r="L174" s="187">
        <f t="shared" si="303"/>
        <v>0</v>
      </c>
      <c r="M174" s="186">
        <f t="shared" si="304"/>
        <v>0</v>
      </c>
      <c r="N174" s="385"/>
      <c r="O174" s="185">
        <f t="shared" si="305"/>
        <v>10</v>
      </c>
      <c r="Q174" s="186"/>
      <c r="R174" s="186"/>
      <c r="S174" s="186"/>
      <c r="U174" s="149">
        <f t="shared" si="316"/>
        <v>0</v>
      </c>
      <c r="V174" s="149">
        <f t="shared" ref="V174:CG174" si="341">(V$14&lt;$J174)*U174*(1+$G174*($H174=V$16))+(V$14=$J174)*$M174*$E174+(V$14&gt;$J174)*U174*(1+$N174*($O174=V$16))</f>
        <v>0</v>
      </c>
      <c r="W174" s="149">
        <f t="shared" si="341"/>
        <v>0</v>
      </c>
      <c r="X174" s="149">
        <f t="shared" si="341"/>
        <v>0</v>
      </c>
      <c r="Y174" s="149">
        <f t="shared" si="341"/>
        <v>0</v>
      </c>
      <c r="Z174" s="149">
        <f t="shared" si="341"/>
        <v>0</v>
      </c>
      <c r="AA174" s="149">
        <f t="shared" si="341"/>
        <v>0</v>
      </c>
      <c r="AB174" s="149">
        <f t="shared" si="341"/>
        <v>0</v>
      </c>
      <c r="AC174" s="149">
        <f t="shared" si="341"/>
        <v>0</v>
      </c>
      <c r="AD174" s="149">
        <f t="shared" si="341"/>
        <v>0</v>
      </c>
      <c r="AE174" s="149">
        <f t="shared" si="341"/>
        <v>0</v>
      </c>
      <c r="AF174" s="149">
        <f t="shared" si="341"/>
        <v>0</v>
      </c>
      <c r="AG174" s="149">
        <f t="shared" si="341"/>
        <v>0</v>
      </c>
      <c r="AH174" s="149">
        <f t="shared" si="341"/>
        <v>0</v>
      </c>
      <c r="AI174" s="149">
        <f t="shared" si="341"/>
        <v>0</v>
      </c>
      <c r="AJ174" s="149">
        <f t="shared" si="341"/>
        <v>0</v>
      </c>
      <c r="AK174" s="149">
        <f t="shared" si="341"/>
        <v>0</v>
      </c>
      <c r="AL174" s="149">
        <f t="shared" si="341"/>
        <v>0</v>
      </c>
      <c r="AM174" s="149">
        <f t="shared" si="341"/>
        <v>0</v>
      </c>
      <c r="AN174" s="149">
        <f t="shared" si="341"/>
        <v>0</v>
      </c>
      <c r="AO174" s="149">
        <f t="shared" si="341"/>
        <v>0</v>
      </c>
      <c r="AP174" s="149">
        <f t="shared" si="341"/>
        <v>0</v>
      </c>
      <c r="AQ174" s="149">
        <f t="shared" si="341"/>
        <v>0</v>
      </c>
      <c r="AR174" s="149">
        <f t="shared" si="341"/>
        <v>0</v>
      </c>
      <c r="AS174" s="149">
        <f t="shared" si="341"/>
        <v>0</v>
      </c>
      <c r="AT174" s="149">
        <f t="shared" si="341"/>
        <v>0</v>
      </c>
      <c r="AU174" s="149">
        <f t="shared" si="341"/>
        <v>0</v>
      </c>
      <c r="AV174" s="149">
        <f t="shared" si="341"/>
        <v>0</v>
      </c>
      <c r="AW174" s="149">
        <f t="shared" si="341"/>
        <v>0</v>
      </c>
      <c r="AX174" s="149">
        <f t="shared" si="341"/>
        <v>0</v>
      </c>
      <c r="AY174" s="149">
        <f t="shared" si="341"/>
        <v>0</v>
      </c>
      <c r="AZ174" s="149">
        <f t="shared" si="341"/>
        <v>0</v>
      </c>
      <c r="BA174" s="149">
        <f t="shared" si="341"/>
        <v>0</v>
      </c>
      <c r="BB174" s="149">
        <f t="shared" si="341"/>
        <v>0</v>
      </c>
      <c r="BC174" s="149">
        <f t="shared" si="341"/>
        <v>0</v>
      </c>
      <c r="BD174" s="149">
        <f t="shared" si="341"/>
        <v>0</v>
      </c>
      <c r="BE174" s="149">
        <f t="shared" si="341"/>
        <v>0</v>
      </c>
      <c r="BF174" s="149">
        <f t="shared" si="341"/>
        <v>0</v>
      </c>
      <c r="BG174" s="149">
        <f t="shared" si="341"/>
        <v>0</v>
      </c>
      <c r="BH174" s="149">
        <f t="shared" si="341"/>
        <v>0</v>
      </c>
      <c r="BI174" s="149">
        <f t="shared" si="341"/>
        <v>0</v>
      </c>
      <c r="BJ174" s="149">
        <f t="shared" si="341"/>
        <v>0</v>
      </c>
      <c r="BK174" s="149">
        <f t="shared" si="341"/>
        <v>0</v>
      </c>
      <c r="BL174" s="149">
        <f t="shared" si="341"/>
        <v>0</v>
      </c>
      <c r="BM174" s="149">
        <f t="shared" si="341"/>
        <v>0</v>
      </c>
      <c r="BN174" s="149">
        <f t="shared" si="341"/>
        <v>0</v>
      </c>
      <c r="BO174" s="149">
        <f t="shared" si="341"/>
        <v>0</v>
      </c>
      <c r="BP174" s="149">
        <f t="shared" si="341"/>
        <v>0</v>
      </c>
      <c r="BQ174" s="149">
        <f t="shared" si="341"/>
        <v>0</v>
      </c>
      <c r="BR174" s="149">
        <f t="shared" si="341"/>
        <v>0</v>
      </c>
      <c r="BS174" s="149">
        <f t="shared" si="341"/>
        <v>0</v>
      </c>
      <c r="BT174" s="149">
        <f t="shared" si="341"/>
        <v>0</v>
      </c>
      <c r="BU174" s="149">
        <f t="shared" si="341"/>
        <v>0</v>
      </c>
      <c r="BV174" s="149">
        <f t="shared" si="341"/>
        <v>0</v>
      </c>
      <c r="BW174" s="149">
        <f t="shared" si="341"/>
        <v>0</v>
      </c>
      <c r="BX174" s="149">
        <f t="shared" si="341"/>
        <v>0</v>
      </c>
      <c r="BY174" s="149">
        <f t="shared" si="341"/>
        <v>0</v>
      </c>
      <c r="BZ174" s="149">
        <f t="shared" si="341"/>
        <v>0</v>
      </c>
      <c r="CA174" s="149">
        <f t="shared" si="341"/>
        <v>0</v>
      </c>
      <c r="CB174" s="149">
        <f t="shared" si="341"/>
        <v>0</v>
      </c>
      <c r="CC174" s="149">
        <f t="shared" si="341"/>
        <v>0</v>
      </c>
      <c r="CD174" s="149">
        <f t="shared" si="341"/>
        <v>0</v>
      </c>
      <c r="CE174" s="149">
        <f t="shared" si="341"/>
        <v>0</v>
      </c>
      <c r="CF174" s="149">
        <f t="shared" si="341"/>
        <v>0</v>
      </c>
      <c r="CG174" s="149">
        <f t="shared" si="341"/>
        <v>0</v>
      </c>
      <c r="CH174" s="149">
        <f t="shared" ref="CH174:ES174" si="342">(CH$14&lt;$J174)*CG174*(1+$G174*($H174=CH$16))+(CH$14=$J174)*$M174*$E174+(CH$14&gt;$J174)*CG174*(1+$N174*($O174=CH$16))</f>
        <v>0</v>
      </c>
      <c r="CI174" s="149">
        <f t="shared" si="342"/>
        <v>0</v>
      </c>
      <c r="CJ174" s="149">
        <f t="shared" si="342"/>
        <v>0</v>
      </c>
      <c r="CK174" s="149">
        <f t="shared" si="342"/>
        <v>0</v>
      </c>
      <c r="CL174" s="149">
        <f t="shared" si="342"/>
        <v>0</v>
      </c>
      <c r="CM174" s="149">
        <f t="shared" si="342"/>
        <v>0</v>
      </c>
      <c r="CN174" s="149">
        <f t="shared" si="342"/>
        <v>0</v>
      </c>
      <c r="CO174" s="149">
        <f t="shared" si="342"/>
        <v>0</v>
      </c>
      <c r="CP174" s="149">
        <f t="shared" si="342"/>
        <v>0</v>
      </c>
      <c r="CQ174" s="149">
        <f t="shared" si="342"/>
        <v>0</v>
      </c>
      <c r="CR174" s="149">
        <f t="shared" si="342"/>
        <v>0</v>
      </c>
      <c r="CS174" s="149">
        <f t="shared" si="342"/>
        <v>0</v>
      </c>
      <c r="CT174" s="149">
        <f t="shared" si="342"/>
        <v>0</v>
      </c>
      <c r="CU174" s="149">
        <f t="shared" si="342"/>
        <v>0</v>
      </c>
      <c r="CV174" s="149">
        <f t="shared" si="342"/>
        <v>0</v>
      </c>
      <c r="CW174" s="149">
        <f t="shared" si="342"/>
        <v>0</v>
      </c>
      <c r="CX174" s="149">
        <f t="shared" si="342"/>
        <v>0</v>
      </c>
      <c r="CY174" s="149">
        <f t="shared" si="342"/>
        <v>0</v>
      </c>
      <c r="CZ174" s="149">
        <f t="shared" si="342"/>
        <v>0</v>
      </c>
      <c r="DA174" s="149">
        <f t="shared" si="342"/>
        <v>0</v>
      </c>
      <c r="DB174" s="149">
        <f t="shared" si="342"/>
        <v>0</v>
      </c>
      <c r="DC174" s="149">
        <f t="shared" si="342"/>
        <v>0</v>
      </c>
      <c r="DD174" s="149">
        <f t="shared" si="342"/>
        <v>0</v>
      </c>
      <c r="DE174" s="149">
        <f t="shared" si="342"/>
        <v>0</v>
      </c>
      <c r="DF174" s="149">
        <f t="shared" si="342"/>
        <v>0</v>
      </c>
      <c r="DG174" s="149">
        <f t="shared" si="342"/>
        <v>0</v>
      </c>
      <c r="DH174" s="149">
        <f t="shared" si="342"/>
        <v>0</v>
      </c>
      <c r="DI174" s="149">
        <f t="shared" si="342"/>
        <v>0</v>
      </c>
      <c r="DJ174" s="149">
        <f t="shared" si="342"/>
        <v>0</v>
      </c>
      <c r="DK174" s="149">
        <f t="shared" si="342"/>
        <v>0</v>
      </c>
      <c r="DL174" s="149">
        <f t="shared" si="342"/>
        <v>0</v>
      </c>
      <c r="DM174" s="149">
        <f t="shared" si="342"/>
        <v>0</v>
      </c>
      <c r="DN174" s="149">
        <f t="shared" si="342"/>
        <v>0</v>
      </c>
      <c r="DO174" s="149">
        <f t="shared" si="342"/>
        <v>0</v>
      </c>
      <c r="DP174" s="149">
        <f t="shared" si="342"/>
        <v>0</v>
      </c>
      <c r="DQ174" s="149">
        <f t="shared" si="342"/>
        <v>0</v>
      </c>
      <c r="DR174" s="149">
        <f t="shared" si="342"/>
        <v>0</v>
      </c>
      <c r="DS174" s="149">
        <f t="shared" si="342"/>
        <v>0</v>
      </c>
      <c r="DT174" s="149">
        <f t="shared" si="342"/>
        <v>0</v>
      </c>
      <c r="DU174" s="149">
        <f t="shared" si="342"/>
        <v>0</v>
      </c>
      <c r="DV174" s="149">
        <f t="shared" si="342"/>
        <v>0</v>
      </c>
      <c r="DW174" s="149">
        <f t="shared" si="342"/>
        <v>0</v>
      </c>
      <c r="DX174" s="149">
        <f t="shared" si="342"/>
        <v>0</v>
      </c>
      <c r="DY174" s="149">
        <f t="shared" si="342"/>
        <v>0</v>
      </c>
      <c r="DZ174" s="149">
        <f t="shared" si="342"/>
        <v>0</v>
      </c>
      <c r="EA174" s="149">
        <f t="shared" si="342"/>
        <v>0</v>
      </c>
      <c r="EB174" s="149">
        <f t="shared" si="342"/>
        <v>0</v>
      </c>
      <c r="EC174" s="149">
        <f t="shared" si="342"/>
        <v>0</v>
      </c>
      <c r="ED174" s="149">
        <f t="shared" si="342"/>
        <v>0</v>
      </c>
      <c r="EE174" s="149">
        <f t="shared" si="342"/>
        <v>0</v>
      </c>
      <c r="EF174" s="149">
        <f t="shared" si="342"/>
        <v>0</v>
      </c>
      <c r="EG174" s="149">
        <f t="shared" si="342"/>
        <v>0</v>
      </c>
      <c r="EH174" s="149">
        <f t="shared" si="342"/>
        <v>0</v>
      </c>
      <c r="EI174" s="149">
        <f t="shared" si="342"/>
        <v>0</v>
      </c>
      <c r="EJ174" s="149">
        <f t="shared" si="342"/>
        <v>0</v>
      </c>
      <c r="EK174" s="149">
        <f t="shared" si="342"/>
        <v>0</v>
      </c>
      <c r="EL174" s="149">
        <f t="shared" si="342"/>
        <v>0</v>
      </c>
      <c r="EM174" s="149">
        <f t="shared" si="342"/>
        <v>0</v>
      </c>
      <c r="EN174" s="149">
        <f t="shared" si="342"/>
        <v>0</v>
      </c>
      <c r="EO174" s="149">
        <f t="shared" si="342"/>
        <v>0</v>
      </c>
      <c r="EP174" s="149">
        <f t="shared" si="342"/>
        <v>0</v>
      </c>
      <c r="EQ174" s="149">
        <f t="shared" si="342"/>
        <v>0</v>
      </c>
      <c r="ER174" s="149">
        <f t="shared" si="342"/>
        <v>0</v>
      </c>
      <c r="ES174" s="149">
        <f t="shared" si="342"/>
        <v>0</v>
      </c>
      <c r="ET174" s="149">
        <f t="shared" ref="ET174:EV174" si="343">(ET$14&lt;$J174)*ES174*(1+$G174*($H174=ET$16))+(ET$14=$J174)*$M174*$E174+(ET$14&gt;$J174)*ES174*(1+$N174*($O174=ET$16))</f>
        <v>0</v>
      </c>
      <c r="EU174" s="149">
        <f t="shared" si="343"/>
        <v>0</v>
      </c>
      <c r="EV174" s="149">
        <f t="shared" si="343"/>
        <v>0</v>
      </c>
      <c r="EW174" s="149">
        <f t="shared" si="310"/>
        <v>0</v>
      </c>
      <c r="EX174" s="149">
        <f t="shared" si="311"/>
        <v>0</v>
      </c>
      <c r="EY174" s="149">
        <f t="shared" si="312"/>
        <v>0</v>
      </c>
      <c r="EZ174" s="149">
        <f t="shared" si="313"/>
        <v>0</v>
      </c>
      <c r="FA174" s="149">
        <f t="shared" si="314"/>
        <v>0</v>
      </c>
      <c r="FB174" s="149">
        <f t="shared" si="315"/>
        <v>0</v>
      </c>
    </row>
    <row r="175" spans="2:158" ht="11.25" customHeight="1" outlineLevel="1" x14ac:dyDescent="0.2">
      <c r="B175" s="177"/>
      <c r="C175" s="288">
        <f t="shared" si="298"/>
        <v>11</v>
      </c>
      <c r="D175" s="288">
        <f t="shared" si="297"/>
        <v>0</v>
      </c>
      <c r="E175" s="291">
        <f t="shared" si="299"/>
        <v>0</v>
      </c>
      <c r="F175" s="297"/>
      <c r="G175" s="385"/>
      <c r="H175" s="185">
        <f t="shared" si="300"/>
        <v>2</v>
      </c>
      <c r="I175" s="292">
        <f t="shared" si="301"/>
        <v>31</v>
      </c>
      <c r="J175" s="289">
        <f t="shared" si="302"/>
        <v>43404</v>
      </c>
      <c r="K175" s="298"/>
      <c r="L175" s="187">
        <f t="shared" si="303"/>
        <v>0</v>
      </c>
      <c r="M175" s="186">
        <f t="shared" si="304"/>
        <v>0</v>
      </c>
      <c r="N175" s="385"/>
      <c r="O175" s="185">
        <f t="shared" si="305"/>
        <v>10</v>
      </c>
      <c r="Q175" s="186"/>
      <c r="R175" s="186"/>
      <c r="S175" s="186"/>
      <c r="U175" s="149">
        <f t="shared" si="316"/>
        <v>0</v>
      </c>
      <c r="V175" s="149">
        <f t="shared" ref="V175:CG175" si="344">(V$14&lt;$J175)*U175*(1+$G175*($H175=V$16))+(V$14=$J175)*$M175*$E175+(V$14&gt;$J175)*U175*(1+$N175*($O175=V$16))</f>
        <v>0</v>
      </c>
      <c r="W175" s="149">
        <f t="shared" si="344"/>
        <v>0</v>
      </c>
      <c r="X175" s="149">
        <f t="shared" si="344"/>
        <v>0</v>
      </c>
      <c r="Y175" s="149">
        <f t="shared" si="344"/>
        <v>0</v>
      </c>
      <c r="Z175" s="149">
        <f t="shared" si="344"/>
        <v>0</v>
      </c>
      <c r="AA175" s="149">
        <f t="shared" si="344"/>
        <v>0</v>
      </c>
      <c r="AB175" s="149">
        <f t="shared" si="344"/>
        <v>0</v>
      </c>
      <c r="AC175" s="149">
        <f t="shared" si="344"/>
        <v>0</v>
      </c>
      <c r="AD175" s="149">
        <f t="shared" si="344"/>
        <v>0</v>
      </c>
      <c r="AE175" s="149">
        <f t="shared" si="344"/>
        <v>0</v>
      </c>
      <c r="AF175" s="149">
        <f t="shared" si="344"/>
        <v>0</v>
      </c>
      <c r="AG175" s="149">
        <f t="shared" si="344"/>
        <v>0</v>
      </c>
      <c r="AH175" s="149">
        <f t="shared" si="344"/>
        <v>0</v>
      </c>
      <c r="AI175" s="149">
        <f t="shared" si="344"/>
        <v>0</v>
      </c>
      <c r="AJ175" s="149">
        <f t="shared" si="344"/>
        <v>0</v>
      </c>
      <c r="AK175" s="149">
        <f t="shared" si="344"/>
        <v>0</v>
      </c>
      <c r="AL175" s="149">
        <f t="shared" si="344"/>
        <v>0</v>
      </c>
      <c r="AM175" s="149">
        <f t="shared" si="344"/>
        <v>0</v>
      </c>
      <c r="AN175" s="149">
        <f t="shared" si="344"/>
        <v>0</v>
      </c>
      <c r="AO175" s="149">
        <f t="shared" si="344"/>
        <v>0</v>
      </c>
      <c r="AP175" s="149">
        <f t="shared" si="344"/>
        <v>0</v>
      </c>
      <c r="AQ175" s="149">
        <f t="shared" si="344"/>
        <v>0</v>
      </c>
      <c r="AR175" s="149">
        <f t="shared" si="344"/>
        <v>0</v>
      </c>
      <c r="AS175" s="149">
        <f t="shared" si="344"/>
        <v>0</v>
      </c>
      <c r="AT175" s="149">
        <f t="shared" si="344"/>
        <v>0</v>
      </c>
      <c r="AU175" s="149">
        <f t="shared" si="344"/>
        <v>0</v>
      </c>
      <c r="AV175" s="149">
        <f t="shared" si="344"/>
        <v>0</v>
      </c>
      <c r="AW175" s="149">
        <f t="shared" si="344"/>
        <v>0</v>
      </c>
      <c r="AX175" s="149">
        <f t="shared" si="344"/>
        <v>0</v>
      </c>
      <c r="AY175" s="149">
        <f t="shared" si="344"/>
        <v>0</v>
      </c>
      <c r="AZ175" s="149">
        <f t="shared" si="344"/>
        <v>0</v>
      </c>
      <c r="BA175" s="149">
        <f t="shared" si="344"/>
        <v>0</v>
      </c>
      <c r="BB175" s="149">
        <f t="shared" si="344"/>
        <v>0</v>
      </c>
      <c r="BC175" s="149">
        <f t="shared" si="344"/>
        <v>0</v>
      </c>
      <c r="BD175" s="149">
        <f t="shared" si="344"/>
        <v>0</v>
      </c>
      <c r="BE175" s="149">
        <f t="shared" si="344"/>
        <v>0</v>
      </c>
      <c r="BF175" s="149">
        <f t="shared" si="344"/>
        <v>0</v>
      </c>
      <c r="BG175" s="149">
        <f t="shared" si="344"/>
        <v>0</v>
      </c>
      <c r="BH175" s="149">
        <f t="shared" si="344"/>
        <v>0</v>
      </c>
      <c r="BI175" s="149">
        <f t="shared" si="344"/>
        <v>0</v>
      </c>
      <c r="BJ175" s="149">
        <f t="shared" si="344"/>
        <v>0</v>
      </c>
      <c r="BK175" s="149">
        <f t="shared" si="344"/>
        <v>0</v>
      </c>
      <c r="BL175" s="149">
        <f t="shared" si="344"/>
        <v>0</v>
      </c>
      <c r="BM175" s="149">
        <f t="shared" si="344"/>
        <v>0</v>
      </c>
      <c r="BN175" s="149">
        <f t="shared" si="344"/>
        <v>0</v>
      </c>
      <c r="BO175" s="149">
        <f t="shared" si="344"/>
        <v>0</v>
      </c>
      <c r="BP175" s="149">
        <f t="shared" si="344"/>
        <v>0</v>
      </c>
      <c r="BQ175" s="149">
        <f t="shared" si="344"/>
        <v>0</v>
      </c>
      <c r="BR175" s="149">
        <f t="shared" si="344"/>
        <v>0</v>
      </c>
      <c r="BS175" s="149">
        <f t="shared" si="344"/>
        <v>0</v>
      </c>
      <c r="BT175" s="149">
        <f t="shared" si="344"/>
        <v>0</v>
      </c>
      <c r="BU175" s="149">
        <f t="shared" si="344"/>
        <v>0</v>
      </c>
      <c r="BV175" s="149">
        <f t="shared" si="344"/>
        <v>0</v>
      </c>
      <c r="BW175" s="149">
        <f t="shared" si="344"/>
        <v>0</v>
      </c>
      <c r="BX175" s="149">
        <f t="shared" si="344"/>
        <v>0</v>
      </c>
      <c r="BY175" s="149">
        <f t="shared" si="344"/>
        <v>0</v>
      </c>
      <c r="BZ175" s="149">
        <f t="shared" si="344"/>
        <v>0</v>
      </c>
      <c r="CA175" s="149">
        <f t="shared" si="344"/>
        <v>0</v>
      </c>
      <c r="CB175" s="149">
        <f t="shared" si="344"/>
        <v>0</v>
      </c>
      <c r="CC175" s="149">
        <f t="shared" si="344"/>
        <v>0</v>
      </c>
      <c r="CD175" s="149">
        <f t="shared" si="344"/>
        <v>0</v>
      </c>
      <c r="CE175" s="149">
        <f t="shared" si="344"/>
        <v>0</v>
      </c>
      <c r="CF175" s="149">
        <f t="shared" si="344"/>
        <v>0</v>
      </c>
      <c r="CG175" s="149">
        <f t="shared" si="344"/>
        <v>0</v>
      </c>
      <c r="CH175" s="149">
        <f t="shared" ref="CH175:ES175" si="345">(CH$14&lt;$J175)*CG175*(1+$G175*($H175=CH$16))+(CH$14=$J175)*$M175*$E175+(CH$14&gt;$J175)*CG175*(1+$N175*($O175=CH$16))</f>
        <v>0</v>
      </c>
      <c r="CI175" s="149">
        <f t="shared" si="345"/>
        <v>0</v>
      </c>
      <c r="CJ175" s="149">
        <f t="shared" si="345"/>
        <v>0</v>
      </c>
      <c r="CK175" s="149">
        <f t="shared" si="345"/>
        <v>0</v>
      </c>
      <c r="CL175" s="149">
        <f t="shared" si="345"/>
        <v>0</v>
      </c>
      <c r="CM175" s="149">
        <f t="shared" si="345"/>
        <v>0</v>
      </c>
      <c r="CN175" s="149">
        <f t="shared" si="345"/>
        <v>0</v>
      </c>
      <c r="CO175" s="149">
        <f t="shared" si="345"/>
        <v>0</v>
      </c>
      <c r="CP175" s="149">
        <f t="shared" si="345"/>
        <v>0</v>
      </c>
      <c r="CQ175" s="149">
        <f t="shared" si="345"/>
        <v>0</v>
      </c>
      <c r="CR175" s="149">
        <f t="shared" si="345"/>
        <v>0</v>
      </c>
      <c r="CS175" s="149">
        <f t="shared" si="345"/>
        <v>0</v>
      </c>
      <c r="CT175" s="149">
        <f t="shared" si="345"/>
        <v>0</v>
      </c>
      <c r="CU175" s="149">
        <f t="shared" si="345"/>
        <v>0</v>
      </c>
      <c r="CV175" s="149">
        <f t="shared" si="345"/>
        <v>0</v>
      </c>
      <c r="CW175" s="149">
        <f t="shared" si="345"/>
        <v>0</v>
      </c>
      <c r="CX175" s="149">
        <f t="shared" si="345"/>
        <v>0</v>
      </c>
      <c r="CY175" s="149">
        <f t="shared" si="345"/>
        <v>0</v>
      </c>
      <c r="CZ175" s="149">
        <f t="shared" si="345"/>
        <v>0</v>
      </c>
      <c r="DA175" s="149">
        <f t="shared" si="345"/>
        <v>0</v>
      </c>
      <c r="DB175" s="149">
        <f t="shared" si="345"/>
        <v>0</v>
      </c>
      <c r="DC175" s="149">
        <f t="shared" si="345"/>
        <v>0</v>
      </c>
      <c r="DD175" s="149">
        <f t="shared" si="345"/>
        <v>0</v>
      </c>
      <c r="DE175" s="149">
        <f t="shared" si="345"/>
        <v>0</v>
      </c>
      <c r="DF175" s="149">
        <f t="shared" si="345"/>
        <v>0</v>
      </c>
      <c r="DG175" s="149">
        <f t="shared" si="345"/>
        <v>0</v>
      </c>
      <c r="DH175" s="149">
        <f t="shared" si="345"/>
        <v>0</v>
      </c>
      <c r="DI175" s="149">
        <f t="shared" si="345"/>
        <v>0</v>
      </c>
      <c r="DJ175" s="149">
        <f t="shared" si="345"/>
        <v>0</v>
      </c>
      <c r="DK175" s="149">
        <f t="shared" si="345"/>
        <v>0</v>
      </c>
      <c r="DL175" s="149">
        <f t="shared" si="345"/>
        <v>0</v>
      </c>
      <c r="DM175" s="149">
        <f t="shared" si="345"/>
        <v>0</v>
      </c>
      <c r="DN175" s="149">
        <f t="shared" si="345"/>
        <v>0</v>
      </c>
      <c r="DO175" s="149">
        <f t="shared" si="345"/>
        <v>0</v>
      </c>
      <c r="DP175" s="149">
        <f t="shared" si="345"/>
        <v>0</v>
      </c>
      <c r="DQ175" s="149">
        <f t="shared" si="345"/>
        <v>0</v>
      </c>
      <c r="DR175" s="149">
        <f t="shared" si="345"/>
        <v>0</v>
      </c>
      <c r="DS175" s="149">
        <f t="shared" si="345"/>
        <v>0</v>
      </c>
      <c r="DT175" s="149">
        <f t="shared" si="345"/>
        <v>0</v>
      </c>
      <c r="DU175" s="149">
        <f t="shared" si="345"/>
        <v>0</v>
      </c>
      <c r="DV175" s="149">
        <f t="shared" si="345"/>
        <v>0</v>
      </c>
      <c r="DW175" s="149">
        <f t="shared" si="345"/>
        <v>0</v>
      </c>
      <c r="DX175" s="149">
        <f t="shared" si="345"/>
        <v>0</v>
      </c>
      <c r="DY175" s="149">
        <f t="shared" si="345"/>
        <v>0</v>
      </c>
      <c r="DZ175" s="149">
        <f t="shared" si="345"/>
        <v>0</v>
      </c>
      <c r="EA175" s="149">
        <f t="shared" si="345"/>
        <v>0</v>
      </c>
      <c r="EB175" s="149">
        <f t="shared" si="345"/>
        <v>0</v>
      </c>
      <c r="EC175" s="149">
        <f t="shared" si="345"/>
        <v>0</v>
      </c>
      <c r="ED175" s="149">
        <f t="shared" si="345"/>
        <v>0</v>
      </c>
      <c r="EE175" s="149">
        <f t="shared" si="345"/>
        <v>0</v>
      </c>
      <c r="EF175" s="149">
        <f t="shared" si="345"/>
        <v>0</v>
      </c>
      <c r="EG175" s="149">
        <f t="shared" si="345"/>
        <v>0</v>
      </c>
      <c r="EH175" s="149">
        <f t="shared" si="345"/>
        <v>0</v>
      </c>
      <c r="EI175" s="149">
        <f t="shared" si="345"/>
        <v>0</v>
      </c>
      <c r="EJ175" s="149">
        <f t="shared" si="345"/>
        <v>0</v>
      </c>
      <c r="EK175" s="149">
        <f t="shared" si="345"/>
        <v>0</v>
      </c>
      <c r="EL175" s="149">
        <f t="shared" si="345"/>
        <v>0</v>
      </c>
      <c r="EM175" s="149">
        <f t="shared" si="345"/>
        <v>0</v>
      </c>
      <c r="EN175" s="149">
        <f t="shared" si="345"/>
        <v>0</v>
      </c>
      <c r="EO175" s="149">
        <f t="shared" si="345"/>
        <v>0</v>
      </c>
      <c r="EP175" s="149">
        <f t="shared" si="345"/>
        <v>0</v>
      </c>
      <c r="EQ175" s="149">
        <f t="shared" si="345"/>
        <v>0</v>
      </c>
      <c r="ER175" s="149">
        <f t="shared" si="345"/>
        <v>0</v>
      </c>
      <c r="ES175" s="149">
        <f t="shared" si="345"/>
        <v>0</v>
      </c>
      <c r="ET175" s="149">
        <f t="shared" ref="ET175:EV175" si="346">(ET$14&lt;$J175)*ES175*(1+$G175*($H175=ET$16))+(ET$14=$J175)*$M175*$E175+(ET$14&gt;$J175)*ES175*(1+$N175*($O175=ET$16))</f>
        <v>0</v>
      </c>
      <c r="EU175" s="149">
        <f t="shared" si="346"/>
        <v>0</v>
      </c>
      <c r="EV175" s="149">
        <f t="shared" si="346"/>
        <v>0</v>
      </c>
      <c r="EW175" s="149">
        <f t="shared" si="310"/>
        <v>0</v>
      </c>
      <c r="EX175" s="149">
        <f t="shared" si="311"/>
        <v>0</v>
      </c>
      <c r="EY175" s="149">
        <f t="shared" si="312"/>
        <v>0</v>
      </c>
      <c r="EZ175" s="149">
        <f t="shared" si="313"/>
        <v>0</v>
      </c>
      <c r="FA175" s="149">
        <f t="shared" si="314"/>
        <v>0</v>
      </c>
      <c r="FB175" s="149">
        <f t="shared" si="315"/>
        <v>0</v>
      </c>
    </row>
    <row r="176" spans="2:158" ht="11.25" customHeight="1" outlineLevel="1" x14ac:dyDescent="0.2">
      <c r="B176" s="177"/>
      <c r="C176" s="288">
        <f t="shared" si="298"/>
        <v>12</v>
      </c>
      <c r="D176" s="288">
        <f t="shared" si="297"/>
        <v>0</v>
      </c>
      <c r="E176" s="291">
        <f t="shared" si="299"/>
        <v>0</v>
      </c>
      <c r="F176" s="297"/>
      <c r="G176" s="385"/>
      <c r="H176" s="185">
        <f t="shared" si="300"/>
        <v>2</v>
      </c>
      <c r="I176" s="292">
        <f t="shared" si="301"/>
        <v>31</v>
      </c>
      <c r="J176" s="289">
        <f t="shared" si="302"/>
        <v>43404</v>
      </c>
      <c r="K176" s="298"/>
      <c r="L176" s="187">
        <f t="shared" si="303"/>
        <v>0</v>
      </c>
      <c r="M176" s="186">
        <f t="shared" si="304"/>
        <v>0</v>
      </c>
      <c r="N176" s="385"/>
      <c r="O176" s="185">
        <f t="shared" si="305"/>
        <v>10</v>
      </c>
      <c r="Q176" s="186"/>
      <c r="R176" s="186"/>
      <c r="S176" s="186"/>
      <c r="U176" s="149">
        <f t="shared" si="316"/>
        <v>0</v>
      </c>
      <c r="V176" s="149">
        <f t="shared" ref="V176:CG176" si="347">(V$14&lt;$J176)*U176*(1+$G176*($H176=V$16))+(V$14=$J176)*$M176*$E176+(V$14&gt;$J176)*U176*(1+$N176*($O176=V$16))</f>
        <v>0</v>
      </c>
      <c r="W176" s="149">
        <f t="shared" si="347"/>
        <v>0</v>
      </c>
      <c r="X176" s="149">
        <f t="shared" si="347"/>
        <v>0</v>
      </c>
      <c r="Y176" s="149">
        <f t="shared" si="347"/>
        <v>0</v>
      </c>
      <c r="Z176" s="149">
        <f t="shared" si="347"/>
        <v>0</v>
      </c>
      <c r="AA176" s="149">
        <f t="shared" si="347"/>
        <v>0</v>
      </c>
      <c r="AB176" s="149">
        <f t="shared" si="347"/>
        <v>0</v>
      </c>
      <c r="AC176" s="149">
        <f t="shared" si="347"/>
        <v>0</v>
      </c>
      <c r="AD176" s="149">
        <f t="shared" si="347"/>
        <v>0</v>
      </c>
      <c r="AE176" s="149">
        <f t="shared" si="347"/>
        <v>0</v>
      </c>
      <c r="AF176" s="149">
        <f t="shared" si="347"/>
        <v>0</v>
      </c>
      <c r="AG176" s="149">
        <f t="shared" si="347"/>
        <v>0</v>
      </c>
      <c r="AH176" s="149">
        <f t="shared" si="347"/>
        <v>0</v>
      </c>
      <c r="AI176" s="149">
        <f t="shared" si="347"/>
        <v>0</v>
      </c>
      <c r="AJ176" s="149">
        <f t="shared" si="347"/>
        <v>0</v>
      </c>
      <c r="AK176" s="149">
        <f t="shared" si="347"/>
        <v>0</v>
      </c>
      <c r="AL176" s="149">
        <f t="shared" si="347"/>
        <v>0</v>
      </c>
      <c r="AM176" s="149">
        <f t="shared" si="347"/>
        <v>0</v>
      </c>
      <c r="AN176" s="149">
        <f t="shared" si="347"/>
        <v>0</v>
      </c>
      <c r="AO176" s="149">
        <f t="shared" si="347"/>
        <v>0</v>
      </c>
      <c r="AP176" s="149">
        <f t="shared" si="347"/>
        <v>0</v>
      </c>
      <c r="AQ176" s="149">
        <f t="shared" si="347"/>
        <v>0</v>
      </c>
      <c r="AR176" s="149">
        <f t="shared" si="347"/>
        <v>0</v>
      </c>
      <c r="AS176" s="149">
        <f t="shared" si="347"/>
        <v>0</v>
      </c>
      <c r="AT176" s="149">
        <f t="shared" si="347"/>
        <v>0</v>
      </c>
      <c r="AU176" s="149">
        <f t="shared" si="347"/>
        <v>0</v>
      </c>
      <c r="AV176" s="149">
        <f t="shared" si="347"/>
        <v>0</v>
      </c>
      <c r="AW176" s="149">
        <f t="shared" si="347"/>
        <v>0</v>
      </c>
      <c r="AX176" s="149">
        <f t="shared" si="347"/>
        <v>0</v>
      </c>
      <c r="AY176" s="149">
        <f t="shared" si="347"/>
        <v>0</v>
      </c>
      <c r="AZ176" s="149">
        <f t="shared" si="347"/>
        <v>0</v>
      </c>
      <c r="BA176" s="149">
        <f t="shared" si="347"/>
        <v>0</v>
      </c>
      <c r="BB176" s="149">
        <f t="shared" si="347"/>
        <v>0</v>
      </c>
      <c r="BC176" s="149">
        <f t="shared" si="347"/>
        <v>0</v>
      </c>
      <c r="BD176" s="149">
        <f t="shared" si="347"/>
        <v>0</v>
      </c>
      <c r="BE176" s="149">
        <f t="shared" si="347"/>
        <v>0</v>
      </c>
      <c r="BF176" s="149">
        <f t="shared" si="347"/>
        <v>0</v>
      </c>
      <c r="BG176" s="149">
        <f t="shared" si="347"/>
        <v>0</v>
      </c>
      <c r="BH176" s="149">
        <f t="shared" si="347"/>
        <v>0</v>
      </c>
      <c r="BI176" s="149">
        <f t="shared" si="347"/>
        <v>0</v>
      </c>
      <c r="BJ176" s="149">
        <f t="shared" si="347"/>
        <v>0</v>
      </c>
      <c r="BK176" s="149">
        <f t="shared" si="347"/>
        <v>0</v>
      </c>
      <c r="BL176" s="149">
        <f t="shared" si="347"/>
        <v>0</v>
      </c>
      <c r="BM176" s="149">
        <f t="shared" si="347"/>
        <v>0</v>
      </c>
      <c r="BN176" s="149">
        <f t="shared" si="347"/>
        <v>0</v>
      </c>
      <c r="BO176" s="149">
        <f t="shared" si="347"/>
        <v>0</v>
      </c>
      <c r="BP176" s="149">
        <f t="shared" si="347"/>
        <v>0</v>
      </c>
      <c r="BQ176" s="149">
        <f t="shared" si="347"/>
        <v>0</v>
      </c>
      <c r="BR176" s="149">
        <f t="shared" si="347"/>
        <v>0</v>
      </c>
      <c r="BS176" s="149">
        <f t="shared" si="347"/>
        <v>0</v>
      </c>
      <c r="BT176" s="149">
        <f t="shared" si="347"/>
        <v>0</v>
      </c>
      <c r="BU176" s="149">
        <f t="shared" si="347"/>
        <v>0</v>
      </c>
      <c r="BV176" s="149">
        <f t="shared" si="347"/>
        <v>0</v>
      </c>
      <c r="BW176" s="149">
        <f t="shared" si="347"/>
        <v>0</v>
      </c>
      <c r="BX176" s="149">
        <f t="shared" si="347"/>
        <v>0</v>
      </c>
      <c r="BY176" s="149">
        <f t="shared" si="347"/>
        <v>0</v>
      </c>
      <c r="BZ176" s="149">
        <f t="shared" si="347"/>
        <v>0</v>
      </c>
      <c r="CA176" s="149">
        <f t="shared" si="347"/>
        <v>0</v>
      </c>
      <c r="CB176" s="149">
        <f t="shared" si="347"/>
        <v>0</v>
      </c>
      <c r="CC176" s="149">
        <f t="shared" si="347"/>
        <v>0</v>
      </c>
      <c r="CD176" s="149">
        <f t="shared" si="347"/>
        <v>0</v>
      </c>
      <c r="CE176" s="149">
        <f t="shared" si="347"/>
        <v>0</v>
      </c>
      <c r="CF176" s="149">
        <f t="shared" si="347"/>
        <v>0</v>
      </c>
      <c r="CG176" s="149">
        <f t="shared" si="347"/>
        <v>0</v>
      </c>
      <c r="CH176" s="149">
        <f t="shared" ref="CH176:ES176" si="348">(CH$14&lt;$J176)*CG176*(1+$G176*($H176=CH$16))+(CH$14=$J176)*$M176*$E176+(CH$14&gt;$J176)*CG176*(1+$N176*($O176=CH$16))</f>
        <v>0</v>
      </c>
      <c r="CI176" s="149">
        <f t="shared" si="348"/>
        <v>0</v>
      </c>
      <c r="CJ176" s="149">
        <f t="shared" si="348"/>
        <v>0</v>
      </c>
      <c r="CK176" s="149">
        <f t="shared" si="348"/>
        <v>0</v>
      </c>
      <c r="CL176" s="149">
        <f t="shared" si="348"/>
        <v>0</v>
      </c>
      <c r="CM176" s="149">
        <f t="shared" si="348"/>
        <v>0</v>
      </c>
      <c r="CN176" s="149">
        <f t="shared" si="348"/>
        <v>0</v>
      </c>
      <c r="CO176" s="149">
        <f t="shared" si="348"/>
        <v>0</v>
      </c>
      <c r="CP176" s="149">
        <f t="shared" si="348"/>
        <v>0</v>
      </c>
      <c r="CQ176" s="149">
        <f t="shared" si="348"/>
        <v>0</v>
      </c>
      <c r="CR176" s="149">
        <f t="shared" si="348"/>
        <v>0</v>
      </c>
      <c r="CS176" s="149">
        <f t="shared" si="348"/>
        <v>0</v>
      </c>
      <c r="CT176" s="149">
        <f t="shared" si="348"/>
        <v>0</v>
      </c>
      <c r="CU176" s="149">
        <f t="shared" si="348"/>
        <v>0</v>
      </c>
      <c r="CV176" s="149">
        <f t="shared" si="348"/>
        <v>0</v>
      </c>
      <c r="CW176" s="149">
        <f t="shared" si="348"/>
        <v>0</v>
      </c>
      <c r="CX176" s="149">
        <f t="shared" si="348"/>
        <v>0</v>
      </c>
      <c r="CY176" s="149">
        <f t="shared" si="348"/>
        <v>0</v>
      </c>
      <c r="CZ176" s="149">
        <f t="shared" si="348"/>
        <v>0</v>
      </c>
      <c r="DA176" s="149">
        <f t="shared" si="348"/>
        <v>0</v>
      </c>
      <c r="DB176" s="149">
        <f t="shared" si="348"/>
        <v>0</v>
      </c>
      <c r="DC176" s="149">
        <f t="shared" si="348"/>
        <v>0</v>
      </c>
      <c r="DD176" s="149">
        <f t="shared" si="348"/>
        <v>0</v>
      </c>
      <c r="DE176" s="149">
        <f t="shared" si="348"/>
        <v>0</v>
      </c>
      <c r="DF176" s="149">
        <f t="shared" si="348"/>
        <v>0</v>
      </c>
      <c r="DG176" s="149">
        <f t="shared" si="348"/>
        <v>0</v>
      </c>
      <c r="DH176" s="149">
        <f t="shared" si="348"/>
        <v>0</v>
      </c>
      <c r="DI176" s="149">
        <f t="shared" si="348"/>
        <v>0</v>
      </c>
      <c r="DJ176" s="149">
        <f t="shared" si="348"/>
        <v>0</v>
      </c>
      <c r="DK176" s="149">
        <f t="shared" si="348"/>
        <v>0</v>
      </c>
      <c r="DL176" s="149">
        <f t="shared" si="348"/>
        <v>0</v>
      </c>
      <c r="DM176" s="149">
        <f t="shared" si="348"/>
        <v>0</v>
      </c>
      <c r="DN176" s="149">
        <f t="shared" si="348"/>
        <v>0</v>
      </c>
      <c r="DO176" s="149">
        <f t="shared" si="348"/>
        <v>0</v>
      </c>
      <c r="DP176" s="149">
        <f t="shared" si="348"/>
        <v>0</v>
      </c>
      <c r="DQ176" s="149">
        <f t="shared" si="348"/>
        <v>0</v>
      </c>
      <c r="DR176" s="149">
        <f t="shared" si="348"/>
        <v>0</v>
      </c>
      <c r="DS176" s="149">
        <f t="shared" si="348"/>
        <v>0</v>
      </c>
      <c r="DT176" s="149">
        <f t="shared" si="348"/>
        <v>0</v>
      </c>
      <c r="DU176" s="149">
        <f t="shared" si="348"/>
        <v>0</v>
      </c>
      <c r="DV176" s="149">
        <f t="shared" si="348"/>
        <v>0</v>
      </c>
      <c r="DW176" s="149">
        <f t="shared" si="348"/>
        <v>0</v>
      </c>
      <c r="DX176" s="149">
        <f t="shared" si="348"/>
        <v>0</v>
      </c>
      <c r="DY176" s="149">
        <f t="shared" si="348"/>
        <v>0</v>
      </c>
      <c r="DZ176" s="149">
        <f t="shared" si="348"/>
        <v>0</v>
      </c>
      <c r="EA176" s="149">
        <f t="shared" si="348"/>
        <v>0</v>
      </c>
      <c r="EB176" s="149">
        <f t="shared" si="348"/>
        <v>0</v>
      </c>
      <c r="EC176" s="149">
        <f t="shared" si="348"/>
        <v>0</v>
      </c>
      <c r="ED176" s="149">
        <f t="shared" si="348"/>
        <v>0</v>
      </c>
      <c r="EE176" s="149">
        <f t="shared" si="348"/>
        <v>0</v>
      </c>
      <c r="EF176" s="149">
        <f t="shared" si="348"/>
        <v>0</v>
      </c>
      <c r="EG176" s="149">
        <f t="shared" si="348"/>
        <v>0</v>
      </c>
      <c r="EH176" s="149">
        <f t="shared" si="348"/>
        <v>0</v>
      </c>
      <c r="EI176" s="149">
        <f t="shared" si="348"/>
        <v>0</v>
      </c>
      <c r="EJ176" s="149">
        <f t="shared" si="348"/>
        <v>0</v>
      </c>
      <c r="EK176" s="149">
        <f t="shared" si="348"/>
        <v>0</v>
      </c>
      <c r="EL176" s="149">
        <f t="shared" si="348"/>
        <v>0</v>
      </c>
      <c r="EM176" s="149">
        <f t="shared" si="348"/>
        <v>0</v>
      </c>
      <c r="EN176" s="149">
        <f t="shared" si="348"/>
        <v>0</v>
      </c>
      <c r="EO176" s="149">
        <f t="shared" si="348"/>
        <v>0</v>
      </c>
      <c r="EP176" s="149">
        <f t="shared" si="348"/>
        <v>0</v>
      </c>
      <c r="EQ176" s="149">
        <f t="shared" si="348"/>
        <v>0</v>
      </c>
      <c r="ER176" s="149">
        <f t="shared" si="348"/>
        <v>0</v>
      </c>
      <c r="ES176" s="149">
        <f t="shared" si="348"/>
        <v>0</v>
      </c>
      <c r="ET176" s="149">
        <f t="shared" ref="ET176:EV176" si="349">(ET$14&lt;$J176)*ES176*(1+$G176*($H176=ET$16))+(ET$14=$J176)*$M176*$E176+(ET$14&gt;$J176)*ES176*(1+$N176*($O176=ET$16))</f>
        <v>0</v>
      </c>
      <c r="EU176" s="149">
        <f t="shared" si="349"/>
        <v>0</v>
      </c>
      <c r="EV176" s="149">
        <f t="shared" si="349"/>
        <v>0</v>
      </c>
      <c r="EW176" s="149">
        <f t="shared" si="310"/>
        <v>0</v>
      </c>
      <c r="EX176" s="149">
        <f t="shared" si="311"/>
        <v>0</v>
      </c>
      <c r="EY176" s="149">
        <f t="shared" si="312"/>
        <v>0</v>
      </c>
      <c r="EZ176" s="149">
        <f t="shared" si="313"/>
        <v>0</v>
      </c>
      <c r="FA176" s="149">
        <f t="shared" si="314"/>
        <v>0</v>
      </c>
      <c r="FB176" s="149">
        <f t="shared" si="315"/>
        <v>0</v>
      </c>
    </row>
    <row r="177" spans="2:158" ht="11.25" customHeight="1" outlineLevel="1" x14ac:dyDescent="0.2">
      <c r="B177" s="177"/>
      <c r="C177" s="288">
        <f t="shared" si="298"/>
        <v>13</v>
      </c>
      <c r="D177" s="288">
        <f t="shared" si="297"/>
        <v>0</v>
      </c>
      <c r="E177" s="291">
        <f t="shared" si="299"/>
        <v>0</v>
      </c>
      <c r="F177" s="297"/>
      <c r="G177" s="385"/>
      <c r="H177" s="185">
        <f t="shared" si="300"/>
        <v>2</v>
      </c>
      <c r="I177" s="292">
        <f t="shared" si="301"/>
        <v>31</v>
      </c>
      <c r="J177" s="289">
        <f t="shared" si="302"/>
        <v>43404</v>
      </c>
      <c r="K177" s="298"/>
      <c r="L177" s="187">
        <f t="shared" si="303"/>
        <v>0</v>
      </c>
      <c r="M177" s="186">
        <f t="shared" si="304"/>
        <v>0</v>
      </c>
      <c r="N177" s="385"/>
      <c r="O177" s="185">
        <f t="shared" si="305"/>
        <v>10</v>
      </c>
      <c r="Q177" s="186"/>
      <c r="R177" s="186"/>
      <c r="S177" s="186"/>
      <c r="U177" s="149">
        <f t="shared" si="316"/>
        <v>0</v>
      </c>
      <c r="V177" s="149">
        <f t="shared" ref="V177:CG177" si="350">(V$14&lt;$J177)*U177*(1+$G177*($H177=V$16))+(V$14=$J177)*$M177*$E177+(V$14&gt;$J177)*U177*(1+$N177*($O177=V$16))</f>
        <v>0</v>
      </c>
      <c r="W177" s="149">
        <f t="shared" si="350"/>
        <v>0</v>
      </c>
      <c r="X177" s="149">
        <f t="shared" si="350"/>
        <v>0</v>
      </c>
      <c r="Y177" s="149">
        <f t="shared" si="350"/>
        <v>0</v>
      </c>
      <c r="Z177" s="149">
        <f t="shared" si="350"/>
        <v>0</v>
      </c>
      <c r="AA177" s="149">
        <f t="shared" si="350"/>
        <v>0</v>
      </c>
      <c r="AB177" s="149">
        <f t="shared" si="350"/>
        <v>0</v>
      </c>
      <c r="AC177" s="149">
        <f t="shared" si="350"/>
        <v>0</v>
      </c>
      <c r="AD177" s="149">
        <f t="shared" si="350"/>
        <v>0</v>
      </c>
      <c r="AE177" s="149">
        <f t="shared" si="350"/>
        <v>0</v>
      </c>
      <c r="AF177" s="149">
        <f t="shared" si="350"/>
        <v>0</v>
      </c>
      <c r="AG177" s="149">
        <f t="shared" si="350"/>
        <v>0</v>
      </c>
      <c r="AH177" s="149">
        <f t="shared" si="350"/>
        <v>0</v>
      </c>
      <c r="AI177" s="149">
        <f t="shared" si="350"/>
        <v>0</v>
      </c>
      <c r="AJ177" s="149">
        <f t="shared" si="350"/>
        <v>0</v>
      </c>
      <c r="AK177" s="149">
        <f t="shared" si="350"/>
        <v>0</v>
      </c>
      <c r="AL177" s="149">
        <f t="shared" si="350"/>
        <v>0</v>
      </c>
      <c r="AM177" s="149">
        <f t="shared" si="350"/>
        <v>0</v>
      </c>
      <c r="AN177" s="149">
        <f t="shared" si="350"/>
        <v>0</v>
      </c>
      <c r="AO177" s="149">
        <f t="shared" si="350"/>
        <v>0</v>
      </c>
      <c r="AP177" s="149">
        <f t="shared" si="350"/>
        <v>0</v>
      </c>
      <c r="AQ177" s="149">
        <f t="shared" si="350"/>
        <v>0</v>
      </c>
      <c r="AR177" s="149">
        <f t="shared" si="350"/>
        <v>0</v>
      </c>
      <c r="AS177" s="149">
        <f t="shared" si="350"/>
        <v>0</v>
      </c>
      <c r="AT177" s="149">
        <f t="shared" si="350"/>
        <v>0</v>
      </c>
      <c r="AU177" s="149">
        <f t="shared" si="350"/>
        <v>0</v>
      </c>
      <c r="AV177" s="149">
        <f t="shared" si="350"/>
        <v>0</v>
      </c>
      <c r="AW177" s="149">
        <f t="shared" si="350"/>
        <v>0</v>
      </c>
      <c r="AX177" s="149">
        <f t="shared" si="350"/>
        <v>0</v>
      </c>
      <c r="AY177" s="149">
        <f t="shared" si="350"/>
        <v>0</v>
      </c>
      <c r="AZ177" s="149">
        <f t="shared" si="350"/>
        <v>0</v>
      </c>
      <c r="BA177" s="149">
        <f t="shared" si="350"/>
        <v>0</v>
      </c>
      <c r="BB177" s="149">
        <f t="shared" si="350"/>
        <v>0</v>
      </c>
      <c r="BC177" s="149">
        <f t="shared" si="350"/>
        <v>0</v>
      </c>
      <c r="BD177" s="149">
        <f t="shared" si="350"/>
        <v>0</v>
      </c>
      <c r="BE177" s="149">
        <f t="shared" si="350"/>
        <v>0</v>
      </c>
      <c r="BF177" s="149">
        <f t="shared" si="350"/>
        <v>0</v>
      </c>
      <c r="BG177" s="149">
        <f t="shared" si="350"/>
        <v>0</v>
      </c>
      <c r="BH177" s="149">
        <f t="shared" si="350"/>
        <v>0</v>
      </c>
      <c r="BI177" s="149">
        <f t="shared" si="350"/>
        <v>0</v>
      </c>
      <c r="BJ177" s="149">
        <f t="shared" si="350"/>
        <v>0</v>
      </c>
      <c r="BK177" s="149">
        <f t="shared" si="350"/>
        <v>0</v>
      </c>
      <c r="BL177" s="149">
        <f t="shared" si="350"/>
        <v>0</v>
      </c>
      <c r="BM177" s="149">
        <f t="shared" si="350"/>
        <v>0</v>
      </c>
      <c r="BN177" s="149">
        <f t="shared" si="350"/>
        <v>0</v>
      </c>
      <c r="BO177" s="149">
        <f t="shared" si="350"/>
        <v>0</v>
      </c>
      <c r="BP177" s="149">
        <f t="shared" si="350"/>
        <v>0</v>
      </c>
      <c r="BQ177" s="149">
        <f t="shared" si="350"/>
        <v>0</v>
      </c>
      <c r="BR177" s="149">
        <f t="shared" si="350"/>
        <v>0</v>
      </c>
      <c r="BS177" s="149">
        <f t="shared" si="350"/>
        <v>0</v>
      </c>
      <c r="BT177" s="149">
        <f t="shared" si="350"/>
        <v>0</v>
      </c>
      <c r="BU177" s="149">
        <f t="shared" si="350"/>
        <v>0</v>
      </c>
      <c r="BV177" s="149">
        <f t="shared" si="350"/>
        <v>0</v>
      </c>
      <c r="BW177" s="149">
        <f t="shared" si="350"/>
        <v>0</v>
      </c>
      <c r="BX177" s="149">
        <f t="shared" si="350"/>
        <v>0</v>
      </c>
      <c r="BY177" s="149">
        <f t="shared" si="350"/>
        <v>0</v>
      </c>
      <c r="BZ177" s="149">
        <f t="shared" si="350"/>
        <v>0</v>
      </c>
      <c r="CA177" s="149">
        <f t="shared" si="350"/>
        <v>0</v>
      </c>
      <c r="CB177" s="149">
        <f t="shared" si="350"/>
        <v>0</v>
      </c>
      <c r="CC177" s="149">
        <f t="shared" si="350"/>
        <v>0</v>
      </c>
      <c r="CD177" s="149">
        <f t="shared" si="350"/>
        <v>0</v>
      </c>
      <c r="CE177" s="149">
        <f t="shared" si="350"/>
        <v>0</v>
      </c>
      <c r="CF177" s="149">
        <f t="shared" si="350"/>
        <v>0</v>
      </c>
      <c r="CG177" s="149">
        <f t="shared" si="350"/>
        <v>0</v>
      </c>
      <c r="CH177" s="149">
        <f t="shared" ref="CH177:ES177" si="351">(CH$14&lt;$J177)*CG177*(1+$G177*($H177=CH$16))+(CH$14=$J177)*$M177*$E177+(CH$14&gt;$J177)*CG177*(1+$N177*($O177=CH$16))</f>
        <v>0</v>
      </c>
      <c r="CI177" s="149">
        <f t="shared" si="351"/>
        <v>0</v>
      </c>
      <c r="CJ177" s="149">
        <f t="shared" si="351"/>
        <v>0</v>
      </c>
      <c r="CK177" s="149">
        <f t="shared" si="351"/>
        <v>0</v>
      </c>
      <c r="CL177" s="149">
        <f t="shared" si="351"/>
        <v>0</v>
      </c>
      <c r="CM177" s="149">
        <f t="shared" si="351"/>
        <v>0</v>
      </c>
      <c r="CN177" s="149">
        <f t="shared" si="351"/>
        <v>0</v>
      </c>
      <c r="CO177" s="149">
        <f t="shared" si="351"/>
        <v>0</v>
      </c>
      <c r="CP177" s="149">
        <f t="shared" si="351"/>
        <v>0</v>
      </c>
      <c r="CQ177" s="149">
        <f t="shared" si="351"/>
        <v>0</v>
      </c>
      <c r="CR177" s="149">
        <f t="shared" si="351"/>
        <v>0</v>
      </c>
      <c r="CS177" s="149">
        <f t="shared" si="351"/>
        <v>0</v>
      </c>
      <c r="CT177" s="149">
        <f t="shared" si="351"/>
        <v>0</v>
      </c>
      <c r="CU177" s="149">
        <f t="shared" si="351"/>
        <v>0</v>
      </c>
      <c r="CV177" s="149">
        <f t="shared" si="351"/>
        <v>0</v>
      </c>
      <c r="CW177" s="149">
        <f t="shared" si="351"/>
        <v>0</v>
      </c>
      <c r="CX177" s="149">
        <f t="shared" si="351"/>
        <v>0</v>
      </c>
      <c r="CY177" s="149">
        <f t="shared" si="351"/>
        <v>0</v>
      </c>
      <c r="CZ177" s="149">
        <f t="shared" si="351"/>
        <v>0</v>
      </c>
      <c r="DA177" s="149">
        <f t="shared" si="351"/>
        <v>0</v>
      </c>
      <c r="DB177" s="149">
        <f t="shared" si="351"/>
        <v>0</v>
      </c>
      <c r="DC177" s="149">
        <f t="shared" si="351"/>
        <v>0</v>
      </c>
      <c r="DD177" s="149">
        <f t="shared" si="351"/>
        <v>0</v>
      </c>
      <c r="DE177" s="149">
        <f t="shared" si="351"/>
        <v>0</v>
      </c>
      <c r="DF177" s="149">
        <f t="shared" si="351"/>
        <v>0</v>
      </c>
      <c r="DG177" s="149">
        <f t="shared" si="351"/>
        <v>0</v>
      </c>
      <c r="DH177" s="149">
        <f t="shared" si="351"/>
        <v>0</v>
      </c>
      <c r="DI177" s="149">
        <f t="shared" si="351"/>
        <v>0</v>
      </c>
      <c r="DJ177" s="149">
        <f t="shared" si="351"/>
        <v>0</v>
      </c>
      <c r="DK177" s="149">
        <f t="shared" si="351"/>
        <v>0</v>
      </c>
      <c r="DL177" s="149">
        <f t="shared" si="351"/>
        <v>0</v>
      </c>
      <c r="DM177" s="149">
        <f t="shared" si="351"/>
        <v>0</v>
      </c>
      <c r="DN177" s="149">
        <f t="shared" si="351"/>
        <v>0</v>
      </c>
      <c r="DO177" s="149">
        <f t="shared" si="351"/>
        <v>0</v>
      </c>
      <c r="DP177" s="149">
        <f t="shared" si="351"/>
        <v>0</v>
      </c>
      <c r="DQ177" s="149">
        <f t="shared" si="351"/>
        <v>0</v>
      </c>
      <c r="DR177" s="149">
        <f t="shared" si="351"/>
        <v>0</v>
      </c>
      <c r="DS177" s="149">
        <f t="shared" si="351"/>
        <v>0</v>
      </c>
      <c r="DT177" s="149">
        <f t="shared" si="351"/>
        <v>0</v>
      </c>
      <c r="DU177" s="149">
        <f t="shared" si="351"/>
        <v>0</v>
      </c>
      <c r="DV177" s="149">
        <f t="shared" si="351"/>
        <v>0</v>
      </c>
      <c r="DW177" s="149">
        <f t="shared" si="351"/>
        <v>0</v>
      </c>
      <c r="DX177" s="149">
        <f t="shared" si="351"/>
        <v>0</v>
      </c>
      <c r="DY177" s="149">
        <f t="shared" si="351"/>
        <v>0</v>
      </c>
      <c r="DZ177" s="149">
        <f t="shared" si="351"/>
        <v>0</v>
      </c>
      <c r="EA177" s="149">
        <f t="shared" si="351"/>
        <v>0</v>
      </c>
      <c r="EB177" s="149">
        <f t="shared" si="351"/>
        <v>0</v>
      </c>
      <c r="EC177" s="149">
        <f t="shared" si="351"/>
        <v>0</v>
      </c>
      <c r="ED177" s="149">
        <f t="shared" si="351"/>
        <v>0</v>
      </c>
      <c r="EE177" s="149">
        <f t="shared" si="351"/>
        <v>0</v>
      </c>
      <c r="EF177" s="149">
        <f t="shared" si="351"/>
        <v>0</v>
      </c>
      <c r="EG177" s="149">
        <f t="shared" si="351"/>
        <v>0</v>
      </c>
      <c r="EH177" s="149">
        <f t="shared" si="351"/>
        <v>0</v>
      </c>
      <c r="EI177" s="149">
        <f t="shared" si="351"/>
        <v>0</v>
      </c>
      <c r="EJ177" s="149">
        <f t="shared" si="351"/>
        <v>0</v>
      </c>
      <c r="EK177" s="149">
        <f t="shared" si="351"/>
        <v>0</v>
      </c>
      <c r="EL177" s="149">
        <f t="shared" si="351"/>
        <v>0</v>
      </c>
      <c r="EM177" s="149">
        <f t="shared" si="351"/>
        <v>0</v>
      </c>
      <c r="EN177" s="149">
        <f t="shared" si="351"/>
        <v>0</v>
      </c>
      <c r="EO177" s="149">
        <f t="shared" si="351"/>
        <v>0</v>
      </c>
      <c r="EP177" s="149">
        <f t="shared" si="351"/>
        <v>0</v>
      </c>
      <c r="EQ177" s="149">
        <f t="shared" si="351"/>
        <v>0</v>
      </c>
      <c r="ER177" s="149">
        <f t="shared" si="351"/>
        <v>0</v>
      </c>
      <c r="ES177" s="149">
        <f t="shared" si="351"/>
        <v>0</v>
      </c>
      <c r="ET177" s="149">
        <f t="shared" ref="ET177:EV177" si="352">(ET$14&lt;$J177)*ES177*(1+$G177*($H177=ET$16))+(ET$14=$J177)*$M177*$E177+(ET$14&gt;$J177)*ES177*(1+$N177*($O177=ET$16))</f>
        <v>0</v>
      </c>
      <c r="EU177" s="149">
        <f t="shared" si="352"/>
        <v>0</v>
      </c>
      <c r="EV177" s="149">
        <f t="shared" si="352"/>
        <v>0</v>
      </c>
      <c r="EW177" s="149">
        <f t="shared" si="310"/>
        <v>0</v>
      </c>
      <c r="EX177" s="149">
        <f t="shared" si="311"/>
        <v>0</v>
      </c>
      <c r="EY177" s="149">
        <f t="shared" si="312"/>
        <v>0</v>
      </c>
      <c r="EZ177" s="149">
        <f t="shared" si="313"/>
        <v>0</v>
      </c>
      <c r="FA177" s="149">
        <f t="shared" si="314"/>
        <v>0</v>
      </c>
      <c r="FB177" s="149">
        <f t="shared" si="315"/>
        <v>0</v>
      </c>
    </row>
    <row r="178" spans="2:158" ht="11.25" customHeight="1" outlineLevel="1" x14ac:dyDescent="0.2">
      <c r="B178" s="177"/>
      <c r="C178" s="288">
        <f t="shared" si="298"/>
        <v>14</v>
      </c>
      <c r="D178" s="288">
        <f t="shared" si="297"/>
        <v>0</v>
      </c>
      <c r="E178" s="291">
        <f t="shared" si="299"/>
        <v>0</v>
      </c>
      <c r="F178" s="297"/>
      <c r="G178" s="385"/>
      <c r="H178" s="185">
        <f t="shared" si="300"/>
        <v>2</v>
      </c>
      <c r="I178" s="292">
        <f t="shared" si="301"/>
        <v>31</v>
      </c>
      <c r="J178" s="289">
        <f t="shared" si="302"/>
        <v>43404</v>
      </c>
      <c r="K178" s="298"/>
      <c r="L178" s="187">
        <f t="shared" si="303"/>
        <v>0</v>
      </c>
      <c r="M178" s="186">
        <f t="shared" si="304"/>
        <v>0</v>
      </c>
      <c r="N178" s="385"/>
      <c r="O178" s="185">
        <f t="shared" si="305"/>
        <v>10</v>
      </c>
      <c r="Q178" s="186"/>
      <c r="R178" s="186"/>
      <c r="S178" s="186"/>
      <c r="U178" s="149">
        <f t="shared" si="316"/>
        <v>0</v>
      </c>
      <c r="V178" s="149">
        <f t="shared" ref="V178:CG178" si="353">(V$14&lt;$J178)*U178*(1+$G178*($H178=V$16))+(V$14=$J178)*$M178*$E178+(V$14&gt;$J178)*U178*(1+$N178*($O178=V$16))</f>
        <v>0</v>
      </c>
      <c r="W178" s="149">
        <f t="shared" si="353"/>
        <v>0</v>
      </c>
      <c r="X178" s="149">
        <f t="shared" si="353"/>
        <v>0</v>
      </c>
      <c r="Y178" s="149">
        <f t="shared" si="353"/>
        <v>0</v>
      </c>
      <c r="Z178" s="149">
        <f t="shared" si="353"/>
        <v>0</v>
      </c>
      <c r="AA178" s="149">
        <f t="shared" si="353"/>
        <v>0</v>
      </c>
      <c r="AB178" s="149">
        <f t="shared" si="353"/>
        <v>0</v>
      </c>
      <c r="AC178" s="149">
        <f t="shared" si="353"/>
        <v>0</v>
      </c>
      <c r="AD178" s="149">
        <f t="shared" si="353"/>
        <v>0</v>
      </c>
      <c r="AE178" s="149">
        <f t="shared" si="353"/>
        <v>0</v>
      </c>
      <c r="AF178" s="149">
        <f t="shared" si="353"/>
        <v>0</v>
      </c>
      <c r="AG178" s="149">
        <f t="shared" si="353"/>
        <v>0</v>
      </c>
      <c r="AH178" s="149">
        <f t="shared" si="353"/>
        <v>0</v>
      </c>
      <c r="AI178" s="149">
        <f t="shared" si="353"/>
        <v>0</v>
      </c>
      <c r="AJ178" s="149">
        <f t="shared" si="353"/>
        <v>0</v>
      </c>
      <c r="AK178" s="149">
        <f t="shared" si="353"/>
        <v>0</v>
      </c>
      <c r="AL178" s="149">
        <f t="shared" si="353"/>
        <v>0</v>
      </c>
      <c r="AM178" s="149">
        <f t="shared" si="353"/>
        <v>0</v>
      </c>
      <c r="AN178" s="149">
        <f t="shared" si="353"/>
        <v>0</v>
      </c>
      <c r="AO178" s="149">
        <f t="shared" si="353"/>
        <v>0</v>
      </c>
      <c r="AP178" s="149">
        <f t="shared" si="353"/>
        <v>0</v>
      </c>
      <c r="AQ178" s="149">
        <f t="shared" si="353"/>
        <v>0</v>
      </c>
      <c r="AR178" s="149">
        <f t="shared" si="353"/>
        <v>0</v>
      </c>
      <c r="AS178" s="149">
        <f t="shared" si="353"/>
        <v>0</v>
      </c>
      <c r="AT178" s="149">
        <f t="shared" si="353"/>
        <v>0</v>
      </c>
      <c r="AU178" s="149">
        <f t="shared" si="353"/>
        <v>0</v>
      </c>
      <c r="AV178" s="149">
        <f t="shared" si="353"/>
        <v>0</v>
      </c>
      <c r="AW178" s="149">
        <f t="shared" si="353"/>
        <v>0</v>
      </c>
      <c r="AX178" s="149">
        <f t="shared" si="353"/>
        <v>0</v>
      </c>
      <c r="AY178" s="149">
        <f t="shared" si="353"/>
        <v>0</v>
      </c>
      <c r="AZ178" s="149">
        <f t="shared" si="353"/>
        <v>0</v>
      </c>
      <c r="BA178" s="149">
        <f t="shared" si="353"/>
        <v>0</v>
      </c>
      <c r="BB178" s="149">
        <f t="shared" si="353"/>
        <v>0</v>
      </c>
      <c r="BC178" s="149">
        <f t="shared" si="353"/>
        <v>0</v>
      </c>
      <c r="BD178" s="149">
        <f t="shared" si="353"/>
        <v>0</v>
      </c>
      <c r="BE178" s="149">
        <f t="shared" si="353"/>
        <v>0</v>
      </c>
      <c r="BF178" s="149">
        <f t="shared" si="353"/>
        <v>0</v>
      </c>
      <c r="BG178" s="149">
        <f t="shared" si="353"/>
        <v>0</v>
      </c>
      <c r="BH178" s="149">
        <f t="shared" si="353"/>
        <v>0</v>
      </c>
      <c r="BI178" s="149">
        <f t="shared" si="353"/>
        <v>0</v>
      </c>
      <c r="BJ178" s="149">
        <f t="shared" si="353"/>
        <v>0</v>
      </c>
      <c r="BK178" s="149">
        <f t="shared" si="353"/>
        <v>0</v>
      </c>
      <c r="BL178" s="149">
        <f t="shared" si="353"/>
        <v>0</v>
      </c>
      <c r="BM178" s="149">
        <f t="shared" si="353"/>
        <v>0</v>
      </c>
      <c r="BN178" s="149">
        <f t="shared" si="353"/>
        <v>0</v>
      </c>
      <c r="BO178" s="149">
        <f t="shared" si="353"/>
        <v>0</v>
      </c>
      <c r="BP178" s="149">
        <f t="shared" si="353"/>
        <v>0</v>
      </c>
      <c r="BQ178" s="149">
        <f t="shared" si="353"/>
        <v>0</v>
      </c>
      <c r="BR178" s="149">
        <f t="shared" si="353"/>
        <v>0</v>
      </c>
      <c r="BS178" s="149">
        <f t="shared" si="353"/>
        <v>0</v>
      </c>
      <c r="BT178" s="149">
        <f t="shared" si="353"/>
        <v>0</v>
      </c>
      <c r="BU178" s="149">
        <f t="shared" si="353"/>
        <v>0</v>
      </c>
      <c r="BV178" s="149">
        <f t="shared" si="353"/>
        <v>0</v>
      </c>
      <c r="BW178" s="149">
        <f t="shared" si="353"/>
        <v>0</v>
      </c>
      <c r="BX178" s="149">
        <f t="shared" si="353"/>
        <v>0</v>
      </c>
      <c r="BY178" s="149">
        <f t="shared" si="353"/>
        <v>0</v>
      </c>
      <c r="BZ178" s="149">
        <f t="shared" si="353"/>
        <v>0</v>
      </c>
      <c r="CA178" s="149">
        <f t="shared" si="353"/>
        <v>0</v>
      </c>
      <c r="CB178" s="149">
        <f t="shared" si="353"/>
        <v>0</v>
      </c>
      <c r="CC178" s="149">
        <f t="shared" si="353"/>
        <v>0</v>
      </c>
      <c r="CD178" s="149">
        <f t="shared" si="353"/>
        <v>0</v>
      </c>
      <c r="CE178" s="149">
        <f t="shared" si="353"/>
        <v>0</v>
      </c>
      <c r="CF178" s="149">
        <f t="shared" si="353"/>
        <v>0</v>
      </c>
      <c r="CG178" s="149">
        <f t="shared" si="353"/>
        <v>0</v>
      </c>
      <c r="CH178" s="149">
        <f t="shared" ref="CH178:ES178" si="354">(CH$14&lt;$J178)*CG178*(1+$G178*($H178=CH$16))+(CH$14=$J178)*$M178*$E178+(CH$14&gt;$J178)*CG178*(1+$N178*($O178=CH$16))</f>
        <v>0</v>
      </c>
      <c r="CI178" s="149">
        <f t="shared" si="354"/>
        <v>0</v>
      </c>
      <c r="CJ178" s="149">
        <f t="shared" si="354"/>
        <v>0</v>
      </c>
      <c r="CK178" s="149">
        <f t="shared" si="354"/>
        <v>0</v>
      </c>
      <c r="CL178" s="149">
        <f t="shared" si="354"/>
        <v>0</v>
      </c>
      <c r="CM178" s="149">
        <f t="shared" si="354"/>
        <v>0</v>
      </c>
      <c r="CN178" s="149">
        <f t="shared" si="354"/>
        <v>0</v>
      </c>
      <c r="CO178" s="149">
        <f t="shared" si="354"/>
        <v>0</v>
      </c>
      <c r="CP178" s="149">
        <f t="shared" si="354"/>
        <v>0</v>
      </c>
      <c r="CQ178" s="149">
        <f t="shared" si="354"/>
        <v>0</v>
      </c>
      <c r="CR178" s="149">
        <f t="shared" si="354"/>
        <v>0</v>
      </c>
      <c r="CS178" s="149">
        <f t="shared" si="354"/>
        <v>0</v>
      </c>
      <c r="CT178" s="149">
        <f t="shared" si="354"/>
        <v>0</v>
      </c>
      <c r="CU178" s="149">
        <f t="shared" si="354"/>
        <v>0</v>
      </c>
      <c r="CV178" s="149">
        <f t="shared" si="354"/>
        <v>0</v>
      </c>
      <c r="CW178" s="149">
        <f t="shared" si="354"/>
        <v>0</v>
      </c>
      <c r="CX178" s="149">
        <f t="shared" si="354"/>
        <v>0</v>
      </c>
      <c r="CY178" s="149">
        <f t="shared" si="354"/>
        <v>0</v>
      </c>
      <c r="CZ178" s="149">
        <f t="shared" si="354"/>
        <v>0</v>
      </c>
      <c r="DA178" s="149">
        <f t="shared" si="354"/>
        <v>0</v>
      </c>
      <c r="DB178" s="149">
        <f t="shared" si="354"/>
        <v>0</v>
      </c>
      <c r="DC178" s="149">
        <f t="shared" si="354"/>
        <v>0</v>
      </c>
      <c r="DD178" s="149">
        <f t="shared" si="354"/>
        <v>0</v>
      </c>
      <c r="DE178" s="149">
        <f t="shared" si="354"/>
        <v>0</v>
      </c>
      <c r="DF178" s="149">
        <f t="shared" si="354"/>
        <v>0</v>
      </c>
      <c r="DG178" s="149">
        <f t="shared" si="354"/>
        <v>0</v>
      </c>
      <c r="DH178" s="149">
        <f t="shared" si="354"/>
        <v>0</v>
      </c>
      <c r="DI178" s="149">
        <f t="shared" si="354"/>
        <v>0</v>
      </c>
      <c r="DJ178" s="149">
        <f t="shared" si="354"/>
        <v>0</v>
      </c>
      <c r="DK178" s="149">
        <f t="shared" si="354"/>
        <v>0</v>
      </c>
      <c r="DL178" s="149">
        <f t="shared" si="354"/>
        <v>0</v>
      </c>
      <c r="DM178" s="149">
        <f t="shared" si="354"/>
        <v>0</v>
      </c>
      <c r="DN178" s="149">
        <f t="shared" si="354"/>
        <v>0</v>
      </c>
      <c r="DO178" s="149">
        <f t="shared" si="354"/>
        <v>0</v>
      </c>
      <c r="DP178" s="149">
        <f t="shared" si="354"/>
        <v>0</v>
      </c>
      <c r="DQ178" s="149">
        <f t="shared" si="354"/>
        <v>0</v>
      </c>
      <c r="DR178" s="149">
        <f t="shared" si="354"/>
        <v>0</v>
      </c>
      <c r="DS178" s="149">
        <f t="shared" si="354"/>
        <v>0</v>
      </c>
      <c r="DT178" s="149">
        <f t="shared" si="354"/>
        <v>0</v>
      </c>
      <c r="DU178" s="149">
        <f t="shared" si="354"/>
        <v>0</v>
      </c>
      <c r="DV178" s="149">
        <f t="shared" si="354"/>
        <v>0</v>
      </c>
      <c r="DW178" s="149">
        <f t="shared" si="354"/>
        <v>0</v>
      </c>
      <c r="DX178" s="149">
        <f t="shared" si="354"/>
        <v>0</v>
      </c>
      <c r="DY178" s="149">
        <f t="shared" si="354"/>
        <v>0</v>
      </c>
      <c r="DZ178" s="149">
        <f t="shared" si="354"/>
        <v>0</v>
      </c>
      <c r="EA178" s="149">
        <f t="shared" si="354"/>
        <v>0</v>
      </c>
      <c r="EB178" s="149">
        <f t="shared" si="354"/>
        <v>0</v>
      </c>
      <c r="EC178" s="149">
        <f t="shared" si="354"/>
        <v>0</v>
      </c>
      <c r="ED178" s="149">
        <f t="shared" si="354"/>
        <v>0</v>
      </c>
      <c r="EE178" s="149">
        <f t="shared" si="354"/>
        <v>0</v>
      </c>
      <c r="EF178" s="149">
        <f t="shared" si="354"/>
        <v>0</v>
      </c>
      <c r="EG178" s="149">
        <f t="shared" si="354"/>
        <v>0</v>
      </c>
      <c r="EH178" s="149">
        <f t="shared" si="354"/>
        <v>0</v>
      </c>
      <c r="EI178" s="149">
        <f t="shared" si="354"/>
        <v>0</v>
      </c>
      <c r="EJ178" s="149">
        <f t="shared" si="354"/>
        <v>0</v>
      </c>
      <c r="EK178" s="149">
        <f t="shared" si="354"/>
        <v>0</v>
      </c>
      <c r="EL178" s="149">
        <f t="shared" si="354"/>
        <v>0</v>
      </c>
      <c r="EM178" s="149">
        <f t="shared" si="354"/>
        <v>0</v>
      </c>
      <c r="EN178" s="149">
        <f t="shared" si="354"/>
        <v>0</v>
      </c>
      <c r="EO178" s="149">
        <f t="shared" si="354"/>
        <v>0</v>
      </c>
      <c r="EP178" s="149">
        <f t="shared" si="354"/>
        <v>0</v>
      </c>
      <c r="EQ178" s="149">
        <f t="shared" si="354"/>
        <v>0</v>
      </c>
      <c r="ER178" s="149">
        <f t="shared" si="354"/>
        <v>0</v>
      </c>
      <c r="ES178" s="149">
        <f t="shared" si="354"/>
        <v>0</v>
      </c>
      <c r="ET178" s="149">
        <f t="shared" ref="ET178:EV178" si="355">(ET$14&lt;$J178)*ES178*(1+$G178*($H178=ET$16))+(ET$14=$J178)*$M178*$E178+(ET$14&gt;$J178)*ES178*(1+$N178*($O178=ET$16))</f>
        <v>0</v>
      </c>
      <c r="EU178" s="149">
        <f t="shared" si="355"/>
        <v>0</v>
      </c>
      <c r="EV178" s="149">
        <f t="shared" si="355"/>
        <v>0</v>
      </c>
      <c r="EW178" s="149">
        <f t="shared" si="310"/>
        <v>0</v>
      </c>
      <c r="EX178" s="149">
        <f t="shared" si="311"/>
        <v>0</v>
      </c>
      <c r="EY178" s="149">
        <f t="shared" si="312"/>
        <v>0</v>
      </c>
      <c r="EZ178" s="149">
        <f t="shared" si="313"/>
        <v>0</v>
      </c>
      <c r="FA178" s="149">
        <f t="shared" si="314"/>
        <v>0</v>
      </c>
      <c r="FB178" s="149">
        <f t="shared" si="315"/>
        <v>0</v>
      </c>
    </row>
    <row r="179" spans="2:158" ht="11.25" customHeight="1" outlineLevel="1" x14ac:dyDescent="0.2">
      <c r="B179" s="177"/>
      <c r="C179" s="288">
        <f t="shared" si="298"/>
        <v>15</v>
      </c>
      <c r="D179" s="288">
        <f t="shared" si="297"/>
        <v>0</v>
      </c>
      <c r="E179" s="291">
        <f t="shared" si="299"/>
        <v>0</v>
      </c>
      <c r="F179" s="297"/>
      <c r="G179" s="385"/>
      <c r="H179" s="185">
        <f t="shared" si="300"/>
        <v>2</v>
      </c>
      <c r="I179" s="292">
        <f t="shared" si="301"/>
        <v>31</v>
      </c>
      <c r="J179" s="289">
        <f t="shared" si="302"/>
        <v>43404</v>
      </c>
      <c r="K179" s="298"/>
      <c r="L179" s="187">
        <f t="shared" si="303"/>
        <v>0</v>
      </c>
      <c r="M179" s="186">
        <f t="shared" si="304"/>
        <v>0</v>
      </c>
      <c r="N179" s="385"/>
      <c r="O179" s="185">
        <f t="shared" si="305"/>
        <v>10</v>
      </c>
      <c r="Q179" s="186"/>
      <c r="R179" s="186"/>
      <c r="S179" s="186"/>
      <c r="U179" s="149">
        <f t="shared" si="316"/>
        <v>0</v>
      </c>
      <c r="V179" s="149">
        <f t="shared" ref="V179:CG179" si="356">(V$14&lt;$J179)*U179*(1+$G179*($H179=V$16))+(V$14=$J179)*$M179*$E179+(V$14&gt;$J179)*U179*(1+$N179*($O179=V$16))</f>
        <v>0</v>
      </c>
      <c r="W179" s="149">
        <f t="shared" si="356"/>
        <v>0</v>
      </c>
      <c r="X179" s="149">
        <f t="shared" si="356"/>
        <v>0</v>
      </c>
      <c r="Y179" s="149">
        <f t="shared" si="356"/>
        <v>0</v>
      </c>
      <c r="Z179" s="149">
        <f t="shared" si="356"/>
        <v>0</v>
      </c>
      <c r="AA179" s="149">
        <f t="shared" si="356"/>
        <v>0</v>
      </c>
      <c r="AB179" s="149">
        <f t="shared" si="356"/>
        <v>0</v>
      </c>
      <c r="AC179" s="149">
        <f t="shared" si="356"/>
        <v>0</v>
      </c>
      <c r="AD179" s="149">
        <f t="shared" si="356"/>
        <v>0</v>
      </c>
      <c r="AE179" s="149">
        <f t="shared" si="356"/>
        <v>0</v>
      </c>
      <c r="AF179" s="149">
        <f t="shared" si="356"/>
        <v>0</v>
      </c>
      <c r="AG179" s="149">
        <f t="shared" si="356"/>
        <v>0</v>
      </c>
      <c r="AH179" s="149">
        <f t="shared" si="356"/>
        <v>0</v>
      </c>
      <c r="AI179" s="149">
        <f t="shared" si="356"/>
        <v>0</v>
      </c>
      <c r="AJ179" s="149">
        <f t="shared" si="356"/>
        <v>0</v>
      </c>
      <c r="AK179" s="149">
        <f t="shared" si="356"/>
        <v>0</v>
      </c>
      <c r="AL179" s="149">
        <f t="shared" si="356"/>
        <v>0</v>
      </c>
      <c r="AM179" s="149">
        <f t="shared" si="356"/>
        <v>0</v>
      </c>
      <c r="AN179" s="149">
        <f t="shared" si="356"/>
        <v>0</v>
      </c>
      <c r="AO179" s="149">
        <f t="shared" si="356"/>
        <v>0</v>
      </c>
      <c r="AP179" s="149">
        <f t="shared" si="356"/>
        <v>0</v>
      </c>
      <c r="AQ179" s="149">
        <f t="shared" si="356"/>
        <v>0</v>
      </c>
      <c r="AR179" s="149">
        <f t="shared" si="356"/>
        <v>0</v>
      </c>
      <c r="AS179" s="149">
        <f t="shared" si="356"/>
        <v>0</v>
      </c>
      <c r="AT179" s="149">
        <f t="shared" si="356"/>
        <v>0</v>
      </c>
      <c r="AU179" s="149">
        <f t="shared" si="356"/>
        <v>0</v>
      </c>
      <c r="AV179" s="149">
        <f t="shared" si="356"/>
        <v>0</v>
      </c>
      <c r="AW179" s="149">
        <f t="shared" si="356"/>
        <v>0</v>
      </c>
      <c r="AX179" s="149">
        <f t="shared" si="356"/>
        <v>0</v>
      </c>
      <c r="AY179" s="149">
        <f t="shared" si="356"/>
        <v>0</v>
      </c>
      <c r="AZ179" s="149">
        <f t="shared" si="356"/>
        <v>0</v>
      </c>
      <c r="BA179" s="149">
        <f t="shared" si="356"/>
        <v>0</v>
      </c>
      <c r="BB179" s="149">
        <f t="shared" si="356"/>
        <v>0</v>
      </c>
      <c r="BC179" s="149">
        <f t="shared" si="356"/>
        <v>0</v>
      </c>
      <c r="BD179" s="149">
        <f t="shared" si="356"/>
        <v>0</v>
      </c>
      <c r="BE179" s="149">
        <f t="shared" si="356"/>
        <v>0</v>
      </c>
      <c r="BF179" s="149">
        <f t="shared" si="356"/>
        <v>0</v>
      </c>
      <c r="BG179" s="149">
        <f t="shared" si="356"/>
        <v>0</v>
      </c>
      <c r="BH179" s="149">
        <f t="shared" si="356"/>
        <v>0</v>
      </c>
      <c r="BI179" s="149">
        <f t="shared" si="356"/>
        <v>0</v>
      </c>
      <c r="BJ179" s="149">
        <f t="shared" si="356"/>
        <v>0</v>
      </c>
      <c r="BK179" s="149">
        <f t="shared" si="356"/>
        <v>0</v>
      </c>
      <c r="BL179" s="149">
        <f t="shared" si="356"/>
        <v>0</v>
      </c>
      <c r="BM179" s="149">
        <f t="shared" si="356"/>
        <v>0</v>
      </c>
      <c r="BN179" s="149">
        <f t="shared" si="356"/>
        <v>0</v>
      </c>
      <c r="BO179" s="149">
        <f t="shared" si="356"/>
        <v>0</v>
      </c>
      <c r="BP179" s="149">
        <f t="shared" si="356"/>
        <v>0</v>
      </c>
      <c r="BQ179" s="149">
        <f t="shared" si="356"/>
        <v>0</v>
      </c>
      <c r="BR179" s="149">
        <f t="shared" si="356"/>
        <v>0</v>
      </c>
      <c r="BS179" s="149">
        <f t="shared" si="356"/>
        <v>0</v>
      </c>
      <c r="BT179" s="149">
        <f t="shared" si="356"/>
        <v>0</v>
      </c>
      <c r="BU179" s="149">
        <f t="shared" si="356"/>
        <v>0</v>
      </c>
      <c r="BV179" s="149">
        <f t="shared" si="356"/>
        <v>0</v>
      </c>
      <c r="BW179" s="149">
        <f t="shared" si="356"/>
        <v>0</v>
      </c>
      <c r="BX179" s="149">
        <f t="shared" si="356"/>
        <v>0</v>
      </c>
      <c r="BY179" s="149">
        <f t="shared" si="356"/>
        <v>0</v>
      </c>
      <c r="BZ179" s="149">
        <f t="shared" si="356"/>
        <v>0</v>
      </c>
      <c r="CA179" s="149">
        <f t="shared" si="356"/>
        <v>0</v>
      </c>
      <c r="CB179" s="149">
        <f t="shared" si="356"/>
        <v>0</v>
      </c>
      <c r="CC179" s="149">
        <f t="shared" si="356"/>
        <v>0</v>
      </c>
      <c r="CD179" s="149">
        <f t="shared" si="356"/>
        <v>0</v>
      </c>
      <c r="CE179" s="149">
        <f t="shared" si="356"/>
        <v>0</v>
      </c>
      <c r="CF179" s="149">
        <f t="shared" si="356"/>
        <v>0</v>
      </c>
      <c r="CG179" s="149">
        <f t="shared" si="356"/>
        <v>0</v>
      </c>
      <c r="CH179" s="149">
        <f t="shared" ref="CH179:ES179" si="357">(CH$14&lt;$J179)*CG179*(1+$G179*($H179=CH$16))+(CH$14=$J179)*$M179*$E179+(CH$14&gt;$J179)*CG179*(1+$N179*($O179=CH$16))</f>
        <v>0</v>
      </c>
      <c r="CI179" s="149">
        <f t="shared" si="357"/>
        <v>0</v>
      </c>
      <c r="CJ179" s="149">
        <f t="shared" si="357"/>
        <v>0</v>
      </c>
      <c r="CK179" s="149">
        <f t="shared" si="357"/>
        <v>0</v>
      </c>
      <c r="CL179" s="149">
        <f t="shared" si="357"/>
        <v>0</v>
      </c>
      <c r="CM179" s="149">
        <f t="shared" si="357"/>
        <v>0</v>
      </c>
      <c r="CN179" s="149">
        <f t="shared" si="357"/>
        <v>0</v>
      </c>
      <c r="CO179" s="149">
        <f t="shared" si="357"/>
        <v>0</v>
      </c>
      <c r="CP179" s="149">
        <f t="shared" si="357"/>
        <v>0</v>
      </c>
      <c r="CQ179" s="149">
        <f t="shared" si="357"/>
        <v>0</v>
      </c>
      <c r="CR179" s="149">
        <f t="shared" si="357"/>
        <v>0</v>
      </c>
      <c r="CS179" s="149">
        <f t="shared" si="357"/>
        <v>0</v>
      </c>
      <c r="CT179" s="149">
        <f t="shared" si="357"/>
        <v>0</v>
      </c>
      <c r="CU179" s="149">
        <f t="shared" si="357"/>
        <v>0</v>
      </c>
      <c r="CV179" s="149">
        <f t="shared" si="357"/>
        <v>0</v>
      </c>
      <c r="CW179" s="149">
        <f t="shared" si="357"/>
        <v>0</v>
      </c>
      <c r="CX179" s="149">
        <f t="shared" si="357"/>
        <v>0</v>
      </c>
      <c r="CY179" s="149">
        <f t="shared" si="357"/>
        <v>0</v>
      </c>
      <c r="CZ179" s="149">
        <f t="shared" si="357"/>
        <v>0</v>
      </c>
      <c r="DA179" s="149">
        <f t="shared" si="357"/>
        <v>0</v>
      </c>
      <c r="DB179" s="149">
        <f t="shared" si="357"/>
        <v>0</v>
      </c>
      <c r="DC179" s="149">
        <f t="shared" si="357"/>
        <v>0</v>
      </c>
      <c r="DD179" s="149">
        <f t="shared" si="357"/>
        <v>0</v>
      </c>
      <c r="DE179" s="149">
        <f t="shared" si="357"/>
        <v>0</v>
      </c>
      <c r="DF179" s="149">
        <f t="shared" si="357"/>
        <v>0</v>
      </c>
      <c r="DG179" s="149">
        <f t="shared" si="357"/>
        <v>0</v>
      </c>
      <c r="DH179" s="149">
        <f t="shared" si="357"/>
        <v>0</v>
      </c>
      <c r="DI179" s="149">
        <f t="shared" si="357"/>
        <v>0</v>
      </c>
      <c r="DJ179" s="149">
        <f t="shared" si="357"/>
        <v>0</v>
      </c>
      <c r="DK179" s="149">
        <f t="shared" si="357"/>
        <v>0</v>
      </c>
      <c r="DL179" s="149">
        <f t="shared" si="357"/>
        <v>0</v>
      </c>
      <c r="DM179" s="149">
        <f t="shared" si="357"/>
        <v>0</v>
      </c>
      <c r="DN179" s="149">
        <f t="shared" si="357"/>
        <v>0</v>
      </c>
      <c r="DO179" s="149">
        <f t="shared" si="357"/>
        <v>0</v>
      </c>
      <c r="DP179" s="149">
        <f t="shared" si="357"/>
        <v>0</v>
      </c>
      <c r="DQ179" s="149">
        <f t="shared" si="357"/>
        <v>0</v>
      </c>
      <c r="DR179" s="149">
        <f t="shared" si="357"/>
        <v>0</v>
      </c>
      <c r="DS179" s="149">
        <f t="shared" si="357"/>
        <v>0</v>
      </c>
      <c r="DT179" s="149">
        <f t="shared" si="357"/>
        <v>0</v>
      </c>
      <c r="DU179" s="149">
        <f t="shared" si="357"/>
        <v>0</v>
      </c>
      <c r="DV179" s="149">
        <f t="shared" si="357"/>
        <v>0</v>
      </c>
      <c r="DW179" s="149">
        <f t="shared" si="357"/>
        <v>0</v>
      </c>
      <c r="DX179" s="149">
        <f t="shared" si="357"/>
        <v>0</v>
      </c>
      <c r="DY179" s="149">
        <f t="shared" si="357"/>
        <v>0</v>
      </c>
      <c r="DZ179" s="149">
        <f t="shared" si="357"/>
        <v>0</v>
      </c>
      <c r="EA179" s="149">
        <f t="shared" si="357"/>
        <v>0</v>
      </c>
      <c r="EB179" s="149">
        <f t="shared" si="357"/>
        <v>0</v>
      </c>
      <c r="EC179" s="149">
        <f t="shared" si="357"/>
        <v>0</v>
      </c>
      <c r="ED179" s="149">
        <f t="shared" si="357"/>
        <v>0</v>
      </c>
      <c r="EE179" s="149">
        <f t="shared" si="357"/>
        <v>0</v>
      </c>
      <c r="EF179" s="149">
        <f t="shared" si="357"/>
        <v>0</v>
      </c>
      <c r="EG179" s="149">
        <f t="shared" si="357"/>
        <v>0</v>
      </c>
      <c r="EH179" s="149">
        <f t="shared" si="357"/>
        <v>0</v>
      </c>
      <c r="EI179" s="149">
        <f t="shared" si="357"/>
        <v>0</v>
      </c>
      <c r="EJ179" s="149">
        <f t="shared" si="357"/>
        <v>0</v>
      </c>
      <c r="EK179" s="149">
        <f t="shared" si="357"/>
        <v>0</v>
      </c>
      <c r="EL179" s="149">
        <f t="shared" si="357"/>
        <v>0</v>
      </c>
      <c r="EM179" s="149">
        <f t="shared" si="357"/>
        <v>0</v>
      </c>
      <c r="EN179" s="149">
        <f t="shared" si="357"/>
        <v>0</v>
      </c>
      <c r="EO179" s="149">
        <f t="shared" si="357"/>
        <v>0</v>
      </c>
      <c r="EP179" s="149">
        <f t="shared" si="357"/>
        <v>0</v>
      </c>
      <c r="EQ179" s="149">
        <f t="shared" si="357"/>
        <v>0</v>
      </c>
      <c r="ER179" s="149">
        <f t="shared" si="357"/>
        <v>0</v>
      </c>
      <c r="ES179" s="149">
        <f t="shared" si="357"/>
        <v>0</v>
      </c>
      <c r="ET179" s="149">
        <f t="shared" ref="ET179:EV179" si="358">(ET$14&lt;$J179)*ES179*(1+$G179*($H179=ET$16))+(ET$14=$J179)*$M179*$E179+(ET$14&gt;$J179)*ES179*(1+$N179*($O179=ET$16))</f>
        <v>0</v>
      </c>
      <c r="EU179" s="149">
        <f t="shared" si="358"/>
        <v>0</v>
      </c>
      <c r="EV179" s="149">
        <f t="shared" si="358"/>
        <v>0</v>
      </c>
      <c r="EW179" s="149">
        <f t="shared" si="310"/>
        <v>0</v>
      </c>
      <c r="EX179" s="149">
        <f t="shared" si="311"/>
        <v>0</v>
      </c>
      <c r="EY179" s="149">
        <f t="shared" si="312"/>
        <v>0</v>
      </c>
      <c r="EZ179" s="149">
        <f t="shared" si="313"/>
        <v>0</v>
      </c>
      <c r="FA179" s="149">
        <f t="shared" si="314"/>
        <v>0</v>
      </c>
      <c r="FB179" s="149">
        <f t="shared" si="315"/>
        <v>0</v>
      </c>
    </row>
    <row r="180" spans="2:158" ht="11.25" customHeight="1" outlineLevel="1" x14ac:dyDescent="0.2">
      <c r="B180" s="177"/>
      <c r="C180" s="288">
        <f t="shared" si="298"/>
        <v>16</v>
      </c>
      <c r="D180" s="288">
        <f t="shared" si="297"/>
        <v>0</v>
      </c>
      <c r="E180" s="291">
        <f t="shared" si="299"/>
        <v>0</v>
      </c>
      <c r="F180" s="297"/>
      <c r="G180" s="385"/>
      <c r="H180" s="185">
        <f t="shared" si="300"/>
        <v>2</v>
      </c>
      <c r="I180" s="292">
        <f t="shared" si="301"/>
        <v>31</v>
      </c>
      <c r="J180" s="289">
        <f t="shared" si="302"/>
        <v>43404</v>
      </c>
      <c r="K180" s="298"/>
      <c r="L180" s="187">
        <f t="shared" si="303"/>
        <v>0</v>
      </c>
      <c r="M180" s="186">
        <f t="shared" si="304"/>
        <v>0</v>
      </c>
      <c r="N180" s="385"/>
      <c r="O180" s="185">
        <f t="shared" si="305"/>
        <v>10</v>
      </c>
      <c r="Q180" s="186"/>
      <c r="R180" s="186"/>
      <c r="S180" s="186"/>
      <c r="U180" s="149">
        <f t="shared" si="316"/>
        <v>0</v>
      </c>
      <c r="V180" s="149">
        <f t="shared" ref="V180:CG180" si="359">(V$14&lt;$J180)*U180*(1+$G180*($H180=V$16))+(V$14=$J180)*$M180*$E180+(V$14&gt;$J180)*U180*(1+$N180*($O180=V$16))</f>
        <v>0</v>
      </c>
      <c r="W180" s="149">
        <f t="shared" si="359"/>
        <v>0</v>
      </c>
      <c r="X180" s="149">
        <f t="shared" si="359"/>
        <v>0</v>
      </c>
      <c r="Y180" s="149">
        <f t="shared" si="359"/>
        <v>0</v>
      </c>
      <c r="Z180" s="149">
        <f t="shared" si="359"/>
        <v>0</v>
      </c>
      <c r="AA180" s="149">
        <f t="shared" si="359"/>
        <v>0</v>
      </c>
      <c r="AB180" s="149">
        <f t="shared" si="359"/>
        <v>0</v>
      </c>
      <c r="AC180" s="149">
        <f t="shared" si="359"/>
        <v>0</v>
      </c>
      <c r="AD180" s="149">
        <f t="shared" si="359"/>
        <v>0</v>
      </c>
      <c r="AE180" s="149">
        <f t="shared" si="359"/>
        <v>0</v>
      </c>
      <c r="AF180" s="149">
        <f t="shared" si="359"/>
        <v>0</v>
      </c>
      <c r="AG180" s="149">
        <f t="shared" si="359"/>
        <v>0</v>
      </c>
      <c r="AH180" s="149">
        <f t="shared" si="359"/>
        <v>0</v>
      </c>
      <c r="AI180" s="149">
        <f t="shared" si="359"/>
        <v>0</v>
      </c>
      <c r="AJ180" s="149">
        <f t="shared" si="359"/>
        <v>0</v>
      </c>
      <c r="AK180" s="149">
        <f t="shared" si="359"/>
        <v>0</v>
      </c>
      <c r="AL180" s="149">
        <f t="shared" si="359"/>
        <v>0</v>
      </c>
      <c r="AM180" s="149">
        <f t="shared" si="359"/>
        <v>0</v>
      </c>
      <c r="AN180" s="149">
        <f t="shared" si="359"/>
        <v>0</v>
      </c>
      <c r="AO180" s="149">
        <f t="shared" si="359"/>
        <v>0</v>
      </c>
      <c r="AP180" s="149">
        <f t="shared" si="359"/>
        <v>0</v>
      </c>
      <c r="AQ180" s="149">
        <f t="shared" si="359"/>
        <v>0</v>
      </c>
      <c r="AR180" s="149">
        <f t="shared" si="359"/>
        <v>0</v>
      </c>
      <c r="AS180" s="149">
        <f t="shared" si="359"/>
        <v>0</v>
      </c>
      <c r="AT180" s="149">
        <f t="shared" si="359"/>
        <v>0</v>
      </c>
      <c r="AU180" s="149">
        <f t="shared" si="359"/>
        <v>0</v>
      </c>
      <c r="AV180" s="149">
        <f t="shared" si="359"/>
        <v>0</v>
      </c>
      <c r="AW180" s="149">
        <f t="shared" si="359"/>
        <v>0</v>
      </c>
      <c r="AX180" s="149">
        <f t="shared" si="359"/>
        <v>0</v>
      </c>
      <c r="AY180" s="149">
        <f t="shared" si="359"/>
        <v>0</v>
      </c>
      <c r="AZ180" s="149">
        <f t="shared" si="359"/>
        <v>0</v>
      </c>
      <c r="BA180" s="149">
        <f t="shared" si="359"/>
        <v>0</v>
      </c>
      <c r="BB180" s="149">
        <f t="shared" si="359"/>
        <v>0</v>
      </c>
      <c r="BC180" s="149">
        <f t="shared" si="359"/>
        <v>0</v>
      </c>
      <c r="BD180" s="149">
        <f t="shared" si="359"/>
        <v>0</v>
      </c>
      <c r="BE180" s="149">
        <f t="shared" si="359"/>
        <v>0</v>
      </c>
      <c r="BF180" s="149">
        <f t="shared" si="359"/>
        <v>0</v>
      </c>
      <c r="BG180" s="149">
        <f t="shared" si="359"/>
        <v>0</v>
      </c>
      <c r="BH180" s="149">
        <f t="shared" si="359"/>
        <v>0</v>
      </c>
      <c r="BI180" s="149">
        <f t="shared" si="359"/>
        <v>0</v>
      </c>
      <c r="BJ180" s="149">
        <f t="shared" si="359"/>
        <v>0</v>
      </c>
      <c r="BK180" s="149">
        <f t="shared" si="359"/>
        <v>0</v>
      </c>
      <c r="BL180" s="149">
        <f t="shared" si="359"/>
        <v>0</v>
      </c>
      <c r="BM180" s="149">
        <f t="shared" si="359"/>
        <v>0</v>
      </c>
      <c r="BN180" s="149">
        <f t="shared" si="359"/>
        <v>0</v>
      </c>
      <c r="BO180" s="149">
        <f t="shared" si="359"/>
        <v>0</v>
      </c>
      <c r="BP180" s="149">
        <f t="shared" si="359"/>
        <v>0</v>
      </c>
      <c r="BQ180" s="149">
        <f t="shared" si="359"/>
        <v>0</v>
      </c>
      <c r="BR180" s="149">
        <f t="shared" si="359"/>
        <v>0</v>
      </c>
      <c r="BS180" s="149">
        <f t="shared" si="359"/>
        <v>0</v>
      </c>
      <c r="BT180" s="149">
        <f t="shared" si="359"/>
        <v>0</v>
      </c>
      <c r="BU180" s="149">
        <f t="shared" si="359"/>
        <v>0</v>
      </c>
      <c r="BV180" s="149">
        <f t="shared" si="359"/>
        <v>0</v>
      </c>
      <c r="BW180" s="149">
        <f t="shared" si="359"/>
        <v>0</v>
      </c>
      <c r="BX180" s="149">
        <f t="shared" si="359"/>
        <v>0</v>
      </c>
      <c r="BY180" s="149">
        <f t="shared" si="359"/>
        <v>0</v>
      </c>
      <c r="BZ180" s="149">
        <f t="shared" si="359"/>
        <v>0</v>
      </c>
      <c r="CA180" s="149">
        <f t="shared" si="359"/>
        <v>0</v>
      </c>
      <c r="CB180" s="149">
        <f t="shared" si="359"/>
        <v>0</v>
      </c>
      <c r="CC180" s="149">
        <f t="shared" si="359"/>
        <v>0</v>
      </c>
      <c r="CD180" s="149">
        <f t="shared" si="359"/>
        <v>0</v>
      </c>
      <c r="CE180" s="149">
        <f t="shared" si="359"/>
        <v>0</v>
      </c>
      <c r="CF180" s="149">
        <f t="shared" si="359"/>
        <v>0</v>
      </c>
      <c r="CG180" s="149">
        <f t="shared" si="359"/>
        <v>0</v>
      </c>
      <c r="CH180" s="149">
        <f t="shared" ref="CH180:ES180" si="360">(CH$14&lt;$J180)*CG180*(1+$G180*($H180=CH$16))+(CH$14=$J180)*$M180*$E180+(CH$14&gt;$J180)*CG180*(1+$N180*($O180=CH$16))</f>
        <v>0</v>
      </c>
      <c r="CI180" s="149">
        <f t="shared" si="360"/>
        <v>0</v>
      </c>
      <c r="CJ180" s="149">
        <f t="shared" si="360"/>
        <v>0</v>
      </c>
      <c r="CK180" s="149">
        <f t="shared" si="360"/>
        <v>0</v>
      </c>
      <c r="CL180" s="149">
        <f t="shared" si="360"/>
        <v>0</v>
      </c>
      <c r="CM180" s="149">
        <f t="shared" si="360"/>
        <v>0</v>
      </c>
      <c r="CN180" s="149">
        <f t="shared" si="360"/>
        <v>0</v>
      </c>
      <c r="CO180" s="149">
        <f t="shared" si="360"/>
        <v>0</v>
      </c>
      <c r="CP180" s="149">
        <f t="shared" si="360"/>
        <v>0</v>
      </c>
      <c r="CQ180" s="149">
        <f t="shared" si="360"/>
        <v>0</v>
      </c>
      <c r="CR180" s="149">
        <f t="shared" si="360"/>
        <v>0</v>
      </c>
      <c r="CS180" s="149">
        <f t="shared" si="360"/>
        <v>0</v>
      </c>
      <c r="CT180" s="149">
        <f t="shared" si="360"/>
        <v>0</v>
      </c>
      <c r="CU180" s="149">
        <f t="shared" si="360"/>
        <v>0</v>
      </c>
      <c r="CV180" s="149">
        <f t="shared" si="360"/>
        <v>0</v>
      </c>
      <c r="CW180" s="149">
        <f t="shared" si="360"/>
        <v>0</v>
      </c>
      <c r="CX180" s="149">
        <f t="shared" si="360"/>
        <v>0</v>
      </c>
      <c r="CY180" s="149">
        <f t="shared" si="360"/>
        <v>0</v>
      </c>
      <c r="CZ180" s="149">
        <f t="shared" si="360"/>
        <v>0</v>
      </c>
      <c r="DA180" s="149">
        <f t="shared" si="360"/>
        <v>0</v>
      </c>
      <c r="DB180" s="149">
        <f t="shared" si="360"/>
        <v>0</v>
      </c>
      <c r="DC180" s="149">
        <f t="shared" si="360"/>
        <v>0</v>
      </c>
      <c r="DD180" s="149">
        <f t="shared" si="360"/>
        <v>0</v>
      </c>
      <c r="DE180" s="149">
        <f t="shared" si="360"/>
        <v>0</v>
      </c>
      <c r="DF180" s="149">
        <f t="shared" si="360"/>
        <v>0</v>
      </c>
      <c r="DG180" s="149">
        <f t="shared" si="360"/>
        <v>0</v>
      </c>
      <c r="DH180" s="149">
        <f t="shared" si="360"/>
        <v>0</v>
      </c>
      <c r="DI180" s="149">
        <f t="shared" si="360"/>
        <v>0</v>
      </c>
      <c r="DJ180" s="149">
        <f t="shared" si="360"/>
        <v>0</v>
      </c>
      <c r="DK180" s="149">
        <f t="shared" si="360"/>
        <v>0</v>
      </c>
      <c r="DL180" s="149">
        <f t="shared" si="360"/>
        <v>0</v>
      </c>
      <c r="DM180" s="149">
        <f t="shared" si="360"/>
        <v>0</v>
      </c>
      <c r="DN180" s="149">
        <f t="shared" si="360"/>
        <v>0</v>
      </c>
      <c r="DO180" s="149">
        <f t="shared" si="360"/>
        <v>0</v>
      </c>
      <c r="DP180" s="149">
        <f t="shared" si="360"/>
        <v>0</v>
      </c>
      <c r="DQ180" s="149">
        <f t="shared" si="360"/>
        <v>0</v>
      </c>
      <c r="DR180" s="149">
        <f t="shared" si="360"/>
        <v>0</v>
      </c>
      <c r="DS180" s="149">
        <f t="shared" si="360"/>
        <v>0</v>
      </c>
      <c r="DT180" s="149">
        <f t="shared" si="360"/>
        <v>0</v>
      </c>
      <c r="DU180" s="149">
        <f t="shared" si="360"/>
        <v>0</v>
      </c>
      <c r="DV180" s="149">
        <f t="shared" si="360"/>
        <v>0</v>
      </c>
      <c r="DW180" s="149">
        <f t="shared" si="360"/>
        <v>0</v>
      </c>
      <c r="DX180" s="149">
        <f t="shared" si="360"/>
        <v>0</v>
      </c>
      <c r="DY180" s="149">
        <f t="shared" si="360"/>
        <v>0</v>
      </c>
      <c r="DZ180" s="149">
        <f t="shared" si="360"/>
        <v>0</v>
      </c>
      <c r="EA180" s="149">
        <f t="shared" si="360"/>
        <v>0</v>
      </c>
      <c r="EB180" s="149">
        <f t="shared" si="360"/>
        <v>0</v>
      </c>
      <c r="EC180" s="149">
        <f t="shared" si="360"/>
        <v>0</v>
      </c>
      <c r="ED180" s="149">
        <f t="shared" si="360"/>
        <v>0</v>
      </c>
      <c r="EE180" s="149">
        <f t="shared" si="360"/>
        <v>0</v>
      </c>
      <c r="EF180" s="149">
        <f t="shared" si="360"/>
        <v>0</v>
      </c>
      <c r="EG180" s="149">
        <f t="shared" si="360"/>
        <v>0</v>
      </c>
      <c r="EH180" s="149">
        <f t="shared" si="360"/>
        <v>0</v>
      </c>
      <c r="EI180" s="149">
        <f t="shared" si="360"/>
        <v>0</v>
      </c>
      <c r="EJ180" s="149">
        <f t="shared" si="360"/>
        <v>0</v>
      </c>
      <c r="EK180" s="149">
        <f t="shared" si="360"/>
        <v>0</v>
      </c>
      <c r="EL180" s="149">
        <f t="shared" si="360"/>
        <v>0</v>
      </c>
      <c r="EM180" s="149">
        <f t="shared" si="360"/>
        <v>0</v>
      </c>
      <c r="EN180" s="149">
        <f t="shared" si="360"/>
        <v>0</v>
      </c>
      <c r="EO180" s="149">
        <f t="shared" si="360"/>
        <v>0</v>
      </c>
      <c r="EP180" s="149">
        <f t="shared" si="360"/>
        <v>0</v>
      </c>
      <c r="EQ180" s="149">
        <f t="shared" si="360"/>
        <v>0</v>
      </c>
      <c r="ER180" s="149">
        <f t="shared" si="360"/>
        <v>0</v>
      </c>
      <c r="ES180" s="149">
        <f t="shared" si="360"/>
        <v>0</v>
      </c>
      <c r="ET180" s="149">
        <f t="shared" ref="ET180:EV180" si="361">(ET$14&lt;$J180)*ES180*(1+$G180*($H180=ET$16))+(ET$14=$J180)*$M180*$E180+(ET$14&gt;$J180)*ES180*(1+$N180*($O180=ET$16))</f>
        <v>0</v>
      </c>
      <c r="EU180" s="149">
        <f t="shared" si="361"/>
        <v>0</v>
      </c>
      <c r="EV180" s="149">
        <f t="shared" si="361"/>
        <v>0</v>
      </c>
      <c r="EW180" s="149">
        <f t="shared" si="310"/>
        <v>0</v>
      </c>
      <c r="EX180" s="149">
        <f t="shared" si="311"/>
        <v>0</v>
      </c>
      <c r="EY180" s="149">
        <f t="shared" si="312"/>
        <v>0</v>
      </c>
      <c r="EZ180" s="149">
        <f t="shared" si="313"/>
        <v>0</v>
      </c>
      <c r="FA180" s="149">
        <f t="shared" si="314"/>
        <v>0</v>
      </c>
      <c r="FB180" s="149">
        <f t="shared" si="315"/>
        <v>0</v>
      </c>
    </row>
    <row r="181" spans="2:158" ht="11.25" customHeight="1" outlineLevel="1" x14ac:dyDescent="0.2">
      <c r="B181" s="177"/>
      <c r="C181" s="288">
        <f t="shared" si="298"/>
        <v>17</v>
      </c>
      <c r="D181" s="288">
        <f t="shared" si="297"/>
        <v>0</v>
      </c>
      <c r="E181" s="291">
        <f t="shared" si="299"/>
        <v>0</v>
      </c>
      <c r="F181" s="297"/>
      <c r="G181" s="385"/>
      <c r="H181" s="185">
        <f t="shared" si="300"/>
        <v>2</v>
      </c>
      <c r="I181" s="292">
        <f t="shared" si="301"/>
        <v>31</v>
      </c>
      <c r="J181" s="289">
        <f t="shared" si="302"/>
        <v>43404</v>
      </c>
      <c r="K181" s="298"/>
      <c r="L181" s="187">
        <f t="shared" si="303"/>
        <v>0</v>
      </c>
      <c r="M181" s="186">
        <f t="shared" si="304"/>
        <v>0</v>
      </c>
      <c r="N181" s="385"/>
      <c r="O181" s="185">
        <f t="shared" si="305"/>
        <v>10</v>
      </c>
      <c r="Q181" s="186"/>
      <c r="R181" s="186"/>
      <c r="S181" s="186"/>
      <c r="U181" s="149">
        <f t="shared" si="316"/>
        <v>0</v>
      </c>
      <c r="V181" s="149">
        <f t="shared" ref="V181:CG181" si="362">(V$14&lt;$J181)*U181*(1+$G181*($H181=V$16))+(V$14=$J181)*$M181*$E181+(V$14&gt;$J181)*U181*(1+$N181*($O181=V$16))</f>
        <v>0</v>
      </c>
      <c r="W181" s="149">
        <f t="shared" si="362"/>
        <v>0</v>
      </c>
      <c r="X181" s="149">
        <f t="shared" si="362"/>
        <v>0</v>
      </c>
      <c r="Y181" s="149">
        <f t="shared" si="362"/>
        <v>0</v>
      </c>
      <c r="Z181" s="149">
        <f t="shared" si="362"/>
        <v>0</v>
      </c>
      <c r="AA181" s="149">
        <f t="shared" si="362"/>
        <v>0</v>
      </c>
      <c r="AB181" s="149">
        <f t="shared" si="362"/>
        <v>0</v>
      </c>
      <c r="AC181" s="149">
        <f t="shared" si="362"/>
        <v>0</v>
      </c>
      <c r="AD181" s="149">
        <f t="shared" si="362"/>
        <v>0</v>
      </c>
      <c r="AE181" s="149">
        <f t="shared" si="362"/>
        <v>0</v>
      </c>
      <c r="AF181" s="149">
        <f t="shared" si="362"/>
        <v>0</v>
      </c>
      <c r="AG181" s="149">
        <f t="shared" si="362"/>
        <v>0</v>
      </c>
      <c r="AH181" s="149">
        <f t="shared" si="362"/>
        <v>0</v>
      </c>
      <c r="AI181" s="149">
        <f t="shared" si="362"/>
        <v>0</v>
      </c>
      <c r="AJ181" s="149">
        <f t="shared" si="362"/>
        <v>0</v>
      </c>
      <c r="AK181" s="149">
        <f t="shared" si="362"/>
        <v>0</v>
      </c>
      <c r="AL181" s="149">
        <f t="shared" si="362"/>
        <v>0</v>
      </c>
      <c r="AM181" s="149">
        <f t="shared" si="362"/>
        <v>0</v>
      </c>
      <c r="AN181" s="149">
        <f t="shared" si="362"/>
        <v>0</v>
      </c>
      <c r="AO181" s="149">
        <f t="shared" si="362"/>
        <v>0</v>
      </c>
      <c r="AP181" s="149">
        <f t="shared" si="362"/>
        <v>0</v>
      </c>
      <c r="AQ181" s="149">
        <f t="shared" si="362"/>
        <v>0</v>
      </c>
      <c r="AR181" s="149">
        <f t="shared" si="362"/>
        <v>0</v>
      </c>
      <c r="AS181" s="149">
        <f t="shared" si="362"/>
        <v>0</v>
      </c>
      <c r="AT181" s="149">
        <f t="shared" si="362"/>
        <v>0</v>
      </c>
      <c r="AU181" s="149">
        <f t="shared" si="362"/>
        <v>0</v>
      </c>
      <c r="AV181" s="149">
        <f t="shared" si="362"/>
        <v>0</v>
      </c>
      <c r="AW181" s="149">
        <f t="shared" si="362"/>
        <v>0</v>
      </c>
      <c r="AX181" s="149">
        <f t="shared" si="362"/>
        <v>0</v>
      </c>
      <c r="AY181" s="149">
        <f t="shared" si="362"/>
        <v>0</v>
      </c>
      <c r="AZ181" s="149">
        <f t="shared" si="362"/>
        <v>0</v>
      </c>
      <c r="BA181" s="149">
        <f t="shared" si="362"/>
        <v>0</v>
      </c>
      <c r="BB181" s="149">
        <f t="shared" si="362"/>
        <v>0</v>
      </c>
      <c r="BC181" s="149">
        <f t="shared" si="362"/>
        <v>0</v>
      </c>
      <c r="BD181" s="149">
        <f t="shared" si="362"/>
        <v>0</v>
      </c>
      <c r="BE181" s="149">
        <f t="shared" si="362"/>
        <v>0</v>
      </c>
      <c r="BF181" s="149">
        <f t="shared" si="362"/>
        <v>0</v>
      </c>
      <c r="BG181" s="149">
        <f t="shared" si="362"/>
        <v>0</v>
      </c>
      <c r="BH181" s="149">
        <f t="shared" si="362"/>
        <v>0</v>
      </c>
      <c r="BI181" s="149">
        <f t="shared" si="362"/>
        <v>0</v>
      </c>
      <c r="BJ181" s="149">
        <f t="shared" si="362"/>
        <v>0</v>
      </c>
      <c r="BK181" s="149">
        <f t="shared" si="362"/>
        <v>0</v>
      </c>
      <c r="BL181" s="149">
        <f t="shared" si="362"/>
        <v>0</v>
      </c>
      <c r="BM181" s="149">
        <f t="shared" si="362"/>
        <v>0</v>
      </c>
      <c r="BN181" s="149">
        <f t="shared" si="362"/>
        <v>0</v>
      </c>
      <c r="BO181" s="149">
        <f t="shared" si="362"/>
        <v>0</v>
      </c>
      <c r="BP181" s="149">
        <f t="shared" si="362"/>
        <v>0</v>
      </c>
      <c r="BQ181" s="149">
        <f t="shared" si="362"/>
        <v>0</v>
      </c>
      <c r="BR181" s="149">
        <f t="shared" si="362"/>
        <v>0</v>
      </c>
      <c r="BS181" s="149">
        <f t="shared" si="362"/>
        <v>0</v>
      </c>
      <c r="BT181" s="149">
        <f t="shared" si="362"/>
        <v>0</v>
      </c>
      <c r="BU181" s="149">
        <f t="shared" si="362"/>
        <v>0</v>
      </c>
      <c r="BV181" s="149">
        <f t="shared" si="362"/>
        <v>0</v>
      </c>
      <c r="BW181" s="149">
        <f t="shared" si="362"/>
        <v>0</v>
      </c>
      <c r="BX181" s="149">
        <f t="shared" si="362"/>
        <v>0</v>
      </c>
      <c r="BY181" s="149">
        <f t="shared" si="362"/>
        <v>0</v>
      </c>
      <c r="BZ181" s="149">
        <f t="shared" si="362"/>
        <v>0</v>
      </c>
      <c r="CA181" s="149">
        <f t="shared" si="362"/>
        <v>0</v>
      </c>
      <c r="CB181" s="149">
        <f t="shared" si="362"/>
        <v>0</v>
      </c>
      <c r="CC181" s="149">
        <f t="shared" si="362"/>
        <v>0</v>
      </c>
      <c r="CD181" s="149">
        <f t="shared" si="362"/>
        <v>0</v>
      </c>
      <c r="CE181" s="149">
        <f t="shared" si="362"/>
        <v>0</v>
      </c>
      <c r="CF181" s="149">
        <f t="shared" si="362"/>
        <v>0</v>
      </c>
      <c r="CG181" s="149">
        <f t="shared" si="362"/>
        <v>0</v>
      </c>
      <c r="CH181" s="149">
        <f t="shared" ref="CH181:ES181" si="363">(CH$14&lt;$J181)*CG181*(1+$G181*($H181=CH$16))+(CH$14=$J181)*$M181*$E181+(CH$14&gt;$J181)*CG181*(1+$N181*($O181=CH$16))</f>
        <v>0</v>
      </c>
      <c r="CI181" s="149">
        <f t="shared" si="363"/>
        <v>0</v>
      </c>
      <c r="CJ181" s="149">
        <f t="shared" si="363"/>
        <v>0</v>
      </c>
      <c r="CK181" s="149">
        <f t="shared" si="363"/>
        <v>0</v>
      </c>
      <c r="CL181" s="149">
        <f t="shared" si="363"/>
        <v>0</v>
      </c>
      <c r="CM181" s="149">
        <f t="shared" si="363"/>
        <v>0</v>
      </c>
      <c r="CN181" s="149">
        <f t="shared" si="363"/>
        <v>0</v>
      </c>
      <c r="CO181" s="149">
        <f t="shared" si="363"/>
        <v>0</v>
      </c>
      <c r="CP181" s="149">
        <f t="shared" si="363"/>
        <v>0</v>
      </c>
      <c r="CQ181" s="149">
        <f t="shared" si="363"/>
        <v>0</v>
      </c>
      <c r="CR181" s="149">
        <f t="shared" si="363"/>
        <v>0</v>
      </c>
      <c r="CS181" s="149">
        <f t="shared" si="363"/>
        <v>0</v>
      </c>
      <c r="CT181" s="149">
        <f t="shared" si="363"/>
        <v>0</v>
      </c>
      <c r="CU181" s="149">
        <f t="shared" si="363"/>
        <v>0</v>
      </c>
      <c r="CV181" s="149">
        <f t="shared" si="363"/>
        <v>0</v>
      </c>
      <c r="CW181" s="149">
        <f t="shared" si="363"/>
        <v>0</v>
      </c>
      <c r="CX181" s="149">
        <f t="shared" si="363"/>
        <v>0</v>
      </c>
      <c r="CY181" s="149">
        <f t="shared" si="363"/>
        <v>0</v>
      </c>
      <c r="CZ181" s="149">
        <f t="shared" si="363"/>
        <v>0</v>
      </c>
      <c r="DA181" s="149">
        <f t="shared" si="363"/>
        <v>0</v>
      </c>
      <c r="DB181" s="149">
        <f t="shared" si="363"/>
        <v>0</v>
      </c>
      <c r="DC181" s="149">
        <f t="shared" si="363"/>
        <v>0</v>
      </c>
      <c r="DD181" s="149">
        <f t="shared" si="363"/>
        <v>0</v>
      </c>
      <c r="DE181" s="149">
        <f t="shared" si="363"/>
        <v>0</v>
      </c>
      <c r="DF181" s="149">
        <f t="shared" si="363"/>
        <v>0</v>
      </c>
      <c r="DG181" s="149">
        <f t="shared" si="363"/>
        <v>0</v>
      </c>
      <c r="DH181" s="149">
        <f t="shared" si="363"/>
        <v>0</v>
      </c>
      <c r="DI181" s="149">
        <f t="shared" si="363"/>
        <v>0</v>
      </c>
      <c r="DJ181" s="149">
        <f t="shared" si="363"/>
        <v>0</v>
      </c>
      <c r="DK181" s="149">
        <f t="shared" si="363"/>
        <v>0</v>
      </c>
      <c r="DL181" s="149">
        <f t="shared" si="363"/>
        <v>0</v>
      </c>
      <c r="DM181" s="149">
        <f t="shared" si="363"/>
        <v>0</v>
      </c>
      <c r="DN181" s="149">
        <f t="shared" si="363"/>
        <v>0</v>
      </c>
      <c r="DO181" s="149">
        <f t="shared" si="363"/>
        <v>0</v>
      </c>
      <c r="DP181" s="149">
        <f t="shared" si="363"/>
        <v>0</v>
      </c>
      <c r="DQ181" s="149">
        <f t="shared" si="363"/>
        <v>0</v>
      </c>
      <c r="DR181" s="149">
        <f t="shared" si="363"/>
        <v>0</v>
      </c>
      <c r="DS181" s="149">
        <f t="shared" si="363"/>
        <v>0</v>
      </c>
      <c r="DT181" s="149">
        <f t="shared" si="363"/>
        <v>0</v>
      </c>
      <c r="DU181" s="149">
        <f t="shared" si="363"/>
        <v>0</v>
      </c>
      <c r="DV181" s="149">
        <f t="shared" si="363"/>
        <v>0</v>
      </c>
      <c r="DW181" s="149">
        <f t="shared" si="363"/>
        <v>0</v>
      </c>
      <c r="DX181" s="149">
        <f t="shared" si="363"/>
        <v>0</v>
      </c>
      <c r="DY181" s="149">
        <f t="shared" si="363"/>
        <v>0</v>
      </c>
      <c r="DZ181" s="149">
        <f t="shared" si="363"/>
        <v>0</v>
      </c>
      <c r="EA181" s="149">
        <f t="shared" si="363"/>
        <v>0</v>
      </c>
      <c r="EB181" s="149">
        <f t="shared" si="363"/>
        <v>0</v>
      </c>
      <c r="EC181" s="149">
        <f t="shared" si="363"/>
        <v>0</v>
      </c>
      <c r="ED181" s="149">
        <f t="shared" si="363"/>
        <v>0</v>
      </c>
      <c r="EE181" s="149">
        <f t="shared" si="363"/>
        <v>0</v>
      </c>
      <c r="EF181" s="149">
        <f t="shared" si="363"/>
        <v>0</v>
      </c>
      <c r="EG181" s="149">
        <f t="shared" si="363"/>
        <v>0</v>
      </c>
      <c r="EH181" s="149">
        <f t="shared" si="363"/>
        <v>0</v>
      </c>
      <c r="EI181" s="149">
        <f t="shared" si="363"/>
        <v>0</v>
      </c>
      <c r="EJ181" s="149">
        <f t="shared" si="363"/>
        <v>0</v>
      </c>
      <c r="EK181" s="149">
        <f t="shared" si="363"/>
        <v>0</v>
      </c>
      <c r="EL181" s="149">
        <f t="shared" si="363"/>
        <v>0</v>
      </c>
      <c r="EM181" s="149">
        <f t="shared" si="363"/>
        <v>0</v>
      </c>
      <c r="EN181" s="149">
        <f t="shared" si="363"/>
        <v>0</v>
      </c>
      <c r="EO181" s="149">
        <f t="shared" si="363"/>
        <v>0</v>
      </c>
      <c r="EP181" s="149">
        <f t="shared" si="363"/>
        <v>0</v>
      </c>
      <c r="EQ181" s="149">
        <f t="shared" si="363"/>
        <v>0</v>
      </c>
      <c r="ER181" s="149">
        <f t="shared" si="363"/>
        <v>0</v>
      </c>
      <c r="ES181" s="149">
        <f t="shared" si="363"/>
        <v>0</v>
      </c>
      <c r="ET181" s="149">
        <f t="shared" ref="ET181:EV181" si="364">(ET$14&lt;$J181)*ES181*(1+$G181*($H181=ET$16))+(ET$14=$J181)*$M181*$E181+(ET$14&gt;$J181)*ES181*(1+$N181*($O181=ET$16))</f>
        <v>0</v>
      </c>
      <c r="EU181" s="149">
        <f t="shared" si="364"/>
        <v>0</v>
      </c>
      <c r="EV181" s="149">
        <f t="shared" si="364"/>
        <v>0</v>
      </c>
      <c r="EW181" s="149">
        <f t="shared" si="310"/>
        <v>0</v>
      </c>
      <c r="EX181" s="149">
        <f t="shared" si="311"/>
        <v>0</v>
      </c>
      <c r="EY181" s="149">
        <f t="shared" si="312"/>
        <v>0</v>
      </c>
      <c r="EZ181" s="149">
        <f t="shared" si="313"/>
        <v>0</v>
      </c>
      <c r="FA181" s="149">
        <f t="shared" si="314"/>
        <v>0</v>
      </c>
      <c r="FB181" s="149">
        <f t="shared" si="315"/>
        <v>0</v>
      </c>
    </row>
    <row r="182" spans="2:158" ht="11.25" customHeight="1" outlineLevel="1" x14ac:dyDescent="0.2">
      <c r="B182" s="177"/>
      <c r="C182" s="288">
        <f t="shared" si="298"/>
        <v>18</v>
      </c>
      <c r="D182" s="288">
        <f t="shared" si="297"/>
        <v>0</v>
      </c>
      <c r="E182" s="291">
        <f t="shared" si="299"/>
        <v>0</v>
      </c>
      <c r="F182" s="297"/>
      <c r="G182" s="385"/>
      <c r="H182" s="185">
        <f t="shared" si="300"/>
        <v>2</v>
      </c>
      <c r="I182" s="292">
        <f t="shared" si="301"/>
        <v>31</v>
      </c>
      <c r="J182" s="289">
        <f t="shared" si="302"/>
        <v>43404</v>
      </c>
      <c r="K182" s="298"/>
      <c r="L182" s="187">
        <f t="shared" si="303"/>
        <v>0</v>
      </c>
      <c r="M182" s="186">
        <f t="shared" si="304"/>
        <v>0</v>
      </c>
      <c r="N182" s="385"/>
      <c r="O182" s="185">
        <f t="shared" si="305"/>
        <v>10</v>
      </c>
      <c r="Q182" s="186"/>
      <c r="R182" s="186"/>
      <c r="S182" s="186"/>
      <c r="U182" s="149">
        <f t="shared" si="316"/>
        <v>0</v>
      </c>
      <c r="V182" s="149">
        <f t="shared" ref="V182:CG182" si="365">(V$14&lt;$J182)*U182*(1+$G182*($H182=V$16))+(V$14=$J182)*$M182*$E182+(V$14&gt;$J182)*U182*(1+$N182*($O182=V$16))</f>
        <v>0</v>
      </c>
      <c r="W182" s="149">
        <f t="shared" si="365"/>
        <v>0</v>
      </c>
      <c r="X182" s="149">
        <f t="shared" si="365"/>
        <v>0</v>
      </c>
      <c r="Y182" s="149">
        <f t="shared" si="365"/>
        <v>0</v>
      </c>
      <c r="Z182" s="149">
        <f t="shared" si="365"/>
        <v>0</v>
      </c>
      <c r="AA182" s="149">
        <f t="shared" si="365"/>
        <v>0</v>
      </c>
      <c r="AB182" s="149">
        <f t="shared" si="365"/>
        <v>0</v>
      </c>
      <c r="AC182" s="149">
        <f t="shared" si="365"/>
        <v>0</v>
      </c>
      <c r="AD182" s="149">
        <f t="shared" si="365"/>
        <v>0</v>
      </c>
      <c r="AE182" s="149">
        <f t="shared" si="365"/>
        <v>0</v>
      </c>
      <c r="AF182" s="149">
        <f t="shared" si="365"/>
        <v>0</v>
      </c>
      <c r="AG182" s="149">
        <f t="shared" si="365"/>
        <v>0</v>
      </c>
      <c r="AH182" s="149">
        <f t="shared" si="365"/>
        <v>0</v>
      </c>
      <c r="AI182" s="149">
        <f t="shared" si="365"/>
        <v>0</v>
      </c>
      <c r="AJ182" s="149">
        <f t="shared" si="365"/>
        <v>0</v>
      </c>
      <c r="AK182" s="149">
        <f t="shared" si="365"/>
        <v>0</v>
      </c>
      <c r="AL182" s="149">
        <f t="shared" si="365"/>
        <v>0</v>
      </c>
      <c r="AM182" s="149">
        <f t="shared" si="365"/>
        <v>0</v>
      </c>
      <c r="AN182" s="149">
        <f t="shared" si="365"/>
        <v>0</v>
      </c>
      <c r="AO182" s="149">
        <f t="shared" si="365"/>
        <v>0</v>
      </c>
      <c r="AP182" s="149">
        <f t="shared" si="365"/>
        <v>0</v>
      </c>
      <c r="AQ182" s="149">
        <f t="shared" si="365"/>
        <v>0</v>
      </c>
      <c r="AR182" s="149">
        <f t="shared" si="365"/>
        <v>0</v>
      </c>
      <c r="AS182" s="149">
        <f t="shared" si="365"/>
        <v>0</v>
      </c>
      <c r="AT182" s="149">
        <f t="shared" si="365"/>
        <v>0</v>
      </c>
      <c r="AU182" s="149">
        <f t="shared" si="365"/>
        <v>0</v>
      </c>
      <c r="AV182" s="149">
        <f t="shared" si="365"/>
        <v>0</v>
      </c>
      <c r="AW182" s="149">
        <f t="shared" si="365"/>
        <v>0</v>
      </c>
      <c r="AX182" s="149">
        <f t="shared" si="365"/>
        <v>0</v>
      </c>
      <c r="AY182" s="149">
        <f t="shared" si="365"/>
        <v>0</v>
      </c>
      <c r="AZ182" s="149">
        <f t="shared" si="365"/>
        <v>0</v>
      </c>
      <c r="BA182" s="149">
        <f t="shared" si="365"/>
        <v>0</v>
      </c>
      <c r="BB182" s="149">
        <f t="shared" si="365"/>
        <v>0</v>
      </c>
      <c r="BC182" s="149">
        <f t="shared" si="365"/>
        <v>0</v>
      </c>
      <c r="BD182" s="149">
        <f t="shared" si="365"/>
        <v>0</v>
      </c>
      <c r="BE182" s="149">
        <f t="shared" si="365"/>
        <v>0</v>
      </c>
      <c r="BF182" s="149">
        <f t="shared" si="365"/>
        <v>0</v>
      </c>
      <c r="BG182" s="149">
        <f t="shared" si="365"/>
        <v>0</v>
      </c>
      <c r="BH182" s="149">
        <f t="shared" si="365"/>
        <v>0</v>
      </c>
      <c r="BI182" s="149">
        <f t="shared" si="365"/>
        <v>0</v>
      </c>
      <c r="BJ182" s="149">
        <f t="shared" si="365"/>
        <v>0</v>
      </c>
      <c r="BK182" s="149">
        <f t="shared" si="365"/>
        <v>0</v>
      </c>
      <c r="BL182" s="149">
        <f t="shared" si="365"/>
        <v>0</v>
      </c>
      <c r="BM182" s="149">
        <f t="shared" si="365"/>
        <v>0</v>
      </c>
      <c r="BN182" s="149">
        <f t="shared" si="365"/>
        <v>0</v>
      </c>
      <c r="BO182" s="149">
        <f t="shared" si="365"/>
        <v>0</v>
      </c>
      <c r="BP182" s="149">
        <f t="shared" si="365"/>
        <v>0</v>
      </c>
      <c r="BQ182" s="149">
        <f t="shared" si="365"/>
        <v>0</v>
      </c>
      <c r="BR182" s="149">
        <f t="shared" si="365"/>
        <v>0</v>
      </c>
      <c r="BS182" s="149">
        <f t="shared" si="365"/>
        <v>0</v>
      </c>
      <c r="BT182" s="149">
        <f t="shared" si="365"/>
        <v>0</v>
      </c>
      <c r="BU182" s="149">
        <f t="shared" si="365"/>
        <v>0</v>
      </c>
      <c r="BV182" s="149">
        <f t="shared" si="365"/>
        <v>0</v>
      </c>
      <c r="BW182" s="149">
        <f t="shared" si="365"/>
        <v>0</v>
      </c>
      <c r="BX182" s="149">
        <f t="shared" si="365"/>
        <v>0</v>
      </c>
      <c r="BY182" s="149">
        <f t="shared" si="365"/>
        <v>0</v>
      </c>
      <c r="BZ182" s="149">
        <f t="shared" si="365"/>
        <v>0</v>
      </c>
      <c r="CA182" s="149">
        <f t="shared" si="365"/>
        <v>0</v>
      </c>
      <c r="CB182" s="149">
        <f t="shared" si="365"/>
        <v>0</v>
      </c>
      <c r="CC182" s="149">
        <f t="shared" si="365"/>
        <v>0</v>
      </c>
      <c r="CD182" s="149">
        <f t="shared" si="365"/>
        <v>0</v>
      </c>
      <c r="CE182" s="149">
        <f t="shared" si="365"/>
        <v>0</v>
      </c>
      <c r="CF182" s="149">
        <f t="shared" si="365"/>
        <v>0</v>
      </c>
      <c r="CG182" s="149">
        <f t="shared" si="365"/>
        <v>0</v>
      </c>
      <c r="CH182" s="149">
        <f t="shared" ref="CH182:ES182" si="366">(CH$14&lt;$J182)*CG182*(1+$G182*($H182=CH$16))+(CH$14=$J182)*$M182*$E182+(CH$14&gt;$J182)*CG182*(1+$N182*($O182=CH$16))</f>
        <v>0</v>
      </c>
      <c r="CI182" s="149">
        <f t="shared" si="366"/>
        <v>0</v>
      </c>
      <c r="CJ182" s="149">
        <f t="shared" si="366"/>
        <v>0</v>
      </c>
      <c r="CK182" s="149">
        <f t="shared" si="366"/>
        <v>0</v>
      </c>
      <c r="CL182" s="149">
        <f t="shared" si="366"/>
        <v>0</v>
      </c>
      <c r="CM182" s="149">
        <f t="shared" si="366"/>
        <v>0</v>
      </c>
      <c r="CN182" s="149">
        <f t="shared" si="366"/>
        <v>0</v>
      </c>
      <c r="CO182" s="149">
        <f t="shared" si="366"/>
        <v>0</v>
      </c>
      <c r="CP182" s="149">
        <f t="shared" si="366"/>
        <v>0</v>
      </c>
      <c r="CQ182" s="149">
        <f t="shared" si="366"/>
        <v>0</v>
      </c>
      <c r="CR182" s="149">
        <f t="shared" si="366"/>
        <v>0</v>
      </c>
      <c r="CS182" s="149">
        <f t="shared" si="366"/>
        <v>0</v>
      </c>
      <c r="CT182" s="149">
        <f t="shared" si="366"/>
        <v>0</v>
      </c>
      <c r="CU182" s="149">
        <f t="shared" si="366"/>
        <v>0</v>
      </c>
      <c r="CV182" s="149">
        <f t="shared" si="366"/>
        <v>0</v>
      </c>
      <c r="CW182" s="149">
        <f t="shared" si="366"/>
        <v>0</v>
      </c>
      <c r="CX182" s="149">
        <f t="shared" si="366"/>
        <v>0</v>
      </c>
      <c r="CY182" s="149">
        <f t="shared" si="366"/>
        <v>0</v>
      </c>
      <c r="CZ182" s="149">
        <f t="shared" si="366"/>
        <v>0</v>
      </c>
      <c r="DA182" s="149">
        <f t="shared" si="366"/>
        <v>0</v>
      </c>
      <c r="DB182" s="149">
        <f t="shared" si="366"/>
        <v>0</v>
      </c>
      <c r="DC182" s="149">
        <f t="shared" si="366"/>
        <v>0</v>
      </c>
      <c r="DD182" s="149">
        <f t="shared" si="366"/>
        <v>0</v>
      </c>
      <c r="DE182" s="149">
        <f t="shared" si="366"/>
        <v>0</v>
      </c>
      <c r="DF182" s="149">
        <f t="shared" si="366"/>
        <v>0</v>
      </c>
      <c r="DG182" s="149">
        <f t="shared" si="366"/>
        <v>0</v>
      </c>
      <c r="DH182" s="149">
        <f t="shared" si="366"/>
        <v>0</v>
      </c>
      <c r="DI182" s="149">
        <f t="shared" si="366"/>
        <v>0</v>
      </c>
      <c r="DJ182" s="149">
        <f t="shared" si="366"/>
        <v>0</v>
      </c>
      <c r="DK182" s="149">
        <f t="shared" si="366"/>
        <v>0</v>
      </c>
      <c r="DL182" s="149">
        <f t="shared" si="366"/>
        <v>0</v>
      </c>
      <c r="DM182" s="149">
        <f t="shared" si="366"/>
        <v>0</v>
      </c>
      <c r="DN182" s="149">
        <f t="shared" si="366"/>
        <v>0</v>
      </c>
      <c r="DO182" s="149">
        <f t="shared" si="366"/>
        <v>0</v>
      </c>
      <c r="DP182" s="149">
        <f t="shared" si="366"/>
        <v>0</v>
      </c>
      <c r="DQ182" s="149">
        <f t="shared" si="366"/>
        <v>0</v>
      </c>
      <c r="DR182" s="149">
        <f t="shared" si="366"/>
        <v>0</v>
      </c>
      <c r="DS182" s="149">
        <f t="shared" si="366"/>
        <v>0</v>
      </c>
      <c r="DT182" s="149">
        <f t="shared" si="366"/>
        <v>0</v>
      </c>
      <c r="DU182" s="149">
        <f t="shared" si="366"/>
        <v>0</v>
      </c>
      <c r="DV182" s="149">
        <f t="shared" si="366"/>
        <v>0</v>
      </c>
      <c r="DW182" s="149">
        <f t="shared" si="366"/>
        <v>0</v>
      </c>
      <c r="DX182" s="149">
        <f t="shared" si="366"/>
        <v>0</v>
      </c>
      <c r="DY182" s="149">
        <f t="shared" si="366"/>
        <v>0</v>
      </c>
      <c r="DZ182" s="149">
        <f t="shared" si="366"/>
        <v>0</v>
      </c>
      <c r="EA182" s="149">
        <f t="shared" si="366"/>
        <v>0</v>
      </c>
      <c r="EB182" s="149">
        <f t="shared" si="366"/>
        <v>0</v>
      </c>
      <c r="EC182" s="149">
        <f t="shared" si="366"/>
        <v>0</v>
      </c>
      <c r="ED182" s="149">
        <f t="shared" si="366"/>
        <v>0</v>
      </c>
      <c r="EE182" s="149">
        <f t="shared" si="366"/>
        <v>0</v>
      </c>
      <c r="EF182" s="149">
        <f t="shared" si="366"/>
        <v>0</v>
      </c>
      <c r="EG182" s="149">
        <f t="shared" si="366"/>
        <v>0</v>
      </c>
      <c r="EH182" s="149">
        <f t="shared" si="366"/>
        <v>0</v>
      </c>
      <c r="EI182" s="149">
        <f t="shared" si="366"/>
        <v>0</v>
      </c>
      <c r="EJ182" s="149">
        <f t="shared" si="366"/>
        <v>0</v>
      </c>
      <c r="EK182" s="149">
        <f t="shared" si="366"/>
        <v>0</v>
      </c>
      <c r="EL182" s="149">
        <f t="shared" si="366"/>
        <v>0</v>
      </c>
      <c r="EM182" s="149">
        <f t="shared" si="366"/>
        <v>0</v>
      </c>
      <c r="EN182" s="149">
        <f t="shared" si="366"/>
        <v>0</v>
      </c>
      <c r="EO182" s="149">
        <f t="shared" si="366"/>
        <v>0</v>
      </c>
      <c r="EP182" s="149">
        <f t="shared" si="366"/>
        <v>0</v>
      </c>
      <c r="EQ182" s="149">
        <f t="shared" si="366"/>
        <v>0</v>
      </c>
      <c r="ER182" s="149">
        <f t="shared" si="366"/>
        <v>0</v>
      </c>
      <c r="ES182" s="149">
        <f t="shared" si="366"/>
        <v>0</v>
      </c>
      <c r="ET182" s="149">
        <f t="shared" ref="ET182:EV182" si="367">(ET$14&lt;$J182)*ES182*(1+$G182*($H182=ET$16))+(ET$14=$J182)*$M182*$E182+(ET$14&gt;$J182)*ES182*(1+$N182*($O182=ET$16))</f>
        <v>0</v>
      </c>
      <c r="EU182" s="149">
        <f t="shared" si="367"/>
        <v>0</v>
      </c>
      <c r="EV182" s="149">
        <f t="shared" si="367"/>
        <v>0</v>
      </c>
      <c r="EW182" s="149">
        <f t="shared" si="310"/>
        <v>0</v>
      </c>
      <c r="EX182" s="149">
        <f t="shared" si="311"/>
        <v>0</v>
      </c>
      <c r="EY182" s="149">
        <f t="shared" si="312"/>
        <v>0</v>
      </c>
      <c r="EZ182" s="149">
        <f t="shared" si="313"/>
        <v>0</v>
      </c>
      <c r="FA182" s="149">
        <f t="shared" si="314"/>
        <v>0</v>
      </c>
      <c r="FB182" s="149">
        <f t="shared" si="315"/>
        <v>0</v>
      </c>
    </row>
    <row r="183" spans="2:158" ht="11.25" customHeight="1" outlineLevel="1" x14ac:dyDescent="0.2">
      <c r="B183" s="177"/>
      <c r="C183" s="288">
        <f t="shared" si="298"/>
        <v>19</v>
      </c>
      <c r="D183" s="288">
        <f t="shared" si="297"/>
        <v>0</v>
      </c>
      <c r="E183" s="291">
        <f t="shared" si="299"/>
        <v>0</v>
      </c>
      <c r="F183" s="297"/>
      <c r="G183" s="385"/>
      <c r="H183" s="185">
        <f t="shared" si="300"/>
        <v>2</v>
      </c>
      <c r="I183" s="292">
        <f t="shared" si="301"/>
        <v>31</v>
      </c>
      <c r="J183" s="289">
        <f t="shared" si="302"/>
        <v>43404</v>
      </c>
      <c r="K183" s="298"/>
      <c r="L183" s="187">
        <f t="shared" si="303"/>
        <v>0</v>
      </c>
      <c r="M183" s="186">
        <f t="shared" si="304"/>
        <v>0</v>
      </c>
      <c r="N183" s="385"/>
      <c r="O183" s="185">
        <f t="shared" si="305"/>
        <v>10</v>
      </c>
      <c r="Q183" s="186"/>
      <c r="R183" s="186"/>
      <c r="S183" s="186"/>
      <c r="U183" s="149">
        <f t="shared" si="316"/>
        <v>0</v>
      </c>
      <c r="V183" s="149">
        <f t="shared" ref="V183:CG183" si="368">(V$14&lt;$J183)*U183*(1+$G183*($H183=V$16))+(V$14=$J183)*$M183*$E183+(V$14&gt;$J183)*U183*(1+$N183*($O183=V$16))</f>
        <v>0</v>
      </c>
      <c r="W183" s="149">
        <f t="shared" si="368"/>
        <v>0</v>
      </c>
      <c r="X183" s="149">
        <f t="shared" si="368"/>
        <v>0</v>
      </c>
      <c r="Y183" s="149">
        <f t="shared" si="368"/>
        <v>0</v>
      </c>
      <c r="Z183" s="149">
        <f t="shared" si="368"/>
        <v>0</v>
      </c>
      <c r="AA183" s="149">
        <f t="shared" si="368"/>
        <v>0</v>
      </c>
      <c r="AB183" s="149">
        <f t="shared" si="368"/>
        <v>0</v>
      </c>
      <c r="AC183" s="149">
        <f t="shared" si="368"/>
        <v>0</v>
      </c>
      <c r="AD183" s="149">
        <f t="shared" si="368"/>
        <v>0</v>
      </c>
      <c r="AE183" s="149">
        <f t="shared" si="368"/>
        <v>0</v>
      </c>
      <c r="AF183" s="149">
        <f t="shared" si="368"/>
        <v>0</v>
      </c>
      <c r="AG183" s="149">
        <f t="shared" si="368"/>
        <v>0</v>
      </c>
      <c r="AH183" s="149">
        <f t="shared" si="368"/>
        <v>0</v>
      </c>
      <c r="AI183" s="149">
        <f t="shared" si="368"/>
        <v>0</v>
      </c>
      <c r="AJ183" s="149">
        <f t="shared" si="368"/>
        <v>0</v>
      </c>
      <c r="AK183" s="149">
        <f t="shared" si="368"/>
        <v>0</v>
      </c>
      <c r="AL183" s="149">
        <f t="shared" si="368"/>
        <v>0</v>
      </c>
      <c r="AM183" s="149">
        <f t="shared" si="368"/>
        <v>0</v>
      </c>
      <c r="AN183" s="149">
        <f t="shared" si="368"/>
        <v>0</v>
      </c>
      <c r="AO183" s="149">
        <f t="shared" si="368"/>
        <v>0</v>
      </c>
      <c r="AP183" s="149">
        <f t="shared" si="368"/>
        <v>0</v>
      </c>
      <c r="AQ183" s="149">
        <f t="shared" si="368"/>
        <v>0</v>
      </c>
      <c r="AR183" s="149">
        <f t="shared" si="368"/>
        <v>0</v>
      </c>
      <c r="AS183" s="149">
        <f t="shared" si="368"/>
        <v>0</v>
      </c>
      <c r="AT183" s="149">
        <f t="shared" si="368"/>
        <v>0</v>
      </c>
      <c r="AU183" s="149">
        <f t="shared" si="368"/>
        <v>0</v>
      </c>
      <c r="AV183" s="149">
        <f t="shared" si="368"/>
        <v>0</v>
      </c>
      <c r="AW183" s="149">
        <f t="shared" si="368"/>
        <v>0</v>
      </c>
      <c r="AX183" s="149">
        <f t="shared" si="368"/>
        <v>0</v>
      </c>
      <c r="AY183" s="149">
        <f t="shared" si="368"/>
        <v>0</v>
      </c>
      <c r="AZ183" s="149">
        <f t="shared" si="368"/>
        <v>0</v>
      </c>
      <c r="BA183" s="149">
        <f t="shared" si="368"/>
        <v>0</v>
      </c>
      <c r="BB183" s="149">
        <f t="shared" si="368"/>
        <v>0</v>
      </c>
      <c r="BC183" s="149">
        <f t="shared" si="368"/>
        <v>0</v>
      </c>
      <c r="BD183" s="149">
        <f t="shared" si="368"/>
        <v>0</v>
      </c>
      <c r="BE183" s="149">
        <f t="shared" si="368"/>
        <v>0</v>
      </c>
      <c r="BF183" s="149">
        <f t="shared" si="368"/>
        <v>0</v>
      </c>
      <c r="BG183" s="149">
        <f t="shared" si="368"/>
        <v>0</v>
      </c>
      <c r="BH183" s="149">
        <f t="shared" si="368"/>
        <v>0</v>
      </c>
      <c r="BI183" s="149">
        <f t="shared" si="368"/>
        <v>0</v>
      </c>
      <c r="BJ183" s="149">
        <f t="shared" si="368"/>
        <v>0</v>
      </c>
      <c r="BK183" s="149">
        <f t="shared" si="368"/>
        <v>0</v>
      </c>
      <c r="BL183" s="149">
        <f t="shared" si="368"/>
        <v>0</v>
      </c>
      <c r="BM183" s="149">
        <f t="shared" si="368"/>
        <v>0</v>
      </c>
      <c r="BN183" s="149">
        <f t="shared" si="368"/>
        <v>0</v>
      </c>
      <c r="BO183" s="149">
        <f t="shared" si="368"/>
        <v>0</v>
      </c>
      <c r="BP183" s="149">
        <f t="shared" si="368"/>
        <v>0</v>
      </c>
      <c r="BQ183" s="149">
        <f t="shared" si="368"/>
        <v>0</v>
      </c>
      <c r="BR183" s="149">
        <f t="shared" si="368"/>
        <v>0</v>
      </c>
      <c r="BS183" s="149">
        <f t="shared" si="368"/>
        <v>0</v>
      </c>
      <c r="BT183" s="149">
        <f t="shared" si="368"/>
        <v>0</v>
      </c>
      <c r="BU183" s="149">
        <f t="shared" si="368"/>
        <v>0</v>
      </c>
      <c r="BV183" s="149">
        <f t="shared" si="368"/>
        <v>0</v>
      </c>
      <c r="BW183" s="149">
        <f t="shared" si="368"/>
        <v>0</v>
      </c>
      <c r="BX183" s="149">
        <f t="shared" si="368"/>
        <v>0</v>
      </c>
      <c r="BY183" s="149">
        <f t="shared" si="368"/>
        <v>0</v>
      </c>
      <c r="BZ183" s="149">
        <f t="shared" si="368"/>
        <v>0</v>
      </c>
      <c r="CA183" s="149">
        <f t="shared" si="368"/>
        <v>0</v>
      </c>
      <c r="CB183" s="149">
        <f t="shared" si="368"/>
        <v>0</v>
      </c>
      <c r="CC183" s="149">
        <f t="shared" si="368"/>
        <v>0</v>
      </c>
      <c r="CD183" s="149">
        <f t="shared" si="368"/>
        <v>0</v>
      </c>
      <c r="CE183" s="149">
        <f t="shared" si="368"/>
        <v>0</v>
      </c>
      <c r="CF183" s="149">
        <f t="shared" si="368"/>
        <v>0</v>
      </c>
      <c r="CG183" s="149">
        <f t="shared" si="368"/>
        <v>0</v>
      </c>
      <c r="CH183" s="149">
        <f t="shared" ref="CH183:ES183" si="369">(CH$14&lt;$J183)*CG183*(1+$G183*($H183=CH$16))+(CH$14=$J183)*$M183*$E183+(CH$14&gt;$J183)*CG183*(1+$N183*($O183=CH$16))</f>
        <v>0</v>
      </c>
      <c r="CI183" s="149">
        <f t="shared" si="369"/>
        <v>0</v>
      </c>
      <c r="CJ183" s="149">
        <f t="shared" si="369"/>
        <v>0</v>
      </c>
      <c r="CK183" s="149">
        <f t="shared" si="369"/>
        <v>0</v>
      </c>
      <c r="CL183" s="149">
        <f t="shared" si="369"/>
        <v>0</v>
      </c>
      <c r="CM183" s="149">
        <f t="shared" si="369"/>
        <v>0</v>
      </c>
      <c r="CN183" s="149">
        <f t="shared" si="369"/>
        <v>0</v>
      </c>
      <c r="CO183" s="149">
        <f t="shared" si="369"/>
        <v>0</v>
      </c>
      <c r="CP183" s="149">
        <f t="shared" si="369"/>
        <v>0</v>
      </c>
      <c r="CQ183" s="149">
        <f t="shared" si="369"/>
        <v>0</v>
      </c>
      <c r="CR183" s="149">
        <f t="shared" si="369"/>
        <v>0</v>
      </c>
      <c r="CS183" s="149">
        <f t="shared" si="369"/>
        <v>0</v>
      </c>
      <c r="CT183" s="149">
        <f t="shared" si="369"/>
        <v>0</v>
      </c>
      <c r="CU183" s="149">
        <f t="shared" si="369"/>
        <v>0</v>
      </c>
      <c r="CV183" s="149">
        <f t="shared" si="369"/>
        <v>0</v>
      </c>
      <c r="CW183" s="149">
        <f t="shared" si="369"/>
        <v>0</v>
      </c>
      <c r="CX183" s="149">
        <f t="shared" si="369"/>
        <v>0</v>
      </c>
      <c r="CY183" s="149">
        <f t="shared" si="369"/>
        <v>0</v>
      </c>
      <c r="CZ183" s="149">
        <f t="shared" si="369"/>
        <v>0</v>
      </c>
      <c r="DA183" s="149">
        <f t="shared" si="369"/>
        <v>0</v>
      </c>
      <c r="DB183" s="149">
        <f t="shared" si="369"/>
        <v>0</v>
      </c>
      <c r="DC183" s="149">
        <f t="shared" si="369"/>
        <v>0</v>
      </c>
      <c r="DD183" s="149">
        <f t="shared" si="369"/>
        <v>0</v>
      </c>
      <c r="DE183" s="149">
        <f t="shared" si="369"/>
        <v>0</v>
      </c>
      <c r="DF183" s="149">
        <f t="shared" si="369"/>
        <v>0</v>
      </c>
      <c r="DG183" s="149">
        <f t="shared" si="369"/>
        <v>0</v>
      </c>
      <c r="DH183" s="149">
        <f t="shared" si="369"/>
        <v>0</v>
      </c>
      <c r="DI183" s="149">
        <f t="shared" si="369"/>
        <v>0</v>
      </c>
      <c r="DJ183" s="149">
        <f t="shared" si="369"/>
        <v>0</v>
      </c>
      <c r="DK183" s="149">
        <f t="shared" si="369"/>
        <v>0</v>
      </c>
      <c r="DL183" s="149">
        <f t="shared" si="369"/>
        <v>0</v>
      </c>
      <c r="DM183" s="149">
        <f t="shared" si="369"/>
        <v>0</v>
      </c>
      <c r="DN183" s="149">
        <f t="shared" si="369"/>
        <v>0</v>
      </c>
      <c r="DO183" s="149">
        <f t="shared" si="369"/>
        <v>0</v>
      </c>
      <c r="DP183" s="149">
        <f t="shared" si="369"/>
        <v>0</v>
      </c>
      <c r="DQ183" s="149">
        <f t="shared" si="369"/>
        <v>0</v>
      </c>
      <c r="DR183" s="149">
        <f t="shared" si="369"/>
        <v>0</v>
      </c>
      <c r="DS183" s="149">
        <f t="shared" si="369"/>
        <v>0</v>
      </c>
      <c r="DT183" s="149">
        <f t="shared" si="369"/>
        <v>0</v>
      </c>
      <c r="DU183" s="149">
        <f t="shared" si="369"/>
        <v>0</v>
      </c>
      <c r="DV183" s="149">
        <f t="shared" si="369"/>
        <v>0</v>
      </c>
      <c r="DW183" s="149">
        <f t="shared" si="369"/>
        <v>0</v>
      </c>
      <c r="DX183" s="149">
        <f t="shared" si="369"/>
        <v>0</v>
      </c>
      <c r="DY183" s="149">
        <f t="shared" si="369"/>
        <v>0</v>
      </c>
      <c r="DZ183" s="149">
        <f t="shared" si="369"/>
        <v>0</v>
      </c>
      <c r="EA183" s="149">
        <f t="shared" si="369"/>
        <v>0</v>
      </c>
      <c r="EB183" s="149">
        <f t="shared" si="369"/>
        <v>0</v>
      </c>
      <c r="EC183" s="149">
        <f t="shared" si="369"/>
        <v>0</v>
      </c>
      <c r="ED183" s="149">
        <f t="shared" si="369"/>
        <v>0</v>
      </c>
      <c r="EE183" s="149">
        <f t="shared" si="369"/>
        <v>0</v>
      </c>
      <c r="EF183" s="149">
        <f t="shared" si="369"/>
        <v>0</v>
      </c>
      <c r="EG183" s="149">
        <f t="shared" si="369"/>
        <v>0</v>
      </c>
      <c r="EH183" s="149">
        <f t="shared" si="369"/>
        <v>0</v>
      </c>
      <c r="EI183" s="149">
        <f t="shared" si="369"/>
        <v>0</v>
      </c>
      <c r="EJ183" s="149">
        <f t="shared" si="369"/>
        <v>0</v>
      </c>
      <c r="EK183" s="149">
        <f t="shared" si="369"/>
        <v>0</v>
      </c>
      <c r="EL183" s="149">
        <f t="shared" si="369"/>
        <v>0</v>
      </c>
      <c r="EM183" s="149">
        <f t="shared" si="369"/>
        <v>0</v>
      </c>
      <c r="EN183" s="149">
        <f t="shared" si="369"/>
        <v>0</v>
      </c>
      <c r="EO183" s="149">
        <f t="shared" si="369"/>
        <v>0</v>
      </c>
      <c r="EP183" s="149">
        <f t="shared" si="369"/>
        <v>0</v>
      </c>
      <c r="EQ183" s="149">
        <f t="shared" si="369"/>
        <v>0</v>
      </c>
      <c r="ER183" s="149">
        <f t="shared" si="369"/>
        <v>0</v>
      </c>
      <c r="ES183" s="149">
        <f t="shared" si="369"/>
        <v>0</v>
      </c>
      <c r="ET183" s="149">
        <f t="shared" ref="ET183:EV183" si="370">(ET$14&lt;$J183)*ES183*(1+$G183*($H183=ET$16))+(ET$14=$J183)*$M183*$E183+(ET$14&gt;$J183)*ES183*(1+$N183*($O183=ET$16))</f>
        <v>0</v>
      </c>
      <c r="EU183" s="149">
        <f t="shared" si="370"/>
        <v>0</v>
      </c>
      <c r="EV183" s="149">
        <f t="shared" si="370"/>
        <v>0</v>
      </c>
      <c r="EW183" s="149">
        <f t="shared" si="310"/>
        <v>0</v>
      </c>
      <c r="EX183" s="149">
        <f t="shared" si="311"/>
        <v>0</v>
      </c>
      <c r="EY183" s="149">
        <f t="shared" si="312"/>
        <v>0</v>
      </c>
      <c r="EZ183" s="149">
        <f t="shared" si="313"/>
        <v>0</v>
      </c>
      <c r="FA183" s="149">
        <f t="shared" si="314"/>
        <v>0</v>
      </c>
      <c r="FB183" s="149">
        <f t="shared" si="315"/>
        <v>0</v>
      </c>
    </row>
    <row r="184" spans="2:158" ht="11.25" customHeight="1" outlineLevel="1" x14ac:dyDescent="0.2">
      <c r="B184" s="177"/>
      <c r="C184" s="288">
        <f t="shared" si="298"/>
        <v>20</v>
      </c>
      <c r="D184" s="288">
        <f t="shared" si="297"/>
        <v>0</v>
      </c>
      <c r="E184" s="291">
        <f t="shared" si="299"/>
        <v>0</v>
      </c>
      <c r="F184" s="297"/>
      <c r="G184" s="385"/>
      <c r="H184" s="185">
        <f t="shared" si="300"/>
        <v>2</v>
      </c>
      <c r="I184" s="292">
        <f t="shared" si="301"/>
        <v>31</v>
      </c>
      <c r="J184" s="289">
        <f t="shared" si="302"/>
        <v>43404</v>
      </c>
      <c r="K184" s="298"/>
      <c r="L184" s="187">
        <f t="shared" si="303"/>
        <v>0</v>
      </c>
      <c r="M184" s="186">
        <f t="shared" si="304"/>
        <v>0</v>
      </c>
      <c r="N184" s="385"/>
      <c r="O184" s="185">
        <f t="shared" si="305"/>
        <v>10</v>
      </c>
      <c r="Q184" s="186"/>
      <c r="R184" s="186"/>
      <c r="S184" s="186"/>
      <c r="U184" s="149">
        <f t="shared" si="316"/>
        <v>0</v>
      </c>
      <c r="V184" s="149">
        <f t="shared" ref="V184:CG184" si="371">(V$14&lt;$J184)*U184*(1+$G184*($H184=V$16))+(V$14=$J184)*$M184*$E184+(V$14&gt;$J184)*U184*(1+$N184*($O184=V$16))</f>
        <v>0</v>
      </c>
      <c r="W184" s="149">
        <f t="shared" si="371"/>
        <v>0</v>
      </c>
      <c r="X184" s="149">
        <f t="shared" si="371"/>
        <v>0</v>
      </c>
      <c r="Y184" s="149">
        <f t="shared" si="371"/>
        <v>0</v>
      </c>
      <c r="Z184" s="149">
        <f t="shared" si="371"/>
        <v>0</v>
      </c>
      <c r="AA184" s="149">
        <f t="shared" si="371"/>
        <v>0</v>
      </c>
      <c r="AB184" s="149">
        <f t="shared" si="371"/>
        <v>0</v>
      </c>
      <c r="AC184" s="149">
        <f t="shared" si="371"/>
        <v>0</v>
      </c>
      <c r="AD184" s="149">
        <f t="shared" si="371"/>
        <v>0</v>
      </c>
      <c r="AE184" s="149">
        <f t="shared" si="371"/>
        <v>0</v>
      </c>
      <c r="AF184" s="149">
        <f t="shared" si="371"/>
        <v>0</v>
      </c>
      <c r="AG184" s="149">
        <f t="shared" si="371"/>
        <v>0</v>
      </c>
      <c r="AH184" s="149">
        <f t="shared" si="371"/>
        <v>0</v>
      </c>
      <c r="AI184" s="149">
        <f t="shared" si="371"/>
        <v>0</v>
      </c>
      <c r="AJ184" s="149">
        <f t="shared" si="371"/>
        <v>0</v>
      </c>
      <c r="AK184" s="149">
        <f t="shared" si="371"/>
        <v>0</v>
      </c>
      <c r="AL184" s="149">
        <f t="shared" si="371"/>
        <v>0</v>
      </c>
      <c r="AM184" s="149">
        <f t="shared" si="371"/>
        <v>0</v>
      </c>
      <c r="AN184" s="149">
        <f t="shared" si="371"/>
        <v>0</v>
      </c>
      <c r="AO184" s="149">
        <f t="shared" si="371"/>
        <v>0</v>
      </c>
      <c r="AP184" s="149">
        <f t="shared" si="371"/>
        <v>0</v>
      </c>
      <c r="AQ184" s="149">
        <f t="shared" si="371"/>
        <v>0</v>
      </c>
      <c r="AR184" s="149">
        <f t="shared" si="371"/>
        <v>0</v>
      </c>
      <c r="AS184" s="149">
        <f t="shared" si="371"/>
        <v>0</v>
      </c>
      <c r="AT184" s="149">
        <f t="shared" si="371"/>
        <v>0</v>
      </c>
      <c r="AU184" s="149">
        <f t="shared" si="371"/>
        <v>0</v>
      </c>
      <c r="AV184" s="149">
        <f t="shared" si="371"/>
        <v>0</v>
      </c>
      <c r="AW184" s="149">
        <f t="shared" si="371"/>
        <v>0</v>
      </c>
      <c r="AX184" s="149">
        <f t="shared" si="371"/>
        <v>0</v>
      </c>
      <c r="AY184" s="149">
        <f t="shared" si="371"/>
        <v>0</v>
      </c>
      <c r="AZ184" s="149">
        <f t="shared" si="371"/>
        <v>0</v>
      </c>
      <c r="BA184" s="149">
        <f t="shared" si="371"/>
        <v>0</v>
      </c>
      <c r="BB184" s="149">
        <f t="shared" si="371"/>
        <v>0</v>
      </c>
      <c r="BC184" s="149">
        <f t="shared" si="371"/>
        <v>0</v>
      </c>
      <c r="BD184" s="149">
        <f t="shared" si="371"/>
        <v>0</v>
      </c>
      <c r="BE184" s="149">
        <f t="shared" si="371"/>
        <v>0</v>
      </c>
      <c r="BF184" s="149">
        <f t="shared" si="371"/>
        <v>0</v>
      </c>
      <c r="BG184" s="149">
        <f t="shared" si="371"/>
        <v>0</v>
      </c>
      <c r="BH184" s="149">
        <f t="shared" si="371"/>
        <v>0</v>
      </c>
      <c r="BI184" s="149">
        <f t="shared" si="371"/>
        <v>0</v>
      </c>
      <c r="BJ184" s="149">
        <f t="shared" si="371"/>
        <v>0</v>
      </c>
      <c r="BK184" s="149">
        <f t="shared" si="371"/>
        <v>0</v>
      </c>
      <c r="BL184" s="149">
        <f t="shared" si="371"/>
        <v>0</v>
      </c>
      <c r="BM184" s="149">
        <f t="shared" si="371"/>
        <v>0</v>
      </c>
      <c r="BN184" s="149">
        <f t="shared" si="371"/>
        <v>0</v>
      </c>
      <c r="BO184" s="149">
        <f t="shared" si="371"/>
        <v>0</v>
      </c>
      <c r="BP184" s="149">
        <f t="shared" si="371"/>
        <v>0</v>
      </c>
      <c r="BQ184" s="149">
        <f t="shared" si="371"/>
        <v>0</v>
      </c>
      <c r="BR184" s="149">
        <f t="shared" si="371"/>
        <v>0</v>
      </c>
      <c r="BS184" s="149">
        <f t="shared" si="371"/>
        <v>0</v>
      </c>
      <c r="BT184" s="149">
        <f t="shared" si="371"/>
        <v>0</v>
      </c>
      <c r="BU184" s="149">
        <f t="shared" si="371"/>
        <v>0</v>
      </c>
      <c r="BV184" s="149">
        <f t="shared" si="371"/>
        <v>0</v>
      </c>
      <c r="BW184" s="149">
        <f t="shared" si="371"/>
        <v>0</v>
      </c>
      <c r="BX184" s="149">
        <f t="shared" si="371"/>
        <v>0</v>
      </c>
      <c r="BY184" s="149">
        <f t="shared" si="371"/>
        <v>0</v>
      </c>
      <c r="BZ184" s="149">
        <f t="shared" si="371"/>
        <v>0</v>
      </c>
      <c r="CA184" s="149">
        <f t="shared" si="371"/>
        <v>0</v>
      </c>
      <c r="CB184" s="149">
        <f t="shared" si="371"/>
        <v>0</v>
      </c>
      <c r="CC184" s="149">
        <f t="shared" si="371"/>
        <v>0</v>
      </c>
      <c r="CD184" s="149">
        <f t="shared" si="371"/>
        <v>0</v>
      </c>
      <c r="CE184" s="149">
        <f t="shared" si="371"/>
        <v>0</v>
      </c>
      <c r="CF184" s="149">
        <f t="shared" si="371"/>
        <v>0</v>
      </c>
      <c r="CG184" s="149">
        <f t="shared" si="371"/>
        <v>0</v>
      </c>
      <c r="CH184" s="149">
        <f t="shared" ref="CH184:ES184" si="372">(CH$14&lt;$J184)*CG184*(1+$G184*($H184=CH$16))+(CH$14=$J184)*$M184*$E184+(CH$14&gt;$J184)*CG184*(1+$N184*($O184=CH$16))</f>
        <v>0</v>
      </c>
      <c r="CI184" s="149">
        <f t="shared" si="372"/>
        <v>0</v>
      </c>
      <c r="CJ184" s="149">
        <f t="shared" si="372"/>
        <v>0</v>
      </c>
      <c r="CK184" s="149">
        <f t="shared" si="372"/>
        <v>0</v>
      </c>
      <c r="CL184" s="149">
        <f t="shared" si="372"/>
        <v>0</v>
      </c>
      <c r="CM184" s="149">
        <f t="shared" si="372"/>
        <v>0</v>
      </c>
      <c r="CN184" s="149">
        <f t="shared" si="372"/>
        <v>0</v>
      </c>
      <c r="CO184" s="149">
        <f t="shared" si="372"/>
        <v>0</v>
      </c>
      <c r="CP184" s="149">
        <f t="shared" si="372"/>
        <v>0</v>
      </c>
      <c r="CQ184" s="149">
        <f t="shared" si="372"/>
        <v>0</v>
      </c>
      <c r="CR184" s="149">
        <f t="shared" si="372"/>
        <v>0</v>
      </c>
      <c r="CS184" s="149">
        <f t="shared" si="372"/>
        <v>0</v>
      </c>
      <c r="CT184" s="149">
        <f t="shared" si="372"/>
        <v>0</v>
      </c>
      <c r="CU184" s="149">
        <f t="shared" si="372"/>
        <v>0</v>
      </c>
      <c r="CV184" s="149">
        <f t="shared" si="372"/>
        <v>0</v>
      </c>
      <c r="CW184" s="149">
        <f t="shared" si="372"/>
        <v>0</v>
      </c>
      <c r="CX184" s="149">
        <f t="shared" si="372"/>
        <v>0</v>
      </c>
      <c r="CY184" s="149">
        <f t="shared" si="372"/>
        <v>0</v>
      </c>
      <c r="CZ184" s="149">
        <f t="shared" si="372"/>
        <v>0</v>
      </c>
      <c r="DA184" s="149">
        <f t="shared" si="372"/>
        <v>0</v>
      </c>
      <c r="DB184" s="149">
        <f t="shared" si="372"/>
        <v>0</v>
      </c>
      <c r="DC184" s="149">
        <f t="shared" si="372"/>
        <v>0</v>
      </c>
      <c r="DD184" s="149">
        <f t="shared" si="372"/>
        <v>0</v>
      </c>
      <c r="DE184" s="149">
        <f t="shared" si="372"/>
        <v>0</v>
      </c>
      <c r="DF184" s="149">
        <f t="shared" si="372"/>
        <v>0</v>
      </c>
      <c r="DG184" s="149">
        <f t="shared" si="372"/>
        <v>0</v>
      </c>
      <c r="DH184" s="149">
        <f t="shared" si="372"/>
        <v>0</v>
      </c>
      <c r="DI184" s="149">
        <f t="shared" si="372"/>
        <v>0</v>
      </c>
      <c r="DJ184" s="149">
        <f t="shared" si="372"/>
        <v>0</v>
      </c>
      <c r="DK184" s="149">
        <f t="shared" si="372"/>
        <v>0</v>
      </c>
      <c r="DL184" s="149">
        <f t="shared" si="372"/>
        <v>0</v>
      </c>
      <c r="DM184" s="149">
        <f t="shared" si="372"/>
        <v>0</v>
      </c>
      <c r="DN184" s="149">
        <f t="shared" si="372"/>
        <v>0</v>
      </c>
      <c r="DO184" s="149">
        <f t="shared" si="372"/>
        <v>0</v>
      </c>
      <c r="DP184" s="149">
        <f t="shared" si="372"/>
        <v>0</v>
      </c>
      <c r="DQ184" s="149">
        <f t="shared" si="372"/>
        <v>0</v>
      </c>
      <c r="DR184" s="149">
        <f t="shared" si="372"/>
        <v>0</v>
      </c>
      <c r="DS184" s="149">
        <f t="shared" si="372"/>
        <v>0</v>
      </c>
      <c r="DT184" s="149">
        <f t="shared" si="372"/>
        <v>0</v>
      </c>
      <c r="DU184" s="149">
        <f t="shared" si="372"/>
        <v>0</v>
      </c>
      <c r="DV184" s="149">
        <f t="shared" si="372"/>
        <v>0</v>
      </c>
      <c r="DW184" s="149">
        <f t="shared" si="372"/>
        <v>0</v>
      </c>
      <c r="DX184" s="149">
        <f t="shared" si="372"/>
        <v>0</v>
      </c>
      <c r="DY184" s="149">
        <f t="shared" si="372"/>
        <v>0</v>
      </c>
      <c r="DZ184" s="149">
        <f t="shared" si="372"/>
        <v>0</v>
      </c>
      <c r="EA184" s="149">
        <f t="shared" si="372"/>
        <v>0</v>
      </c>
      <c r="EB184" s="149">
        <f t="shared" si="372"/>
        <v>0</v>
      </c>
      <c r="EC184" s="149">
        <f t="shared" si="372"/>
        <v>0</v>
      </c>
      <c r="ED184" s="149">
        <f t="shared" si="372"/>
        <v>0</v>
      </c>
      <c r="EE184" s="149">
        <f t="shared" si="372"/>
        <v>0</v>
      </c>
      <c r="EF184" s="149">
        <f t="shared" si="372"/>
        <v>0</v>
      </c>
      <c r="EG184" s="149">
        <f t="shared" si="372"/>
        <v>0</v>
      </c>
      <c r="EH184" s="149">
        <f t="shared" si="372"/>
        <v>0</v>
      </c>
      <c r="EI184" s="149">
        <f t="shared" si="372"/>
        <v>0</v>
      </c>
      <c r="EJ184" s="149">
        <f t="shared" si="372"/>
        <v>0</v>
      </c>
      <c r="EK184" s="149">
        <f t="shared" si="372"/>
        <v>0</v>
      </c>
      <c r="EL184" s="149">
        <f t="shared" si="372"/>
        <v>0</v>
      </c>
      <c r="EM184" s="149">
        <f t="shared" si="372"/>
        <v>0</v>
      </c>
      <c r="EN184" s="149">
        <f t="shared" si="372"/>
        <v>0</v>
      </c>
      <c r="EO184" s="149">
        <f t="shared" si="372"/>
        <v>0</v>
      </c>
      <c r="EP184" s="149">
        <f t="shared" si="372"/>
        <v>0</v>
      </c>
      <c r="EQ184" s="149">
        <f t="shared" si="372"/>
        <v>0</v>
      </c>
      <c r="ER184" s="149">
        <f t="shared" si="372"/>
        <v>0</v>
      </c>
      <c r="ES184" s="149">
        <f t="shared" si="372"/>
        <v>0</v>
      </c>
      <c r="ET184" s="149">
        <f t="shared" ref="ET184:EV184" si="373">(ET$14&lt;$J184)*ES184*(1+$G184*($H184=ET$16))+(ET$14=$J184)*$M184*$E184+(ET$14&gt;$J184)*ES184*(1+$N184*($O184=ET$16))</f>
        <v>0</v>
      </c>
      <c r="EU184" s="149">
        <f t="shared" si="373"/>
        <v>0</v>
      </c>
      <c r="EV184" s="149">
        <f t="shared" si="373"/>
        <v>0</v>
      </c>
      <c r="EW184" s="149">
        <f t="shared" si="310"/>
        <v>0</v>
      </c>
      <c r="EX184" s="149">
        <f t="shared" si="311"/>
        <v>0</v>
      </c>
      <c r="EY184" s="149">
        <f t="shared" si="312"/>
        <v>0</v>
      </c>
      <c r="EZ184" s="149">
        <f t="shared" si="313"/>
        <v>0</v>
      </c>
      <c r="FA184" s="149">
        <f t="shared" si="314"/>
        <v>0</v>
      </c>
      <c r="FB184" s="149">
        <f t="shared" si="315"/>
        <v>0</v>
      </c>
    </row>
    <row r="185" spans="2:158" ht="11.25" customHeight="1" outlineLevel="1" x14ac:dyDescent="0.2">
      <c r="B185" s="177"/>
      <c r="C185" s="288">
        <f t="shared" si="298"/>
        <v>21</v>
      </c>
      <c r="D185" s="288">
        <f t="shared" si="297"/>
        <v>0</v>
      </c>
      <c r="E185" s="291">
        <f t="shared" si="299"/>
        <v>0</v>
      </c>
      <c r="F185" s="297"/>
      <c r="G185" s="385"/>
      <c r="H185" s="185">
        <f t="shared" si="300"/>
        <v>2</v>
      </c>
      <c r="I185" s="292">
        <f t="shared" si="301"/>
        <v>31</v>
      </c>
      <c r="J185" s="289">
        <f t="shared" si="302"/>
        <v>43404</v>
      </c>
      <c r="K185" s="298"/>
      <c r="L185" s="187">
        <f t="shared" ref="L185:L204" si="374">YEAR(J185)-YEAR($U$14)</f>
        <v>0</v>
      </c>
      <c r="M185" s="186">
        <f t="shared" ref="M185:M204" si="375">K185*(1+$L$162)^L185</f>
        <v>0</v>
      </c>
      <c r="N185" s="385"/>
      <c r="O185" s="185">
        <f t="shared" ref="O185:O204" si="376">MONTH(J185)</f>
        <v>10</v>
      </c>
      <c r="Q185" s="186"/>
      <c r="R185" s="186"/>
      <c r="S185" s="186"/>
      <c r="U185" s="149">
        <f t="shared" ref="U185:U204" si="377">$F185*$E185*(1+0%)</f>
        <v>0</v>
      </c>
      <c r="V185" s="149">
        <f t="shared" ref="V185:BA185" si="378">(V$14&lt;$J185)*U185*(1+$G185*($H185=V$16))+(V$14=$J185)*$M185*$E185+(V$14&gt;$J185)*U185*(1+$N185*($O185=V$16))</f>
        <v>0</v>
      </c>
      <c r="W185" s="149">
        <f t="shared" si="378"/>
        <v>0</v>
      </c>
      <c r="X185" s="149">
        <f t="shared" si="378"/>
        <v>0</v>
      </c>
      <c r="Y185" s="149">
        <f t="shared" si="378"/>
        <v>0</v>
      </c>
      <c r="Z185" s="149">
        <f t="shared" si="378"/>
        <v>0</v>
      </c>
      <c r="AA185" s="149">
        <f t="shared" si="378"/>
        <v>0</v>
      </c>
      <c r="AB185" s="149">
        <f t="shared" si="378"/>
        <v>0</v>
      </c>
      <c r="AC185" s="149">
        <f t="shared" si="378"/>
        <v>0</v>
      </c>
      <c r="AD185" s="149">
        <f t="shared" si="378"/>
        <v>0</v>
      </c>
      <c r="AE185" s="149">
        <f t="shared" si="378"/>
        <v>0</v>
      </c>
      <c r="AF185" s="149">
        <f t="shared" si="378"/>
        <v>0</v>
      </c>
      <c r="AG185" s="149">
        <f t="shared" si="378"/>
        <v>0</v>
      </c>
      <c r="AH185" s="149">
        <f t="shared" si="378"/>
        <v>0</v>
      </c>
      <c r="AI185" s="149">
        <f t="shared" si="378"/>
        <v>0</v>
      </c>
      <c r="AJ185" s="149">
        <f t="shared" si="378"/>
        <v>0</v>
      </c>
      <c r="AK185" s="149">
        <f t="shared" si="378"/>
        <v>0</v>
      </c>
      <c r="AL185" s="149">
        <f t="shared" si="378"/>
        <v>0</v>
      </c>
      <c r="AM185" s="149">
        <f t="shared" si="378"/>
        <v>0</v>
      </c>
      <c r="AN185" s="149">
        <f t="shared" si="378"/>
        <v>0</v>
      </c>
      <c r="AO185" s="149">
        <f t="shared" si="378"/>
        <v>0</v>
      </c>
      <c r="AP185" s="149">
        <f t="shared" si="378"/>
        <v>0</v>
      </c>
      <c r="AQ185" s="149">
        <f t="shared" si="378"/>
        <v>0</v>
      </c>
      <c r="AR185" s="149">
        <f t="shared" si="378"/>
        <v>0</v>
      </c>
      <c r="AS185" s="149">
        <f t="shared" si="378"/>
        <v>0</v>
      </c>
      <c r="AT185" s="149">
        <f t="shared" si="378"/>
        <v>0</v>
      </c>
      <c r="AU185" s="149">
        <f t="shared" si="378"/>
        <v>0</v>
      </c>
      <c r="AV185" s="149">
        <f t="shared" si="378"/>
        <v>0</v>
      </c>
      <c r="AW185" s="149">
        <f t="shared" si="378"/>
        <v>0</v>
      </c>
      <c r="AX185" s="149">
        <f t="shared" si="378"/>
        <v>0</v>
      </c>
      <c r="AY185" s="149">
        <f t="shared" si="378"/>
        <v>0</v>
      </c>
      <c r="AZ185" s="149">
        <f t="shared" si="378"/>
        <v>0</v>
      </c>
      <c r="BA185" s="149">
        <f t="shared" si="378"/>
        <v>0</v>
      </c>
      <c r="BB185" s="149">
        <f t="shared" ref="BB185:CG185" si="379">(BB$14&lt;$J185)*BA185*(1+$G185*($H185=BB$16))+(BB$14=$J185)*$M185*$E185+(BB$14&gt;$J185)*BA185*(1+$N185*($O185=BB$16))</f>
        <v>0</v>
      </c>
      <c r="BC185" s="149">
        <f t="shared" si="379"/>
        <v>0</v>
      </c>
      <c r="BD185" s="149">
        <f t="shared" si="379"/>
        <v>0</v>
      </c>
      <c r="BE185" s="149">
        <f t="shared" si="379"/>
        <v>0</v>
      </c>
      <c r="BF185" s="149">
        <f t="shared" si="379"/>
        <v>0</v>
      </c>
      <c r="BG185" s="149">
        <f t="shared" si="379"/>
        <v>0</v>
      </c>
      <c r="BH185" s="149">
        <f t="shared" si="379"/>
        <v>0</v>
      </c>
      <c r="BI185" s="149">
        <f t="shared" si="379"/>
        <v>0</v>
      </c>
      <c r="BJ185" s="149">
        <f t="shared" si="379"/>
        <v>0</v>
      </c>
      <c r="BK185" s="149">
        <f t="shared" si="379"/>
        <v>0</v>
      </c>
      <c r="BL185" s="149">
        <f t="shared" si="379"/>
        <v>0</v>
      </c>
      <c r="BM185" s="149">
        <f t="shared" si="379"/>
        <v>0</v>
      </c>
      <c r="BN185" s="149">
        <f t="shared" si="379"/>
        <v>0</v>
      </c>
      <c r="BO185" s="149">
        <f t="shared" si="379"/>
        <v>0</v>
      </c>
      <c r="BP185" s="149">
        <f t="shared" si="379"/>
        <v>0</v>
      </c>
      <c r="BQ185" s="149">
        <f t="shared" si="379"/>
        <v>0</v>
      </c>
      <c r="BR185" s="149">
        <f t="shared" si="379"/>
        <v>0</v>
      </c>
      <c r="BS185" s="149">
        <f t="shared" si="379"/>
        <v>0</v>
      </c>
      <c r="BT185" s="149">
        <f t="shared" si="379"/>
        <v>0</v>
      </c>
      <c r="BU185" s="149">
        <f t="shared" si="379"/>
        <v>0</v>
      </c>
      <c r="BV185" s="149">
        <f t="shared" si="379"/>
        <v>0</v>
      </c>
      <c r="BW185" s="149">
        <f t="shared" si="379"/>
        <v>0</v>
      </c>
      <c r="BX185" s="149">
        <f t="shared" si="379"/>
        <v>0</v>
      </c>
      <c r="BY185" s="149">
        <f t="shared" si="379"/>
        <v>0</v>
      </c>
      <c r="BZ185" s="149">
        <f t="shared" si="379"/>
        <v>0</v>
      </c>
      <c r="CA185" s="149">
        <f t="shared" si="379"/>
        <v>0</v>
      </c>
      <c r="CB185" s="149">
        <f t="shared" si="379"/>
        <v>0</v>
      </c>
      <c r="CC185" s="149">
        <f t="shared" si="379"/>
        <v>0</v>
      </c>
      <c r="CD185" s="149">
        <f t="shared" si="379"/>
        <v>0</v>
      </c>
      <c r="CE185" s="149">
        <f t="shared" si="379"/>
        <v>0</v>
      </c>
      <c r="CF185" s="149">
        <f t="shared" si="379"/>
        <v>0</v>
      </c>
      <c r="CG185" s="149">
        <f t="shared" si="379"/>
        <v>0</v>
      </c>
      <c r="CH185" s="149">
        <f t="shared" ref="CH185:DM185" si="380">(CH$14&lt;$J185)*CG185*(1+$G185*($H185=CH$16))+(CH$14=$J185)*$M185*$E185+(CH$14&gt;$J185)*CG185*(1+$N185*($O185=CH$16))</f>
        <v>0</v>
      </c>
      <c r="CI185" s="149">
        <f t="shared" si="380"/>
        <v>0</v>
      </c>
      <c r="CJ185" s="149">
        <f t="shared" si="380"/>
        <v>0</v>
      </c>
      <c r="CK185" s="149">
        <f t="shared" si="380"/>
        <v>0</v>
      </c>
      <c r="CL185" s="149">
        <f t="shared" si="380"/>
        <v>0</v>
      </c>
      <c r="CM185" s="149">
        <f t="shared" si="380"/>
        <v>0</v>
      </c>
      <c r="CN185" s="149">
        <f t="shared" si="380"/>
        <v>0</v>
      </c>
      <c r="CO185" s="149">
        <f t="shared" si="380"/>
        <v>0</v>
      </c>
      <c r="CP185" s="149">
        <f t="shared" si="380"/>
        <v>0</v>
      </c>
      <c r="CQ185" s="149">
        <f t="shared" si="380"/>
        <v>0</v>
      </c>
      <c r="CR185" s="149">
        <f t="shared" si="380"/>
        <v>0</v>
      </c>
      <c r="CS185" s="149">
        <f t="shared" si="380"/>
        <v>0</v>
      </c>
      <c r="CT185" s="149">
        <f t="shared" si="380"/>
        <v>0</v>
      </c>
      <c r="CU185" s="149">
        <f t="shared" si="380"/>
        <v>0</v>
      </c>
      <c r="CV185" s="149">
        <f t="shared" si="380"/>
        <v>0</v>
      </c>
      <c r="CW185" s="149">
        <f t="shared" si="380"/>
        <v>0</v>
      </c>
      <c r="CX185" s="149">
        <f t="shared" si="380"/>
        <v>0</v>
      </c>
      <c r="CY185" s="149">
        <f t="shared" si="380"/>
        <v>0</v>
      </c>
      <c r="CZ185" s="149">
        <f t="shared" si="380"/>
        <v>0</v>
      </c>
      <c r="DA185" s="149">
        <f t="shared" si="380"/>
        <v>0</v>
      </c>
      <c r="DB185" s="149">
        <f t="shared" si="380"/>
        <v>0</v>
      </c>
      <c r="DC185" s="149">
        <f t="shared" si="380"/>
        <v>0</v>
      </c>
      <c r="DD185" s="149">
        <f t="shared" si="380"/>
        <v>0</v>
      </c>
      <c r="DE185" s="149">
        <f t="shared" si="380"/>
        <v>0</v>
      </c>
      <c r="DF185" s="149">
        <f t="shared" si="380"/>
        <v>0</v>
      </c>
      <c r="DG185" s="149">
        <f t="shared" si="380"/>
        <v>0</v>
      </c>
      <c r="DH185" s="149">
        <f t="shared" si="380"/>
        <v>0</v>
      </c>
      <c r="DI185" s="149">
        <f t="shared" si="380"/>
        <v>0</v>
      </c>
      <c r="DJ185" s="149">
        <f t="shared" si="380"/>
        <v>0</v>
      </c>
      <c r="DK185" s="149">
        <f t="shared" si="380"/>
        <v>0</v>
      </c>
      <c r="DL185" s="149">
        <f t="shared" si="380"/>
        <v>0</v>
      </c>
      <c r="DM185" s="149">
        <f t="shared" si="380"/>
        <v>0</v>
      </c>
      <c r="DN185" s="149">
        <f t="shared" ref="DN185:EV185" si="381">(DN$14&lt;$J185)*DM185*(1+$G185*($H185=DN$16))+(DN$14=$J185)*$M185*$E185+(DN$14&gt;$J185)*DM185*(1+$N185*($O185=DN$16))</f>
        <v>0</v>
      </c>
      <c r="DO185" s="149">
        <f t="shared" si="381"/>
        <v>0</v>
      </c>
      <c r="DP185" s="149">
        <f t="shared" si="381"/>
        <v>0</v>
      </c>
      <c r="DQ185" s="149">
        <f t="shared" si="381"/>
        <v>0</v>
      </c>
      <c r="DR185" s="149">
        <f t="shared" si="381"/>
        <v>0</v>
      </c>
      <c r="DS185" s="149">
        <f t="shared" si="381"/>
        <v>0</v>
      </c>
      <c r="DT185" s="149">
        <f t="shared" si="381"/>
        <v>0</v>
      </c>
      <c r="DU185" s="149">
        <f t="shared" si="381"/>
        <v>0</v>
      </c>
      <c r="DV185" s="149">
        <f t="shared" si="381"/>
        <v>0</v>
      </c>
      <c r="DW185" s="149">
        <f t="shared" si="381"/>
        <v>0</v>
      </c>
      <c r="DX185" s="149">
        <f t="shared" si="381"/>
        <v>0</v>
      </c>
      <c r="DY185" s="149">
        <f t="shared" si="381"/>
        <v>0</v>
      </c>
      <c r="DZ185" s="149">
        <f t="shared" si="381"/>
        <v>0</v>
      </c>
      <c r="EA185" s="149">
        <f t="shared" si="381"/>
        <v>0</v>
      </c>
      <c r="EB185" s="149">
        <f t="shared" si="381"/>
        <v>0</v>
      </c>
      <c r="EC185" s="149">
        <f t="shared" si="381"/>
        <v>0</v>
      </c>
      <c r="ED185" s="149">
        <f t="shared" si="381"/>
        <v>0</v>
      </c>
      <c r="EE185" s="149">
        <f t="shared" si="381"/>
        <v>0</v>
      </c>
      <c r="EF185" s="149">
        <f t="shared" si="381"/>
        <v>0</v>
      </c>
      <c r="EG185" s="149">
        <f t="shared" si="381"/>
        <v>0</v>
      </c>
      <c r="EH185" s="149">
        <f t="shared" si="381"/>
        <v>0</v>
      </c>
      <c r="EI185" s="149">
        <f t="shared" si="381"/>
        <v>0</v>
      </c>
      <c r="EJ185" s="149">
        <f t="shared" si="381"/>
        <v>0</v>
      </c>
      <c r="EK185" s="149">
        <f t="shared" si="381"/>
        <v>0</v>
      </c>
      <c r="EL185" s="149">
        <f t="shared" si="381"/>
        <v>0</v>
      </c>
      <c r="EM185" s="149">
        <f t="shared" si="381"/>
        <v>0</v>
      </c>
      <c r="EN185" s="149">
        <f t="shared" si="381"/>
        <v>0</v>
      </c>
      <c r="EO185" s="149">
        <f t="shared" si="381"/>
        <v>0</v>
      </c>
      <c r="EP185" s="149">
        <f t="shared" si="381"/>
        <v>0</v>
      </c>
      <c r="EQ185" s="149">
        <f t="shared" si="381"/>
        <v>0</v>
      </c>
      <c r="ER185" s="149">
        <f t="shared" si="381"/>
        <v>0</v>
      </c>
      <c r="ES185" s="149">
        <f t="shared" si="381"/>
        <v>0</v>
      </c>
      <c r="ET185" s="149">
        <f t="shared" si="381"/>
        <v>0</v>
      </c>
      <c r="EU185" s="149">
        <f t="shared" si="381"/>
        <v>0</v>
      </c>
      <c r="EV185" s="149">
        <f t="shared" si="381"/>
        <v>0</v>
      </c>
      <c r="EW185" s="149">
        <f t="shared" si="310"/>
        <v>0</v>
      </c>
      <c r="EX185" s="149">
        <f t="shared" si="311"/>
        <v>0</v>
      </c>
      <c r="EY185" s="149">
        <f t="shared" si="312"/>
        <v>0</v>
      </c>
      <c r="EZ185" s="149">
        <f t="shared" si="313"/>
        <v>0</v>
      </c>
      <c r="FA185" s="149">
        <f t="shared" si="314"/>
        <v>0</v>
      </c>
      <c r="FB185" s="149">
        <f t="shared" si="315"/>
        <v>0</v>
      </c>
    </row>
    <row r="186" spans="2:158" ht="11.25" customHeight="1" outlineLevel="1" x14ac:dyDescent="0.2">
      <c r="B186" s="177"/>
      <c r="C186" s="288">
        <f t="shared" si="298"/>
        <v>22</v>
      </c>
      <c r="D186" s="288">
        <f t="shared" si="297"/>
        <v>0</v>
      </c>
      <c r="E186" s="291">
        <f t="shared" si="299"/>
        <v>0</v>
      </c>
      <c r="F186" s="297"/>
      <c r="G186" s="385"/>
      <c r="H186" s="185">
        <f t="shared" si="300"/>
        <v>2</v>
      </c>
      <c r="I186" s="292">
        <f t="shared" si="301"/>
        <v>31</v>
      </c>
      <c r="J186" s="289">
        <f t="shared" si="302"/>
        <v>43404</v>
      </c>
      <c r="K186" s="298"/>
      <c r="L186" s="187">
        <f t="shared" si="374"/>
        <v>0</v>
      </c>
      <c r="M186" s="186">
        <f t="shared" si="375"/>
        <v>0</v>
      </c>
      <c r="N186" s="385"/>
      <c r="O186" s="185">
        <f t="shared" si="376"/>
        <v>10</v>
      </c>
      <c r="Q186" s="186"/>
      <c r="R186" s="186"/>
      <c r="S186" s="186"/>
      <c r="U186" s="149">
        <f t="shared" si="377"/>
        <v>0</v>
      </c>
      <c r="V186" s="149">
        <f t="shared" ref="V186:BA186" si="382">(V$14&lt;$J186)*U186*(1+$G186*($H186=V$16))+(V$14=$J186)*$M186*$E186+(V$14&gt;$J186)*U186*(1+$N186*($O186=V$16))</f>
        <v>0</v>
      </c>
      <c r="W186" s="149">
        <f t="shared" si="382"/>
        <v>0</v>
      </c>
      <c r="X186" s="149">
        <f t="shared" si="382"/>
        <v>0</v>
      </c>
      <c r="Y186" s="149">
        <f t="shared" si="382"/>
        <v>0</v>
      </c>
      <c r="Z186" s="149">
        <f t="shared" si="382"/>
        <v>0</v>
      </c>
      <c r="AA186" s="149">
        <f t="shared" si="382"/>
        <v>0</v>
      </c>
      <c r="AB186" s="149">
        <f t="shared" si="382"/>
        <v>0</v>
      </c>
      <c r="AC186" s="149">
        <f t="shared" si="382"/>
        <v>0</v>
      </c>
      <c r="AD186" s="149">
        <f t="shared" si="382"/>
        <v>0</v>
      </c>
      <c r="AE186" s="149">
        <f t="shared" si="382"/>
        <v>0</v>
      </c>
      <c r="AF186" s="149">
        <f t="shared" si="382"/>
        <v>0</v>
      </c>
      <c r="AG186" s="149">
        <f t="shared" si="382"/>
        <v>0</v>
      </c>
      <c r="AH186" s="149">
        <f t="shared" si="382"/>
        <v>0</v>
      </c>
      <c r="AI186" s="149">
        <f t="shared" si="382"/>
        <v>0</v>
      </c>
      <c r="AJ186" s="149">
        <f t="shared" si="382"/>
        <v>0</v>
      </c>
      <c r="AK186" s="149">
        <f t="shared" si="382"/>
        <v>0</v>
      </c>
      <c r="AL186" s="149">
        <f t="shared" si="382"/>
        <v>0</v>
      </c>
      <c r="AM186" s="149">
        <f t="shared" si="382"/>
        <v>0</v>
      </c>
      <c r="AN186" s="149">
        <f t="shared" si="382"/>
        <v>0</v>
      </c>
      <c r="AO186" s="149">
        <f t="shared" si="382"/>
        <v>0</v>
      </c>
      <c r="AP186" s="149">
        <f t="shared" si="382"/>
        <v>0</v>
      </c>
      <c r="AQ186" s="149">
        <f t="shared" si="382"/>
        <v>0</v>
      </c>
      <c r="AR186" s="149">
        <f t="shared" si="382"/>
        <v>0</v>
      </c>
      <c r="AS186" s="149">
        <f t="shared" si="382"/>
        <v>0</v>
      </c>
      <c r="AT186" s="149">
        <f t="shared" si="382"/>
        <v>0</v>
      </c>
      <c r="AU186" s="149">
        <f t="shared" si="382"/>
        <v>0</v>
      </c>
      <c r="AV186" s="149">
        <f t="shared" si="382"/>
        <v>0</v>
      </c>
      <c r="AW186" s="149">
        <f t="shared" si="382"/>
        <v>0</v>
      </c>
      <c r="AX186" s="149">
        <f t="shared" si="382"/>
        <v>0</v>
      </c>
      <c r="AY186" s="149">
        <f t="shared" si="382"/>
        <v>0</v>
      </c>
      <c r="AZ186" s="149">
        <f t="shared" si="382"/>
        <v>0</v>
      </c>
      <c r="BA186" s="149">
        <f t="shared" si="382"/>
        <v>0</v>
      </c>
      <c r="BB186" s="149">
        <f t="shared" ref="BB186:CG186" si="383">(BB$14&lt;$J186)*BA186*(1+$G186*($H186=BB$16))+(BB$14=$J186)*$M186*$E186+(BB$14&gt;$J186)*BA186*(1+$N186*($O186=BB$16))</f>
        <v>0</v>
      </c>
      <c r="BC186" s="149">
        <f t="shared" si="383"/>
        <v>0</v>
      </c>
      <c r="BD186" s="149">
        <f t="shared" si="383"/>
        <v>0</v>
      </c>
      <c r="BE186" s="149">
        <f t="shared" si="383"/>
        <v>0</v>
      </c>
      <c r="BF186" s="149">
        <f t="shared" si="383"/>
        <v>0</v>
      </c>
      <c r="BG186" s="149">
        <f t="shared" si="383"/>
        <v>0</v>
      </c>
      <c r="BH186" s="149">
        <f t="shared" si="383"/>
        <v>0</v>
      </c>
      <c r="BI186" s="149">
        <f t="shared" si="383"/>
        <v>0</v>
      </c>
      <c r="BJ186" s="149">
        <f t="shared" si="383"/>
        <v>0</v>
      </c>
      <c r="BK186" s="149">
        <f t="shared" si="383"/>
        <v>0</v>
      </c>
      <c r="BL186" s="149">
        <f t="shared" si="383"/>
        <v>0</v>
      </c>
      <c r="BM186" s="149">
        <f t="shared" si="383"/>
        <v>0</v>
      </c>
      <c r="BN186" s="149">
        <f t="shared" si="383"/>
        <v>0</v>
      </c>
      <c r="BO186" s="149">
        <f t="shared" si="383"/>
        <v>0</v>
      </c>
      <c r="BP186" s="149">
        <f t="shared" si="383"/>
        <v>0</v>
      </c>
      <c r="BQ186" s="149">
        <f t="shared" si="383"/>
        <v>0</v>
      </c>
      <c r="BR186" s="149">
        <f t="shared" si="383"/>
        <v>0</v>
      </c>
      <c r="BS186" s="149">
        <f t="shared" si="383"/>
        <v>0</v>
      </c>
      <c r="BT186" s="149">
        <f t="shared" si="383"/>
        <v>0</v>
      </c>
      <c r="BU186" s="149">
        <f t="shared" si="383"/>
        <v>0</v>
      </c>
      <c r="BV186" s="149">
        <f t="shared" si="383"/>
        <v>0</v>
      </c>
      <c r="BW186" s="149">
        <f t="shared" si="383"/>
        <v>0</v>
      </c>
      <c r="BX186" s="149">
        <f t="shared" si="383"/>
        <v>0</v>
      </c>
      <c r="BY186" s="149">
        <f t="shared" si="383"/>
        <v>0</v>
      </c>
      <c r="BZ186" s="149">
        <f t="shared" si="383"/>
        <v>0</v>
      </c>
      <c r="CA186" s="149">
        <f t="shared" si="383"/>
        <v>0</v>
      </c>
      <c r="CB186" s="149">
        <f t="shared" si="383"/>
        <v>0</v>
      </c>
      <c r="CC186" s="149">
        <f t="shared" si="383"/>
        <v>0</v>
      </c>
      <c r="CD186" s="149">
        <f t="shared" si="383"/>
        <v>0</v>
      </c>
      <c r="CE186" s="149">
        <f t="shared" si="383"/>
        <v>0</v>
      </c>
      <c r="CF186" s="149">
        <f t="shared" si="383"/>
        <v>0</v>
      </c>
      <c r="CG186" s="149">
        <f t="shared" si="383"/>
        <v>0</v>
      </c>
      <c r="CH186" s="149">
        <f t="shared" ref="CH186:DM186" si="384">(CH$14&lt;$J186)*CG186*(1+$G186*($H186=CH$16))+(CH$14=$J186)*$M186*$E186+(CH$14&gt;$J186)*CG186*(1+$N186*($O186=CH$16))</f>
        <v>0</v>
      </c>
      <c r="CI186" s="149">
        <f t="shared" si="384"/>
        <v>0</v>
      </c>
      <c r="CJ186" s="149">
        <f t="shared" si="384"/>
        <v>0</v>
      </c>
      <c r="CK186" s="149">
        <f t="shared" si="384"/>
        <v>0</v>
      </c>
      <c r="CL186" s="149">
        <f t="shared" si="384"/>
        <v>0</v>
      </c>
      <c r="CM186" s="149">
        <f t="shared" si="384"/>
        <v>0</v>
      </c>
      <c r="CN186" s="149">
        <f t="shared" si="384"/>
        <v>0</v>
      </c>
      <c r="CO186" s="149">
        <f t="shared" si="384"/>
        <v>0</v>
      </c>
      <c r="CP186" s="149">
        <f t="shared" si="384"/>
        <v>0</v>
      </c>
      <c r="CQ186" s="149">
        <f t="shared" si="384"/>
        <v>0</v>
      </c>
      <c r="CR186" s="149">
        <f t="shared" si="384"/>
        <v>0</v>
      </c>
      <c r="CS186" s="149">
        <f t="shared" si="384"/>
        <v>0</v>
      </c>
      <c r="CT186" s="149">
        <f t="shared" si="384"/>
        <v>0</v>
      </c>
      <c r="CU186" s="149">
        <f t="shared" si="384"/>
        <v>0</v>
      </c>
      <c r="CV186" s="149">
        <f t="shared" si="384"/>
        <v>0</v>
      </c>
      <c r="CW186" s="149">
        <f t="shared" si="384"/>
        <v>0</v>
      </c>
      <c r="CX186" s="149">
        <f t="shared" si="384"/>
        <v>0</v>
      </c>
      <c r="CY186" s="149">
        <f t="shared" si="384"/>
        <v>0</v>
      </c>
      <c r="CZ186" s="149">
        <f t="shared" si="384"/>
        <v>0</v>
      </c>
      <c r="DA186" s="149">
        <f t="shared" si="384"/>
        <v>0</v>
      </c>
      <c r="DB186" s="149">
        <f t="shared" si="384"/>
        <v>0</v>
      </c>
      <c r="DC186" s="149">
        <f t="shared" si="384"/>
        <v>0</v>
      </c>
      <c r="DD186" s="149">
        <f t="shared" si="384"/>
        <v>0</v>
      </c>
      <c r="DE186" s="149">
        <f t="shared" si="384"/>
        <v>0</v>
      </c>
      <c r="DF186" s="149">
        <f t="shared" si="384"/>
        <v>0</v>
      </c>
      <c r="DG186" s="149">
        <f t="shared" si="384"/>
        <v>0</v>
      </c>
      <c r="DH186" s="149">
        <f t="shared" si="384"/>
        <v>0</v>
      </c>
      <c r="DI186" s="149">
        <f t="shared" si="384"/>
        <v>0</v>
      </c>
      <c r="DJ186" s="149">
        <f t="shared" si="384"/>
        <v>0</v>
      </c>
      <c r="DK186" s="149">
        <f t="shared" si="384"/>
        <v>0</v>
      </c>
      <c r="DL186" s="149">
        <f t="shared" si="384"/>
        <v>0</v>
      </c>
      <c r="DM186" s="149">
        <f t="shared" si="384"/>
        <v>0</v>
      </c>
      <c r="DN186" s="149">
        <f t="shared" ref="DN186:EV186" si="385">(DN$14&lt;$J186)*DM186*(1+$G186*($H186=DN$16))+(DN$14=$J186)*$M186*$E186+(DN$14&gt;$J186)*DM186*(1+$N186*($O186=DN$16))</f>
        <v>0</v>
      </c>
      <c r="DO186" s="149">
        <f t="shared" si="385"/>
        <v>0</v>
      </c>
      <c r="DP186" s="149">
        <f t="shared" si="385"/>
        <v>0</v>
      </c>
      <c r="DQ186" s="149">
        <f t="shared" si="385"/>
        <v>0</v>
      </c>
      <c r="DR186" s="149">
        <f t="shared" si="385"/>
        <v>0</v>
      </c>
      <c r="DS186" s="149">
        <f t="shared" si="385"/>
        <v>0</v>
      </c>
      <c r="DT186" s="149">
        <f t="shared" si="385"/>
        <v>0</v>
      </c>
      <c r="DU186" s="149">
        <f t="shared" si="385"/>
        <v>0</v>
      </c>
      <c r="DV186" s="149">
        <f t="shared" si="385"/>
        <v>0</v>
      </c>
      <c r="DW186" s="149">
        <f t="shared" si="385"/>
        <v>0</v>
      </c>
      <c r="DX186" s="149">
        <f t="shared" si="385"/>
        <v>0</v>
      </c>
      <c r="DY186" s="149">
        <f t="shared" si="385"/>
        <v>0</v>
      </c>
      <c r="DZ186" s="149">
        <f t="shared" si="385"/>
        <v>0</v>
      </c>
      <c r="EA186" s="149">
        <f t="shared" si="385"/>
        <v>0</v>
      </c>
      <c r="EB186" s="149">
        <f t="shared" si="385"/>
        <v>0</v>
      </c>
      <c r="EC186" s="149">
        <f t="shared" si="385"/>
        <v>0</v>
      </c>
      <c r="ED186" s="149">
        <f t="shared" si="385"/>
        <v>0</v>
      </c>
      <c r="EE186" s="149">
        <f t="shared" si="385"/>
        <v>0</v>
      </c>
      <c r="EF186" s="149">
        <f t="shared" si="385"/>
        <v>0</v>
      </c>
      <c r="EG186" s="149">
        <f t="shared" si="385"/>
        <v>0</v>
      </c>
      <c r="EH186" s="149">
        <f t="shared" si="385"/>
        <v>0</v>
      </c>
      <c r="EI186" s="149">
        <f t="shared" si="385"/>
        <v>0</v>
      </c>
      <c r="EJ186" s="149">
        <f t="shared" si="385"/>
        <v>0</v>
      </c>
      <c r="EK186" s="149">
        <f t="shared" si="385"/>
        <v>0</v>
      </c>
      <c r="EL186" s="149">
        <f t="shared" si="385"/>
        <v>0</v>
      </c>
      <c r="EM186" s="149">
        <f t="shared" si="385"/>
        <v>0</v>
      </c>
      <c r="EN186" s="149">
        <f t="shared" si="385"/>
        <v>0</v>
      </c>
      <c r="EO186" s="149">
        <f t="shared" si="385"/>
        <v>0</v>
      </c>
      <c r="EP186" s="149">
        <f t="shared" si="385"/>
        <v>0</v>
      </c>
      <c r="EQ186" s="149">
        <f t="shared" si="385"/>
        <v>0</v>
      </c>
      <c r="ER186" s="149">
        <f t="shared" si="385"/>
        <v>0</v>
      </c>
      <c r="ES186" s="149">
        <f t="shared" si="385"/>
        <v>0</v>
      </c>
      <c r="ET186" s="149">
        <f t="shared" si="385"/>
        <v>0</v>
      </c>
      <c r="EU186" s="149">
        <f t="shared" si="385"/>
        <v>0</v>
      </c>
      <c r="EV186" s="149">
        <f t="shared" si="385"/>
        <v>0</v>
      </c>
      <c r="EW186" s="149">
        <f t="shared" si="310"/>
        <v>0</v>
      </c>
      <c r="EX186" s="149">
        <f t="shared" si="311"/>
        <v>0</v>
      </c>
      <c r="EY186" s="149">
        <f t="shared" si="312"/>
        <v>0</v>
      </c>
      <c r="EZ186" s="149">
        <f t="shared" si="313"/>
        <v>0</v>
      </c>
      <c r="FA186" s="149">
        <f t="shared" si="314"/>
        <v>0</v>
      </c>
      <c r="FB186" s="149">
        <f t="shared" si="315"/>
        <v>0</v>
      </c>
    </row>
    <row r="187" spans="2:158" ht="11.25" customHeight="1" outlineLevel="1" x14ac:dyDescent="0.2">
      <c r="B187" s="177"/>
      <c r="C187" s="288">
        <f t="shared" si="298"/>
        <v>23</v>
      </c>
      <c r="D187" s="288">
        <f t="shared" si="297"/>
        <v>0</v>
      </c>
      <c r="E187" s="291">
        <f t="shared" si="299"/>
        <v>0</v>
      </c>
      <c r="F187" s="297"/>
      <c r="G187" s="385"/>
      <c r="H187" s="185">
        <f t="shared" si="300"/>
        <v>2</v>
      </c>
      <c r="I187" s="292">
        <f t="shared" si="301"/>
        <v>31</v>
      </c>
      <c r="J187" s="289">
        <f t="shared" si="302"/>
        <v>43404</v>
      </c>
      <c r="K187" s="298"/>
      <c r="L187" s="187">
        <f t="shared" si="374"/>
        <v>0</v>
      </c>
      <c r="M187" s="186">
        <f t="shared" si="375"/>
        <v>0</v>
      </c>
      <c r="N187" s="385"/>
      <c r="O187" s="185">
        <f t="shared" si="376"/>
        <v>10</v>
      </c>
      <c r="Q187" s="186"/>
      <c r="R187" s="186"/>
      <c r="S187" s="186"/>
      <c r="U187" s="149">
        <f t="shared" si="377"/>
        <v>0</v>
      </c>
      <c r="V187" s="149">
        <f t="shared" ref="V187:BA187" si="386">(V$14&lt;$J187)*U187*(1+$G187*($H187=V$16))+(V$14=$J187)*$M187*$E187+(V$14&gt;$J187)*U187*(1+$N187*($O187=V$16))</f>
        <v>0</v>
      </c>
      <c r="W187" s="149">
        <f t="shared" si="386"/>
        <v>0</v>
      </c>
      <c r="X187" s="149">
        <f t="shared" si="386"/>
        <v>0</v>
      </c>
      <c r="Y187" s="149">
        <f t="shared" si="386"/>
        <v>0</v>
      </c>
      <c r="Z187" s="149">
        <f t="shared" si="386"/>
        <v>0</v>
      </c>
      <c r="AA187" s="149">
        <f t="shared" si="386"/>
        <v>0</v>
      </c>
      <c r="AB187" s="149">
        <f t="shared" si="386"/>
        <v>0</v>
      </c>
      <c r="AC187" s="149">
        <f t="shared" si="386"/>
        <v>0</v>
      </c>
      <c r="AD187" s="149">
        <f t="shared" si="386"/>
        <v>0</v>
      </c>
      <c r="AE187" s="149">
        <f t="shared" si="386"/>
        <v>0</v>
      </c>
      <c r="AF187" s="149">
        <f t="shared" si="386"/>
        <v>0</v>
      </c>
      <c r="AG187" s="149">
        <f t="shared" si="386"/>
        <v>0</v>
      </c>
      <c r="AH187" s="149">
        <f t="shared" si="386"/>
        <v>0</v>
      </c>
      <c r="AI187" s="149">
        <f t="shared" si="386"/>
        <v>0</v>
      </c>
      <c r="AJ187" s="149">
        <f t="shared" si="386"/>
        <v>0</v>
      </c>
      <c r="AK187" s="149">
        <f t="shared" si="386"/>
        <v>0</v>
      </c>
      <c r="AL187" s="149">
        <f t="shared" si="386"/>
        <v>0</v>
      </c>
      <c r="AM187" s="149">
        <f t="shared" si="386"/>
        <v>0</v>
      </c>
      <c r="AN187" s="149">
        <f t="shared" si="386"/>
        <v>0</v>
      </c>
      <c r="AO187" s="149">
        <f t="shared" si="386"/>
        <v>0</v>
      </c>
      <c r="AP187" s="149">
        <f t="shared" si="386"/>
        <v>0</v>
      </c>
      <c r="AQ187" s="149">
        <f t="shared" si="386"/>
        <v>0</v>
      </c>
      <c r="AR187" s="149">
        <f t="shared" si="386"/>
        <v>0</v>
      </c>
      <c r="AS187" s="149">
        <f t="shared" si="386"/>
        <v>0</v>
      </c>
      <c r="AT187" s="149">
        <f t="shared" si="386"/>
        <v>0</v>
      </c>
      <c r="AU187" s="149">
        <f t="shared" si="386"/>
        <v>0</v>
      </c>
      <c r="AV187" s="149">
        <f t="shared" si="386"/>
        <v>0</v>
      </c>
      <c r="AW187" s="149">
        <f t="shared" si="386"/>
        <v>0</v>
      </c>
      <c r="AX187" s="149">
        <f t="shared" si="386"/>
        <v>0</v>
      </c>
      <c r="AY187" s="149">
        <f t="shared" si="386"/>
        <v>0</v>
      </c>
      <c r="AZ187" s="149">
        <f t="shared" si="386"/>
        <v>0</v>
      </c>
      <c r="BA187" s="149">
        <f t="shared" si="386"/>
        <v>0</v>
      </c>
      <c r="BB187" s="149">
        <f t="shared" ref="BB187:CG187" si="387">(BB$14&lt;$J187)*BA187*(1+$G187*($H187=BB$16))+(BB$14=$J187)*$M187*$E187+(BB$14&gt;$J187)*BA187*(1+$N187*($O187=BB$16))</f>
        <v>0</v>
      </c>
      <c r="BC187" s="149">
        <f t="shared" si="387"/>
        <v>0</v>
      </c>
      <c r="BD187" s="149">
        <f t="shared" si="387"/>
        <v>0</v>
      </c>
      <c r="BE187" s="149">
        <f t="shared" si="387"/>
        <v>0</v>
      </c>
      <c r="BF187" s="149">
        <f t="shared" si="387"/>
        <v>0</v>
      </c>
      <c r="BG187" s="149">
        <f t="shared" si="387"/>
        <v>0</v>
      </c>
      <c r="BH187" s="149">
        <f t="shared" si="387"/>
        <v>0</v>
      </c>
      <c r="BI187" s="149">
        <f t="shared" si="387"/>
        <v>0</v>
      </c>
      <c r="BJ187" s="149">
        <f t="shared" si="387"/>
        <v>0</v>
      </c>
      <c r="BK187" s="149">
        <f t="shared" si="387"/>
        <v>0</v>
      </c>
      <c r="BL187" s="149">
        <f t="shared" si="387"/>
        <v>0</v>
      </c>
      <c r="BM187" s="149">
        <f t="shared" si="387"/>
        <v>0</v>
      </c>
      <c r="BN187" s="149">
        <f t="shared" si="387"/>
        <v>0</v>
      </c>
      <c r="BO187" s="149">
        <f t="shared" si="387"/>
        <v>0</v>
      </c>
      <c r="BP187" s="149">
        <f t="shared" si="387"/>
        <v>0</v>
      </c>
      <c r="BQ187" s="149">
        <f t="shared" si="387"/>
        <v>0</v>
      </c>
      <c r="BR187" s="149">
        <f t="shared" si="387"/>
        <v>0</v>
      </c>
      <c r="BS187" s="149">
        <f t="shared" si="387"/>
        <v>0</v>
      </c>
      <c r="BT187" s="149">
        <f t="shared" si="387"/>
        <v>0</v>
      </c>
      <c r="BU187" s="149">
        <f t="shared" si="387"/>
        <v>0</v>
      </c>
      <c r="BV187" s="149">
        <f t="shared" si="387"/>
        <v>0</v>
      </c>
      <c r="BW187" s="149">
        <f t="shared" si="387"/>
        <v>0</v>
      </c>
      <c r="BX187" s="149">
        <f t="shared" si="387"/>
        <v>0</v>
      </c>
      <c r="BY187" s="149">
        <f t="shared" si="387"/>
        <v>0</v>
      </c>
      <c r="BZ187" s="149">
        <f t="shared" si="387"/>
        <v>0</v>
      </c>
      <c r="CA187" s="149">
        <f t="shared" si="387"/>
        <v>0</v>
      </c>
      <c r="CB187" s="149">
        <f t="shared" si="387"/>
        <v>0</v>
      </c>
      <c r="CC187" s="149">
        <f t="shared" si="387"/>
        <v>0</v>
      </c>
      <c r="CD187" s="149">
        <f t="shared" si="387"/>
        <v>0</v>
      </c>
      <c r="CE187" s="149">
        <f t="shared" si="387"/>
        <v>0</v>
      </c>
      <c r="CF187" s="149">
        <f t="shared" si="387"/>
        <v>0</v>
      </c>
      <c r="CG187" s="149">
        <f t="shared" si="387"/>
        <v>0</v>
      </c>
      <c r="CH187" s="149">
        <f t="shared" ref="CH187:DM187" si="388">(CH$14&lt;$J187)*CG187*(1+$G187*($H187=CH$16))+(CH$14=$J187)*$M187*$E187+(CH$14&gt;$J187)*CG187*(1+$N187*($O187=CH$16))</f>
        <v>0</v>
      </c>
      <c r="CI187" s="149">
        <f t="shared" si="388"/>
        <v>0</v>
      </c>
      <c r="CJ187" s="149">
        <f t="shared" si="388"/>
        <v>0</v>
      </c>
      <c r="CK187" s="149">
        <f t="shared" si="388"/>
        <v>0</v>
      </c>
      <c r="CL187" s="149">
        <f t="shared" si="388"/>
        <v>0</v>
      </c>
      <c r="CM187" s="149">
        <f t="shared" si="388"/>
        <v>0</v>
      </c>
      <c r="CN187" s="149">
        <f t="shared" si="388"/>
        <v>0</v>
      </c>
      <c r="CO187" s="149">
        <f t="shared" si="388"/>
        <v>0</v>
      </c>
      <c r="CP187" s="149">
        <f t="shared" si="388"/>
        <v>0</v>
      </c>
      <c r="CQ187" s="149">
        <f t="shared" si="388"/>
        <v>0</v>
      </c>
      <c r="CR187" s="149">
        <f t="shared" si="388"/>
        <v>0</v>
      </c>
      <c r="CS187" s="149">
        <f t="shared" si="388"/>
        <v>0</v>
      </c>
      <c r="CT187" s="149">
        <f t="shared" si="388"/>
        <v>0</v>
      </c>
      <c r="CU187" s="149">
        <f t="shared" si="388"/>
        <v>0</v>
      </c>
      <c r="CV187" s="149">
        <f t="shared" si="388"/>
        <v>0</v>
      </c>
      <c r="CW187" s="149">
        <f t="shared" si="388"/>
        <v>0</v>
      </c>
      <c r="CX187" s="149">
        <f t="shared" si="388"/>
        <v>0</v>
      </c>
      <c r="CY187" s="149">
        <f t="shared" si="388"/>
        <v>0</v>
      </c>
      <c r="CZ187" s="149">
        <f t="shared" si="388"/>
        <v>0</v>
      </c>
      <c r="DA187" s="149">
        <f t="shared" si="388"/>
        <v>0</v>
      </c>
      <c r="DB187" s="149">
        <f t="shared" si="388"/>
        <v>0</v>
      </c>
      <c r="DC187" s="149">
        <f t="shared" si="388"/>
        <v>0</v>
      </c>
      <c r="DD187" s="149">
        <f t="shared" si="388"/>
        <v>0</v>
      </c>
      <c r="DE187" s="149">
        <f t="shared" si="388"/>
        <v>0</v>
      </c>
      <c r="DF187" s="149">
        <f t="shared" si="388"/>
        <v>0</v>
      </c>
      <c r="DG187" s="149">
        <f t="shared" si="388"/>
        <v>0</v>
      </c>
      <c r="DH187" s="149">
        <f t="shared" si="388"/>
        <v>0</v>
      </c>
      <c r="DI187" s="149">
        <f t="shared" si="388"/>
        <v>0</v>
      </c>
      <c r="DJ187" s="149">
        <f t="shared" si="388"/>
        <v>0</v>
      </c>
      <c r="DK187" s="149">
        <f t="shared" si="388"/>
        <v>0</v>
      </c>
      <c r="DL187" s="149">
        <f t="shared" si="388"/>
        <v>0</v>
      </c>
      <c r="DM187" s="149">
        <f t="shared" si="388"/>
        <v>0</v>
      </c>
      <c r="DN187" s="149">
        <f t="shared" ref="DN187:EV187" si="389">(DN$14&lt;$J187)*DM187*(1+$G187*($H187=DN$16))+(DN$14=$J187)*$M187*$E187+(DN$14&gt;$J187)*DM187*(1+$N187*($O187=DN$16))</f>
        <v>0</v>
      </c>
      <c r="DO187" s="149">
        <f t="shared" si="389"/>
        <v>0</v>
      </c>
      <c r="DP187" s="149">
        <f t="shared" si="389"/>
        <v>0</v>
      </c>
      <c r="DQ187" s="149">
        <f t="shared" si="389"/>
        <v>0</v>
      </c>
      <c r="DR187" s="149">
        <f t="shared" si="389"/>
        <v>0</v>
      </c>
      <c r="DS187" s="149">
        <f t="shared" si="389"/>
        <v>0</v>
      </c>
      <c r="DT187" s="149">
        <f t="shared" si="389"/>
        <v>0</v>
      </c>
      <c r="DU187" s="149">
        <f t="shared" si="389"/>
        <v>0</v>
      </c>
      <c r="DV187" s="149">
        <f t="shared" si="389"/>
        <v>0</v>
      </c>
      <c r="DW187" s="149">
        <f t="shared" si="389"/>
        <v>0</v>
      </c>
      <c r="DX187" s="149">
        <f t="shared" si="389"/>
        <v>0</v>
      </c>
      <c r="DY187" s="149">
        <f t="shared" si="389"/>
        <v>0</v>
      </c>
      <c r="DZ187" s="149">
        <f t="shared" si="389"/>
        <v>0</v>
      </c>
      <c r="EA187" s="149">
        <f t="shared" si="389"/>
        <v>0</v>
      </c>
      <c r="EB187" s="149">
        <f t="shared" si="389"/>
        <v>0</v>
      </c>
      <c r="EC187" s="149">
        <f t="shared" si="389"/>
        <v>0</v>
      </c>
      <c r="ED187" s="149">
        <f t="shared" si="389"/>
        <v>0</v>
      </c>
      <c r="EE187" s="149">
        <f t="shared" si="389"/>
        <v>0</v>
      </c>
      <c r="EF187" s="149">
        <f t="shared" si="389"/>
        <v>0</v>
      </c>
      <c r="EG187" s="149">
        <f t="shared" si="389"/>
        <v>0</v>
      </c>
      <c r="EH187" s="149">
        <f t="shared" si="389"/>
        <v>0</v>
      </c>
      <c r="EI187" s="149">
        <f t="shared" si="389"/>
        <v>0</v>
      </c>
      <c r="EJ187" s="149">
        <f t="shared" si="389"/>
        <v>0</v>
      </c>
      <c r="EK187" s="149">
        <f t="shared" si="389"/>
        <v>0</v>
      </c>
      <c r="EL187" s="149">
        <f t="shared" si="389"/>
        <v>0</v>
      </c>
      <c r="EM187" s="149">
        <f t="shared" si="389"/>
        <v>0</v>
      </c>
      <c r="EN187" s="149">
        <f t="shared" si="389"/>
        <v>0</v>
      </c>
      <c r="EO187" s="149">
        <f t="shared" si="389"/>
        <v>0</v>
      </c>
      <c r="EP187" s="149">
        <f t="shared" si="389"/>
        <v>0</v>
      </c>
      <c r="EQ187" s="149">
        <f t="shared" si="389"/>
        <v>0</v>
      </c>
      <c r="ER187" s="149">
        <f t="shared" si="389"/>
        <v>0</v>
      </c>
      <c r="ES187" s="149">
        <f t="shared" si="389"/>
        <v>0</v>
      </c>
      <c r="ET187" s="149">
        <f t="shared" si="389"/>
        <v>0</v>
      </c>
      <c r="EU187" s="149">
        <f t="shared" si="389"/>
        <v>0</v>
      </c>
      <c r="EV187" s="149">
        <f t="shared" si="389"/>
        <v>0</v>
      </c>
      <c r="EW187" s="149">
        <f t="shared" si="310"/>
        <v>0</v>
      </c>
      <c r="EX187" s="149">
        <f t="shared" si="311"/>
        <v>0</v>
      </c>
      <c r="EY187" s="149">
        <f t="shared" si="312"/>
        <v>0</v>
      </c>
      <c r="EZ187" s="149">
        <f t="shared" si="313"/>
        <v>0</v>
      </c>
      <c r="FA187" s="149">
        <f t="shared" si="314"/>
        <v>0</v>
      </c>
      <c r="FB187" s="149">
        <f t="shared" si="315"/>
        <v>0</v>
      </c>
    </row>
    <row r="188" spans="2:158" ht="11.25" customHeight="1" outlineLevel="1" x14ac:dyDescent="0.2">
      <c r="B188" s="177"/>
      <c r="C188" s="288">
        <f t="shared" si="298"/>
        <v>24</v>
      </c>
      <c r="D188" s="288">
        <f t="shared" si="297"/>
        <v>0</v>
      </c>
      <c r="E188" s="291">
        <f t="shared" si="299"/>
        <v>0</v>
      </c>
      <c r="F188" s="297"/>
      <c r="G188" s="385"/>
      <c r="H188" s="185">
        <f t="shared" si="300"/>
        <v>2</v>
      </c>
      <c r="I188" s="292">
        <f t="shared" si="301"/>
        <v>31</v>
      </c>
      <c r="J188" s="289">
        <f t="shared" si="302"/>
        <v>43404</v>
      </c>
      <c r="K188" s="298"/>
      <c r="L188" s="187">
        <f t="shared" si="374"/>
        <v>0</v>
      </c>
      <c r="M188" s="186">
        <f t="shared" si="375"/>
        <v>0</v>
      </c>
      <c r="N188" s="385"/>
      <c r="O188" s="185">
        <f t="shared" si="376"/>
        <v>10</v>
      </c>
      <c r="Q188" s="186"/>
      <c r="R188" s="186"/>
      <c r="S188" s="186"/>
      <c r="U188" s="149">
        <f t="shared" si="377"/>
        <v>0</v>
      </c>
      <c r="V188" s="149">
        <f t="shared" ref="V188:BA188" si="390">(V$14&lt;$J188)*U188*(1+$G188*($H188=V$16))+(V$14=$J188)*$M188*$E188+(V$14&gt;$J188)*U188*(1+$N188*($O188=V$16))</f>
        <v>0</v>
      </c>
      <c r="W188" s="149">
        <f t="shared" si="390"/>
        <v>0</v>
      </c>
      <c r="X188" s="149">
        <f t="shared" si="390"/>
        <v>0</v>
      </c>
      <c r="Y188" s="149">
        <f t="shared" si="390"/>
        <v>0</v>
      </c>
      <c r="Z188" s="149">
        <f t="shared" si="390"/>
        <v>0</v>
      </c>
      <c r="AA188" s="149">
        <f t="shared" si="390"/>
        <v>0</v>
      </c>
      <c r="AB188" s="149">
        <f t="shared" si="390"/>
        <v>0</v>
      </c>
      <c r="AC188" s="149">
        <f t="shared" si="390"/>
        <v>0</v>
      </c>
      <c r="AD188" s="149">
        <f t="shared" si="390"/>
        <v>0</v>
      </c>
      <c r="AE188" s="149">
        <f t="shared" si="390"/>
        <v>0</v>
      </c>
      <c r="AF188" s="149">
        <f t="shared" si="390"/>
        <v>0</v>
      </c>
      <c r="AG188" s="149">
        <f t="shared" si="390"/>
        <v>0</v>
      </c>
      <c r="AH188" s="149">
        <f t="shared" si="390"/>
        <v>0</v>
      </c>
      <c r="AI188" s="149">
        <f t="shared" si="390"/>
        <v>0</v>
      </c>
      <c r="AJ188" s="149">
        <f t="shared" si="390"/>
        <v>0</v>
      </c>
      <c r="AK188" s="149">
        <f t="shared" si="390"/>
        <v>0</v>
      </c>
      <c r="AL188" s="149">
        <f t="shared" si="390"/>
        <v>0</v>
      </c>
      <c r="AM188" s="149">
        <f t="shared" si="390"/>
        <v>0</v>
      </c>
      <c r="AN188" s="149">
        <f t="shared" si="390"/>
        <v>0</v>
      </c>
      <c r="AO188" s="149">
        <f t="shared" si="390"/>
        <v>0</v>
      </c>
      <c r="AP188" s="149">
        <f t="shared" si="390"/>
        <v>0</v>
      </c>
      <c r="AQ188" s="149">
        <f t="shared" si="390"/>
        <v>0</v>
      </c>
      <c r="AR188" s="149">
        <f t="shared" si="390"/>
        <v>0</v>
      </c>
      <c r="AS188" s="149">
        <f t="shared" si="390"/>
        <v>0</v>
      </c>
      <c r="AT188" s="149">
        <f t="shared" si="390"/>
        <v>0</v>
      </c>
      <c r="AU188" s="149">
        <f t="shared" si="390"/>
        <v>0</v>
      </c>
      <c r="AV188" s="149">
        <f t="shared" si="390"/>
        <v>0</v>
      </c>
      <c r="AW188" s="149">
        <f t="shared" si="390"/>
        <v>0</v>
      </c>
      <c r="AX188" s="149">
        <f t="shared" si="390"/>
        <v>0</v>
      </c>
      <c r="AY188" s="149">
        <f t="shared" si="390"/>
        <v>0</v>
      </c>
      <c r="AZ188" s="149">
        <f t="shared" si="390"/>
        <v>0</v>
      </c>
      <c r="BA188" s="149">
        <f t="shared" si="390"/>
        <v>0</v>
      </c>
      <c r="BB188" s="149">
        <f t="shared" ref="BB188:CG188" si="391">(BB$14&lt;$J188)*BA188*(1+$G188*($H188=BB$16))+(BB$14=$J188)*$M188*$E188+(BB$14&gt;$J188)*BA188*(1+$N188*($O188=BB$16))</f>
        <v>0</v>
      </c>
      <c r="BC188" s="149">
        <f t="shared" si="391"/>
        <v>0</v>
      </c>
      <c r="BD188" s="149">
        <f t="shared" si="391"/>
        <v>0</v>
      </c>
      <c r="BE188" s="149">
        <f t="shared" si="391"/>
        <v>0</v>
      </c>
      <c r="BF188" s="149">
        <f t="shared" si="391"/>
        <v>0</v>
      </c>
      <c r="BG188" s="149">
        <f t="shared" si="391"/>
        <v>0</v>
      </c>
      <c r="BH188" s="149">
        <f t="shared" si="391"/>
        <v>0</v>
      </c>
      <c r="BI188" s="149">
        <f t="shared" si="391"/>
        <v>0</v>
      </c>
      <c r="BJ188" s="149">
        <f t="shared" si="391"/>
        <v>0</v>
      </c>
      <c r="BK188" s="149">
        <f t="shared" si="391"/>
        <v>0</v>
      </c>
      <c r="BL188" s="149">
        <f t="shared" si="391"/>
        <v>0</v>
      </c>
      <c r="BM188" s="149">
        <f t="shared" si="391"/>
        <v>0</v>
      </c>
      <c r="BN188" s="149">
        <f t="shared" si="391"/>
        <v>0</v>
      </c>
      <c r="BO188" s="149">
        <f t="shared" si="391"/>
        <v>0</v>
      </c>
      <c r="BP188" s="149">
        <f t="shared" si="391"/>
        <v>0</v>
      </c>
      <c r="BQ188" s="149">
        <f t="shared" si="391"/>
        <v>0</v>
      </c>
      <c r="BR188" s="149">
        <f t="shared" si="391"/>
        <v>0</v>
      </c>
      <c r="BS188" s="149">
        <f t="shared" si="391"/>
        <v>0</v>
      </c>
      <c r="BT188" s="149">
        <f t="shared" si="391"/>
        <v>0</v>
      </c>
      <c r="BU188" s="149">
        <f t="shared" si="391"/>
        <v>0</v>
      </c>
      <c r="BV188" s="149">
        <f t="shared" si="391"/>
        <v>0</v>
      </c>
      <c r="BW188" s="149">
        <f t="shared" si="391"/>
        <v>0</v>
      </c>
      <c r="BX188" s="149">
        <f t="shared" si="391"/>
        <v>0</v>
      </c>
      <c r="BY188" s="149">
        <f t="shared" si="391"/>
        <v>0</v>
      </c>
      <c r="BZ188" s="149">
        <f t="shared" si="391"/>
        <v>0</v>
      </c>
      <c r="CA188" s="149">
        <f t="shared" si="391"/>
        <v>0</v>
      </c>
      <c r="CB188" s="149">
        <f t="shared" si="391"/>
        <v>0</v>
      </c>
      <c r="CC188" s="149">
        <f t="shared" si="391"/>
        <v>0</v>
      </c>
      <c r="CD188" s="149">
        <f t="shared" si="391"/>
        <v>0</v>
      </c>
      <c r="CE188" s="149">
        <f t="shared" si="391"/>
        <v>0</v>
      </c>
      <c r="CF188" s="149">
        <f t="shared" si="391"/>
        <v>0</v>
      </c>
      <c r="CG188" s="149">
        <f t="shared" si="391"/>
        <v>0</v>
      </c>
      <c r="CH188" s="149">
        <f t="shared" ref="CH188:DM188" si="392">(CH$14&lt;$J188)*CG188*(1+$G188*($H188=CH$16))+(CH$14=$J188)*$M188*$E188+(CH$14&gt;$J188)*CG188*(1+$N188*($O188=CH$16))</f>
        <v>0</v>
      </c>
      <c r="CI188" s="149">
        <f t="shared" si="392"/>
        <v>0</v>
      </c>
      <c r="CJ188" s="149">
        <f t="shared" si="392"/>
        <v>0</v>
      </c>
      <c r="CK188" s="149">
        <f t="shared" si="392"/>
        <v>0</v>
      </c>
      <c r="CL188" s="149">
        <f t="shared" si="392"/>
        <v>0</v>
      </c>
      <c r="CM188" s="149">
        <f t="shared" si="392"/>
        <v>0</v>
      </c>
      <c r="CN188" s="149">
        <f t="shared" si="392"/>
        <v>0</v>
      </c>
      <c r="CO188" s="149">
        <f t="shared" si="392"/>
        <v>0</v>
      </c>
      <c r="CP188" s="149">
        <f t="shared" si="392"/>
        <v>0</v>
      </c>
      <c r="CQ188" s="149">
        <f t="shared" si="392"/>
        <v>0</v>
      </c>
      <c r="CR188" s="149">
        <f t="shared" si="392"/>
        <v>0</v>
      </c>
      <c r="CS188" s="149">
        <f t="shared" si="392"/>
        <v>0</v>
      </c>
      <c r="CT188" s="149">
        <f t="shared" si="392"/>
        <v>0</v>
      </c>
      <c r="CU188" s="149">
        <f t="shared" si="392"/>
        <v>0</v>
      </c>
      <c r="CV188" s="149">
        <f t="shared" si="392"/>
        <v>0</v>
      </c>
      <c r="CW188" s="149">
        <f t="shared" si="392"/>
        <v>0</v>
      </c>
      <c r="CX188" s="149">
        <f t="shared" si="392"/>
        <v>0</v>
      </c>
      <c r="CY188" s="149">
        <f t="shared" si="392"/>
        <v>0</v>
      </c>
      <c r="CZ188" s="149">
        <f t="shared" si="392"/>
        <v>0</v>
      </c>
      <c r="DA188" s="149">
        <f t="shared" si="392"/>
        <v>0</v>
      </c>
      <c r="DB188" s="149">
        <f t="shared" si="392"/>
        <v>0</v>
      </c>
      <c r="DC188" s="149">
        <f t="shared" si="392"/>
        <v>0</v>
      </c>
      <c r="DD188" s="149">
        <f t="shared" si="392"/>
        <v>0</v>
      </c>
      <c r="DE188" s="149">
        <f t="shared" si="392"/>
        <v>0</v>
      </c>
      <c r="DF188" s="149">
        <f t="shared" si="392"/>
        <v>0</v>
      </c>
      <c r="DG188" s="149">
        <f t="shared" si="392"/>
        <v>0</v>
      </c>
      <c r="DH188" s="149">
        <f t="shared" si="392"/>
        <v>0</v>
      </c>
      <c r="DI188" s="149">
        <f t="shared" si="392"/>
        <v>0</v>
      </c>
      <c r="DJ188" s="149">
        <f t="shared" si="392"/>
        <v>0</v>
      </c>
      <c r="DK188" s="149">
        <f t="shared" si="392"/>
        <v>0</v>
      </c>
      <c r="DL188" s="149">
        <f t="shared" si="392"/>
        <v>0</v>
      </c>
      <c r="DM188" s="149">
        <f t="shared" si="392"/>
        <v>0</v>
      </c>
      <c r="DN188" s="149">
        <f t="shared" ref="DN188:EV188" si="393">(DN$14&lt;$J188)*DM188*(1+$G188*($H188=DN$16))+(DN$14=$J188)*$M188*$E188+(DN$14&gt;$J188)*DM188*(1+$N188*($O188=DN$16))</f>
        <v>0</v>
      </c>
      <c r="DO188" s="149">
        <f t="shared" si="393"/>
        <v>0</v>
      </c>
      <c r="DP188" s="149">
        <f t="shared" si="393"/>
        <v>0</v>
      </c>
      <c r="DQ188" s="149">
        <f t="shared" si="393"/>
        <v>0</v>
      </c>
      <c r="DR188" s="149">
        <f t="shared" si="393"/>
        <v>0</v>
      </c>
      <c r="DS188" s="149">
        <f t="shared" si="393"/>
        <v>0</v>
      </c>
      <c r="DT188" s="149">
        <f t="shared" si="393"/>
        <v>0</v>
      </c>
      <c r="DU188" s="149">
        <f t="shared" si="393"/>
        <v>0</v>
      </c>
      <c r="DV188" s="149">
        <f t="shared" si="393"/>
        <v>0</v>
      </c>
      <c r="DW188" s="149">
        <f t="shared" si="393"/>
        <v>0</v>
      </c>
      <c r="DX188" s="149">
        <f t="shared" si="393"/>
        <v>0</v>
      </c>
      <c r="DY188" s="149">
        <f t="shared" si="393"/>
        <v>0</v>
      </c>
      <c r="DZ188" s="149">
        <f t="shared" si="393"/>
        <v>0</v>
      </c>
      <c r="EA188" s="149">
        <f t="shared" si="393"/>
        <v>0</v>
      </c>
      <c r="EB188" s="149">
        <f t="shared" si="393"/>
        <v>0</v>
      </c>
      <c r="EC188" s="149">
        <f t="shared" si="393"/>
        <v>0</v>
      </c>
      <c r="ED188" s="149">
        <f t="shared" si="393"/>
        <v>0</v>
      </c>
      <c r="EE188" s="149">
        <f t="shared" si="393"/>
        <v>0</v>
      </c>
      <c r="EF188" s="149">
        <f t="shared" si="393"/>
        <v>0</v>
      </c>
      <c r="EG188" s="149">
        <f t="shared" si="393"/>
        <v>0</v>
      </c>
      <c r="EH188" s="149">
        <f t="shared" si="393"/>
        <v>0</v>
      </c>
      <c r="EI188" s="149">
        <f t="shared" si="393"/>
        <v>0</v>
      </c>
      <c r="EJ188" s="149">
        <f t="shared" si="393"/>
        <v>0</v>
      </c>
      <c r="EK188" s="149">
        <f t="shared" si="393"/>
        <v>0</v>
      </c>
      <c r="EL188" s="149">
        <f t="shared" si="393"/>
        <v>0</v>
      </c>
      <c r="EM188" s="149">
        <f t="shared" si="393"/>
        <v>0</v>
      </c>
      <c r="EN188" s="149">
        <f t="shared" si="393"/>
        <v>0</v>
      </c>
      <c r="EO188" s="149">
        <f t="shared" si="393"/>
        <v>0</v>
      </c>
      <c r="EP188" s="149">
        <f t="shared" si="393"/>
        <v>0</v>
      </c>
      <c r="EQ188" s="149">
        <f t="shared" si="393"/>
        <v>0</v>
      </c>
      <c r="ER188" s="149">
        <f t="shared" si="393"/>
        <v>0</v>
      </c>
      <c r="ES188" s="149">
        <f t="shared" si="393"/>
        <v>0</v>
      </c>
      <c r="ET188" s="149">
        <f t="shared" si="393"/>
        <v>0</v>
      </c>
      <c r="EU188" s="149">
        <f t="shared" si="393"/>
        <v>0</v>
      </c>
      <c r="EV188" s="149">
        <f t="shared" si="393"/>
        <v>0</v>
      </c>
      <c r="EW188" s="149">
        <f t="shared" si="310"/>
        <v>0</v>
      </c>
      <c r="EX188" s="149">
        <f t="shared" si="311"/>
        <v>0</v>
      </c>
      <c r="EY188" s="149">
        <f t="shared" si="312"/>
        <v>0</v>
      </c>
      <c r="EZ188" s="149">
        <f t="shared" si="313"/>
        <v>0</v>
      </c>
      <c r="FA188" s="149">
        <f t="shared" si="314"/>
        <v>0</v>
      </c>
      <c r="FB188" s="149">
        <f t="shared" si="315"/>
        <v>0</v>
      </c>
    </row>
    <row r="189" spans="2:158" ht="11.25" customHeight="1" outlineLevel="1" x14ac:dyDescent="0.2">
      <c r="B189" s="177"/>
      <c r="C189" s="288">
        <f t="shared" si="298"/>
        <v>25</v>
      </c>
      <c r="D189" s="288">
        <f t="shared" si="297"/>
        <v>0</v>
      </c>
      <c r="E189" s="291">
        <f t="shared" si="299"/>
        <v>0</v>
      </c>
      <c r="F189" s="297"/>
      <c r="G189" s="385"/>
      <c r="H189" s="185">
        <f t="shared" si="300"/>
        <v>2</v>
      </c>
      <c r="I189" s="292">
        <f t="shared" si="301"/>
        <v>31</v>
      </c>
      <c r="J189" s="289">
        <f t="shared" si="302"/>
        <v>43404</v>
      </c>
      <c r="K189" s="298"/>
      <c r="L189" s="187">
        <f t="shared" si="374"/>
        <v>0</v>
      </c>
      <c r="M189" s="186">
        <f t="shared" si="375"/>
        <v>0</v>
      </c>
      <c r="N189" s="385"/>
      <c r="O189" s="185">
        <f t="shared" si="376"/>
        <v>10</v>
      </c>
      <c r="Q189" s="186"/>
      <c r="R189" s="186"/>
      <c r="S189" s="186"/>
      <c r="U189" s="149">
        <f t="shared" si="377"/>
        <v>0</v>
      </c>
      <c r="V189" s="149">
        <f t="shared" ref="V189:BA189" si="394">(V$14&lt;$J189)*U189*(1+$G189*($H189=V$16))+(V$14=$J189)*$M189*$E189+(V$14&gt;$J189)*U189*(1+$N189*($O189=V$16))</f>
        <v>0</v>
      </c>
      <c r="W189" s="149">
        <f t="shared" si="394"/>
        <v>0</v>
      </c>
      <c r="X189" s="149">
        <f t="shared" si="394"/>
        <v>0</v>
      </c>
      <c r="Y189" s="149">
        <f t="shared" si="394"/>
        <v>0</v>
      </c>
      <c r="Z189" s="149">
        <f t="shared" si="394"/>
        <v>0</v>
      </c>
      <c r="AA189" s="149">
        <f t="shared" si="394"/>
        <v>0</v>
      </c>
      <c r="AB189" s="149">
        <f t="shared" si="394"/>
        <v>0</v>
      </c>
      <c r="AC189" s="149">
        <f t="shared" si="394"/>
        <v>0</v>
      </c>
      <c r="AD189" s="149">
        <f t="shared" si="394"/>
        <v>0</v>
      </c>
      <c r="AE189" s="149">
        <f t="shared" si="394"/>
        <v>0</v>
      </c>
      <c r="AF189" s="149">
        <f t="shared" si="394"/>
        <v>0</v>
      </c>
      <c r="AG189" s="149">
        <f t="shared" si="394"/>
        <v>0</v>
      </c>
      <c r="AH189" s="149">
        <f t="shared" si="394"/>
        <v>0</v>
      </c>
      <c r="AI189" s="149">
        <f t="shared" si="394"/>
        <v>0</v>
      </c>
      <c r="AJ189" s="149">
        <f t="shared" si="394"/>
        <v>0</v>
      </c>
      <c r="AK189" s="149">
        <f t="shared" si="394"/>
        <v>0</v>
      </c>
      <c r="AL189" s="149">
        <f t="shared" si="394"/>
        <v>0</v>
      </c>
      <c r="AM189" s="149">
        <f t="shared" si="394"/>
        <v>0</v>
      </c>
      <c r="AN189" s="149">
        <f t="shared" si="394"/>
        <v>0</v>
      </c>
      <c r="AO189" s="149">
        <f t="shared" si="394"/>
        <v>0</v>
      </c>
      <c r="AP189" s="149">
        <f t="shared" si="394"/>
        <v>0</v>
      </c>
      <c r="AQ189" s="149">
        <f t="shared" si="394"/>
        <v>0</v>
      </c>
      <c r="AR189" s="149">
        <f t="shared" si="394"/>
        <v>0</v>
      </c>
      <c r="AS189" s="149">
        <f t="shared" si="394"/>
        <v>0</v>
      </c>
      <c r="AT189" s="149">
        <f t="shared" si="394"/>
        <v>0</v>
      </c>
      <c r="AU189" s="149">
        <f t="shared" si="394"/>
        <v>0</v>
      </c>
      <c r="AV189" s="149">
        <f t="shared" si="394"/>
        <v>0</v>
      </c>
      <c r="AW189" s="149">
        <f t="shared" si="394"/>
        <v>0</v>
      </c>
      <c r="AX189" s="149">
        <f t="shared" si="394"/>
        <v>0</v>
      </c>
      <c r="AY189" s="149">
        <f t="shared" si="394"/>
        <v>0</v>
      </c>
      <c r="AZ189" s="149">
        <f t="shared" si="394"/>
        <v>0</v>
      </c>
      <c r="BA189" s="149">
        <f t="shared" si="394"/>
        <v>0</v>
      </c>
      <c r="BB189" s="149">
        <f t="shared" ref="BB189:CG189" si="395">(BB$14&lt;$J189)*BA189*(1+$G189*($H189=BB$16))+(BB$14=$J189)*$M189*$E189+(BB$14&gt;$J189)*BA189*(1+$N189*($O189=BB$16))</f>
        <v>0</v>
      </c>
      <c r="BC189" s="149">
        <f t="shared" si="395"/>
        <v>0</v>
      </c>
      <c r="BD189" s="149">
        <f t="shared" si="395"/>
        <v>0</v>
      </c>
      <c r="BE189" s="149">
        <f t="shared" si="395"/>
        <v>0</v>
      </c>
      <c r="BF189" s="149">
        <f t="shared" si="395"/>
        <v>0</v>
      </c>
      <c r="BG189" s="149">
        <f t="shared" si="395"/>
        <v>0</v>
      </c>
      <c r="BH189" s="149">
        <f t="shared" si="395"/>
        <v>0</v>
      </c>
      <c r="BI189" s="149">
        <f t="shared" si="395"/>
        <v>0</v>
      </c>
      <c r="BJ189" s="149">
        <f t="shared" si="395"/>
        <v>0</v>
      </c>
      <c r="BK189" s="149">
        <f t="shared" si="395"/>
        <v>0</v>
      </c>
      <c r="BL189" s="149">
        <f t="shared" si="395"/>
        <v>0</v>
      </c>
      <c r="BM189" s="149">
        <f t="shared" si="395"/>
        <v>0</v>
      </c>
      <c r="BN189" s="149">
        <f t="shared" si="395"/>
        <v>0</v>
      </c>
      <c r="BO189" s="149">
        <f t="shared" si="395"/>
        <v>0</v>
      </c>
      <c r="BP189" s="149">
        <f t="shared" si="395"/>
        <v>0</v>
      </c>
      <c r="BQ189" s="149">
        <f t="shared" si="395"/>
        <v>0</v>
      </c>
      <c r="BR189" s="149">
        <f t="shared" si="395"/>
        <v>0</v>
      </c>
      <c r="BS189" s="149">
        <f t="shared" si="395"/>
        <v>0</v>
      </c>
      <c r="BT189" s="149">
        <f t="shared" si="395"/>
        <v>0</v>
      </c>
      <c r="BU189" s="149">
        <f t="shared" si="395"/>
        <v>0</v>
      </c>
      <c r="BV189" s="149">
        <f t="shared" si="395"/>
        <v>0</v>
      </c>
      <c r="BW189" s="149">
        <f t="shared" si="395"/>
        <v>0</v>
      </c>
      <c r="BX189" s="149">
        <f t="shared" si="395"/>
        <v>0</v>
      </c>
      <c r="BY189" s="149">
        <f t="shared" si="395"/>
        <v>0</v>
      </c>
      <c r="BZ189" s="149">
        <f t="shared" si="395"/>
        <v>0</v>
      </c>
      <c r="CA189" s="149">
        <f t="shared" si="395"/>
        <v>0</v>
      </c>
      <c r="CB189" s="149">
        <f t="shared" si="395"/>
        <v>0</v>
      </c>
      <c r="CC189" s="149">
        <f t="shared" si="395"/>
        <v>0</v>
      </c>
      <c r="CD189" s="149">
        <f t="shared" si="395"/>
        <v>0</v>
      </c>
      <c r="CE189" s="149">
        <f t="shared" si="395"/>
        <v>0</v>
      </c>
      <c r="CF189" s="149">
        <f t="shared" si="395"/>
        <v>0</v>
      </c>
      <c r="CG189" s="149">
        <f t="shared" si="395"/>
        <v>0</v>
      </c>
      <c r="CH189" s="149">
        <f t="shared" ref="CH189:DM189" si="396">(CH$14&lt;$J189)*CG189*(1+$G189*($H189=CH$16))+(CH$14=$J189)*$M189*$E189+(CH$14&gt;$J189)*CG189*(1+$N189*($O189=CH$16))</f>
        <v>0</v>
      </c>
      <c r="CI189" s="149">
        <f t="shared" si="396"/>
        <v>0</v>
      </c>
      <c r="CJ189" s="149">
        <f t="shared" si="396"/>
        <v>0</v>
      </c>
      <c r="CK189" s="149">
        <f t="shared" si="396"/>
        <v>0</v>
      </c>
      <c r="CL189" s="149">
        <f t="shared" si="396"/>
        <v>0</v>
      </c>
      <c r="CM189" s="149">
        <f t="shared" si="396"/>
        <v>0</v>
      </c>
      <c r="CN189" s="149">
        <f t="shared" si="396"/>
        <v>0</v>
      </c>
      <c r="CO189" s="149">
        <f t="shared" si="396"/>
        <v>0</v>
      </c>
      <c r="CP189" s="149">
        <f t="shared" si="396"/>
        <v>0</v>
      </c>
      <c r="CQ189" s="149">
        <f t="shared" si="396"/>
        <v>0</v>
      </c>
      <c r="CR189" s="149">
        <f t="shared" si="396"/>
        <v>0</v>
      </c>
      <c r="CS189" s="149">
        <f t="shared" si="396"/>
        <v>0</v>
      </c>
      <c r="CT189" s="149">
        <f t="shared" si="396"/>
        <v>0</v>
      </c>
      <c r="CU189" s="149">
        <f t="shared" si="396"/>
        <v>0</v>
      </c>
      <c r="CV189" s="149">
        <f t="shared" si="396"/>
        <v>0</v>
      </c>
      <c r="CW189" s="149">
        <f t="shared" si="396"/>
        <v>0</v>
      </c>
      <c r="CX189" s="149">
        <f t="shared" si="396"/>
        <v>0</v>
      </c>
      <c r="CY189" s="149">
        <f t="shared" si="396"/>
        <v>0</v>
      </c>
      <c r="CZ189" s="149">
        <f t="shared" si="396"/>
        <v>0</v>
      </c>
      <c r="DA189" s="149">
        <f t="shared" si="396"/>
        <v>0</v>
      </c>
      <c r="DB189" s="149">
        <f t="shared" si="396"/>
        <v>0</v>
      </c>
      <c r="DC189" s="149">
        <f t="shared" si="396"/>
        <v>0</v>
      </c>
      <c r="DD189" s="149">
        <f t="shared" si="396"/>
        <v>0</v>
      </c>
      <c r="DE189" s="149">
        <f t="shared" si="396"/>
        <v>0</v>
      </c>
      <c r="DF189" s="149">
        <f t="shared" si="396"/>
        <v>0</v>
      </c>
      <c r="DG189" s="149">
        <f t="shared" si="396"/>
        <v>0</v>
      </c>
      <c r="DH189" s="149">
        <f t="shared" si="396"/>
        <v>0</v>
      </c>
      <c r="DI189" s="149">
        <f t="shared" si="396"/>
        <v>0</v>
      </c>
      <c r="DJ189" s="149">
        <f t="shared" si="396"/>
        <v>0</v>
      </c>
      <c r="DK189" s="149">
        <f t="shared" si="396"/>
        <v>0</v>
      </c>
      <c r="DL189" s="149">
        <f t="shared" si="396"/>
        <v>0</v>
      </c>
      <c r="DM189" s="149">
        <f t="shared" si="396"/>
        <v>0</v>
      </c>
      <c r="DN189" s="149">
        <f t="shared" ref="DN189:EV189" si="397">(DN$14&lt;$J189)*DM189*(1+$G189*($H189=DN$16))+(DN$14=$J189)*$M189*$E189+(DN$14&gt;$J189)*DM189*(1+$N189*($O189=DN$16))</f>
        <v>0</v>
      </c>
      <c r="DO189" s="149">
        <f t="shared" si="397"/>
        <v>0</v>
      </c>
      <c r="DP189" s="149">
        <f t="shared" si="397"/>
        <v>0</v>
      </c>
      <c r="DQ189" s="149">
        <f t="shared" si="397"/>
        <v>0</v>
      </c>
      <c r="DR189" s="149">
        <f t="shared" si="397"/>
        <v>0</v>
      </c>
      <c r="DS189" s="149">
        <f t="shared" si="397"/>
        <v>0</v>
      </c>
      <c r="DT189" s="149">
        <f t="shared" si="397"/>
        <v>0</v>
      </c>
      <c r="DU189" s="149">
        <f t="shared" si="397"/>
        <v>0</v>
      </c>
      <c r="DV189" s="149">
        <f t="shared" si="397"/>
        <v>0</v>
      </c>
      <c r="DW189" s="149">
        <f t="shared" si="397"/>
        <v>0</v>
      </c>
      <c r="DX189" s="149">
        <f t="shared" si="397"/>
        <v>0</v>
      </c>
      <c r="DY189" s="149">
        <f t="shared" si="397"/>
        <v>0</v>
      </c>
      <c r="DZ189" s="149">
        <f t="shared" si="397"/>
        <v>0</v>
      </c>
      <c r="EA189" s="149">
        <f t="shared" si="397"/>
        <v>0</v>
      </c>
      <c r="EB189" s="149">
        <f t="shared" si="397"/>
        <v>0</v>
      </c>
      <c r="EC189" s="149">
        <f t="shared" si="397"/>
        <v>0</v>
      </c>
      <c r="ED189" s="149">
        <f t="shared" si="397"/>
        <v>0</v>
      </c>
      <c r="EE189" s="149">
        <f t="shared" si="397"/>
        <v>0</v>
      </c>
      <c r="EF189" s="149">
        <f t="shared" si="397"/>
        <v>0</v>
      </c>
      <c r="EG189" s="149">
        <f t="shared" si="397"/>
        <v>0</v>
      </c>
      <c r="EH189" s="149">
        <f t="shared" si="397"/>
        <v>0</v>
      </c>
      <c r="EI189" s="149">
        <f t="shared" si="397"/>
        <v>0</v>
      </c>
      <c r="EJ189" s="149">
        <f t="shared" si="397"/>
        <v>0</v>
      </c>
      <c r="EK189" s="149">
        <f t="shared" si="397"/>
        <v>0</v>
      </c>
      <c r="EL189" s="149">
        <f t="shared" si="397"/>
        <v>0</v>
      </c>
      <c r="EM189" s="149">
        <f t="shared" si="397"/>
        <v>0</v>
      </c>
      <c r="EN189" s="149">
        <f t="shared" si="397"/>
        <v>0</v>
      </c>
      <c r="EO189" s="149">
        <f t="shared" si="397"/>
        <v>0</v>
      </c>
      <c r="EP189" s="149">
        <f t="shared" si="397"/>
        <v>0</v>
      </c>
      <c r="EQ189" s="149">
        <f t="shared" si="397"/>
        <v>0</v>
      </c>
      <c r="ER189" s="149">
        <f t="shared" si="397"/>
        <v>0</v>
      </c>
      <c r="ES189" s="149">
        <f t="shared" si="397"/>
        <v>0</v>
      </c>
      <c r="ET189" s="149">
        <f t="shared" si="397"/>
        <v>0</v>
      </c>
      <c r="EU189" s="149">
        <f t="shared" si="397"/>
        <v>0</v>
      </c>
      <c r="EV189" s="149">
        <f t="shared" si="397"/>
        <v>0</v>
      </c>
      <c r="EW189" s="149">
        <f t="shared" si="310"/>
        <v>0</v>
      </c>
      <c r="EX189" s="149">
        <f t="shared" si="311"/>
        <v>0</v>
      </c>
      <c r="EY189" s="149">
        <f t="shared" si="312"/>
        <v>0</v>
      </c>
      <c r="EZ189" s="149">
        <f t="shared" si="313"/>
        <v>0</v>
      </c>
      <c r="FA189" s="149">
        <f t="shared" si="314"/>
        <v>0</v>
      </c>
      <c r="FB189" s="149">
        <f t="shared" si="315"/>
        <v>0</v>
      </c>
    </row>
    <row r="190" spans="2:158" ht="11.25" customHeight="1" outlineLevel="1" x14ac:dyDescent="0.2">
      <c r="B190" s="177"/>
      <c r="C190" s="288">
        <f t="shared" si="298"/>
        <v>26</v>
      </c>
      <c r="D190" s="288">
        <f t="shared" si="297"/>
        <v>0</v>
      </c>
      <c r="E190" s="291">
        <f t="shared" si="299"/>
        <v>0</v>
      </c>
      <c r="F190" s="297"/>
      <c r="G190" s="385"/>
      <c r="H190" s="185">
        <f t="shared" si="300"/>
        <v>2</v>
      </c>
      <c r="I190" s="292">
        <f t="shared" si="301"/>
        <v>31</v>
      </c>
      <c r="J190" s="289">
        <f t="shared" si="302"/>
        <v>43404</v>
      </c>
      <c r="K190" s="298"/>
      <c r="L190" s="187">
        <f t="shared" si="374"/>
        <v>0</v>
      </c>
      <c r="M190" s="186">
        <f t="shared" si="375"/>
        <v>0</v>
      </c>
      <c r="N190" s="385"/>
      <c r="O190" s="185">
        <f t="shared" si="376"/>
        <v>10</v>
      </c>
      <c r="Q190" s="186"/>
      <c r="R190" s="186"/>
      <c r="S190" s="186"/>
      <c r="U190" s="149">
        <f t="shared" si="377"/>
        <v>0</v>
      </c>
      <c r="V190" s="149">
        <f t="shared" ref="V190:BA190" si="398">(V$14&lt;$J190)*U190*(1+$G190*($H190=V$16))+(V$14=$J190)*$M190*$E190+(V$14&gt;$J190)*U190*(1+$N190*($O190=V$16))</f>
        <v>0</v>
      </c>
      <c r="W190" s="149">
        <f t="shared" si="398"/>
        <v>0</v>
      </c>
      <c r="X190" s="149">
        <f t="shared" si="398"/>
        <v>0</v>
      </c>
      <c r="Y190" s="149">
        <f t="shared" si="398"/>
        <v>0</v>
      </c>
      <c r="Z190" s="149">
        <f t="shared" si="398"/>
        <v>0</v>
      </c>
      <c r="AA190" s="149">
        <f t="shared" si="398"/>
        <v>0</v>
      </c>
      <c r="AB190" s="149">
        <f t="shared" si="398"/>
        <v>0</v>
      </c>
      <c r="AC190" s="149">
        <f t="shared" si="398"/>
        <v>0</v>
      </c>
      <c r="AD190" s="149">
        <f t="shared" si="398"/>
        <v>0</v>
      </c>
      <c r="AE190" s="149">
        <f t="shared" si="398"/>
        <v>0</v>
      </c>
      <c r="AF190" s="149">
        <f t="shared" si="398"/>
        <v>0</v>
      </c>
      <c r="AG190" s="149">
        <f t="shared" si="398"/>
        <v>0</v>
      </c>
      <c r="AH190" s="149">
        <f t="shared" si="398"/>
        <v>0</v>
      </c>
      <c r="AI190" s="149">
        <f t="shared" si="398"/>
        <v>0</v>
      </c>
      <c r="AJ190" s="149">
        <f t="shared" si="398"/>
        <v>0</v>
      </c>
      <c r="AK190" s="149">
        <f t="shared" si="398"/>
        <v>0</v>
      </c>
      <c r="AL190" s="149">
        <f t="shared" si="398"/>
        <v>0</v>
      </c>
      <c r="AM190" s="149">
        <f t="shared" si="398"/>
        <v>0</v>
      </c>
      <c r="AN190" s="149">
        <f t="shared" si="398"/>
        <v>0</v>
      </c>
      <c r="AO190" s="149">
        <f t="shared" si="398"/>
        <v>0</v>
      </c>
      <c r="AP190" s="149">
        <f t="shared" si="398"/>
        <v>0</v>
      </c>
      <c r="AQ190" s="149">
        <f t="shared" si="398"/>
        <v>0</v>
      </c>
      <c r="AR190" s="149">
        <f t="shared" si="398"/>
        <v>0</v>
      </c>
      <c r="AS190" s="149">
        <f t="shared" si="398"/>
        <v>0</v>
      </c>
      <c r="AT190" s="149">
        <f t="shared" si="398"/>
        <v>0</v>
      </c>
      <c r="AU190" s="149">
        <f t="shared" si="398"/>
        <v>0</v>
      </c>
      <c r="AV190" s="149">
        <f t="shared" si="398"/>
        <v>0</v>
      </c>
      <c r="AW190" s="149">
        <f t="shared" si="398"/>
        <v>0</v>
      </c>
      <c r="AX190" s="149">
        <f t="shared" si="398"/>
        <v>0</v>
      </c>
      <c r="AY190" s="149">
        <f t="shared" si="398"/>
        <v>0</v>
      </c>
      <c r="AZ190" s="149">
        <f t="shared" si="398"/>
        <v>0</v>
      </c>
      <c r="BA190" s="149">
        <f t="shared" si="398"/>
        <v>0</v>
      </c>
      <c r="BB190" s="149">
        <f t="shared" ref="BB190:CG190" si="399">(BB$14&lt;$J190)*BA190*(1+$G190*($H190=BB$16))+(BB$14=$J190)*$M190*$E190+(BB$14&gt;$J190)*BA190*(1+$N190*($O190=BB$16))</f>
        <v>0</v>
      </c>
      <c r="BC190" s="149">
        <f t="shared" si="399"/>
        <v>0</v>
      </c>
      <c r="BD190" s="149">
        <f t="shared" si="399"/>
        <v>0</v>
      </c>
      <c r="BE190" s="149">
        <f t="shared" si="399"/>
        <v>0</v>
      </c>
      <c r="BF190" s="149">
        <f t="shared" si="399"/>
        <v>0</v>
      </c>
      <c r="BG190" s="149">
        <f t="shared" si="399"/>
        <v>0</v>
      </c>
      <c r="BH190" s="149">
        <f t="shared" si="399"/>
        <v>0</v>
      </c>
      <c r="BI190" s="149">
        <f t="shared" si="399"/>
        <v>0</v>
      </c>
      <c r="BJ190" s="149">
        <f t="shared" si="399"/>
        <v>0</v>
      </c>
      <c r="BK190" s="149">
        <f t="shared" si="399"/>
        <v>0</v>
      </c>
      <c r="BL190" s="149">
        <f t="shared" si="399"/>
        <v>0</v>
      </c>
      <c r="BM190" s="149">
        <f t="shared" si="399"/>
        <v>0</v>
      </c>
      <c r="BN190" s="149">
        <f t="shared" si="399"/>
        <v>0</v>
      </c>
      <c r="BO190" s="149">
        <f t="shared" si="399"/>
        <v>0</v>
      </c>
      <c r="BP190" s="149">
        <f t="shared" si="399"/>
        <v>0</v>
      </c>
      <c r="BQ190" s="149">
        <f t="shared" si="399"/>
        <v>0</v>
      </c>
      <c r="BR190" s="149">
        <f t="shared" si="399"/>
        <v>0</v>
      </c>
      <c r="BS190" s="149">
        <f t="shared" si="399"/>
        <v>0</v>
      </c>
      <c r="BT190" s="149">
        <f t="shared" si="399"/>
        <v>0</v>
      </c>
      <c r="BU190" s="149">
        <f t="shared" si="399"/>
        <v>0</v>
      </c>
      <c r="BV190" s="149">
        <f t="shared" si="399"/>
        <v>0</v>
      </c>
      <c r="BW190" s="149">
        <f t="shared" si="399"/>
        <v>0</v>
      </c>
      <c r="BX190" s="149">
        <f t="shared" si="399"/>
        <v>0</v>
      </c>
      <c r="BY190" s="149">
        <f t="shared" si="399"/>
        <v>0</v>
      </c>
      <c r="BZ190" s="149">
        <f t="shared" si="399"/>
        <v>0</v>
      </c>
      <c r="CA190" s="149">
        <f t="shared" si="399"/>
        <v>0</v>
      </c>
      <c r="CB190" s="149">
        <f t="shared" si="399"/>
        <v>0</v>
      </c>
      <c r="CC190" s="149">
        <f t="shared" si="399"/>
        <v>0</v>
      </c>
      <c r="CD190" s="149">
        <f t="shared" si="399"/>
        <v>0</v>
      </c>
      <c r="CE190" s="149">
        <f t="shared" si="399"/>
        <v>0</v>
      </c>
      <c r="CF190" s="149">
        <f t="shared" si="399"/>
        <v>0</v>
      </c>
      <c r="CG190" s="149">
        <f t="shared" si="399"/>
        <v>0</v>
      </c>
      <c r="CH190" s="149">
        <f t="shared" ref="CH190:DM190" si="400">(CH$14&lt;$J190)*CG190*(1+$G190*($H190=CH$16))+(CH$14=$J190)*$M190*$E190+(CH$14&gt;$J190)*CG190*(1+$N190*($O190=CH$16))</f>
        <v>0</v>
      </c>
      <c r="CI190" s="149">
        <f t="shared" si="400"/>
        <v>0</v>
      </c>
      <c r="CJ190" s="149">
        <f t="shared" si="400"/>
        <v>0</v>
      </c>
      <c r="CK190" s="149">
        <f t="shared" si="400"/>
        <v>0</v>
      </c>
      <c r="CL190" s="149">
        <f t="shared" si="400"/>
        <v>0</v>
      </c>
      <c r="CM190" s="149">
        <f t="shared" si="400"/>
        <v>0</v>
      </c>
      <c r="CN190" s="149">
        <f t="shared" si="400"/>
        <v>0</v>
      </c>
      <c r="CO190" s="149">
        <f t="shared" si="400"/>
        <v>0</v>
      </c>
      <c r="CP190" s="149">
        <f t="shared" si="400"/>
        <v>0</v>
      </c>
      <c r="CQ190" s="149">
        <f t="shared" si="400"/>
        <v>0</v>
      </c>
      <c r="CR190" s="149">
        <f t="shared" si="400"/>
        <v>0</v>
      </c>
      <c r="CS190" s="149">
        <f t="shared" si="400"/>
        <v>0</v>
      </c>
      <c r="CT190" s="149">
        <f t="shared" si="400"/>
        <v>0</v>
      </c>
      <c r="CU190" s="149">
        <f t="shared" si="400"/>
        <v>0</v>
      </c>
      <c r="CV190" s="149">
        <f t="shared" si="400"/>
        <v>0</v>
      </c>
      <c r="CW190" s="149">
        <f t="shared" si="400"/>
        <v>0</v>
      </c>
      <c r="CX190" s="149">
        <f t="shared" si="400"/>
        <v>0</v>
      </c>
      <c r="CY190" s="149">
        <f t="shared" si="400"/>
        <v>0</v>
      </c>
      <c r="CZ190" s="149">
        <f t="shared" si="400"/>
        <v>0</v>
      </c>
      <c r="DA190" s="149">
        <f t="shared" si="400"/>
        <v>0</v>
      </c>
      <c r="DB190" s="149">
        <f t="shared" si="400"/>
        <v>0</v>
      </c>
      <c r="DC190" s="149">
        <f t="shared" si="400"/>
        <v>0</v>
      </c>
      <c r="DD190" s="149">
        <f t="shared" si="400"/>
        <v>0</v>
      </c>
      <c r="DE190" s="149">
        <f t="shared" si="400"/>
        <v>0</v>
      </c>
      <c r="DF190" s="149">
        <f t="shared" si="400"/>
        <v>0</v>
      </c>
      <c r="DG190" s="149">
        <f t="shared" si="400"/>
        <v>0</v>
      </c>
      <c r="DH190" s="149">
        <f t="shared" si="400"/>
        <v>0</v>
      </c>
      <c r="DI190" s="149">
        <f t="shared" si="400"/>
        <v>0</v>
      </c>
      <c r="DJ190" s="149">
        <f t="shared" si="400"/>
        <v>0</v>
      </c>
      <c r="DK190" s="149">
        <f t="shared" si="400"/>
        <v>0</v>
      </c>
      <c r="DL190" s="149">
        <f t="shared" si="400"/>
        <v>0</v>
      </c>
      <c r="DM190" s="149">
        <f t="shared" si="400"/>
        <v>0</v>
      </c>
      <c r="DN190" s="149">
        <f t="shared" ref="DN190:EV190" si="401">(DN$14&lt;$J190)*DM190*(1+$G190*($H190=DN$16))+(DN$14=$J190)*$M190*$E190+(DN$14&gt;$J190)*DM190*(1+$N190*($O190=DN$16))</f>
        <v>0</v>
      </c>
      <c r="DO190" s="149">
        <f t="shared" si="401"/>
        <v>0</v>
      </c>
      <c r="DP190" s="149">
        <f t="shared" si="401"/>
        <v>0</v>
      </c>
      <c r="DQ190" s="149">
        <f t="shared" si="401"/>
        <v>0</v>
      </c>
      <c r="DR190" s="149">
        <f t="shared" si="401"/>
        <v>0</v>
      </c>
      <c r="DS190" s="149">
        <f t="shared" si="401"/>
        <v>0</v>
      </c>
      <c r="DT190" s="149">
        <f t="shared" si="401"/>
        <v>0</v>
      </c>
      <c r="DU190" s="149">
        <f t="shared" si="401"/>
        <v>0</v>
      </c>
      <c r="DV190" s="149">
        <f t="shared" si="401"/>
        <v>0</v>
      </c>
      <c r="DW190" s="149">
        <f t="shared" si="401"/>
        <v>0</v>
      </c>
      <c r="DX190" s="149">
        <f t="shared" si="401"/>
        <v>0</v>
      </c>
      <c r="DY190" s="149">
        <f t="shared" si="401"/>
        <v>0</v>
      </c>
      <c r="DZ190" s="149">
        <f t="shared" si="401"/>
        <v>0</v>
      </c>
      <c r="EA190" s="149">
        <f t="shared" si="401"/>
        <v>0</v>
      </c>
      <c r="EB190" s="149">
        <f t="shared" si="401"/>
        <v>0</v>
      </c>
      <c r="EC190" s="149">
        <f t="shared" si="401"/>
        <v>0</v>
      </c>
      <c r="ED190" s="149">
        <f t="shared" si="401"/>
        <v>0</v>
      </c>
      <c r="EE190" s="149">
        <f t="shared" si="401"/>
        <v>0</v>
      </c>
      <c r="EF190" s="149">
        <f t="shared" si="401"/>
        <v>0</v>
      </c>
      <c r="EG190" s="149">
        <f t="shared" si="401"/>
        <v>0</v>
      </c>
      <c r="EH190" s="149">
        <f t="shared" si="401"/>
        <v>0</v>
      </c>
      <c r="EI190" s="149">
        <f t="shared" si="401"/>
        <v>0</v>
      </c>
      <c r="EJ190" s="149">
        <f t="shared" si="401"/>
        <v>0</v>
      </c>
      <c r="EK190" s="149">
        <f t="shared" si="401"/>
        <v>0</v>
      </c>
      <c r="EL190" s="149">
        <f t="shared" si="401"/>
        <v>0</v>
      </c>
      <c r="EM190" s="149">
        <f t="shared" si="401"/>
        <v>0</v>
      </c>
      <c r="EN190" s="149">
        <f t="shared" si="401"/>
        <v>0</v>
      </c>
      <c r="EO190" s="149">
        <f t="shared" si="401"/>
        <v>0</v>
      </c>
      <c r="EP190" s="149">
        <f t="shared" si="401"/>
        <v>0</v>
      </c>
      <c r="EQ190" s="149">
        <f t="shared" si="401"/>
        <v>0</v>
      </c>
      <c r="ER190" s="149">
        <f t="shared" si="401"/>
        <v>0</v>
      </c>
      <c r="ES190" s="149">
        <f t="shared" si="401"/>
        <v>0</v>
      </c>
      <c r="ET190" s="149">
        <f t="shared" si="401"/>
        <v>0</v>
      </c>
      <c r="EU190" s="149">
        <f t="shared" si="401"/>
        <v>0</v>
      </c>
      <c r="EV190" s="149">
        <f t="shared" si="401"/>
        <v>0</v>
      </c>
      <c r="EW190" s="149">
        <f t="shared" si="310"/>
        <v>0</v>
      </c>
      <c r="EX190" s="149">
        <f t="shared" si="311"/>
        <v>0</v>
      </c>
      <c r="EY190" s="149">
        <f t="shared" si="312"/>
        <v>0</v>
      </c>
      <c r="EZ190" s="149">
        <f t="shared" si="313"/>
        <v>0</v>
      </c>
      <c r="FA190" s="149">
        <f t="shared" si="314"/>
        <v>0</v>
      </c>
      <c r="FB190" s="149">
        <f t="shared" si="315"/>
        <v>0</v>
      </c>
    </row>
    <row r="191" spans="2:158" ht="11.25" customHeight="1" outlineLevel="1" x14ac:dyDescent="0.2">
      <c r="B191" s="177"/>
      <c r="C191" s="288">
        <f t="shared" si="298"/>
        <v>27</v>
      </c>
      <c r="D191" s="288">
        <f t="shared" si="297"/>
        <v>0</v>
      </c>
      <c r="E191" s="291">
        <f t="shared" si="299"/>
        <v>0</v>
      </c>
      <c r="F191" s="297"/>
      <c r="G191" s="385"/>
      <c r="H191" s="185">
        <f t="shared" si="300"/>
        <v>2</v>
      </c>
      <c r="I191" s="292">
        <f t="shared" si="301"/>
        <v>31</v>
      </c>
      <c r="J191" s="289">
        <f t="shared" si="302"/>
        <v>43404</v>
      </c>
      <c r="K191" s="298"/>
      <c r="L191" s="187">
        <f t="shared" si="374"/>
        <v>0</v>
      </c>
      <c r="M191" s="186">
        <f t="shared" si="375"/>
        <v>0</v>
      </c>
      <c r="N191" s="385"/>
      <c r="O191" s="185">
        <f t="shared" si="376"/>
        <v>10</v>
      </c>
      <c r="Q191" s="186"/>
      <c r="R191" s="186"/>
      <c r="S191" s="186"/>
      <c r="U191" s="149">
        <f t="shared" si="377"/>
        <v>0</v>
      </c>
      <c r="V191" s="149">
        <f t="shared" ref="V191:BA191" si="402">(V$14&lt;$J191)*U191*(1+$G191*($H191=V$16))+(V$14=$J191)*$M191*$E191+(V$14&gt;$J191)*U191*(1+$N191*($O191=V$16))</f>
        <v>0</v>
      </c>
      <c r="W191" s="149">
        <f t="shared" si="402"/>
        <v>0</v>
      </c>
      <c r="X191" s="149">
        <f t="shared" si="402"/>
        <v>0</v>
      </c>
      <c r="Y191" s="149">
        <f t="shared" si="402"/>
        <v>0</v>
      </c>
      <c r="Z191" s="149">
        <f t="shared" si="402"/>
        <v>0</v>
      </c>
      <c r="AA191" s="149">
        <f t="shared" si="402"/>
        <v>0</v>
      </c>
      <c r="AB191" s="149">
        <f t="shared" si="402"/>
        <v>0</v>
      </c>
      <c r="AC191" s="149">
        <f t="shared" si="402"/>
        <v>0</v>
      </c>
      <c r="AD191" s="149">
        <f t="shared" si="402"/>
        <v>0</v>
      </c>
      <c r="AE191" s="149">
        <f t="shared" si="402"/>
        <v>0</v>
      </c>
      <c r="AF191" s="149">
        <f t="shared" si="402"/>
        <v>0</v>
      </c>
      <c r="AG191" s="149">
        <f t="shared" si="402"/>
        <v>0</v>
      </c>
      <c r="AH191" s="149">
        <f t="shared" si="402"/>
        <v>0</v>
      </c>
      <c r="AI191" s="149">
        <f t="shared" si="402"/>
        <v>0</v>
      </c>
      <c r="AJ191" s="149">
        <f t="shared" si="402"/>
        <v>0</v>
      </c>
      <c r="AK191" s="149">
        <f t="shared" si="402"/>
        <v>0</v>
      </c>
      <c r="AL191" s="149">
        <f t="shared" si="402"/>
        <v>0</v>
      </c>
      <c r="AM191" s="149">
        <f t="shared" si="402"/>
        <v>0</v>
      </c>
      <c r="AN191" s="149">
        <f t="shared" si="402"/>
        <v>0</v>
      </c>
      <c r="AO191" s="149">
        <f t="shared" si="402"/>
        <v>0</v>
      </c>
      <c r="AP191" s="149">
        <f t="shared" si="402"/>
        <v>0</v>
      </c>
      <c r="AQ191" s="149">
        <f t="shared" si="402"/>
        <v>0</v>
      </c>
      <c r="AR191" s="149">
        <f t="shared" si="402"/>
        <v>0</v>
      </c>
      <c r="AS191" s="149">
        <f t="shared" si="402"/>
        <v>0</v>
      </c>
      <c r="AT191" s="149">
        <f t="shared" si="402"/>
        <v>0</v>
      </c>
      <c r="AU191" s="149">
        <f t="shared" si="402"/>
        <v>0</v>
      </c>
      <c r="AV191" s="149">
        <f t="shared" si="402"/>
        <v>0</v>
      </c>
      <c r="AW191" s="149">
        <f t="shared" si="402"/>
        <v>0</v>
      </c>
      <c r="AX191" s="149">
        <f t="shared" si="402"/>
        <v>0</v>
      </c>
      <c r="AY191" s="149">
        <f t="shared" si="402"/>
        <v>0</v>
      </c>
      <c r="AZ191" s="149">
        <f t="shared" si="402"/>
        <v>0</v>
      </c>
      <c r="BA191" s="149">
        <f t="shared" si="402"/>
        <v>0</v>
      </c>
      <c r="BB191" s="149">
        <f t="shared" ref="BB191:CG191" si="403">(BB$14&lt;$J191)*BA191*(1+$G191*($H191=BB$16))+(BB$14=$J191)*$M191*$E191+(BB$14&gt;$J191)*BA191*(1+$N191*($O191=BB$16))</f>
        <v>0</v>
      </c>
      <c r="BC191" s="149">
        <f t="shared" si="403"/>
        <v>0</v>
      </c>
      <c r="BD191" s="149">
        <f t="shared" si="403"/>
        <v>0</v>
      </c>
      <c r="BE191" s="149">
        <f t="shared" si="403"/>
        <v>0</v>
      </c>
      <c r="BF191" s="149">
        <f t="shared" si="403"/>
        <v>0</v>
      </c>
      <c r="BG191" s="149">
        <f t="shared" si="403"/>
        <v>0</v>
      </c>
      <c r="BH191" s="149">
        <f t="shared" si="403"/>
        <v>0</v>
      </c>
      <c r="BI191" s="149">
        <f t="shared" si="403"/>
        <v>0</v>
      </c>
      <c r="BJ191" s="149">
        <f t="shared" si="403"/>
        <v>0</v>
      </c>
      <c r="BK191" s="149">
        <f t="shared" si="403"/>
        <v>0</v>
      </c>
      <c r="BL191" s="149">
        <f t="shared" si="403"/>
        <v>0</v>
      </c>
      <c r="BM191" s="149">
        <f t="shared" si="403"/>
        <v>0</v>
      </c>
      <c r="BN191" s="149">
        <f t="shared" si="403"/>
        <v>0</v>
      </c>
      <c r="BO191" s="149">
        <f t="shared" si="403"/>
        <v>0</v>
      </c>
      <c r="BP191" s="149">
        <f t="shared" si="403"/>
        <v>0</v>
      </c>
      <c r="BQ191" s="149">
        <f t="shared" si="403"/>
        <v>0</v>
      </c>
      <c r="BR191" s="149">
        <f t="shared" si="403"/>
        <v>0</v>
      </c>
      <c r="BS191" s="149">
        <f t="shared" si="403"/>
        <v>0</v>
      </c>
      <c r="BT191" s="149">
        <f t="shared" si="403"/>
        <v>0</v>
      </c>
      <c r="BU191" s="149">
        <f t="shared" si="403"/>
        <v>0</v>
      </c>
      <c r="BV191" s="149">
        <f t="shared" si="403"/>
        <v>0</v>
      </c>
      <c r="BW191" s="149">
        <f t="shared" si="403"/>
        <v>0</v>
      </c>
      <c r="BX191" s="149">
        <f t="shared" si="403"/>
        <v>0</v>
      </c>
      <c r="BY191" s="149">
        <f t="shared" si="403"/>
        <v>0</v>
      </c>
      <c r="BZ191" s="149">
        <f t="shared" si="403"/>
        <v>0</v>
      </c>
      <c r="CA191" s="149">
        <f t="shared" si="403"/>
        <v>0</v>
      </c>
      <c r="CB191" s="149">
        <f t="shared" si="403"/>
        <v>0</v>
      </c>
      <c r="CC191" s="149">
        <f t="shared" si="403"/>
        <v>0</v>
      </c>
      <c r="CD191" s="149">
        <f t="shared" si="403"/>
        <v>0</v>
      </c>
      <c r="CE191" s="149">
        <f t="shared" si="403"/>
        <v>0</v>
      </c>
      <c r="CF191" s="149">
        <f t="shared" si="403"/>
        <v>0</v>
      </c>
      <c r="CG191" s="149">
        <f t="shared" si="403"/>
        <v>0</v>
      </c>
      <c r="CH191" s="149">
        <f t="shared" ref="CH191:DM191" si="404">(CH$14&lt;$J191)*CG191*(1+$G191*($H191=CH$16))+(CH$14=$J191)*$M191*$E191+(CH$14&gt;$J191)*CG191*(1+$N191*($O191=CH$16))</f>
        <v>0</v>
      </c>
      <c r="CI191" s="149">
        <f t="shared" si="404"/>
        <v>0</v>
      </c>
      <c r="CJ191" s="149">
        <f t="shared" si="404"/>
        <v>0</v>
      </c>
      <c r="CK191" s="149">
        <f t="shared" si="404"/>
        <v>0</v>
      </c>
      <c r="CL191" s="149">
        <f t="shared" si="404"/>
        <v>0</v>
      </c>
      <c r="CM191" s="149">
        <f t="shared" si="404"/>
        <v>0</v>
      </c>
      <c r="CN191" s="149">
        <f t="shared" si="404"/>
        <v>0</v>
      </c>
      <c r="CO191" s="149">
        <f t="shared" si="404"/>
        <v>0</v>
      </c>
      <c r="CP191" s="149">
        <f t="shared" si="404"/>
        <v>0</v>
      </c>
      <c r="CQ191" s="149">
        <f t="shared" si="404"/>
        <v>0</v>
      </c>
      <c r="CR191" s="149">
        <f t="shared" si="404"/>
        <v>0</v>
      </c>
      <c r="CS191" s="149">
        <f t="shared" si="404"/>
        <v>0</v>
      </c>
      <c r="CT191" s="149">
        <f t="shared" si="404"/>
        <v>0</v>
      </c>
      <c r="CU191" s="149">
        <f t="shared" si="404"/>
        <v>0</v>
      </c>
      <c r="CV191" s="149">
        <f t="shared" si="404"/>
        <v>0</v>
      </c>
      <c r="CW191" s="149">
        <f t="shared" si="404"/>
        <v>0</v>
      </c>
      <c r="CX191" s="149">
        <f t="shared" si="404"/>
        <v>0</v>
      </c>
      <c r="CY191" s="149">
        <f t="shared" si="404"/>
        <v>0</v>
      </c>
      <c r="CZ191" s="149">
        <f t="shared" si="404"/>
        <v>0</v>
      </c>
      <c r="DA191" s="149">
        <f t="shared" si="404"/>
        <v>0</v>
      </c>
      <c r="DB191" s="149">
        <f t="shared" si="404"/>
        <v>0</v>
      </c>
      <c r="DC191" s="149">
        <f t="shared" si="404"/>
        <v>0</v>
      </c>
      <c r="DD191" s="149">
        <f t="shared" si="404"/>
        <v>0</v>
      </c>
      <c r="DE191" s="149">
        <f t="shared" si="404"/>
        <v>0</v>
      </c>
      <c r="DF191" s="149">
        <f t="shared" si="404"/>
        <v>0</v>
      </c>
      <c r="DG191" s="149">
        <f t="shared" si="404"/>
        <v>0</v>
      </c>
      <c r="DH191" s="149">
        <f t="shared" si="404"/>
        <v>0</v>
      </c>
      <c r="DI191" s="149">
        <f t="shared" si="404"/>
        <v>0</v>
      </c>
      <c r="DJ191" s="149">
        <f t="shared" si="404"/>
        <v>0</v>
      </c>
      <c r="DK191" s="149">
        <f t="shared" si="404"/>
        <v>0</v>
      </c>
      <c r="DL191" s="149">
        <f t="shared" si="404"/>
        <v>0</v>
      </c>
      <c r="DM191" s="149">
        <f t="shared" si="404"/>
        <v>0</v>
      </c>
      <c r="DN191" s="149">
        <f t="shared" ref="DN191:EV191" si="405">(DN$14&lt;$J191)*DM191*(1+$G191*($H191=DN$16))+(DN$14=$J191)*$M191*$E191+(DN$14&gt;$J191)*DM191*(1+$N191*($O191=DN$16))</f>
        <v>0</v>
      </c>
      <c r="DO191" s="149">
        <f t="shared" si="405"/>
        <v>0</v>
      </c>
      <c r="DP191" s="149">
        <f t="shared" si="405"/>
        <v>0</v>
      </c>
      <c r="DQ191" s="149">
        <f t="shared" si="405"/>
        <v>0</v>
      </c>
      <c r="DR191" s="149">
        <f t="shared" si="405"/>
        <v>0</v>
      </c>
      <c r="DS191" s="149">
        <f t="shared" si="405"/>
        <v>0</v>
      </c>
      <c r="DT191" s="149">
        <f t="shared" si="405"/>
        <v>0</v>
      </c>
      <c r="DU191" s="149">
        <f t="shared" si="405"/>
        <v>0</v>
      </c>
      <c r="DV191" s="149">
        <f t="shared" si="405"/>
        <v>0</v>
      </c>
      <c r="DW191" s="149">
        <f t="shared" si="405"/>
        <v>0</v>
      </c>
      <c r="DX191" s="149">
        <f t="shared" si="405"/>
        <v>0</v>
      </c>
      <c r="DY191" s="149">
        <f t="shared" si="405"/>
        <v>0</v>
      </c>
      <c r="DZ191" s="149">
        <f t="shared" si="405"/>
        <v>0</v>
      </c>
      <c r="EA191" s="149">
        <f t="shared" si="405"/>
        <v>0</v>
      </c>
      <c r="EB191" s="149">
        <f t="shared" si="405"/>
        <v>0</v>
      </c>
      <c r="EC191" s="149">
        <f t="shared" si="405"/>
        <v>0</v>
      </c>
      <c r="ED191" s="149">
        <f t="shared" si="405"/>
        <v>0</v>
      </c>
      <c r="EE191" s="149">
        <f t="shared" si="405"/>
        <v>0</v>
      </c>
      <c r="EF191" s="149">
        <f t="shared" si="405"/>
        <v>0</v>
      </c>
      <c r="EG191" s="149">
        <f t="shared" si="405"/>
        <v>0</v>
      </c>
      <c r="EH191" s="149">
        <f t="shared" si="405"/>
        <v>0</v>
      </c>
      <c r="EI191" s="149">
        <f t="shared" si="405"/>
        <v>0</v>
      </c>
      <c r="EJ191" s="149">
        <f t="shared" si="405"/>
        <v>0</v>
      </c>
      <c r="EK191" s="149">
        <f t="shared" si="405"/>
        <v>0</v>
      </c>
      <c r="EL191" s="149">
        <f t="shared" si="405"/>
        <v>0</v>
      </c>
      <c r="EM191" s="149">
        <f t="shared" si="405"/>
        <v>0</v>
      </c>
      <c r="EN191" s="149">
        <f t="shared" si="405"/>
        <v>0</v>
      </c>
      <c r="EO191" s="149">
        <f t="shared" si="405"/>
        <v>0</v>
      </c>
      <c r="EP191" s="149">
        <f t="shared" si="405"/>
        <v>0</v>
      </c>
      <c r="EQ191" s="149">
        <f t="shared" si="405"/>
        <v>0</v>
      </c>
      <c r="ER191" s="149">
        <f t="shared" si="405"/>
        <v>0</v>
      </c>
      <c r="ES191" s="149">
        <f t="shared" si="405"/>
        <v>0</v>
      </c>
      <c r="ET191" s="149">
        <f t="shared" si="405"/>
        <v>0</v>
      </c>
      <c r="EU191" s="149">
        <f t="shared" si="405"/>
        <v>0</v>
      </c>
      <c r="EV191" s="149">
        <f t="shared" si="405"/>
        <v>0</v>
      </c>
      <c r="EW191" s="149">
        <f t="shared" si="310"/>
        <v>0</v>
      </c>
      <c r="EX191" s="149">
        <f t="shared" si="311"/>
        <v>0</v>
      </c>
      <c r="EY191" s="149">
        <f t="shared" si="312"/>
        <v>0</v>
      </c>
      <c r="EZ191" s="149">
        <f t="shared" si="313"/>
        <v>0</v>
      </c>
      <c r="FA191" s="149">
        <f t="shared" si="314"/>
        <v>0</v>
      </c>
      <c r="FB191" s="149">
        <f t="shared" si="315"/>
        <v>0</v>
      </c>
    </row>
    <row r="192" spans="2:158" ht="11.25" customHeight="1" outlineLevel="1" x14ac:dyDescent="0.2">
      <c r="B192" s="177"/>
      <c r="C192" s="288">
        <f t="shared" si="298"/>
        <v>28</v>
      </c>
      <c r="D192" s="288">
        <f t="shared" si="297"/>
        <v>0</v>
      </c>
      <c r="E192" s="291">
        <f t="shared" si="299"/>
        <v>0</v>
      </c>
      <c r="F192" s="297"/>
      <c r="G192" s="385"/>
      <c r="H192" s="185">
        <f t="shared" si="300"/>
        <v>2</v>
      </c>
      <c r="I192" s="292">
        <f t="shared" si="301"/>
        <v>31</v>
      </c>
      <c r="J192" s="289">
        <f t="shared" si="302"/>
        <v>43404</v>
      </c>
      <c r="K192" s="298"/>
      <c r="L192" s="187">
        <f t="shared" si="374"/>
        <v>0</v>
      </c>
      <c r="M192" s="186">
        <f t="shared" si="375"/>
        <v>0</v>
      </c>
      <c r="N192" s="385"/>
      <c r="O192" s="185">
        <f t="shared" si="376"/>
        <v>10</v>
      </c>
      <c r="Q192" s="186"/>
      <c r="R192" s="186"/>
      <c r="S192" s="186"/>
      <c r="U192" s="149">
        <f t="shared" si="377"/>
        <v>0</v>
      </c>
      <c r="V192" s="149">
        <f t="shared" ref="V192:BA192" si="406">(V$14&lt;$J192)*U192*(1+$G192*($H192=V$16))+(V$14=$J192)*$M192*$E192+(V$14&gt;$J192)*U192*(1+$N192*($O192=V$16))</f>
        <v>0</v>
      </c>
      <c r="W192" s="149">
        <f t="shared" si="406"/>
        <v>0</v>
      </c>
      <c r="X192" s="149">
        <f t="shared" si="406"/>
        <v>0</v>
      </c>
      <c r="Y192" s="149">
        <f t="shared" si="406"/>
        <v>0</v>
      </c>
      <c r="Z192" s="149">
        <f t="shared" si="406"/>
        <v>0</v>
      </c>
      <c r="AA192" s="149">
        <f t="shared" si="406"/>
        <v>0</v>
      </c>
      <c r="AB192" s="149">
        <f t="shared" si="406"/>
        <v>0</v>
      </c>
      <c r="AC192" s="149">
        <f t="shared" si="406"/>
        <v>0</v>
      </c>
      <c r="AD192" s="149">
        <f t="shared" si="406"/>
        <v>0</v>
      </c>
      <c r="AE192" s="149">
        <f t="shared" si="406"/>
        <v>0</v>
      </c>
      <c r="AF192" s="149">
        <f t="shared" si="406"/>
        <v>0</v>
      </c>
      <c r="AG192" s="149">
        <f t="shared" si="406"/>
        <v>0</v>
      </c>
      <c r="AH192" s="149">
        <f t="shared" si="406"/>
        <v>0</v>
      </c>
      <c r="AI192" s="149">
        <f t="shared" si="406"/>
        <v>0</v>
      </c>
      <c r="AJ192" s="149">
        <f t="shared" si="406"/>
        <v>0</v>
      </c>
      <c r="AK192" s="149">
        <f t="shared" si="406"/>
        <v>0</v>
      </c>
      <c r="AL192" s="149">
        <f t="shared" si="406"/>
        <v>0</v>
      </c>
      <c r="AM192" s="149">
        <f t="shared" si="406"/>
        <v>0</v>
      </c>
      <c r="AN192" s="149">
        <f t="shared" si="406"/>
        <v>0</v>
      </c>
      <c r="AO192" s="149">
        <f t="shared" si="406"/>
        <v>0</v>
      </c>
      <c r="AP192" s="149">
        <f t="shared" si="406"/>
        <v>0</v>
      </c>
      <c r="AQ192" s="149">
        <f t="shared" si="406"/>
        <v>0</v>
      </c>
      <c r="AR192" s="149">
        <f t="shared" si="406"/>
        <v>0</v>
      </c>
      <c r="AS192" s="149">
        <f t="shared" si="406"/>
        <v>0</v>
      </c>
      <c r="AT192" s="149">
        <f t="shared" si="406"/>
        <v>0</v>
      </c>
      <c r="AU192" s="149">
        <f t="shared" si="406"/>
        <v>0</v>
      </c>
      <c r="AV192" s="149">
        <f t="shared" si="406"/>
        <v>0</v>
      </c>
      <c r="AW192" s="149">
        <f t="shared" si="406"/>
        <v>0</v>
      </c>
      <c r="AX192" s="149">
        <f t="shared" si="406"/>
        <v>0</v>
      </c>
      <c r="AY192" s="149">
        <f t="shared" si="406"/>
        <v>0</v>
      </c>
      <c r="AZ192" s="149">
        <f t="shared" si="406"/>
        <v>0</v>
      </c>
      <c r="BA192" s="149">
        <f t="shared" si="406"/>
        <v>0</v>
      </c>
      <c r="BB192" s="149">
        <f t="shared" ref="BB192:CG192" si="407">(BB$14&lt;$J192)*BA192*(1+$G192*($H192=BB$16))+(BB$14=$J192)*$M192*$E192+(BB$14&gt;$J192)*BA192*(1+$N192*($O192=BB$16))</f>
        <v>0</v>
      </c>
      <c r="BC192" s="149">
        <f t="shared" si="407"/>
        <v>0</v>
      </c>
      <c r="BD192" s="149">
        <f t="shared" si="407"/>
        <v>0</v>
      </c>
      <c r="BE192" s="149">
        <f t="shared" si="407"/>
        <v>0</v>
      </c>
      <c r="BF192" s="149">
        <f t="shared" si="407"/>
        <v>0</v>
      </c>
      <c r="BG192" s="149">
        <f t="shared" si="407"/>
        <v>0</v>
      </c>
      <c r="BH192" s="149">
        <f t="shared" si="407"/>
        <v>0</v>
      </c>
      <c r="BI192" s="149">
        <f t="shared" si="407"/>
        <v>0</v>
      </c>
      <c r="BJ192" s="149">
        <f t="shared" si="407"/>
        <v>0</v>
      </c>
      <c r="BK192" s="149">
        <f t="shared" si="407"/>
        <v>0</v>
      </c>
      <c r="BL192" s="149">
        <f t="shared" si="407"/>
        <v>0</v>
      </c>
      <c r="BM192" s="149">
        <f t="shared" si="407"/>
        <v>0</v>
      </c>
      <c r="BN192" s="149">
        <f t="shared" si="407"/>
        <v>0</v>
      </c>
      <c r="BO192" s="149">
        <f t="shared" si="407"/>
        <v>0</v>
      </c>
      <c r="BP192" s="149">
        <f t="shared" si="407"/>
        <v>0</v>
      </c>
      <c r="BQ192" s="149">
        <f t="shared" si="407"/>
        <v>0</v>
      </c>
      <c r="BR192" s="149">
        <f t="shared" si="407"/>
        <v>0</v>
      </c>
      <c r="BS192" s="149">
        <f t="shared" si="407"/>
        <v>0</v>
      </c>
      <c r="BT192" s="149">
        <f t="shared" si="407"/>
        <v>0</v>
      </c>
      <c r="BU192" s="149">
        <f t="shared" si="407"/>
        <v>0</v>
      </c>
      <c r="BV192" s="149">
        <f t="shared" si="407"/>
        <v>0</v>
      </c>
      <c r="BW192" s="149">
        <f t="shared" si="407"/>
        <v>0</v>
      </c>
      <c r="BX192" s="149">
        <f t="shared" si="407"/>
        <v>0</v>
      </c>
      <c r="BY192" s="149">
        <f t="shared" si="407"/>
        <v>0</v>
      </c>
      <c r="BZ192" s="149">
        <f t="shared" si="407"/>
        <v>0</v>
      </c>
      <c r="CA192" s="149">
        <f t="shared" si="407"/>
        <v>0</v>
      </c>
      <c r="CB192" s="149">
        <f t="shared" si="407"/>
        <v>0</v>
      </c>
      <c r="CC192" s="149">
        <f t="shared" si="407"/>
        <v>0</v>
      </c>
      <c r="CD192" s="149">
        <f t="shared" si="407"/>
        <v>0</v>
      </c>
      <c r="CE192" s="149">
        <f t="shared" si="407"/>
        <v>0</v>
      </c>
      <c r="CF192" s="149">
        <f t="shared" si="407"/>
        <v>0</v>
      </c>
      <c r="CG192" s="149">
        <f t="shared" si="407"/>
        <v>0</v>
      </c>
      <c r="CH192" s="149">
        <f t="shared" ref="CH192:DM192" si="408">(CH$14&lt;$J192)*CG192*(1+$G192*($H192=CH$16))+(CH$14=$J192)*$M192*$E192+(CH$14&gt;$J192)*CG192*(1+$N192*($O192=CH$16))</f>
        <v>0</v>
      </c>
      <c r="CI192" s="149">
        <f t="shared" si="408"/>
        <v>0</v>
      </c>
      <c r="CJ192" s="149">
        <f t="shared" si="408"/>
        <v>0</v>
      </c>
      <c r="CK192" s="149">
        <f t="shared" si="408"/>
        <v>0</v>
      </c>
      <c r="CL192" s="149">
        <f t="shared" si="408"/>
        <v>0</v>
      </c>
      <c r="CM192" s="149">
        <f t="shared" si="408"/>
        <v>0</v>
      </c>
      <c r="CN192" s="149">
        <f t="shared" si="408"/>
        <v>0</v>
      </c>
      <c r="CO192" s="149">
        <f t="shared" si="408"/>
        <v>0</v>
      </c>
      <c r="CP192" s="149">
        <f t="shared" si="408"/>
        <v>0</v>
      </c>
      <c r="CQ192" s="149">
        <f t="shared" si="408"/>
        <v>0</v>
      </c>
      <c r="CR192" s="149">
        <f t="shared" si="408"/>
        <v>0</v>
      </c>
      <c r="CS192" s="149">
        <f t="shared" si="408"/>
        <v>0</v>
      </c>
      <c r="CT192" s="149">
        <f t="shared" si="408"/>
        <v>0</v>
      </c>
      <c r="CU192" s="149">
        <f t="shared" si="408"/>
        <v>0</v>
      </c>
      <c r="CV192" s="149">
        <f t="shared" si="408"/>
        <v>0</v>
      </c>
      <c r="CW192" s="149">
        <f t="shared" si="408"/>
        <v>0</v>
      </c>
      <c r="CX192" s="149">
        <f t="shared" si="408"/>
        <v>0</v>
      </c>
      <c r="CY192" s="149">
        <f t="shared" si="408"/>
        <v>0</v>
      </c>
      <c r="CZ192" s="149">
        <f t="shared" si="408"/>
        <v>0</v>
      </c>
      <c r="DA192" s="149">
        <f t="shared" si="408"/>
        <v>0</v>
      </c>
      <c r="DB192" s="149">
        <f t="shared" si="408"/>
        <v>0</v>
      </c>
      <c r="DC192" s="149">
        <f t="shared" si="408"/>
        <v>0</v>
      </c>
      <c r="DD192" s="149">
        <f t="shared" si="408"/>
        <v>0</v>
      </c>
      <c r="DE192" s="149">
        <f t="shared" si="408"/>
        <v>0</v>
      </c>
      <c r="DF192" s="149">
        <f t="shared" si="408"/>
        <v>0</v>
      </c>
      <c r="DG192" s="149">
        <f t="shared" si="408"/>
        <v>0</v>
      </c>
      <c r="DH192" s="149">
        <f t="shared" si="408"/>
        <v>0</v>
      </c>
      <c r="DI192" s="149">
        <f t="shared" si="408"/>
        <v>0</v>
      </c>
      <c r="DJ192" s="149">
        <f t="shared" si="408"/>
        <v>0</v>
      </c>
      <c r="DK192" s="149">
        <f t="shared" si="408"/>
        <v>0</v>
      </c>
      <c r="DL192" s="149">
        <f t="shared" si="408"/>
        <v>0</v>
      </c>
      <c r="DM192" s="149">
        <f t="shared" si="408"/>
        <v>0</v>
      </c>
      <c r="DN192" s="149">
        <f t="shared" ref="DN192:EV192" si="409">(DN$14&lt;$J192)*DM192*(1+$G192*($H192=DN$16))+(DN$14=$J192)*$M192*$E192+(DN$14&gt;$J192)*DM192*(1+$N192*($O192=DN$16))</f>
        <v>0</v>
      </c>
      <c r="DO192" s="149">
        <f t="shared" si="409"/>
        <v>0</v>
      </c>
      <c r="DP192" s="149">
        <f t="shared" si="409"/>
        <v>0</v>
      </c>
      <c r="DQ192" s="149">
        <f t="shared" si="409"/>
        <v>0</v>
      </c>
      <c r="DR192" s="149">
        <f t="shared" si="409"/>
        <v>0</v>
      </c>
      <c r="DS192" s="149">
        <f t="shared" si="409"/>
        <v>0</v>
      </c>
      <c r="DT192" s="149">
        <f t="shared" si="409"/>
        <v>0</v>
      </c>
      <c r="DU192" s="149">
        <f t="shared" si="409"/>
        <v>0</v>
      </c>
      <c r="DV192" s="149">
        <f t="shared" si="409"/>
        <v>0</v>
      </c>
      <c r="DW192" s="149">
        <f t="shared" si="409"/>
        <v>0</v>
      </c>
      <c r="DX192" s="149">
        <f t="shared" si="409"/>
        <v>0</v>
      </c>
      <c r="DY192" s="149">
        <f t="shared" si="409"/>
        <v>0</v>
      </c>
      <c r="DZ192" s="149">
        <f t="shared" si="409"/>
        <v>0</v>
      </c>
      <c r="EA192" s="149">
        <f t="shared" si="409"/>
        <v>0</v>
      </c>
      <c r="EB192" s="149">
        <f t="shared" si="409"/>
        <v>0</v>
      </c>
      <c r="EC192" s="149">
        <f t="shared" si="409"/>
        <v>0</v>
      </c>
      <c r="ED192" s="149">
        <f t="shared" si="409"/>
        <v>0</v>
      </c>
      <c r="EE192" s="149">
        <f t="shared" si="409"/>
        <v>0</v>
      </c>
      <c r="EF192" s="149">
        <f t="shared" si="409"/>
        <v>0</v>
      </c>
      <c r="EG192" s="149">
        <f t="shared" si="409"/>
        <v>0</v>
      </c>
      <c r="EH192" s="149">
        <f t="shared" si="409"/>
        <v>0</v>
      </c>
      <c r="EI192" s="149">
        <f t="shared" si="409"/>
        <v>0</v>
      </c>
      <c r="EJ192" s="149">
        <f t="shared" si="409"/>
        <v>0</v>
      </c>
      <c r="EK192" s="149">
        <f t="shared" si="409"/>
        <v>0</v>
      </c>
      <c r="EL192" s="149">
        <f t="shared" si="409"/>
        <v>0</v>
      </c>
      <c r="EM192" s="149">
        <f t="shared" si="409"/>
        <v>0</v>
      </c>
      <c r="EN192" s="149">
        <f t="shared" si="409"/>
        <v>0</v>
      </c>
      <c r="EO192" s="149">
        <f t="shared" si="409"/>
        <v>0</v>
      </c>
      <c r="EP192" s="149">
        <f t="shared" si="409"/>
        <v>0</v>
      </c>
      <c r="EQ192" s="149">
        <f t="shared" si="409"/>
        <v>0</v>
      </c>
      <c r="ER192" s="149">
        <f t="shared" si="409"/>
        <v>0</v>
      </c>
      <c r="ES192" s="149">
        <f t="shared" si="409"/>
        <v>0</v>
      </c>
      <c r="ET192" s="149">
        <f t="shared" si="409"/>
        <v>0</v>
      </c>
      <c r="EU192" s="149">
        <f t="shared" si="409"/>
        <v>0</v>
      </c>
      <c r="EV192" s="149">
        <f t="shared" si="409"/>
        <v>0</v>
      </c>
      <c r="EW192" s="149">
        <f t="shared" si="310"/>
        <v>0</v>
      </c>
      <c r="EX192" s="149">
        <f t="shared" si="311"/>
        <v>0</v>
      </c>
      <c r="EY192" s="149">
        <f t="shared" si="312"/>
        <v>0</v>
      </c>
      <c r="EZ192" s="149">
        <f t="shared" si="313"/>
        <v>0</v>
      </c>
      <c r="FA192" s="149">
        <f t="shared" si="314"/>
        <v>0</v>
      </c>
      <c r="FB192" s="149">
        <f t="shared" si="315"/>
        <v>0</v>
      </c>
    </row>
    <row r="193" spans="2:158" ht="11.25" customHeight="1" outlineLevel="1" x14ac:dyDescent="0.2">
      <c r="B193" s="177"/>
      <c r="C193" s="288">
        <f t="shared" si="298"/>
        <v>29</v>
      </c>
      <c r="D193" s="288">
        <f t="shared" si="297"/>
        <v>0</v>
      </c>
      <c r="E193" s="291">
        <f t="shared" si="299"/>
        <v>0</v>
      </c>
      <c r="F193" s="297"/>
      <c r="G193" s="385"/>
      <c r="H193" s="185">
        <f t="shared" si="300"/>
        <v>2</v>
      </c>
      <c r="I193" s="292">
        <f t="shared" si="301"/>
        <v>31</v>
      </c>
      <c r="J193" s="289">
        <f t="shared" si="302"/>
        <v>43404</v>
      </c>
      <c r="K193" s="298"/>
      <c r="L193" s="187">
        <f t="shared" si="374"/>
        <v>0</v>
      </c>
      <c r="M193" s="186">
        <f t="shared" si="375"/>
        <v>0</v>
      </c>
      <c r="N193" s="385"/>
      <c r="O193" s="185">
        <f t="shared" si="376"/>
        <v>10</v>
      </c>
      <c r="Q193" s="186"/>
      <c r="R193" s="186"/>
      <c r="S193" s="186"/>
      <c r="U193" s="149">
        <f t="shared" si="377"/>
        <v>0</v>
      </c>
      <c r="V193" s="149">
        <f t="shared" ref="V193:BA193" si="410">(V$14&lt;$J193)*U193*(1+$G193*($H193=V$16))+(V$14=$J193)*$M193*$E193+(V$14&gt;$J193)*U193*(1+$N193*($O193=V$16))</f>
        <v>0</v>
      </c>
      <c r="W193" s="149">
        <f t="shared" si="410"/>
        <v>0</v>
      </c>
      <c r="X193" s="149">
        <f t="shared" si="410"/>
        <v>0</v>
      </c>
      <c r="Y193" s="149">
        <f t="shared" si="410"/>
        <v>0</v>
      </c>
      <c r="Z193" s="149">
        <f t="shared" si="410"/>
        <v>0</v>
      </c>
      <c r="AA193" s="149">
        <f t="shared" si="410"/>
        <v>0</v>
      </c>
      <c r="AB193" s="149">
        <f t="shared" si="410"/>
        <v>0</v>
      </c>
      <c r="AC193" s="149">
        <f t="shared" si="410"/>
        <v>0</v>
      </c>
      <c r="AD193" s="149">
        <f t="shared" si="410"/>
        <v>0</v>
      </c>
      <c r="AE193" s="149">
        <f t="shared" si="410"/>
        <v>0</v>
      </c>
      <c r="AF193" s="149">
        <f t="shared" si="410"/>
        <v>0</v>
      </c>
      <c r="AG193" s="149">
        <f t="shared" si="410"/>
        <v>0</v>
      </c>
      <c r="AH193" s="149">
        <f t="shared" si="410"/>
        <v>0</v>
      </c>
      <c r="AI193" s="149">
        <f t="shared" si="410"/>
        <v>0</v>
      </c>
      <c r="AJ193" s="149">
        <f t="shared" si="410"/>
        <v>0</v>
      </c>
      <c r="AK193" s="149">
        <f t="shared" si="410"/>
        <v>0</v>
      </c>
      <c r="AL193" s="149">
        <f t="shared" si="410"/>
        <v>0</v>
      </c>
      <c r="AM193" s="149">
        <f t="shared" si="410"/>
        <v>0</v>
      </c>
      <c r="AN193" s="149">
        <f t="shared" si="410"/>
        <v>0</v>
      </c>
      <c r="AO193" s="149">
        <f t="shared" si="410"/>
        <v>0</v>
      </c>
      <c r="AP193" s="149">
        <f t="shared" si="410"/>
        <v>0</v>
      </c>
      <c r="AQ193" s="149">
        <f t="shared" si="410"/>
        <v>0</v>
      </c>
      <c r="AR193" s="149">
        <f t="shared" si="410"/>
        <v>0</v>
      </c>
      <c r="AS193" s="149">
        <f t="shared" si="410"/>
        <v>0</v>
      </c>
      <c r="AT193" s="149">
        <f t="shared" si="410"/>
        <v>0</v>
      </c>
      <c r="AU193" s="149">
        <f t="shared" si="410"/>
        <v>0</v>
      </c>
      <c r="AV193" s="149">
        <f t="shared" si="410"/>
        <v>0</v>
      </c>
      <c r="AW193" s="149">
        <f t="shared" si="410"/>
        <v>0</v>
      </c>
      <c r="AX193" s="149">
        <f t="shared" si="410"/>
        <v>0</v>
      </c>
      <c r="AY193" s="149">
        <f t="shared" si="410"/>
        <v>0</v>
      </c>
      <c r="AZ193" s="149">
        <f t="shared" si="410"/>
        <v>0</v>
      </c>
      <c r="BA193" s="149">
        <f t="shared" si="410"/>
        <v>0</v>
      </c>
      <c r="BB193" s="149">
        <f t="shared" ref="BB193:CG193" si="411">(BB$14&lt;$J193)*BA193*(1+$G193*($H193=BB$16))+(BB$14=$J193)*$M193*$E193+(BB$14&gt;$J193)*BA193*(1+$N193*($O193=BB$16))</f>
        <v>0</v>
      </c>
      <c r="BC193" s="149">
        <f t="shared" si="411"/>
        <v>0</v>
      </c>
      <c r="BD193" s="149">
        <f t="shared" si="411"/>
        <v>0</v>
      </c>
      <c r="BE193" s="149">
        <f t="shared" si="411"/>
        <v>0</v>
      </c>
      <c r="BF193" s="149">
        <f t="shared" si="411"/>
        <v>0</v>
      </c>
      <c r="BG193" s="149">
        <f t="shared" si="411"/>
        <v>0</v>
      </c>
      <c r="BH193" s="149">
        <f t="shared" si="411"/>
        <v>0</v>
      </c>
      <c r="BI193" s="149">
        <f t="shared" si="411"/>
        <v>0</v>
      </c>
      <c r="BJ193" s="149">
        <f t="shared" si="411"/>
        <v>0</v>
      </c>
      <c r="BK193" s="149">
        <f t="shared" si="411"/>
        <v>0</v>
      </c>
      <c r="BL193" s="149">
        <f t="shared" si="411"/>
        <v>0</v>
      </c>
      <c r="BM193" s="149">
        <f t="shared" si="411"/>
        <v>0</v>
      </c>
      <c r="BN193" s="149">
        <f t="shared" si="411"/>
        <v>0</v>
      </c>
      <c r="BO193" s="149">
        <f t="shared" si="411"/>
        <v>0</v>
      </c>
      <c r="BP193" s="149">
        <f t="shared" si="411"/>
        <v>0</v>
      </c>
      <c r="BQ193" s="149">
        <f t="shared" si="411"/>
        <v>0</v>
      </c>
      <c r="BR193" s="149">
        <f t="shared" si="411"/>
        <v>0</v>
      </c>
      <c r="BS193" s="149">
        <f t="shared" si="411"/>
        <v>0</v>
      </c>
      <c r="BT193" s="149">
        <f t="shared" si="411"/>
        <v>0</v>
      </c>
      <c r="BU193" s="149">
        <f t="shared" si="411"/>
        <v>0</v>
      </c>
      <c r="BV193" s="149">
        <f t="shared" si="411"/>
        <v>0</v>
      </c>
      <c r="BW193" s="149">
        <f t="shared" si="411"/>
        <v>0</v>
      </c>
      <c r="BX193" s="149">
        <f t="shared" si="411"/>
        <v>0</v>
      </c>
      <c r="BY193" s="149">
        <f t="shared" si="411"/>
        <v>0</v>
      </c>
      <c r="BZ193" s="149">
        <f t="shared" si="411"/>
        <v>0</v>
      </c>
      <c r="CA193" s="149">
        <f t="shared" si="411"/>
        <v>0</v>
      </c>
      <c r="CB193" s="149">
        <f t="shared" si="411"/>
        <v>0</v>
      </c>
      <c r="CC193" s="149">
        <f t="shared" si="411"/>
        <v>0</v>
      </c>
      <c r="CD193" s="149">
        <f t="shared" si="411"/>
        <v>0</v>
      </c>
      <c r="CE193" s="149">
        <f t="shared" si="411"/>
        <v>0</v>
      </c>
      <c r="CF193" s="149">
        <f t="shared" si="411"/>
        <v>0</v>
      </c>
      <c r="CG193" s="149">
        <f t="shared" si="411"/>
        <v>0</v>
      </c>
      <c r="CH193" s="149">
        <f t="shared" ref="CH193:DM193" si="412">(CH$14&lt;$J193)*CG193*(1+$G193*($H193=CH$16))+(CH$14=$J193)*$M193*$E193+(CH$14&gt;$J193)*CG193*(1+$N193*($O193=CH$16))</f>
        <v>0</v>
      </c>
      <c r="CI193" s="149">
        <f t="shared" si="412"/>
        <v>0</v>
      </c>
      <c r="CJ193" s="149">
        <f t="shared" si="412"/>
        <v>0</v>
      </c>
      <c r="CK193" s="149">
        <f t="shared" si="412"/>
        <v>0</v>
      </c>
      <c r="CL193" s="149">
        <f t="shared" si="412"/>
        <v>0</v>
      </c>
      <c r="CM193" s="149">
        <f t="shared" si="412"/>
        <v>0</v>
      </c>
      <c r="CN193" s="149">
        <f t="shared" si="412"/>
        <v>0</v>
      </c>
      <c r="CO193" s="149">
        <f t="shared" si="412"/>
        <v>0</v>
      </c>
      <c r="CP193" s="149">
        <f t="shared" si="412"/>
        <v>0</v>
      </c>
      <c r="CQ193" s="149">
        <f t="shared" si="412"/>
        <v>0</v>
      </c>
      <c r="CR193" s="149">
        <f t="shared" si="412"/>
        <v>0</v>
      </c>
      <c r="CS193" s="149">
        <f t="shared" si="412"/>
        <v>0</v>
      </c>
      <c r="CT193" s="149">
        <f t="shared" si="412"/>
        <v>0</v>
      </c>
      <c r="CU193" s="149">
        <f t="shared" si="412"/>
        <v>0</v>
      </c>
      <c r="CV193" s="149">
        <f t="shared" si="412"/>
        <v>0</v>
      </c>
      <c r="CW193" s="149">
        <f t="shared" si="412"/>
        <v>0</v>
      </c>
      <c r="CX193" s="149">
        <f t="shared" si="412"/>
        <v>0</v>
      </c>
      <c r="CY193" s="149">
        <f t="shared" si="412"/>
        <v>0</v>
      </c>
      <c r="CZ193" s="149">
        <f t="shared" si="412"/>
        <v>0</v>
      </c>
      <c r="DA193" s="149">
        <f t="shared" si="412"/>
        <v>0</v>
      </c>
      <c r="DB193" s="149">
        <f t="shared" si="412"/>
        <v>0</v>
      </c>
      <c r="DC193" s="149">
        <f t="shared" si="412"/>
        <v>0</v>
      </c>
      <c r="DD193" s="149">
        <f t="shared" si="412"/>
        <v>0</v>
      </c>
      <c r="DE193" s="149">
        <f t="shared" si="412"/>
        <v>0</v>
      </c>
      <c r="DF193" s="149">
        <f t="shared" si="412"/>
        <v>0</v>
      </c>
      <c r="DG193" s="149">
        <f t="shared" si="412"/>
        <v>0</v>
      </c>
      <c r="DH193" s="149">
        <f t="shared" si="412"/>
        <v>0</v>
      </c>
      <c r="DI193" s="149">
        <f t="shared" si="412"/>
        <v>0</v>
      </c>
      <c r="DJ193" s="149">
        <f t="shared" si="412"/>
        <v>0</v>
      </c>
      <c r="DK193" s="149">
        <f t="shared" si="412"/>
        <v>0</v>
      </c>
      <c r="DL193" s="149">
        <f t="shared" si="412"/>
        <v>0</v>
      </c>
      <c r="DM193" s="149">
        <f t="shared" si="412"/>
        <v>0</v>
      </c>
      <c r="DN193" s="149">
        <f t="shared" ref="DN193:EV193" si="413">(DN$14&lt;$J193)*DM193*(1+$G193*($H193=DN$16))+(DN$14=$J193)*$M193*$E193+(DN$14&gt;$J193)*DM193*(1+$N193*($O193=DN$16))</f>
        <v>0</v>
      </c>
      <c r="DO193" s="149">
        <f t="shared" si="413"/>
        <v>0</v>
      </c>
      <c r="DP193" s="149">
        <f t="shared" si="413"/>
        <v>0</v>
      </c>
      <c r="DQ193" s="149">
        <f t="shared" si="413"/>
        <v>0</v>
      </c>
      <c r="DR193" s="149">
        <f t="shared" si="413"/>
        <v>0</v>
      </c>
      <c r="DS193" s="149">
        <f t="shared" si="413"/>
        <v>0</v>
      </c>
      <c r="DT193" s="149">
        <f t="shared" si="413"/>
        <v>0</v>
      </c>
      <c r="DU193" s="149">
        <f t="shared" si="413"/>
        <v>0</v>
      </c>
      <c r="DV193" s="149">
        <f t="shared" si="413"/>
        <v>0</v>
      </c>
      <c r="DW193" s="149">
        <f t="shared" si="413"/>
        <v>0</v>
      </c>
      <c r="DX193" s="149">
        <f t="shared" si="413"/>
        <v>0</v>
      </c>
      <c r="DY193" s="149">
        <f t="shared" si="413"/>
        <v>0</v>
      </c>
      <c r="DZ193" s="149">
        <f t="shared" si="413"/>
        <v>0</v>
      </c>
      <c r="EA193" s="149">
        <f t="shared" si="413"/>
        <v>0</v>
      </c>
      <c r="EB193" s="149">
        <f t="shared" si="413"/>
        <v>0</v>
      </c>
      <c r="EC193" s="149">
        <f t="shared" si="413"/>
        <v>0</v>
      </c>
      <c r="ED193" s="149">
        <f t="shared" si="413"/>
        <v>0</v>
      </c>
      <c r="EE193" s="149">
        <f t="shared" si="413"/>
        <v>0</v>
      </c>
      <c r="EF193" s="149">
        <f t="shared" si="413"/>
        <v>0</v>
      </c>
      <c r="EG193" s="149">
        <f t="shared" si="413"/>
        <v>0</v>
      </c>
      <c r="EH193" s="149">
        <f t="shared" si="413"/>
        <v>0</v>
      </c>
      <c r="EI193" s="149">
        <f t="shared" si="413"/>
        <v>0</v>
      </c>
      <c r="EJ193" s="149">
        <f t="shared" si="413"/>
        <v>0</v>
      </c>
      <c r="EK193" s="149">
        <f t="shared" si="413"/>
        <v>0</v>
      </c>
      <c r="EL193" s="149">
        <f t="shared" si="413"/>
        <v>0</v>
      </c>
      <c r="EM193" s="149">
        <f t="shared" si="413"/>
        <v>0</v>
      </c>
      <c r="EN193" s="149">
        <f t="shared" si="413"/>
        <v>0</v>
      </c>
      <c r="EO193" s="149">
        <f t="shared" si="413"/>
        <v>0</v>
      </c>
      <c r="EP193" s="149">
        <f t="shared" si="413"/>
        <v>0</v>
      </c>
      <c r="EQ193" s="149">
        <f t="shared" si="413"/>
        <v>0</v>
      </c>
      <c r="ER193" s="149">
        <f t="shared" si="413"/>
        <v>0</v>
      </c>
      <c r="ES193" s="149">
        <f t="shared" si="413"/>
        <v>0</v>
      </c>
      <c r="ET193" s="149">
        <f t="shared" si="413"/>
        <v>0</v>
      </c>
      <c r="EU193" s="149">
        <f t="shared" si="413"/>
        <v>0</v>
      </c>
      <c r="EV193" s="149">
        <f t="shared" si="413"/>
        <v>0</v>
      </c>
      <c r="EW193" s="149">
        <f t="shared" si="310"/>
        <v>0</v>
      </c>
      <c r="EX193" s="149">
        <f t="shared" si="311"/>
        <v>0</v>
      </c>
      <c r="EY193" s="149">
        <f t="shared" si="312"/>
        <v>0</v>
      </c>
      <c r="EZ193" s="149">
        <f t="shared" si="313"/>
        <v>0</v>
      </c>
      <c r="FA193" s="149">
        <f t="shared" si="314"/>
        <v>0</v>
      </c>
      <c r="FB193" s="149">
        <f t="shared" si="315"/>
        <v>0</v>
      </c>
    </row>
    <row r="194" spans="2:158" ht="11.25" customHeight="1" outlineLevel="1" x14ac:dyDescent="0.2">
      <c r="B194" s="177"/>
      <c r="C194" s="288">
        <f t="shared" si="298"/>
        <v>30</v>
      </c>
      <c r="D194" s="288">
        <f t="shared" si="297"/>
        <v>0</v>
      </c>
      <c r="E194" s="291">
        <f t="shared" si="299"/>
        <v>0</v>
      </c>
      <c r="F194" s="297"/>
      <c r="G194" s="385"/>
      <c r="H194" s="185">
        <f t="shared" si="300"/>
        <v>2</v>
      </c>
      <c r="I194" s="292">
        <f t="shared" si="301"/>
        <v>31</v>
      </c>
      <c r="J194" s="289">
        <f t="shared" si="302"/>
        <v>43404</v>
      </c>
      <c r="K194" s="298"/>
      <c r="L194" s="187">
        <f t="shared" si="374"/>
        <v>0</v>
      </c>
      <c r="M194" s="186">
        <f t="shared" si="375"/>
        <v>0</v>
      </c>
      <c r="N194" s="385"/>
      <c r="O194" s="185">
        <f t="shared" si="376"/>
        <v>10</v>
      </c>
      <c r="Q194" s="186"/>
      <c r="R194" s="186"/>
      <c r="S194" s="186"/>
      <c r="U194" s="149">
        <f t="shared" si="377"/>
        <v>0</v>
      </c>
      <c r="V194" s="149">
        <f t="shared" ref="V194:BA194" si="414">(V$14&lt;$J194)*U194*(1+$G194*($H194=V$16))+(V$14=$J194)*$M194*$E194+(V$14&gt;$J194)*U194*(1+$N194*($O194=V$16))</f>
        <v>0</v>
      </c>
      <c r="W194" s="149">
        <f t="shared" si="414"/>
        <v>0</v>
      </c>
      <c r="X194" s="149">
        <f t="shared" si="414"/>
        <v>0</v>
      </c>
      <c r="Y194" s="149">
        <f t="shared" si="414"/>
        <v>0</v>
      </c>
      <c r="Z194" s="149">
        <f t="shared" si="414"/>
        <v>0</v>
      </c>
      <c r="AA194" s="149">
        <f t="shared" si="414"/>
        <v>0</v>
      </c>
      <c r="AB194" s="149">
        <f t="shared" si="414"/>
        <v>0</v>
      </c>
      <c r="AC194" s="149">
        <f t="shared" si="414"/>
        <v>0</v>
      </c>
      <c r="AD194" s="149">
        <f t="shared" si="414"/>
        <v>0</v>
      </c>
      <c r="AE194" s="149">
        <f t="shared" si="414"/>
        <v>0</v>
      </c>
      <c r="AF194" s="149">
        <f t="shared" si="414"/>
        <v>0</v>
      </c>
      <c r="AG194" s="149">
        <f t="shared" si="414"/>
        <v>0</v>
      </c>
      <c r="AH194" s="149">
        <f t="shared" si="414"/>
        <v>0</v>
      </c>
      <c r="AI194" s="149">
        <f t="shared" si="414"/>
        <v>0</v>
      </c>
      <c r="AJ194" s="149">
        <f t="shared" si="414"/>
        <v>0</v>
      </c>
      <c r="AK194" s="149">
        <f t="shared" si="414"/>
        <v>0</v>
      </c>
      <c r="AL194" s="149">
        <f t="shared" si="414"/>
        <v>0</v>
      </c>
      <c r="AM194" s="149">
        <f t="shared" si="414"/>
        <v>0</v>
      </c>
      <c r="AN194" s="149">
        <f t="shared" si="414"/>
        <v>0</v>
      </c>
      <c r="AO194" s="149">
        <f t="shared" si="414"/>
        <v>0</v>
      </c>
      <c r="AP194" s="149">
        <f t="shared" si="414"/>
        <v>0</v>
      </c>
      <c r="AQ194" s="149">
        <f t="shared" si="414"/>
        <v>0</v>
      </c>
      <c r="AR194" s="149">
        <f t="shared" si="414"/>
        <v>0</v>
      </c>
      <c r="AS194" s="149">
        <f t="shared" si="414"/>
        <v>0</v>
      </c>
      <c r="AT194" s="149">
        <f t="shared" si="414"/>
        <v>0</v>
      </c>
      <c r="AU194" s="149">
        <f t="shared" si="414"/>
        <v>0</v>
      </c>
      <c r="AV194" s="149">
        <f t="shared" si="414"/>
        <v>0</v>
      </c>
      <c r="AW194" s="149">
        <f t="shared" si="414"/>
        <v>0</v>
      </c>
      <c r="AX194" s="149">
        <f t="shared" si="414"/>
        <v>0</v>
      </c>
      <c r="AY194" s="149">
        <f t="shared" si="414"/>
        <v>0</v>
      </c>
      <c r="AZ194" s="149">
        <f t="shared" si="414"/>
        <v>0</v>
      </c>
      <c r="BA194" s="149">
        <f t="shared" si="414"/>
        <v>0</v>
      </c>
      <c r="BB194" s="149">
        <f t="shared" ref="BB194:CG194" si="415">(BB$14&lt;$J194)*BA194*(1+$G194*($H194=BB$16))+(BB$14=$J194)*$M194*$E194+(BB$14&gt;$J194)*BA194*(1+$N194*($O194=BB$16))</f>
        <v>0</v>
      </c>
      <c r="BC194" s="149">
        <f t="shared" si="415"/>
        <v>0</v>
      </c>
      <c r="BD194" s="149">
        <f t="shared" si="415"/>
        <v>0</v>
      </c>
      <c r="BE194" s="149">
        <f t="shared" si="415"/>
        <v>0</v>
      </c>
      <c r="BF194" s="149">
        <f t="shared" si="415"/>
        <v>0</v>
      </c>
      <c r="BG194" s="149">
        <f t="shared" si="415"/>
        <v>0</v>
      </c>
      <c r="BH194" s="149">
        <f t="shared" si="415"/>
        <v>0</v>
      </c>
      <c r="BI194" s="149">
        <f t="shared" si="415"/>
        <v>0</v>
      </c>
      <c r="BJ194" s="149">
        <f t="shared" si="415"/>
        <v>0</v>
      </c>
      <c r="BK194" s="149">
        <f t="shared" si="415"/>
        <v>0</v>
      </c>
      <c r="BL194" s="149">
        <f t="shared" si="415"/>
        <v>0</v>
      </c>
      <c r="BM194" s="149">
        <f t="shared" si="415"/>
        <v>0</v>
      </c>
      <c r="BN194" s="149">
        <f t="shared" si="415"/>
        <v>0</v>
      </c>
      <c r="BO194" s="149">
        <f t="shared" si="415"/>
        <v>0</v>
      </c>
      <c r="BP194" s="149">
        <f t="shared" si="415"/>
        <v>0</v>
      </c>
      <c r="BQ194" s="149">
        <f t="shared" si="415"/>
        <v>0</v>
      </c>
      <c r="BR194" s="149">
        <f t="shared" si="415"/>
        <v>0</v>
      </c>
      <c r="BS194" s="149">
        <f t="shared" si="415"/>
        <v>0</v>
      </c>
      <c r="BT194" s="149">
        <f t="shared" si="415"/>
        <v>0</v>
      </c>
      <c r="BU194" s="149">
        <f t="shared" si="415"/>
        <v>0</v>
      </c>
      <c r="BV194" s="149">
        <f t="shared" si="415"/>
        <v>0</v>
      </c>
      <c r="BW194" s="149">
        <f t="shared" si="415"/>
        <v>0</v>
      </c>
      <c r="BX194" s="149">
        <f t="shared" si="415"/>
        <v>0</v>
      </c>
      <c r="BY194" s="149">
        <f t="shared" si="415"/>
        <v>0</v>
      </c>
      <c r="BZ194" s="149">
        <f t="shared" si="415"/>
        <v>0</v>
      </c>
      <c r="CA194" s="149">
        <f t="shared" si="415"/>
        <v>0</v>
      </c>
      <c r="CB194" s="149">
        <f t="shared" si="415"/>
        <v>0</v>
      </c>
      <c r="CC194" s="149">
        <f t="shared" si="415"/>
        <v>0</v>
      </c>
      <c r="CD194" s="149">
        <f t="shared" si="415"/>
        <v>0</v>
      </c>
      <c r="CE194" s="149">
        <f t="shared" si="415"/>
        <v>0</v>
      </c>
      <c r="CF194" s="149">
        <f t="shared" si="415"/>
        <v>0</v>
      </c>
      <c r="CG194" s="149">
        <f t="shared" si="415"/>
        <v>0</v>
      </c>
      <c r="CH194" s="149">
        <f t="shared" ref="CH194:DM194" si="416">(CH$14&lt;$J194)*CG194*(1+$G194*($H194=CH$16))+(CH$14=$J194)*$M194*$E194+(CH$14&gt;$J194)*CG194*(1+$N194*($O194=CH$16))</f>
        <v>0</v>
      </c>
      <c r="CI194" s="149">
        <f t="shared" si="416"/>
        <v>0</v>
      </c>
      <c r="CJ194" s="149">
        <f t="shared" si="416"/>
        <v>0</v>
      </c>
      <c r="CK194" s="149">
        <f t="shared" si="416"/>
        <v>0</v>
      </c>
      <c r="CL194" s="149">
        <f t="shared" si="416"/>
        <v>0</v>
      </c>
      <c r="CM194" s="149">
        <f t="shared" si="416"/>
        <v>0</v>
      </c>
      <c r="CN194" s="149">
        <f t="shared" si="416"/>
        <v>0</v>
      </c>
      <c r="CO194" s="149">
        <f t="shared" si="416"/>
        <v>0</v>
      </c>
      <c r="CP194" s="149">
        <f t="shared" si="416"/>
        <v>0</v>
      </c>
      <c r="CQ194" s="149">
        <f t="shared" si="416"/>
        <v>0</v>
      </c>
      <c r="CR194" s="149">
        <f t="shared" si="416"/>
        <v>0</v>
      </c>
      <c r="CS194" s="149">
        <f t="shared" si="416"/>
        <v>0</v>
      </c>
      <c r="CT194" s="149">
        <f t="shared" si="416"/>
        <v>0</v>
      </c>
      <c r="CU194" s="149">
        <f t="shared" si="416"/>
        <v>0</v>
      </c>
      <c r="CV194" s="149">
        <f t="shared" si="416"/>
        <v>0</v>
      </c>
      <c r="CW194" s="149">
        <f t="shared" si="416"/>
        <v>0</v>
      </c>
      <c r="CX194" s="149">
        <f t="shared" si="416"/>
        <v>0</v>
      </c>
      <c r="CY194" s="149">
        <f t="shared" si="416"/>
        <v>0</v>
      </c>
      <c r="CZ194" s="149">
        <f t="shared" si="416"/>
        <v>0</v>
      </c>
      <c r="DA194" s="149">
        <f t="shared" si="416"/>
        <v>0</v>
      </c>
      <c r="DB194" s="149">
        <f t="shared" si="416"/>
        <v>0</v>
      </c>
      <c r="DC194" s="149">
        <f t="shared" si="416"/>
        <v>0</v>
      </c>
      <c r="DD194" s="149">
        <f t="shared" si="416"/>
        <v>0</v>
      </c>
      <c r="DE194" s="149">
        <f t="shared" si="416"/>
        <v>0</v>
      </c>
      <c r="DF194" s="149">
        <f t="shared" si="416"/>
        <v>0</v>
      </c>
      <c r="DG194" s="149">
        <f t="shared" si="416"/>
        <v>0</v>
      </c>
      <c r="DH194" s="149">
        <f t="shared" si="416"/>
        <v>0</v>
      </c>
      <c r="DI194" s="149">
        <f t="shared" si="416"/>
        <v>0</v>
      </c>
      <c r="DJ194" s="149">
        <f t="shared" si="416"/>
        <v>0</v>
      </c>
      <c r="DK194" s="149">
        <f t="shared" si="416"/>
        <v>0</v>
      </c>
      <c r="DL194" s="149">
        <f t="shared" si="416"/>
        <v>0</v>
      </c>
      <c r="DM194" s="149">
        <f t="shared" si="416"/>
        <v>0</v>
      </c>
      <c r="DN194" s="149">
        <f t="shared" ref="DN194:EV194" si="417">(DN$14&lt;$J194)*DM194*(1+$G194*($H194=DN$16))+(DN$14=$J194)*$M194*$E194+(DN$14&gt;$J194)*DM194*(1+$N194*($O194=DN$16))</f>
        <v>0</v>
      </c>
      <c r="DO194" s="149">
        <f t="shared" si="417"/>
        <v>0</v>
      </c>
      <c r="DP194" s="149">
        <f t="shared" si="417"/>
        <v>0</v>
      </c>
      <c r="DQ194" s="149">
        <f t="shared" si="417"/>
        <v>0</v>
      </c>
      <c r="DR194" s="149">
        <f t="shared" si="417"/>
        <v>0</v>
      </c>
      <c r="DS194" s="149">
        <f t="shared" si="417"/>
        <v>0</v>
      </c>
      <c r="DT194" s="149">
        <f t="shared" si="417"/>
        <v>0</v>
      </c>
      <c r="DU194" s="149">
        <f t="shared" si="417"/>
        <v>0</v>
      </c>
      <c r="DV194" s="149">
        <f t="shared" si="417"/>
        <v>0</v>
      </c>
      <c r="DW194" s="149">
        <f t="shared" si="417"/>
        <v>0</v>
      </c>
      <c r="DX194" s="149">
        <f t="shared" si="417"/>
        <v>0</v>
      </c>
      <c r="DY194" s="149">
        <f t="shared" si="417"/>
        <v>0</v>
      </c>
      <c r="DZ194" s="149">
        <f t="shared" si="417"/>
        <v>0</v>
      </c>
      <c r="EA194" s="149">
        <f t="shared" si="417"/>
        <v>0</v>
      </c>
      <c r="EB194" s="149">
        <f t="shared" si="417"/>
        <v>0</v>
      </c>
      <c r="EC194" s="149">
        <f t="shared" si="417"/>
        <v>0</v>
      </c>
      <c r="ED194" s="149">
        <f t="shared" si="417"/>
        <v>0</v>
      </c>
      <c r="EE194" s="149">
        <f t="shared" si="417"/>
        <v>0</v>
      </c>
      <c r="EF194" s="149">
        <f t="shared" si="417"/>
        <v>0</v>
      </c>
      <c r="EG194" s="149">
        <f t="shared" si="417"/>
        <v>0</v>
      </c>
      <c r="EH194" s="149">
        <f t="shared" si="417"/>
        <v>0</v>
      </c>
      <c r="EI194" s="149">
        <f t="shared" si="417"/>
        <v>0</v>
      </c>
      <c r="EJ194" s="149">
        <f t="shared" si="417"/>
        <v>0</v>
      </c>
      <c r="EK194" s="149">
        <f t="shared" si="417"/>
        <v>0</v>
      </c>
      <c r="EL194" s="149">
        <f t="shared" si="417"/>
        <v>0</v>
      </c>
      <c r="EM194" s="149">
        <f t="shared" si="417"/>
        <v>0</v>
      </c>
      <c r="EN194" s="149">
        <f t="shared" si="417"/>
        <v>0</v>
      </c>
      <c r="EO194" s="149">
        <f t="shared" si="417"/>
        <v>0</v>
      </c>
      <c r="EP194" s="149">
        <f t="shared" si="417"/>
        <v>0</v>
      </c>
      <c r="EQ194" s="149">
        <f t="shared" si="417"/>
        <v>0</v>
      </c>
      <c r="ER194" s="149">
        <f t="shared" si="417"/>
        <v>0</v>
      </c>
      <c r="ES194" s="149">
        <f t="shared" si="417"/>
        <v>0</v>
      </c>
      <c r="ET194" s="149">
        <f t="shared" si="417"/>
        <v>0</v>
      </c>
      <c r="EU194" s="149">
        <f t="shared" si="417"/>
        <v>0</v>
      </c>
      <c r="EV194" s="149">
        <f t="shared" si="417"/>
        <v>0</v>
      </c>
      <c r="EW194" s="149">
        <f t="shared" si="310"/>
        <v>0</v>
      </c>
      <c r="EX194" s="149">
        <f t="shared" si="311"/>
        <v>0</v>
      </c>
      <c r="EY194" s="149">
        <f t="shared" si="312"/>
        <v>0</v>
      </c>
      <c r="EZ194" s="149">
        <f t="shared" si="313"/>
        <v>0</v>
      </c>
      <c r="FA194" s="149">
        <f t="shared" si="314"/>
        <v>0</v>
      </c>
      <c r="FB194" s="149">
        <f t="shared" si="315"/>
        <v>0</v>
      </c>
    </row>
    <row r="195" spans="2:158" ht="11.25" customHeight="1" outlineLevel="1" x14ac:dyDescent="0.2">
      <c r="B195" s="177"/>
      <c r="C195" s="288">
        <f t="shared" si="298"/>
        <v>31</v>
      </c>
      <c r="D195" s="288">
        <f t="shared" si="297"/>
        <v>0</v>
      </c>
      <c r="E195" s="291">
        <f t="shared" si="299"/>
        <v>0</v>
      </c>
      <c r="F195" s="297"/>
      <c r="G195" s="385"/>
      <c r="H195" s="185">
        <f t="shared" si="300"/>
        <v>2</v>
      </c>
      <c r="I195" s="292">
        <f t="shared" si="301"/>
        <v>31</v>
      </c>
      <c r="J195" s="289">
        <f t="shared" si="302"/>
        <v>43404</v>
      </c>
      <c r="K195" s="298"/>
      <c r="L195" s="187">
        <f t="shared" si="374"/>
        <v>0</v>
      </c>
      <c r="M195" s="186">
        <f t="shared" si="375"/>
        <v>0</v>
      </c>
      <c r="N195" s="385"/>
      <c r="O195" s="185">
        <f t="shared" si="376"/>
        <v>10</v>
      </c>
      <c r="Q195" s="186"/>
      <c r="R195" s="186"/>
      <c r="S195" s="186"/>
      <c r="U195" s="149">
        <f t="shared" si="377"/>
        <v>0</v>
      </c>
      <c r="V195" s="149">
        <f t="shared" ref="V195:BA195" si="418">(V$14&lt;$J195)*U195*(1+$G195*($H195=V$16))+(V$14=$J195)*$M195*$E195+(V$14&gt;$J195)*U195*(1+$N195*($O195=V$16))</f>
        <v>0</v>
      </c>
      <c r="W195" s="149">
        <f t="shared" si="418"/>
        <v>0</v>
      </c>
      <c r="X195" s="149">
        <f t="shared" si="418"/>
        <v>0</v>
      </c>
      <c r="Y195" s="149">
        <f t="shared" si="418"/>
        <v>0</v>
      </c>
      <c r="Z195" s="149">
        <f t="shared" si="418"/>
        <v>0</v>
      </c>
      <c r="AA195" s="149">
        <f t="shared" si="418"/>
        <v>0</v>
      </c>
      <c r="AB195" s="149">
        <f t="shared" si="418"/>
        <v>0</v>
      </c>
      <c r="AC195" s="149">
        <f t="shared" si="418"/>
        <v>0</v>
      </c>
      <c r="AD195" s="149">
        <f t="shared" si="418"/>
        <v>0</v>
      </c>
      <c r="AE195" s="149">
        <f t="shared" si="418"/>
        <v>0</v>
      </c>
      <c r="AF195" s="149">
        <f t="shared" si="418"/>
        <v>0</v>
      </c>
      <c r="AG195" s="149">
        <f t="shared" si="418"/>
        <v>0</v>
      </c>
      <c r="AH195" s="149">
        <f t="shared" si="418"/>
        <v>0</v>
      </c>
      <c r="AI195" s="149">
        <f t="shared" si="418"/>
        <v>0</v>
      </c>
      <c r="AJ195" s="149">
        <f t="shared" si="418"/>
        <v>0</v>
      </c>
      <c r="AK195" s="149">
        <f t="shared" si="418"/>
        <v>0</v>
      </c>
      <c r="AL195" s="149">
        <f t="shared" si="418"/>
        <v>0</v>
      </c>
      <c r="AM195" s="149">
        <f t="shared" si="418"/>
        <v>0</v>
      </c>
      <c r="AN195" s="149">
        <f t="shared" si="418"/>
        <v>0</v>
      </c>
      <c r="AO195" s="149">
        <f t="shared" si="418"/>
        <v>0</v>
      </c>
      <c r="AP195" s="149">
        <f t="shared" si="418"/>
        <v>0</v>
      </c>
      <c r="AQ195" s="149">
        <f t="shared" si="418"/>
        <v>0</v>
      </c>
      <c r="AR195" s="149">
        <f t="shared" si="418"/>
        <v>0</v>
      </c>
      <c r="AS195" s="149">
        <f t="shared" si="418"/>
        <v>0</v>
      </c>
      <c r="AT195" s="149">
        <f t="shared" si="418"/>
        <v>0</v>
      </c>
      <c r="AU195" s="149">
        <f t="shared" si="418"/>
        <v>0</v>
      </c>
      <c r="AV195" s="149">
        <f t="shared" si="418"/>
        <v>0</v>
      </c>
      <c r="AW195" s="149">
        <f t="shared" si="418"/>
        <v>0</v>
      </c>
      <c r="AX195" s="149">
        <f t="shared" si="418"/>
        <v>0</v>
      </c>
      <c r="AY195" s="149">
        <f t="shared" si="418"/>
        <v>0</v>
      </c>
      <c r="AZ195" s="149">
        <f t="shared" si="418"/>
        <v>0</v>
      </c>
      <c r="BA195" s="149">
        <f t="shared" si="418"/>
        <v>0</v>
      </c>
      <c r="BB195" s="149">
        <f t="shared" ref="BB195:CG195" si="419">(BB$14&lt;$J195)*BA195*(1+$G195*($H195=BB$16))+(BB$14=$J195)*$M195*$E195+(BB$14&gt;$J195)*BA195*(1+$N195*($O195=BB$16))</f>
        <v>0</v>
      </c>
      <c r="BC195" s="149">
        <f t="shared" si="419"/>
        <v>0</v>
      </c>
      <c r="BD195" s="149">
        <f t="shared" si="419"/>
        <v>0</v>
      </c>
      <c r="BE195" s="149">
        <f t="shared" si="419"/>
        <v>0</v>
      </c>
      <c r="BF195" s="149">
        <f t="shared" si="419"/>
        <v>0</v>
      </c>
      <c r="BG195" s="149">
        <f t="shared" si="419"/>
        <v>0</v>
      </c>
      <c r="BH195" s="149">
        <f t="shared" si="419"/>
        <v>0</v>
      </c>
      <c r="BI195" s="149">
        <f t="shared" si="419"/>
        <v>0</v>
      </c>
      <c r="BJ195" s="149">
        <f t="shared" si="419"/>
        <v>0</v>
      </c>
      <c r="BK195" s="149">
        <f t="shared" si="419"/>
        <v>0</v>
      </c>
      <c r="BL195" s="149">
        <f t="shared" si="419"/>
        <v>0</v>
      </c>
      <c r="BM195" s="149">
        <f t="shared" si="419"/>
        <v>0</v>
      </c>
      <c r="BN195" s="149">
        <f t="shared" si="419"/>
        <v>0</v>
      </c>
      <c r="BO195" s="149">
        <f t="shared" si="419"/>
        <v>0</v>
      </c>
      <c r="BP195" s="149">
        <f t="shared" si="419"/>
        <v>0</v>
      </c>
      <c r="BQ195" s="149">
        <f t="shared" si="419"/>
        <v>0</v>
      </c>
      <c r="BR195" s="149">
        <f t="shared" si="419"/>
        <v>0</v>
      </c>
      <c r="BS195" s="149">
        <f t="shared" si="419"/>
        <v>0</v>
      </c>
      <c r="BT195" s="149">
        <f t="shared" si="419"/>
        <v>0</v>
      </c>
      <c r="BU195" s="149">
        <f t="shared" si="419"/>
        <v>0</v>
      </c>
      <c r="BV195" s="149">
        <f t="shared" si="419"/>
        <v>0</v>
      </c>
      <c r="BW195" s="149">
        <f t="shared" si="419"/>
        <v>0</v>
      </c>
      <c r="BX195" s="149">
        <f t="shared" si="419"/>
        <v>0</v>
      </c>
      <c r="BY195" s="149">
        <f t="shared" si="419"/>
        <v>0</v>
      </c>
      <c r="BZ195" s="149">
        <f t="shared" si="419"/>
        <v>0</v>
      </c>
      <c r="CA195" s="149">
        <f t="shared" si="419"/>
        <v>0</v>
      </c>
      <c r="CB195" s="149">
        <f t="shared" si="419"/>
        <v>0</v>
      </c>
      <c r="CC195" s="149">
        <f t="shared" si="419"/>
        <v>0</v>
      </c>
      <c r="CD195" s="149">
        <f t="shared" si="419"/>
        <v>0</v>
      </c>
      <c r="CE195" s="149">
        <f t="shared" si="419"/>
        <v>0</v>
      </c>
      <c r="CF195" s="149">
        <f t="shared" si="419"/>
        <v>0</v>
      </c>
      <c r="CG195" s="149">
        <f t="shared" si="419"/>
        <v>0</v>
      </c>
      <c r="CH195" s="149">
        <f t="shared" ref="CH195:DM195" si="420">(CH$14&lt;$J195)*CG195*(1+$G195*($H195=CH$16))+(CH$14=$J195)*$M195*$E195+(CH$14&gt;$J195)*CG195*(1+$N195*($O195=CH$16))</f>
        <v>0</v>
      </c>
      <c r="CI195" s="149">
        <f t="shared" si="420"/>
        <v>0</v>
      </c>
      <c r="CJ195" s="149">
        <f t="shared" si="420"/>
        <v>0</v>
      </c>
      <c r="CK195" s="149">
        <f t="shared" si="420"/>
        <v>0</v>
      </c>
      <c r="CL195" s="149">
        <f t="shared" si="420"/>
        <v>0</v>
      </c>
      <c r="CM195" s="149">
        <f t="shared" si="420"/>
        <v>0</v>
      </c>
      <c r="CN195" s="149">
        <f t="shared" si="420"/>
        <v>0</v>
      </c>
      <c r="CO195" s="149">
        <f t="shared" si="420"/>
        <v>0</v>
      </c>
      <c r="CP195" s="149">
        <f t="shared" si="420"/>
        <v>0</v>
      </c>
      <c r="CQ195" s="149">
        <f t="shared" si="420"/>
        <v>0</v>
      </c>
      <c r="CR195" s="149">
        <f t="shared" si="420"/>
        <v>0</v>
      </c>
      <c r="CS195" s="149">
        <f t="shared" si="420"/>
        <v>0</v>
      </c>
      <c r="CT195" s="149">
        <f t="shared" si="420"/>
        <v>0</v>
      </c>
      <c r="CU195" s="149">
        <f t="shared" si="420"/>
        <v>0</v>
      </c>
      <c r="CV195" s="149">
        <f t="shared" si="420"/>
        <v>0</v>
      </c>
      <c r="CW195" s="149">
        <f t="shared" si="420"/>
        <v>0</v>
      </c>
      <c r="CX195" s="149">
        <f t="shared" si="420"/>
        <v>0</v>
      </c>
      <c r="CY195" s="149">
        <f t="shared" si="420"/>
        <v>0</v>
      </c>
      <c r="CZ195" s="149">
        <f t="shared" si="420"/>
        <v>0</v>
      </c>
      <c r="DA195" s="149">
        <f t="shared" si="420"/>
        <v>0</v>
      </c>
      <c r="DB195" s="149">
        <f t="shared" si="420"/>
        <v>0</v>
      </c>
      <c r="DC195" s="149">
        <f t="shared" si="420"/>
        <v>0</v>
      </c>
      <c r="DD195" s="149">
        <f t="shared" si="420"/>
        <v>0</v>
      </c>
      <c r="DE195" s="149">
        <f t="shared" si="420"/>
        <v>0</v>
      </c>
      <c r="DF195" s="149">
        <f t="shared" si="420"/>
        <v>0</v>
      </c>
      <c r="DG195" s="149">
        <f t="shared" si="420"/>
        <v>0</v>
      </c>
      <c r="DH195" s="149">
        <f t="shared" si="420"/>
        <v>0</v>
      </c>
      <c r="DI195" s="149">
        <f t="shared" si="420"/>
        <v>0</v>
      </c>
      <c r="DJ195" s="149">
        <f t="shared" si="420"/>
        <v>0</v>
      </c>
      <c r="DK195" s="149">
        <f t="shared" si="420"/>
        <v>0</v>
      </c>
      <c r="DL195" s="149">
        <f t="shared" si="420"/>
        <v>0</v>
      </c>
      <c r="DM195" s="149">
        <f t="shared" si="420"/>
        <v>0</v>
      </c>
      <c r="DN195" s="149">
        <f t="shared" ref="DN195:EV195" si="421">(DN$14&lt;$J195)*DM195*(1+$G195*($H195=DN$16))+(DN$14=$J195)*$M195*$E195+(DN$14&gt;$J195)*DM195*(1+$N195*($O195=DN$16))</f>
        <v>0</v>
      </c>
      <c r="DO195" s="149">
        <f t="shared" si="421"/>
        <v>0</v>
      </c>
      <c r="DP195" s="149">
        <f t="shared" si="421"/>
        <v>0</v>
      </c>
      <c r="DQ195" s="149">
        <f t="shared" si="421"/>
        <v>0</v>
      </c>
      <c r="DR195" s="149">
        <f t="shared" si="421"/>
        <v>0</v>
      </c>
      <c r="DS195" s="149">
        <f t="shared" si="421"/>
        <v>0</v>
      </c>
      <c r="DT195" s="149">
        <f t="shared" si="421"/>
        <v>0</v>
      </c>
      <c r="DU195" s="149">
        <f t="shared" si="421"/>
        <v>0</v>
      </c>
      <c r="DV195" s="149">
        <f t="shared" si="421"/>
        <v>0</v>
      </c>
      <c r="DW195" s="149">
        <f t="shared" si="421"/>
        <v>0</v>
      </c>
      <c r="DX195" s="149">
        <f t="shared" si="421"/>
        <v>0</v>
      </c>
      <c r="DY195" s="149">
        <f t="shared" si="421"/>
        <v>0</v>
      </c>
      <c r="DZ195" s="149">
        <f t="shared" si="421"/>
        <v>0</v>
      </c>
      <c r="EA195" s="149">
        <f t="shared" si="421"/>
        <v>0</v>
      </c>
      <c r="EB195" s="149">
        <f t="shared" si="421"/>
        <v>0</v>
      </c>
      <c r="EC195" s="149">
        <f t="shared" si="421"/>
        <v>0</v>
      </c>
      <c r="ED195" s="149">
        <f t="shared" si="421"/>
        <v>0</v>
      </c>
      <c r="EE195" s="149">
        <f t="shared" si="421"/>
        <v>0</v>
      </c>
      <c r="EF195" s="149">
        <f t="shared" si="421"/>
        <v>0</v>
      </c>
      <c r="EG195" s="149">
        <f t="shared" si="421"/>
        <v>0</v>
      </c>
      <c r="EH195" s="149">
        <f t="shared" si="421"/>
        <v>0</v>
      </c>
      <c r="EI195" s="149">
        <f t="shared" si="421"/>
        <v>0</v>
      </c>
      <c r="EJ195" s="149">
        <f t="shared" si="421"/>
        <v>0</v>
      </c>
      <c r="EK195" s="149">
        <f t="shared" si="421"/>
        <v>0</v>
      </c>
      <c r="EL195" s="149">
        <f t="shared" si="421"/>
        <v>0</v>
      </c>
      <c r="EM195" s="149">
        <f t="shared" si="421"/>
        <v>0</v>
      </c>
      <c r="EN195" s="149">
        <f t="shared" si="421"/>
        <v>0</v>
      </c>
      <c r="EO195" s="149">
        <f t="shared" si="421"/>
        <v>0</v>
      </c>
      <c r="EP195" s="149">
        <f t="shared" si="421"/>
        <v>0</v>
      </c>
      <c r="EQ195" s="149">
        <f t="shared" si="421"/>
        <v>0</v>
      </c>
      <c r="ER195" s="149">
        <f t="shared" si="421"/>
        <v>0</v>
      </c>
      <c r="ES195" s="149">
        <f t="shared" si="421"/>
        <v>0</v>
      </c>
      <c r="ET195" s="149">
        <f t="shared" si="421"/>
        <v>0</v>
      </c>
      <c r="EU195" s="149">
        <f t="shared" si="421"/>
        <v>0</v>
      </c>
      <c r="EV195" s="149">
        <f t="shared" si="421"/>
        <v>0</v>
      </c>
      <c r="EW195" s="149">
        <f t="shared" si="310"/>
        <v>0</v>
      </c>
      <c r="EX195" s="149">
        <f t="shared" si="311"/>
        <v>0</v>
      </c>
      <c r="EY195" s="149">
        <f t="shared" si="312"/>
        <v>0</v>
      </c>
      <c r="EZ195" s="149">
        <f t="shared" si="313"/>
        <v>0</v>
      </c>
      <c r="FA195" s="149">
        <f t="shared" si="314"/>
        <v>0</v>
      </c>
      <c r="FB195" s="149">
        <f t="shared" si="315"/>
        <v>0</v>
      </c>
    </row>
    <row r="196" spans="2:158" ht="11.25" customHeight="1" outlineLevel="1" x14ac:dyDescent="0.2">
      <c r="B196" s="177"/>
      <c r="C196" s="288">
        <f t="shared" si="298"/>
        <v>32</v>
      </c>
      <c r="D196" s="288">
        <f t="shared" si="297"/>
        <v>0</v>
      </c>
      <c r="E196" s="291">
        <f t="shared" si="299"/>
        <v>0</v>
      </c>
      <c r="F196" s="297"/>
      <c r="G196" s="385"/>
      <c r="H196" s="185">
        <f t="shared" si="300"/>
        <v>2</v>
      </c>
      <c r="I196" s="292">
        <f t="shared" si="301"/>
        <v>31</v>
      </c>
      <c r="J196" s="289">
        <f t="shared" si="302"/>
        <v>43404</v>
      </c>
      <c r="K196" s="298"/>
      <c r="L196" s="187">
        <f t="shared" si="374"/>
        <v>0</v>
      </c>
      <c r="M196" s="186">
        <f t="shared" si="375"/>
        <v>0</v>
      </c>
      <c r="N196" s="385"/>
      <c r="O196" s="185">
        <f t="shared" si="376"/>
        <v>10</v>
      </c>
      <c r="Q196" s="186"/>
      <c r="R196" s="186"/>
      <c r="S196" s="186"/>
      <c r="U196" s="149">
        <f t="shared" si="377"/>
        <v>0</v>
      </c>
      <c r="V196" s="149">
        <f t="shared" ref="V196:BA196" si="422">(V$14&lt;$J196)*U196*(1+$G196*($H196=V$16))+(V$14=$J196)*$M196*$E196+(V$14&gt;$J196)*U196*(1+$N196*($O196=V$16))</f>
        <v>0</v>
      </c>
      <c r="W196" s="149">
        <f t="shared" si="422"/>
        <v>0</v>
      </c>
      <c r="X196" s="149">
        <f t="shared" si="422"/>
        <v>0</v>
      </c>
      <c r="Y196" s="149">
        <f t="shared" si="422"/>
        <v>0</v>
      </c>
      <c r="Z196" s="149">
        <f t="shared" si="422"/>
        <v>0</v>
      </c>
      <c r="AA196" s="149">
        <f t="shared" si="422"/>
        <v>0</v>
      </c>
      <c r="AB196" s="149">
        <f t="shared" si="422"/>
        <v>0</v>
      </c>
      <c r="AC196" s="149">
        <f t="shared" si="422"/>
        <v>0</v>
      </c>
      <c r="AD196" s="149">
        <f t="shared" si="422"/>
        <v>0</v>
      </c>
      <c r="AE196" s="149">
        <f t="shared" si="422"/>
        <v>0</v>
      </c>
      <c r="AF196" s="149">
        <f t="shared" si="422"/>
        <v>0</v>
      </c>
      <c r="AG196" s="149">
        <f t="shared" si="422"/>
        <v>0</v>
      </c>
      <c r="AH196" s="149">
        <f t="shared" si="422"/>
        <v>0</v>
      </c>
      <c r="AI196" s="149">
        <f t="shared" si="422"/>
        <v>0</v>
      </c>
      <c r="AJ196" s="149">
        <f t="shared" si="422"/>
        <v>0</v>
      </c>
      <c r="AK196" s="149">
        <f t="shared" si="422"/>
        <v>0</v>
      </c>
      <c r="AL196" s="149">
        <f t="shared" si="422"/>
        <v>0</v>
      </c>
      <c r="AM196" s="149">
        <f t="shared" si="422"/>
        <v>0</v>
      </c>
      <c r="AN196" s="149">
        <f t="shared" si="422"/>
        <v>0</v>
      </c>
      <c r="AO196" s="149">
        <f t="shared" si="422"/>
        <v>0</v>
      </c>
      <c r="AP196" s="149">
        <f t="shared" si="422"/>
        <v>0</v>
      </c>
      <c r="AQ196" s="149">
        <f t="shared" si="422"/>
        <v>0</v>
      </c>
      <c r="AR196" s="149">
        <f t="shared" si="422"/>
        <v>0</v>
      </c>
      <c r="AS196" s="149">
        <f t="shared" si="422"/>
        <v>0</v>
      </c>
      <c r="AT196" s="149">
        <f t="shared" si="422"/>
        <v>0</v>
      </c>
      <c r="AU196" s="149">
        <f t="shared" si="422"/>
        <v>0</v>
      </c>
      <c r="AV196" s="149">
        <f t="shared" si="422"/>
        <v>0</v>
      </c>
      <c r="AW196" s="149">
        <f t="shared" si="422"/>
        <v>0</v>
      </c>
      <c r="AX196" s="149">
        <f t="shared" si="422"/>
        <v>0</v>
      </c>
      <c r="AY196" s="149">
        <f t="shared" si="422"/>
        <v>0</v>
      </c>
      <c r="AZ196" s="149">
        <f t="shared" si="422"/>
        <v>0</v>
      </c>
      <c r="BA196" s="149">
        <f t="shared" si="422"/>
        <v>0</v>
      </c>
      <c r="BB196" s="149">
        <f t="shared" ref="BB196:CG196" si="423">(BB$14&lt;$J196)*BA196*(1+$G196*($H196=BB$16))+(BB$14=$J196)*$M196*$E196+(BB$14&gt;$J196)*BA196*(1+$N196*($O196=BB$16))</f>
        <v>0</v>
      </c>
      <c r="BC196" s="149">
        <f t="shared" si="423"/>
        <v>0</v>
      </c>
      <c r="BD196" s="149">
        <f t="shared" si="423"/>
        <v>0</v>
      </c>
      <c r="BE196" s="149">
        <f t="shared" si="423"/>
        <v>0</v>
      </c>
      <c r="BF196" s="149">
        <f t="shared" si="423"/>
        <v>0</v>
      </c>
      <c r="BG196" s="149">
        <f t="shared" si="423"/>
        <v>0</v>
      </c>
      <c r="BH196" s="149">
        <f t="shared" si="423"/>
        <v>0</v>
      </c>
      <c r="BI196" s="149">
        <f t="shared" si="423"/>
        <v>0</v>
      </c>
      <c r="BJ196" s="149">
        <f t="shared" si="423"/>
        <v>0</v>
      </c>
      <c r="BK196" s="149">
        <f t="shared" si="423"/>
        <v>0</v>
      </c>
      <c r="BL196" s="149">
        <f t="shared" si="423"/>
        <v>0</v>
      </c>
      <c r="BM196" s="149">
        <f t="shared" si="423"/>
        <v>0</v>
      </c>
      <c r="BN196" s="149">
        <f t="shared" si="423"/>
        <v>0</v>
      </c>
      <c r="BO196" s="149">
        <f t="shared" si="423"/>
        <v>0</v>
      </c>
      <c r="BP196" s="149">
        <f t="shared" si="423"/>
        <v>0</v>
      </c>
      <c r="BQ196" s="149">
        <f t="shared" si="423"/>
        <v>0</v>
      </c>
      <c r="BR196" s="149">
        <f t="shared" si="423"/>
        <v>0</v>
      </c>
      <c r="BS196" s="149">
        <f t="shared" si="423"/>
        <v>0</v>
      </c>
      <c r="BT196" s="149">
        <f t="shared" si="423"/>
        <v>0</v>
      </c>
      <c r="BU196" s="149">
        <f t="shared" si="423"/>
        <v>0</v>
      </c>
      <c r="BV196" s="149">
        <f t="shared" si="423"/>
        <v>0</v>
      </c>
      <c r="BW196" s="149">
        <f t="shared" si="423"/>
        <v>0</v>
      </c>
      <c r="BX196" s="149">
        <f t="shared" si="423"/>
        <v>0</v>
      </c>
      <c r="BY196" s="149">
        <f t="shared" si="423"/>
        <v>0</v>
      </c>
      <c r="BZ196" s="149">
        <f t="shared" si="423"/>
        <v>0</v>
      </c>
      <c r="CA196" s="149">
        <f t="shared" si="423"/>
        <v>0</v>
      </c>
      <c r="CB196" s="149">
        <f t="shared" si="423"/>
        <v>0</v>
      </c>
      <c r="CC196" s="149">
        <f t="shared" si="423"/>
        <v>0</v>
      </c>
      <c r="CD196" s="149">
        <f t="shared" si="423"/>
        <v>0</v>
      </c>
      <c r="CE196" s="149">
        <f t="shared" si="423"/>
        <v>0</v>
      </c>
      <c r="CF196" s="149">
        <f t="shared" si="423"/>
        <v>0</v>
      </c>
      <c r="CG196" s="149">
        <f t="shared" si="423"/>
        <v>0</v>
      </c>
      <c r="CH196" s="149">
        <f t="shared" ref="CH196:DM196" si="424">(CH$14&lt;$J196)*CG196*(1+$G196*($H196=CH$16))+(CH$14=$J196)*$M196*$E196+(CH$14&gt;$J196)*CG196*(1+$N196*($O196=CH$16))</f>
        <v>0</v>
      </c>
      <c r="CI196" s="149">
        <f t="shared" si="424"/>
        <v>0</v>
      </c>
      <c r="CJ196" s="149">
        <f t="shared" si="424"/>
        <v>0</v>
      </c>
      <c r="CK196" s="149">
        <f t="shared" si="424"/>
        <v>0</v>
      </c>
      <c r="CL196" s="149">
        <f t="shared" si="424"/>
        <v>0</v>
      </c>
      <c r="CM196" s="149">
        <f t="shared" si="424"/>
        <v>0</v>
      </c>
      <c r="CN196" s="149">
        <f t="shared" si="424"/>
        <v>0</v>
      </c>
      <c r="CO196" s="149">
        <f t="shared" si="424"/>
        <v>0</v>
      </c>
      <c r="CP196" s="149">
        <f t="shared" si="424"/>
        <v>0</v>
      </c>
      <c r="CQ196" s="149">
        <f t="shared" si="424"/>
        <v>0</v>
      </c>
      <c r="CR196" s="149">
        <f t="shared" si="424"/>
        <v>0</v>
      </c>
      <c r="CS196" s="149">
        <f t="shared" si="424"/>
        <v>0</v>
      </c>
      <c r="CT196" s="149">
        <f t="shared" si="424"/>
        <v>0</v>
      </c>
      <c r="CU196" s="149">
        <f t="shared" si="424"/>
        <v>0</v>
      </c>
      <c r="CV196" s="149">
        <f t="shared" si="424"/>
        <v>0</v>
      </c>
      <c r="CW196" s="149">
        <f t="shared" si="424"/>
        <v>0</v>
      </c>
      <c r="CX196" s="149">
        <f t="shared" si="424"/>
        <v>0</v>
      </c>
      <c r="CY196" s="149">
        <f t="shared" si="424"/>
        <v>0</v>
      </c>
      <c r="CZ196" s="149">
        <f t="shared" si="424"/>
        <v>0</v>
      </c>
      <c r="DA196" s="149">
        <f t="shared" si="424"/>
        <v>0</v>
      </c>
      <c r="DB196" s="149">
        <f t="shared" si="424"/>
        <v>0</v>
      </c>
      <c r="DC196" s="149">
        <f t="shared" si="424"/>
        <v>0</v>
      </c>
      <c r="DD196" s="149">
        <f t="shared" si="424"/>
        <v>0</v>
      </c>
      <c r="DE196" s="149">
        <f t="shared" si="424"/>
        <v>0</v>
      </c>
      <c r="DF196" s="149">
        <f t="shared" si="424"/>
        <v>0</v>
      </c>
      <c r="DG196" s="149">
        <f t="shared" si="424"/>
        <v>0</v>
      </c>
      <c r="DH196" s="149">
        <f t="shared" si="424"/>
        <v>0</v>
      </c>
      <c r="DI196" s="149">
        <f t="shared" si="424"/>
        <v>0</v>
      </c>
      <c r="DJ196" s="149">
        <f t="shared" si="424"/>
        <v>0</v>
      </c>
      <c r="DK196" s="149">
        <f t="shared" si="424"/>
        <v>0</v>
      </c>
      <c r="DL196" s="149">
        <f t="shared" si="424"/>
        <v>0</v>
      </c>
      <c r="DM196" s="149">
        <f t="shared" si="424"/>
        <v>0</v>
      </c>
      <c r="DN196" s="149">
        <f t="shared" ref="DN196:EV196" si="425">(DN$14&lt;$J196)*DM196*(1+$G196*($H196=DN$16))+(DN$14=$J196)*$M196*$E196+(DN$14&gt;$J196)*DM196*(1+$N196*($O196=DN$16))</f>
        <v>0</v>
      </c>
      <c r="DO196" s="149">
        <f t="shared" si="425"/>
        <v>0</v>
      </c>
      <c r="DP196" s="149">
        <f t="shared" si="425"/>
        <v>0</v>
      </c>
      <c r="DQ196" s="149">
        <f t="shared" si="425"/>
        <v>0</v>
      </c>
      <c r="DR196" s="149">
        <f t="shared" si="425"/>
        <v>0</v>
      </c>
      <c r="DS196" s="149">
        <f t="shared" si="425"/>
        <v>0</v>
      </c>
      <c r="DT196" s="149">
        <f t="shared" si="425"/>
        <v>0</v>
      </c>
      <c r="DU196" s="149">
        <f t="shared" si="425"/>
        <v>0</v>
      </c>
      <c r="DV196" s="149">
        <f t="shared" si="425"/>
        <v>0</v>
      </c>
      <c r="DW196" s="149">
        <f t="shared" si="425"/>
        <v>0</v>
      </c>
      <c r="DX196" s="149">
        <f t="shared" si="425"/>
        <v>0</v>
      </c>
      <c r="DY196" s="149">
        <f t="shared" si="425"/>
        <v>0</v>
      </c>
      <c r="DZ196" s="149">
        <f t="shared" si="425"/>
        <v>0</v>
      </c>
      <c r="EA196" s="149">
        <f t="shared" si="425"/>
        <v>0</v>
      </c>
      <c r="EB196" s="149">
        <f t="shared" si="425"/>
        <v>0</v>
      </c>
      <c r="EC196" s="149">
        <f t="shared" si="425"/>
        <v>0</v>
      </c>
      <c r="ED196" s="149">
        <f t="shared" si="425"/>
        <v>0</v>
      </c>
      <c r="EE196" s="149">
        <f t="shared" si="425"/>
        <v>0</v>
      </c>
      <c r="EF196" s="149">
        <f t="shared" si="425"/>
        <v>0</v>
      </c>
      <c r="EG196" s="149">
        <f t="shared" si="425"/>
        <v>0</v>
      </c>
      <c r="EH196" s="149">
        <f t="shared" si="425"/>
        <v>0</v>
      </c>
      <c r="EI196" s="149">
        <f t="shared" si="425"/>
        <v>0</v>
      </c>
      <c r="EJ196" s="149">
        <f t="shared" si="425"/>
        <v>0</v>
      </c>
      <c r="EK196" s="149">
        <f t="shared" si="425"/>
        <v>0</v>
      </c>
      <c r="EL196" s="149">
        <f t="shared" si="425"/>
        <v>0</v>
      </c>
      <c r="EM196" s="149">
        <f t="shared" si="425"/>
        <v>0</v>
      </c>
      <c r="EN196" s="149">
        <f t="shared" si="425"/>
        <v>0</v>
      </c>
      <c r="EO196" s="149">
        <f t="shared" si="425"/>
        <v>0</v>
      </c>
      <c r="EP196" s="149">
        <f t="shared" si="425"/>
        <v>0</v>
      </c>
      <c r="EQ196" s="149">
        <f t="shared" si="425"/>
        <v>0</v>
      </c>
      <c r="ER196" s="149">
        <f t="shared" si="425"/>
        <v>0</v>
      </c>
      <c r="ES196" s="149">
        <f t="shared" si="425"/>
        <v>0</v>
      </c>
      <c r="ET196" s="149">
        <f t="shared" si="425"/>
        <v>0</v>
      </c>
      <c r="EU196" s="149">
        <f t="shared" si="425"/>
        <v>0</v>
      </c>
      <c r="EV196" s="149">
        <f t="shared" si="425"/>
        <v>0</v>
      </c>
      <c r="EW196" s="149">
        <f t="shared" si="310"/>
        <v>0</v>
      </c>
      <c r="EX196" s="149">
        <f t="shared" si="311"/>
        <v>0</v>
      </c>
      <c r="EY196" s="149">
        <f t="shared" si="312"/>
        <v>0</v>
      </c>
      <c r="EZ196" s="149">
        <f t="shared" si="313"/>
        <v>0</v>
      </c>
      <c r="FA196" s="149">
        <f t="shared" si="314"/>
        <v>0</v>
      </c>
      <c r="FB196" s="149">
        <f t="shared" si="315"/>
        <v>0</v>
      </c>
    </row>
    <row r="197" spans="2:158" ht="11.25" customHeight="1" outlineLevel="1" x14ac:dyDescent="0.2">
      <c r="B197" s="177"/>
      <c r="C197" s="288">
        <f t="shared" si="298"/>
        <v>33</v>
      </c>
      <c r="D197" s="288">
        <f t="shared" si="297"/>
        <v>0</v>
      </c>
      <c r="E197" s="291">
        <f t="shared" si="299"/>
        <v>0</v>
      </c>
      <c r="F197" s="297"/>
      <c r="G197" s="385"/>
      <c r="H197" s="185">
        <f t="shared" si="300"/>
        <v>2</v>
      </c>
      <c r="I197" s="292">
        <f t="shared" si="301"/>
        <v>31</v>
      </c>
      <c r="J197" s="289">
        <f t="shared" si="302"/>
        <v>43404</v>
      </c>
      <c r="K197" s="298"/>
      <c r="L197" s="187">
        <f t="shared" si="374"/>
        <v>0</v>
      </c>
      <c r="M197" s="186">
        <f t="shared" si="375"/>
        <v>0</v>
      </c>
      <c r="N197" s="385"/>
      <c r="O197" s="185">
        <f t="shared" si="376"/>
        <v>10</v>
      </c>
      <c r="Q197" s="186"/>
      <c r="R197" s="186"/>
      <c r="S197" s="186"/>
      <c r="U197" s="149">
        <f t="shared" si="377"/>
        <v>0</v>
      </c>
      <c r="V197" s="149">
        <f t="shared" ref="V197:BA197" si="426">(V$14&lt;$J197)*U197*(1+$G197*($H197=V$16))+(V$14=$J197)*$M197*$E197+(V$14&gt;$J197)*U197*(1+$N197*($O197=V$16))</f>
        <v>0</v>
      </c>
      <c r="W197" s="149">
        <f t="shared" si="426"/>
        <v>0</v>
      </c>
      <c r="X197" s="149">
        <f t="shared" si="426"/>
        <v>0</v>
      </c>
      <c r="Y197" s="149">
        <f t="shared" si="426"/>
        <v>0</v>
      </c>
      <c r="Z197" s="149">
        <f t="shared" si="426"/>
        <v>0</v>
      </c>
      <c r="AA197" s="149">
        <f t="shared" si="426"/>
        <v>0</v>
      </c>
      <c r="AB197" s="149">
        <f t="shared" si="426"/>
        <v>0</v>
      </c>
      <c r="AC197" s="149">
        <f t="shared" si="426"/>
        <v>0</v>
      </c>
      <c r="AD197" s="149">
        <f t="shared" si="426"/>
        <v>0</v>
      </c>
      <c r="AE197" s="149">
        <f t="shared" si="426"/>
        <v>0</v>
      </c>
      <c r="AF197" s="149">
        <f t="shared" si="426"/>
        <v>0</v>
      </c>
      <c r="AG197" s="149">
        <f t="shared" si="426"/>
        <v>0</v>
      </c>
      <c r="AH197" s="149">
        <f t="shared" si="426"/>
        <v>0</v>
      </c>
      <c r="AI197" s="149">
        <f t="shared" si="426"/>
        <v>0</v>
      </c>
      <c r="AJ197" s="149">
        <f t="shared" si="426"/>
        <v>0</v>
      </c>
      <c r="AK197" s="149">
        <f t="shared" si="426"/>
        <v>0</v>
      </c>
      <c r="AL197" s="149">
        <f t="shared" si="426"/>
        <v>0</v>
      </c>
      <c r="AM197" s="149">
        <f t="shared" si="426"/>
        <v>0</v>
      </c>
      <c r="AN197" s="149">
        <f t="shared" si="426"/>
        <v>0</v>
      </c>
      <c r="AO197" s="149">
        <f t="shared" si="426"/>
        <v>0</v>
      </c>
      <c r="AP197" s="149">
        <f t="shared" si="426"/>
        <v>0</v>
      </c>
      <c r="AQ197" s="149">
        <f t="shared" si="426"/>
        <v>0</v>
      </c>
      <c r="AR197" s="149">
        <f t="shared" si="426"/>
        <v>0</v>
      </c>
      <c r="AS197" s="149">
        <f t="shared" si="426"/>
        <v>0</v>
      </c>
      <c r="AT197" s="149">
        <f t="shared" si="426"/>
        <v>0</v>
      </c>
      <c r="AU197" s="149">
        <f t="shared" si="426"/>
        <v>0</v>
      </c>
      <c r="AV197" s="149">
        <f t="shared" si="426"/>
        <v>0</v>
      </c>
      <c r="AW197" s="149">
        <f t="shared" si="426"/>
        <v>0</v>
      </c>
      <c r="AX197" s="149">
        <f t="shared" si="426"/>
        <v>0</v>
      </c>
      <c r="AY197" s="149">
        <f t="shared" si="426"/>
        <v>0</v>
      </c>
      <c r="AZ197" s="149">
        <f t="shared" si="426"/>
        <v>0</v>
      </c>
      <c r="BA197" s="149">
        <f t="shared" si="426"/>
        <v>0</v>
      </c>
      <c r="BB197" s="149">
        <f t="shared" ref="BB197:CG197" si="427">(BB$14&lt;$J197)*BA197*(1+$G197*($H197=BB$16))+(BB$14=$J197)*$M197*$E197+(BB$14&gt;$J197)*BA197*(1+$N197*($O197=BB$16))</f>
        <v>0</v>
      </c>
      <c r="BC197" s="149">
        <f t="shared" si="427"/>
        <v>0</v>
      </c>
      <c r="BD197" s="149">
        <f t="shared" si="427"/>
        <v>0</v>
      </c>
      <c r="BE197" s="149">
        <f t="shared" si="427"/>
        <v>0</v>
      </c>
      <c r="BF197" s="149">
        <f t="shared" si="427"/>
        <v>0</v>
      </c>
      <c r="BG197" s="149">
        <f t="shared" si="427"/>
        <v>0</v>
      </c>
      <c r="BH197" s="149">
        <f t="shared" si="427"/>
        <v>0</v>
      </c>
      <c r="BI197" s="149">
        <f t="shared" si="427"/>
        <v>0</v>
      </c>
      <c r="BJ197" s="149">
        <f t="shared" si="427"/>
        <v>0</v>
      </c>
      <c r="BK197" s="149">
        <f t="shared" si="427"/>
        <v>0</v>
      </c>
      <c r="BL197" s="149">
        <f t="shared" si="427"/>
        <v>0</v>
      </c>
      <c r="BM197" s="149">
        <f t="shared" si="427"/>
        <v>0</v>
      </c>
      <c r="BN197" s="149">
        <f t="shared" si="427"/>
        <v>0</v>
      </c>
      <c r="BO197" s="149">
        <f t="shared" si="427"/>
        <v>0</v>
      </c>
      <c r="BP197" s="149">
        <f t="shared" si="427"/>
        <v>0</v>
      </c>
      <c r="BQ197" s="149">
        <f t="shared" si="427"/>
        <v>0</v>
      </c>
      <c r="BR197" s="149">
        <f t="shared" si="427"/>
        <v>0</v>
      </c>
      <c r="BS197" s="149">
        <f t="shared" si="427"/>
        <v>0</v>
      </c>
      <c r="BT197" s="149">
        <f t="shared" si="427"/>
        <v>0</v>
      </c>
      <c r="BU197" s="149">
        <f t="shared" si="427"/>
        <v>0</v>
      </c>
      <c r="BV197" s="149">
        <f t="shared" si="427"/>
        <v>0</v>
      </c>
      <c r="BW197" s="149">
        <f t="shared" si="427"/>
        <v>0</v>
      </c>
      <c r="BX197" s="149">
        <f t="shared" si="427"/>
        <v>0</v>
      </c>
      <c r="BY197" s="149">
        <f t="shared" si="427"/>
        <v>0</v>
      </c>
      <c r="BZ197" s="149">
        <f t="shared" si="427"/>
        <v>0</v>
      </c>
      <c r="CA197" s="149">
        <f t="shared" si="427"/>
        <v>0</v>
      </c>
      <c r="CB197" s="149">
        <f t="shared" si="427"/>
        <v>0</v>
      </c>
      <c r="CC197" s="149">
        <f t="shared" si="427"/>
        <v>0</v>
      </c>
      <c r="CD197" s="149">
        <f t="shared" si="427"/>
        <v>0</v>
      </c>
      <c r="CE197" s="149">
        <f t="shared" si="427"/>
        <v>0</v>
      </c>
      <c r="CF197" s="149">
        <f t="shared" si="427"/>
        <v>0</v>
      </c>
      <c r="CG197" s="149">
        <f t="shared" si="427"/>
        <v>0</v>
      </c>
      <c r="CH197" s="149">
        <f t="shared" ref="CH197:DM197" si="428">(CH$14&lt;$J197)*CG197*(1+$G197*($H197=CH$16))+(CH$14=$J197)*$M197*$E197+(CH$14&gt;$J197)*CG197*(1+$N197*($O197=CH$16))</f>
        <v>0</v>
      </c>
      <c r="CI197" s="149">
        <f t="shared" si="428"/>
        <v>0</v>
      </c>
      <c r="CJ197" s="149">
        <f t="shared" si="428"/>
        <v>0</v>
      </c>
      <c r="CK197" s="149">
        <f t="shared" si="428"/>
        <v>0</v>
      </c>
      <c r="CL197" s="149">
        <f t="shared" si="428"/>
        <v>0</v>
      </c>
      <c r="CM197" s="149">
        <f t="shared" si="428"/>
        <v>0</v>
      </c>
      <c r="CN197" s="149">
        <f t="shared" si="428"/>
        <v>0</v>
      </c>
      <c r="CO197" s="149">
        <f t="shared" si="428"/>
        <v>0</v>
      </c>
      <c r="CP197" s="149">
        <f t="shared" si="428"/>
        <v>0</v>
      </c>
      <c r="CQ197" s="149">
        <f t="shared" si="428"/>
        <v>0</v>
      </c>
      <c r="CR197" s="149">
        <f t="shared" si="428"/>
        <v>0</v>
      </c>
      <c r="CS197" s="149">
        <f t="shared" si="428"/>
        <v>0</v>
      </c>
      <c r="CT197" s="149">
        <f t="shared" si="428"/>
        <v>0</v>
      </c>
      <c r="CU197" s="149">
        <f t="shared" si="428"/>
        <v>0</v>
      </c>
      <c r="CV197" s="149">
        <f t="shared" si="428"/>
        <v>0</v>
      </c>
      <c r="CW197" s="149">
        <f t="shared" si="428"/>
        <v>0</v>
      </c>
      <c r="CX197" s="149">
        <f t="shared" si="428"/>
        <v>0</v>
      </c>
      <c r="CY197" s="149">
        <f t="shared" si="428"/>
        <v>0</v>
      </c>
      <c r="CZ197" s="149">
        <f t="shared" si="428"/>
        <v>0</v>
      </c>
      <c r="DA197" s="149">
        <f t="shared" si="428"/>
        <v>0</v>
      </c>
      <c r="DB197" s="149">
        <f t="shared" si="428"/>
        <v>0</v>
      </c>
      <c r="DC197" s="149">
        <f t="shared" si="428"/>
        <v>0</v>
      </c>
      <c r="DD197" s="149">
        <f t="shared" si="428"/>
        <v>0</v>
      </c>
      <c r="DE197" s="149">
        <f t="shared" si="428"/>
        <v>0</v>
      </c>
      <c r="DF197" s="149">
        <f t="shared" si="428"/>
        <v>0</v>
      </c>
      <c r="DG197" s="149">
        <f t="shared" si="428"/>
        <v>0</v>
      </c>
      <c r="DH197" s="149">
        <f t="shared" si="428"/>
        <v>0</v>
      </c>
      <c r="DI197" s="149">
        <f t="shared" si="428"/>
        <v>0</v>
      </c>
      <c r="DJ197" s="149">
        <f t="shared" si="428"/>
        <v>0</v>
      </c>
      <c r="DK197" s="149">
        <f t="shared" si="428"/>
        <v>0</v>
      </c>
      <c r="DL197" s="149">
        <f t="shared" si="428"/>
        <v>0</v>
      </c>
      <c r="DM197" s="149">
        <f t="shared" si="428"/>
        <v>0</v>
      </c>
      <c r="DN197" s="149">
        <f t="shared" ref="DN197:EV197" si="429">(DN$14&lt;$J197)*DM197*(1+$G197*($H197=DN$16))+(DN$14=$J197)*$M197*$E197+(DN$14&gt;$J197)*DM197*(1+$N197*($O197=DN$16))</f>
        <v>0</v>
      </c>
      <c r="DO197" s="149">
        <f t="shared" si="429"/>
        <v>0</v>
      </c>
      <c r="DP197" s="149">
        <f t="shared" si="429"/>
        <v>0</v>
      </c>
      <c r="DQ197" s="149">
        <f t="shared" si="429"/>
        <v>0</v>
      </c>
      <c r="DR197" s="149">
        <f t="shared" si="429"/>
        <v>0</v>
      </c>
      <c r="DS197" s="149">
        <f t="shared" si="429"/>
        <v>0</v>
      </c>
      <c r="DT197" s="149">
        <f t="shared" si="429"/>
        <v>0</v>
      </c>
      <c r="DU197" s="149">
        <f t="shared" si="429"/>
        <v>0</v>
      </c>
      <c r="DV197" s="149">
        <f t="shared" si="429"/>
        <v>0</v>
      </c>
      <c r="DW197" s="149">
        <f t="shared" si="429"/>
        <v>0</v>
      </c>
      <c r="DX197" s="149">
        <f t="shared" si="429"/>
        <v>0</v>
      </c>
      <c r="DY197" s="149">
        <f t="shared" si="429"/>
        <v>0</v>
      </c>
      <c r="DZ197" s="149">
        <f t="shared" si="429"/>
        <v>0</v>
      </c>
      <c r="EA197" s="149">
        <f t="shared" si="429"/>
        <v>0</v>
      </c>
      <c r="EB197" s="149">
        <f t="shared" si="429"/>
        <v>0</v>
      </c>
      <c r="EC197" s="149">
        <f t="shared" si="429"/>
        <v>0</v>
      </c>
      <c r="ED197" s="149">
        <f t="shared" si="429"/>
        <v>0</v>
      </c>
      <c r="EE197" s="149">
        <f t="shared" si="429"/>
        <v>0</v>
      </c>
      <c r="EF197" s="149">
        <f t="shared" si="429"/>
        <v>0</v>
      </c>
      <c r="EG197" s="149">
        <f t="shared" si="429"/>
        <v>0</v>
      </c>
      <c r="EH197" s="149">
        <f t="shared" si="429"/>
        <v>0</v>
      </c>
      <c r="EI197" s="149">
        <f t="shared" si="429"/>
        <v>0</v>
      </c>
      <c r="EJ197" s="149">
        <f t="shared" si="429"/>
        <v>0</v>
      </c>
      <c r="EK197" s="149">
        <f t="shared" si="429"/>
        <v>0</v>
      </c>
      <c r="EL197" s="149">
        <f t="shared" si="429"/>
        <v>0</v>
      </c>
      <c r="EM197" s="149">
        <f t="shared" si="429"/>
        <v>0</v>
      </c>
      <c r="EN197" s="149">
        <f t="shared" si="429"/>
        <v>0</v>
      </c>
      <c r="EO197" s="149">
        <f t="shared" si="429"/>
        <v>0</v>
      </c>
      <c r="EP197" s="149">
        <f t="shared" si="429"/>
        <v>0</v>
      </c>
      <c r="EQ197" s="149">
        <f t="shared" si="429"/>
        <v>0</v>
      </c>
      <c r="ER197" s="149">
        <f t="shared" si="429"/>
        <v>0</v>
      </c>
      <c r="ES197" s="149">
        <f t="shared" si="429"/>
        <v>0</v>
      </c>
      <c r="ET197" s="149">
        <f t="shared" si="429"/>
        <v>0</v>
      </c>
      <c r="EU197" s="149">
        <f t="shared" si="429"/>
        <v>0</v>
      </c>
      <c r="EV197" s="149">
        <f t="shared" si="429"/>
        <v>0</v>
      </c>
      <c r="EW197" s="149">
        <f t="shared" si="310"/>
        <v>0</v>
      </c>
      <c r="EX197" s="149">
        <f t="shared" si="311"/>
        <v>0</v>
      </c>
      <c r="EY197" s="149">
        <f t="shared" si="312"/>
        <v>0</v>
      </c>
      <c r="EZ197" s="149">
        <f t="shared" si="313"/>
        <v>0</v>
      </c>
      <c r="FA197" s="149">
        <f t="shared" si="314"/>
        <v>0</v>
      </c>
      <c r="FB197" s="149">
        <f t="shared" si="315"/>
        <v>0</v>
      </c>
    </row>
    <row r="198" spans="2:158" ht="11.25" customHeight="1" outlineLevel="1" x14ac:dyDescent="0.2">
      <c r="B198" s="177"/>
      <c r="C198" s="288">
        <f t="shared" si="298"/>
        <v>34</v>
      </c>
      <c r="D198" s="288">
        <f t="shared" si="297"/>
        <v>0</v>
      </c>
      <c r="E198" s="291">
        <f t="shared" si="299"/>
        <v>0</v>
      </c>
      <c r="F198" s="297"/>
      <c r="G198" s="385"/>
      <c r="H198" s="185">
        <f t="shared" si="300"/>
        <v>2</v>
      </c>
      <c r="I198" s="292">
        <f t="shared" si="301"/>
        <v>31</v>
      </c>
      <c r="J198" s="289">
        <f t="shared" si="302"/>
        <v>43404</v>
      </c>
      <c r="K198" s="298"/>
      <c r="L198" s="187">
        <f t="shared" si="374"/>
        <v>0</v>
      </c>
      <c r="M198" s="186">
        <f t="shared" si="375"/>
        <v>0</v>
      </c>
      <c r="N198" s="385"/>
      <c r="O198" s="185">
        <f t="shared" si="376"/>
        <v>10</v>
      </c>
      <c r="Q198" s="186"/>
      <c r="R198" s="186"/>
      <c r="S198" s="186"/>
      <c r="U198" s="149">
        <f t="shared" si="377"/>
        <v>0</v>
      </c>
      <c r="V198" s="149">
        <f t="shared" ref="V198:BA198" si="430">(V$14&lt;$J198)*U198*(1+$G198*($H198=V$16))+(V$14=$J198)*$M198*$E198+(V$14&gt;$J198)*U198*(1+$N198*($O198=V$16))</f>
        <v>0</v>
      </c>
      <c r="W198" s="149">
        <f t="shared" si="430"/>
        <v>0</v>
      </c>
      <c r="X198" s="149">
        <f t="shared" si="430"/>
        <v>0</v>
      </c>
      <c r="Y198" s="149">
        <f t="shared" si="430"/>
        <v>0</v>
      </c>
      <c r="Z198" s="149">
        <f t="shared" si="430"/>
        <v>0</v>
      </c>
      <c r="AA198" s="149">
        <f t="shared" si="430"/>
        <v>0</v>
      </c>
      <c r="AB198" s="149">
        <f t="shared" si="430"/>
        <v>0</v>
      </c>
      <c r="AC198" s="149">
        <f t="shared" si="430"/>
        <v>0</v>
      </c>
      <c r="AD198" s="149">
        <f t="shared" si="430"/>
        <v>0</v>
      </c>
      <c r="AE198" s="149">
        <f t="shared" si="430"/>
        <v>0</v>
      </c>
      <c r="AF198" s="149">
        <f t="shared" si="430"/>
        <v>0</v>
      </c>
      <c r="AG198" s="149">
        <f t="shared" si="430"/>
        <v>0</v>
      </c>
      <c r="AH198" s="149">
        <f t="shared" si="430"/>
        <v>0</v>
      </c>
      <c r="AI198" s="149">
        <f t="shared" si="430"/>
        <v>0</v>
      </c>
      <c r="AJ198" s="149">
        <f t="shared" si="430"/>
        <v>0</v>
      </c>
      <c r="AK198" s="149">
        <f t="shared" si="430"/>
        <v>0</v>
      </c>
      <c r="AL198" s="149">
        <f t="shared" si="430"/>
        <v>0</v>
      </c>
      <c r="AM198" s="149">
        <f t="shared" si="430"/>
        <v>0</v>
      </c>
      <c r="AN198" s="149">
        <f t="shared" si="430"/>
        <v>0</v>
      </c>
      <c r="AO198" s="149">
        <f t="shared" si="430"/>
        <v>0</v>
      </c>
      <c r="AP198" s="149">
        <f t="shared" si="430"/>
        <v>0</v>
      </c>
      <c r="AQ198" s="149">
        <f t="shared" si="430"/>
        <v>0</v>
      </c>
      <c r="AR198" s="149">
        <f t="shared" si="430"/>
        <v>0</v>
      </c>
      <c r="AS198" s="149">
        <f t="shared" si="430"/>
        <v>0</v>
      </c>
      <c r="AT198" s="149">
        <f t="shared" si="430"/>
        <v>0</v>
      </c>
      <c r="AU198" s="149">
        <f t="shared" si="430"/>
        <v>0</v>
      </c>
      <c r="AV198" s="149">
        <f t="shared" si="430"/>
        <v>0</v>
      </c>
      <c r="AW198" s="149">
        <f t="shared" si="430"/>
        <v>0</v>
      </c>
      <c r="AX198" s="149">
        <f t="shared" si="430"/>
        <v>0</v>
      </c>
      <c r="AY198" s="149">
        <f t="shared" si="430"/>
        <v>0</v>
      </c>
      <c r="AZ198" s="149">
        <f t="shared" si="430"/>
        <v>0</v>
      </c>
      <c r="BA198" s="149">
        <f t="shared" si="430"/>
        <v>0</v>
      </c>
      <c r="BB198" s="149">
        <f t="shared" ref="BB198:CG198" si="431">(BB$14&lt;$J198)*BA198*(1+$G198*($H198=BB$16))+(BB$14=$J198)*$M198*$E198+(BB$14&gt;$J198)*BA198*(1+$N198*($O198=BB$16))</f>
        <v>0</v>
      </c>
      <c r="BC198" s="149">
        <f t="shared" si="431"/>
        <v>0</v>
      </c>
      <c r="BD198" s="149">
        <f t="shared" si="431"/>
        <v>0</v>
      </c>
      <c r="BE198" s="149">
        <f t="shared" si="431"/>
        <v>0</v>
      </c>
      <c r="BF198" s="149">
        <f t="shared" si="431"/>
        <v>0</v>
      </c>
      <c r="BG198" s="149">
        <f t="shared" si="431"/>
        <v>0</v>
      </c>
      <c r="BH198" s="149">
        <f t="shared" si="431"/>
        <v>0</v>
      </c>
      <c r="BI198" s="149">
        <f t="shared" si="431"/>
        <v>0</v>
      </c>
      <c r="BJ198" s="149">
        <f t="shared" si="431"/>
        <v>0</v>
      </c>
      <c r="BK198" s="149">
        <f t="shared" si="431"/>
        <v>0</v>
      </c>
      <c r="BL198" s="149">
        <f t="shared" si="431"/>
        <v>0</v>
      </c>
      <c r="BM198" s="149">
        <f t="shared" si="431"/>
        <v>0</v>
      </c>
      <c r="BN198" s="149">
        <f t="shared" si="431"/>
        <v>0</v>
      </c>
      <c r="BO198" s="149">
        <f t="shared" si="431"/>
        <v>0</v>
      </c>
      <c r="BP198" s="149">
        <f t="shared" si="431"/>
        <v>0</v>
      </c>
      <c r="BQ198" s="149">
        <f t="shared" si="431"/>
        <v>0</v>
      </c>
      <c r="BR198" s="149">
        <f t="shared" si="431"/>
        <v>0</v>
      </c>
      <c r="BS198" s="149">
        <f t="shared" si="431"/>
        <v>0</v>
      </c>
      <c r="BT198" s="149">
        <f t="shared" si="431"/>
        <v>0</v>
      </c>
      <c r="BU198" s="149">
        <f t="shared" si="431"/>
        <v>0</v>
      </c>
      <c r="BV198" s="149">
        <f t="shared" si="431"/>
        <v>0</v>
      </c>
      <c r="BW198" s="149">
        <f t="shared" si="431"/>
        <v>0</v>
      </c>
      <c r="BX198" s="149">
        <f t="shared" si="431"/>
        <v>0</v>
      </c>
      <c r="BY198" s="149">
        <f t="shared" si="431"/>
        <v>0</v>
      </c>
      <c r="BZ198" s="149">
        <f t="shared" si="431"/>
        <v>0</v>
      </c>
      <c r="CA198" s="149">
        <f t="shared" si="431"/>
        <v>0</v>
      </c>
      <c r="CB198" s="149">
        <f t="shared" si="431"/>
        <v>0</v>
      </c>
      <c r="CC198" s="149">
        <f t="shared" si="431"/>
        <v>0</v>
      </c>
      <c r="CD198" s="149">
        <f t="shared" si="431"/>
        <v>0</v>
      </c>
      <c r="CE198" s="149">
        <f t="shared" si="431"/>
        <v>0</v>
      </c>
      <c r="CF198" s="149">
        <f t="shared" si="431"/>
        <v>0</v>
      </c>
      <c r="CG198" s="149">
        <f t="shared" si="431"/>
        <v>0</v>
      </c>
      <c r="CH198" s="149">
        <f t="shared" ref="CH198:DM198" si="432">(CH$14&lt;$J198)*CG198*(1+$G198*($H198=CH$16))+(CH$14=$J198)*$M198*$E198+(CH$14&gt;$J198)*CG198*(1+$N198*($O198=CH$16))</f>
        <v>0</v>
      </c>
      <c r="CI198" s="149">
        <f t="shared" si="432"/>
        <v>0</v>
      </c>
      <c r="CJ198" s="149">
        <f t="shared" si="432"/>
        <v>0</v>
      </c>
      <c r="CK198" s="149">
        <f t="shared" si="432"/>
        <v>0</v>
      </c>
      <c r="CL198" s="149">
        <f t="shared" si="432"/>
        <v>0</v>
      </c>
      <c r="CM198" s="149">
        <f t="shared" si="432"/>
        <v>0</v>
      </c>
      <c r="CN198" s="149">
        <f t="shared" si="432"/>
        <v>0</v>
      </c>
      <c r="CO198" s="149">
        <f t="shared" si="432"/>
        <v>0</v>
      </c>
      <c r="CP198" s="149">
        <f t="shared" si="432"/>
        <v>0</v>
      </c>
      <c r="CQ198" s="149">
        <f t="shared" si="432"/>
        <v>0</v>
      </c>
      <c r="CR198" s="149">
        <f t="shared" si="432"/>
        <v>0</v>
      </c>
      <c r="CS198" s="149">
        <f t="shared" si="432"/>
        <v>0</v>
      </c>
      <c r="CT198" s="149">
        <f t="shared" si="432"/>
        <v>0</v>
      </c>
      <c r="CU198" s="149">
        <f t="shared" si="432"/>
        <v>0</v>
      </c>
      <c r="CV198" s="149">
        <f t="shared" si="432"/>
        <v>0</v>
      </c>
      <c r="CW198" s="149">
        <f t="shared" si="432"/>
        <v>0</v>
      </c>
      <c r="CX198" s="149">
        <f t="shared" si="432"/>
        <v>0</v>
      </c>
      <c r="CY198" s="149">
        <f t="shared" si="432"/>
        <v>0</v>
      </c>
      <c r="CZ198" s="149">
        <f t="shared" si="432"/>
        <v>0</v>
      </c>
      <c r="DA198" s="149">
        <f t="shared" si="432"/>
        <v>0</v>
      </c>
      <c r="DB198" s="149">
        <f t="shared" si="432"/>
        <v>0</v>
      </c>
      <c r="DC198" s="149">
        <f t="shared" si="432"/>
        <v>0</v>
      </c>
      <c r="DD198" s="149">
        <f t="shared" si="432"/>
        <v>0</v>
      </c>
      <c r="DE198" s="149">
        <f t="shared" si="432"/>
        <v>0</v>
      </c>
      <c r="DF198" s="149">
        <f t="shared" si="432"/>
        <v>0</v>
      </c>
      <c r="DG198" s="149">
        <f t="shared" si="432"/>
        <v>0</v>
      </c>
      <c r="DH198" s="149">
        <f t="shared" si="432"/>
        <v>0</v>
      </c>
      <c r="DI198" s="149">
        <f t="shared" si="432"/>
        <v>0</v>
      </c>
      <c r="DJ198" s="149">
        <f t="shared" si="432"/>
        <v>0</v>
      </c>
      <c r="DK198" s="149">
        <f t="shared" si="432"/>
        <v>0</v>
      </c>
      <c r="DL198" s="149">
        <f t="shared" si="432"/>
        <v>0</v>
      </c>
      <c r="DM198" s="149">
        <f t="shared" si="432"/>
        <v>0</v>
      </c>
      <c r="DN198" s="149">
        <f t="shared" ref="DN198:EV198" si="433">(DN$14&lt;$J198)*DM198*(1+$G198*($H198=DN$16))+(DN$14=$J198)*$M198*$E198+(DN$14&gt;$J198)*DM198*(1+$N198*($O198=DN$16))</f>
        <v>0</v>
      </c>
      <c r="DO198" s="149">
        <f t="shared" si="433"/>
        <v>0</v>
      </c>
      <c r="DP198" s="149">
        <f t="shared" si="433"/>
        <v>0</v>
      </c>
      <c r="DQ198" s="149">
        <f t="shared" si="433"/>
        <v>0</v>
      </c>
      <c r="DR198" s="149">
        <f t="shared" si="433"/>
        <v>0</v>
      </c>
      <c r="DS198" s="149">
        <f t="shared" si="433"/>
        <v>0</v>
      </c>
      <c r="DT198" s="149">
        <f t="shared" si="433"/>
        <v>0</v>
      </c>
      <c r="DU198" s="149">
        <f t="shared" si="433"/>
        <v>0</v>
      </c>
      <c r="DV198" s="149">
        <f t="shared" si="433"/>
        <v>0</v>
      </c>
      <c r="DW198" s="149">
        <f t="shared" si="433"/>
        <v>0</v>
      </c>
      <c r="DX198" s="149">
        <f t="shared" si="433"/>
        <v>0</v>
      </c>
      <c r="DY198" s="149">
        <f t="shared" si="433"/>
        <v>0</v>
      </c>
      <c r="DZ198" s="149">
        <f t="shared" si="433"/>
        <v>0</v>
      </c>
      <c r="EA198" s="149">
        <f t="shared" si="433"/>
        <v>0</v>
      </c>
      <c r="EB198" s="149">
        <f t="shared" si="433"/>
        <v>0</v>
      </c>
      <c r="EC198" s="149">
        <f t="shared" si="433"/>
        <v>0</v>
      </c>
      <c r="ED198" s="149">
        <f t="shared" si="433"/>
        <v>0</v>
      </c>
      <c r="EE198" s="149">
        <f t="shared" si="433"/>
        <v>0</v>
      </c>
      <c r="EF198" s="149">
        <f t="shared" si="433"/>
        <v>0</v>
      </c>
      <c r="EG198" s="149">
        <f t="shared" si="433"/>
        <v>0</v>
      </c>
      <c r="EH198" s="149">
        <f t="shared" si="433"/>
        <v>0</v>
      </c>
      <c r="EI198" s="149">
        <f t="shared" si="433"/>
        <v>0</v>
      </c>
      <c r="EJ198" s="149">
        <f t="shared" si="433"/>
        <v>0</v>
      </c>
      <c r="EK198" s="149">
        <f t="shared" si="433"/>
        <v>0</v>
      </c>
      <c r="EL198" s="149">
        <f t="shared" si="433"/>
        <v>0</v>
      </c>
      <c r="EM198" s="149">
        <f t="shared" si="433"/>
        <v>0</v>
      </c>
      <c r="EN198" s="149">
        <f t="shared" si="433"/>
        <v>0</v>
      </c>
      <c r="EO198" s="149">
        <f t="shared" si="433"/>
        <v>0</v>
      </c>
      <c r="EP198" s="149">
        <f t="shared" si="433"/>
        <v>0</v>
      </c>
      <c r="EQ198" s="149">
        <f t="shared" si="433"/>
        <v>0</v>
      </c>
      <c r="ER198" s="149">
        <f t="shared" si="433"/>
        <v>0</v>
      </c>
      <c r="ES198" s="149">
        <f t="shared" si="433"/>
        <v>0</v>
      </c>
      <c r="ET198" s="149">
        <f t="shared" si="433"/>
        <v>0</v>
      </c>
      <c r="EU198" s="149">
        <f t="shared" si="433"/>
        <v>0</v>
      </c>
      <c r="EV198" s="149">
        <f t="shared" si="433"/>
        <v>0</v>
      </c>
      <c r="EW198" s="149">
        <f t="shared" si="310"/>
        <v>0</v>
      </c>
      <c r="EX198" s="149">
        <f t="shared" si="311"/>
        <v>0</v>
      </c>
      <c r="EY198" s="149">
        <f t="shared" si="312"/>
        <v>0</v>
      </c>
      <c r="EZ198" s="149">
        <f t="shared" si="313"/>
        <v>0</v>
      </c>
      <c r="FA198" s="149">
        <f t="shared" si="314"/>
        <v>0</v>
      </c>
      <c r="FB198" s="149">
        <f t="shared" si="315"/>
        <v>0</v>
      </c>
    </row>
    <row r="199" spans="2:158" ht="11.25" customHeight="1" outlineLevel="1" x14ac:dyDescent="0.2">
      <c r="B199" s="177"/>
      <c r="C199" s="288">
        <f t="shared" si="298"/>
        <v>35</v>
      </c>
      <c r="D199" s="288">
        <f t="shared" si="297"/>
        <v>0</v>
      </c>
      <c r="E199" s="291">
        <f t="shared" si="299"/>
        <v>0</v>
      </c>
      <c r="F199" s="297"/>
      <c r="G199" s="385"/>
      <c r="H199" s="185">
        <f t="shared" si="300"/>
        <v>2</v>
      </c>
      <c r="I199" s="292">
        <f t="shared" si="301"/>
        <v>31</v>
      </c>
      <c r="J199" s="289">
        <f t="shared" si="302"/>
        <v>43404</v>
      </c>
      <c r="K199" s="298"/>
      <c r="L199" s="187">
        <f t="shared" si="374"/>
        <v>0</v>
      </c>
      <c r="M199" s="186">
        <f t="shared" si="375"/>
        <v>0</v>
      </c>
      <c r="N199" s="385"/>
      <c r="O199" s="185">
        <f t="shared" si="376"/>
        <v>10</v>
      </c>
      <c r="Q199" s="186"/>
      <c r="R199" s="186"/>
      <c r="S199" s="186"/>
      <c r="U199" s="149">
        <f t="shared" si="377"/>
        <v>0</v>
      </c>
      <c r="V199" s="149">
        <f t="shared" ref="V199:BA199" si="434">(V$14&lt;$J199)*U199*(1+$G199*($H199=V$16))+(V$14=$J199)*$M199*$E199+(V$14&gt;$J199)*U199*(1+$N199*($O199=V$16))</f>
        <v>0</v>
      </c>
      <c r="W199" s="149">
        <f t="shared" si="434"/>
        <v>0</v>
      </c>
      <c r="X199" s="149">
        <f t="shared" si="434"/>
        <v>0</v>
      </c>
      <c r="Y199" s="149">
        <f t="shared" si="434"/>
        <v>0</v>
      </c>
      <c r="Z199" s="149">
        <f t="shared" si="434"/>
        <v>0</v>
      </c>
      <c r="AA199" s="149">
        <f t="shared" si="434"/>
        <v>0</v>
      </c>
      <c r="AB199" s="149">
        <f t="shared" si="434"/>
        <v>0</v>
      </c>
      <c r="AC199" s="149">
        <f t="shared" si="434"/>
        <v>0</v>
      </c>
      <c r="AD199" s="149">
        <f t="shared" si="434"/>
        <v>0</v>
      </c>
      <c r="AE199" s="149">
        <f t="shared" si="434"/>
        <v>0</v>
      </c>
      <c r="AF199" s="149">
        <f t="shared" si="434"/>
        <v>0</v>
      </c>
      <c r="AG199" s="149">
        <f t="shared" si="434"/>
        <v>0</v>
      </c>
      <c r="AH199" s="149">
        <f t="shared" si="434"/>
        <v>0</v>
      </c>
      <c r="AI199" s="149">
        <f t="shared" si="434"/>
        <v>0</v>
      </c>
      <c r="AJ199" s="149">
        <f t="shared" si="434"/>
        <v>0</v>
      </c>
      <c r="AK199" s="149">
        <f t="shared" si="434"/>
        <v>0</v>
      </c>
      <c r="AL199" s="149">
        <f t="shared" si="434"/>
        <v>0</v>
      </c>
      <c r="AM199" s="149">
        <f t="shared" si="434"/>
        <v>0</v>
      </c>
      <c r="AN199" s="149">
        <f t="shared" si="434"/>
        <v>0</v>
      </c>
      <c r="AO199" s="149">
        <f t="shared" si="434"/>
        <v>0</v>
      </c>
      <c r="AP199" s="149">
        <f t="shared" si="434"/>
        <v>0</v>
      </c>
      <c r="AQ199" s="149">
        <f t="shared" si="434"/>
        <v>0</v>
      </c>
      <c r="AR199" s="149">
        <f t="shared" si="434"/>
        <v>0</v>
      </c>
      <c r="AS199" s="149">
        <f t="shared" si="434"/>
        <v>0</v>
      </c>
      <c r="AT199" s="149">
        <f t="shared" si="434"/>
        <v>0</v>
      </c>
      <c r="AU199" s="149">
        <f t="shared" si="434"/>
        <v>0</v>
      </c>
      <c r="AV199" s="149">
        <f t="shared" si="434"/>
        <v>0</v>
      </c>
      <c r="AW199" s="149">
        <f t="shared" si="434"/>
        <v>0</v>
      </c>
      <c r="AX199" s="149">
        <f t="shared" si="434"/>
        <v>0</v>
      </c>
      <c r="AY199" s="149">
        <f t="shared" si="434"/>
        <v>0</v>
      </c>
      <c r="AZ199" s="149">
        <f t="shared" si="434"/>
        <v>0</v>
      </c>
      <c r="BA199" s="149">
        <f t="shared" si="434"/>
        <v>0</v>
      </c>
      <c r="BB199" s="149">
        <f t="shared" ref="BB199:CG199" si="435">(BB$14&lt;$J199)*BA199*(1+$G199*($H199=BB$16))+(BB$14=$J199)*$M199*$E199+(BB$14&gt;$J199)*BA199*(1+$N199*($O199=BB$16))</f>
        <v>0</v>
      </c>
      <c r="BC199" s="149">
        <f t="shared" si="435"/>
        <v>0</v>
      </c>
      <c r="BD199" s="149">
        <f t="shared" si="435"/>
        <v>0</v>
      </c>
      <c r="BE199" s="149">
        <f t="shared" si="435"/>
        <v>0</v>
      </c>
      <c r="BF199" s="149">
        <f t="shared" si="435"/>
        <v>0</v>
      </c>
      <c r="BG199" s="149">
        <f t="shared" si="435"/>
        <v>0</v>
      </c>
      <c r="BH199" s="149">
        <f t="shared" si="435"/>
        <v>0</v>
      </c>
      <c r="BI199" s="149">
        <f t="shared" si="435"/>
        <v>0</v>
      </c>
      <c r="BJ199" s="149">
        <f t="shared" si="435"/>
        <v>0</v>
      </c>
      <c r="BK199" s="149">
        <f t="shared" si="435"/>
        <v>0</v>
      </c>
      <c r="BL199" s="149">
        <f t="shared" si="435"/>
        <v>0</v>
      </c>
      <c r="BM199" s="149">
        <f t="shared" si="435"/>
        <v>0</v>
      </c>
      <c r="BN199" s="149">
        <f t="shared" si="435"/>
        <v>0</v>
      </c>
      <c r="BO199" s="149">
        <f t="shared" si="435"/>
        <v>0</v>
      </c>
      <c r="BP199" s="149">
        <f t="shared" si="435"/>
        <v>0</v>
      </c>
      <c r="BQ199" s="149">
        <f t="shared" si="435"/>
        <v>0</v>
      </c>
      <c r="BR199" s="149">
        <f t="shared" si="435"/>
        <v>0</v>
      </c>
      <c r="BS199" s="149">
        <f t="shared" si="435"/>
        <v>0</v>
      </c>
      <c r="BT199" s="149">
        <f t="shared" si="435"/>
        <v>0</v>
      </c>
      <c r="BU199" s="149">
        <f t="shared" si="435"/>
        <v>0</v>
      </c>
      <c r="BV199" s="149">
        <f t="shared" si="435"/>
        <v>0</v>
      </c>
      <c r="BW199" s="149">
        <f t="shared" si="435"/>
        <v>0</v>
      </c>
      <c r="BX199" s="149">
        <f t="shared" si="435"/>
        <v>0</v>
      </c>
      <c r="BY199" s="149">
        <f t="shared" si="435"/>
        <v>0</v>
      </c>
      <c r="BZ199" s="149">
        <f t="shared" si="435"/>
        <v>0</v>
      </c>
      <c r="CA199" s="149">
        <f t="shared" si="435"/>
        <v>0</v>
      </c>
      <c r="CB199" s="149">
        <f t="shared" si="435"/>
        <v>0</v>
      </c>
      <c r="CC199" s="149">
        <f t="shared" si="435"/>
        <v>0</v>
      </c>
      <c r="CD199" s="149">
        <f t="shared" si="435"/>
        <v>0</v>
      </c>
      <c r="CE199" s="149">
        <f t="shared" si="435"/>
        <v>0</v>
      </c>
      <c r="CF199" s="149">
        <f t="shared" si="435"/>
        <v>0</v>
      </c>
      <c r="CG199" s="149">
        <f t="shared" si="435"/>
        <v>0</v>
      </c>
      <c r="CH199" s="149">
        <f t="shared" ref="CH199:DM199" si="436">(CH$14&lt;$J199)*CG199*(1+$G199*($H199=CH$16))+(CH$14=$J199)*$M199*$E199+(CH$14&gt;$J199)*CG199*(1+$N199*($O199=CH$16))</f>
        <v>0</v>
      </c>
      <c r="CI199" s="149">
        <f t="shared" si="436"/>
        <v>0</v>
      </c>
      <c r="CJ199" s="149">
        <f t="shared" si="436"/>
        <v>0</v>
      </c>
      <c r="CK199" s="149">
        <f t="shared" si="436"/>
        <v>0</v>
      </c>
      <c r="CL199" s="149">
        <f t="shared" si="436"/>
        <v>0</v>
      </c>
      <c r="CM199" s="149">
        <f t="shared" si="436"/>
        <v>0</v>
      </c>
      <c r="CN199" s="149">
        <f t="shared" si="436"/>
        <v>0</v>
      </c>
      <c r="CO199" s="149">
        <f t="shared" si="436"/>
        <v>0</v>
      </c>
      <c r="CP199" s="149">
        <f t="shared" si="436"/>
        <v>0</v>
      </c>
      <c r="CQ199" s="149">
        <f t="shared" si="436"/>
        <v>0</v>
      </c>
      <c r="CR199" s="149">
        <f t="shared" si="436"/>
        <v>0</v>
      </c>
      <c r="CS199" s="149">
        <f t="shared" si="436"/>
        <v>0</v>
      </c>
      <c r="CT199" s="149">
        <f t="shared" si="436"/>
        <v>0</v>
      </c>
      <c r="CU199" s="149">
        <f t="shared" si="436"/>
        <v>0</v>
      </c>
      <c r="CV199" s="149">
        <f t="shared" si="436"/>
        <v>0</v>
      </c>
      <c r="CW199" s="149">
        <f t="shared" si="436"/>
        <v>0</v>
      </c>
      <c r="CX199" s="149">
        <f t="shared" si="436"/>
        <v>0</v>
      </c>
      <c r="CY199" s="149">
        <f t="shared" si="436"/>
        <v>0</v>
      </c>
      <c r="CZ199" s="149">
        <f t="shared" si="436"/>
        <v>0</v>
      </c>
      <c r="DA199" s="149">
        <f t="shared" si="436"/>
        <v>0</v>
      </c>
      <c r="DB199" s="149">
        <f t="shared" si="436"/>
        <v>0</v>
      </c>
      <c r="DC199" s="149">
        <f t="shared" si="436"/>
        <v>0</v>
      </c>
      <c r="DD199" s="149">
        <f t="shared" si="436"/>
        <v>0</v>
      </c>
      <c r="DE199" s="149">
        <f t="shared" si="436"/>
        <v>0</v>
      </c>
      <c r="DF199" s="149">
        <f t="shared" si="436"/>
        <v>0</v>
      </c>
      <c r="DG199" s="149">
        <f t="shared" si="436"/>
        <v>0</v>
      </c>
      <c r="DH199" s="149">
        <f t="shared" si="436"/>
        <v>0</v>
      </c>
      <c r="DI199" s="149">
        <f t="shared" si="436"/>
        <v>0</v>
      </c>
      <c r="DJ199" s="149">
        <f t="shared" si="436"/>
        <v>0</v>
      </c>
      <c r="DK199" s="149">
        <f t="shared" si="436"/>
        <v>0</v>
      </c>
      <c r="DL199" s="149">
        <f t="shared" si="436"/>
        <v>0</v>
      </c>
      <c r="DM199" s="149">
        <f t="shared" si="436"/>
        <v>0</v>
      </c>
      <c r="DN199" s="149">
        <f t="shared" ref="DN199:EV199" si="437">(DN$14&lt;$J199)*DM199*(1+$G199*($H199=DN$16))+(DN$14=$J199)*$M199*$E199+(DN$14&gt;$J199)*DM199*(1+$N199*($O199=DN$16))</f>
        <v>0</v>
      </c>
      <c r="DO199" s="149">
        <f t="shared" si="437"/>
        <v>0</v>
      </c>
      <c r="DP199" s="149">
        <f t="shared" si="437"/>
        <v>0</v>
      </c>
      <c r="DQ199" s="149">
        <f t="shared" si="437"/>
        <v>0</v>
      </c>
      <c r="DR199" s="149">
        <f t="shared" si="437"/>
        <v>0</v>
      </c>
      <c r="DS199" s="149">
        <f t="shared" si="437"/>
        <v>0</v>
      </c>
      <c r="DT199" s="149">
        <f t="shared" si="437"/>
        <v>0</v>
      </c>
      <c r="DU199" s="149">
        <f t="shared" si="437"/>
        <v>0</v>
      </c>
      <c r="DV199" s="149">
        <f t="shared" si="437"/>
        <v>0</v>
      </c>
      <c r="DW199" s="149">
        <f t="shared" si="437"/>
        <v>0</v>
      </c>
      <c r="DX199" s="149">
        <f t="shared" si="437"/>
        <v>0</v>
      </c>
      <c r="DY199" s="149">
        <f t="shared" si="437"/>
        <v>0</v>
      </c>
      <c r="DZ199" s="149">
        <f t="shared" si="437"/>
        <v>0</v>
      </c>
      <c r="EA199" s="149">
        <f t="shared" si="437"/>
        <v>0</v>
      </c>
      <c r="EB199" s="149">
        <f t="shared" si="437"/>
        <v>0</v>
      </c>
      <c r="EC199" s="149">
        <f t="shared" si="437"/>
        <v>0</v>
      </c>
      <c r="ED199" s="149">
        <f t="shared" si="437"/>
        <v>0</v>
      </c>
      <c r="EE199" s="149">
        <f t="shared" si="437"/>
        <v>0</v>
      </c>
      <c r="EF199" s="149">
        <f t="shared" si="437"/>
        <v>0</v>
      </c>
      <c r="EG199" s="149">
        <f t="shared" si="437"/>
        <v>0</v>
      </c>
      <c r="EH199" s="149">
        <f t="shared" si="437"/>
        <v>0</v>
      </c>
      <c r="EI199" s="149">
        <f t="shared" si="437"/>
        <v>0</v>
      </c>
      <c r="EJ199" s="149">
        <f t="shared" si="437"/>
        <v>0</v>
      </c>
      <c r="EK199" s="149">
        <f t="shared" si="437"/>
        <v>0</v>
      </c>
      <c r="EL199" s="149">
        <f t="shared" si="437"/>
        <v>0</v>
      </c>
      <c r="EM199" s="149">
        <f t="shared" si="437"/>
        <v>0</v>
      </c>
      <c r="EN199" s="149">
        <f t="shared" si="437"/>
        <v>0</v>
      </c>
      <c r="EO199" s="149">
        <f t="shared" si="437"/>
        <v>0</v>
      </c>
      <c r="EP199" s="149">
        <f t="shared" si="437"/>
        <v>0</v>
      </c>
      <c r="EQ199" s="149">
        <f t="shared" si="437"/>
        <v>0</v>
      </c>
      <c r="ER199" s="149">
        <f t="shared" si="437"/>
        <v>0</v>
      </c>
      <c r="ES199" s="149">
        <f t="shared" si="437"/>
        <v>0</v>
      </c>
      <c r="ET199" s="149">
        <f t="shared" si="437"/>
        <v>0</v>
      </c>
      <c r="EU199" s="149">
        <f t="shared" si="437"/>
        <v>0</v>
      </c>
      <c r="EV199" s="149">
        <f t="shared" si="437"/>
        <v>0</v>
      </c>
      <c r="EW199" s="149">
        <f t="shared" si="310"/>
        <v>0</v>
      </c>
      <c r="EX199" s="149">
        <f t="shared" si="311"/>
        <v>0</v>
      </c>
      <c r="EY199" s="149">
        <f t="shared" si="312"/>
        <v>0</v>
      </c>
      <c r="EZ199" s="149">
        <f t="shared" si="313"/>
        <v>0</v>
      </c>
      <c r="FA199" s="149">
        <f t="shared" si="314"/>
        <v>0</v>
      </c>
      <c r="FB199" s="149">
        <f t="shared" si="315"/>
        <v>0</v>
      </c>
    </row>
    <row r="200" spans="2:158" ht="11.25" customHeight="1" outlineLevel="1" x14ac:dyDescent="0.2">
      <c r="B200" s="177"/>
      <c r="C200" s="288">
        <f t="shared" si="298"/>
        <v>36</v>
      </c>
      <c r="D200" s="288">
        <f t="shared" si="297"/>
        <v>0</v>
      </c>
      <c r="E200" s="291">
        <f t="shared" si="299"/>
        <v>0</v>
      </c>
      <c r="F200" s="297"/>
      <c r="G200" s="385"/>
      <c r="H200" s="185">
        <f t="shared" si="300"/>
        <v>2</v>
      </c>
      <c r="I200" s="292">
        <f t="shared" si="301"/>
        <v>31</v>
      </c>
      <c r="J200" s="289">
        <f t="shared" si="302"/>
        <v>43404</v>
      </c>
      <c r="K200" s="298"/>
      <c r="L200" s="187">
        <f t="shared" si="374"/>
        <v>0</v>
      </c>
      <c r="M200" s="186">
        <f t="shared" si="375"/>
        <v>0</v>
      </c>
      <c r="N200" s="385"/>
      <c r="O200" s="185">
        <f t="shared" si="376"/>
        <v>10</v>
      </c>
      <c r="Q200" s="186"/>
      <c r="R200" s="186"/>
      <c r="S200" s="186"/>
      <c r="U200" s="149">
        <f t="shared" si="377"/>
        <v>0</v>
      </c>
      <c r="V200" s="149">
        <f t="shared" ref="V200:BA200" si="438">(V$14&lt;$J200)*U200*(1+$G200*($H200=V$16))+(V$14=$J200)*$M200*$E200+(V$14&gt;$J200)*U200*(1+$N200*($O200=V$16))</f>
        <v>0</v>
      </c>
      <c r="W200" s="149">
        <f t="shared" si="438"/>
        <v>0</v>
      </c>
      <c r="X200" s="149">
        <f t="shared" si="438"/>
        <v>0</v>
      </c>
      <c r="Y200" s="149">
        <f t="shared" si="438"/>
        <v>0</v>
      </c>
      <c r="Z200" s="149">
        <f t="shared" si="438"/>
        <v>0</v>
      </c>
      <c r="AA200" s="149">
        <f t="shared" si="438"/>
        <v>0</v>
      </c>
      <c r="AB200" s="149">
        <f t="shared" si="438"/>
        <v>0</v>
      </c>
      <c r="AC200" s="149">
        <f t="shared" si="438"/>
        <v>0</v>
      </c>
      <c r="AD200" s="149">
        <f t="shared" si="438"/>
        <v>0</v>
      </c>
      <c r="AE200" s="149">
        <f t="shared" si="438"/>
        <v>0</v>
      </c>
      <c r="AF200" s="149">
        <f t="shared" si="438"/>
        <v>0</v>
      </c>
      <c r="AG200" s="149">
        <f t="shared" si="438"/>
        <v>0</v>
      </c>
      <c r="AH200" s="149">
        <f t="shared" si="438"/>
        <v>0</v>
      </c>
      <c r="AI200" s="149">
        <f t="shared" si="438"/>
        <v>0</v>
      </c>
      <c r="AJ200" s="149">
        <f t="shared" si="438"/>
        <v>0</v>
      </c>
      <c r="AK200" s="149">
        <f t="shared" si="438"/>
        <v>0</v>
      </c>
      <c r="AL200" s="149">
        <f t="shared" si="438"/>
        <v>0</v>
      </c>
      <c r="AM200" s="149">
        <f t="shared" si="438"/>
        <v>0</v>
      </c>
      <c r="AN200" s="149">
        <f t="shared" si="438"/>
        <v>0</v>
      </c>
      <c r="AO200" s="149">
        <f t="shared" si="438"/>
        <v>0</v>
      </c>
      <c r="AP200" s="149">
        <f t="shared" si="438"/>
        <v>0</v>
      </c>
      <c r="AQ200" s="149">
        <f t="shared" si="438"/>
        <v>0</v>
      </c>
      <c r="AR200" s="149">
        <f t="shared" si="438"/>
        <v>0</v>
      </c>
      <c r="AS200" s="149">
        <f t="shared" si="438"/>
        <v>0</v>
      </c>
      <c r="AT200" s="149">
        <f t="shared" si="438"/>
        <v>0</v>
      </c>
      <c r="AU200" s="149">
        <f t="shared" si="438"/>
        <v>0</v>
      </c>
      <c r="AV200" s="149">
        <f t="shared" si="438"/>
        <v>0</v>
      </c>
      <c r="AW200" s="149">
        <f t="shared" si="438"/>
        <v>0</v>
      </c>
      <c r="AX200" s="149">
        <f t="shared" si="438"/>
        <v>0</v>
      </c>
      <c r="AY200" s="149">
        <f t="shared" si="438"/>
        <v>0</v>
      </c>
      <c r="AZ200" s="149">
        <f t="shared" si="438"/>
        <v>0</v>
      </c>
      <c r="BA200" s="149">
        <f t="shared" si="438"/>
        <v>0</v>
      </c>
      <c r="BB200" s="149">
        <f t="shared" ref="BB200:CG200" si="439">(BB$14&lt;$J200)*BA200*(1+$G200*($H200=BB$16))+(BB$14=$J200)*$M200*$E200+(BB$14&gt;$J200)*BA200*(1+$N200*($O200=BB$16))</f>
        <v>0</v>
      </c>
      <c r="BC200" s="149">
        <f t="shared" si="439"/>
        <v>0</v>
      </c>
      <c r="BD200" s="149">
        <f t="shared" si="439"/>
        <v>0</v>
      </c>
      <c r="BE200" s="149">
        <f t="shared" si="439"/>
        <v>0</v>
      </c>
      <c r="BF200" s="149">
        <f t="shared" si="439"/>
        <v>0</v>
      </c>
      <c r="BG200" s="149">
        <f t="shared" si="439"/>
        <v>0</v>
      </c>
      <c r="BH200" s="149">
        <f t="shared" si="439"/>
        <v>0</v>
      </c>
      <c r="BI200" s="149">
        <f t="shared" si="439"/>
        <v>0</v>
      </c>
      <c r="BJ200" s="149">
        <f t="shared" si="439"/>
        <v>0</v>
      </c>
      <c r="BK200" s="149">
        <f t="shared" si="439"/>
        <v>0</v>
      </c>
      <c r="BL200" s="149">
        <f t="shared" si="439"/>
        <v>0</v>
      </c>
      <c r="BM200" s="149">
        <f t="shared" si="439"/>
        <v>0</v>
      </c>
      <c r="BN200" s="149">
        <f t="shared" si="439"/>
        <v>0</v>
      </c>
      <c r="BO200" s="149">
        <f t="shared" si="439"/>
        <v>0</v>
      </c>
      <c r="BP200" s="149">
        <f t="shared" si="439"/>
        <v>0</v>
      </c>
      <c r="BQ200" s="149">
        <f t="shared" si="439"/>
        <v>0</v>
      </c>
      <c r="BR200" s="149">
        <f t="shared" si="439"/>
        <v>0</v>
      </c>
      <c r="BS200" s="149">
        <f t="shared" si="439"/>
        <v>0</v>
      </c>
      <c r="BT200" s="149">
        <f t="shared" si="439"/>
        <v>0</v>
      </c>
      <c r="BU200" s="149">
        <f t="shared" si="439"/>
        <v>0</v>
      </c>
      <c r="BV200" s="149">
        <f t="shared" si="439"/>
        <v>0</v>
      </c>
      <c r="BW200" s="149">
        <f t="shared" si="439"/>
        <v>0</v>
      </c>
      <c r="BX200" s="149">
        <f t="shared" si="439"/>
        <v>0</v>
      </c>
      <c r="BY200" s="149">
        <f t="shared" si="439"/>
        <v>0</v>
      </c>
      <c r="BZ200" s="149">
        <f t="shared" si="439"/>
        <v>0</v>
      </c>
      <c r="CA200" s="149">
        <f t="shared" si="439"/>
        <v>0</v>
      </c>
      <c r="CB200" s="149">
        <f t="shared" si="439"/>
        <v>0</v>
      </c>
      <c r="CC200" s="149">
        <f t="shared" si="439"/>
        <v>0</v>
      </c>
      <c r="CD200" s="149">
        <f t="shared" si="439"/>
        <v>0</v>
      </c>
      <c r="CE200" s="149">
        <f t="shared" si="439"/>
        <v>0</v>
      </c>
      <c r="CF200" s="149">
        <f t="shared" si="439"/>
        <v>0</v>
      </c>
      <c r="CG200" s="149">
        <f t="shared" si="439"/>
        <v>0</v>
      </c>
      <c r="CH200" s="149">
        <f t="shared" ref="CH200:DM200" si="440">(CH$14&lt;$J200)*CG200*(1+$G200*($H200=CH$16))+(CH$14=$J200)*$M200*$E200+(CH$14&gt;$J200)*CG200*(1+$N200*($O200=CH$16))</f>
        <v>0</v>
      </c>
      <c r="CI200" s="149">
        <f t="shared" si="440"/>
        <v>0</v>
      </c>
      <c r="CJ200" s="149">
        <f t="shared" si="440"/>
        <v>0</v>
      </c>
      <c r="CK200" s="149">
        <f t="shared" si="440"/>
        <v>0</v>
      </c>
      <c r="CL200" s="149">
        <f t="shared" si="440"/>
        <v>0</v>
      </c>
      <c r="CM200" s="149">
        <f t="shared" si="440"/>
        <v>0</v>
      </c>
      <c r="CN200" s="149">
        <f t="shared" si="440"/>
        <v>0</v>
      </c>
      <c r="CO200" s="149">
        <f t="shared" si="440"/>
        <v>0</v>
      </c>
      <c r="CP200" s="149">
        <f t="shared" si="440"/>
        <v>0</v>
      </c>
      <c r="CQ200" s="149">
        <f t="shared" si="440"/>
        <v>0</v>
      </c>
      <c r="CR200" s="149">
        <f t="shared" si="440"/>
        <v>0</v>
      </c>
      <c r="CS200" s="149">
        <f t="shared" si="440"/>
        <v>0</v>
      </c>
      <c r="CT200" s="149">
        <f t="shared" si="440"/>
        <v>0</v>
      </c>
      <c r="CU200" s="149">
        <f t="shared" si="440"/>
        <v>0</v>
      </c>
      <c r="CV200" s="149">
        <f t="shared" si="440"/>
        <v>0</v>
      </c>
      <c r="CW200" s="149">
        <f t="shared" si="440"/>
        <v>0</v>
      </c>
      <c r="CX200" s="149">
        <f t="shared" si="440"/>
        <v>0</v>
      </c>
      <c r="CY200" s="149">
        <f t="shared" si="440"/>
        <v>0</v>
      </c>
      <c r="CZ200" s="149">
        <f t="shared" si="440"/>
        <v>0</v>
      </c>
      <c r="DA200" s="149">
        <f t="shared" si="440"/>
        <v>0</v>
      </c>
      <c r="DB200" s="149">
        <f t="shared" si="440"/>
        <v>0</v>
      </c>
      <c r="DC200" s="149">
        <f t="shared" si="440"/>
        <v>0</v>
      </c>
      <c r="DD200" s="149">
        <f t="shared" si="440"/>
        <v>0</v>
      </c>
      <c r="DE200" s="149">
        <f t="shared" si="440"/>
        <v>0</v>
      </c>
      <c r="DF200" s="149">
        <f t="shared" si="440"/>
        <v>0</v>
      </c>
      <c r="DG200" s="149">
        <f t="shared" si="440"/>
        <v>0</v>
      </c>
      <c r="DH200" s="149">
        <f t="shared" si="440"/>
        <v>0</v>
      </c>
      <c r="DI200" s="149">
        <f t="shared" si="440"/>
        <v>0</v>
      </c>
      <c r="DJ200" s="149">
        <f t="shared" si="440"/>
        <v>0</v>
      </c>
      <c r="DK200" s="149">
        <f t="shared" si="440"/>
        <v>0</v>
      </c>
      <c r="DL200" s="149">
        <f t="shared" si="440"/>
        <v>0</v>
      </c>
      <c r="DM200" s="149">
        <f t="shared" si="440"/>
        <v>0</v>
      </c>
      <c r="DN200" s="149">
        <f t="shared" ref="DN200:EV200" si="441">(DN$14&lt;$J200)*DM200*(1+$G200*($H200=DN$16))+(DN$14=$J200)*$M200*$E200+(DN$14&gt;$J200)*DM200*(1+$N200*($O200=DN$16))</f>
        <v>0</v>
      </c>
      <c r="DO200" s="149">
        <f t="shared" si="441"/>
        <v>0</v>
      </c>
      <c r="DP200" s="149">
        <f t="shared" si="441"/>
        <v>0</v>
      </c>
      <c r="DQ200" s="149">
        <f t="shared" si="441"/>
        <v>0</v>
      </c>
      <c r="DR200" s="149">
        <f t="shared" si="441"/>
        <v>0</v>
      </c>
      <c r="DS200" s="149">
        <f t="shared" si="441"/>
        <v>0</v>
      </c>
      <c r="DT200" s="149">
        <f t="shared" si="441"/>
        <v>0</v>
      </c>
      <c r="DU200" s="149">
        <f t="shared" si="441"/>
        <v>0</v>
      </c>
      <c r="DV200" s="149">
        <f t="shared" si="441"/>
        <v>0</v>
      </c>
      <c r="DW200" s="149">
        <f t="shared" si="441"/>
        <v>0</v>
      </c>
      <c r="DX200" s="149">
        <f t="shared" si="441"/>
        <v>0</v>
      </c>
      <c r="DY200" s="149">
        <f t="shared" si="441"/>
        <v>0</v>
      </c>
      <c r="DZ200" s="149">
        <f t="shared" si="441"/>
        <v>0</v>
      </c>
      <c r="EA200" s="149">
        <f t="shared" si="441"/>
        <v>0</v>
      </c>
      <c r="EB200" s="149">
        <f t="shared" si="441"/>
        <v>0</v>
      </c>
      <c r="EC200" s="149">
        <f t="shared" si="441"/>
        <v>0</v>
      </c>
      <c r="ED200" s="149">
        <f t="shared" si="441"/>
        <v>0</v>
      </c>
      <c r="EE200" s="149">
        <f t="shared" si="441"/>
        <v>0</v>
      </c>
      <c r="EF200" s="149">
        <f t="shared" si="441"/>
        <v>0</v>
      </c>
      <c r="EG200" s="149">
        <f t="shared" si="441"/>
        <v>0</v>
      </c>
      <c r="EH200" s="149">
        <f t="shared" si="441"/>
        <v>0</v>
      </c>
      <c r="EI200" s="149">
        <f t="shared" si="441"/>
        <v>0</v>
      </c>
      <c r="EJ200" s="149">
        <f t="shared" si="441"/>
        <v>0</v>
      </c>
      <c r="EK200" s="149">
        <f t="shared" si="441"/>
        <v>0</v>
      </c>
      <c r="EL200" s="149">
        <f t="shared" si="441"/>
        <v>0</v>
      </c>
      <c r="EM200" s="149">
        <f t="shared" si="441"/>
        <v>0</v>
      </c>
      <c r="EN200" s="149">
        <f t="shared" si="441"/>
        <v>0</v>
      </c>
      <c r="EO200" s="149">
        <f t="shared" si="441"/>
        <v>0</v>
      </c>
      <c r="EP200" s="149">
        <f t="shared" si="441"/>
        <v>0</v>
      </c>
      <c r="EQ200" s="149">
        <f t="shared" si="441"/>
        <v>0</v>
      </c>
      <c r="ER200" s="149">
        <f t="shared" si="441"/>
        <v>0</v>
      </c>
      <c r="ES200" s="149">
        <f t="shared" si="441"/>
        <v>0</v>
      </c>
      <c r="ET200" s="149">
        <f t="shared" si="441"/>
        <v>0</v>
      </c>
      <c r="EU200" s="149">
        <f t="shared" si="441"/>
        <v>0</v>
      </c>
      <c r="EV200" s="149">
        <f t="shared" si="441"/>
        <v>0</v>
      </c>
      <c r="EW200" s="149">
        <f t="shared" si="310"/>
        <v>0</v>
      </c>
      <c r="EX200" s="149">
        <f t="shared" si="311"/>
        <v>0</v>
      </c>
      <c r="EY200" s="149">
        <f t="shared" si="312"/>
        <v>0</v>
      </c>
      <c r="EZ200" s="149">
        <f t="shared" si="313"/>
        <v>0</v>
      </c>
      <c r="FA200" s="149">
        <f t="shared" si="314"/>
        <v>0</v>
      </c>
      <c r="FB200" s="149">
        <f t="shared" si="315"/>
        <v>0</v>
      </c>
    </row>
    <row r="201" spans="2:158" ht="11.25" customHeight="1" outlineLevel="1" x14ac:dyDescent="0.2">
      <c r="B201" s="177"/>
      <c r="C201" s="288">
        <f t="shared" si="298"/>
        <v>37</v>
      </c>
      <c r="D201" s="288">
        <f t="shared" si="297"/>
        <v>0</v>
      </c>
      <c r="E201" s="291">
        <f t="shared" si="299"/>
        <v>0</v>
      </c>
      <c r="F201" s="297"/>
      <c r="G201" s="385"/>
      <c r="H201" s="185">
        <f t="shared" si="300"/>
        <v>2</v>
      </c>
      <c r="I201" s="292">
        <f t="shared" si="301"/>
        <v>31</v>
      </c>
      <c r="J201" s="289">
        <f t="shared" si="302"/>
        <v>43404</v>
      </c>
      <c r="K201" s="298"/>
      <c r="L201" s="187">
        <f t="shared" si="374"/>
        <v>0</v>
      </c>
      <c r="M201" s="186">
        <f t="shared" si="375"/>
        <v>0</v>
      </c>
      <c r="N201" s="385"/>
      <c r="O201" s="185">
        <f t="shared" si="376"/>
        <v>10</v>
      </c>
      <c r="Q201" s="186"/>
      <c r="R201" s="186"/>
      <c r="S201" s="186"/>
      <c r="U201" s="149">
        <f t="shared" si="377"/>
        <v>0</v>
      </c>
      <c r="V201" s="149">
        <f t="shared" ref="V201:BA201" si="442">(V$14&lt;$J201)*U201*(1+$G201*($H201=V$16))+(V$14=$J201)*$M201*$E201+(V$14&gt;$J201)*U201*(1+$N201*($O201=V$16))</f>
        <v>0</v>
      </c>
      <c r="W201" s="149">
        <f t="shared" si="442"/>
        <v>0</v>
      </c>
      <c r="X201" s="149">
        <f t="shared" si="442"/>
        <v>0</v>
      </c>
      <c r="Y201" s="149">
        <f t="shared" si="442"/>
        <v>0</v>
      </c>
      <c r="Z201" s="149">
        <f t="shared" si="442"/>
        <v>0</v>
      </c>
      <c r="AA201" s="149">
        <f t="shared" si="442"/>
        <v>0</v>
      </c>
      <c r="AB201" s="149">
        <f t="shared" si="442"/>
        <v>0</v>
      </c>
      <c r="AC201" s="149">
        <f t="shared" si="442"/>
        <v>0</v>
      </c>
      <c r="AD201" s="149">
        <f t="shared" si="442"/>
        <v>0</v>
      </c>
      <c r="AE201" s="149">
        <f t="shared" si="442"/>
        <v>0</v>
      </c>
      <c r="AF201" s="149">
        <f t="shared" si="442"/>
        <v>0</v>
      </c>
      <c r="AG201" s="149">
        <f t="shared" si="442"/>
        <v>0</v>
      </c>
      <c r="AH201" s="149">
        <f t="shared" si="442"/>
        <v>0</v>
      </c>
      <c r="AI201" s="149">
        <f t="shared" si="442"/>
        <v>0</v>
      </c>
      <c r="AJ201" s="149">
        <f t="shared" si="442"/>
        <v>0</v>
      </c>
      <c r="AK201" s="149">
        <f t="shared" si="442"/>
        <v>0</v>
      </c>
      <c r="AL201" s="149">
        <f t="shared" si="442"/>
        <v>0</v>
      </c>
      <c r="AM201" s="149">
        <f t="shared" si="442"/>
        <v>0</v>
      </c>
      <c r="AN201" s="149">
        <f t="shared" si="442"/>
        <v>0</v>
      </c>
      <c r="AO201" s="149">
        <f t="shared" si="442"/>
        <v>0</v>
      </c>
      <c r="AP201" s="149">
        <f t="shared" si="442"/>
        <v>0</v>
      </c>
      <c r="AQ201" s="149">
        <f t="shared" si="442"/>
        <v>0</v>
      </c>
      <c r="AR201" s="149">
        <f t="shared" si="442"/>
        <v>0</v>
      </c>
      <c r="AS201" s="149">
        <f t="shared" si="442"/>
        <v>0</v>
      </c>
      <c r="AT201" s="149">
        <f t="shared" si="442"/>
        <v>0</v>
      </c>
      <c r="AU201" s="149">
        <f t="shared" si="442"/>
        <v>0</v>
      </c>
      <c r="AV201" s="149">
        <f t="shared" si="442"/>
        <v>0</v>
      </c>
      <c r="AW201" s="149">
        <f t="shared" si="442"/>
        <v>0</v>
      </c>
      <c r="AX201" s="149">
        <f t="shared" si="442"/>
        <v>0</v>
      </c>
      <c r="AY201" s="149">
        <f t="shared" si="442"/>
        <v>0</v>
      </c>
      <c r="AZ201" s="149">
        <f t="shared" si="442"/>
        <v>0</v>
      </c>
      <c r="BA201" s="149">
        <f t="shared" si="442"/>
        <v>0</v>
      </c>
      <c r="BB201" s="149">
        <f t="shared" ref="BB201:CG201" si="443">(BB$14&lt;$J201)*BA201*(1+$G201*($H201=BB$16))+(BB$14=$J201)*$M201*$E201+(BB$14&gt;$J201)*BA201*(1+$N201*($O201=BB$16))</f>
        <v>0</v>
      </c>
      <c r="BC201" s="149">
        <f t="shared" si="443"/>
        <v>0</v>
      </c>
      <c r="BD201" s="149">
        <f t="shared" si="443"/>
        <v>0</v>
      </c>
      <c r="BE201" s="149">
        <f t="shared" si="443"/>
        <v>0</v>
      </c>
      <c r="BF201" s="149">
        <f t="shared" si="443"/>
        <v>0</v>
      </c>
      <c r="BG201" s="149">
        <f t="shared" si="443"/>
        <v>0</v>
      </c>
      <c r="BH201" s="149">
        <f t="shared" si="443"/>
        <v>0</v>
      </c>
      <c r="BI201" s="149">
        <f t="shared" si="443"/>
        <v>0</v>
      </c>
      <c r="BJ201" s="149">
        <f t="shared" si="443"/>
        <v>0</v>
      </c>
      <c r="BK201" s="149">
        <f t="shared" si="443"/>
        <v>0</v>
      </c>
      <c r="BL201" s="149">
        <f t="shared" si="443"/>
        <v>0</v>
      </c>
      <c r="BM201" s="149">
        <f t="shared" si="443"/>
        <v>0</v>
      </c>
      <c r="BN201" s="149">
        <f t="shared" si="443"/>
        <v>0</v>
      </c>
      <c r="BO201" s="149">
        <f t="shared" si="443"/>
        <v>0</v>
      </c>
      <c r="BP201" s="149">
        <f t="shared" si="443"/>
        <v>0</v>
      </c>
      <c r="BQ201" s="149">
        <f t="shared" si="443"/>
        <v>0</v>
      </c>
      <c r="BR201" s="149">
        <f t="shared" si="443"/>
        <v>0</v>
      </c>
      <c r="BS201" s="149">
        <f t="shared" si="443"/>
        <v>0</v>
      </c>
      <c r="BT201" s="149">
        <f t="shared" si="443"/>
        <v>0</v>
      </c>
      <c r="BU201" s="149">
        <f t="shared" si="443"/>
        <v>0</v>
      </c>
      <c r="BV201" s="149">
        <f t="shared" si="443"/>
        <v>0</v>
      </c>
      <c r="BW201" s="149">
        <f t="shared" si="443"/>
        <v>0</v>
      </c>
      <c r="BX201" s="149">
        <f t="shared" si="443"/>
        <v>0</v>
      </c>
      <c r="BY201" s="149">
        <f t="shared" si="443"/>
        <v>0</v>
      </c>
      <c r="BZ201" s="149">
        <f t="shared" si="443"/>
        <v>0</v>
      </c>
      <c r="CA201" s="149">
        <f t="shared" si="443"/>
        <v>0</v>
      </c>
      <c r="CB201" s="149">
        <f t="shared" si="443"/>
        <v>0</v>
      </c>
      <c r="CC201" s="149">
        <f t="shared" si="443"/>
        <v>0</v>
      </c>
      <c r="CD201" s="149">
        <f t="shared" si="443"/>
        <v>0</v>
      </c>
      <c r="CE201" s="149">
        <f t="shared" si="443"/>
        <v>0</v>
      </c>
      <c r="CF201" s="149">
        <f t="shared" si="443"/>
        <v>0</v>
      </c>
      <c r="CG201" s="149">
        <f t="shared" si="443"/>
        <v>0</v>
      </c>
      <c r="CH201" s="149">
        <f t="shared" ref="CH201:DM201" si="444">(CH$14&lt;$J201)*CG201*(1+$G201*($H201=CH$16))+(CH$14=$J201)*$M201*$E201+(CH$14&gt;$J201)*CG201*(1+$N201*($O201=CH$16))</f>
        <v>0</v>
      </c>
      <c r="CI201" s="149">
        <f t="shared" si="444"/>
        <v>0</v>
      </c>
      <c r="CJ201" s="149">
        <f t="shared" si="444"/>
        <v>0</v>
      </c>
      <c r="CK201" s="149">
        <f t="shared" si="444"/>
        <v>0</v>
      </c>
      <c r="CL201" s="149">
        <f t="shared" si="444"/>
        <v>0</v>
      </c>
      <c r="CM201" s="149">
        <f t="shared" si="444"/>
        <v>0</v>
      </c>
      <c r="CN201" s="149">
        <f t="shared" si="444"/>
        <v>0</v>
      </c>
      <c r="CO201" s="149">
        <f t="shared" si="444"/>
        <v>0</v>
      </c>
      <c r="CP201" s="149">
        <f t="shared" si="444"/>
        <v>0</v>
      </c>
      <c r="CQ201" s="149">
        <f t="shared" si="444"/>
        <v>0</v>
      </c>
      <c r="CR201" s="149">
        <f t="shared" si="444"/>
        <v>0</v>
      </c>
      <c r="CS201" s="149">
        <f t="shared" si="444"/>
        <v>0</v>
      </c>
      <c r="CT201" s="149">
        <f t="shared" si="444"/>
        <v>0</v>
      </c>
      <c r="CU201" s="149">
        <f t="shared" si="444"/>
        <v>0</v>
      </c>
      <c r="CV201" s="149">
        <f t="shared" si="444"/>
        <v>0</v>
      </c>
      <c r="CW201" s="149">
        <f t="shared" si="444"/>
        <v>0</v>
      </c>
      <c r="CX201" s="149">
        <f t="shared" si="444"/>
        <v>0</v>
      </c>
      <c r="CY201" s="149">
        <f t="shared" si="444"/>
        <v>0</v>
      </c>
      <c r="CZ201" s="149">
        <f t="shared" si="444"/>
        <v>0</v>
      </c>
      <c r="DA201" s="149">
        <f t="shared" si="444"/>
        <v>0</v>
      </c>
      <c r="DB201" s="149">
        <f t="shared" si="444"/>
        <v>0</v>
      </c>
      <c r="DC201" s="149">
        <f t="shared" si="444"/>
        <v>0</v>
      </c>
      <c r="DD201" s="149">
        <f t="shared" si="444"/>
        <v>0</v>
      </c>
      <c r="DE201" s="149">
        <f t="shared" si="444"/>
        <v>0</v>
      </c>
      <c r="DF201" s="149">
        <f t="shared" si="444"/>
        <v>0</v>
      </c>
      <c r="DG201" s="149">
        <f t="shared" si="444"/>
        <v>0</v>
      </c>
      <c r="DH201" s="149">
        <f t="shared" si="444"/>
        <v>0</v>
      </c>
      <c r="DI201" s="149">
        <f t="shared" si="444"/>
        <v>0</v>
      </c>
      <c r="DJ201" s="149">
        <f t="shared" si="444"/>
        <v>0</v>
      </c>
      <c r="DK201" s="149">
        <f t="shared" si="444"/>
        <v>0</v>
      </c>
      <c r="DL201" s="149">
        <f t="shared" si="444"/>
        <v>0</v>
      </c>
      <c r="DM201" s="149">
        <f t="shared" si="444"/>
        <v>0</v>
      </c>
      <c r="DN201" s="149">
        <f t="shared" ref="DN201:EV201" si="445">(DN$14&lt;$J201)*DM201*(1+$G201*($H201=DN$16))+(DN$14=$J201)*$M201*$E201+(DN$14&gt;$J201)*DM201*(1+$N201*($O201=DN$16))</f>
        <v>0</v>
      </c>
      <c r="DO201" s="149">
        <f t="shared" si="445"/>
        <v>0</v>
      </c>
      <c r="DP201" s="149">
        <f t="shared" si="445"/>
        <v>0</v>
      </c>
      <c r="DQ201" s="149">
        <f t="shared" si="445"/>
        <v>0</v>
      </c>
      <c r="DR201" s="149">
        <f t="shared" si="445"/>
        <v>0</v>
      </c>
      <c r="DS201" s="149">
        <f t="shared" si="445"/>
        <v>0</v>
      </c>
      <c r="DT201" s="149">
        <f t="shared" si="445"/>
        <v>0</v>
      </c>
      <c r="DU201" s="149">
        <f t="shared" si="445"/>
        <v>0</v>
      </c>
      <c r="DV201" s="149">
        <f t="shared" si="445"/>
        <v>0</v>
      </c>
      <c r="DW201" s="149">
        <f t="shared" si="445"/>
        <v>0</v>
      </c>
      <c r="DX201" s="149">
        <f t="shared" si="445"/>
        <v>0</v>
      </c>
      <c r="DY201" s="149">
        <f t="shared" si="445"/>
        <v>0</v>
      </c>
      <c r="DZ201" s="149">
        <f t="shared" si="445"/>
        <v>0</v>
      </c>
      <c r="EA201" s="149">
        <f t="shared" si="445"/>
        <v>0</v>
      </c>
      <c r="EB201" s="149">
        <f t="shared" si="445"/>
        <v>0</v>
      </c>
      <c r="EC201" s="149">
        <f t="shared" si="445"/>
        <v>0</v>
      </c>
      <c r="ED201" s="149">
        <f t="shared" si="445"/>
        <v>0</v>
      </c>
      <c r="EE201" s="149">
        <f t="shared" si="445"/>
        <v>0</v>
      </c>
      <c r="EF201" s="149">
        <f t="shared" si="445"/>
        <v>0</v>
      </c>
      <c r="EG201" s="149">
        <f t="shared" si="445"/>
        <v>0</v>
      </c>
      <c r="EH201" s="149">
        <f t="shared" si="445"/>
        <v>0</v>
      </c>
      <c r="EI201" s="149">
        <f t="shared" si="445"/>
        <v>0</v>
      </c>
      <c r="EJ201" s="149">
        <f t="shared" si="445"/>
        <v>0</v>
      </c>
      <c r="EK201" s="149">
        <f t="shared" si="445"/>
        <v>0</v>
      </c>
      <c r="EL201" s="149">
        <f t="shared" si="445"/>
        <v>0</v>
      </c>
      <c r="EM201" s="149">
        <f t="shared" si="445"/>
        <v>0</v>
      </c>
      <c r="EN201" s="149">
        <f t="shared" si="445"/>
        <v>0</v>
      </c>
      <c r="EO201" s="149">
        <f t="shared" si="445"/>
        <v>0</v>
      </c>
      <c r="EP201" s="149">
        <f t="shared" si="445"/>
        <v>0</v>
      </c>
      <c r="EQ201" s="149">
        <f t="shared" si="445"/>
        <v>0</v>
      </c>
      <c r="ER201" s="149">
        <f t="shared" si="445"/>
        <v>0</v>
      </c>
      <c r="ES201" s="149">
        <f t="shared" si="445"/>
        <v>0</v>
      </c>
      <c r="ET201" s="149">
        <f t="shared" si="445"/>
        <v>0</v>
      </c>
      <c r="EU201" s="149">
        <f t="shared" si="445"/>
        <v>0</v>
      </c>
      <c r="EV201" s="149">
        <f t="shared" si="445"/>
        <v>0</v>
      </c>
      <c r="EW201" s="149">
        <f t="shared" si="310"/>
        <v>0</v>
      </c>
      <c r="EX201" s="149">
        <f t="shared" si="311"/>
        <v>0</v>
      </c>
      <c r="EY201" s="149">
        <f t="shared" si="312"/>
        <v>0</v>
      </c>
      <c r="EZ201" s="149">
        <f t="shared" si="313"/>
        <v>0</v>
      </c>
      <c r="FA201" s="149">
        <f t="shared" si="314"/>
        <v>0</v>
      </c>
      <c r="FB201" s="149">
        <f t="shared" si="315"/>
        <v>0</v>
      </c>
    </row>
    <row r="202" spans="2:158" ht="11.25" customHeight="1" outlineLevel="1" x14ac:dyDescent="0.2">
      <c r="B202" s="177"/>
      <c r="C202" s="288">
        <f t="shared" si="298"/>
        <v>38</v>
      </c>
      <c r="D202" s="288">
        <f t="shared" si="297"/>
        <v>0</v>
      </c>
      <c r="E202" s="291">
        <f t="shared" si="299"/>
        <v>0</v>
      </c>
      <c r="F202" s="297"/>
      <c r="G202" s="385"/>
      <c r="H202" s="185">
        <f t="shared" si="300"/>
        <v>2</v>
      </c>
      <c r="I202" s="292">
        <f t="shared" si="301"/>
        <v>31</v>
      </c>
      <c r="J202" s="289">
        <f t="shared" si="302"/>
        <v>43404</v>
      </c>
      <c r="K202" s="298"/>
      <c r="L202" s="187">
        <f t="shared" si="374"/>
        <v>0</v>
      </c>
      <c r="M202" s="186">
        <f t="shared" si="375"/>
        <v>0</v>
      </c>
      <c r="N202" s="385"/>
      <c r="O202" s="185">
        <f t="shared" si="376"/>
        <v>10</v>
      </c>
      <c r="Q202" s="186"/>
      <c r="R202" s="186"/>
      <c r="S202" s="186"/>
      <c r="U202" s="149">
        <f t="shared" si="377"/>
        <v>0</v>
      </c>
      <c r="V202" s="149">
        <f t="shared" ref="V202:BA202" si="446">(V$14&lt;$J202)*U202*(1+$G202*($H202=V$16))+(V$14=$J202)*$M202*$E202+(V$14&gt;$J202)*U202*(1+$N202*($O202=V$16))</f>
        <v>0</v>
      </c>
      <c r="W202" s="149">
        <f t="shared" si="446"/>
        <v>0</v>
      </c>
      <c r="X202" s="149">
        <f t="shared" si="446"/>
        <v>0</v>
      </c>
      <c r="Y202" s="149">
        <f t="shared" si="446"/>
        <v>0</v>
      </c>
      <c r="Z202" s="149">
        <f t="shared" si="446"/>
        <v>0</v>
      </c>
      <c r="AA202" s="149">
        <f t="shared" si="446"/>
        <v>0</v>
      </c>
      <c r="AB202" s="149">
        <f t="shared" si="446"/>
        <v>0</v>
      </c>
      <c r="AC202" s="149">
        <f t="shared" si="446"/>
        <v>0</v>
      </c>
      <c r="AD202" s="149">
        <f t="shared" si="446"/>
        <v>0</v>
      </c>
      <c r="AE202" s="149">
        <f t="shared" si="446"/>
        <v>0</v>
      </c>
      <c r="AF202" s="149">
        <f t="shared" si="446"/>
        <v>0</v>
      </c>
      <c r="AG202" s="149">
        <f t="shared" si="446"/>
        <v>0</v>
      </c>
      <c r="AH202" s="149">
        <f t="shared" si="446"/>
        <v>0</v>
      </c>
      <c r="AI202" s="149">
        <f t="shared" si="446"/>
        <v>0</v>
      </c>
      <c r="AJ202" s="149">
        <f t="shared" si="446"/>
        <v>0</v>
      </c>
      <c r="AK202" s="149">
        <f t="shared" si="446"/>
        <v>0</v>
      </c>
      <c r="AL202" s="149">
        <f t="shared" si="446"/>
        <v>0</v>
      </c>
      <c r="AM202" s="149">
        <f t="shared" si="446"/>
        <v>0</v>
      </c>
      <c r="AN202" s="149">
        <f t="shared" si="446"/>
        <v>0</v>
      </c>
      <c r="AO202" s="149">
        <f t="shared" si="446"/>
        <v>0</v>
      </c>
      <c r="AP202" s="149">
        <f t="shared" si="446"/>
        <v>0</v>
      </c>
      <c r="AQ202" s="149">
        <f t="shared" si="446"/>
        <v>0</v>
      </c>
      <c r="AR202" s="149">
        <f t="shared" si="446"/>
        <v>0</v>
      </c>
      <c r="AS202" s="149">
        <f t="shared" si="446"/>
        <v>0</v>
      </c>
      <c r="AT202" s="149">
        <f t="shared" si="446"/>
        <v>0</v>
      </c>
      <c r="AU202" s="149">
        <f t="shared" si="446"/>
        <v>0</v>
      </c>
      <c r="AV202" s="149">
        <f t="shared" si="446"/>
        <v>0</v>
      </c>
      <c r="AW202" s="149">
        <f t="shared" si="446"/>
        <v>0</v>
      </c>
      <c r="AX202" s="149">
        <f t="shared" si="446"/>
        <v>0</v>
      </c>
      <c r="AY202" s="149">
        <f t="shared" si="446"/>
        <v>0</v>
      </c>
      <c r="AZ202" s="149">
        <f t="shared" si="446"/>
        <v>0</v>
      </c>
      <c r="BA202" s="149">
        <f t="shared" si="446"/>
        <v>0</v>
      </c>
      <c r="BB202" s="149">
        <f t="shared" ref="BB202:CG202" si="447">(BB$14&lt;$J202)*BA202*(1+$G202*($H202=BB$16))+(BB$14=$J202)*$M202*$E202+(BB$14&gt;$J202)*BA202*(1+$N202*($O202=BB$16))</f>
        <v>0</v>
      </c>
      <c r="BC202" s="149">
        <f t="shared" si="447"/>
        <v>0</v>
      </c>
      <c r="BD202" s="149">
        <f t="shared" si="447"/>
        <v>0</v>
      </c>
      <c r="BE202" s="149">
        <f t="shared" si="447"/>
        <v>0</v>
      </c>
      <c r="BF202" s="149">
        <f t="shared" si="447"/>
        <v>0</v>
      </c>
      <c r="BG202" s="149">
        <f t="shared" si="447"/>
        <v>0</v>
      </c>
      <c r="BH202" s="149">
        <f t="shared" si="447"/>
        <v>0</v>
      </c>
      <c r="BI202" s="149">
        <f t="shared" si="447"/>
        <v>0</v>
      </c>
      <c r="BJ202" s="149">
        <f t="shared" si="447"/>
        <v>0</v>
      </c>
      <c r="BK202" s="149">
        <f t="shared" si="447"/>
        <v>0</v>
      </c>
      <c r="BL202" s="149">
        <f t="shared" si="447"/>
        <v>0</v>
      </c>
      <c r="BM202" s="149">
        <f t="shared" si="447"/>
        <v>0</v>
      </c>
      <c r="BN202" s="149">
        <f t="shared" si="447"/>
        <v>0</v>
      </c>
      <c r="BO202" s="149">
        <f t="shared" si="447"/>
        <v>0</v>
      </c>
      <c r="BP202" s="149">
        <f t="shared" si="447"/>
        <v>0</v>
      </c>
      <c r="BQ202" s="149">
        <f t="shared" si="447"/>
        <v>0</v>
      </c>
      <c r="BR202" s="149">
        <f t="shared" si="447"/>
        <v>0</v>
      </c>
      <c r="BS202" s="149">
        <f t="shared" si="447"/>
        <v>0</v>
      </c>
      <c r="BT202" s="149">
        <f t="shared" si="447"/>
        <v>0</v>
      </c>
      <c r="BU202" s="149">
        <f t="shared" si="447"/>
        <v>0</v>
      </c>
      <c r="BV202" s="149">
        <f t="shared" si="447"/>
        <v>0</v>
      </c>
      <c r="BW202" s="149">
        <f t="shared" si="447"/>
        <v>0</v>
      </c>
      <c r="BX202" s="149">
        <f t="shared" si="447"/>
        <v>0</v>
      </c>
      <c r="BY202" s="149">
        <f t="shared" si="447"/>
        <v>0</v>
      </c>
      <c r="BZ202" s="149">
        <f t="shared" si="447"/>
        <v>0</v>
      </c>
      <c r="CA202" s="149">
        <f t="shared" si="447"/>
        <v>0</v>
      </c>
      <c r="CB202" s="149">
        <f t="shared" si="447"/>
        <v>0</v>
      </c>
      <c r="CC202" s="149">
        <f t="shared" si="447"/>
        <v>0</v>
      </c>
      <c r="CD202" s="149">
        <f t="shared" si="447"/>
        <v>0</v>
      </c>
      <c r="CE202" s="149">
        <f t="shared" si="447"/>
        <v>0</v>
      </c>
      <c r="CF202" s="149">
        <f t="shared" si="447"/>
        <v>0</v>
      </c>
      <c r="CG202" s="149">
        <f t="shared" si="447"/>
        <v>0</v>
      </c>
      <c r="CH202" s="149">
        <f t="shared" ref="CH202:DM202" si="448">(CH$14&lt;$J202)*CG202*(1+$G202*($H202=CH$16))+(CH$14=$J202)*$M202*$E202+(CH$14&gt;$J202)*CG202*(1+$N202*($O202=CH$16))</f>
        <v>0</v>
      </c>
      <c r="CI202" s="149">
        <f t="shared" si="448"/>
        <v>0</v>
      </c>
      <c r="CJ202" s="149">
        <f t="shared" si="448"/>
        <v>0</v>
      </c>
      <c r="CK202" s="149">
        <f t="shared" si="448"/>
        <v>0</v>
      </c>
      <c r="CL202" s="149">
        <f t="shared" si="448"/>
        <v>0</v>
      </c>
      <c r="CM202" s="149">
        <f t="shared" si="448"/>
        <v>0</v>
      </c>
      <c r="CN202" s="149">
        <f t="shared" si="448"/>
        <v>0</v>
      </c>
      <c r="CO202" s="149">
        <f t="shared" si="448"/>
        <v>0</v>
      </c>
      <c r="CP202" s="149">
        <f t="shared" si="448"/>
        <v>0</v>
      </c>
      <c r="CQ202" s="149">
        <f t="shared" si="448"/>
        <v>0</v>
      </c>
      <c r="CR202" s="149">
        <f t="shared" si="448"/>
        <v>0</v>
      </c>
      <c r="CS202" s="149">
        <f t="shared" si="448"/>
        <v>0</v>
      </c>
      <c r="CT202" s="149">
        <f t="shared" si="448"/>
        <v>0</v>
      </c>
      <c r="CU202" s="149">
        <f t="shared" si="448"/>
        <v>0</v>
      </c>
      <c r="CV202" s="149">
        <f t="shared" si="448"/>
        <v>0</v>
      </c>
      <c r="CW202" s="149">
        <f t="shared" si="448"/>
        <v>0</v>
      </c>
      <c r="CX202" s="149">
        <f t="shared" si="448"/>
        <v>0</v>
      </c>
      <c r="CY202" s="149">
        <f t="shared" si="448"/>
        <v>0</v>
      </c>
      <c r="CZ202" s="149">
        <f t="shared" si="448"/>
        <v>0</v>
      </c>
      <c r="DA202" s="149">
        <f t="shared" si="448"/>
        <v>0</v>
      </c>
      <c r="DB202" s="149">
        <f t="shared" si="448"/>
        <v>0</v>
      </c>
      <c r="DC202" s="149">
        <f t="shared" si="448"/>
        <v>0</v>
      </c>
      <c r="DD202" s="149">
        <f t="shared" si="448"/>
        <v>0</v>
      </c>
      <c r="DE202" s="149">
        <f t="shared" si="448"/>
        <v>0</v>
      </c>
      <c r="DF202" s="149">
        <f t="shared" si="448"/>
        <v>0</v>
      </c>
      <c r="DG202" s="149">
        <f t="shared" si="448"/>
        <v>0</v>
      </c>
      <c r="DH202" s="149">
        <f t="shared" si="448"/>
        <v>0</v>
      </c>
      <c r="DI202" s="149">
        <f t="shared" si="448"/>
        <v>0</v>
      </c>
      <c r="DJ202" s="149">
        <f t="shared" si="448"/>
        <v>0</v>
      </c>
      <c r="DK202" s="149">
        <f t="shared" si="448"/>
        <v>0</v>
      </c>
      <c r="DL202" s="149">
        <f t="shared" si="448"/>
        <v>0</v>
      </c>
      <c r="DM202" s="149">
        <f t="shared" si="448"/>
        <v>0</v>
      </c>
      <c r="DN202" s="149">
        <f t="shared" ref="DN202:EV202" si="449">(DN$14&lt;$J202)*DM202*(1+$G202*($H202=DN$16))+(DN$14=$J202)*$M202*$E202+(DN$14&gt;$J202)*DM202*(1+$N202*($O202=DN$16))</f>
        <v>0</v>
      </c>
      <c r="DO202" s="149">
        <f t="shared" si="449"/>
        <v>0</v>
      </c>
      <c r="DP202" s="149">
        <f t="shared" si="449"/>
        <v>0</v>
      </c>
      <c r="DQ202" s="149">
        <f t="shared" si="449"/>
        <v>0</v>
      </c>
      <c r="DR202" s="149">
        <f t="shared" si="449"/>
        <v>0</v>
      </c>
      <c r="DS202" s="149">
        <f t="shared" si="449"/>
        <v>0</v>
      </c>
      <c r="DT202" s="149">
        <f t="shared" si="449"/>
        <v>0</v>
      </c>
      <c r="DU202" s="149">
        <f t="shared" si="449"/>
        <v>0</v>
      </c>
      <c r="DV202" s="149">
        <f t="shared" si="449"/>
        <v>0</v>
      </c>
      <c r="DW202" s="149">
        <f t="shared" si="449"/>
        <v>0</v>
      </c>
      <c r="DX202" s="149">
        <f t="shared" si="449"/>
        <v>0</v>
      </c>
      <c r="DY202" s="149">
        <f t="shared" si="449"/>
        <v>0</v>
      </c>
      <c r="DZ202" s="149">
        <f t="shared" si="449"/>
        <v>0</v>
      </c>
      <c r="EA202" s="149">
        <f t="shared" si="449"/>
        <v>0</v>
      </c>
      <c r="EB202" s="149">
        <f t="shared" si="449"/>
        <v>0</v>
      </c>
      <c r="EC202" s="149">
        <f t="shared" si="449"/>
        <v>0</v>
      </c>
      <c r="ED202" s="149">
        <f t="shared" si="449"/>
        <v>0</v>
      </c>
      <c r="EE202" s="149">
        <f t="shared" si="449"/>
        <v>0</v>
      </c>
      <c r="EF202" s="149">
        <f t="shared" si="449"/>
        <v>0</v>
      </c>
      <c r="EG202" s="149">
        <f t="shared" si="449"/>
        <v>0</v>
      </c>
      <c r="EH202" s="149">
        <f t="shared" si="449"/>
        <v>0</v>
      </c>
      <c r="EI202" s="149">
        <f t="shared" si="449"/>
        <v>0</v>
      </c>
      <c r="EJ202" s="149">
        <f t="shared" si="449"/>
        <v>0</v>
      </c>
      <c r="EK202" s="149">
        <f t="shared" si="449"/>
        <v>0</v>
      </c>
      <c r="EL202" s="149">
        <f t="shared" si="449"/>
        <v>0</v>
      </c>
      <c r="EM202" s="149">
        <f t="shared" si="449"/>
        <v>0</v>
      </c>
      <c r="EN202" s="149">
        <f t="shared" si="449"/>
        <v>0</v>
      </c>
      <c r="EO202" s="149">
        <f t="shared" si="449"/>
        <v>0</v>
      </c>
      <c r="EP202" s="149">
        <f t="shared" si="449"/>
        <v>0</v>
      </c>
      <c r="EQ202" s="149">
        <f t="shared" si="449"/>
        <v>0</v>
      </c>
      <c r="ER202" s="149">
        <f t="shared" si="449"/>
        <v>0</v>
      </c>
      <c r="ES202" s="149">
        <f t="shared" si="449"/>
        <v>0</v>
      </c>
      <c r="ET202" s="149">
        <f t="shared" si="449"/>
        <v>0</v>
      </c>
      <c r="EU202" s="149">
        <f t="shared" si="449"/>
        <v>0</v>
      </c>
      <c r="EV202" s="149">
        <f t="shared" si="449"/>
        <v>0</v>
      </c>
      <c r="EW202" s="149">
        <f t="shared" si="310"/>
        <v>0</v>
      </c>
      <c r="EX202" s="149">
        <f t="shared" si="311"/>
        <v>0</v>
      </c>
      <c r="EY202" s="149">
        <f t="shared" si="312"/>
        <v>0</v>
      </c>
      <c r="EZ202" s="149">
        <f t="shared" si="313"/>
        <v>0</v>
      </c>
      <c r="FA202" s="149">
        <f t="shared" si="314"/>
        <v>0</v>
      </c>
      <c r="FB202" s="149">
        <f t="shared" si="315"/>
        <v>0</v>
      </c>
    </row>
    <row r="203" spans="2:158" ht="11.25" customHeight="1" outlineLevel="1" x14ac:dyDescent="0.2">
      <c r="B203" s="177"/>
      <c r="C203" s="288">
        <f t="shared" si="298"/>
        <v>39</v>
      </c>
      <c r="D203" s="288">
        <f t="shared" si="297"/>
        <v>0</v>
      </c>
      <c r="E203" s="291">
        <f t="shared" si="299"/>
        <v>0</v>
      </c>
      <c r="F203" s="297"/>
      <c r="G203" s="385"/>
      <c r="H203" s="185">
        <f t="shared" si="300"/>
        <v>2</v>
      </c>
      <c r="I203" s="292">
        <f t="shared" si="301"/>
        <v>31</v>
      </c>
      <c r="J203" s="289">
        <f t="shared" si="302"/>
        <v>43404</v>
      </c>
      <c r="K203" s="298"/>
      <c r="L203" s="187">
        <f t="shared" si="374"/>
        <v>0</v>
      </c>
      <c r="M203" s="186">
        <f t="shared" si="375"/>
        <v>0</v>
      </c>
      <c r="N203" s="385"/>
      <c r="O203" s="185">
        <f t="shared" si="376"/>
        <v>10</v>
      </c>
      <c r="Q203" s="186"/>
      <c r="R203" s="186"/>
      <c r="S203" s="186"/>
      <c r="U203" s="149">
        <f t="shared" si="377"/>
        <v>0</v>
      </c>
      <c r="V203" s="149">
        <f t="shared" ref="V203:BA203" si="450">(V$14&lt;$J203)*U203*(1+$G203*($H203=V$16))+(V$14=$J203)*$M203*$E203+(V$14&gt;$J203)*U203*(1+$N203*($O203=V$16))</f>
        <v>0</v>
      </c>
      <c r="W203" s="149">
        <f t="shared" si="450"/>
        <v>0</v>
      </c>
      <c r="X203" s="149">
        <f t="shared" si="450"/>
        <v>0</v>
      </c>
      <c r="Y203" s="149">
        <f t="shared" si="450"/>
        <v>0</v>
      </c>
      <c r="Z203" s="149">
        <f t="shared" si="450"/>
        <v>0</v>
      </c>
      <c r="AA203" s="149">
        <f t="shared" si="450"/>
        <v>0</v>
      </c>
      <c r="AB203" s="149">
        <f t="shared" si="450"/>
        <v>0</v>
      </c>
      <c r="AC203" s="149">
        <f t="shared" si="450"/>
        <v>0</v>
      </c>
      <c r="AD203" s="149">
        <f t="shared" si="450"/>
        <v>0</v>
      </c>
      <c r="AE203" s="149">
        <f t="shared" si="450"/>
        <v>0</v>
      </c>
      <c r="AF203" s="149">
        <f t="shared" si="450"/>
        <v>0</v>
      </c>
      <c r="AG203" s="149">
        <f t="shared" si="450"/>
        <v>0</v>
      </c>
      <c r="AH203" s="149">
        <f t="shared" si="450"/>
        <v>0</v>
      </c>
      <c r="AI203" s="149">
        <f t="shared" si="450"/>
        <v>0</v>
      </c>
      <c r="AJ203" s="149">
        <f t="shared" si="450"/>
        <v>0</v>
      </c>
      <c r="AK203" s="149">
        <f t="shared" si="450"/>
        <v>0</v>
      </c>
      <c r="AL203" s="149">
        <f t="shared" si="450"/>
        <v>0</v>
      </c>
      <c r="AM203" s="149">
        <f t="shared" si="450"/>
        <v>0</v>
      </c>
      <c r="AN203" s="149">
        <f t="shared" si="450"/>
        <v>0</v>
      </c>
      <c r="AO203" s="149">
        <f t="shared" si="450"/>
        <v>0</v>
      </c>
      <c r="AP203" s="149">
        <f t="shared" si="450"/>
        <v>0</v>
      </c>
      <c r="AQ203" s="149">
        <f t="shared" si="450"/>
        <v>0</v>
      </c>
      <c r="AR203" s="149">
        <f t="shared" si="450"/>
        <v>0</v>
      </c>
      <c r="AS203" s="149">
        <f t="shared" si="450"/>
        <v>0</v>
      </c>
      <c r="AT203" s="149">
        <f t="shared" si="450"/>
        <v>0</v>
      </c>
      <c r="AU203" s="149">
        <f t="shared" si="450"/>
        <v>0</v>
      </c>
      <c r="AV203" s="149">
        <f t="shared" si="450"/>
        <v>0</v>
      </c>
      <c r="AW203" s="149">
        <f t="shared" si="450"/>
        <v>0</v>
      </c>
      <c r="AX203" s="149">
        <f t="shared" si="450"/>
        <v>0</v>
      </c>
      <c r="AY203" s="149">
        <f t="shared" si="450"/>
        <v>0</v>
      </c>
      <c r="AZ203" s="149">
        <f t="shared" si="450"/>
        <v>0</v>
      </c>
      <c r="BA203" s="149">
        <f t="shared" si="450"/>
        <v>0</v>
      </c>
      <c r="BB203" s="149">
        <f t="shared" ref="BB203:CG203" si="451">(BB$14&lt;$J203)*BA203*(1+$G203*($H203=BB$16))+(BB$14=$J203)*$M203*$E203+(BB$14&gt;$J203)*BA203*(1+$N203*($O203=BB$16))</f>
        <v>0</v>
      </c>
      <c r="BC203" s="149">
        <f t="shared" si="451"/>
        <v>0</v>
      </c>
      <c r="BD203" s="149">
        <f t="shared" si="451"/>
        <v>0</v>
      </c>
      <c r="BE203" s="149">
        <f t="shared" si="451"/>
        <v>0</v>
      </c>
      <c r="BF203" s="149">
        <f t="shared" si="451"/>
        <v>0</v>
      </c>
      <c r="BG203" s="149">
        <f t="shared" si="451"/>
        <v>0</v>
      </c>
      <c r="BH203" s="149">
        <f t="shared" si="451"/>
        <v>0</v>
      </c>
      <c r="BI203" s="149">
        <f t="shared" si="451"/>
        <v>0</v>
      </c>
      <c r="BJ203" s="149">
        <f t="shared" si="451"/>
        <v>0</v>
      </c>
      <c r="BK203" s="149">
        <f t="shared" si="451"/>
        <v>0</v>
      </c>
      <c r="BL203" s="149">
        <f t="shared" si="451"/>
        <v>0</v>
      </c>
      <c r="BM203" s="149">
        <f t="shared" si="451"/>
        <v>0</v>
      </c>
      <c r="BN203" s="149">
        <f t="shared" si="451"/>
        <v>0</v>
      </c>
      <c r="BO203" s="149">
        <f t="shared" si="451"/>
        <v>0</v>
      </c>
      <c r="BP203" s="149">
        <f t="shared" si="451"/>
        <v>0</v>
      </c>
      <c r="BQ203" s="149">
        <f t="shared" si="451"/>
        <v>0</v>
      </c>
      <c r="BR203" s="149">
        <f t="shared" si="451"/>
        <v>0</v>
      </c>
      <c r="BS203" s="149">
        <f t="shared" si="451"/>
        <v>0</v>
      </c>
      <c r="BT203" s="149">
        <f t="shared" si="451"/>
        <v>0</v>
      </c>
      <c r="BU203" s="149">
        <f t="shared" si="451"/>
        <v>0</v>
      </c>
      <c r="BV203" s="149">
        <f t="shared" si="451"/>
        <v>0</v>
      </c>
      <c r="BW203" s="149">
        <f t="shared" si="451"/>
        <v>0</v>
      </c>
      <c r="BX203" s="149">
        <f t="shared" si="451"/>
        <v>0</v>
      </c>
      <c r="BY203" s="149">
        <f t="shared" si="451"/>
        <v>0</v>
      </c>
      <c r="BZ203" s="149">
        <f t="shared" si="451"/>
        <v>0</v>
      </c>
      <c r="CA203" s="149">
        <f t="shared" si="451"/>
        <v>0</v>
      </c>
      <c r="CB203" s="149">
        <f t="shared" si="451"/>
        <v>0</v>
      </c>
      <c r="CC203" s="149">
        <f t="shared" si="451"/>
        <v>0</v>
      </c>
      <c r="CD203" s="149">
        <f t="shared" si="451"/>
        <v>0</v>
      </c>
      <c r="CE203" s="149">
        <f t="shared" si="451"/>
        <v>0</v>
      </c>
      <c r="CF203" s="149">
        <f t="shared" si="451"/>
        <v>0</v>
      </c>
      <c r="CG203" s="149">
        <f t="shared" si="451"/>
        <v>0</v>
      </c>
      <c r="CH203" s="149">
        <f t="shared" ref="CH203:DM203" si="452">(CH$14&lt;$J203)*CG203*(1+$G203*($H203=CH$16))+(CH$14=$J203)*$M203*$E203+(CH$14&gt;$J203)*CG203*(1+$N203*($O203=CH$16))</f>
        <v>0</v>
      </c>
      <c r="CI203" s="149">
        <f t="shared" si="452"/>
        <v>0</v>
      </c>
      <c r="CJ203" s="149">
        <f t="shared" si="452"/>
        <v>0</v>
      </c>
      <c r="CK203" s="149">
        <f t="shared" si="452"/>
        <v>0</v>
      </c>
      <c r="CL203" s="149">
        <f t="shared" si="452"/>
        <v>0</v>
      </c>
      <c r="CM203" s="149">
        <f t="shared" si="452"/>
        <v>0</v>
      </c>
      <c r="CN203" s="149">
        <f t="shared" si="452"/>
        <v>0</v>
      </c>
      <c r="CO203" s="149">
        <f t="shared" si="452"/>
        <v>0</v>
      </c>
      <c r="CP203" s="149">
        <f t="shared" si="452"/>
        <v>0</v>
      </c>
      <c r="CQ203" s="149">
        <f t="shared" si="452"/>
        <v>0</v>
      </c>
      <c r="CR203" s="149">
        <f t="shared" si="452"/>
        <v>0</v>
      </c>
      <c r="CS203" s="149">
        <f t="shared" si="452"/>
        <v>0</v>
      </c>
      <c r="CT203" s="149">
        <f t="shared" si="452"/>
        <v>0</v>
      </c>
      <c r="CU203" s="149">
        <f t="shared" si="452"/>
        <v>0</v>
      </c>
      <c r="CV203" s="149">
        <f t="shared" si="452"/>
        <v>0</v>
      </c>
      <c r="CW203" s="149">
        <f t="shared" si="452"/>
        <v>0</v>
      </c>
      <c r="CX203" s="149">
        <f t="shared" si="452"/>
        <v>0</v>
      </c>
      <c r="CY203" s="149">
        <f t="shared" si="452"/>
        <v>0</v>
      </c>
      <c r="CZ203" s="149">
        <f t="shared" si="452"/>
        <v>0</v>
      </c>
      <c r="DA203" s="149">
        <f t="shared" si="452"/>
        <v>0</v>
      </c>
      <c r="DB203" s="149">
        <f t="shared" si="452"/>
        <v>0</v>
      </c>
      <c r="DC203" s="149">
        <f t="shared" si="452"/>
        <v>0</v>
      </c>
      <c r="DD203" s="149">
        <f t="shared" si="452"/>
        <v>0</v>
      </c>
      <c r="DE203" s="149">
        <f t="shared" si="452"/>
        <v>0</v>
      </c>
      <c r="DF203" s="149">
        <f t="shared" si="452"/>
        <v>0</v>
      </c>
      <c r="DG203" s="149">
        <f t="shared" si="452"/>
        <v>0</v>
      </c>
      <c r="DH203" s="149">
        <f t="shared" si="452"/>
        <v>0</v>
      </c>
      <c r="DI203" s="149">
        <f t="shared" si="452"/>
        <v>0</v>
      </c>
      <c r="DJ203" s="149">
        <f t="shared" si="452"/>
        <v>0</v>
      </c>
      <c r="DK203" s="149">
        <f t="shared" si="452"/>
        <v>0</v>
      </c>
      <c r="DL203" s="149">
        <f t="shared" si="452"/>
        <v>0</v>
      </c>
      <c r="DM203" s="149">
        <f t="shared" si="452"/>
        <v>0</v>
      </c>
      <c r="DN203" s="149">
        <f t="shared" ref="DN203:EV203" si="453">(DN$14&lt;$J203)*DM203*(1+$G203*($H203=DN$16))+(DN$14=$J203)*$M203*$E203+(DN$14&gt;$J203)*DM203*(1+$N203*($O203=DN$16))</f>
        <v>0</v>
      </c>
      <c r="DO203" s="149">
        <f t="shared" si="453"/>
        <v>0</v>
      </c>
      <c r="DP203" s="149">
        <f t="shared" si="453"/>
        <v>0</v>
      </c>
      <c r="DQ203" s="149">
        <f t="shared" si="453"/>
        <v>0</v>
      </c>
      <c r="DR203" s="149">
        <f t="shared" si="453"/>
        <v>0</v>
      </c>
      <c r="DS203" s="149">
        <f t="shared" si="453"/>
        <v>0</v>
      </c>
      <c r="DT203" s="149">
        <f t="shared" si="453"/>
        <v>0</v>
      </c>
      <c r="DU203" s="149">
        <f t="shared" si="453"/>
        <v>0</v>
      </c>
      <c r="DV203" s="149">
        <f t="shared" si="453"/>
        <v>0</v>
      </c>
      <c r="DW203" s="149">
        <f t="shared" si="453"/>
        <v>0</v>
      </c>
      <c r="DX203" s="149">
        <f t="shared" si="453"/>
        <v>0</v>
      </c>
      <c r="DY203" s="149">
        <f t="shared" si="453"/>
        <v>0</v>
      </c>
      <c r="DZ203" s="149">
        <f t="shared" si="453"/>
        <v>0</v>
      </c>
      <c r="EA203" s="149">
        <f t="shared" si="453"/>
        <v>0</v>
      </c>
      <c r="EB203" s="149">
        <f t="shared" si="453"/>
        <v>0</v>
      </c>
      <c r="EC203" s="149">
        <f t="shared" si="453"/>
        <v>0</v>
      </c>
      <c r="ED203" s="149">
        <f t="shared" si="453"/>
        <v>0</v>
      </c>
      <c r="EE203" s="149">
        <f t="shared" si="453"/>
        <v>0</v>
      </c>
      <c r="EF203" s="149">
        <f t="shared" si="453"/>
        <v>0</v>
      </c>
      <c r="EG203" s="149">
        <f t="shared" si="453"/>
        <v>0</v>
      </c>
      <c r="EH203" s="149">
        <f t="shared" si="453"/>
        <v>0</v>
      </c>
      <c r="EI203" s="149">
        <f t="shared" si="453"/>
        <v>0</v>
      </c>
      <c r="EJ203" s="149">
        <f t="shared" si="453"/>
        <v>0</v>
      </c>
      <c r="EK203" s="149">
        <f t="shared" si="453"/>
        <v>0</v>
      </c>
      <c r="EL203" s="149">
        <f t="shared" si="453"/>
        <v>0</v>
      </c>
      <c r="EM203" s="149">
        <f t="shared" si="453"/>
        <v>0</v>
      </c>
      <c r="EN203" s="149">
        <f t="shared" si="453"/>
        <v>0</v>
      </c>
      <c r="EO203" s="149">
        <f t="shared" si="453"/>
        <v>0</v>
      </c>
      <c r="EP203" s="149">
        <f t="shared" si="453"/>
        <v>0</v>
      </c>
      <c r="EQ203" s="149">
        <f t="shared" si="453"/>
        <v>0</v>
      </c>
      <c r="ER203" s="149">
        <f t="shared" si="453"/>
        <v>0</v>
      </c>
      <c r="ES203" s="149">
        <f t="shared" si="453"/>
        <v>0</v>
      </c>
      <c r="ET203" s="149">
        <f t="shared" si="453"/>
        <v>0</v>
      </c>
      <c r="EU203" s="149">
        <f t="shared" si="453"/>
        <v>0</v>
      </c>
      <c r="EV203" s="149">
        <f t="shared" si="453"/>
        <v>0</v>
      </c>
      <c r="EW203" s="149">
        <f t="shared" si="310"/>
        <v>0</v>
      </c>
      <c r="EX203" s="149">
        <f t="shared" si="311"/>
        <v>0</v>
      </c>
      <c r="EY203" s="149">
        <f t="shared" si="312"/>
        <v>0</v>
      </c>
      <c r="EZ203" s="149">
        <f t="shared" si="313"/>
        <v>0</v>
      </c>
      <c r="FA203" s="149">
        <f t="shared" si="314"/>
        <v>0</v>
      </c>
      <c r="FB203" s="149">
        <f t="shared" si="315"/>
        <v>0</v>
      </c>
    </row>
    <row r="204" spans="2:158" ht="11.25" customHeight="1" outlineLevel="1" x14ac:dyDescent="0.2">
      <c r="B204" s="177"/>
      <c r="C204" s="288">
        <f t="shared" si="298"/>
        <v>40</v>
      </c>
      <c r="D204" s="288">
        <f t="shared" si="297"/>
        <v>0</v>
      </c>
      <c r="E204" s="291">
        <f t="shared" si="299"/>
        <v>0</v>
      </c>
      <c r="F204" s="297"/>
      <c r="G204" s="385"/>
      <c r="H204" s="185">
        <f t="shared" si="300"/>
        <v>2</v>
      </c>
      <c r="I204" s="292">
        <f t="shared" si="301"/>
        <v>31</v>
      </c>
      <c r="J204" s="289">
        <f t="shared" si="302"/>
        <v>43404</v>
      </c>
      <c r="K204" s="298"/>
      <c r="L204" s="187">
        <f t="shared" si="374"/>
        <v>0</v>
      </c>
      <c r="M204" s="186">
        <f t="shared" si="375"/>
        <v>0</v>
      </c>
      <c r="N204" s="385"/>
      <c r="O204" s="185">
        <f t="shared" si="376"/>
        <v>10</v>
      </c>
      <c r="Q204" s="186"/>
      <c r="R204" s="186"/>
      <c r="S204" s="186"/>
      <c r="U204" s="149">
        <f t="shared" si="377"/>
        <v>0</v>
      </c>
      <c r="V204" s="149">
        <f t="shared" ref="V204:BA204" si="454">(V$14&lt;$J204)*U204*(1+$G204*($H204=V$16))+(V$14=$J204)*$M204*$E204+(V$14&gt;$J204)*U204*(1+$N204*($O204=V$16))</f>
        <v>0</v>
      </c>
      <c r="W204" s="149">
        <f t="shared" si="454"/>
        <v>0</v>
      </c>
      <c r="X204" s="149">
        <f t="shared" si="454"/>
        <v>0</v>
      </c>
      <c r="Y204" s="149">
        <f t="shared" si="454"/>
        <v>0</v>
      </c>
      <c r="Z204" s="149">
        <f t="shared" si="454"/>
        <v>0</v>
      </c>
      <c r="AA204" s="149">
        <f t="shared" si="454"/>
        <v>0</v>
      </c>
      <c r="AB204" s="149">
        <f t="shared" si="454"/>
        <v>0</v>
      </c>
      <c r="AC204" s="149">
        <f t="shared" si="454"/>
        <v>0</v>
      </c>
      <c r="AD204" s="149">
        <f t="shared" si="454"/>
        <v>0</v>
      </c>
      <c r="AE204" s="149">
        <f t="shared" si="454"/>
        <v>0</v>
      </c>
      <c r="AF204" s="149">
        <f t="shared" si="454"/>
        <v>0</v>
      </c>
      <c r="AG204" s="149">
        <f t="shared" si="454"/>
        <v>0</v>
      </c>
      <c r="AH204" s="149">
        <f t="shared" si="454"/>
        <v>0</v>
      </c>
      <c r="AI204" s="149">
        <f t="shared" si="454"/>
        <v>0</v>
      </c>
      <c r="AJ204" s="149">
        <f t="shared" si="454"/>
        <v>0</v>
      </c>
      <c r="AK204" s="149">
        <f t="shared" si="454"/>
        <v>0</v>
      </c>
      <c r="AL204" s="149">
        <f t="shared" si="454"/>
        <v>0</v>
      </c>
      <c r="AM204" s="149">
        <f t="shared" si="454"/>
        <v>0</v>
      </c>
      <c r="AN204" s="149">
        <f t="shared" si="454"/>
        <v>0</v>
      </c>
      <c r="AO204" s="149">
        <f t="shared" si="454"/>
        <v>0</v>
      </c>
      <c r="AP204" s="149">
        <f t="shared" si="454"/>
        <v>0</v>
      </c>
      <c r="AQ204" s="149">
        <f t="shared" si="454"/>
        <v>0</v>
      </c>
      <c r="AR204" s="149">
        <f t="shared" si="454"/>
        <v>0</v>
      </c>
      <c r="AS204" s="149">
        <f t="shared" si="454"/>
        <v>0</v>
      </c>
      <c r="AT204" s="149">
        <f t="shared" si="454"/>
        <v>0</v>
      </c>
      <c r="AU204" s="149">
        <f t="shared" si="454"/>
        <v>0</v>
      </c>
      <c r="AV204" s="149">
        <f t="shared" si="454"/>
        <v>0</v>
      </c>
      <c r="AW204" s="149">
        <f t="shared" si="454"/>
        <v>0</v>
      </c>
      <c r="AX204" s="149">
        <f t="shared" si="454"/>
        <v>0</v>
      </c>
      <c r="AY204" s="149">
        <f t="shared" si="454"/>
        <v>0</v>
      </c>
      <c r="AZ204" s="149">
        <f t="shared" si="454"/>
        <v>0</v>
      </c>
      <c r="BA204" s="149">
        <f t="shared" si="454"/>
        <v>0</v>
      </c>
      <c r="BB204" s="149">
        <f t="shared" ref="BB204:CG204" si="455">(BB$14&lt;$J204)*BA204*(1+$G204*($H204=BB$16))+(BB$14=$J204)*$M204*$E204+(BB$14&gt;$J204)*BA204*(1+$N204*($O204=BB$16))</f>
        <v>0</v>
      </c>
      <c r="BC204" s="149">
        <f t="shared" si="455"/>
        <v>0</v>
      </c>
      <c r="BD204" s="149">
        <f t="shared" si="455"/>
        <v>0</v>
      </c>
      <c r="BE204" s="149">
        <f t="shared" si="455"/>
        <v>0</v>
      </c>
      <c r="BF204" s="149">
        <f t="shared" si="455"/>
        <v>0</v>
      </c>
      <c r="BG204" s="149">
        <f t="shared" si="455"/>
        <v>0</v>
      </c>
      <c r="BH204" s="149">
        <f t="shared" si="455"/>
        <v>0</v>
      </c>
      <c r="BI204" s="149">
        <f t="shared" si="455"/>
        <v>0</v>
      </c>
      <c r="BJ204" s="149">
        <f t="shared" si="455"/>
        <v>0</v>
      </c>
      <c r="BK204" s="149">
        <f t="shared" si="455"/>
        <v>0</v>
      </c>
      <c r="BL204" s="149">
        <f t="shared" si="455"/>
        <v>0</v>
      </c>
      <c r="BM204" s="149">
        <f t="shared" si="455"/>
        <v>0</v>
      </c>
      <c r="BN204" s="149">
        <f t="shared" si="455"/>
        <v>0</v>
      </c>
      <c r="BO204" s="149">
        <f t="shared" si="455"/>
        <v>0</v>
      </c>
      <c r="BP204" s="149">
        <f t="shared" si="455"/>
        <v>0</v>
      </c>
      <c r="BQ204" s="149">
        <f t="shared" si="455"/>
        <v>0</v>
      </c>
      <c r="BR204" s="149">
        <f t="shared" si="455"/>
        <v>0</v>
      </c>
      <c r="BS204" s="149">
        <f t="shared" si="455"/>
        <v>0</v>
      </c>
      <c r="BT204" s="149">
        <f t="shared" si="455"/>
        <v>0</v>
      </c>
      <c r="BU204" s="149">
        <f t="shared" si="455"/>
        <v>0</v>
      </c>
      <c r="BV204" s="149">
        <f t="shared" si="455"/>
        <v>0</v>
      </c>
      <c r="BW204" s="149">
        <f t="shared" si="455"/>
        <v>0</v>
      </c>
      <c r="BX204" s="149">
        <f t="shared" si="455"/>
        <v>0</v>
      </c>
      <c r="BY204" s="149">
        <f t="shared" si="455"/>
        <v>0</v>
      </c>
      <c r="BZ204" s="149">
        <f t="shared" si="455"/>
        <v>0</v>
      </c>
      <c r="CA204" s="149">
        <f t="shared" si="455"/>
        <v>0</v>
      </c>
      <c r="CB204" s="149">
        <f t="shared" si="455"/>
        <v>0</v>
      </c>
      <c r="CC204" s="149">
        <f t="shared" si="455"/>
        <v>0</v>
      </c>
      <c r="CD204" s="149">
        <f t="shared" si="455"/>
        <v>0</v>
      </c>
      <c r="CE204" s="149">
        <f t="shared" si="455"/>
        <v>0</v>
      </c>
      <c r="CF204" s="149">
        <f t="shared" si="455"/>
        <v>0</v>
      </c>
      <c r="CG204" s="149">
        <f t="shared" si="455"/>
        <v>0</v>
      </c>
      <c r="CH204" s="149">
        <f t="shared" ref="CH204:DM204" si="456">(CH$14&lt;$J204)*CG204*(1+$G204*($H204=CH$16))+(CH$14=$J204)*$M204*$E204+(CH$14&gt;$J204)*CG204*(1+$N204*($O204=CH$16))</f>
        <v>0</v>
      </c>
      <c r="CI204" s="149">
        <f t="shared" si="456"/>
        <v>0</v>
      </c>
      <c r="CJ204" s="149">
        <f t="shared" si="456"/>
        <v>0</v>
      </c>
      <c r="CK204" s="149">
        <f t="shared" si="456"/>
        <v>0</v>
      </c>
      <c r="CL204" s="149">
        <f t="shared" si="456"/>
        <v>0</v>
      </c>
      <c r="CM204" s="149">
        <f t="shared" si="456"/>
        <v>0</v>
      </c>
      <c r="CN204" s="149">
        <f t="shared" si="456"/>
        <v>0</v>
      </c>
      <c r="CO204" s="149">
        <f t="shared" si="456"/>
        <v>0</v>
      </c>
      <c r="CP204" s="149">
        <f t="shared" si="456"/>
        <v>0</v>
      </c>
      <c r="CQ204" s="149">
        <f t="shared" si="456"/>
        <v>0</v>
      </c>
      <c r="CR204" s="149">
        <f t="shared" si="456"/>
        <v>0</v>
      </c>
      <c r="CS204" s="149">
        <f t="shared" si="456"/>
        <v>0</v>
      </c>
      <c r="CT204" s="149">
        <f t="shared" si="456"/>
        <v>0</v>
      </c>
      <c r="CU204" s="149">
        <f t="shared" si="456"/>
        <v>0</v>
      </c>
      <c r="CV204" s="149">
        <f t="shared" si="456"/>
        <v>0</v>
      </c>
      <c r="CW204" s="149">
        <f t="shared" si="456"/>
        <v>0</v>
      </c>
      <c r="CX204" s="149">
        <f t="shared" si="456"/>
        <v>0</v>
      </c>
      <c r="CY204" s="149">
        <f t="shared" si="456"/>
        <v>0</v>
      </c>
      <c r="CZ204" s="149">
        <f t="shared" si="456"/>
        <v>0</v>
      </c>
      <c r="DA204" s="149">
        <f t="shared" si="456"/>
        <v>0</v>
      </c>
      <c r="DB204" s="149">
        <f t="shared" si="456"/>
        <v>0</v>
      </c>
      <c r="DC204" s="149">
        <f t="shared" si="456"/>
        <v>0</v>
      </c>
      <c r="DD204" s="149">
        <f t="shared" si="456"/>
        <v>0</v>
      </c>
      <c r="DE204" s="149">
        <f t="shared" si="456"/>
        <v>0</v>
      </c>
      <c r="DF204" s="149">
        <f t="shared" si="456"/>
        <v>0</v>
      </c>
      <c r="DG204" s="149">
        <f t="shared" si="456"/>
        <v>0</v>
      </c>
      <c r="DH204" s="149">
        <f t="shared" si="456"/>
        <v>0</v>
      </c>
      <c r="DI204" s="149">
        <f t="shared" si="456"/>
        <v>0</v>
      </c>
      <c r="DJ204" s="149">
        <f t="shared" si="456"/>
        <v>0</v>
      </c>
      <c r="DK204" s="149">
        <f t="shared" si="456"/>
        <v>0</v>
      </c>
      <c r="DL204" s="149">
        <f t="shared" si="456"/>
        <v>0</v>
      </c>
      <c r="DM204" s="149">
        <f t="shared" si="456"/>
        <v>0</v>
      </c>
      <c r="DN204" s="149">
        <f t="shared" ref="DN204:EV204" si="457">(DN$14&lt;$J204)*DM204*(1+$G204*($H204=DN$16))+(DN$14=$J204)*$M204*$E204+(DN$14&gt;$J204)*DM204*(1+$N204*($O204=DN$16))</f>
        <v>0</v>
      </c>
      <c r="DO204" s="149">
        <f t="shared" si="457"/>
        <v>0</v>
      </c>
      <c r="DP204" s="149">
        <f t="shared" si="457"/>
        <v>0</v>
      </c>
      <c r="DQ204" s="149">
        <f t="shared" si="457"/>
        <v>0</v>
      </c>
      <c r="DR204" s="149">
        <f t="shared" si="457"/>
        <v>0</v>
      </c>
      <c r="DS204" s="149">
        <f t="shared" si="457"/>
        <v>0</v>
      </c>
      <c r="DT204" s="149">
        <f t="shared" si="457"/>
        <v>0</v>
      </c>
      <c r="DU204" s="149">
        <f t="shared" si="457"/>
        <v>0</v>
      </c>
      <c r="DV204" s="149">
        <f t="shared" si="457"/>
        <v>0</v>
      </c>
      <c r="DW204" s="149">
        <f t="shared" si="457"/>
        <v>0</v>
      </c>
      <c r="DX204" s="149">
        <f t="shared" si="457"/>
        <v>0</v>
      </c>
      <c r="DY204" s="149">
        <f t="shared" si="457"/>
        <v>0</v>
      </c>
      <c r="DZ204" s="149">
        <f t="shared" si="457"/>
        <v>0</v>
      </c>
      <c r="EA204" s="149">
        <f t="shared" si="457"/>
        <v>0</v>
      </c>
      <c r="EB204" s="149">
        <f t="shared" si="457"/>
        <v>0</v>
      </c>
      <c r="EC204" s="149">
        <f t="shared" si="457"/>
        <v>0</v>
      </c>
      <c r="ED204" s="149">
        <f t="shared" si="457"/>
        <v>0</v>
      </c>
      <c r="EE204" s="149">
        <f t="shared" si="457"/>
        <v>0</v>
      </c>
      <c r="EF204" s="149">
        <f t="shared" si="457"/>
        <v>0</v>
      </c>
      <c r="EG204" s="149">
        <f t="shared" si="457"/>
        <v>0</v>
      </c>
      <c r="EH204" s="149">
        <f t="shared" si="457"/>
        <v>0</v>
      </c>
      <c r="EI204" s="149">
        <f t="shared" si="457"/>
        <v>0</v>
      </c>
      <c r="EJ204" s="149">
        <f t="shared" si="457"/>
        <v>0</v>
      </c>
      <c r="EK204" s="149">
        <f t="shared" si="457"/>
        <v>0</v>
      </c>
      <c r="EL204" s="149">
        <f t="shared" si="457"/>
        <v>0</v>
      </c>
      <c r="EM204" s="149">
        <f t="shared" si="457"/>
        <v>0</v>
      </c>
      <c r="EN204" s="149">
        <f t="shared" si="457"/>
        <v>0</v>
      </c>
      <c r="EO204" s="149">
        <f t="shared" si="457"/>
        <v>0</v>
      </c>
      <c r="EP204" s="149">
        <f t="shared" si="457"/>
        <v>0</v>
      </c>
      <c r="EQ204" s="149">
        <f t="shared" si="457"/>
        <v>0</v>
      </c>
      <c r="ER204" s="149">
        <f t="shared" si="457"/>
        <v>0</v>
      </c>
      <c r="ES204" s="149">
        <f t="shared" si="457"/>
        <v>0</v>
      </c>
      <c r="ET204" s="149">
        <f t="shared" si="457"/>
        <v>0</v>
      </c>
      <c r="EU204" s="149">
        <f t="shared" si="457"/>
        <v>0</v>
      </c>
      <c r="EV204" s="149">
        <f t="shared" si="457"/>
        <v>0</v>
      </c>
      <c r="EW204" s="149">
        <f t="shared" si="310"/>
        <v>0</v>
      </c>
      <c r="EX204" s="149">
        <f t="shared" si="311"/>
        <v>0</v>
      </c>
      <c r="EY204" s="149">
        <f t="shared" si="312"/>
        <v>0</v>
      </c>
      <c r="EZ204" s="149">
        <f t="shared" si="313"/>
        <v>0</v>
      </c>
      <c r="FA204" s="149">
        <f t="shared" si="314"/>
        <v>0</v>
      </c>
      <c r="FB204" s="149">
        <f t="shared" si="315"/>
        <v>0</v>
      </c>
    </row>
    <row r="205" spans="2:158" ht="11.25" customHeight="1" outlineLevel="1" x14ac:dyDescent="0.2">
      <c r="C205" s="174"/>
      <c r="D205" s="174"/>
      <c r="E205" s="174"/>
      <c r="F205" s="174"/>
      <c r="G205" s="174"/>
      <c r="H205" s="174"/>
      <c r="I205" s="174"/>
      <c r="J205" s="174"/>
      <c r="K205" s="174"/>
      <c r="L205" s="174"/>
      <c r="M205" s="174"/>
      <c r="N205" s="174"/>
      <c r="O205" s="174"/>
      <c r="P205" s="174"/>
      <c r="Q205" s="174"/>
      <c r="R205" s="174"/>
      <c r="S205" s="174"/>
    </row>
    <row r="206" spans="2:158" ht="11.25" customHeight="1" x14ac:dyDescent="0.2">
      <c r="C206" s="169"/>
      <c r="D206" s="169"/>
      <c r="E206" s="169"/>
      <c r="F206" s="169"/>
      <c r="G206" s="169"/>
      <c r="H206" s="169"/>
      <c r="I206" s="169"/>
      <c r="J206" s="169"/>
      <c r="K206" s="169"/>
      <c r="L206" s="169"/>
      <c r="M206" s="169"/>
      <c r="N206" s="169"/>
      <c r="O206" s="169"/>
      <c r="P206" s="169"/>
      <c r="Q206" s="169"/>
      <c r="R206" s="169"/>
      <c r="S206" s="169"/>
      <c r="T206" s="195"/>
      <c r="U206" s="196"/>
      <c r="V206" s="196"/>
      <c r="W206" s="196"/>
      <c r="X206" s="196"/>
      <c r="Y206" s="196"/>
      <c r="Z206" s="196"/>
      <c r="AA206" s="196"/>
      <c r="AB206" s="196"/>
      <c r="AC206" s="196"/>
      <c r="AD206" s="196"/>
      <c r="AE206" s="196"/>
      <c r="AF206" s="196"/>
      <c r="AG206" s="196"/>
      <c r="AH206" s="196"/>
      <c r="AI206" s="196"/>
      <c r="AJ206" s="196"/>
      <c r="AK206" s="196"/>
      <c r="AL206" s="196"/>
      <c r="AM206" s="196"/>
      <c r="AN206" s="196"/>
      <c r="AO206" s="196"/>
      <c r="AP206" s="196"/>
      <c r="AQ206" s="196"/>
      <c r="AR206" s="196"/>
      <c r="AS206" s="196"/>
      <c r="AT206" s="196"/>
      <c r="AU206" s="196"/>
      <c r="AV206" s="196"/>
      <c r="AW206" s="196"/>
      <c r="AX206" s="196"/>
      <c r="AY206" s="196"/>
      <c r="AZ206" s="196"/>
      <c r="BA206" s="196"/>
      <c r="BB206" s="196"/>
      <c r="BC206" s="196"/>
      <c r="BD206" s="196"/>
      <c r="BE206" s="196"/>
      <c r="BF206" s="196"/>
      <c r="BG206" s="196"/>
      <c r="BH206" s="196"/>
      <c r="BI206" s="196"/>
      <c r="BJ206" s="196"/>
      <c r="BK206" s="196"/>
      <c r="BL206" s="196"/>
      <c r="BM206" s="196"/>
      <c r="BN206" s="196"/>
      <c r="BO206" s="196"/>
      <c r="BP206" s="196"/>
      <c r="BQ206" s="196"/>
      <c r="BR206" s="196"/>
      <c r="BS206" s="196"/>
      <c r="BT206" s="196"/>
      <c r="BU206" s="196"/>
      <c r="BV206" s="196"/>
      <c r="BW206" s="196"/>
      <c r="BX206" s="196"/>
      <c r="BY206" s="196"/>
      <c r="BZ206" s="196"/>
      <c r="CA206" s="196"/>
      <c r="CB206" s="196"/>
      <c r="CC206" s="196"/>
      <c r="CD206" s="196"/>
      <c r="CE206" s="196"/>
      <c r="CF206" s="196"/>
      <c r="CG206" s="196"/>
      <c r="CH206" s="196"/>
      <c r="CI206" s="196"/>
      <c r="CJ206" s="196"/>
      <c r="CK206" s="196"/>
      <c r="CL206" s="196"/>
      <c r="CM206" s="196"/>
      <c r="CN206" s="196"/>
      <c r="CO206" s="196"/>
      <c r="CP206" s="196"/>
      <c r="CQ206" s="196"/>
      <c r="CR206" s="196"/>
      <c r="CS206" s="196"/>
      <c r="CT206" s="196"/>
      <c r="CU206" s="196"/>
      <c r="CV206" s="196"/>
      <c r="CW206" s="196"/>
      <c r="CX206" s="196"/>
      <c r="CY206" s="196"/>
      <c r="CZ206" s="196"/>
      <c r="DA206" s="196"/>
      <c r="DB206" s="196"/>
      <c r="DC206" s="196"/>
      <c r="DD206" s="196"/>
      <c r="DE206" s="196"/>
      <c r="DF206" s="196"/>
      <c r="DG206" s="196"/>
      <c r="DH206" s="196"/>
      <c r="DI206" s="196"/>
      <c r="DJ206" s="196"/>
      <c r="DK206" s="196"/>
      <c r="DL206" s="196"/>
      <c r="DM206" s="196"/>
      <c r="DN206" s="196"/>
      <c r="DO206" s="196"/>
      <c r="DP206" s="196"/>
      <c r="DQ206" s="196"/>
      <c r="DR206" s="196"/>
      <c r="DS206" s="196"/>
      <c r="DT206" s="196"/>
      <c r="DU206" s="196"/>
      <c r="DV206" s="196"/>
      <c r="DW206" s="196"/>
      <c r="DX206" s="196"/>
      <c r="DY206" s="196"/>
      <c r="DZ206" s="196"/>
      <c r="EA206" s="196"/>
      <c r="EB206" s="196"/>
      <c r="EC206" s="196"/>
      <c r="ED206" s="196"/>
      <c r="EE206" s="196"/>
      <c r="EF206" s="196"/>
      <c r="EG206" s="196"/>
      <c r="EH206" s="196"/>
      <c r="EI206" s="196"/>
      <c r="EJ206" s="196"/>
      <c r="EK206" s="196"/>
      <c r="EL206" s="196"/>
      <c r="EM206" s="196"/>
      <c r="EN206" s="196"/>
      <c r="EO206" s="196"/>
      <c r="EP206" s="196"/>
      <c r="EQ206" s="196"/>
      <c r="ER206" s="196"/>
      <c r="ES206" s="196"/>
      <c r="ET206" s="196"/>
      <c r="EU206" s="196"/>
      <c r="EV206" s="196"/>
      <c r="EW206" s="196"/>
      <c r="EX206" s="196"/>
      <c r="EY206" s="196"/>
      <c r="EZ206" s="196"/>
      <c r="FA206" s="196"/>
      <c r="FB206" s="196"/>
    </row>
    <row r="208" spans="2:158" ht="11.25" customHeight="1" x14ac:dyDescent="0.2">
      <c r="C208" s="375" t="s">
        <v>515</v>
      </c>
      <c r="D208" s="375"/>
      <c r="E208" s="375"/>
      <c r="F208" s="375"/>
      <c r="G208" s="375"/>
      <c r="H208" s="375"/>
      <c r="I208" s="375"/>
      <c r="J208" s="375"/>
      <c r="K208" s="375"/>
      <c r="L208" s="375"/>
      <c r="M208" s="375"/>
      <c r="N208" s="375"/>
      <c r="O208" s="375"/>
      <c r="P208" s="375"/>
      <c r="Q208" s="375"/>
      <c r="R208" s="375"/>
      <c r="S208" s="375"/>
      <c r="T208" s="377"/>
      <c r="U208" s="378">
        <f t="shared" ref="U208:AZ208" si="458">SUM(U215:U255)</f>
        <v>140355.59209383649</v>
      </c>
      <c r="V208" s="378">
        <f t="shared" si="458"/>
        <v>140355.59209383649</v>
      </c>
      <c r="W208" s="378">
        <f t="shared" si="458"/>
        <v>140355.59209383649</v>
      </c>
      <c r="X208" s="378">
        <f t="shared" si="458"/>
        <v>143162.70393571322</v>
      </c>
      <c r="Y208" s="378">
        <f t="shared" si="458"/>
        <v>143162.70393571322</v>
      </c>
      <c r="Z208" s="378">
        <f t="shared" si="458"/>
        <v>143162.70393571322</v>
      </c>
      <c r="AA208" s="378">
        <f t="shared" si="458"/>
        <v>143162.70393571322</v>
      </c>
      <c r="AB208" s="378">
        <f t="shared" si="458"/>
        <v>143162.70393571322</v>
      </c>
      <c r="AC208" s="378">
        <f t="shared" si="458"/>
        <v>143162.70393571322</v>
      </c>
      <c r="AD208" s="378">
        <f t="shared" si="458"/>
        <v>143162.70393571322</v>
      </c>
      <c r="AE208" s="378">
        <f t="shared" si="458"/>
        <v>143162.70393571322</v>
      </c>
      <c r="AF208" s="378">
        <f t="shared" si="458"/>
        <v>143162.70393571322</v>
      </c>
      <c r="AG208" s="378">
        <f t="shared" si="458"/>
        <v>143162.70393571322</v>
      </c>
      <c r="AH208" s="378">
        <f t="shared" si="458"/>
        <v>143162.70393571322</v>
      </c>
      <c r="AI208" s="378">
        <f t="shared" si="458"/>
        <v>143162.70393571322</v>
      </c>
      <c r="AJ208" s="378">
        <f t="shared" si="458"/>
        <v>146025.95801442748</v>
      </c>
      <c r="AK208" s="378">
        <f t="shared" si="458"/>
        <v>146025.95801442748</v>
      </c>
      <c r="AL208" s="378">
        <f t="shared" si="458"/>
        <v>146025.95801442748</v>
      </c>
      <c r="AM208" s="378">
        <f t="shared" si="458"/>
        <v>146025.95801442748</v>
      </c>
      <c r="AN208" s="378">
        <f t="shared" si="458"/>
        <v>146025.95801442748</v>
      </c>
      <c r="AO208" s="378">
        <f t="shared" si="458"/>
        <v>146025.95801442748</v>
      </c>
      <c r="AP208" s="378">
        <f t="shared" si="458"/>
        <v>146025.95801442748</v>
      </c>
      <c r="AQ208" s="378">
        <f t="shared" si="458"/>
        <v>146025.95801442748</v>
      </c>
      <c r="AR208" s="378">
        <f t="shared" si="458"/>
        <v>146025.95801442748</v>
      </c>
      <c r="AS208" s="378">
        <f t="shared" si="458"/>
        <v>146025.95801442748</v>
      </c>
      <c r="AT208" s="378">
        <f t="shared" si="458"/>
        <v>146025.95801442748</v>
      </c>
      <c r="AU208" s="378">
        <f t="shared" si="458"/>
        <v>146025.95801442748</v>
      </c>
      <c r="AV208" s="378">
        <f t="shared" si="458"/>
        <v>148569.12</v>
      </c>
      <c r="AW208" s="378">
        <f t="shared" si="458"/>
        <v>148569.12</v>
      </c>
      <c r="AX208" s="378">
        <f t="shared" si="458"/>
        <v>148569.12</v>
      </c>
      <c r="AY208" s="378">
        <f t="shared" si="458"/>
        <v>148569.12</v>
      </c>
      <c r="AZ208" s="378">
        <f t="shared" si="458"/>
        <v>148569.12</v>
      </c>
      <c r="BA208" s="378">
        <f t="shared" ref="BA208:CF208" si="459">SUM(BA215:BA255)</f>
        <v>148569.12</v>
      </c>
      <c r="BB208" s="378">
        <f t="shared" si="459"/>
        <v>148569.12</v>
      </c>
      <c r="BC208" s="378">
        <f t="shared" si="459"/>
        <v>148569.12</v>
      </c>
      <c r="BD208" s="378">
        <f t="shared" si="459"/>
        <v>148569.12</v>
      </c>
      <c r="BE208" s="378">
        <f t="shared" si="459"/>
        <v>148569.12</v>
      </c>
      <c r="BF208" s="378">
        <f t="shared" si="459"/>
        <v>148569.12</v>
      </c>
      <c r="BG208" s="378">
        <f t="shared" si="459"/>
        <v>148569.12</v>
      </c>
      <c r="BH208" s="378">
        <f t="shared" si="459"/>
        <v>151540.5024</v>
      </c>
      <c r="BI208" s="378">
        <f t="shared" si="459"/>
        <v>151540.5024</v>
      </c>
      <c r="BJ208" s="378">
        <f t="shared" si="459"/>
        <v>151540.5024</v>
      </c>
      <c r="BK208" s="378">
        <f t="shared" si="459"/>
        <v>151540.5024</v>
      </c>
      <c r="BL208" s="378">
        <f t="shared" si="459"/>
        <v>151540.5024</v>
      </c>
      <c r="BM208" s="378">
        <f t="shared" si="459"/>
        <v>151540.5024</v>
      </c>
      <c r="BN208" s="378">
        <f t="shared" si="459"/>
        <v>151540.5024</v>
      </c>
      <c r="BO208" s="378">
        <f t="shared" si="459"/>
        <v>151540.5024</v>
      </c>
      <c r="BP208" s="378">
        <f t="shared" si="459"/>
        <v>151540.5024</v>
      </c>
      <c r="BQ208" s="378">
        <f t="shared" si="459"/>
        <v>151540.5024</v>
      </c>
      <c r="BR208" s="378">
        <f t="shared" si="459"/>
        <v>151540.5024</v>
      </c>
      <c r="BS208" s="378">
        <f t="shared" si="459"/>
        <v>151540.5024</v>
      </c>
      <c r="BT208" s="378">
        <f t="shared" si="459"/>
        <v>154571.31244800001</v>
      </c>
      <c r="BU208" s="378">
        <f t="shared" si="459"/>
        <v>154571.31244800001</v>
      </c>
      <c r="BV208" s="378">
        <f t="shared" si="459"/>
        <v>154571.31244800001</v>
      </c>
      <c r="BW208" s="378">
        <f t="shared" si="459"/>
        <v>154571.31244800001</v>
      </c>
      <c r="BX208" s="378">
        <f t="shared" si="459"/>
        <v>154571.31244800001</v>
      </c>
      <c r="BY208" s="378">
        <f t="shared" si="459"/>
        <v>154571.31244800001</v>
      </c>
      <c r="BZ208" s="378">
        <f t="shared" si="459"/>
        <v>154571.31244800001</v>
      </c>
      <c r="CA208" s="378">
        <f t="shared" si="459"/>
        <v>154571.31244800001</v>
      </c>
      <c r="CB208" s="378">
        <f t="shared" si="459"/>
        <v>154571.31244800001</v>
      </c>
      <c r="CC208" s="378">
        <f t="shared" si="459"/>
        <v>154571.31244800001</v>
      </c>
      <c r="CD208" s="378">
        <f t="shared" si="459"/>
        <v>154571.31244800001</v>
      </c>
      <c r="CE208" s="378">
        <f t="shared" si="459"/>
        <v>154571.31244800001</v>
      </c>
      <c r="CF208" s="378">
        <f t="shared" si="459"/>
        <v>157662.73869696</v>
      </c>
      <c r="CG208" s="378">
        <f t="shared" ref="CG208:DL208" si="460">SUM(CG215:CG255)</f>
        <v>157662.73869696</v>
      </c>
      <c r="CH208" s="378">
        <f t="shared" si="460"/>
        <v>157662.73869696</v>
      </c>
      <c r="CI208" s="378">
        <f t="shared" si="460"/>
        <v>157662.73869696</v>
      </c>
      <c r="CJ208" s="378">
        <f t="shared" si="460"/>
        <v>157662.73869696</v>
      </c>
      <c r="CK208" s="378">
        <f t="shared" si="460"/>
        <v>157662.73869696</v>
      </c>
      <c r="CL208" s="378">
        <f t="shared" si="460"/>
        <v>157662.73869696</v>
      </c>
      <c r="CM208" s="378">
        <f t="shared" si="460"/>
        <v>157662.73869696</v>
      </c>
      <c r="CN208" s="378">
        <f t="shared" si="460"/>
        <v>157662.73869696</v>
      </c>
      <c r="CO208" s="378">
        <f t="shared" si="460"/>
        <v>157662.73869696</v>
      </c>
      <c r="CP208" s="378">
        <f t="shared" si="460"/>
        <v>157662.73869696</v>
      </c>
      <c r="CQ208" s="378">
        <f t="shared" si="460"/>
        <v>157662.73869696</v>
      </c>
      <c r="CR208" s="378">
        <f t="shared" si="460"/>
        <v>160815.99347089921</v>
      </c>
      <c r="CS208" s="378">
        <f t="shared" si="460"/>
        <v>160815.99347089921</v>
      </c>
      <c r="CT208" s="378">
        <f t="shared" si="460"/>
        <v>160815.99347089921</v>
      </c>
      <c r="CU208" s="378">
        <f t="shared" si="460"/>
        <v>160815.99347089921</v>
      </c>
      <c r="CV208" s="378">
        <f t="shared" si="460"/>
        <v>160815.99347089921</v>
      </c>
      <c r="CW208" s="378">
        <f t="shared" si="460"/>
        <v>160815.99347089921</v>
      </c>
      <c r="CX208" s="378">
        <f t="shared" si="460"/>
        <v>160815.99347089921</v>
      </c>
      <c r="CY208" s="378">
        <f t="shared" si="460"/>
        <v>160815.99347089921</v>
      </c>
      <c r="CZ208" s="378">
        <f t="shared" si="460"/>
        <v>160815.99347089921</v>
      </c>
      <c r="DA208" s="378">
        <f t="shared" si="460"/>
        <v>160815.99347089921</v>
      </c>
      <c r="DB208" s="378">
        <f t="shared" si="460"/>
        <v>160815.99347089921</v>
      </c>
      <c r="DC208" s="378">
        <f t="shared" si="460"/>
        <v>160815.99347089921</v>
      </c>
      <c r="DD208" s="378">
        <f t="shared" si="460"/>
        <v>164032.3133403172</v>
      </c>
      <c r="DE208" s="378">
        <f t="shared" si="460"/>
        <v>164032.3133403172</v>
      </c>
      <c r="DF208" s="378">
        <f t="shared" si="460"/>
        <v>164032.3133403172</v>
      </c>
      <c r="DG208" s="378">
        <f t="shared" si="460"/>
        <v>164032.3133403172</v>
      </c>
      <c r="DH208" s="378">
        <f t="shared" si="460"/>
        <v>164032.3133403172</v>
      </c>
      <c r="DI208" s="378">
        <f t="shared" si="460"/>
        <v>164032.3133403172</v>
      </c>
      <c r="DJ208" s="378">
        <f t="shared" si="460"/>
        <v>164032.3133403172</v>
      </c>
      <c r="DK208" s="378">
        <f t="shared" si="460"/>
        <v>164032.3133403172</v>
      </c>
      <c r="DL208" s="378">
        <f t="shared" si="460"/>
        <v>164032.3133403172</v>
      </c>
      <c r="DM208" s="378">
        <f t="shared" ref="DM208:EV208" si="461">SUM(DM215:DM255)</f>
        <v>164032.3133403172</v>
      </c>
      <c r="DN208" s="378">
        <f t="shared" si="461"/>
        <v>164032.3133403172</v>
      </c>
      <c r="DO208" s="378">
        <f t="shared" si="461"/>
        <v>164032.3133403172</v>
      </c>
      <c r="DP208" s="378">
        <f t="shared" si="461"/>
        <v>167312.95960712354</v>
      </c>
      <c r="DQ208" s="378">
        <f t="shared" si="461"/>
        <v>167312.95960712354</v>
      </c>
      <c r="DR208" s="378">
        <f t="shared" si="461"/>
        <v>167312.95960712354</v>
      </c>
      <c r="DS208" s="378">
        <f t="shared" si="461"/>
        <v>167312.95960712354</v>
      </c>
      <c r="DT208" s="378">
        <f t="shared" si="461"/>
        <v>167312.95960712354</v>
      </c>
      <c r="DU208" s="378">
        <f t="shared" si="461"/>
        <v>167312.95960712354</v>
      </c>
      <c r="DV208" s="378">
        <f t="shared" si="461"/>
        <v>167312.95960712354</v>
      </c>
      <c r="DW208" s="378">
        <f t="shared" si="461"/>
        <v>167312.95960712354</v>
      </c>
      <c r="DX208" s="378">
        <f t="shared" si="461"/>
        <v>167312.95960712354</v>
      </c>
      <c r="DY208" s="378">
        <f t="shared" si="461"/>
        <v>167312.95960712354</v>
      </c>
      <c r="DZ208" s="378">
        <f t="shared" si="461"/>
        <v>167312.95960712354</v>
      </c>
      <c r="EA208" s="378">
        <f t="shared" si="461"/>
        <v>167312.95960712354</v>
      </c>
      <c r="EB208" s="378">
        <f t="shared" si="461"/>
        <v>170659.218799266</v>
      </c>
      <c r="EC208" s="378">
        <f t="shared" si="461"/>
        <v>170659.218799266</v>
      </c>
      <c r="ED208" s="378">
        <f t="shared" si="461"/>
        <v>170659.218799266</v>
      </c>
      <c r="EE208" s="378">
        <f t="shared" si="461"/>
        <v>170659.218799266</v>
      </c>
      <c r="EF208" s="378">
        <f t="shared" si="461"/>
        <v>170659.218799266</v>
      </c>
      <c r="EG208" s="378">
        <f t="shared" si="461"/>
        <v>170659.218799266</v>
      </c>
      <c r="EH208" s="378">
        <f t="shared" si="461"/>
        <v>170659.218799266</v>
      </c>
      <c r="EI208" s="378">
        <f t="shared" si="461"/>
        <v>170659.218799266</v>
      </c>
      <c r="EJ208" s="378">
        <f t="shared" si="461"/>
        <v>170659.218799266</v>
      </c>
      <c r="EK208" s="378">
        <f t="shared" si="461"/>
        <v>170659.218799266</v>
      </c>
      <c r="EL208" s="378">
        <f t="shared" si="461"/>
        <v>170659.218799266</v>
      </c>
      <c r="EM208" s="378">
        <f t="shared" si="461"/>
        <v>170659.218799266</v>
      </c>
      <c r="EN208" s="378">
        <f t="shared" si="461"/>
        <v>174072.40317525133</v>
      </c>
      <c r="EO208" s="378">
        <f t="shared" si="461"/>
        <v>174072.40317525133</v>
      </c>
      <c r="EP208" s="378">
        <f t="shared" si="461"/>
        <v>174072.40317525133</v>
      </c>
      <c r="EQ208" s="378">
        <f t="shared" si="461"/>
        <v>174072.40317525133</v>
      </c>
      <c r="ER208" s="378">
        <f t="shared" si="461"/>
        <v>174072.40317525133</v>
      </c>
      <c r="ES208" s="378">
        <f t="shared" si="461"/>
        <v>174072.40317525133</v>
      </c>
      <c r="ET208" s="378">
        <f t="shared" si="461"/>
        <v>174072.40317525133</v>
      </c>
      <c r="EU208" s="378">
        <f t="shared" si="461"/>
        <v>174072.40317525133</v>
      </c>
      <c r="EV208" s="378">
        <f t="shared" si="461"/>
        <v>174072.40317525133</v>
      </c>
      <c r="EW208" s="378">
        <f t="shared" ref="EW208:FB208" si="462">SUM(EW215:EW255)</f>
        <v>174072.40317525133</v>
      </c>
      <c r="EX208" s="378">
        <f t="shared" si="462"/>
        <v>174072.40317525133</v>
      </c>
      <c r="EY208" s="378">
        <f t="shared" si="462"/>
        <v>174072.40317525133</v>
      </c>
      <c r="EZ208" s="378">
        <f t="shared" si="462"/>
        <v>177553.85123875635</v>
      </c>
      <c r="FA208" s="378">
        <f t="shared" si="462"/>
        <v>177553.85123875635</v>
      </c>
      <c r="FB208" s="378">
        <f t="shared" si="462"/>
        <v>177553.85123875635</v>
      </c>
    </row>
    <row r="209" spans="2:158" ht="11.25" customHeight="1" x14ac:dyDescent="0.2">
      <c r="C209" s="404" t="s">
        <v>514</v>
      </c>
      <c r="D209" s="404"/>
      <c r="E209" s="404"/>
      <c r="F209" s="404"/>
      <c r="G209" s="404"/>
      <c r="H209" s="404"/>
      <c r="I209" s="404"/>
      <c r="J209" s="404"/>
      <c r="K209" s="404"/>
      <c r="L209" s="404"/>
      <c r="M209" s="404"/>
      <c r="N209" s="404"/>
      <c r="O209" s="404"/>
      <c r="P209" s="404"/>
      <c r="Q209" s="404"/>
      <c r="R209" s="404"/>
      <c r="S209" s="404"/>
      <c r="T209" s="406"/>
      <c r="U209" s="405">
        <f t="shared" ref="U209:AZ209" si="463">SUMPRODUCT(U215:U255,U24:U64)</f>
        <v>140355.59209383649</v>
      </c>
      <c r="V209" s="405">
        <f t="shared" si="463"/>
        <v>140355.59209383649</v>
      </c>
      <c r="W209" s="405">
        <f t="shared" si="463"/>
        <v>140355.59209383649</v>
      </c>
      <c r="X209" s="405">
        <f t="shared" si="463"/>
        <v>143162.70393571322</v>
      </c>
      <c r="Y209" s="405">
        <f t="shared" si="463"/>
        <v>143162.70393571322</v>
      </c>
      <c r="Z209" s="405">
        <f t="shared" si="463"/>
        <v>143162.70393571322</v>
      </c>
      <c r="AA209" s="405">
        <f t="shared" si="463"/>
        <v>143162.70393571322</v>
      </c>
      <c r="AB209" s="405">
        <f t="shared" si="463"/>
        <v>143162.70393571322</v>
      </c>
      <c r="AC209" s="405">
        <f t="shared" si="463"/>
        <v>143162.70393571322</v>
      </c>
      <c r="AD209" s="405">
        <f t="shared" si="463"/>
        <v>143162.70393571322</v>
      </c>
      <c r="AE209" s="405">
        <f t="shared" si="463"/>
        <v>143162.70393571322</v>
      </c>
      <c r="AF209" s="405">
        <f t="shared" si="463"/>
        <v>143162.70393571322</v>
      </c>
      <c r="AG209" s="405">
        <f t="shared" si="463"/>
        <v>143162.70393571322</v>
      </c>
      <c r="AH209" s="405">
        <f t="shared" si="463"/>
        <v>143162.70393571322</v>
      </c>
      <c r="AI209" s="405">
        <f t="shared" si="463"/>
        <v>143162.70393571322</v>
      </c>
      <c r="AJ209" s="405">
        <f t="shared" si="463"/>
        <v>146025.95801442748</v>
      </c>
      <c r="AK209" s="405">
        <f t="shared" si="463"/>
        <v>146025.95801442748</v>
      </c>
      <c r="AL209" s="405">
        <f t="shared" si="463"/>
        <v>146025.95801442748</v>
      </c>
      <c r="AM209" s="405">
        <f t="shared" si="463"/>
        <v>146025.95801442748</v>
      </c>
      <c r="AN209" s="405">
        <f t="shared" si="463"/>
        <v>146025.95801442748</v>
      </c>
      <c r="AO209" s="405">
        <f t="shared" si="463"/>
        <v>146025.95801442748</v>
      </c>
      <c r="AP209" s="405">
        <f t="shared" si="463"/>
        <v>146025.95801442748</v>
      </c>
      <c r="AQ209" s="405">
        <f t="shared" si="463"/>
        <v>146025.95801442748</v>
      </c>
      <c r="AR209" s="405">
        <f t="shared" si="463"/>
        <v>146025.95801442748</v>
      </c>
      <c r="AS209" s="405">
        <f t="shared" si="463"/>
        <v>146025.95801442748</v>
      </c>
      <c r="AT209" s="405">
        <f t="shared" si="463"/>
        <v>146025.95801442748</v>
      </c>
      <c r="AU209" s="405">
        <f t="shared" si="463"/>
        <v>146025.95801442748</v>
      </c>
      <c r="AV209" s="405">
        <f t="shared" si="463"/>
        <v>148569.12</v>
      </c>
      <c r="AW209" s="405">
        <f t="shared" si="463"/>
        <v>148569.12</v>
      </c>
      <c r="AX209" s="405">
        <f t="shared" si="463"/>
        <v>148569.12</v>
      </c>
      <c r="AY209" s="405">
        <f t="shared" si="463"/>
        <v>148569.12</v>
      </c>
      <c r="AZ209" s="405">
        <f t="shared" si="463"/>
        <v>148569.12</v>
      </c>
      <c r="BA209" s="405">
        <f t="shared" ref="BA209:CF209" si="464">SUMPRODUCT(BA215:BA255,BA24:BA64)</f>
        <v>148569.12</v>
      </c>
      <c r="BB209" s="405">
        <f t="shared" si="464"/>
        <v>148569.12</v>
      </c>
      <c r="BC209" s="405">
        <f t="shared" si="464"/>
        <v>148569.12</v>
      </c>
      <c r="BD209" s="405">
        <f t="shared" si="464"/>
        <v>148569.12</v>
      </c>
      <c r="BE209" s="405">
        <f t="shared" si="464"/>
        <v>148569.12</v>
      </c>
      <c r="BF209" s="405">
        <f t="shared" si="464"/>
        <v>148569.12</v>
      </c>
      <c r="BG209" s="405">
        <f t="shared" si="464"/>
        <v>148569.12</v>
      </c>
      <c r="BH209" s="405">
        <f t="shared" si="464"/>
        <v>151540.5024</v>
      </c>
      <c r="BI209" s="405">
        <f t="shared" si="464"/>
        <v>151540.5024</v>
      </c>
      <c r="BJ209" s="405">
        <f t="shared" si="464"/>
        <v>151540.5024</v>
      </c>
      <c r="BK209" s="405">
        <f t="shared" si="464"/>
        <v>151540.5024</v>
      </c>
      <c r="BL209" s="405">
        <f t="shared" si="464"/>
        <v>151540.5024</v>
      </c>
      <c r="BM209" s="405">
        <f t="shared" si="464"/>
        <v>151540.5024</v>
      </c>
      <c r="BN209" s="405">
        <f t="shared" si="464"/>
        <v>151540.5024</v>
      </c>
      <c r="BO209" s="405">
        <f t="shared" si="464"/>
        <v>151540.5024</v>
      </c>
      <c r="BP209" s="405">
        <f t="shared" si="464"/>
        <v>151540.5024</v>
      </c>
      <c r="BQ209" s="405">
        <f t="shared" si="464"/>
        <v>151540.5024</v>
      </c>
      <c r="BR209" s="405">
        <f t="shared" si="464"/>
        <v>151540.5024</v>
      </c>
      <c r="BS209" s="405">
        <f t="shared" si="464"/>
        <v>151540.5024</v>
      </c>
      <c r="BT209" s="405">
        <f t="shared" si="464"/>
        <v>154571.31244800001</v>
      </c>
      <c r="BU209" s="405">
        <f t="shared" si="464"/>
        <v>154571.31244800001</v>
      </c>
      <c r="BV209" s="405">
        <f t="shared" si="464"/>
        <v>154571.31244800001</v>
      </c>
      <c r="BW209" s="405">
        <f t="shared" si="464"/>
        <v>154571.31244800001</v>
      </c>
      <c r="BX209" s="405">
        <f t="shared" si="464"/>
        <v>154571.31244800001</v>
      </c>
      <c r="BY209" s="405">
        <f t="shared" si="464"/>
        <v>154571.31244800001</v>
      </c>
      <c r="BZ209" s="405">
        <f t="shared" si="464"/>
        <v>154571.31244800001</v>
      </c>
      <c r="CA209" s="405">
        <f t="shared" si="464"/>
        <v>154571.31244800001</v>
      </c>
      <c r="CB209" s="405">
        <f t="shared" si="464"/>
        <v>154571.31244800001</v>
      </c>
      <c r="CC209" s="405">
        <f t="shared" si="464"/>
        <v>154571.31244800001</v>
      </c>
      <c r="CD209" s="405">
        <f t="shared" si="464"/>
        <v>154571.31244800001</v>
      </c>
      <c r="CE209" s="405">
        <f t="shared" si="464"/>
        <v>154571.31244800001</v>
      </c>
      <c r="CF209" s="405">
        <f t="shared" si="464"/>
        <v>157662.73869696</v>
      </c>
      <c r="CG209" s="405">
        <f t="shared" ref="CG209:DL209" si="465">SUMPRODUCT(CG215:CG255,CG24:CG64)</f>
        <v>157662.73869696</v>
      </c>
      <c r="CH209" s="405">
        <f t="shared" si="465"/>
        <v>157662.73869696</v>
      </c>
      <c r="CI209" s="405">
        <f t="shared" si="465"/>
        <v>157662.73869696</v>
      </c>
      <c r="CJ209" s="405">
        <f t="shared" si="465"/>
        <v>157662.73869696</v>
      </c>
      <c r="CK209" s="405">
        <f t="shared" si="465"/>
        <v>157662.73869696</v>
      </c>
      <c r="CL209" s="405">
        <f t="shared" si="465"/>
        <v>157662.73869696</v>
      </c>
      <c r="CM209" s="405">
        <f t="shared" si="465"/>
        <v>157662.73869696</v>
      </c>
      <c r="CN209" s="405">
        <f t="shared" si="465"/>
        <v>157662.73869696</v>
      </c>
      <c r="CO209" s="405">
        <f t="shared" si="465"/>
        <v>157662.73869696</v>
      </c>
      <c r="CP209" s="405">
        <f t="shared" si="465"/>
        <v>157662.73869696</v>
      </c>
      <c r="CQ209" s="405">
        <f t="shared" si="465"/>
        <v>157662.73869696</v>
      </c>
      <c r="CR209" s="405">
        <f t="shared" si="465"/>
        <v>160815.99347089921</v>
      </c>
      <c r="CS209" s="405">
        <f t="shared" si="465"/>
        <v>160815.99347089921</v>
      </c>
      <c r="CT209" s="405">
        <f t="shared" si="465"/>
        <v>160815.99347089921</v>
      </c>
      <c r="CU209" s="405">
        <f t="shared" si="465"/>
        <v>160815.99347089921</v>
      </c>
      <c r="CV209" s="405">
        <f t="shared" si="465"/>
        <v>160815.99347089921</v>
      </c>
      <c r="CW209" s="405">
        <f t="shared" si="465"/>
        <v>160815.99347089921</v>
      </c>
      <c r="CX209" s="405">
        <f t="shared" si="465"/>
        <v>160815.99347089921</v>
      </c>
      <c r="CY209" s="405">
        <f t="shared" si="465"/>
        <v>160815.99347089921</v>
      </c>
      <c r="CZ209" s="405">
        <f t="shared" si="465"/>
        <v>160815.99347089921</v>
      </c>
      <c r="DA209" s="405">
        <f t="shared" si="465"/>
        <v>160815.99347089921</v>
      </c>
      <c r="DB209" s="405">
        <f t="shared" si="465"/>
        <v>160815.99347089921</v>
      </c>
      <c r="DC209" s="405">
        <f t="shared" si="465"/>
        <v>160815.99347089921</v>
      </c>
      <c r="DD209" s="405">
        <f t="shared" si="465"/>
        <v>164032.3133403172</v>
      </c>
      <c r="DE209" s="405">
        <f t="shared" si="465"/>
        <v>164032.3133403172</v>
      </c>
      <c r="DF209" s="405">
        <f t="shared" si="465"/>
        <v>164032.3133403172</v>
      </c>
      <c r="DG209" s="405">
        <f t="shared" si="465"/>
        <v>164032.3133403172</v>
      </c>
      <c r="DH209" s="405">
        <f t="shared" si="465"/>
        <v>164032.3133403172</v>
      </c>
      <c r="DI209" s="405">
        <f t="shared" si="465"/>
        <v>164032.3133403172</v>
      </c>
      <c r="DJ209" s="405">
        <f t="shared" si="465"/>
        <v>164032.3133403172</v>
      </c>
      <c r="DK209" s="405">
        <f t="shared" si="465"/>
        <v>164032.3133403172</v>
      </c>
      <c r="DL209" s="405">
        <f t="shared" si="465"/>
        <v>164032.3133403172</v>
      </c>
      <c r="DM209" s="405">
        <f t="shared" ref="DM209:EV209" si="466">SUMPRODUCT(DM215:DM255,DM24:DM64)</f>
        <v>164032.3133403172</v>
      </c>
      <c r="DN209" s="405">
        <f t="shared" si="466"/>
        <v>164032.3133403172</v>
      </c>
      <c r="DO209" s="405">
        <f t="shared" si="466"/>
        <v>164032.3133403172</v>
      </c>
      <c r="DP209" s="405">
        <f t="shared" si="466"/>
        <v>167312.95960712354</v>
      </c>
      <c r="DQ209" s="405">
        <f t="shared" si="466"/>
        <v>167312.95960712354</v>
      </c>
      <c r="DR209" s="405">
        <f t="shared" si="466"/>
        <v>167312.95960712354</v>
      </c>
      <c r="DS209" s="405">
        <f t="shared" si="466"/>
        <v>167312.95960712354</v>
      </c>
      <c r="DT209" s="405">
        <f t="shared" si="466"/>
        <v>167312.95960712354</v>
      </c>
      <c r="DU209" s="405">
        <f t="shared" si="466"/>
        <v>167312.95960712354</v>
      </c>
      <c r="DV209" s="405">
        <f t="shared" si="466"/>
        <v>167312.95960712354</v>
      </c>
      <c r="DW209" s="405">
        <f t="shared" si="466"/>
        <v>167312.95960712354</v>
      </c>
      <c r="DX209" s="405">
        <f t="shared" si="466"/>
        <v>167312.95960712354</v>
      </c>
      <c r="DY209" s="405">
        <f t="shared" si="466"/>
        <v>167312.95960712354</v>
      </c>
      <c r="DZ209" s="405">
        <f t="shared" si="466"/>
        <v>167312.95960712354</v>
      </c>
      <c r="EA209" s="405">
        <f t="shared" si="466"/>
        <v>167312.95960712354</v>
      </c>
      <c r="EB209" s="405">
        <f t="shared" si="466"/>
        <v>170659.218799266</v>
      </c>
      <c r="EC209" s="405">
        <f t="shared" si="466"/>
        <v>170659.218799266</v>
      </c>
      <c r="ED209" s="405">
        <f t="shared" si="466"/>
        <v>170659.218799266</v>
      </c>
      <c r="EE209" s="405">
        <f t="shared" si="466"/>
        <v>170659.218799266</v>
      </c>
      <c r="EF209" s="405">
        <f t="shared" si="466"/>
        <v>170659.218799266</v>
      </c>
      <c r="EG209" s="405">
        <f t="shared" si="466"/>
        <v>170659.218799266</v>
      </c>
      <c r="EH209" s="405">
        <f t="shared" si="466"/>
        <v>170659.218799266</v>
      </c>
      <c r="EI209" s="405">
        <f t="shared" si="466"/>
        <v>170659.218799266</v>
      </c>
      <c r="EJ209" s="405">
        <f t="shared" si="466"/>
        <v>170659.218799266</v>
      </c>
      <c r="EK209" s="405">
        <f t="shared" si="466"/>
        <v>170659.218799266</v>
      </c>
      <c r="EL209" s="405">
        <f t="shared" si="466"/>
        <v>170659.218799266</v>
      </c>
      <c r="EM209" s="405">
        <f t="shared" si="466"/>
        <v>170659.218799266</v>
      </c>
      <c r="EN209" s="405">
        <f t="shared" si="466"/>
        <v>174072.40317525133</v>
      </c>
      <c r="EO209" s="405">
        <f t="shared" si="466"/>
        <v>174072.40317525133</v>
      </c>
      <c r="EP209" s="405">
        <f t="shared" si="466"/>
        <v>174072.40317525133</v>
      </c>
      <c r="EQ209" s="405">
        <f t="shared" si="466"/>
        <v>174072.40317525133</v>
      </c>
      <c r="ER209" s="405">
        <f t="shared" si="466"/>
        <v>174072.40317525133</v>
      </c>
      <c r="ES209" s="405">
        <f t="shared" si="466"/>
        <v>174072.40317525133</v>
      </c>
      <c r="ET209" s="405">
        <f t="shared" si="466"/>
        <v>174072.40317525133</v>
      </c>
      <c r="EU209" s="405">
        <f t="shared" si="466"/>
        <v>174072.40317525133</v>
      </c>
      <c r="EV209" s="405">
        <f t="shared" si="466"/>
        <v>174072.40317525133</v>
      </c>
      <c r="EW209" s="405">
        <f t="shared" ref="EW209:FB209" si="467">SUMPRODUCT(EW215:EW255,EW24:EW64)</f>
        <v>174072.40317525133</v>
      </c>
      <c r="EX209" s="405">
        <f t="shared" si="467"/>
        <v>174072.40317525133</v>
      </c>
      <c r="EY209" s="405">
        <f t="shared" si="467"/>
        <v>174072.40317525133</v>
      </c>
      <c r="EZ209" s="405">
        <f t="shared" si="467"/>
        <v>177553.85123875635</v>
      </c>
      <c r="FA209" s="405">
        <f t="shared" si="467"/>
        <v>177553.85123875635</v>
      </c>
      <c r="FB209" s="405">
        <f t="shared" si="467"/>
        <v>177553.85123875635</v>
      </c>
    </row>
    <row r="210" spans="2:158" ht="11.25" customHeight="1" outlineLevel="1" x14ac:dyDescent="0.2"/>
    <row r="211" spans="2:158" ht="11.25" customHeight="1" outlineLevel="1" x14ac:dyDescent="0.2">
      <c r="K211" s="163" t="s">
        <v>516</v>
      </c>
      <c r="L211" s="163" t="s">
        <v>517</v>
      </c>
    </row>
    <row r="212" spans="2:158" ht="11.25" customHeight="1" outlineLevel="1" x14ac:dyDescent="0.2">
      <c r="K212" s="367">
        <v>28</v>
      </c>
      <c r="L212" s="368">
        <v>0.02</v>
      </c>
      <c r="N212" s="149"/>
      <c r="T212" s="149"/>
    </row>
    <row r="213" spans="2:158" ht="11.25" customHeight="1" outlineLevel="1" x14ac:dyDescent="0.2">
      <c r="C213" s="174"/>
      <c r="D213" s="174"/>
      <c r="E213" s="175"/>
      <c r="F213" s="227"/>
      <c r="G213" s="229" t="s">
        <v>612</v>
      </c>
      <c r="H213" s="224" t="s">
        <v>613</v>
      </c>
      <c r="I213" s="228"/>
      <c r="J213" s="223" t="s">
        <v>614</v>
      </c>
      <c r="K213" s="224"/>
      <c r="L213" s="224" t="s">
        <v>518</v>
      </c>
      <c r="M213" s="174"/>
      <c r="N213" s="174"/>
      <c r="O213" s="174"/>
      <c r="P213" s="174"/>
      <c r="Q213" s="174"/>
      <c r="R213" s="174"/>
      <c r="S213" s="174"/>
      <c r="T213" s="149"/>
    </row>
    <row r="214" spans="2:158" ht="11.25" customHeight="1" outlineLevel="1" x14ac:dyDescent="0.2">
      <c r="B214" s="149"/>
      <c r="C214" s="178" t="s">
        <v>496</v>
      </c>
      <c r="D214" s="178" t="s">
        <v>519</v>
      </c>
      <c r="E214" s="179" t="s">
        <v>520</v>
      </c>
      <c r="F214" s="178" t="s">
        <v>518</v>
      </c>
      <c r="G214" s="178" t="s">
        <v>521</v>
      </c>
      <c r="H214" s="178" t="s">
        <v>522</v>
      </c>
      <c r="I214" s="180" t="s">
        <v>523</v>
      </c>
      <c r="J214" s="181" t="s">
        <v>595</v>
      </c>
      <c r="K214" s="182" t="s">
        <v>510</v>
      </c>
      <c r="L214" s="182" t="s">
        <v>598</v>
      </c>
      <c r="M214" s="182" t="s">
        <v>524</v>
      </c>
      <c r="N214" s="181" t="s">
        <v>521</v>
      </c>
      <c r="O214" s="181" t="s">
        <v>522</v>
      </c>
      <c r="P214" s="181" t="s">
        <v>600</v>
      </c>
      <c r="Q214" s="181"/>
      <c r="R214" s="181"/>
      <c r="S214" s="181"/>
      <c r="T214" s="149"/>
    </row>
    <row r="215" spans="2:158" ht="11.25" customHeight="1" outlineLevel="1" x14ac:dyDescent="0.2">
      <c r="B215" s="149"/>
      <c r="C215" s="288">
        <f t="shared" ref="C215:E234" si="468">C24</f>
        <v>1</v>
      </c>
      <c r="D215" s="288" t="str">
        <f t="shared" si="468"/>
        <v>ABC</v>
      </c>
      <c r="E215" s="291">
        <f t="shared" si="468"/>
        <v>5000</v>
      </c>
      <c r="F215" s="297">
        <v>28.071118418767298</v>
      </c>
      <c r="G215" s="385">
        <v>0.02</v>
      </c>
      <c r="H215" s="185">
        <f t="shared" ref="H215:J235" si="469">H165</f>
        <v>1</v>
      </c>
      <c r="I215" s="292">
        <f t="shared" si="469"/>
        <v>44196</v>
      </c>
      <c r="J215" s="289">
        <f t="shared" si="469"/>
        <v>44227</v>
      </c>
      <c r="K215" s="298">
        <f t="shared" ref="K215" si="470">K$212</f>
        <v>28</v>
      </c>
      <c r="L215" s="187">
        <f t="shared" ref="L215:L254" si="471">L165</f>
        <v>3</v>
      </c>
      <c r="M215" s="186">
        <f t="shared" ref="M215:M234" si="472">K215*(1+$L$212)^L215</f>
        <v>29.713823999999999</v>
      </c>
      <c r="N215" s="385">
        <f t="shared" ref="N215" si="473">G215</f>
        <v>0.02</v>
      </c>
      <c r="O215" s="185">
        <f t="shared" ref="O215:O254" si="474">O165</f>
        <v>1</v>
      </c>
      <c r="R215" s="186"/>
      <c r="S215" s="186"/>
      <c r="T215" s="149"/>
      <c r="U215" s="149">
        <f>$F215*$E215*(1+0%)</f>
        <v>140355.59209383649</v>
      </c>
      <c r="V215" s="149">
        <f t="shared" ref="V215:BA215" si="475">(V$14&lt;$J215)*U215*(1+$G215*($H215=V$16))+(V$14=$J215)*$M215*$E215+(V$14&gt;$J215)*U215*(1+$N215*($O215=V$16))</f>
        <v>140355.59209383649</v>
      </c>
      <c r="W215" s="149">
        <f t="shared" si="475"/>
        <v>140355.59209383649</v>
      </c>
      <c r="X215" s="149">
        <f t="shared" si="475"/>
        <v>143162.70393571322</v>
      </c>
      <c r="Y215" s="149">
        <f t="shared" si="475"/>
        <v>143162.70393571322</v>
      </c>
      <c r="Z215" s="149">
        <f t="shared" si="475"/>
        <v>143162.70393571322</v>
      </c>
      <c r="AA215" s="149">
        <f t="shared" si="475"/>
        <v>143162.70393571322</v>
      </c>
      <c r="AB215" s="149">
        <f t="shared" si="475"/>
        <v>143162.70393571322</v>
      </c>
      <c r="AC215" s="149">
        <f t="shared" si="475"/>
        <v>143162.70393571322</v>
      </c>
      <c r="AD215" s="149">
        <f t="shared" si="475"/>
        <v>143162.70393571322</v>
      </c>
      <c r="AE215" s="149">
        <f t="shared" si="475"/>
        <v>143162.70393571322</v>
      </c>
      <c r="AF215" s="149">
        <f t="shared" si="475"/>
        <v>143162.70393571322</v>
      </c>
      <c r="AG215" s="149">
        <f t="shared" si="475"/>
        <v>143162.70393571322</v>
      </c>
      <c r="AH215" s="149">
        <f t="shared" si="475"/>
        <v>143162.70393571322</v>
      </c>
      <c r="AI215" s="149">
        <f t="shared" si="475"/>
        <v>143162.70393571322</v>
      </c>
      <c r="AJ215" s="149">
        <f t="shared" si="475"/>
        <v>146025.95801442748</v>
      </c>
      <c r="AK215" s="149">
        <f t="shared" si="475"/>
        <v>146025.95801442748</v>
      </c>
      <c r="AL215" s="149">
        <f t="shared" si="475"/>
        <v>146025.95801442748</v>
      </c>
      <c r="AM215" s="149">
        <f t="shared" si="475"/>
        <v>146025.95801442748</v>
      </c>
      <c r="AN215" s="149">
        <f t="shared" si="475"/>
        <v>146025.95801442748</v>
      </c>
      <c r="AO215" s="149">
        <f t="shared" si="475"/>
        <v>146025.95801442748</v>
      </c>
      <c r="AP215" s="149">
        <f t="shared" si="475"/>
        <v>146025.95801442748</v>
      </c>
      <c r="AQ215" s="149">
        <f t="shared" si="475"/>
        <v>146025.95801442748</v>
      </c>
      <c r="AR215" s="149">
        <f t="shared" si="475"/>
        <v>146025.95801442748</v>
      </c>
      <c r="AS215" s="149">
        <f t="shared" si="475"/>
        <v>146025.95801442748</v>
      </c>
      <c r="AT215" s="149">
        <f t="shared" si="475"/>
        <v>146025.95801442748</v>
      </c>
      <c r="AU215" s="149">
        <f t="shared" si="475"/>
        <v>146025.95801442748</v>
      </c>
      <c r="AV215" s="149">
        <f t="shared" si="475"/>
        <v>148569.12</v>
      </c>
      <c r="AW215" s="149">
        <f t="shared" si="475"/>
        <v>148569.12</v>
      </c>
      <c r="AX215" s="149">
        <f t="shared" si="475"/>
        <v>148569.12</v>
      </c>
      <c r="AY215" s="149">
        <f t="shared" si="475"/>
        <v>148569.12</v>
      </c>
      <c r="AZ215" s="149">
        <f t="shared" si="475"/>
        <v>148569.12</v>
      </c>
      <c r="BA215" s="149">
        <f t="shared" si="475"/>
        <v>148569.12</v>
      </c>
      <c r="BB215" s="149">
        <f t="shared" ref="BB215:CG215" si="476">(BB$14&lt;$J215)*BA215*(1+$G215*($H215=BB$16))+(BB$14=$J215)*$M215*$E215+(BB$14&gt;$J215)*BA215*(1+$N215*($O215=BB$16))</f>
        <v>148569.12</v>
      </c>
      <c r="BC215" s="149">
        <f t="shared" si="476"/>
        <v>148569.12</v>
      </c>
      <c r="BD215" s="149">
        <f t="shared" si="476"/>
        <v>148569.12</v>
      </c>
      <c r="BE215" s="149">
        <f t="shared" si="476"/>
        <v>148569.12</v>
      </c>
      <c r="BF215" s="149">
        <f t="shared" si="476"/>
        <v>148569.12</v>
      </c>
      <c r="BG215" s="149">
        <f t="shared" si="476"/>
        <v>148569.12</v>
      </c>
      <c r="BH215" s="149">
        <f t="shared" si="476"/>
        <v>151540.5024</v>
      </c>
      <c r="BI215" s="149">
        <f t="shared" si="476"/>
        <v>151540.5024</v>
      </c>
      <c r="BJ215" s="149">
        <f t="shared" si="476"/>
        <v>151540.5024</v>
      </c>
      <c r="BK215" s="149">
        <f t="shared" si="476"/>
        <v>151540.5024</v>
      </c>
      <c r="BL215" s="149">
        <f t="shared" si="476"/>
        <v>151540.5024</v>
      </c>
      <c r="BM215" s="149">
        <f t="shared" si="476"/>
        <v>151540.5024</v>
      </c>
      <c r="BN215" s="149">
        <f t="shared" si="476"/>
        <v>151540.5024</v>
      </c>
      <c r="BO215" s="149">
        <f t="shared" si="476"/>
        <v>151540.5024</v>
      </c>
      <c r="BP215" s="149">
        <f t="shared" si="476"/>
        <v>151540.5024</v>
      </c>
      <c r="BQ215" s="149">
        <f t="shared" si="476"/>
        <v>151540.5024</v>
      </c>
      <c r="BR215" s="149">
        <f t="shared" si="476"/>
        <v>151540.5024</v>
      </c>
      <c r="BS215" s="149">
        <f t="shared" si="476"/>
        <v>151540.5024</v>
      </c>
      <c r="BT215" s="149">
        <f t="shared" si="476"/>
        <v>154571.31244800001</v>
      </c>
      <c r="BU215" s="149">
        <f t="shared" si="476"/>
        <v>154571.31244800001</v>
      </c>
      <c r="BV215" s="149">
        <f t="shared" si="476"/>
        <v>154571.31244800001</v>
      </c>
      <c r="BW215" s="149">
        <f t="shared" si="476"/>
        <v>154571.31244800001</v>
      </c>
      <c r="BX215" s="149">
        <f t="shared" si="476"/>
        <v>154571.31244800001</v>
      </c>
      <c r="BY215" s="149">
        <f t="shared" si="476"/>
        <v>154571.31244800001</v>
      </c>
      <c r="BZ215" s="149">
        <f t="shared" si="476"/>
        <v>154571.31244800001</v>
      </c>
      <c r="CA215" s="149">
        <f t="shared" si="476"/>
        <v>154571.31244800001</v>
      </c>
      <c r="CB215" s="149">
        <f t="shared" si="476"/>
        <v>154571.31244800001</v>
      </c>
      <c r="CC215" s="149">
        <f t="shared" si="476"/>
        <v>154571.31244800001</v>
      </c>
      <c r="CD215" s="149">
        <f t="shared" si="476"/>
        <v>154571.31244800001</v>
      </c>
      <c r="CE215" s="149">
        <f t="shared" si="476"/>
        <v>154571.31244800001</v>
      </c>
      <c r="CF215" s="149">
        <f t="shared" si="476"/>
        <v>157662.73869696</v>
      </c>
      <c r="CG215" s="149">
        <f t="shared" si="476"/>
        <v>157662.73869696</v>
      </c>
      <c r="CH215" s="149">
        <f t="shared" ref="CH215:DM215" si="477">(CH$14&lt;$J215)*CG215*(1+$G215*($H215=CH$16))+(CH$14=$J215)*$M215*$E215+(CH$14&gt;$J215)*CG215*(1+$N215*($O215=CH$16))</f>
        <v>157662.73869696</v>
      </c>
      <c r="CI215" s="149">
        <f t="shared" si="477"/>
        <v>157662.73869696</v>
      </c>
      <c r="CJ215" s="149">
        <f t="shared" si="477"/>
        <v>157662.73869696</v>
      </c>
      <c r="CK215" s="149">
        <f t="shared" si="477"/>
        <v>157662.73869696</v>
      </c>
      <c r="CL215" s="149">
        <f t="shared" si="477"/>
        <v>157662.73869696</v>
      </c>
      <c r="CM215" s="149">
        <f t="shared" si="477"/>
        <v>157662.73869696</v>
      </c>
      <c r="CN215" s="149">
        <f t="shared" si="477"/>
        <v>157662.73869696</v>
      </c>
      <c r="CO215" s="149">
        <f t="shared" si="477"/>
        <v>157662.73869696</v>
      </c>
      <c r="CP215" s="149">
        <f t="shared" si="477"/>
        <v>157662.73869696</v>
      </c>
      <c r="CQ215" s="149">
        <f t="shared" si="477"/>
        <v>157662.73869696</v>
      </c>
      <c r="CR215" s="149">
        <f t="shared" si="477"/>
        <v>160815.99347089921</v>
      </c>
      <c r="CS215" s="149">
        <f t="shared" si="477"/>
        <v>160815.99347089921</v>
      </c>
      <c r="CT215" s="149">
        <f t="shared" si="477"/>
        <v>160815.99347089921</v>
      </c>
      <c r="CU215" s="149">
        <f t="shared" si="477"/>
        <v>160815.99347089921</v>
      </c>
      <c r="CV215" s="149">
        <f t="shared" si="477"/>
        <v>160815.99347089921</v>
      </c>
      <c r="CW215" s="149">
        <f t="shared" si="477"/>
        <v>160815.99347089921</v>
      </c>
      <c r="CX215" s="149">
        <f t="shared" si="477"/>
        <v>160815.99347089921</v>
      </c>
      <c r="CY215" s="149">
        <f t="shared" si="477"/>
        <v>160815.99347089921</v>
      </c>
      <c r="CZ215" s="149">
        <f t="shared" si="477"/>
        <v>160815.99347089921</v>
      </c>
      <c r="DA215" s="149">
        <f t="shared" si="477"/>
        <v>160815.99347089921</v>
      </c>
      <c r="DB215" s="149">
        <f t="shared" si="477"/>
        <v>160815.99347089921</v>
      </c>
      <c r="DC215" s="149">
        <f t="shared" si="477"/>
        <v>160815.99347089921</v>
      </c>
      <c r="DD215" s="149">
        <f t="shared" si="477"/>
        <v>164032.3133403172</v>
      </c>
      <c r="DE215" s="149">
        <f t="shared" si="477"/>
        <v>164032.3133403172</v>
      </c>
      <c r="DF215" s="149">
        <f t="shared" si="477"/>
        <v>164032.3133403172</v>
      </c>
      <c r="DG215" s="149">
        <f t="shared" si="477"/>
        <v>164032.3133403172</v>
      </c>
      <c r="DH215" s="149">
        <f t="shared" si="477"/>
        <v>164032.3133403172</v>
      </c>
      <c r="DI215" s="149">
        <f t="shared" si="477"/>
        <v>164032.3133403172</v>
      </c>
      <c r="DJ215" s="149">
        <f t="shared" si="477"/>
        <v>164032.3133403172</v>
      </c>
      <c r="DK215" s="149">
        <f t="shared" si="477"/>
        <v>164032.3133403172</v>
      </c>
      <c r="DL215" s="149">
        <f t="shared" si="477"/>
        <v>164032.3133403172</v>
      </c>
      <c r="DM215" s="149">
        <f t="shared" si="477"/>
        <v>164032.3133403172</v>
      </c>
      <c r="DN215" s="149">
        <f t="shared" ref="DN215:EV215" si="478">(DN$14&lt;$J215)*DM215*(1+$G215*($H215=DN$16))+(DN$14=$J215)*$M215*$E215+(DN$14&gt;$J215)*DM215*(1+$N215*($O215=DN$16))</f>
        <v>164032.3133403172</v>
      </c>
      <c r="DO215" s="149">
        <f t="shared" si="478"/>
        <v>164032.3133403172</v>
      </c>
      <c r="DP215" s="149">
        <f t="shared" si="478"/>
        <v>167312.95960712354</v>
      </c>
      <c r="DQ215" s="149">
        <f t="shared" si="478"/>
        <v>167312.95960712354</v>
      </c>
      <c r="DR215" s="149">
        <f t="shared" si="478"/>
        <v>167312.95960712354</v>
      </c>
      <c r="DS215" s="149">
        <f t="shared" si="478"/>
        <v>167312.95960712354</v>
      </c>
      <c r="DT215" s="149">
        <f t="shared" si="478"/>
        <v>167312.95960712354</v>
      </c>
      <c r="DU215" s="149">
        <f t="shared" si="478"/>
        <v>167312.95960712354</v>
      </c>
      <c r="DV215" s="149">
        <f t="shared" si="478"/>
        <v>167312.95960712354</v>
      </c>
      <c r="DW215" s="149">
        <f t="shared" si="478"/>
        <v>167312.95960712354</v>
      </c>
      <c r="DX215" s="149">
        <f t="shared" si="478"/>
        <v>167312.95960712354</v>
      </c>
      <c r="DY215" s="149">
        <f t="shared" si="478"/>
        <v>167312.95960712354</v>
      </c>
      <c r="DZ215" s="149">
        <f t="shared" si="478"/>
        <v>167312.95960712354</v>
      </c>
      <c r="EA215" s="149">
        <f t="shared" si="478"/>
        <v>167312.95960712354</v>
      </c>
      <c r="EB215" s="149">
        <f t="shared" si="478"/>
        <v>170659.218799266</v>
      </c>
      <c r="EC215" s="149">
        <f t="shared" si="478"/>
        <v>170659.218799266</v>
      </c>
      <c r="ED215" s="149">
        <f t="shared" si="478"/>
        <v>170659.218799266</v>
      </c>
      <c r="EE215" s="149">
        <f t="shared" si="478"/>
        <v>170659.218799266</v>
      </c>
      <c r="EF215" s="149">
        <f t="shared" si="478"/>
        <v>170659.218799266</v>
      </c>
      <c r="EG215" s="149">
        <f t="shared" si="478"/>
        <v>170659.218799266</v>
      </c>
      <c r="EH215" s="149">
        <f t="shared" si="478"/>
        <v>170659.218799266</v>
      </c>
      <c r="EI215" s="149">
        <f t="shared" si="478"/>
        <v>170659.218799266</v>
      </c>
      <c r="EJ215" s="149">
        <f t="shared" si="478"/>
        <v>170659.218799266</v>
      </c>
      <c r="EK215" s="149">
        <f t="shared" si="478"/>
        <v>170659.218799266</v>
      </c>
      <c r="EL215" s="149">
        <f t="shared" si="478"/>
        <v>170659.218799266</v>
      </c>
      <c r="EM215" s="149">
        <f t="shared" si="478"/>
        <v>170659.218799266</v>
      </c>
      <c r="EN215" s="149">
        <f t="shared" si="478"/>
        <v>174072.40317525133</v>
      </c>
      <c r="EO215" s="149">
        <f t="shared" si="478"/>
        <v>174072.40317525133</v>
      </c>
      <c r="EP215" s="149">
        <f t="shared" si="478"/>
        <v>174072.40317525133</v>
      </c>
      <c r="EQ215" s="149">
        <f t="shared" si="478"/>
        <v>174072.40317525133</v>
      </c>
      <c r="ER215" s="149">
        <f t="shared" si="478"/>
        <v>174072.40317525133</v>
      </c>
      <c r="ES215" s="149">
        <f t="shared" si="478"/>
        <v>174072.40317525133</v>
      </c>
      <c r="ET215" s="149">
        <f t="shared" si="478"/>
        <v>174072.40317525133</v>
      </c>
      <c r="EU215" s="149">
        <f t="shared" si="478"/>
        <v>174072.40317525133</v>
      </c>
      <c r="EV215" s="149">
        <f t="shared" si="478"/>
        <v>174072.40317525133</v>
      </c>
      <c r="EW215" s="149">
        <f t="shared" ref="EW215:EW254" si="479">(EW$14&lt;$J215)*EV215*(1+$G215*($H215=EW$16))+(EW$14=$J215)*$M215*$E215+(EW$14&gt;$J215)*EV215*(1+$N215*($O215=EW$16))</f>
        <v>174072.40317525133</v>
      </c>
      <c r="EX215" s="149">
        <f t="shared" ref="EX215:EX254" si="480">(EX$14&lt;$J215)*EW215*(1+$G215*($H215=EX$16))+(EX$14=$J215)*$M215*$E215+(EX$14&gt;$J215)*EW215*(1+$N215*($O215=EX$16))</f>
        <v>174072.40317525133</v>
      </c>
      <c r="EY215" s="149">
        <f t="shared" ref="EY215:EY254" si="481">(EY$14&lt;$J215)*EX215*(1+$G215*($H215=EY$16))+(EY$14=$J215)*$M215*$E215+(EY$14&gt;$J215)*EX215*(1+$N215*($O215=EY$16))</f>
        <v>174072.40317525133</v>
      </c>
      <c r="EZ215" s="149">
        <f t="shared" ref="EZ215:EZ254" si="482">(EZ$14&lt;$J215)*EY215*(1+$G215*($H215=EZ$16))+(EZ$14=$J215)*$M215*$E215+(EZ$14&gt;$J215)*EY215*(1+$N215*($O215=EZ$16))</f>
        <v>177553.85123875635</v>
      </c>
      <c r="FA215" s="149">
        <f t="shared" ref="FA215:FA254" si="483">(FA$14&lt;$J215)*EZ215*(1+$G215*($H215=FA$16))+(FA$14=$J215)*$M215*$E215+(FA$14&gt;$J215)*EZ215*(1+$N215*($O215=FA$16))</f>
        <v>177553.85123875635</v>
      </c>
      <c r="FB215" s="149">
        <f t="shared" ref="FB215:FB254" si="484">(FB$14&lt;$J215)*FA215*(1+$G215*($H215=FB$16))+(FB$14=$J215)*$M215*$E215+(FB$14&gt;$J215)*FA215*(1+$N215*($O215=FB$16))</f>
        <v>177553.85123875635</v>
      </c>
    </row>
    <row r="216" spans="2:158" ht="11.25" customHeight="1" outlineLevel="1" x14ac:dyDescent="0.2">
      <c r="B216" s="149"/>
      <c r="C216" s="288">
        <f t="shared" si="468"/>
        <v>2</v>
      </c>
      <c r="D216" s="288">
        <f t="shared" si="468"/>
        <v>0</v>
      </c>
      <c r="E216" s="291">
        <f t="shared" si="468"/>
        <v>0</v>
      </c>
      <c r="F216" s="297"/>
      <c r="G216" s="385"/>
      <c r="H216" s="185">
        <f t="shared" si="469"/>
        <v>2</v>
      </c>
      <c r="I216" s="292">
        <f t="shared" si="469"/>
        <v>31</v>
      </c>
      <c r="J216" s="289">
        <f t="shared" si="469"/>
        <v>43404</v>
      </c>
      <c r="K216" s="298"/>
      <c r="L216" s="187">
        <f t="shared" si="471"/>
        <v>0</v>
      </c>
      <c r="M216" s="186">
        <f t="shared" si="472"/>
        <v>0</v>
      </c>
      <c r="N216" s="385"/>
      <c r="O216" s="185">
        <f t="shared" si="474"/>
        <v>10</v>
      </c>
      <c r="R216" s="186"/>
      <c r="S216" s="186"/>
      <c r="T216" s="149"/>
      <c r="U216" s="149">
        <f t="shared" ref="U216:U234" si="485">$F216*$E216*(1+0%)</f>
        <v>0</v>
      </c>
      <c r="V216" s="149">
        <f t="shared" ref="V216:CG216" si="486">(V$14&lt;$J216)*U216*(1+$G216*($H216=V$16))+(V$14=$J216)*$M216*$E216+(V$14&gt;$J216)*U216*(1+$N216*($O216=V$16))</f>
        <v>0</v>
      </c>
      <c r="W216" s="149">
        <f t="shared" si="486"/>
        <v>0</v>
      </c>
      <c r="X216" s="149">
        <f t="shared" si="486"/>
        <v>0</v>
      </c>
      <c r="Y216" s="149">
        <f t="shared" si="486"/>
        <v>0</v>
      </c>
      <c r="Z216" s="149">
        <f t="shared" si="486"/>
        <v>0</v>
      </c>
      <c r="AA216" s="149">
        <f t="shared" si="486"/>
        <v>0</v>
      </c>
      <c r="AB216" s="149">
        <f t="shared" si="486"/>
        <v>0</v>
      </c>
      <c r="AC216" s="149">
        <f t="shared" si="486"/>
        <v>0</v>
      </c>
      <c r="AD216" s="149">
        <f t="shared" si="486"/>
        <v>0</v>
      </c>
      <c r="AE216" s="149">
        <f t="shared" si="486"/>
        <v>0</v>
      </c>
      <c r="AF216" s="149">
        <f t="shared" si="486"/>
        <v>0</v>
      </c>
      <c r="AG216" s="149">
        <f t="shared" si="486"/>
        <v>0</v>
      </c>
      <c r="AH216" s="149">
        <f t="shared" si="486"/>
        <v>0</v>
      </c>
      <c r="AI216" s="149">
        <f t="shared" si="486"/>
        <v>0</v>
      </c>
      <c r="AJ216" s="149">
        <f t="shared" si="486"/>
        <v>0</v>
      </c>
      <c r="AK216" s="149">
        <f t="shared" si="486"/>
        <v>0</v>
      </c>
      <c r="AL216" s="149">
        <f t="shared" si="486"/>
        <v>0</v>
      </c>
      <c r="AM216" s="149">
        <f t="shared" si="486"/>
        <v>0</v>
      </c>
      <c r="AN216" s="149">
        <f t="shared" si="486"/>
        <v>0</v>
      </c>
      <c r="AO216" s="149">
        <f t="shared" si="486"/>
        <v>0</v>
      </c>
      <c r="AP216" s="149">
        <f t="shared" si="486"/>
        <v>0</v>
      </c>
      <c r="AQ216" s="149">
        <f t="shared" si="486"/>
        <v>0</v>
      </c>
      <c r="AR216" s="149">
        <f t="shared" si="486"/>
        <v>0</v>
      </c>
      <c r="AS216" s="149">
        <f t="shared" si="486"/>
        <v>0</v>
      </c>
      <c r="AT216" s="149">
        <f t="shared" si="486"/>
        <v>0</v>
      </c>
      <c r="AU216" s="149">
        <f t="shared" si="486"/>
        <v>0</v>
      </c>
      <c r="AV216" s="149">
        <f t="shared" si="486"/>
        <v>0</v>
      </c>
      <c r="AW216" s="149">
        <f t="shared" si="486"/>
        <v>0</v>
      </c>
      <c r="AX216" s="149">
        <f t="shared" si="486"/>
        <v>0</v>
      </c>
      <c r="AY216" s="149">
        <f t="shared" si="486"/>
        <v>0</v>
      </c>
      <c r="AZ216" s="149">
        <f t="shared" si="486"/>
        <v>0</v>
      </c>
      <c r="BA216" s="149">
        <f t="shared" si="486"/>
        <v>0</v>
      </c>
      <c r="BB216" s="149">
        <f t="shared" si="486"/>
        <v>0</v>
      </c>
      <c r="BC216" s="149">
        <f t="shared" si="486"/>
        <v>0</v>
      </c>
      <c r="BD216" s="149">
        <f t="shared" si="486"/>
        <v>0</v>
      </c>
      <c r="BE216" s="149">
        <f t="shared" si="486"/>
        <v>0</v>
      </c>
      <c r="BF216" s="149">
        <f t="shared" si="486"/>
        <v>0</v>
      </c>
      <c r="BG216" s="149">
        <f t="shared" si="486"/>
        <v>0</v>
      </c>
      <c r="BH216" s="149">
        <f t="shared" si="486"/>
        <v>0</v>
      </c>
      <c r="BI216" s="149">
        <f t="shared" si="486"/>
        <v>0</v>
      </c>
      <c r="BJ216" s="149">
        <f t="shared" si="486"/>
        <v>0</v>
      </c>
      <c r="BK216" s="149">
        <f t="shared" si="486"/>
        <v>0</v>
      </c>
      <c r="BL216" s="149">
        <f t="shared" si="486"/>
        <v>0</v>
      </c>
      <c r="BM216" s="149">
        <f t="shared" si="486"/>
        <v>0</v>
      </c>
      <c r="BN216" s="149">
        <f t="shared" si="486"/>
        <v>0</v>
      </c>
      <c r="BO216" s="149">
        <f t="shared" si="486"/>
        <v>0</v>
      </c>
      <c r="BP216" s="149">
        <f t="shared" si="486"/>
        <v>0</v>
      </c>
      <c r="BQ216" s="149">
        <f t="shared" si="486"/>
        <v>0</v>
      </c>
      <c r="BR216" s="149">
        <f t="shared" si="486"/>
        <v>0</v>
      </c>
      <c r="BS216" s="149">
        <f t="shared" si="486"/>
        <v>0</v>
      </c>
      <c r="BT216" s="149">
        <f t="shared" si="486"/>
        <v>0</v>
      </c>
      <c r="BU216" s="149">
        <f t="shared" si="486"/>
        <v>0</v>
      </c>
      <c r="BV216" s="149">
        <f t="shared" si="486"/>
        <v>0</v>
      </c>
      <c r="BW216" s="149">
        <f t="shared" si="486"/>
        <v>0</v>
      </c>
      <c r="BX216" s="149">
        <f t="shared" si="486"/>
        <v>0</v>
      </c>
      <c r="BY216" s="149">
        <f t="shared" si="486"/>
        <v>0</v>
      </c>
      <c r="BZ216" s="149">
        <f t="shared" si="486"/>
        <v>0</v>
      </c>
      <c r="CA216" s="149">
        <f t="shared" si="486"/>
        <v>0</v>
      </c>
      <c r="CB216" s="149">
        <f t="shared" si="486"/>
        <v>0</v>
      </c>
      <c r="CC216" s="149">
        <f t="shared" si="486"/>
        <v>0</v>
      </c>
      <c r="CD216" s="149">
        <f t="shared" si="486"/>
        <v>0</v>
      </c>
      <c r="CE216" s="149">
        <f t="shared" si="486"/>
        <v>0</v>
      </c>
      <c r="CF216" s="149">
        <f t="shared" si="486"/>
        <v>0</v>
      </c>
      <c r="CG216" s="149">
        <f t="shared" si="486"/>
        <v>0</v>
      </c>
      <c r="CH216" s="149">
        <f t="shared" ref="CH216:ES216" si="487">(CH$14&lt;$J216)*CG216*(1+$G216*($H216=CH$16))+(CH$14=$J216)*$M216*$E216+(CH$14&gt;$J216)*CG216*(1+$N216*($O216=CH$16))</f>
        <v>0</v>
      </c>
      <c r="CI216" s="149">
        <f t="shared" si="487"/>
        <v>0</v>
      </c>
      <c r="CJ216" s="149">
        <f t="shared" si="487"/>
        <v>0</v>
      </c>
      <c r="CK216" s="149">
        <f t="shared" si="487"/>
        <v>0</v>
      </c>
      <c r="CL216" s="149">
        <f t="shared" si="487"/>
        <v>0</v>
      </c>
      <c r="CM216" s="149">
        <f t="shared" si="487"/>
        <v>0</v>
      </c>
      <c r="CN216" s="149">
        <f t="shared" si="487"/>
        <v>0</v>
      </c>
      <c r="CO216" s="149">
        <f t="shared" si="487"/>
        <v>0</v>
      </c>
      <c r="CP216" s="149">
        <f t="shared" si="487"/>
        <v>0</v>
      </c>
      <c r="CQ216" s="149">
        <f t="shared" si="487"/>
        <v>0</v>
      </c>
      <c r="CR216" s="149">
        <f t="shared" si="487"/>
        <v>0</v>
      </c>
      <c r="CS216" s="149">
        <f t="shared" si="487"/>
        <v>0</v>
      </c>
      <c r="CT216" s="149">
        <f t="shared" si="487"/>
        <v>0</v>
      </c>
      <c r="CU216" s="149">
        <f t="shared" si="487"/>
        <v>0</v>
      </c>
      <c r="CV216" s="149">
        <f t="shared" si="487"/>
        <v>0</v>
      </c>
      <c r="CW216" s="149">
        <f t="shared" si="487"/>
        <v>0</v>
      </c>
      <c r="CX216" s="149">
        <f t="shared" si="487"/>
        <v>0</v>
      </c>
      <c r="CY216" s="149">
        <f t="shared" si="487"/>
        <v>0</v>
      </c>
      <c r="CZ216" s="149">
        <f t="shared" si="487"/>
        <v>0</v>
      </c>
      <c r="DA216" s="149">
        <f t="shared" si="487"/>
        <v>0</v>
      </c>
      <c r="DB216" s="149">
        <f t="shared" si="487"/>
        <v>0</v>
      </c>
      <c r="DC216" s="149">
        <f t="shared" si="487"/>
        <v>0</v>
      </c>
      <c r="DD216" s="149">
        <f t="shared" si="487"/>
        <v>0</v>
      </c>
      <c r="DE216" s="149">
        <f t="shared" si="487"/>
        <v>0</v>
      </c>
      <c r="DF216" s="149">
        <f t="shared" si="487"/>
        <v>0</v>
      </c>
      <c r="DG216" s="149">
        <f t="shared" si="487"/>
        <v>0</v>
      </c>
      <c r="DH216" s="149">
        <f t="shared" si="487"/>
        <v>0</v>
      </c>
      <c r="DI216" s="149">
        <f t="shared" si="487"/>
        <v>0</v>
      </c>
      <c r="DJ216" s="149">
        <f t="shared" si="487"/>
        <v>0</v>
      </c>
      <c r="DK216" s="149">
        <f t="shared" si="487"/>
        <v>0</v>
      </c>
      <c r="DL216" s="149">
        <f t="shared" si="487"/>
        <v>0</v>
      </c>
      <c r="DM216" s="149">
        <f t="shared" si="487"/>
        <v>0</v>
      </c>
      <c r="DN216" s="149">
        <f t="shared" si="487"/>
        <v>0</v>
      </c>
      <c r="DO216" s="149">
        <f t="shared" si="487"/>
        <v>0</v>
      </c>
      <c r="DP216" s="149">
        <f t="shared" si="487"/>
        <v>0</v>
      </c>
      <c r="DQ216" s="149">
        <f t="shared" si="487"/>
        <v>0</v>
      </c>
      <c r="DR216" s="149">
        <f t="shared" si="487"/>
        <v>0</v>
      </c>
      <c r="DS216" s="149">
        <f t="shared" si="487"/>
        <v>0</v>
      </c>
      <c r="DT216" s="149">
        <f t="shared" si="487"/>
        <v>0</v>
      </c>
      <c r="DU216" s="149">
        <f t="shared" si="487"/>
        <v>0</v>
      </c>
      <c r="DV216" s="149">
        <f t="shared" si="487"/>
        <v>0</v>
      </c>
      <c r="DW216" s="149">
        <f t="shared" si="487"/>
        <v>0</v>
      </c>
      <c r="DX216" s="149">
        <f t="shared" si="487"/>
        <v>0</v>
      </c>
      <c r="DY216" s="149">
        <f t="shared" si="487"/>
        <v>0</v>
      </c>
      <c r="DZ216" s="149">
        <f t="shared" si="487"/>
        <v>0</v>
      </c>
      <c r="EA216" s="149">
        <f t="shared" si="487"/>
        <v>0</v>
      </c>
      <c r="EB216" s="149">
        <f t="shared" si="487"/>
        <v>0</v>
      </c>
      <c r="EC216" s="149">
        <f t="shared" si="487"/>
        <v>0</v>
      </c>
      <c r="ED216" s="149">
        <f t="shared" si="487"/>
        <v>0</v>
      </c>
      <c r="EE216" s="149">
        <f t="shared" si="487"/>
        <v>0</v>
      </c>
      <c r="EF216" s="149">
        <f t="shared" si="487"/>
        <v>0</v>
      </c>
      <c r="EG216" s="149">
        <f t="shared" si="487"/>
        <v>0</v>
      </c>
      <c r="EH216" s="149">
        <f t="shared" si="487"/>
        <v>0</v>
      </c>
      <c r="EI216" s="149">
        <f t="shared" si="487"/>
        <v>0</v>
      </c>
      <c r="EJ216" s="149">
        <f t="shared" si="487"/>
        <v>0</v>
      </c>
      <c r="EK216" s="149">
        <f t="shared" si="487"/>
        <v>0</v>
      </c>
      <c r="EL216" s="149">
        <f t="shared" si="487"/>
        <v>0</v>
      </c>
      <c r="EM216" s="149">
        <f t="shared" si="487"/>
        <v>0</v>
      </c>
      <c r="EN216" s="149">
        <f t="shared" si="487"/>
        <v>0</v>
      </c>
      <c r="EO216" s="149">
        <f t="shared" si="487"/>
        <v>0</v>
      </c>
      <c r="EP216" s="149">
        <f t="shared" si="487"/>
        <v>0</v>
      </c>
      <c r="EQ216" s="149">
        <f t="shared" si="487"/>
        <v>0</v>
      </c>
      <c r="ER216" s="149">
        <f t="shared" si="487"/>
        <v>0</v>
      </c>
      <c r="ES216" s="149">
        <f t="shared" si="487"/>
        <v>0</v>
      </c>
      <c r="ET216" s="149">
        <f t="shared" ref="ET216:EV216" si="488">(ET$14&lt;$J216)*ES216*(1+$G216*($H216=ET$16))+(ET$14=$J216)*$M216*$E216+(ET$14&gt;$J216)*ES216*(1+$N216*($O216=ET$16))</f>
        <v>0</v>
      </c>
      <c r="EU216" s="149">
        <f t="shared" si="488"/>
        <v>0</v>
      </c>
      <c r="EV216" s="149">
        <f t="shared" si="488"/>
        <v>0</v>
      </c>
      <c r="EW216" s="149">
        <f t="shared" si="479"/>
        <v>0</v>
      </c>
      <c r="EX216" s="149">
        <f t="shared" si="480"/>
        <v>0</v>
      </c>
      <c r="EY216" s="149">
        <f t="shared" si="481"/>
        <v>0</v>
      </c>
      <c r="EZ216" s="149">
        <f t="shared" si="482"/>
        <v>0</v>
      </c>
      <c r="FA216" s="149">
        <f t="shared" si="483"/>
        <v>0</v>
      </c>
      <c r="FB216" s="149">
        <f t="shared" si="484"/>
        <v>0</v>
      </c>
    </row>
    <row r="217" spans="2:158" ht="11.25" customHeight="1" outlineLevel="1" x14ac:dyDescent="0.2">
      <c r="B217" s="149"/>
      <c r="C217" s="288">
        <f t="shared" si="468"/>
        <v>3</v>
      </c>
      <c r="D217" s="288">
        <f t="shared" si="468"/>
        <v>0</v>
      </c>
      <c r="E217" s="291">
        <f t="shared" si="468"/>
        <v>0</v>
      </c>
      <c r="F217" s="297"/>
      <c r="G217" s="385"/>
      <c r="H217" s="185">
        <f t="shared" si="469"/>
        <v>2</v>
      </c>
      <c r="I217" s="292">
        <f t="shared" si="469"/>
        <v>31</v>
      </c>
      <c r="J217" s="289">
        <f t="shared" si="469"/>
        <v>43404</v>
      </c>
      <c r="K217" s="298"/>
      <c r="L217" s="187">
        <f t="shared" si="471"/>
        <v>0</v>
      </c>
      <c r="M217" s="186">
        <f t="shared" si="472"/>
        <v>0</v>
      </c>
      <c r="N217" s="385"/>
      <c r="O217" s="185">
        <f t="shared" si="474"/>
        <v>10</v>
      </c>
      <c r="R217" s="186"/>
      <c r="S217" s="186"/>
      <c r="T217" s="149"/>
      <c r="U217" s="149">
        <f t="shared" si="485"/>
        <v>0</v>
      </c>
      <c r="V217" s="149">
        <f t="shared" ref="V217:CG217" si="489">(V$14&lt;$J217)*U217*(1+$G217*($H217=V$16))+(V$14=$J217)*$M217*$E217+(V$14&gt;$J217)*U217*(1+$N217*($O217=V$16))</f>
        <v>0</v>
      </c>
      <c r="W217" s="149">
        <f t="shared" si="489"/>
        <v>0</v>
      </c>
      <c r="X217" s="149">
        <f t="shared" si="489"/>
        <v>0</v>
      </c>
      <c r="Y217" s="149">
        <f t="shared" si="489"/>
        <v>0</v>
      </c>
      <c r="Z217" s="149">
        <f t="shared" si="489"/>
        <v>0</v>
      </c>
      <c r="AA217" s="149">
        <f t="shared" si="489"/>
        <v>0</v>
      </c>
      <c r="AB217" s="149">
        <f t="shared" si="489"/>
        <v>0</v>
      </c>
      <c r="AC217" s="149">
        <f t="shared" si="489"/>
        <v>0</v>
      </c>
      <c r="AD217" s="149">
        <f t="shared" si="489"/>
        <v>0</v>
      </c>
      <c r="AE217" s="149">
        <f t="shared" si="489"/>
        <v>0</v>
      </c>
      <c r="AF217" s="149">
        <f t="shared" si="489"/>
        <v>0</v>
      </c>
      <c r="AG217" s="149">
        <f t="shared" si="489"/>
        <v>0</v>
      </c>
      <c r="AH217" s="149">
        <f t="shared" si="489"/>
        <v>0</v>
      </c>
      <c r="AI217" s="149">
        <f t="shared" si="489"/>
        <v>0</v>
      </c>
      <c r="AJ217" s="149">
        <f t="shared" si="489"/>
        <v>0</v>
      </c>
      <c r="AK217" s="149">
        <f t="shared" si="489"/>
        <v>0</v>
      </c>
      <c r="AL217" s="149">
        <f t="shared" si="489"/>
        <v>0</v>
      </c>
      <c r="AM217" s="149">
        <f t="shared" si="489"/>
        <v>0</v>
      </c>
      <c r="AN217" s="149">
        <f t="shared" si="489"/>
        <v>0</v>
      </c>
      <c r="AO217" s="149">
        <f t="shared" si="489"/>
        <v>0</v>
      </c>
      <c r="AP217" s="149">
        <f t="shared" si="489"/>
        <v>0</v>
      </c>
      <c r="AQ217" s="149">
        <f t="shared" si="489"/>
        <v>0</v>
      </c>
      <c r="AR217" s="149">
        <f t="shared" si="489"/>
        <v>0</v>
      </c>
      <c r="AS217" s="149">
        <f t="shared" si="489"/>
        <v>0</v>
      </c>
      <c r="AT217" s="149">
        <f t="shared" si="489"/>
        <v>0</v>
      </c>
      <c r="AU217" s="149">
        <f t="shared" si="489"/>
        <v>0</v>
      </c>
      <c r="AV217" s="149">
        <f t="shared" si="489"/>
        <v>0</v>
      </c>
      <c r="AW217" s="149">
        <f t="shared" si="489"/>
        <v>0</v>
      </c>
      <c r="AX217" s="149">
        <f t="shared" si="489"/>
        <v>0</v>
      </c>
      <c r="AY217" s="149">
        <f t="shared" si="489"/>
        <v>0</v>
      </c>
      <c r="AZ217" s="149">
        <f t="shared" si="489"/>
        <v>0</v>
      </c>
      <c r="BA217" s="149">
        <f t="shared" si="489"/>
        <v>0</v>
      </c>
      <c r="BB217" s="149">
        <f t="shared" si="489"/>
        <v>0</v>
      </c>
      <c r="BC217" s="149">
        <f t="shared" si="489"/>
        <v>0</v>
      </c>
      <c r="BD217" s="149">
        <f t="shared" si="489"/>
        <v>0</v>
      </c>
      <c r="BE217" s="149">
        <f t="shared" si="489"/>
        <v>0</v>
      </c>
      <c r="BF217" s="149">
        <f t="shared" si="489"/>
        <v>0</v>
      </c>
      <c r="BG217" s="149">
        <f t="shared" si="489"/>
        <v>0</v>
      </c>
      <c r="BH217" s="149">
        <f t="shared" si="489"/>
        <v>0</v>
      </c>
      <c r="BI217" s="149">
        <f t="shared" si="489"/>
        <v>0</v>
      </c>
      <c r="BJ217" s="149">
        <f t="shared" si="489"/>
        <v>0</v>
      </c>
      <c r="BK217" s="149">
        <f t="shared" si="489"/>
        <v>0</v>
      </c>
      <c r="BL217" s="149">
        <f t="shared" si="489"/>
        <v>0</v>
      </c>
      <c r="BM217" s="149">
        <f t="shared" si="489"/>
        <v>0</v>
      </c>
      <c r="BN217" s="149">
        <f t="shared" si="489"/>
        <v>0</v>
      </c>
      <c r="BO217" s="149">
        <f t="shared" si="489"/>
        <v>0</v>
      </c>
      <c r="BP217" s="149">
        <f t="shared" si="489"/>
        <v>0</v>
      </c>
      <c r="BQ217" s="149">
        <f t="shared" si="489"/>
        <v>0</v>
      </c>
      <c r="BR217" s="149">
        <f t="shared" si="489"/>
        <v>0</v>
      </c>
      <c r="BS217" s="149">
        <f t="shared" si="489"/>
        <v>0</v>
      </c>
      <c r="BT217" s="149">
        <f t="shared" si="489"/>
        <v>0</v>
      </c>
      <c r="BU217" s="149">
        <f t="shared" si="489"/>
        <v>0</v>
      </c>
      <c r="BV217" s="149">
        <f t="shared" si="489"/>
        <v>0</v>
      </c>
      <c r="BW217" s="149">
        <f t="shared" si="489"/>
        <v>0</v>
      </c>
      <c r="BX217" s="149">
        <f t="shared" si="489"/>
        <v>0</v>
      </c>
      <c r="BY217" s="149">
        <f t="shared" si="489"/>
        <v>0</v>
      </c>
      <c r="BZ217" s="149">
        <f t="shared" si="489"/>
        <v>0</v>
      </c>
      <c r="CA217" s="149">
        <f t="shared" si="489"/>
        <v>0</v>
      </c>
      <c r="CB217" s="149">
        <f t="shared" si="489"/>
        <v>0</v>
      </c>
      <c r="CC217" s="149">
        <f t="shared" si="489"/>
        <v>0</v>
      </c>
      <c r="CD217" s="149">
        <f t="shared" si="489"/>
        <v>0</v>
      </c>
      <c r="CE217" s="149">
        <f t="shared" si="489"/>
        <v>0</v>
      </c>
      <c r="CF217" s="149">
        <f t="shared" si="489"/>
        <v>0</v>
      </c>
      <c r="CG217" s="149">
        <f t="shared" si="489"/>
        <v>0</v>
      </c>
      <c r="CH217" s="149">
        <f t="shared" ref="CH217:ES217" si="490">(CH$14&lt;$J217)*CG217*(1+$G217*($H217=CH$16))+(CH$14=$J217)*$M217*$E217+(CH$14&gt;$J217)*CG217*(1+$N217*($O217=CH$16))</f>
        <v>0</v>
      </c>
      <c r="CI217" s="149">
        <f t="shared" si="490"/>
        <v>0</v>
      </c>
      <c r="CJ217" s="149">
        <f t="shared" si="490"/>
        <v>0</v>
      </c>
      <c r="CK217" s="149">
        <f t="shared" si="490"/>
        <v>0</v>
      </c>
      <c r="CL217" s="149">
        <f t="shared" si="490"/>
        <v>0</v>
      </c>
      <c r="CM217" s="149">
        <f t="shared" si="490"/>
        <v>0</v>
      </c>
      <c r="CN217" s="149">
        <f t="shared" si="490"/>
        <v>0</v>
      </c>
      <c r="CO217" s="149">
        <f t="shared" si="490"/>
        <v>0</v>
      </c>
      <c r="CP217" s="149">
        <f t="shared" si="490"/>
        <v>0</v>
      </c>
      <c r="CQ217" s="149">
        <f t="shared" si="490"/>
        <v>0</v>
      </c>
      <c r="CR217" s="149">
        <f t="shared" si="490"/>
        <v>0</v>
      </c>
      <c r="CS217" s="149">
        <f t="shared" si="490"/>
        <v>0</v>
      </c>
      <c r="CT217" s="149">
        <f t="shared" si="490"/>
        <v>0</v>
      </c>
      <c r="CU217" s="149">
        <f t="shared" si="490"/>
        <v>0</v>
      </c>
      <c r="CV217" s="149">
        <f t="shared" si="490"/>
        <v>0</v>
      </c>
      <c r="CW217" s="149">
        <f t="shared" si="490"/>
        <v>0</v>
      </c>
      <c r="CX217" s="149">
        <f t="shared" si="490"/>
        <v>0</v>
      </c>
      <c r="CY217" s="149">
        <f t="shared" si="490"/>
        <v>0</v>
      </c>
      <c r="CZ217" s="149">
        <f t="shared" si="490"/>
        <v>0</v>
      </c>
      <c r="DA217" s="149">
        <f t="shared" si="490"/>
        <v>0</v>
      </c>
      <c r="DB217" s="149">
        <f t="shared" si="490"/>
        <v>0</v>
      </c>
      <c r="DC217" s="149">
        <f t="shared" si="490"/>
        <v>0</v>
      </c>
      <c r="DD217" s="149">
        <f t="shared" si="490"/>
        <v>0</v>
      </c>
      <c r="DE217" s="149">
        <f t="shared" si="490"/>
        <v>0</v>
      </c>
      <c r="DF217" s="149">
        <f t="shared" si="490"/>
        <v>0</v>
      </c>
      <c r="DG217" s="149">
        <f t="shared" si="490"/>
        <v>0</v>
      </c>
      <c r="DH217" s="149">
        <f t="shared" si="490"/>
        <v>0</v>
      </c>
      <c r="DI217" s="149">
        <f t="shared" si="490"/>
        <v>0</v>
      </c>
      <c r="DJ217" s="149">
        <f t="shared" si="490"/>
        <v>0</v>
      </c>
      <c r="DK217" s="149">
        <f t="shared" si="490"/>
        <v>0</v>
      </c>
      <c r="DL217" s="149">
        <f t="shared" si="490"/>
        <v>0</v>
      </c>
      <c r="DM217" s="149">
        <f t="shared" si="490"/>
        <v>0</v>
      </c>
      <c r="DN217" s="149">
        <f t="shared" si="490"/>
        <v>0</v>
      </c>
      <c r="DO217" s="149">
        <f t="shared" si="490"/>
        <v>0</v>
      </c>
      <c r="DP217" s="149">
        <f t="shared" si="490"/>
        <v>0</v>
      </c>
      <c r="DQ217" s="149">
        <f t="shared" si="490"/>
        <v>0</v>
      </c>
      <c r="DR217" s="149">
        <f t="shared" si="490"/>
        <v>0</v>
      </c>
      <c r="DS217" s="149">
        <f t="shared" si="490"/>
        <v>0</v>
      </c>
      <c r="DT217" s="149">
        <f t="shared" si="490"/>
        <v>0</v>
      </c>
      <c r="DU217" s="149">
        <f t="shared" si="490"/>
        <v>0</v>
      </c>
      <c r="DV217" s="149">
        <f t="shared" si="490"/>
        <v>0</v>
      </c>
      <c r="DW217" s="149">
        <f t="shared" si="490"/>
        <v>0</v>
      </c>
      <c r="DX217" s="149">
        <f t="shared" si="490"/>
        <v>0</v>
      </c>
      <c r="DY217" s="149">
        <f t="shared" si="490"/>
        <v>0</v>
      </c>
      <c r="DZ217" s="149">
        <f t="shared" si="490"/>
        <v>0</v>
      </c>
      <c r="EA217" s="149">
        <f t="shared" si="490"/>
        <v>0</v>
      </c>
      <c r="EB217" s="149">
        <f t="shared" si="490"/>
        <v>0</v>
      </c>
      <c r="EC217" s="149">
        <f t="shared" si="490"/>
        <v>0</v>
      </c>
      <c r="ED217" s="149">
        <f t="shared" si="490"/>
        <v>0</v>
      </c>
      <c r="EE217" s="149">
        <f t="shared" si="490"/>
        <v>0</v>
      </c>
      <c r="EF217" s="149">
        <f t="shared" si="490"/>
        <v>0</v>
      </c>
      <c r="EG217" s="149">
        <f t="shared" si="490"/>
        <v>0</v>
      </c>
      <c r="EH217" s="149">
        <f t="shared" si="490"/>
        <v>0</v>
      </c>
      <c r="EI217" s="149">
        <f t="shared" si="490"/>
        <v>0</v>
      </c>
      <c r="EJ217" s="149">
        <f t="shared" si="490"/>
        <v>0</v>
      </c>
      <c r="EK217" s="149">
        <f t="shared" si="490"/>
        <v>0</v>
      </c>
      <c r="EL217" s="149">
        <f t="shared" si="490"/>
        <v>0</v>
      </c>
      <c r="EM217" s="149">
        <f t="shared" si="490"/>
        <v>0</v>
      </c>
      <c r="EN217" s="149">
        <f t="shared" si="490"/>
        <v>0</v>
      </c>
      <c r="EO217" s="149">
        <f t="shared" si="490"/>
        <v>0</v>
      </c>
      <c r="EP217" s="149">
        <f t="shared" si="490"/>
        <v>0</v>
      </c>
      <c r="EQ217" s="149">
        <f t="shared" si="490"/>
        <v>0</v>
      </c>
      <c r="ER217" s="149">
        <f t="shared" si="490"/>
        <v>0</v>
      </c>
      <c r="ES217" s="149">
        <f t="shared" si="490"/>
        <v>0</v>
      </c>
      <c r="ET217" s="149">
        <f t="shared" ref="ET217:EV217" si="491">(ET$14&lt;$J217)*ES217*(1+$G217*($H217=ET$16))+(ET$14=$J217)*$M217*$E217+(ET$14&gt;$J217)*ES217*(1+$N217*($O217=ET$16))</f>
        <v>0</v>
      </c>
      <c r="EU217" s="149">
        <f t="shared" si="491"/>
        <v>0</v>
      </c>
      <c r="EV217" s="149">
        <f t="shared" si="491"/>
        <v>0</v>
      </c>
      <c r="EW217" s="149">
        <f t="shared" si="479"/>
        <v>0</v>
      </c>
      <c r="EX217" s="149">
        <f t="shared" si="480"/>
        <v>0</v>
      </c>
      <c r="EY217" s="149">
        <f t="shared" si="481"/>
        <v>0</v>
      </c>
      <c r="EZ217" s="149">
        <f t="shared" si="482"/>
        <v>0</v>
      </c>
      <c r="FA217" s="149">
        <f t="shared" si="483"/>
        <v>0</v>
      </c>
      <c r="FB217" s="149">
        <f t="shared" si="484"/>
        <v>0</v>
      </c>
    </row>
    <row r="218" spans="2:158" ht="11.25" customHeight="1" outlineLevel="1" x14ac:dyDescent="0.2">
      <c r="B218" s="149"/>
      <c r="C218" s="288">
        <f t="shared" si="468"/>
        <v>4</v>
      </c>
      <c r="D218" s="288">
        <f t="shared" si="468"/>
        <v>0</v>
      </c>
      <c r="E218" s="291">
        <f t="shared" si="468"/>
        <v>0</v>
      </c>
      <c r="F218" s="297"/>
      <c r="G218" s="385"/>
      <c r="H218" s="185">
        <f t="shared" si="469"/>
        <v>2</v>
      </c>
      <c r="I218" s="292">
        <f t="shared" si="469"/>
        <v>31</v>
      </c>
      <c r="J218" s="289">
        <f t="shared" si="469"/>
        <v>43404</v>
      </c>
      <c r="K218" s="298"/>
      <c r="L218" s="187">
        <f t="shared" si="471"/>
        <v>0</v>
      </c>
      <c r="M218" s="186">
        <f t="shared" si="472"/>
        <v>0</v>
      </c>
      <c r="N218" s="385"/>
      <c r="O218" s="185">
        <f t="shared" si="474"/>
        <v>10</v>
      </c>
      <c r="R218" s="186"/>
      <c r="S218" s="186"/>
      <c r="T218" s="149"/>
      <c r="U218" s="149">
        <f t="shared" si="485"/>
        <v>0</v>
      </c>
      <c r="V218" s="149">
        <f t="shared" ref="V218:CG218" si="492">(V$14&lt;$J218)*U218*(1+$G218*($H218=V$16))+(V$14=$J218)*$M218*$E218+(V$14&gt;$J218)*U218*(1+$N218*($O218=V$16))</f>
        <v>0</v>
      </c>
      <c r="W218" s="149">
        <f t="shared" si="492"/>
        <v>0</v>
      </c>
      <c r="X218" s="149">
        <f t="shared" si="492"/>
        <v>0</v>
      </c>
      <c r="Y218" s="149">
        <f t="shared" si="492"/>
        <v>0</v>
      </c>
      <c r="Z218" s="149">
        <f t="shared" si="492"/>
        <v>0</v>
      </c>
      <c r="AA218" s="149">
        <f t="shared" si="492"/>
        <v>0</v>
      </c>
      <c r="AB218" s="149">
        <f t="shared" si="492"/>
        <v>0</v>
      </c>
      <c r="AC218" s="149">
        <f t="shared" si="492"/>
        <v>0</v>
      </c>
      <c r="AD218" s="149">
        <f t="shared" si="492"/>
        <v>0</v>
      </c>
      <c r="AE218" s="149">
        <f t="shared" si="492"/>
        <v>0</v>
      </c>
      <c r="AF218" s="149">
        <f t="shared" si="492"/>
        <v>0</v>
      </c>
      <c r="AG218" s="149">
        <f t="shared" si="492"/>
        <v>0</v>
      </c>
      <c r="AH218" s="149">
        <f t="shared" si="492"/>
        <v>0</v>
      </c>
      <c r="AI218" s="149">
        <f t="shared" si="492"/>
        <v>0</v>
      </c>
      <c r="AJ218" s="149">
        <f t="shared" si="492"/>
        <v>0</v>
      </c>
      <c r="AK218" s="149">
        <f t="shared" si="492"/>
        <v>0</v>
      </c>
      <c r="AL218" s="149">
        <f t="shared" si="492"/>
        <v>0</v>
      </c>
      <c r="AM218" s="149">
        <f t="shared" si="492"/>
        <v>0</v>
      </c>
      <c r="AN218" s="149">
        <f t="shared" si="492"/>
        <v>0</v>
      </c>
      <c r="AO218" s="149">
        <f t="shared" si="492"/>
        <v>0</v>
      </c>
      <c r="AP218" s="149">
        <f t="shared" si="492"/>
        <v>0</v>
      </c>
      <c r="AQ218" s="149">
        <f t="shared" si="492"/>
        <v>0</v>
      </c>
      <c r="AR218" s="149">
        <f t="shared" si="492"/>
        <v>0</v>
      </c>
      <c r="AS218" s="149">
        <f t="shared" si="492"/>
        <v>0</v>
      </c>
      <c r="AT218" s="149">
        <f t="shared" si="492"/>
        <v>0</v>
      </c>
      <c r="AU218" s="149">
        <f t="shared" si="492"/>
        <v>0</v>
      </c>
      <c r="AV218" s="149">
        <f t="shared" si="492"/>
        <v>0</v>
      </c>
      <c r="AW218" s="149">
        <f t="shared" si="492"/>
        <v>0</v>
      </c>
      <c r="AX218" s="149">
        <f t="shared" si="492"/>
        <v>0</v>
      </c>
      <c r="AY218" s="149">
        <f t="shared" si="492"/>
        <v>0</v>
      </c>
      <c r="AZ218" s="149">
        <f t="shared" si="492"/>
        <v>0</v>
      </c>
      <c r="BA218" s="149">
        <f t="shared" si="492"/>
        <v>0</v>
      </c>
      <c r="BB218" s="149">
        <f t="shared" si="492"/>
        <v>0</v>
      </c>
      <c r="BC218" s="149">
        <f t="shared" si="492"/>
        <v>0</v>
      </c>
      <c r="BD218" s="149">
        <f t="shared" si="492"/>
        <v>0</v>
      </c>
      <c r="BE218" s="149">
        <f t="shared" si="492"/>
        <v>0</v>
      </c>
      <c r="BF218" s="149">
        <f t="shared" si="492"/>
        <v>0</v>
      </c>
      <c r="BG218" s="149">
        <f t="shared" si="492"/>
        <v>0</v>
      </c>
      <c r="BH218" s="149">
        <f t="shared" si="492"/>
        <v>0</v>
      </c>
      <c r="BI218" s="149">
        <f t="shared" si="492"/>
        <v>0</v>
      </c>
      <c r="BJ218" s="149">
        <f t="shared" si="492"/>
        <v>0</v>
      </c>
      <c r="BK218" s="149">
        <f t="shared" si="492"/>
        <v>0</v>
      </c>
      <c r="BL218" s="149">
        <f t="shared" si="492"/>
        <v>0</v>
      </c>
      <c r="BM218" s="149">
        <f t="shared" si="492"/>
        <v>0</v>
      </c>
      <c r="BN218" s="149">
        <f t="shared" si="492"/>
        <v>0</v>
      </c>
      <c r="BO218" s="149">
        <f t="shared" si="492"/>
        <v>0</v>
      </c>
      <c r="BP218" s="149">
        <f t="shared" si="492"/>
        <v>0</v>
      </c>
      <c r="BQ218" s="149">
        <f t="shared" si="492"/>
        <v>0</v>
      </c>
      <c r="BR218" s="149">
        <f t="shared" si="492"/>
        <v>0</v>
      </c>
      <c r="BS218" s="149">
        <f t="shared" si="492"/>
        <v>0</v>
      </c>
      <c r="BT218" s="149">
        <f t="shared" si="492"/>
        <v>0</v>
      </c>
      <c r="BU218" s="149">
        <f t="shared" si="492"/>
        <v>0</v>
      </c>
      <c r="BV218" s="149">
        <f t="shared" si="492"/>
        <v>0</v>
      </c>
      <c r="BW218" s="149">
        <f t="shared" si="492"/>
        <v>0</v>
      </c>
      <c r="BX218" s="149">
        <f t="shared" si="492"/>
        <v>0</v>
      </c>
      <c r="BY218" s="149">
        <f t="shared" si="492"/>
        <v>0</v>
      </c>
      <c r="BZ218" s="149">
        <f t="shared" si="492"/>
        <v>0</v>
      </c>
      <c r="CA218" s="149">
        <f t="shared" si="492"/>
        <v>0</v>
      </c>
      <c r="CB218" s="149">
        <f t="shared" si="492"/>
        <v>0</v>
      </c>
      <c r="CC218" s="149">
        <f t="shared" si="492"/>
        <v>0</v>
      </c>
      <c r="CD218" s="149">
        <f t="shared" si="492"/>
        <v>0</v>
      </c>
      <c r="CE218" s="149">
        <f t="shared" si="492"/>
        <v>0</v>
      </c>
      <c r="CF218" s="149">
        <f t="shared" si="492"/>
        <v>0</v>
      </c>
      <c r="CG218" s="149">
        <f t="shared" si="492"/>
        <v>0</v>
      </c>
      <c r="CH218" s="149">
        <f t="shared" ref="CH218:ES218" si="493">(CH$14&lt;$J218)*CG218*(1+$G218*($H218=CH$16))+(CH$14=$J218)*$M218*$E218+(CH$14&gt;$J218)*CG218*(1+$N218*($O218=CH$16))</f>
        <v>0</v>
      </c>
      <c r="CI218" s="149">
        <f t="shared" si="493"/>
        <v>0</v>
      </c>
      <c r="CJ218" s="149">
        <f t="shared" si="493"/>
        <v>0</v>
      </c>
      <c r="CK218" s="149">
        <f t="shared" si="493"/>
        <v>0</v>
      </c>
      <c r="CL218" s="149">
        <f t="shared" si="493"/>
        <v>0</v>
      </c>
      <c r="CM218" s="149">
        <f t="shared" si="493"/>
        <v>0</v>
      </c>
      <c r="CN218" s="149">
        <f t="shared" si="493"/>
        <v>0</v>
      </c>
      <c r="CO218" s="149">
        <f t="shared" si="493"/>
        <v>0</v>
      </c>
      <c r="CP218" s="149">
        <f t="shared" si="493"/>
        <v>0</v>
      </c>
      <c r="CQ218" s="149">
        <f t="shared" si="493"/>
        <v>0</v>
      </c>
      <c r="CR218" s="149">
        <f t="shared" si="493"/>
        <v>0</v>
      </c>
      <c r="CS218" s="149">
        <f t="shared" si="493"/>
        <v>0</v>
      </c>
      <c r="CT218" s="149">
        <f t="shared" si="493"/>
        <v>0</v>
      </c>
      <c r="CU218" s="149">
        <f t="shared" si="493"/>
        <v>0</v>
      </c>
      <c r="CV218" s="149">
        <f t="shared" si="493"/>
        <v>0</v>
      </c>
      <c r="CW218" s="149">
        <f t="shared" si="493"/>
        <v>0</v>
      </c>
      <c r="CX218" s="149">
        <f t="shared" si="493"/>
        <v>0</v>
      </c>
      <c r="CY218" s="149">
        <f t="shared" si="493"/>
        <v>0</v>
      </c>
      <c r="CZ218" s="149">
        <f t="shared" si="493"/>
        <v>0</v>
      </c>
      <c r="DA218" s="149">
        <f t="shared" si="493"/>
        <v>0</v>
      </c>
      <c r="DB218" s="149">
        <f t="shared" si="493"/>
        <v>0</v>
      </c>
      <c r="DC218" s="149">
        <f t="shared" si="493"/>
        <v>0</v>
      </c>
      <c r="DD218" s="149">
        <f t="shared" si="493"/>
        <v>0</v>
      </c>
      <c r="DE218" s="149">
        <f t="shared" si="493"/>
        <v>0</v>
      </c>
      <c r="DF218" s="149">
        <f t="shared" si="493"/>
        <v>0</v>
      </c>
      <c r="DG218" s="149">
        <f t="shared" si="493"/>
        <v>0</v>
      </c>
      <c r="DH218" s="149">
        <f t="shared" si="493"/>
        <v>0</v>
      </c>
      <c r="DI218" s="149">
        <f t="shared" si="493"/>
        <v>0</v>
      </c>
      <c r="DJ218" s="149">
        <f t="shared" si="493"/>
        <v>0</v>
      </c>
      <c r="DK218" s="149">
        <f t="shared" si="493"/>
        <v>0</v>
      </c>
      <c r="DL218" s="149">
        <f t="shared" si="493"/>
        <v>0</v>
      </c>
      <c r="DM218" s="149">
        <f t="shared" si="493"/>
        <v>0</v>
      </c>
      <c r="DN218" s="149">
        <f t="shared" si="493"/>
        <v>0</v>
      </c>
      <c r="DO218" s="149">
        <f t="shared" si="493"/>
        <v>0</v>
      </c>
      <c r="DP218" s="149">
        <f t="shared" si="493"/>
        <v>0</v>
      </c>
      <c r="DQ218" s="149">
        <f t="shared" si="493"/>
        <v>0</v>
      </c>
      <c r="DR218" s="149">
        <f t="shared" si="493"/>
        <v>0</v>
      </c>
      <c r="DS218" s="149">
        <f t="shared" si="493"/>
        <v>0</v>
      </c>
      <c r="DT218" s="149">
        <f t="shared" si="493"/>
        <v>0</v>
      </c>
      <c r="DU218" s="149">
        <f t="shared" si="493"/>
        <v>0</v>
      </c>
      <c r="DV218" s="149">
        <f t="shared" si="493"/>
        <v>0</v>
      </c>
      <c r="DW218" s="149">
        <f t="shared" si="493"/>
        <v>0</v>
      </c>
      <c r="DX218" s="149">
        <f t="shared" si="493"/>
        <v>0</v>
      </c>
      <c r="DY218" s="149">
        <f t="shared" si="493"/>
        <v>0</v>
      </c>
      <c r="DZ218" s="149">
        <f t="shared" si="493"/>
        <v>0</v>
      </c>
      <c r="EA218" s="149">
        <f t="shared" si="493"/>
        <v>0</v>
      </c>
      <c r="EB218" s="149">
        <f t="shared" si="493"/>
        <v>0</v>
      </c>
      <c r="EC218" s="149">
        <f t="shared" si="493"/>
        <v>0</v>
      </c>
      <c r="ED218" s="149">
        <f t="shared" si="493"/>
        <v>0</v>
      </c>
      <c r="EE218" s="149">
        <f t="shared" si="493"/>
        <v>0</v>
      </c>
      <c r="EF218" s="149">
        <f t="shared" si="493"/>
        <v>0</v>
      </c>
      <c r="EG218" s="149">
        <f t="shared" si="493"/>
        <v>0</v>
      </c>
      <c r="EH218" s="149">
        <f t="shared" si="493"/>
        <v>0</v>
      </c>
      <c r="EI218" s="149">
        <f t="shared" si="493"/>
        <v>0</v>
      </c>
      <c r="EJ218" s="149">
        <f t="shared" si="493"/>
        <v>0</v>
      </c>
      <c r="EK218" s="149">
        <f t="shared" si="493"/>
        <v>0</v>
      </c>
      <c r="EL218" s="149">
        <f t="shared" si="493"/>
        <v>0</v>
      </c>
      <c r="EM218" s="149">
        <f t="shared" si="493"/>
        <v>0</v>
      </c>
      <c r="EN218" s="149">
        <f t="shared" si="493"/>
        <v>0</v>
      </c>
      <c r="EO218" s="149">
        <f t="shared" si="493"/>
        <v>0</v>
      </c>
      <c r="EP218" s="149">
        <f t="shared" si="493"/>
        <v>0</v>
      </c>
      <c r="EQ218" s="149">
        <f t="shared" si="493"/>
        <v>0</v>
      </c>
      <c r="ER218" s="149">
        <f t="shared" si="493"/>
        <v>0</v>
      </c>
      <c r="ES218" s="149">
        <f t="shared" si="493"/>
        <v>0</v>
      </c>
      <c r="ET218" s="149">
        <f t="shared" ref="ET218:EV218" si="494">(ET$14&lt;$J218)*ES218*(1+$G218*($H218=ET$16))+(ET$14=$J218)*$M218*$E218+(ET$14&gt;$J218)*ES218*(1+$N218*($O218=ET$16))</f>
        <v>0</v>
      </c>
      <c r="EU218" s="149">
        <f t="shared" si="494"/>
        <v>0</v>
      </c>
      <c r="EV218" s="149">
        <f t="shared" si="494"/>
        <v>0</v>
      </c>
      <c r="EW218" s="149">
        <f t="shared" si="479"/>
        <v>0</v>
      </c>
      <c r="EX218" s="149">
        <f t="shared" si="480"/>
        <v>0</v>
      </c>
      <c r="EY218" s="149">
        <f t="shared" si="481"/>
        <v>0</v>
      </c>
      <c r="EZ218" s="149">
        <f t="shared" si="482"/>
        <v>0</v>
      </c>
      <c r="FA218" s="149">
        <f t="shared" si="483"/>
        <v>0</v>
      </c>
      <c r="FB218" s="149">
        <f t="shared" si="484"/>
        <v>0</v>
      </c>
    </row>
    <row r="219" spans="2:158" ht="11.25" customHeight="1" outlineLevel="1" x14ac:dyDescent="0.2">
      <c r="B219" s="149"/>
      <c r="C219" s="288">
        <f t="shared" si="468"/>
        <v>5</v>
      </c>
      <c r="D219" s="288">
        <f t="shared" si="468"/>
        <v>0</v>
      </c>
      <c r="E219" s="291">
        <f t="shared" si="468"/>
        <v>0</v>
      </c>
      <c r="F219" s="297"/>
      <c r="G219" s="385"/>
      <c r="H219" s="185">
        <f t="shared" si="469"/>
        <v>2</v>
      </c>
      <c r="I219" s="292">
        <f t="shared" si="469"/>
        <v>31</v>
      </c>
      <c r="J219" s="289">
        <f t="shared" si="469"/>
        <v>43404</v>
      </c>
      <c r="K219" s="298"/>
      <c r="L219" s="187">
        <f t="shared" si="471"/>
        <v>0</v>
      </c>
      <c r="M219" s="186">
        <f t="shared" si="472"/>
        <v>0</v>
      </c>
      <c r="N219" s="385"/>
      <c r="O219" s="185">
        <f t="shared" si="474"/>
        <v>10</v>
      </c>
      <c r="R219" s="186"/>
      <c r="S219" s="186"/>
      <c r="T219" s="149"/>
      <c r="U219" s="149">
        <f t="shared" si="485"/>
        <v>0</v>
      </c>
      <c r="V219" s="149">
        <f t="shared" ref="V219:CG219" si="495">(V$14&lt;$J219)*U219*(1+$G219*($H219=V$16))+(V$14=$J219)*$M219*$E219+(V$14&gt;$J219)*U219*(1+$N219*($O219=V$16))</f>
        <v>0</v>
      </c>
      <c r="W219" s="149">
        <f t="shared" si="495"/>
        <v>0</v>
      </c>
      <c r="X219" s="149">
        <f t="shared" si="495"/>
        <v>0</v>
      </c>
      <c r="Y219" s="149">
        <f t="shared" si="495"/>
        <v>0</v>
      </c>
      <c r="Z219" s="149">
        <f t="shared" si="495"/>
        <v>0</v>
      </c>
      <c r="AA219" s="149">
        <f t="shared" si="495"/>
        <v>0</v>
      </c>
      <c r="AB219" s="149">
        <f t="shared" si="495"/>
        <v>0</v>
      </c>
      <c r="AC219" s="149">
        <f t="shared" si="495"/>
        <v>0</v>
      </c>
      <c r="AD219" s="149">
        <f t="shared" si="495"/>
        <v>0</v>
      </c>
      <c r="AE219" s="149">
        <f t="shared" si="495"/>
        <v>0</v>
      </c>
      <c r="AF219" s="149">
        <f t="shared" si="495"/>
        <v>0</v>
      </c>
      <c r="AG219" s="149">
        <f t="shared" si="495"/>
        <v>0</v>
      </c>
      <c r="AH219" s="149">
        <f t="shared" si="495"/>
        <v>0</v>
      </c>
      <c r="AI219" s="149">
        <f t="shared" si="495"/>
        <v>0</v>
      </c>
      <c r="AJ219" s="149">
        <f t="shared" si="495"/>
        <v>0</v>
      </c>
      <c r="AK219" s="149">
        <f t="shared" si="495"/>
        <v>0</v>
      </c>
      <c r="AL219" s="149">
        <f t="shared" si="495"/>
        <v>0</v>
      </c>
      <c r="AM219" s="149">
        <f t="shared" si="495"/>
        <v>0</v>
      </c>
      <c r="AN219" s="149">
        <f t="shared" si="495"/>
        <v>0</v>
      </c>
      <c r="AO219" s="149">
        <f t="shared" si="495"/>
        <v>0</v>
      </c>
      <c r="AP219" s="149">
        <f t="shared" si="495"/>
        <v>0</v>
      </c>
      <c r="AQ219" s="149">
        <f t="shared" si="495"/>
        <v>0</v>
      </c>
      <c r="AR219" s="149">
        <f t="shared" si="495"/>
        <v>0</v>
      </c>
      <c r="AS219" s="149">
        <f t="shared" si="495"/>
        <v>0</v>
      </c>
      <c r="AT219" s="149">
        <f t="shared" si="495"/>
        <v>0</v>
      </c>
      <c r="AU219" s="149">
        <f t="shared" si="495"/>
        <v>0</v>
      </c>
      <c r="AV219" s="149">
        <f t="shared" si="495"/>
        <v>0</v>
      </c>
      <c r="AW219" s="149">
        <f t="shared" si="495"/>
        <v>0</v>
      </c>
      <c r="AX219" s="149">
        <f t="shared" si="495"/>
        <v>0</v>
      </c>
      <c r="AY219" s="149">
        <f t="shared" si="495"/>
        <v>0</v>
      </c>
      <c r="AZ219" s="149">
        <f t="shared" si="495"/>
        <v>0</v>
      </c>
      <c r="BA219" s="149">
        <f t="shared" si="495"/>
        <v>0</v>
      </c>
      <c r="BB219" s="149">
        <f t="shared" si="495"/>
        <v>0</v>
      </c>
      <c r="BC219" s="149">
        <f t="shared" si="495"/>
        <v>0</v>
      </c>
      <c r="BD219" s="149">
        <f t="shared" si="495"/>
        <v>0</v>
      </c>
      <c r="BE219" s="149">
        <f t="shared" si="495"/>
        <v>0</v>
      </c>
      <c r="BF219" s="149">
        <f t="shared" si="495"/>
        <v>0</v>
      </c>
      <c r="BG219" s="149">
        <f t="shared" si="495"/>
        <v>0</v>
      </c>
      <c r="BH219" s="149">
        <f t="shared" si="495"/>
        <v>0</v>
      </c>
      <c r="BI219" s="149">
        <f t="shared" si="495"/>
        <v>0</v>
      </c>
      <c r="BJ219" s="149">
        <f t="shared" si="495"/>
        <v>0</v>
      </c>
      <c r="BK219" s="149">
        <f t="shared" si="495"/>
        <v>0</v>
      </c>
      <c r="BL219" s="149">
        <f t="shared" si="495"/>
        <v>0</v>
      </c>
      <c r="BM219" s="149">
        <f t="shared" si="495"/>
        <v>0</v>
      </c>
      <c r="BN219" s="149">
        <f t="shared" si="495"/>
        <v>0</v>
      </c>
      <c r="BO219" s="149">
        <f t="shared" si="495"/>
        <v>0</v>
      </c>
      <c r="BP219" s="149">
        <f t="shared" si="495"/>
        <v>0</v>
      </c>
      <c r="BQ219" s="149">
        <f t="shared" si="495"/>
        <v>0</v>
      </c>
      <c r="BR219" s="149">
        <f t="shared" si="495"/>
        <v>0</v>
      </c>
      <c r="BS219" s="149">
        <f t="shared" si="495"/>
        <v>0</v>
      </c>
      <c r="BT219" s="149">
        <f t="shared" si="495"/>
        <v>0</v>
      </c>
      <c r="BU219" s="149">
        <f t="shared" si="495"/>
        <v>0</v>
      </c>
      <c r="BV219" s="149">
        <f t="shared" si="495"/>
        <v>0</v>
      </c>
      <c r="BW219" s="149">
        <f t="shared" si="495"/>
        <v>0</v>
      </c>
      <c r="BX219" s="149">
        <f t="shared" si="495"/>
        <v>0</v>
      </c>
      <c r="BY219" s="149">
        <f t="shared" si="495"/>
        <v>0</v>
      </c>
      <c r="BZ219" s="149">
        <f t="shared" si="495"/>
        <v>0</v>
      </c>
      <c r="CA219" s="149">
        <f t="shared" si="495"/>
        <v>0</v>
      </c>
      <c r="CB219" s="149">
        <f t="shared" si="495"/>
        <v>0</v>
      </c>
      <c r="CC219" s="149">
        <f t="shared" si="495"/>
        <v>0</v>
      </c>
      <c r="CD219" s="149">
        <f t="shared" si="495"/>
        <v>0</v>
      </c>
      <c r="CE219" s="149">
        <f t="shared" si="495"/>
        <v>0</v>
      </c>
      <c r="CF219" s="149">
        <f t="shared" si="495"/>
        <v>0</v>
      </c>
      <c r="CG219" s="149">
        <f t="shared" si="495"/>
        <v>0</v>
      </c>
      <c r="CH219" s="149">
        <f t="shared" ref="CH219:ES219" si="496">(CH$14&lt;$J219)*CG219*(1+$G219*($H219=CH$16))+(CH$14=$J219)*$M219*$E219+(CH$14&gt;$J219)*CG219*(1+$N219*($O219=CH$16))</f>
        <v>0</v>
      </c>
      <c r="CI219" s="149">
        <f t="shared" si="496"/>
        <v>0</v>
      </c>
      <c r="CJ219" s="149">
        <f t="shared" si="496"/>
        <v>0</v>
      </c>
      <c r="CK219" s="149">
        <f t="shared" si="496"/>
        <v>0</v>
      </c>
      <c r="CL219" s="149">
        <f t="shared" si="496"/>
        <v>0</v>
      </c>
      <c r="CM219" s="149">
        <f t="shared" si="496"/>
        <v>0</v>
      </c>
      <c r="CN219" s="149">
        <f t="shared" si="496"/>
        <v>0</v>
      </c>
      <c r="CO219" s="149">
        <f t="shared" si="496"/>
        <v>0</v>
      </c>
      <c r="CP219" s="149">
        <f t="shared" si="496"/>
        <v>0</v>
      </c>
      <c r="CQ219" s="149">
        <f t="shared" si="496"/>
        <v>0</v>
      </c>
      <c r="CR219" s="149">
        <f t="shared" si="496"/>
        <v>0</v>
      </c>
      <c r="CS219" s="149">
        <f t="shared" si="496"/>
        <v>0</v>
      </c>
      <c r="CT219" s="149">
        <f t="shared" si="496"/>
        <v>0</v>
      </c>
      <c r="CU219" s="149">
        <f t="shared" si="496"/>
        <v>0</v>
      </c>
      <c r="CV219" s="149">
        <f t="shared" si="496"/>
        <v>0</v>
      </c>
      <c r="CW219" s="149">
        <f t="shared" si="496"/>
        <v>0</v>
      </c>
      <c r="CX219" s="149">
        <f t="shared" si="496"/>
        <v>0</v>
      </c>
      <c r="CY219" s="149">
        <f t="shared" si="496"/>
        <v>0</v>
      </c>
      <c r="CZ219" s="149">
        <f t="shared" si="496"/>
        <v>0</v>
      </c>
      <c r="DA219" s="149">
        <f t="shared" si="496"/>
        <v>0</v>
      </c>
      <c r="DB219" s="149">
        <f t="shared" si="496"/>
        <v>0</v>
      </c>
      <c r="DC219" s="149">
        <f t="shared" si="496"/>
        <v>0</v>
      </c>
      <c r="DD219" s="149">
        <f t="shared" si="496"/>
        <v>0</v>
      </c>
      <c r="DE219" s="149">
        <f t="shared" si="496"/>
        <v>0</v>
      </c>
      <c r="DF219" s="149">
        <f t="shared" si="496"/>
        <v>0</v>
      </c>
      <c r="DG219" s="149">
        <f t="shared" si="496"/>
        <v>0</v>
      </c>
      <c r="DH219" s="149">
        <f t="shared" si="496"/>
        <v>0</v>
      </c>
      <c r="DI219" s="149">
        <f t="shared" si="496"/>
        <v>0</v>
      </c>
      <c r="DJ219" s="149">
        <f t="shared" si="496"/>
        <v>0</v>
      </c>
      <c r="DK219" s="149">
        <f t="shared" si="496"/>
        <v>0</v>
      </c>
      <c r="DL219" s="149">
        <f t="shared" si="496"/>
        <v>0</v>
      </c>
      <c r="DM219" s="149">
        <f t="shared" si="496"/>
        <v>0</v>
      </c>
      <c r="DN219" s="149">
        <f t="shared" si="496"/>
        <v>0</v>
      </c>
      <c r="DO219" s="149">
        <f t="shared" si="496"/>
        <v>0</v>
      </c>
      <c r="DP219" s="149">
        <f t="shared" si="496"/>
        <v>0</v>
      </c>
      <c r="DQ219" s="149">
        <f t="shared" si="496"/>
        <v>0</v>
      </c>
      <c r="DR219" s="149">
        <f t="shared" si="496"/>
        <v>0</v>
      </c>
      <c r="DS219" s="149">
        <f t="shared" si="496"/>
        <v>0</v>
      </c>
      <c r="DT219" s="149">
        <f t="shared" si="496"/>
        <v>0</v>
      </c>
      <c r="DU219" s="149">
        <f t="shared" si="496"/>
        <v>0</v>
      </c>
      <c r="DV219" s="149">
        <f t="shared" si="496"/>
        <v>0</v>
      </c>
      <c r="DW219" s="149">
        <f t="shared" si="496"/>
        <v>0</v>
      </c>
      <c r="DX219" s="149">
        <f t="shared" si="496"/>
        <v>0</v>
      </c>
      <c r="DY219" s="149">
        <f t="shared" si="496"/>
        <v>0</v>
      </c>
      <c r="DZ219" s="149">
        <f t="shared" si="496"/>
        <v>0</v>
      </c>
      <c r="EA219" s="149">
        <f t="shared" si="496"/>
        <v>0</v>
      </c>
      <c r="EB219" s="149">
        <f t="shared" si="496"/>
        <v>0</v>
      </c>
      <c r="EC219" s="149">
        <f t="shared" si="496"/>
        <v>0</v>
      </c>
      <c r="ED219" s="149">
        <f t="shared" si="496"/>
        <v>0</v>
      </c>
      <c r="EE219" s="149">
        <f t="shared" si="496"/>
        <v>0</v>
      </c>
      <c r="EF219" s="149">
        <f t="shared" si="496"/>
        <v>0</v>
      </c>
      <c r="EG219" s="149">
        <f t="shared" si="496"/>
        <v>0</v>
      </c>
      <c r="EH219" s="149">
        <f t="shared" si="496"/>
        <v>0</v>
      </c>
      <c r="EI219" s="149">
        <f t="shared" si="496"/>
        <v>0</v>
      </c>
      <c r="EJ219" s="149">
        <f t="shared" si="496"/>
        <v>0</v>
      </c>
      <c r="EK219" s="149">
        <f t="shared" si="496"/>
        <v>0</v>
      </c>
      <c r="EL219" s="149">
        <f t="shared" si="496"/>
        <v>0</v>
      </c>
      <c r="EM219" s="149">
        <f t="shared" si="496"/>
        <v>0</v>
      </c>
      <c r="EN219" s="149">
        <f t="shared" si="496"/>
        <v>0</v>
      </c>
      <c r="EO219" s="149">
        <f t="shared" si="496"/>
        <v>0</v>
      </c>
      <c r="EP219" s="149">
        <f t="shared" si="496"/>
        <v>0</v>
      </c>
      <c r="EQ219" s="149">
        <f t="shared" si="496"/>
        <v>0</v>
      </c>
      <c r="ER219" s="149">
        <f t="shared" si="496"/>
        <v>0</v>
      </c>
      <c r="ES219" s="149">
        <f t="shared" si="496"/>
        <v>0</v>
      </c>
      <c r="ET219" s="149">
        <f t="shared" ref="ET219:EV219" si="497">(ET$14&lt;$J219)*ES219*(1+$G219*($H219=ET$16))+(ET$14=$J219)*$M219*$E219+(ET$14&gt;$J219)*ES219*(1+$N219*($O219=ET$16))</f>
        <v>0</v>
      </c>
      <c r="EU219" s="149">
        <f t="shared" si="497"/>
        <v>0</v>
      </c>
      <c r="EV219" s="149">
        <f t="shared" si="497"/>
        <v>0</v>
      </c>
      <c r="EW219" s="149">
        <f t="shared" si="479"/>
        <v>0</v>
      </c>
      <c r="EX219" s="149">
        <f t="shared" si="480"/>
        <v>0</v>
      </c>
      <c r="EY219" s="149">
        <f t="shared" si="481"/>
        <v>0</v>
      </c>
      <c r="EZ219" s="149">
        <f t="shared" si="482"/>
        <v>0</v>
      </c>
      <c r="FA219" s="149">
        <f t="shared" si="483"/>
        <v>0</v>
      </c>
      <c r="FB219" s="149">
        <f t="shared" si="484"/>
        <v>0</v>
      </c>
    </row>
    <row r="220" spans="2:158" ht="11.25" customHeight="1" outlineLevel="1" x14ac:dyDescent="0.2">
      <c r="B220" s="149"/>
      <c r="C220" s="288">
        <f t="shared" si="468"/>
        <v>6</v>
      </c>
      <c r="D220" s="288">
        <f t="shared" si="468"/>
        <v>0</v>
      </c>
      <c r="E220" s="291">
        <f t="shared" si="468"/>
        <v>0</v>
      </c>
      <c r="F220" s="297"/>
      <c r="G220" s="385"/>
      <c r="H220" s="185">
        <f t="shared" si="469"/>
        <v>2</v>
      </c>
      <c r="I220" s="292">
        <f t="shared" si="469"/>
        <v>31</v>
      </c>
      <c r="J220" s="289">
        <f t="shared" si="469"/>
        <v>43404</v>
      </c>
      <c r="K220" s="298"/>
      <c r="L220" s="187">
        <f t="shared" si="471"/>
        <v>0</v>
      </c>
      <c r="M220" s="186">
        <f t="shared" si="472"/>
        <v>0</v>
      </c>
      <c r="N220" s="385"/>
      <c r="O220" s="185">
        <f t="shared" si="474"/>
        <v>10</v>
      </c>
      <c r="R220" s="186"/>
      <c r="S220" s="186"/>
      <c r="T220" s="149"/>
      <c r="U220" s="149">
        <f t="shared" si="485"/>
        <v>0</v>
      </c>
      <c r="V220" s="149">
        <f t="shared" ref="V220:CG220" si="498">(V$14&lt;$J220)*U220*(1+$G220*($H220=V$16))+(V$14=$J220)*$M220*$E220+(V$14&gt;$J220)*U220*(1+$N220*($O220=V$16))</f>
        <v>0</v>
      </c>
      <c r="W220" s="149">
        <f t="shared" si="498"/>
        <v>0</v>
      </c>
      <c r="X220" s="149">
        <f t="shared" si="498"/>
        <v>0</v>
      </c>
      <c r="Y220" s="149">
        <f t="shared" si="498"/>
        <v>0</v>
      </c>
      <c r="Z220" s="149">
        <f t="shared" si="498"/>
        <v>0</v>
      </c>
      <c r="AA220" s="149">
        <f t="shared" si="498"/>
        <v>0</v>
      </c>
      <c r="AB220" s="149">
        <f t="shared" si="498"/>
        <v>0</v>
      </c>
      <c r="AC220" s="149">
        <f t="shared" si="498"/>
        <v>0</v>
      </c>
      <c r="AD220" s="149">
        <f t="shared" si="498"/>
        <v>0</v>
      </c>
      <c r="AE220" s="149">
        <f t="shared" si="498"/>
        <v>0</v>
      </c>
      <c r="AF220" s="149">
        <f t="shared" si="498"/>
        <v>0</v>
      </c>
      <c r="AG220" s="149">
        <f t="shared" si="498"/>
        <v>0</v>
      </c>
      <c r="AH220" s="149">
        <f t="shared" si="498"/>
        <v>0</v>
      </c>
      <c r="AI220" s="149">
        <f t="shared" si="498"/>
        <v>0</v>
      </c>
      <c r="AJ220" s="149">
        <f t="shared" si="498"/>
        <v>0</v>
      </c>
      <c r="AK220" s="149">
        <f t="shared" si="498"/>
        <v>0</v>
      </c>
      <c r="AL220" s="149">
        <f t="shared" si="498"/>
        <v>0</v>
      </c>
      <c r="AM220" s="149">
        <f t="shared" si="498"/>
        <v>0</v>
      </c>
      <c r="AN220" s="149">
        <f t="shared" si="498"/>
        <v>0</v>
      </c>
      <c r="AO220" s="149">
        <f t="shared" si="498"/>
        <v>0</v>
      </c>
      <c r="AP220" s="149">
        <f t="shared" si="498"/>
        <v>0</v>
      </c>
      <c r="AQ220" s="149">
        <f t="shared" si="498"/>
        <v>0</v>
      </c>
      <c r="AR220" s="149">
        <f t="shared" si="498"/>
        <v>0</v>
      </c>
      <c r="AS220" s="149">
        <f t="shared" si="498"/>
        <v>0</v>
      </c>
      <c r="AT220" s="149">
        <f t="shared" si="498"/>
        <v>0</v>
      </c>
      <c r="AU220" s="149">
        <f t="shared" si="498"/>
        <v>0</v>
      </c>
      <c r="AV220" s="149">
        <f t="shared" si="498"/>
        <v>0</v>
      </c>
      <c r="AW220" s="149">
        <f t="shared" si="498"/>
        <v>0</v>
      </c>
      <c r="AX220" s="149">
        <f t="shared" si="498"/>
        <v>0</v>
      </c>
      <c r="AY220" s="149">
        <f t="shared" si="498"/>
        <v>0</v>
      </c>
      <c r="AZ220" s="149">
        <f t="shared" si="498"/>
        <v>0</v>
      </c>
      <c r="BA220" s="149">
        <f t="shared" si="498"/>
        <v>0</v>
      </c>
      <c r="BB220" s="149">
        <f t="shared" si="498"/>
        <v>0</v>
      </c>
      <c r="BC220" s="149">
        <f t="shared" si="498"/>
        <v>0</v>
      </c>
      <c r="BD220" s="149">
        <f t="shared" si="498"/>
        <v>0</v>
      </c>
      <c r="BE220" s="149">
        <f t="shared" si="498"/>
        <v>0</v>
      </c>
      <c r="BF220" s="149">
        <f t="shared" si="498"/>
        <v>0</v>
      </c>
      <c r="BG220" s="149">
        <f t="shared" si="498"/>
        <v>0</v>
      </c>
      <c r="BH220" s="149">
        <f t="shared" si="498"/>
        <v>0</v>
      </c>
      <c r="BI220" s="149">
        <f t="shared" si="498"/>
        <v>0</v>
      </c>
      <c r="BJ220" s="149">
        <f t="shared" si="498"/>
        <v>0</v>
      </c>
      <c r="BK220" s="149">
        <f t="shared" si="498"/>
        <v>0</v>
      </c>
      <c r="BL220" s="149">
        <f t="shared" si="498"/>
        <v>0</v>
      </c>
      <c r="BM220" s="149">
        <f t="shared" si="498"/>
        <v>0</v>
      </c>
      <c r="BN220" s="149">
        <f t="shared" si="498"/>
        <v>0</v>
      </c>
      <c r="BO220" s="149">
        <f t="shared" si="498"/>
        <v>0</v>
      </c>
      <c r="BP220" s="149">
        <f t="shared" si="498"/>
        <v>0</v>
      </c>
      <c r="BQ220" s="149">
        <f t="shared" si="498"/>
        <v>0</v>
      </c>
      <c r="BR220" s="149">
        <f t="shared" si="498"/>
        <v>0</v>
      </c>
      <c r="BS220" s="149">
        <f t="shared" si="498"/>
        <v>0</v>
      </c>
      <c r="BT220" s="149">
        <f t="shared" si="498"/>
        <v>0</v>
      </c>
      <c r="BU220" s="149">
        <f t="shared" si="498"/>
        <v>0</v>
      </c>
      <c r="BV220" s="149">
        <f t="shared" si="498"/>
        <v>0</v>
      </c>
      <c r="BW220" s="149">
        <f t="shared" si="498"/>
        <v>0</v>
      </c>
      <c r="BX220" s="149">
        <f t="shared" si="498"/>
        <v>0</v>
      </c>
      <c r="BY220" s="149">
        <f t="shared" si="498"/>
        <v>0</v>
      </c>
      <c r="BZ220" s="149">
        <f t="shared" si="498"/>
        <v>0</v>
      </c>
      <c r="CA220" s="149">
        <f t="shared" si="498"/>
        <v>0</v>
      </c>
      <c r="CB220" s="149">
        <f t="shared" si="498"/>
        <v>0</v>
      </c>
      <c r="CC220" s="149">
        <f t="shared" si="498"/>
        <v>0</v>
      </c>
      <c r="CD220" s="149">
        <f t="shared" si="498"/>
        <v>0</v>
      </c>
      <c r="CE220" s="149">
        <f t="shared" si="498"/>
        <v>0</v>
      </c>
      <c r="CF220" s="149">
        <f t="shared" si="498"/>
        <v>0</v>
      </c>
      <c r="CG220" s="149">
        <f t="shared" si="498"/>
        <v>0</v>
      </c>
      <c r="CH220" s="149">
        <f t="shared" ref="CH220:ES220" si="499">(CH$14&lt;$J220)*CG220*(1+$G220*($H220=CH$16))+(CH$14=$J220)*$M220*$E220+(CH$14&gt;$J220)*CG220*(1+$N220*($O220=CH$16))</f>
        <v>0</v>
      </c>
      <c r="CI220" s="149">
        <f t="shared" si="499"/>
        <v>0</v>
      </c>
      <c r="CJ220" s="149">
        <f t="shared" si="499"/>
        <v>0</v>
      </c>
      <c r="CK220" s="149">
        <f t="shared" si="499"/>
        <v>0</v>
      </c>
      <c r="CL220" s="149">
        <f t="shared" si="499"/>
        <v>0</v>
      </c>
      <c r="CM220" s="149">
        <f t="shared" si="499"/>
        <v>0</v>
      </c>
      <c r="CN220" s="149">
        <f t="shared" si="499"/>
        <v>0</v>
      </c>
      <c r="CO220" s="149">
        <f t="shared" si="499"/>
        <v>0</v>
      </c>
      <c r="CP220" s="149">
        <f t="shared" si="499"/>
        <v>0</v>
      </c>
      <c r="CQ220" s="149">
        <f t="shared" si="499"/>
        <v>0</v>
      </c>
      <c r="CR220" s="149">
        <f t="shared" si="499"/>
        <v>0</v>
      </c>
      <c r="CS220" s="149">
        <f t="shared" si="499"/>
        <v>0</v>
      </c>
      <c r="CT220" s="149">
        <f t="shared" si="499"/>
        <v>0</v>
      </c>
      <c r="CU220" s="149">
        <f t="shared" si="499"/>
        <v>0</v>
      </c>
      <c r="CV220" s="149">
        <f t="shared" si="499"/>
        <v>0</v>
      </c>
      <c r="CW220" s="149">
        <f t="shared" si="499"/>
        <v>0</v>
      </c>
      <c r="CX220" s="149">
        <f t="shared" si="499"/>
        <v>0</v>
      </c>
      <c r="CY220" s="149">
        <f t="shared" si="499"/>
        <v>0</v>
      </c>
      <c r="CZ220" s="149">
        <f t="shared" si="499"/>
        <v>0</v>
      </c>
      <c r="DA220" s="149">
        <f t="shared" si="499"/>
        <v>0</v>
      </c>
      <c r="DB220" s="149">
        <f t="shared" si="499"/>
        <v>0</v>
      </c>
      <c r="DC220" s="149">
        <f t="shared" si="499"/>
        <v>0</v>
      </c>
      <c r="DD220" s="149">
        <f t="shared" si="499"/>
        <v>0</v>
      </c>
      <c r="DE220" s="149">
        <f t="shared" si="499"/>
        <v>0</v>
      </c>
      <c r="DF220" s="149">
        <f t="shared" si="499"/>
        <v>0</v>
      </c>
      <c r="DG220" s="149">
        <f t="shared" si="499"/>
        <v>0</v>
      </c>
      <c r="DH220" s="149">
        <f t="shared" si="499"/>
        <v>0</v>
      </c>
      <c r="DI220" s="149">
        <f t="shared" si="499"/>
        <v>0</v>
      </c>
      <c r="DJ220" s="149">
        <f t="shared" si="499"/>
        <v>0</v>
      </c>
      <c r="DK220" s="149">
        <f t="shared" si="499"/>
        <v>0</v>
      </c>
      <c r="DL220" s="149">
        <f t="shared" si="499"/>
        <v>0</v>
      </c>
      <c r="DM220" s="149">
        <f t="shared" si="499"/>
        <v>0</v>
      </c>
      <c r="DN220" s="149">
        <f t="shared" si="499"/>
        <v>0</v>
      </c>
      <c r="DO220" s="149">
        <f t="shared" si="499"/>
        <v>0</v>
      </c>
      <c r="DP220" s="149">
        <f t="shared" si="499"/>
        <v>0</v>
      </c>
      <c r="DQ220" s="149">
        <f t="shared" si="499"/>
        <v>0</v>
      </c>
      <c r="DR220" s="149">
        <f t="shared" si="499"/>
        <v>0</v>
      </c>
      <c r="DS220" s="149">
        <f t="shared" si="499"/>
        <v>0</v>
      </c>
      <c r="DT220" s="149">
        <f t="shared" si="499"/>
        <v>0</v>
      </c>
      <c r="DU220" s="149">
        <f t="shared" si="499"/>
        <v>0</v>
      </c>
      <c r="DV220" s="149">
        <f t="shared" si="499"/>
        <v>0</v>
      </c>
      <c r="DW220" s="149">
        <f t="shared" si="499"/>
        <v>0</v>
      </c>
      <c r="DX220" s="149">
        <f t="shared" si="499"/>
        <v>0</v>
      </c>
      <c r="DY220" s="149">
        <f t="shared" si="499"/>
        <v>0</v>
      </c>
      <c r="DZ220" s="149">
        <f t="shared" si="499"/>
        <v>0</v>
      </c>
      <c r="EA220" s="149">
        <f t="shared" si="499"/>
        <v>0</v>
      </c>
      <c r="EB220" s="149">
        <f t="shared" si="499"/>
        <v>0</v>
      </c>
      <c r="EC220" s="149">
        <f t="shared" si="499"/>
        <v>0</v>
      </c>
      <c r="ED220" s="149">
        <f t="shared" si="499"/>
        <v>0</v>
      </c>
      <c r="EE220" s="149">
        <f t="shared" si="499"/>
        <v>0</v>
      </c>
      <c r="EF220" s="149">
        <f t="shared" si="499"/>
        <v>0</v>
      </c>
      <c r="EG220" s="149">
        <f t="shared" si="499"/>
        <v>0</v>
      </c>
      <c r="EH220" s="149">
        <f t="shared" si="499"/>
        <v>0</v>
      </c>
      <c r="EI220" s="149">
        <f t="shared" si="499"/>
        <v>0</v>
      </c>
      <c r="EJ220" s="149">
        <f t="shared" si="499"/>
        <v>0</v>
      </c>
      <c r="EK220" s="149">
        <f t="shared" si="499"/>
        <v>0</v>
      </c>
      <c r="EL220" s="149">
        <f t="shared" si="499"/>
        <v>0</v>
      </c>
      <c r="EM220" s="149">
        <f t="shared" si="499"/>
        <v>0</v>
      </c>
      <c r="EN220" s="149">
        <f t="shared" si="499"/>
        <v>0</v>
      </c>
      <c r="EO220" s="149">
        <f t="shared" si="499"/>
        <v>0</v>
      </c>
      <c r="EP220" s="149">
        <f t="shared" si="499"/>
        <v>0</v>
      </c>
      <c r="EQ220" s="149">
        <f t="shared" si="499"/>
        <v>0</v>
      </c>
      <c r="ER220" s="149">
        <f t="shared" si="499"/>
        <v>0</v>
      </c>
      <c r="ES220" s="149">
        <f t="shared" si="499"/>
        <v>0</v>
      </c>
      <c r="ET220" s="149">
        <f t="shared" ref="ET220:EV220" si="500">(ET$14&lt;$J220)*ES220*(1+$G220*($H220=ET$16))+(ET$14=$J220)*$M220*$E220+(ET$14&gt;$J220)*ES220*(1+$N220*($O220=ET$16))</f>
        <v>0</v>
      </c>
      <c r="EU220" s="149">
        <f t="shared" si="500"/>
        <v>0</v>
      </c>
      <c r="EV220" s="149">
        <f t="shared" si="500"/>
        <v>0</v>
      </c>
      <c r="EW220" s="149">
        <f t="shared" si="479"/>
        <v>0</v>
      </c>
      <c r="EX220" s="149">
        <f t="shared" si="480"/>
        <v>0</v>
      </c>
      <c r="EY220" s="149">
        <f t="shared" si="481"/>
        <v>0</v>
      </c>
      <c r="EZ220" s="149">
        <f t="shared" si="482"/>
        <v>0</v>
      </c>
      <c r="FA220" s="149">
        <f t="shared" si="483"/>
        <v>0</v>
      </c>
      <c r="FB220" s="149">
        <f t="shared" si="484"/>
        <v>0</v>
      </c>
    </row>
    <row r="221" spans="2:158" ht="11.25" customHeight="1" outlineLevel="1" x14ac:dyDescent="0.2">
      <c r="B221" s="149"/>
      <c r="C221" s="288">
        <f t="shared" si="468"/>
        <v>7</v>
      </c>
      <c r="D221" s="288">
        <f t="shared" si="468"/>
        <v>0</v>
      </c>
      <c r="E221" s="291">
        <f t="shared" si="468"/>
        <v>0</v>
      </c>
      <c r="F221" s="297"/>
      <c r="G221" s="385"/>
      <c r="H221" s="185">
        <f t="shared" si="469"/>
        <v>2</v>
      </c>
      <c r="I221" s="292">
        <f t="shared" si="469"/>
        <v>31</v>
      </c>
      <c r="J221" s="289">
        <f t="shared" si="469"/>
        <v>43404</v>
      </c>
      <c r="K221" s="298"/>
      <c r="L221" s="187">
        <f t="shared" si="471"/>
        <v>0</v>
      </c>
      <c r="M221" s="186">
        <f t="shared" si="472"/>
        <v>0</v>
      </c>
      <c r="N221" s="385"/>
      <c r="O221" s="185">
        <f t="shared" si="474"/>
        <v>10</v>
      </c>
      <c r="R221" s="186"/>
      <c r="S221" s="186"/>
      <c r="T221" s="149"/>
      <c r="U221" s="149">
        <f t="shared" si="485"/>
        <v>0</v>
      </c>
      <c r="V221" s="149">
        <f t="shared" ref="V221:CG221" si="501">(V$14&lt;$J221)*U221*(1+$G221*($H221=V$16))+(V$14=$J221)*$M221*$E221+(V$14&gt;$J221)*U221*(1+$N221*($O221=V$16))</f>
        <v>0</v>
      </c>
      <c r="W221" s="149">
        <f t="shared" si="501"/>
        <v>0</v>
      </c>
      <c r="X221" s="149">
        <f t="shared" si="501"/>
        <v>0</v>
      </c>
      <c r="Y221" s="149">
        <f t="shared" si="501"/>
        <v>0</v>
      </c>
      <c r="Z221" s="149">
        <f t="shared" si="501"/>
        <v>0</v>
      </c>
      <c r="AA221" s="149">
        <f t="shared" si="501"/>
        <v>0</v>
      </c>
      <c r="AB221" s="149">
        <f t="shared" si="501"/>
        <v>0</v>
      </c>
      <c r="AC221" s="149">
        <f t="shared" si="501"/>
        <v>0</v>
      </c>
      <c r="AD221" s="149">
        <f t="shared" si="501"/>
        <v>0</v>
      </c>
      <c r="AE221" s="149">
        <f t="shared" si="501"/>
        <v>0</v>
      </c>
      <c r="AF221" s="149">
        <f t="shared" si="501"/>
        <v>0</v>
      </c>
      <c r="AG221" s="149">
        <f t="shared" si="501"/>
        <v>0</v>
      </c>
      <c r="AH221" s="149">
        <f t="shared" si="501"/>
        <v>0</v>
      </c>
      <c r="AI221" s="149">
        <f t="shared" si="501"/>
        <v>0</v>
      </c>
      <c r="AJ221" s="149">
        <f t="shared" si="501"/>
        <v>0</v>
      </c>
      <c r="AK221" s="149">
        <f t="shared" si="501"/>
        <v>0</v>
      </c>
      <c r="AL221" s="149">
        <f t="shared" si="501"/>
        <v>0</v>
      </c>
      <c r="AM221" s="149">
        <f t="shared" si="501"/>
        <v>0</v>
      </c>
      <c r="AN221" s="149">
        <f t="shared" si="501"/>
        <v>0</v>
      </c>
      <c r="AO221" s="149">
        <f t="shared" si="501"/>
        <v>0</v>
      </c>
      <c r="AP221" s="149">
        <f t="shared" si="501"/>
        <v>0</v>
      </c>
      <c r="AQ221" s="149">
        <f t="shared" si="501"/>
        <v>0</v>
      </c>
      <c r="AR221" s="149">
        <f t="shared" si="501"/>
        <v>0</v>
      </c>
      <c r="AS221" s="149">
        <f t="shared" si="501"/>
        <v>0</v>
      </c>
      <c r="AT221" s="149">
        <f t="shared" si="501"/>
        <v>0</v>
      </c>
      <c r="AU221" s="149">
        <f t="shared" si="501"/>
        <v>0</v>
      </c>
      <c r="AV221" s="149">
        <f t="shared" si="501"/>
        <v>0</v>
      </c>
      <c r="AW221" s="149">
        <f t="shared" si="501"/>
        <v>0</v>
      </c>
      <c r="AX221" s="149">
        <f t="shared" si="501"/>
        <v>0</v>
      </c>
      <c r="AY221" s="149">
        <f t="shared" si="501"/>
        <v>0</v>
      </c>
      <c r="AZ221" s="149">
        <f t="shared" si="501"/>
        <v>0</v>
      </c>
      <c r="BA221" s="149">
        <f t="shared" si="501"/>
        <v>0</v>
      </c>
      <c r="BB221" s="149">
        <f t="shared" si="501"/>
        <v>0</v>
      </c>
      <c r="BC221" s="149">
        <f t="shared" si="501"/>
        <v>0</v>
      </c>
      <c r="BD221" s="149">
        <f t="shared" si="501"/>
        <v>0</v>
      </c>
      <c r="BE221" s="149">
        <f t="shared" si="501"/>
        <v>0</v>
      </c>
      <c r="BF221" s="149">
        <f t="shared" si="501"/>
        <v>0</v>
      </c>
      <c r="BG221" s="149">
        <f t="shared" si="501"/>
        <v>0</v>
      </c>
      <c r="BH221" s="149">
        <f t="shared" si="501"/>
        <v>0</v>
      </c>
      <c r="BI221" s="149">
        <f t="shared" si="501"/>
        <v>0</v>
      </c>
      <c r="BJ221" s="149">
        <f t="shared" si="501"/>
        <v>0</v>
      </c>
      <c r="BK221" s="149">
        <f t="shared" si="501"/>
        <v>0</v>
      </c>
      <c r="BL221" s="149">
        <f t="shared" si="501"/>
        <v>0</v>
      </c>
      <c r="BM221" s="149">
        <f t="shared" si="501"/>
        <v>0</v>
      </c>
      <c r="BN221" s="149">
        <f t="shared" si="501"/>
        <v>0</v>
      </c>
      <c r="BO221" s="149">
        <f t="shared" si="501"/>
        <v>0</v>
      </c>
      <c r="BP221" s="149">
        <f t="shared" si="501"/>
        <v>0</v>
      </c>
      <c r="BQ221" s="149">
        <f t="shared" si="501"/>
        <v>0</v>
      </c>
      <c r="BR221" s="149">
        <f t="shared" si="501"/>
        <v>0</v>
      </c>
      <c r="BS221" s="149">
        <f t="shared" si="501"/>
        <v>0</v>
      </c>
      <c r="BT221" s="149">
        <f t="shared" si="501"/>
        <v>0</v>
      </c>
      <c r="BU221" s="149">
        <f t="shared" si="501"/>
        <v>0</v>
      </c>
      <c r="BV221" s="149">
        <f t="shared" si="501"/>
        <v>0</v>
      </c>
      <c r="BW221" s="149">
        <f t="shared" si="501"/>
        <v>0</v>
      </c>
      <c r="BX221" s="149">
        <f t="shared" si="501"/>
        <v>0</v>
      </c>
      <c r="BY221" s="149">
        <f t="shared" si="501"/>
        <v>0</v>
      </c>
      <c r="BZ221" s="149">
        <f t="shared" si="501"/>
        <v>0</v>
      </c>
      <c r="CA221" s="149">
        <f t="shared" si="501"/>
        <v>0</v>
      </c>
      <c r="CB221" s="149">
        <f t="shared" si="501"/>
        <v>0</v>
      </c>
      <c r="CC221" s="149">
        <f t="shared" si="501"/>
        <v>0</v>
      </c>
      <c r="CD221" s="149">
        <f t="shared" si="501"/>
        <v>0</v>
      </c>
      <c r="CE221" s="149">
        <f t="shared" si="501"/>
        <v>0</v>
      </c>
      <c r="CF221" s="149">
        <f t="shared" si="501"/>
        <v>0</v>
      </c>
      <c r="CG221" s="149">
        <f t="shared" si="501"/>
        <v>0</v>
      </c>
      <c r="CH221" s="149">
        <f t="shared" ref="CH221:ES221" si="502">(CH$14&lt;$J221)*CG221*(1+$G221*($H221=CH$16))+(CH$14=$J221)*$M221*$E221+(CH$14&gt;$J221)*CG221*(1+$N221*($O221=CH$16))</f>
        <v>0</v>
      </c>
      <c r="CI221" s="149">
        <f t="shared" si="502"/>
        <v>0</v>
      </c>
      <c r="CJ221" s="149">
        <f t="shared" si="502"/>
        <v>0</v>
      </c>
      <c r="CK221" s="149">
        <f t="shared" si="502"/>
        <v>0</v>
      </c>
      <c r="CL221" s="149">
        <f t="shared" si="502"/>
        <v>0</v>
      </c>
      <c r="CM221" s="149">
        <f t="shared" si="502"/>
        <v>0</v>
      </c>
      <c r="CN221" s="149">
        <f t="shared" si="502"/>
        <v>0</v>
      </c>
      <c r="CO221" s="149">
        <f t="shared" si="502"/>
        <v>0</v>
      </c>
      <c r="CP221" s="149">
        <f t="shared" si="502"/>
        <v>0</v>
      </c>
      <c r="CQ221" s="149">
        <f t="shared" si="502"/>
        <v>0</v>
      </c>
      <c r="CR221" s="149">
        <f t="shared" si="502"/>
        <v>0</v>
      </c>
      <c r="CS221" s="149">
        <f t="shared" si="502"/>
        <v>0</v>
      </c>
      <c r="CT221" s="149">
        <f t="shared" si="502"/>
        <v>0</v>
      </c>
      <c r="CU221" s="149">
        <f t="shared" si="502"/>
        <v>0</v>
      </c>
      <c r="CV221" s="149">
        <f t="shared" si="502"/>
        <v>0</v>
      </c>
      <c r="CW221" s="149">
        <f t="shared" si="502"/>
        <v>0</v>
      </c>
      <c r="CX221" s="149">
        <f t="shared" si="502"/>
        <v>0</v>
      </c>
      <c r="CY221" s="149">
        <f t="shared" si="502"/>
        <v>0</v>
      </c>
      <c r="CZ221" s="149">
        <f t="shared" si="502"/>
        <v>0</v>
      </c>
      <c r="DA221" s="149">
        <f t="shared" si="502"/>
        <v>0</v>
      </c>
      <c r="DB221" s="149">
        <f t="shared" si="502"/>
        <v>0</v>
      </c>
      <c r="DC221" s="149">
        <f t="shared" si="502"/>
        <v>0</v>
      </c>
      <c r="DD221" s="149">
        <f t="shared" si="502"/>
        <v>0</v>
      </c>
      <c r="DE221" s="149">
        <f t="shared" si="502"/>
        <v>0</v>
      </c>
      <c r="DF221" s="149">
        <f t="shared" si="502"/>
        <v>0</v>
      </c>
      <c r="DG221" s="149">
        <f t="shared" si="502"/>
        <v>0</v>
      </c>
      <c r="DH221" s="149">
        <f t="shared" si="502"/>
        <v>0</v>
      </c>
      <c r="DI221" s="149">
        <f t="shared" si="502"/>
        <v>0</v>
      </c>
      <c r="DJ221" s="149">
        <f t="shared" si="502"/>
        <v>0</v>
      </c>
      <c r="DK221" s="149">
        <f t="shared" si="502"/>
        <v>0</v>
      </c>
      <c r="DL221" s="149">
        <f t="shared" si="502"/>
        <v>0</v>
      </c>
      <c r="DM221" s="149">
        <f t="shared" si="502"/>
        <v>0</v>
      </c>
      <c r="DN221" s="149">
        <f t="shared" si="502"/>
        <v>0</v>
      </c>
      <c r="DO221" s="149">
        <f t="shared" si="502"/>
        <v>0</v>
      </c>
      <c r="DP221" s="149">
        <f t="shared" si="502"/>
        <v>0</v>
      </c>
      <c r="DQ221" s="149">
        <f t="shared" si="502"/>
        <v>0</v>
      </c>
      <c r="DR221" s="149">
        <f t="shared" si="502"/>
        <v>0</v>
      </c>
      <c r="DS221" s="149">
        <f t="shared" si="502"/>
        <v>0</v>
      </c>
      <c r="DT221" s="149">
        <f t="shared" si="502"/>
        <v>0</v>
      </c>
      <c r="DU221" s="149">
        <f t="shared" si="502"/>
        <v>0</v>
      </c>
      <c r="DV221" s="149">
        <f t="shared" si="502"/>
        <v>0</v>
      </c>
      <c r="DW221" s="149">
        <f t="shared" si="502"/>
        <v>0</v>
      </c>
      <c r="DX221" s="149">
        <f t="shared" si="502"/>
        <v>0</v>
      </c>
      <c r="DY221" s="149">
        <f t="shared" si="502"/>
        <v>0</v>
      </c>
      <c r="DZ221" s="149">
        <f t="shared" si="502"/>
        <v>0</v>
      </c>
      <c r="EA221" s="149">
        <f t="shared" si="502"/>
        <v>0</v>
      </c>
      <c r="EB221" s="149">
        <f t="shared" si="502"/>
        <v>0</v>
      </c>
      <c r="EC221" s="149">
        <f t="shared" si="502"/>
        <v>0</v>
      </c>
      <c r="ED221" s="149">
        <f t="shared" si="502"/>
        <v>0</v>
      </c>
      <c r="EE221" s="149">
        <f t="shared" si="502"/>
        <v>0</v>
      </c>
      <c r="EF221" s="149">
        <f t="shared" si="502"/>
        <v>0</v>
      </c>
      <c r="EG221" s="149">
        <f t="shared" si="502"/>
        <v>0</v>
      </c>
      <c r="EH221" s="149">
        <f t="shared" si="502"/>
        <v>0</v>
      </c>
      <c r="EI221" s="149">
        <f t="shared" si="502"/>
        <v>0</v>
      </c>
      <c r="EJ221" s="149">
        <f t="shared" si="502"/>
        <v>0</v>
      </c>
      <c r="EK221" s="149">
        <f t="shared" si="502"/>
        <v>0</v>
      </c>
      <c r="EL221" s="149">
        <f t="shared" si="502"/>
        <v>0</v>
      </c>
      <c r="EM221" s="149">
        <f t="shared" si="502"/>
        <v>0</v>
      </c>
      <c r="EN221" s="149">
        <f t="shared" si="502"/>
        <v>0</v>
      </c>
      <c r="EO221" s="149">
        <f t="shared" si="502"/>
        <v>0</v>
      </c>
      <c r="EP221" s="149">
        <f t="shared" si="502"/>
        <v>0</v>
      </c>
      <c r="EQ221" s="149">
        <f t="shared" si="502"/>
        <v>0</v>
      </c>
      <c r="ER221" s="149">
        <f t="shared" si="502"/>
        <v>0</v>
      </c>
      <c r="ES221" s="149">
        <f t="shared" si="502"/>
        <v>0</v>
      </c>
      <c r="ET221" s="149">
        <f t="shared" ref="ET221:EV221" si="503">(ET$14&lt;$J221)*ES221*(1+$G221*($H221=ET$16))+(ET$14=$J221)*$M221*$E221+(ET$14&gt;$J221)*ES221*(1+$N221*($O221=ET$16))</f>
        <v>0</v>
      </c>
      <c r="EU221" s="149">
        <f t="shared" si="503"/>
        <v>0</v>
      </c>
      <c r="EV221" s="149">
        <f t="shared" si="503"/>
        <v>0</v>
      </c>
      <c r="EW221" s="149">
        <f t="shared" si="479"/>
        <v>0</v>
      </c>
      <c r="EX221" s="149">
        <f t="shared" si="480"/>
        <v>0</v>
      </c>
      <c r="EY221" s="149">
        <f t="shared" si="481"/>
        <v>0</v>
      </c>
      <c r="EZ221" s="149">
        <f t="shared" si="482"/>
        <v>0</v>
      </c>
      <c r="FA221" s="149">
        <f t="shared" si="483"/>
        <v>0</v>
      </c>
      <c r="FB221" s="149">
        <f t="shared" si="484"/>
        <v>0</v>
      </c>
    </row>
    <row r="222" spans="2:158" ht="11.25" customHeight="1" outlineLevel="1" x14ac:dyDescent="0.2">
      <c r="B222" s="149"/>
      <c r="C222" s="288">
        <f t="shared" si="468"/>
        <v>8</v>
      </c>
      <c r="D222" s="288">
        <f t="shared" si="468"/>
        <v>0</v>
      </c>
      <c r="E222" s="291">
        <f t="shared" si="468"/>
        <v>0</v>
      </c>
      <c r="F222" s="297"/>
      <c r="G222" s="385"/>
      <c r="H222" s="185">
        <f t="shared" si="469"/>
        <v>2</v>
      </c>
      <c r="I222" s="292">
        <f t="shared" si="469"/>
        <v>31</v>
      </c>
      <c r="J222" s="289">
        <f t="shared" si="469"/>
        <v>43404</v>
      </c>
      <c r="K222" s="298"/>
      <c r="L222" s="187">
        <f t="shared" si="471"/>
        <v>0</v>
      </c>
      <c r="M222" s="186">
        <f t="shared" si="472"/>
        <v>0</v>
      </c>
      <c r="N222" s="385"/>
      <c r="O222" s="185">
        <f t="shared" si="474"/>
        <v>10</v>
      </c>
      <c r="R222" s="186"/>
      <c r="S222" s="186"/>
      <c r="T222" s="149"/>
      <c r="U222" s="149">
        <f t="shared" si="485"/>
        <v>0</v>
      </c>
      <c r="V222" s="149">
        <f t="shared" ref="V222:CG222" si="504">(V$14&lt;$J222)*U222*(1+$G222*($H222=V$16))+(V$14=$J222)*$M222*$E222+(V$14&gt;$J222)*U222*(1+$N222*($O222=V$16))</f>
        <v>0</v>
      </c>
      <c r="W222" s="149">
        <f t="shared" si="504"/>
        <v>0</v>
      </c>
      <c r="X222" s="149">
        <f t="shared" si="504"/>
        <v>0</v>
      </c>
      <c r="Y222" s="149">
        <f t="shared" si="504"/>
        <v>0</v>
      </c>
      <c r="Z222" s="149">
        <f t="shared" si="504"/>
        <v>0</v>
      </c>
      <c r="AA222" s="149">
        <f t="shared" si="504"/>
        <v>0</v>
      </c>
      <c r="AB222" s="149">
        <f t="shared" si="504"/>
        <v>0</v>
      </c>
      <c r="AC222" s="149">
        <f t="shared" si="504"/>
        <v>0</v>
      </c>
      <c r="AD222" s="149">
        <f t="shared" si="504"/>
        <v>0</v>
      </c>
      <c r="AE222" s="149">
        <f t="shared" si="504"/>
        <v>0</v>
      </c>
      <c r="AF222" s="149">
        <f t="shared" si="504"/>
        <v>0</v>
      </c>
      <c r="AG222" s="149">
        <f t="shared" si="504"/>
        <v>0</v>
      </c>
      <c r="AH222" s="149">
        <f t="shared" si="504"/>
        <v>0</v>
      </c>
      <c r="AI222" s="149">
        <f t="shared" si="504"/>
        <v>0</v>
      </c>
      <c r="AJ222" s="149">
        <f t="shared" si="504"/>
        <v>0</v>
      </c>
      <c r="AK222" s="149">
        <f t="shared" si="504"/>
        <v>0</v>
      </c>
      <c r="AL222" s="149">
        <f t="shared" si="504"/>
        <v>0</v>
      </c>
      <c r="AM222" s="149">
        <f t="shared" si="504"/>
        <v>0</v>
      </c>
      <c r="AN222" s="149">
        <f t="shared" si="504"/>
        <v>0</v>
      </c>
      <c r="AO222" s="149">
        <f t="shared" si="504"/>
        <v>0</v>
      </c>
      <c r="AP222" s="149">
        <f t="shared" si="504"/>
        <v>0</v>
      </c>
      <c r="AQ222" s="149">
        <f t="shared" si="504"/>
        <v>0</v>
      </c>
      <c r="AR222" s="149">
        <f t="shared" si="504"/>
        <v>0</v>
      </c>
      <c r="AS222" s="149">
        <f t="shared" si="504"/>
        <v>0</v>
      </c>
      <c r="AT222" s="149">
        <f t="shared" si="504"/>
        <v>0</v>
      </c>
      <c r="AU222" s="149">
        <f t="shared" si="504"/>
        <v>0</v>
      </c>
      <c r="AV222" s="149">
        <f t="shared" si="504"/>
        <v>0</v>
      </c>
      <c r="AW222" s="149">
        <f t="shared" si="504"/>
        <v>0</v>
      </c>
      <c r="AX222" s="149">
        <f t="shared" si="504"/>
        <v>0</v>
      </c>
      <c r="AY222" s="149">
        <f t="shared" si="504"/>
        <v>0</v>
      </c>
      <c r="AZ222" s="149">
        <f t="shared" si="504"/>
        <v>0</v>
      </c>
      <c r="BA222" s="149">
        <f t="shared" si="504"/>
        <v>0</v>
      </c>
      <c r="BB222" s="149">
        <f t="shared" si="504"/>
        <v>0</v>
      </c>
      <c r="BC222" s="149">
        <f t="shared" si="504"/>
        <v>0</v>
      </c>
      <c r="BD222" s="149">
        <f t="shared" si="504"/>
        <v>0</v>
      </c>
      <c r="BE222" s="149">
        <f t="shared" si="504"/>
        <v>0</v>
      </c>
      <c r="BF222" s="149">
        <f t="shared" si="504"/>
        <v>0</v>
      </c>
      <c r="BG222" s="149">
        <f t="shared" si="504"/>
        <v>0</v>
      </c>
      <c r="BH222" s="149">
        <f t="shared" si="504"/>
        <v>0</v>
      </c>
      <c r="BI222" s="149">
        <f t="shared" si="504"/>
        <v>0</v>
      </c>
      <c r="BJ222" s="149">
        <f t="shared" si="504"/>
        <v>0</v>
      </c>
      <c r="BK222" s="149">
        <f t="shared" si="504"/>
        <v>0</v>
      </c>
      <c r="BL222" s="149">
        <f t="shared" si="504"/>
        <v>0</v>
      </c>
      <c r="BM222" s="149">
        <f t="shared" si="504"/>
        <v>0</v>
      </c>
      <c r="BN222" s="149">
        <f t="shared" si="504"/>
        <v>0</v>
      </c>
      <c r="BO222" s="149">
        <f t="shared" si="504"/>
        <v>0</v>
      </c>
      <c r="BP222" s="149">
        <f t="shared" si="504"/>
        <v>0</v>
      </c>
      <c r="BQ222" s="149">
        <f t="shared" si="504"/>
        <v>0</v>
      </c>
      <c r="BR222" s="149">
        <f t="shared" si="504"/>
        <v>0</v>
      </c>
      <c r="BS222" s="149">
        <f t="shared" si="504"/>
        <v>0</v>
      </c>
      <c r="BT222" s="149">
        <f t="shared" si="504"/>
        <v>0</v>
      </c>
      <c r="BU222" s="149">
        <f t="shared" si="504"/>
        <v>0</v>
      </c>
      <c r="BV222" s="149">
        <f t="shared" si="504"/>
        <v>0</v>
      </c>
      <c r="BW222" s="149">
        <f t="shared" si="504"/>
        <v>0</v>
      </c>
      <c r="BX222" s="149">
        <f t="shared" si="504"/>
        <v>0</v>
      </c>
      <c r="BY222" s="149">
        <f t="shared" si="504"/>
        <v>0</v>
      </c>
      <c r="BZ222" s="149">
        <f t="shared" si="504"/>
        <v>0</v>
      </c>
      <c r="CA222" s="149">
        <f t="shared" si="504"/>
        <v>0</v>
      </c>
      <c r="CB222" s="149">
        <f t="shared" si="504"/>
        <v>0</v>
      </c>
      <c r="CC222" s="149">
        <f t="shared" si="504"/>
        <v>0</v>
      </c>
      <c r="CD222" s="149">
        <f t="shared" si="504"/>
        <v>0</v>
      </c>
      <c r="CE222" s="149">
        <f t="shared" si="504"/>
        <v>0</v>
      </c>
      <c r="CF222" s="149">
        <f t="shared" si="504"/>
        <v>0</v>
      </c>
      <c r="CG222" s="149">
        <f t="shared" si="504"/>
        <v>0</v>
      </c>
      <c r="CH222" s="149">
        <f t="shared" ref="CH222:ES222" si="505">(CH$14&lt;$J222)*CG222*(1+$G222*($H222=CH$16))+(CH$14=$J222)*$M222*$E222+(CH$14&gt;$J222)*CG222*(1+$N222*($O222=CH$16))</f>
        <v>0</v>
      </c>
      <c r="CI222" s="149">
        <f t="shared" si="505"/>
        <v>0</v>
      </c>
      <c r="CJ222" s="149">
        <f t="shared" si="505"/>
        <v>0</v>
      </c>
      <c r="CK222" s="149">
        <f t="shared" si="505"/>
        <v>0</v>
      </c>
      <c r="CL222" s="149">
        <f t="shared" si="505"/>
        <v>0</v>
      </c>
      <c r="CM222" s="149">
        <f t="shared" si="505"/>
        <v>0</v>
      </c>
      <c r="CN222" s="149">
        <f t="shared" si="505"/>
        <v>0</v>
      </c>
      <c r="CO222" s="149">
        <f t="shared" si="505"/>
        <v>0</v>
      </c>
      <c r="CP222" s="149">
        <f t="shared" si="505"/>
        <v>0</v>
      </c>
      <c r="CQ222" s="149">
        <f t="shared" si="505"/>
        <v>0</v>
      </c>
      <c r="CR222" s="149">
        <f t="shared" si="505"/>
        <v>0</v>
      </c>
      <c r="CS222" s="149">
        <f t="shared" si="505"/>
        <v>0</v>
      </c>
      <c r="CT222" s="149">
        <f t="shared" si="505"/>
        <v>0</v>
      </c>
      <c r="CU222" s="149">
        <f t="shared" si="505"/>
        <v>0</v>
      </c>
      <c r="CV222" s="149">
        <f t="shared" si="505"/>
        <v>0</v>
      </c>
      <c r="CW222" s="149">
        <f t="shared" si="505"/>
        <v>0</v>
      </c>
      <c r="CX222" s="149">
        <f t="shared" si="505"/>
        <v>0</v>
      </c>
      <c r="CY222" s="149">
        <f t="shared" si="505"/>
        <v>0</v>
      </c>
      <c r="CZ222" s="149">
        <f t="shared" si="505"/>
        <v>0</v>
      </c>
      <c r="DA222" s="149">
        <f t="shared" si="505"/>
        <v>0</v>
      </c>
      <c r="DB222" s="149">
        <f t="shared" si="505"/>
        <v>0</v>
      </c>
      <c r="DC222" s="149">
        <f t="shared" si="505"/>
        <v>0</v>
      </c>
      <c r="DD222" s="149">
        <f t="shared" si="505"/>
        <v>0</v>
      </c>
      <c r="DE222" s="149">
        <f t="shared" si="505"/>
        <v>0</v>
      </c>
      <c r="DF222" s="149">
        <f t="shared" si="505"/>
        <v>0</v>
      </c>
      <c r="DG222" s="149">
        <f t="shared" si="505"/>
        <v>0</v>
      </c>
      <c r="DH222" s="149">
        <f t="shared" si="505"/>
        <v>0</v>
      </c>
      <c r="DI222" s="149">
        <f t="shared" si="505"/>
        <v>0</v>
      </c>
      <c r="DJ222" s="149">
        <f t="shared" si="505"/>
        <v>0</v>
      </c>
      <c r="DK222" s="149">
        <f t="shared" si="505"/>
        <v>0</v>
      </c>
      <c r="DL222" s="149">
        <f t="shared" si="505"/>
        <v>0</v>
      </c>
      <c r="DM222" s="149">
        <f t="shared" si="505"/>
        <v>0</v>
      </c>
      <c r="DN222" s="149">
        <f t="shared" si="505"/>
        <v>0</v>
      </c>
      <c r="DO222" s="149">
        <f t="shared" si="505"/>
        <v>0</v>
      </c>
      <c r="DP222" s="149">
        <f t="shared" si="505"/>
        <v>0</v>
      </c>
      <c r="DQ222" s="149">
        <f t="shared" si="505"/>
        <v>0</v>
      </c>
      <c r="DR222" s="149">
        <f t="shared" si="505"/>
        <v>0</v>
      </c>
      <c r="DS222" s="149">
        <f t="shared" si="505"/>
        <v>0</v>
      </c>
      <c r="DT222" s="149">
        <f t="shared" si="505"/>
        <v>0</v>
      </c>
      <c r="DU222" s="149">
        <f t="shared" si="505"/>
        <v>0</v>
      </c>
      <c r="DV222" s="149">
        <f t="shared" si="505"/>
        <v>0</v>
      </c>
      <c r="DW222" s="149">
        <f t="shared" si="505"/>
        <v>0</v>
      </c>
      <c r="DX222" s="149">
        <f t="shared" si="505"/>
        <v>0</v>
      </c>
      <c r="DY222" s="149">
        <f t="shared" si="505"/>
        <v>0</v>
      </c>
      <c r="DZ222" s="149">
        <f t="shared" si="505"/>
        <v>0</v>
      </c>
      <c r="EA222" s="149">
        <f t="shared" si="505"/>
        <v>0</v>
      </c>
      <c r="EB222" s="149">
        <f t="shared" si="505"/>
        <v>0</v>
      </c>
      <c r="EC222" s="149">
        <f t="shared" si="505"/>
        <v>0</v>
      </c>
      <c r="ED222" s="149">
        <f t="shared" si="505"/>
        <v>0</v>
      </c>
      <c r="EE222" s="149">
        <f t="shared" si="505"/>
        <v>0</v>
      </c>
      <c r="EF222" s="149">
        <f t="shared" si="505"/>
        <v>0</v>
      </c>
      <c r="EG222" s="149">
        <f t="shared" si="505"/>
        <v>0</v>
      </c>
      <c r="EH222" s="149">
        <f t="shared" si="505"/>
        <v>0</v>
      </c>
      <c r="EI222" s="149">
        <f t="shared" si="505"/>
        <v>0</v>
      </c>
      <c r="EJ222" s="149">
        <f t="shared" si="505"/>
        <v>0</v>
      </c>
      <c r="EK222" s="149">
        <f t="shared" si="505"/>
        <v>0</v>
      </c>
      <c r="EL222" s="149">
        <f t="shared" si="505"/>
        <v>0</v>
      </c>
      <c r="EM222" s="149">
        <f t="shared" si="505"/>
        <v>0</v>
      </c>
      <c r="EN222" s="149">
        <f t="shared" si="505"/>
        <v>0</v>
      </c>
      <c r="EO222" s="149">
        <f t="shared" si="505"/>
        <v>0</v>
      </c>
      <c r="EP222" s="149">
        <f t="shared" si="505"/>
        <v>0</v>
      </c>
      <c r="EQ222" s="149">
        <f t="shared" si="505"/>
        <v>0</v>
      </c>
      <c r="ER222" s="149">
        <f t="shared" si="505"/>
        <v>0</v>
      </c>
      <c r="ES222" s="149">
        <f t="shared" si="505"/>
        <v>0</v>
      </c>
      <c r="ET222" s="149">
        <f t="shared" ref="ET222:EV222" si="506">(ET$14&lt;$J222)*ES222*(1+$G222*($H222=ET$16))+(ET$14=$J222)*$M222*$E222+(ET$14&gt;$J222)*ES222*(1+$N222*($O222=ET$16))</f>
        <v>0</v>
      </c>
      <c r="EU222" s="149">
        <f t="shared" si="506"/>
        <v>0</v>
      </c>
      <c r="EV222" s="149">
        <f t="shared" si="506"/>
        <v>0</v>
      </c>
      <c r="EW222" s="149">
        <f t="shared" si="479"/>
        <v>0</v>
      </c>
      <c r="EX222" s="149">
        <f t="shared" si="480"/>
        <v>0</v>
      </c>
      <c r="EY222" s="149">
        <f t="shared" si="481"/>
        <v>0</v>
      </c>
      <c r="EZ222" s="149">
        <f t="shared" si="482"/>
        <v>0</v>
      </c>
      <c r="FA222" s="149">
        <f t="shared" si="483"/>
        <v>0</v>
      </c>
      <c r="FB222" s="149">
        <f t="shared" si="484"/>
        <v>0</v>
      </c>
    </row>
    <row r="223" spans="2:158" ht="11.25" customHeight="1" outlineLevel="1" x14ac:dyDescent="0.2">
      <c r="B223" s="149"/>
      <c r="C223" s="288">
        <f t="shared" si="468"/>
        <v>9</v>
      </c>
      <c r="D223" s="288">
        <f t="shared" si="468"/>
        <v>0</v>
      </c>
      <c r="E223" s="291">
        <f t="shared" si="468"/>
        <v>0</v>
      </c>
      <c r="F223" s="297"/>
      <c r="G223" s="385"/>
      <c r="H223" s="185">
        <f t="shared" si="469"/>
        <v>2</v>
      </c>
      <c r="I223" s="292">
        <f t="shared" si="469"/>
        <v>31</v>
      </c>
      <c r="J223" s="289">
        <f t="shared" si="469"/>
        <v>43404</v>
      </c>
      <c r="K223" s="298"/>
      <c r="L223" s="187">
        <f t="shared" si="471"/>
        <v>0</v>
      </c>
      <c r="M223" s="186">
        <f t="shared" si="472"/>
        <v>0</v>
      </c>
      <c r="N223" s="385"/>
      <c r="O223" s="185">
        <f t="shared" si="474"/>
        <v>10</v>
      </c>
      <c r="R223" s="186"/>
      <c r="S223" s="186"/>
      <c r="T223" s="149"/>
      <c r="U223" s="149">
        <f t="shared" si="485"/>
        <v>0</v>
      </c>
      <c r="V223" s="149">
        <f t="shared" ref="V223:CG223" si="507">(V$14&lt;$J223)*U223*(1+$G223*($H223=V$16))+(V$14=$J223)*$M223*$E223+(V$14&gt;$J223)*U223*(1+$N223*($O223=V$16))</f>
        <v>0</v>
      </c>
      <c r="W223" s="149">
        <f t="shared" si="507"/>
        <v>0</v>
      </c>
      <c r="X223" s="149">
        <f t="shared" si="507"/>
        <v>0</v>
      </c>
      <c r="Y223" s="149">
        <f t="shared" si="507"/>
        <v>0</v>
      </c>
      <c r="Z223" s="149">
        <f t="shared" si="507"/>
        <v>0</v>
      </c>
      <c r="AA223" s="149">
        <f t="shared" si="507"/>
        <v>0</v>
      </c>
      <c r="AB223" s="149">
        <f t="shared" si="507"/>
        <v>0</v>
      </c>
      <c r="AC223" s="149">
        <f t="shared" si="507"/>
        <v>0</v>
      </c>
      <c r="AD223" s="149">
        <f t="shared" si="507"/>
        <v>0</v>
      </c>
      <c r="AE223" s="149">
        <f t="shared" si="507"/>
        <v>0</v>
      </c>
      <c r="AF223" s="149">
        <f t="shared" si="507"/>
        <v>0</v>
      </c>
      <c r="AG223" s="149">
        <f t="shared" si="507"/>
        <v>0</v>
      </c>
      <c r="AH223" s="149">
        <f t="shared" si="507"/>
        <v>0</v>
      </c>
      <c r="AI223" s="149">
        <f t="shared" si="507"/>
        <v>0</v>
      </c>
      <c r="AJ223" s="149">
        <f t="shared" si="507"/>
        <v>0</v>
      </c>
      <c r="AK223" s="149">
        <f t="shared" si="507"/>
        <v>0</v>
      </c>
      <c r="AL223" s="149">
        <f t="shared" si="507"/>
        <v>0</v>
      </c>
      <c r="AM223" s="149">
        <f t="shared" si="507"/>
        <v>0</v>
      </c>
      <c r="AN223" s="149">
        <f t="shared" si="507"/>
        <v>0</v>
      </c>
      <c r="AO223" s="149">
        <f t="shared" si="507"/>
        <v>0</v>
      </c>
      <c r="AP223" s="149">
        <f t="shared" si="507"/>
        <v>0</v>
      </c>
      <c r="AQ223" s="149">
        <f t="shared" si="507"/>
        <v>0</v>
      </c>
      <c r="AR223" s="149">
        <f t="shared" si="507"/>
        <v>0</v>
      </c>
      <c r="AS223" s="149">
        <f t="shared" si="507"/>
        <v>0</v>
      </c>
      <c r="AT223" s="149">
        <f t="shared" si="507"/>
        <v>0</v>
      </c>
      <c r="AU223" s="149">
        <f t="shared" si="507"/>
        <v>0</v>
      </c>
      <c r="AV223" s="149">
        <f t="shared" si="507"/>
        <v>0</v>
      </c>
      <c r="AW223" s="149">
        <f t="shared" si="507"/>
        <v>0</v>
      </c>
      <c r="AX223" s="149">
        <f t="shared" si="507"/>
        <v>0</v>
      </c>
      <c r="AY223" s="149">
        <f t="shared" si="507"/>
        <v>0</v>
      </c>
      <c r="AZ223" s="149">
        <f t="shared" si="507"/>
        <v>0</v>
      </c>
      <c r="BA223" s="149">
        <f t="shared" si="507"/>
        <v>0</v>
      </c>
      <c r="BB223" s="149">
        <f t="shared" si="507"/>
        <v>0</v>
      </c>
      <c r="BC223" s="149">
        <f t="shared" si="507"/>
        <v>0</v>
      </c>
      <c r="BD223" s="149">
        <f t="shared" si="507"/>
        <v>0</v>
      </c>
      <c r="BE223" s="149">
        <f t="shared" si="507"/>
        <v>0</v>
      </c>
      <c r="BF223" s="149">
        <f t="shared" si="507"/>
        <v>0</v>
      </c>
      <c r="BG223" s="149">
        <f t="shared" si="507"/>
        <v>0</v>
      </c>
      <c r="BH223" s="149">
        <f t="shared" si="507"/>
        <v>0</v>
      </c>
      <c r="BI223" s="149">
        <f t="shared" si="507"/>
        <v>0</v>
      </c>
      <c r="BJ223" s="149">
        <f t="shared" si="507"/>
        <v>0</v>
      </c>
      <c r="BK223" s="149">
        <f t="shared" si="507"/>
        <v>0</v>
      </c>
      <c r="BL223" s="149">
        <f t="shared" si="507"/>
        <v>0</v>
      </c>
      <c r="BM223" s="149">
        <f t="shared" si="507"/>
        <v>0</v>
      </c>
      <c r="BN223" s="149">
        <f t="shared" si="507"/>
        <v>0</v>
      </c>
      <c r="BO223" s="149">
        <f t="shared" si="507"/>
        <v>0</v>
      </c>
      <c r="BP223" s="149">
        <f t="shared" si="507"/>
        <v>0</v>
      </c>
      <c r="BQ223" s="149">
        <f t="shared" si="507"/>
        <v>0</v>
      </c>
      <c r="BR223" s="149">
        <f t="shared" si="507"/>
        <v>0</v>
      </c>
      <c r="BS223" s="149">
        <f t="shared" si="507"/>
        <v>0</v>
      </c>
      <c r="BT223" s="149">
        <f t="shared" si="507"/>
        <v>0</v>
      </c>
      <c r="BU223" s="149">
        <f t="shared" si="507"/>
        <v>0</v>
      </c>
      <c r="BV223" s="149">
        <f t="shared" si="507"/>
        <v>0</v>
      </c>
      <c r="BW223" s="149">
        <f t="shared" si="507"/>
        <v>0</v>
      </c>
      <c r="BX223" s="149">
        <f t="shared" si="507"/>
        <v>0</v>
      </c>
      <c r="BY223" s="149">
        <f t="shared" si="507"/>
        <v>0</v>
      </c>
      <c r="BZ223" s="149">
        <f t="shared" si="507"/>
        <v>0</v>
      </c>
      <c r="CA223" s="149">
        <f t="shared" si="507"/>
        <v>0</v>
      </c>
      <c r="CB223" s="149">
        <f t="shared" si="507"/>
        <v>0</v>
      </c>
      <c r="CC223" s="149">
        <f t="shared" si="507"/>
        <v>0</v>
      </c>
      <c r="CD223" s="149">
        <f t="shared" si="507"/>
        <v>0</v>
      </c>
      <c r="CE223" s="149">
        <f t="shared" si="507"/>
        <v>0</v>
      </c>
      <c r="CF223" s="149">
        <f t="shared" si="507"/>
        <v>0</v>
      </c>
      <c r="CG223" s="149">
        <f t="shared" si="507"/>
        <v>0</v>
      </c>
      <c r="CH223" s="149">
        <f t="shared" ref="CH223:ES223" si="508">(CH$14&lt;$J223)*CG223*(1+$G223*($H223=CH$16))+(CH$14=$J223)*$M223*$E223+(CH$14&gt;$J223)*CG223*(1+$N223*($O223=CH$16))</f>
        <v>0</v>
      </c>
      <c r="CI223" s="149">
        <f t="shared" si="508"/>
        <v>0</v>
      </c>
      <c r="CJ223" s="149">
        <f t="shared" si="508"/>
        <v>0</v>
      </c>
      <c r="CK223" s="149">
        <f t="shared" si="508"/>
        <v>0</v>
      </c>
      <c r="CL223" s="149">
        <f t="shared" si="508"/>
        <v>0</v>
      </c>
      <c r="CM223" s="149">
        <f t="shared" si="508"/>
        <v>0</v>
      </c>
      <c r="CN223" s="149">
        <f t="shared" si="508"/>
        <v>0</v>
      </c>
      <c r="CO223" s="149">
        <f t="shared" si="508"/>
        <v>0</v>
      </c>
      <c r="CP223" s="149">
        <f t="shared" si="508"/>
        <v>0</v>
      </c>
      <c r="CQ223" s="149">
        <f t="shared" si="508"/>
        <v>0</v>
      </c>
      <c r="CR223" s="149">
        <f t="shared" si="508"/>
        <v>0</v>
      </c>
      <c r="CS223" s="149">
        <f t="shared" si="508"/>
        <v>0</v>
      </c>
      <c r="CT223" s="149">
        <f t="shared" si="508"/>
        <v>0</v>
      </c>
      <c r="CU223" s="149">
        <f t="shared" si="508"/>
        <v>0</v>
      </c>
      <c r="CV223" s="149">
        <f t="shared" si="508"/>
        <v>0</v>
      </c>
      <c r="CW223" s="149">
        <f t="shared" si="508"/>
        <v>0</v>
      </c>
      <c r="CX223" s="149">
        <f t="shared" si="508"/>
        <v>0</v>
      </c>
      <c r="CY223" s="149">
        <f t="shared" si="508"/>
        <v>0</v>
      </c>
      <c r="CZ223" s="149">
        <f t="shared" si="508"/>
        <v>0</v>
      </c>
      <c r="DA223" s="149">
        <f t="shared" si="508"/>
        <v>0</v>
      </c>
      <c r="DB223" s="149">
        <f t="shared" si="508"/>
        <v>0</v>
      </c>
      <c r="DC223" s="149">
        <f t="shared" si="508"/>
        <v>0</v>
      </c>
      <c r="DD223" s="149">
        <f t="shared" si="508"/>
        <v>0</v>
      </c>
      <c r="DE223" s="149">
        <f t="shared" si="508"/>
        <v>0</v>
      </c>
      <c r="DF223" s="149">
        <f t="shared" si="508"/>
        <v>0</v>
      </c>
      <c r="DG223" s="149">
        <f t="shared" si="508"/>
        <v>0</v>
      </c>
      <c r="DH223" s="149">
        <f t="shared" si="508"/>
        <v>0</v>
      </c>
      <c r="DI223" s="149">
        <f t="shared" si="508"/>
        <v>0</v>
      </c>
      <c r="DJ223" s="149">
        <f t="shared" si="508"/>
        <v>0</v>
      </c>
      <c r="DK223" s="149">
        <f t="shared" si="508"/>
        <v>0</v>
      </c>
      <c r="DL223" s="149">
        <f t="shared" si="508"/>
        <v>0</v>
      </c>
      <c r="DM223" s="149">
        <f t="shared" si="508"/>
        <v>0</v>
      </c>
      <c r="DN223" s="149">
        <f t="shared" si="508"/>
        <v>0</v>
      </c>
      <c r="DO223" s="149">
        <f t="shared" si="508"/>
        <v>0</v>
      </c>
      <c r="DP223" s="149">
        <f t="shared" si="508"/>
        <v>0</v>
      </c>
      <c r="DQ223" s="149">
        <f t="shared" si="508"/>
        <v>0</v>
      </c>
      <c r="DR223" s="149">
        <f t="shared" si="508"/>
        <v>0</v>
      </c>
      <c r="DS223" s="149">
        <f t="shared" si="508"/>
        <v>0</v>
      </c>
      <c r="DT223" s="149">
        <f t="shared" si="508"/>
        <v>0</v>
      </c>
      <c r="DU223" s="149">
        <f t="shared" si="508"/>
        <v>0</v>
      </c>
      <c r="DV223" s="149">
        <f t="shared" si="508"/>
        <v>0</v>
      </c>
      <c r="DW223" s="149">
        <f t="shared" si="508"/>
        <v>0</v>
      </c>
      <c r="DX223" s="149">
        <f t="shared" si="508"/>
        <v>0</v>
      </c>
      <c r="DY223" s="149">
        <f t="shared" si="508"/>
        <v>0</v>
      </c>
      <c r="DZ223" s="149">
        <f t="shared" si="508"/>
        <v>0</v>
      </c>
      <c r="EA223" s="149">
        <f t="shared" si="508"/>
        <v>0</v>
      </c>
      <c r="EB223" s="149">
        <f t="shared" si="508"/>
        <v>0</v>
      </c>
      <c r="EC223" s="149">
        <f t="shared" si="508"/>
        <v>0</v>
      </c>
      <c r="ED223" s="149">
        <f t="shared" si="508"/>
        <v>0</v>
      </c>
      <c r="EE223" s="149">
        <f t="shared" si="508"/>
        <v>0</v>
      </c>
      <c r="EF223" s="149">
        <f t="shared" si="508"/>
        <v>0</v>
      </c>
      <c r="EG223" s="149">
        <f t="shared" si="508"/>
        <v>0</v>
      </c>
      <c r="EH223" s="149">
        <f t="shared" si="508"/>
        <v>0</v>
      </c>
      <c r="EI223" s="149">
        <f t="shared" si="508"/>
        <v>0</v>
      </c>
      <c r="EJ223" s="149">
        <f t="shared" si="508"/>
        <v>0</v>
      </c>
      <c r="EK223" s="149">
        <f t="shared" si="508"/>
        <v>0</v>
      </c>
      <c r="EL223" s="149">
        <f t="shared" si="508"/>
        <v>0</v>
      </c>
      <c r="EM223" s="149">
        <f t="shared" si="508"/>
        <v>0</v>
      </c>
      <c r="EN223" s="149">
        <f t="shared" si="508"/>
        <v>0</v>
      </c>
      <c r="EO223" s="149">
        <f t="shared" si="508"/>
        <v>0</v>
      </c>
      <c r="EP223" s="149">
        <f t="shared" si="508"/>
        <v>0</v>
      </c>
      <c r="EQ223" s="149">
        <f t="shared" si="508"/>
        <v>0</v>
      </c>
      <c r="ER223" s="149">
        <f t="shared" si="508"/>
        <v>0</v>
      </c>
      <c r="ES223" s="149">
        <f t="shared" si="508"/>
        <v>0</v>
      </c>
      <c r="ET223" s="149">
        <f t="shared" ref="ET223:EV223" si="509">(ET$14&lt;$J223)*ES223*(1+$G223*($H223=ET$16))+(ET$14=$J223)*$M223*$E223+(ET$14&gt;$J223)*ES223*(1+$N223*($O223=ET$16))</f>
        <v>0</v>
      </c>
      <c r="EU223" s="149">
        <f t="shared" si="509"/>
        <v>0</v>
      </c>
      <c r="EV223" s="149">
        <f t="shared" si="509"/>
        <v>0</v>
      </c>
      <c r="EW223" s="149">
        <f t="shared" si="479"/>
        <v>0</v>
      </c>
      <c r="EX223" s="149">
        <f t="shared" si="480"/>
        <v>0</v>
      </c>
      <c r="EY223" s="149">
        <f t="shared" si="481"/>
        <v>0</v>
      </c>
      <c r="EZ223" s="149">
        <f t="shared" si="482"/>
        <v>0</v>
      </c>
      <c r="FA223" s="149">
        <f t="shared" si="483"/>
        <v>0</v>
      </c>
      <c r="FB223" s="149">
        <f t="shared" si="484"/>
        <v>0</v>
      </c>
    </row>
    <row r="224" spans="2:158" ht="11.25" customHeight="1" outlineLevel="1" x14ac:dyDescent="0.2">
      <c r="B224" s="149"/>
      <c r="C224" s="288">
        <f t="shared" si="468"/>
        <v>10</v>
      </c>
      <c r="D224" s="288">
        <f t="shared" si="468"/>
        <v>0</v>
      </c>
      <c r="E224" s="291">
        <f t="shared" si="468"/>
        <v>0</v>
      </c>
      <c r="F224" s="297"/>
      <c r="G224" s="385"/>
      <c r="H224" s="185">
        <f t="shared" si="469"/>
        <v>2</v>
      </c>
      <c r="I224" s="292">
        <f t="shared" si="469"/>
        <v>31</v>
      </c>
      <c r="J224" s="289">
        <f t="shared" si="469"/>
        <v>43404</v>
      </c>
      <c r="K224" s="298"/>
      <c r="L224" s="187">
        <f t="shared" si="471"/>
        <v>0</v>
      </c>
      <c r="M224" s="186">
        <f t="shared" si="472"/>
        <v>0</v>
      </c>
      <c r="N224" s="385"/>
      <c r="O224" s="185">
        <f t="shared" si="474"/>
        <v>10</v>
      </c>
      <c r="R224" s="186"/>
      <c r="S224" s="186"/>
      <c r="T224" s="149"/>
      <c r="U224" s="149">
        <f t="shared" si="485"/>
        <v>0</v>
      </c>
      <c r="V224" s="149">
        <f t="shared" ref="V224:CG224" si="510">(V$14&lt;$J224)*U224*(1+$G224*($H224=V$16))+(V$14=$J224)*$M224*$E224+(V$14&gt;$J224)*U224*(1+$N224*($O224=V$16))</f>
        <v>0</v>
      </c>
      <c r="W224" s="149">
        <f t="shared" si="510"/>
        <v>0</v>
      </c>
      <c r="X224" s="149">
        <f t="shared" si="510"/>
        <v>0</v>
      </c>
      <c r="Y224" s="149">
        <f t="shared" si="510"/>
        <v>0</v>
      </c>
      <c r="Z224" s="149">
        <f t="shared" si="510"/>
        <v>0</v>
      </c>
      <c r="AA224" s="149">
        <f t="shared" si="510"/>
        <v>0</v>
      </c>
      <c r="AB224" s="149">
        <f t="shared" si="510"/>
        <v>0</v>
      </c>
      <c r="AC224" s="149">
        <f t="shared" si="510"/>
        <v>0</v>
      </c>
      <c r="AD224" s="149">
        <f t="shared" si="510"/>
        <v>0</v>
      </c>
      <c r="AE224" s="149">
        <f t="shared" si="510"/>
        <v>0</v>
      </c>
      <c r="AF224" s="149">
        <f t="shared" si="510"/>
        <v>0</v>
      </c>
      <c r="AG224" s="149">
        <f t="shared" si="510"/>
        <v>0</v>
      </c>
      <c r="AH224" s="149">
        <f t="shared" si="510"/>
        <v>0</v>
      </c>
      <c r="AI224" s="149">
        <f t="shared" si="510"/>
        <v>0</v>
      </c>
      <c r="AJ224" s="149">
        <f t="shared" si="510"/>
        <v>0</v>
      </c>
      <c r="AK224" s="149">
        <f t="shared" si="510"/>
        <v>0</v>
      </c>
      <c r="AL224" s="149">
        <f t="shared" si="510"/>
        <v>0</v>
      </c>
      <c r="AM224" s="149">
        <f t="shared" si="510"/>
        <v>0</v>
      </c>
      <c r="AN224" s="149">
        <f t="shared" si="510"/>
        <v>0</v>
      </c>
      <c r="AO224" s="149">
        <f t="shared" si="510"/>
        <v>0</v>
      </c>
      <c r="AP224" s="149">
        <f t="shared" si="510"/>
        <v>0</v>
      </c>
      <c r="AQ224" s="149">
        <f t="shared" si="510"/>
        <v>0</v>
      </c>
      <c r="AR224" s="149">
        <f t="shared" si="510"/>
        <v>0</v>
      </c>
      <c r="AS224" s="149">
        <f t="shared" si="510"/>
        <v>0</v>
      </c>
      <c r="AT224" s="149">
        <f t="shared" si="510"/>
        <v>0</v>
      </c>
      <c r="AU224" s="149">
        <f t="shared" si="510"/>
        <v>0</v>
      </c>
      <c r="AV224" s="149">
        <f t="shared" si="510"/>
        <v>0</v>
      </c>
      <c r="AW224" s="149">
        <f t="shared" si="510"/>
        <v>0</v>
      </c>
      <c r="AX224" s="149">
        <f t="shared" si="510"/>
        <v>0</v>
      </c>
      <c r="AY224" s="149">
        <f t="shared" si="510"/>
        <v>0</v>
      </c>
      <c r="AZ224" s="149">
        <f t="shared" si="510"/>
        <v>0</v>
      </c>
      <c r="BA224" s="149">
        <f t="shared" si="510"/>
        <v>0</v>
      </c>
      <c r="BB224" s="149">
        <f t="shared" si="510"/>
        <v>0</v>
      </c>
      <c r="BC224" s="149">
        <f t="shared" si="510"/>
        <v>0</v>
      </c>
      <c r="BD224" s="149">
        <f t="shared" si="510"/>
        <v>0</v>
      </c>
      <c r="BE224" s="149">
        <f t="shared" si="510"/>
        <v>0</v>
      </c>
      <c r="BF224" s="149">
        <f t="shared" si="510"/>
        <v>0</v>
      </c>
      <c r="BG224" s="149">
        <f t="shared" si="510"/>
        <v>0</v>
      </c>
      <c r="BH224" s="149">
        <f t="shared" si="510"/>
        <v>0</v>
      </c>
      <c r="BI224" s="149">
        <f t="shared" si="510"/>
        <v>0</v>
      </c>
      <c r="BJ224" s="149">
        <f t="shared" si="510"/>
        <v>0</v>
      </c>
      <c r="BK224" s="149">
        <f t="shared" si="510"/>
        <v>0</v>
      </c>
      <c r="BL224" s="149">
        <f t="shared" si="510"/>
        <v>0</v>
      </c>
      <c r="BM224" s="149">
        <f t="shared" si="510"/>
        <v>0</v>
      </c>
      <c r="BN224" s="149">
        <f t="shared" si="510"/>
        <v>0</v>
      </c>
      <c r="BO224" s="149">
        <f t="shared" si="510"/>
        <v>0</v>
      </c>
      <c r="BP224" s="149">
        <f t="shared" si="510"/>
        <v>0</v>
      </c>
      <c r="BQ224" s="149">
        <f t="shared" si="510"/>
        <v>0</v>
      </c>
      <c r="BR224" s="149">
        <f t="shared" si="510"/>
        <v>0</v>
      </c>
      <c r="BS224" s="149">
        <f t="shared" si="510"/>
        <v>0</v>
      </c>
      <c r="BT224" s="149">
        <f t="shared" si="510"/>
        <v>0</v>
      </c>
      <c r="BU224" s="149">
        <f t="shared" si="510"/>
        <v>0</v>
      </c>
      <c r="BV224" s="149">
        <f t="shared" si="510"/>
        <v>0</v>
      </c>
      <c r="BW224" s="149">
        <f t="shared" si="510"/>
        <v>0</v>
      </c>
      <c r="BX224" s="149">
        <f t="shared" si="510"/>
        <v>0</v>
      </c>
      <c r="BY224" s="149">
        <f t="shared" si="510"/>
        <v>0</v>
      </c>
      <c r="BZ224" s="149">
        <f t="shared" si="510"/>
        <v>0</v>
      </c>
      <c r="CA224" s="149">
        <f t="shared" si="510"/>
        <v>0</v>
      </c>
      <c r="CB224" s="149">
        <f t="shared" si="510"/>
        <v>0</v>
      </c>
      <c r="CC224" s="149">
        <f t="shared" si="510"/>
        <v>0</v>
      </c>
      <c r="CD224" s="149">
        <f t="shared" si="510"/>
        <v>0</v>
      </c>
      <c r="CE224" s="149">
        <f t="shared" si="510"/>
        <v>0</v>
      </c>
      <c r="CF224" s="149">
        <f t="shared" si="510"/>
        <v>0</v>
      </c>
      <c r="CG224" s="149">
        <f t="shared" si="510"/>
        <v>0</v>
      </c>
      <c r="CH224" s="149">
        <f t="shared" ref="CH224:ES224" si="511">(CH$14&lt;$J224)*CG224*(1+$G224*($H224=CH$16))+(CH$14=$J224)*$M224*$E224+(CH$14&gt;$J224)*CG224*(1+$N224*($O224=CH$16))</f>
        <v>0</v>
      </c>
      <c r="CI224" s="149">
        <f t="shared" si="511"/>
        <v>0</v>
      </c>
      <c r="CJ224" s="149">
        <f t="shared" si="511"/>
        <v>0</v>
      </c>
      <c r="CK224" s="149">
        <f t="shared" si="511"/>
        <v>0</v>
      </c>
      <c r="CL224" s="149">
        <f t="shared" si="511"/>
        <v>0</v>
      </c>
      <c r="CM224" s="149">
        <f t="shared" si="511"/>
        <v>0</v>
      </c>
      <c r="CN224" s="149">
        <f t="shared" si="511"/>
        <v>0</v>
      </c>
      <c r="CO224" s="149">
        <f t="shared" si="511"/>
        <v>0</v>
      </c>
      <c r="CP224" s="149">
        <f t="shared" si="511"/>
        <v>0</v>
      </c>
      <c r="CQ224" s="149">
        <f t="shared" si="511"/>
        <v>0</v>
      </c>
      <c r="CR224" s="149">
        <f t="shared" si="511"/>
        <v>0</v>
      </c>
      <c r="CS224" s="149">
        <f t="shared" si="511"/>
        <v>0</v>
      </c>
      <c r="CT224" s="149">
        <f t="shared" si="511"/>
        <v>0</v>
      </c>
      <c r="CU224" s="149">
        <f t="shared" si="511"/>
        <v>0</v>
      </c>
      <c r="CV224" s="149">
        <f t="shared" si="511"/>
        <v>0</v>
      </c>
      <c r="CW224" s="149">
        <f t="shared" si="511"/>
        <v>0</v>
      </c>
      <c r="CX224" s="149">
        <f t="shared" si="511"/>
        <v>0</v>
      </c>
      <c r="CY224" s="149">
        <f t="shared" si="511"/>
        <v>0</v>
      </c>
      <c r="CZ224" s="149">
        <f t="shared" si="511"/>
        <v>0</v>
      </c>
      <c r="DA224" s="149">
        <f t="shared" si="511"/>
        <v>0</v>
      </c>
      <c r="DB224" s="149">
        <f t="shared" si="511"/>
        <v>0</v>
      </c>
      <c r="DC224" s="149">
        <f t="shared" si="511"/>
        <v>0</v>
      </c>
      <c r="DD224" s="149">
        <f t="shared" si="511"/>
        <v>0</v>
      </c>
      <c r="DE224" s="149">
        <f t="shared" si="511"/>
        <v>0</v>
      </c>
      <c r="DF224" s="149">
        <f t="shared" si="511"/>
        <v>0</v>
      </c>
      <c r="DG224" s="149">
        <f t="shared" si="511"/>
        <v>0</v>
      </c>
      <c r="DH224" s="149">
        <f t="shared" si="511"/>
        <v>0</v>
      </c>
      <c r="DI224" s="149">
        <f t="shared" si="511"/>
        <v>0</v>
      </c>
      <c r="DJ224" s="149">
        <f t="shared" si="511"/>
        <v>0</v>
      </c>
      <c r="DK224" s="149">
        <f t="shared" si="511"/>
        <v>0</v>
      </c>
      <c r="DL224" s="149">
        <f t="shared" si="511"/>
        <v>0</v>
      </c>
      <c r="DM224" s="149">
        <f t="shared" si="511"/>
        <v>0</v>
      </c>
      <c r="DN224" s="149">
        <f t="shared" si="511"/>
        <v>0</v>
      </c>
      <c r="DO224" s="149">
        <f t="shared" si="511"/>
        <v>0</v>
      </c>
      <c r="DP224" s="149">
        <f t="shared" si="511"/>
        <v>0</v>
      </c>
      <c r="DQ224" s="149">
        <f t="shared" si="511"/>
        <v>0</v>
      </c>
      <c r="DR224" s="149">
        <f t="shared" si="511"/>
        <v>0</v>
      </c>
      <c r="DS224" s="149">
        <f t="shared" si="511"/>
        <v>0</v>
      </c>
      <c r="DT224" s="149">
        <f t="shared" si="511"/>
        <v>0</v>
      </c>
      <c r="DU224" s="149">
        <f t="shared" si="511"/>
        <v>0</v>
      </c>
      <c r="DV224" s="149">
        <f t="shared" si="511"/>
        <v>0</v>
      </c>
      <c r="DW224" s="149">
        <f t="shared" si="511"/>
        <v>0</v>
      </c>
      <c r="DX224" s="149">
        <f t="shared" si="511"/>
        <v>0</v>
      </c>
      <c r="DY224" s="149">
        <f t="shared" si="511"/>
        <v>0</v>
      </c>
      <c r="DZ224" s="149">
        <f t="shared" si="511"/>
        <v>0</v>
      </c>
      <c r="EA224" s="149">
        <f t="shared" si="511"/>
        <v>0</v>
      </c>
      <c r="EB224" s="149">
        <f t="shared" si="511"/>
        <v>0</v>
      </c>
      <c r="EC224" s="149">
        <f t="shared" si="511"/>
        <v>0</v>
      </c>
      <c r="ED224" s="149">
        <f t="shared" si="511"/>
        <v>0</v>
      </c>
      <c r="EE224" s="149">
        <f t="shared" si="511"/>
        <v>0</v>
      </c>
      <c r="EF224" s="149">
        <f t="shared" si="511"/>
        <v>0</v>
      </c>
      <c r="EG224" s="149">
        <f t="shared" si="511"/>
        <v>0</v>
      </c>
      <c r="EH224" s="149">
        <f t="shared" si="511"/>
        <v>0</v>
      </c>
      <c r="EI224" s="149">
        <f t="shared" si="511"/>
        <v>0</v>
      </c>
      <c r="EJ224" s="149">
        <f t="shared" si="511"/>
        <v>0</v>
      </c>
      <c r="EK224" s="149">
        <f t="shared" si="511"/>
        <v>0</v>
      </c>
      <c r="EL224" s="149">
        <f t="shared" si="511"/>
        <v>0</v>
      </c>
      <c r="EM224" s="149">
        <f t="shared" si="511"/>
        <v>0</v>
      </c>
      <c r="EN224" s="149">
        <f t="shared" si="511"/>
        <v>0</v>
      </c>
      <c r="EO224" s="149">
        <f t="shared" si="511"/>
        <v>0</v>
      </c>
      <c r="EP224" s="149">
        <f t="shared" si="511"/>
        <v>0</v>
      </c>
      <c r="EQ224" s="149">
        <f t="shared" si="511"/>
        <v>0</v>
      </c>
      <c r="ER224" s="149">
        <f t="shared" si="511"/>
        <v>0</v>
      </c>
      <c r="ES224" s="149">
        <f t="shared" si="511"/>
        <v>0</v>
      </c>
      <c r="ET224" s="149">
        <f t="shared" ref="ET224:EV224" si="512">(ET$14&lt;$J224)*ES224*(1+$G224*($H224=ET$16))+(ET$14=$J224)*$M224*$E224+(ET$14&gt;$J224)*ES224*(1+$N224*($O224=ET$16))</f>
        <v>0</v>
      </c>
      <c r="EU224" s="149">
        <f t="shared" si="512"/>
        <v>0</v>
      </c>
      <c r="EV224" s="149">
        <f t="shared" si="512"/>
        <v>0</v>
      </c>
      <c r="EW224" s="149">
        <f t="shared" si="479"/>
        <v>0</v>
      </c>
      <c r="EX224" s="149">
        <f t="shared" si="480"/>
        <v>0</v>
      </c>
      <c r="EY224" s="149">
        <f t="shared" si="481"/>
        <v>0</v>
      </c>
      <c r="EZ224" s="149">
        <f t="shared" si="482"/>
        <v>0</v>
      </c>
      <c r="FA224" s="149">
        <f t="shared" si="483"/>
        <v>0</v>
      </c>
      <c r="FB224" s="149">
        <f t="shared" si="484"/>
        <v>0</v>
      </c>
    </row>
    <row r="225" spans="2:158" ht="11.25" customHeight="1" outlineLevel="1" x14ac:dyDescent="0.2">
      <c r="B225" s="149"/>
      <c r="C225" s="288">
        <f t="shared" si="468"/>
        <v>11</v>
      </c>
      <c r="D225" s="288">
        <f t="shared" si="468"/>
        <v>0</v>
      </c>
      <c r="E225" s="291">
        <f t="shared" si="468"/>
        <v>0</v>
      </c>
      <c r="F225" s="297"/>
      <c r="G225" s="385"/>
      <c r="H225" s="185">
        <f t="shared" si="469"/>
        <v>2</v>
      </c>
      <c r="I225" s="292">
        <f t="shared" si="469"/>
        <v>31</v>
      </c>
      <c r="J225" s="289">
        <f t="shared" si="469"/>
        <v>43404</v>
      </c>
      <c r="K225" s="298"/>
      <c r="L225" s="187">
        <f t="shared" si="471"/>
        <v>0</v>
      </c>
      <c r="M225" s="186">
        <f t="shared" si="472"/>
        <v>0</v>
      </c>
      <c r="N225" s="385"/>
      <c r="O225" s="185">
        <f t="shared" si="474"/>
        <v>10</v>
      </c>
      <c r="R225" s="186"/>
      <c r="S225" s="186"/>
      <c r="T225" s="149"/>
      <c r="U225" s="149">
        <f t="shared" si="485"/>
        <v>0</v>
      </c>
      <c r="V225" s="149">
        <f t="shared" ref="V225:CG225" si="513">(V$14&lt;$J225)*U225*(1+$G225*($H225=V$16))+(V$14=$J225)*$M225*$E225+(V$14&gt;$J225)*U225*(1+$N225*($O225=V$16))</f>
        <v>0</v>
      </c>
      <c r="W225" s="149">
        <f t="shared" si="513"/>
        <v>0</v>
      </c>
      <c r="X225" s="149">
        <f t="shared" si="513"/>
        <v>0</v>
      </c>
      <c r="Y225" s="149">
        <f t="shared" si="513"/>
        <v>0</v>
      </c>
      <c r="Z225" s="149">
        <f t="shared" si="513"/>
        <v>0</v>
      </c>
      <c r="AA225" s="149">
        <f t="shared" si="513"/>
        <v>0</v>
      </c>
      <c r="AB225" s="149">
        <f t="shared" si="513"/>
        <v>0</v>
      </c>
      <c r="AC225" s="149">
        <f t="shared" si="513"/>
        <v>0</v>
      </c>
      <c r="AD225" s="149">
        <f t="shared" si="513"/>
        <v>0</v>
      </c>
      <c r="AE225" s="149">
        <f t="shared" si="513"/>
        <v>0</v>
      </c>
      <c r="AF225" s="149">
        <f t="shared" si="513"/>
        <v>0</v>
      </c>
      <c r="AG225" s="149">
        <f t="shared" si="513"/>
        <v>0</v>
      </c>
      <c r="AH225" s="149">
        <f t="shared" si="513"/>
        <v>0</v>
      </c>
      <c r="AI225" s="149">
        <f t="shared" si="513"/>
        <v>0</v>
      </c>
      <c r="AJ225" s="149">
        <f t="shared" si="513"/>
        <v>0</v>
      </c>
      <c r="AK225" s="149">
        <f t="shared" si="513"/>
        <v>0</v>
      </c>
      <c r="AL225" s="149">
        <f t="shared" si="513"/>
        <v>0</v>
      </c>
      <c r="AM225" s="149">
        <f t="shared" si="513"/>
        <v>0</v>
      </c>
      <c r="AN225" s="149">
        <f t="shared" si="513"/>
        <v>0</v>
      </c>
      <c r="AO225" s="149">
        <f t="shared" si="513"/>
        <v>0</v>
      </c>
      <c r="AP225" s="149">
        <f t="shared" si="513"/>
        <v>0</v>
      </c>
      <c r="AQ225" s="149">
        <f t="shared" si="513"/>
        <v>0</v>
      </c>
      <c r="AR225" s="149">
        <f t="shared" si="513"/>
        <v>0</v>
      </c>
      <c r="AS225" s="149">
        <f t="shared" si="513"/>
        <v>0</v>
      </c>
      <c r="AT225" s="149">
        <f t="shared" si="513"/>
        <v>0</v>
      </c>
      <c r="AU225" s="149">
        <f t="shared" si="513"/>
        <v>0</v>
      </c>
      <c r="AV225" s="149">
        <f t="shared" si="513"/>
        <v>0</v>
      </c>
      <c r="AW225" s="149">
        <f t="shared" si="513"/>
        <v>0</v>
      </c>
      <c r="AX225" s="149">
        <f t="shared" si="513"/>
        <v>0</v>
      </c>
      <c r="AY225" s="149">
        <f t="shared" si="513"/>
        <v>0</v>
      </c>
      <c r="AZ225" s="149">
        <f t="shared" si="513"/>
        <v>0</v>
      </c>
      <c r="BA225" s="149">
        <f t="shared" si="513"/>
        <v>0</v>
      </c>
      <c r="BB225" s="149">
        <f t="shared" si="513"/>
        <v>0</v>
      </c>
      <c r="BC225" s="149">
        <f t="shared" si="513"/>
        <v>0</v>
      </c>
      <c r="BD225" s="149">
        <f t="shared" si="513"/>
        <v>0</v>
      </c>
      <c r="BE225" s="149">
        <f t="shared" si="513"/>
        <v>0</v>
      </c>
      <c r="BF225" s="149">
        <f t="shared" si="513"/>
        <v>0</v>
      </c>
      <c r="BG225" s="149">
        <f t="shared" si="513"/>
        <v>0</v>
      </c>
      <c r="BH225" s="149">
        <f t="shared" si="513"/>
        <v>0</v>
      </c>
      <c r="BI225" s="149">
        <f t="shared" si="513"/>
        <v>0</v>
      </c>
      <c r="BJ225" s="149">
        <f t="shared" si="513"/>
        <v>0</v>
      </c>
      <c r="BK225" s="149">
        <f t="shared" si="513"/>
        <v>0</v>
      </c>
      <c r="BL225" s="149">
        <f t="shared" si="513"/>
        <v>0</v>
      </c>
      <c r="BM225" s="149">
        <f t="shared" si="513"/>
        <v>0</v>
      </c>
      <c r="BN225" s="149">
        <f t="shared" si="513"/>
        <v>0</v>
      </c>
      <c r="BO225" s="149">
        <f t="shared" si="513"/>
        <v>0</v>
      </c>
      <c r="BP225" s="149">
        <f t="shared" si="513"/>
        <v>0</v>
      </c>
      <c r="BQ225" s="149">
        <f t="shared" si="513"/>
        <v>0</v>
      </c>
      <c r="BR225" s="149">
        <f t="shared" si="513"/>
        <v>0</v>
      </c>
      <c r="BS225" s="149">
        <f t="shared" si="513"/>
        <v>0</v>
      </c>
      <c r="BT225" s="149">
        <f t="shared" si="513"/>
        <v>0</v>
      </c>
      <c r="BU225" s="149">
        <f t="shared" si="513"/>
        <v>0</v>
      </c>
      <c r="BV225" s="149">
        <f t="shared" si="513"/>
        <v>0</v>
      </c>
      <c r="BW225" s="149">
        <f t="shared" si="513"/>
        <v>0</v>
      </c>
      <c r="BX225" s="149">
        <f t="shared" si="513"/>
        <v>0</v>
      </c>
      <c r="BY225" s="149">
        <f t="shared" si="513"/>
        <v>0</v>
      </c>
      <c r="BZ225" s="149">
        <f t="shared" si="513"/>
        <v>0</v>
      </c>
      <c r="CA225" s="149">
        <f t="shared" si="513"/>
        <v>0</v>
      </c>
      <c r="CB225" s="149">
        <f t="shared" si="513"/>
        <v>0</v>
      </c>
      <c r="CC225" s="149">
        <f t="shared" si="513"/>
        <v>0</v>
      </c>
      <c r="CD225" s="149">
        <f t="shared" si="513"/>
        <v>0</v>
      </c>
      <c r="CE225" s="149">
        <f t="shared" si="513"/>
        <v>0</v>
      </c>
      <c r="CF225" s="149">
        <f t="shared" si="513"/>
        <v>0</v>
      </c>
      <c r="CG225" s="149">
        <f t="shared" si="513"/>
        <v>0</v>
      </c>
      <c r="CH225" s="149">
        <f t="shared" ref="CH225:ES225" si="514">(CH$14&lt;$J225)*CG225*(1+$G225*($H225=CH$16))+(CH$14=$J225)*$M225*$E225+(CH$14&gt;$J225)*CG225*(1+$N225*($O225=CH$16))</f>
        <v>0</v>
      </c>
      <c r="CI225" s="149">
        <f t="shared" si="514"/>
        <v>0</v>
      </c>
      <c r="CJ225" s="149">
        <f t="shared" si="514"/>
        <v>0</v>
      </c>
      <c r="CK225" s="149">
        <f t="shared" si="514"/>
        <v>0</v>
      </c>
      <c r="CL225" s="149">
        <f t="shared" si="514"/>
        <v>0</v>
      </c>
      <c r="CM225" s="149">
        <f t="shared" si="514"/>
        <v>0</v>
      </c>
      <c r="CN225" s="149">
        <f t="shared" si="514"/>
        <v>0</v>
      </c>
      <c r="CO225" s="149">
        <f t="shared" si="514"/>
        <v>0</v>
      </c>
      <c r="CP225" s="149">
        <f t="shared" si="514"/>
        <v>0</v>
      </c>
      <c r="CQ225" s="149">
        <f t="shared" si="514"/>
        <v>0</v>
      </c>
      <c r="CR225" s="149">
        <f t="shared" si="514"/>
        <v>0</v>
      </c>
      <c r="CS225" s="149">
        <f t="shared" si="514"/>
        <v>0</v>
      </c>
      <c r="CT225" s="149">
        <f t="shared" si="514"/>
        <v>0</v>
      </c>
      <c r="CU225" s="149">
        <f t="shared" si="514"/>
        <v>0</v>
      </c>
      <c r="CV225" s="149">
        <f t="shared" si="514"/>
        <v>0</v>
      </c>
      <c r="CW225" s="149">
        <f t="shared" si="514"/>
        <v>0</v>
      </c>
      <c r="CX225" s="149">
        <f t="shared" si="514"/>
        <v>0</v>
      </c>
      <c r="CY225" s="149">
        <f t="shared" si="514"/>
        <v>0</v>
      </c>
      <c r="CZ225" s="149">
        <f t="shared" si="514"/>
        <v>0</v>
      </c>
      <c r="DA225" s="149">
        <f t="shared" si="514"/>
        <v>0</v>
      </c>
      <c r="DB225" s="149">
        <f t="shared" si="514"/>
        <v>0</v>
      </c>
      <c r="DC225" s="149">
        <f t="shared" si="514"/>
        <v>0</v>
      </c>
      <c r="DD225" s="149">
        <f t="shared" si="514"/>
        <v>0</v>
      </c>
      <c r="DE225" s="149">
        <f t="shared" si="514"/>
        <v>0</v>
      </c>
      <c r="DF225" s="149">
        <f t="shared" si="514"/>
        <v>0</v>
      </c>
      <c r="DG225" s="149">
        <f t="shared" si="514"/>
        <v>0</v>
      </c>
      <c r="DH225" s="149">
        <f t="shared" si="514"/>
        <v>0</v>
      </c>
      <c r="DI225" s="149">
        <f t="shared" si="514"/>
        <v>0</v>
      </c>
      <c r="DJ225" s="149">
        <f t="shared" si="514"/>
        <v>0</v>
      </c>
      <c r="DK225" s="149">
        <f t="shared" si="514"/>
        <v>0</v>
      </c>
      <c r="DL225" s="149">
        <f t="shared" si="514"/>
        <v>0</v>
      </c>
      <c r="DM225" s="149">
        <f t="shared" si="514"/>
        <v>0</v>
      </c>
      <c r="DN225" s="149">
        <f t="shared" si="514"/>
        <v>0</v>
      </c>
      <c r="DO225" s="149">
        <f t="shared" si="514"/>
        <v>0</v>
      </c>
      <c r="DP225" s="149">
        <f t="shared" si="514"/>
        <v>0</v>
      </c>
      <c r="DQ225" s="149">
        <f t="shared" si="514"/>
        <v>0</v>
      </c>
      <c r="DR225" s="149">
        <f t="shared" si="514"/>
        <v>0</v>
      </c>
      <c r="DS225" s="149">
        <f t="shared" si="514"/>
        <v>0</v>
      </c>
      <c r="DT225" s="149">
        <f t="shared" si="514"/>
        <v>0</v>
      </c>
      <c r="DU225" s="149">
        <f t="shared" si="514"/>
        <v>0</v>
      </c>
      <c r="DV225" s="149">
        <f t="shared" si="514"/>
        <v>0</v>
      </c>
      <c r="DW225" s="149">
        <f t="shared" si="514"/>
        <v>0</v>
      </c>
      <c r="DX225" s="149">
        <f t="shared" si="514"/>
        <v>0</v>
      </c>
      <c r="DY225" s="149">
        <f t="shared" si="514"/>
        <v>0</v>
      </c>
      <c r="DZ225" s="149">
        <f t="shared" si="514"/>
        <v>0</v>
      </c>
      <c r="EA225" s="149">
        <f t="shared" si="514"/>
        <v>0</v>
      </c>
      <c r="EB225" s="149">
        <f t="shared" si="514"/>
        <v>0</v>
      </c>
      <c r="EC225" s="149">
        <f t="shared" si="514"/>
        <v>0</v>
      </c>
      <c r="ED225" s="149">
        <f t="shared" si="514"/>
        <v>0</v>
      </c>
      <c r="EE225" s="149">
        <f t="shared" si="514"/>
        <v>0</v>
      </c>
      <c r="EF225" s="149">
        <f t="shared" si="514"/>
        <v>0</v>
      </c>
      <c r="EG225" s="149">
        <f t="shared" si="514"/>
        <v>0</v>
      </c>
      <c r="EH225" s="149">
        <f t="shared" si="514"/>
        <v>0</v>
      </c>
      <c r="EI225" s="149">
        <f t="shared" si="514"/>
        <v>0</v>
      </c>
      <c r="EJ225" s="149">
        <f t="shared" si="514"/>
        <v>0</v>
      </c>
      <c r="EK225" s="149">
        <f t="shared" si="514"/>
        <v>0</v>
      </c>
      <c r="EL225" s="149">
        <f t="shared" si="514"/>
        <v>0</v>
      </c>
      <c r="EM225" s="149">
        <f t="shared" si="514"/>
        <v>0</v>
      </c>
      <c r="EN225" s="149">
        <f t="shared" si="514"/>
        <v>0</v>
      </c>
      <c r="EO225" s="149">
        <f t="shared" si="514"/>
        <v>0</v>
      </c>
      <c r="EP225" s="149">
        <f t="shared" si="514"/>
        <v>0</v>
      </c>
      <c r="EQ225" s="149">
        <f t="shared" si="514"/>
        <v>0</v>
      </c>
      <c r="ER225" s="149">
        <f t="shared" si="514"/>
        <v>0</v>
      </c>
      <c r="ES225" s="149">
        <f t="shared" si="514"/>
        <v>0</v>
      </c>
      <c r="ET225" s="149">
        <f t="shared" ref="ET225:EV225" si="515">(ET$14&lt;$J225)*ES225*(1+$G225*($H225=ET$16))+(ET$14=$J225)*$M225*$E225+(ET$14&gt;$J225)*ES225*(1+$N225*($O225=ET$16))</f>
        <v>0</v>
      </c>
      <c r="EU225" s="149">
        <f t="shared" si="515"/>
        <v>0</v>
      </c>
      <c r="EV225" s="149">
        <f t="shared" si="515"/>
        <v>0</v>
      </c>
      <c r="EW225" s="149">
        <f t="shared" si="479"/>
        <v>0</v>
      </c>
      <c r="EX225" s="149">
        <f t="shared" si="480"/>
        <v>0</v>
      </c>
      <c r="EY225" s="149">
        <f t="shared" si="481"/>
        <v>0</v>
      </c>
      <c r="EZ225" s="149">
        <f t="shared" si="482"/>
        <v>0</v>
      </c>
      <c r="FA225" s="149">
        <f t="shared" si="483"/>
        <v>0</v>
      </c>
      <c r="FB225" s="149">
        <f t="shared" si="484"/>
        <v>0</v>
      </c>
    </row>
    <row r="226" spans="2:158" ht="11.25" customHeight="1" outlineLevel="1" x14ac:dyDescent="0.2">
      <c r="B226" s="149"/>
      <c r="C226" s="288">
        <f t="shared" si="468"/>
        <v>12</v>
      </c>
      <c r="D226" s="288">
        <f t="shared" si="468"/>
        <v>0</v>
      </c>
      <c r="E226" s="291">
        <f t="shared" si="468"/>
        <v>0</v>
      </c>
      <c r="F226" s="297"/>
      <c r="G226" s="385"/>
      <c r="H226" s="185">
        <f t="shared" si="469"/>
        <v>2</v>
      </c>
      <c r="I226" s="292">
        <f t="shared" si="469"/>
        <v>31</v>
      </c>
      <c r="J226" s="289">
        <f t="shared" si="469"/>
        <v>43404</v>
      </c>
      <c r="K226" s="298"/>
      <c r="L226" s="197">
        <f t="shared" si="471"/>
        <v>0</v>
      </c>
      <c r="M226" s="186">
        <f t="shared" si="472"/>
        <v>0</v>
      </c>
      <c r="N226" s="385"/>
      <c r="O226" s="185">
        <f t="shared" si="474"/>
        <v>10</v>
      </c>
      <c r="R226" s="186"/>
      <c r="S226" s="186"/>
      <c r="T226" s="149"/>
      <c r="U226" s="149">
        <f t="shared" si="485"/>
        <v>0</v>
      </c>
      <c r="V226" s="149">
        <f t="shared" ref="V226:CG226" si="516">(V$14&lt;$J226)*U226*(1+$G226*($H226=V$16))+(V$14=$J226)*$M226*$E226+(V$14&gt;$J226)*U226*(1+$N226*($O226=V$16))</f>
        <v>0</v>
      </c>
      <c r="W226" s="149">
        <f t="shared" si="516"/>
        <v>0</v>
      </c>
      <c r="X226" s="149">
        <f t="shared" si="516"/>
        <v>0</v>
      </c>
      <c r="Y226" s="149">
        <f t="shared" si="516"/>
        <v>0</v>
      </c>
      <c r="Z226" s="149">
        <f t="shared" si="516"/>
        <v>0</v>
      </c>
      <c r="AA226" s="149">
        <f t="shared" si="516"/>
        <v>0</v>
      </c>
      <c r="AB226" s="149">
        <f t="shared" si="516"/>
        <v>0</v>
      </c>
      <c r="AC226" s="149">
        <f t="shared" si="516"/>
        <v>0</v>
      </c>
      <c r="AD226" s="149">
        <f t="shared" si="516"/>
        <v>0</v>
      </c>
      <c r="AE226" s="149">
        <f t="shared" si="516"/>
        <v>0</v>
      </c>
      <c r="AF226" s="149">
        <f t="shared" si="516"/>
        <v>0</v>
      </c>
      <c r="AG226" s="149">
        <f t="shared" si="516"/>
        <v>0</v>
      </c>
      <c r="AH226" s="149">
        <f t="shared" si="516"/>
        <v>0</v>
      </c>
      <c r="AI226" s="149">
        <f t="shared" si="516"/>
        <v>0</v>
      </c>
      <c r="AJ226" s="149">
        <f t="shared" si="516"/>
        <v>0</v>
      </c>
      <c r="AK226" s="149">
        <f t="shared" si="516"/>
        <v>0</v>
      </c>
      <c r="AL226" s="149">
        <f t="shared" si="516"/>
        <v>0</v>
      </c>
      <c r="AM226" s="149">
        <f t="shared" si="516"/>
        <v>0</v>
      </c>
      <c r="AN226" s="149">
        <f t="shared" si="516"/>
        <v>0</v>
      </c>
      <c r="AO226" s="149">
        <f t="shared" si="516"/>
        <v>0</v>
      </c>
      <c r="AP226" s="149">
        <f t="shared" si="516"/>
        <v>0</v>
      </c>
      <c r="AQ226" s="149">
        <f t="shared" si="516"/>
        <v>0</v>
      </c>
      <c r="AR226" s="149">
        <f t="shared" si="516"/>
        <v>0</v>
      </c>
      <c r="AS226" s="149">
        <f t="shared" si="516"/>
        <v>0</v>
      </c>
      <c r="AT226" s="149">
        <f t="shared" si="516"/>
        <v>0</v>
      </c>
      <c r="AU226" s="149">
        <f t="shared" si="516"/>
        <v>0</v>
      </c>
      <c r="AV226" s="149">
        <f t="shared" si="516"/>
        <v>0</v>
      </c>
      <c r="AW226" s="149">
        <f t="shared" si="516"/>
        <v>0</v>
      </c>
      <c r="AX226" s="149">
        <f t="shared" si="516"/>
        <v>0</v>
      </c>
      <c r="AY226" s="149">
        <f t="shared" si="516"/>
        <v>0</v>
      </c>
      <c r="AZ226" s="149">
        <f t="shared" si="516"/>
        <v>0</v>
      </c>
      <c r="BA226" s="149">
        <f t="shared" si="516"/>
        <v>0</v>
      </c>
      <c r="BB226" s="149">
        <f t="shared" si="516"/>
        <v>0</v>
      </c>
      <c r="BC226" s="149">
        <f t="shared" si="516"/>
        <v>0</v>
      </c>
      <c r="BD226" s="149">
        <f t="shared" si="516"/>
        <v>0</v>
      </c>
      <c r="BE226" s="149">
        <f t="shared" si="516"/>
        <v>0</v>
      </c>
      <c r="BF226" s="149">
        <f t="shared" si="516"/>
        <v>0</v>
      </c>
      <c r="BG226" s="149">
        <f t="shared" si="516"/>
        <v>0</v>
      </c>
      <c r="BH226" s="149">
        <f t="shared" si="516"/>
        <v>0</v>
      </c>
      <c r="BI226" s="149">
        <f t="shared" si="516"/>
        <v>0</v>
      </c>
      <c r="BJ226" s="149">
        <f t="shared" si="516"/>
        <v>0</v>
      </c>
      <c r="BK226" s="149">
        <f t="shared" si="516"/>
        <v>0</v>
      </c>
      <c r="BL226" s="149">
        <f t="shared" si="516"/>
        <v>0</v>
      </c>
      <c r="BM226" s="149">
        <f t="shared" si="516"/>
        <v>0</v>
      </c>
      <c r="BN226" s="149">
        <f t="shared" si="516"/>
        <v>0</v>
      </c>
      <c r="BO226" s="149">
        <f t="shared" si="516"/>
        <v>0</v>
      </c>
      <c r="BP226" s="149">
        <f t="shared" si="516"/>
        <v>0</v>
      </c>
      <c r="BQ226" s="149">
        <f t="shared" si="516"/>
        <v>0</v>
      </c>
      <c r="BR226" s="149">
        <f t="shared" si="516"/>
        <v>0</v>
      </c>
      <c r="BS226" s="149">
        <f t="shared" si="516"/>
        <v>0</v>
      </c>
      <c r="BT226" s="149">
        <f t="shared" si="516"/>
        <v>0</v>
      </c>
      <c r="BU226" s="149">
        <f t="shared" si="516"/>
        <v>0</v>
      </c>
      <c r="BV226" s="149">
        <f t="shared" si="516"/>
        <v>0</v>
      </c>
      <c r="BW226" s="149">
        <f t="shared" si="516"/>
        <v>0</v>
      </c>
      <c r="BX226" s="149">
        <f t="shared" si="516"/>
        <v>0</v>
      </c>
      <c r="BY226" s="149">
        <f t="shared" si="516"/>
        <v>0</v>
      </c>
      <c r="BZ226" s="149">
        <f t="shared" si="516"/>
        <v>0</v>
      </c>
      <c r="CA226" s="149">
        <f t="shared" si="516"/>
        <v>0</v>
      </c>
      <c r="CB226" s="149">
        <f t="shared" si="516"/>
        <v>0</v>
      </c>
      <c r="CC226" s="149">
        <f t="shared" si="516"/>
        <v>0</v>
      </c>
      <c r="CD226" s="149">
        <f t="shared" si="516"/>
        <v>0</v>
      </c>
      <c r="CE226" s="149">
        <f t="shared" si="516"/>
        <v>0</v>
      </c>
      <c r="CF226" s="149">
        <f t="shared" si="516"/>
        <v>0</v>
      </c>
      <c r="CG226" s="149">
        <f t="shared" si="516"/>
        <v>0</v>
      </c>
      <c r="CH226" s="149">
        <f t="shared" ref="CH226:ES226" si="517">(CH$14&lt;$J226)*CG226*(1+$G226*($H226=CH$16))+(CH$14=$J226)*$M226*$E226+(CH$14&gt;$J226)*CG226*(1+$N226*($O226=CH$16))</f>
        <v>0</v>
      </c>
      <c r="CI226" s="149">
        <f t="shared" si="517"/>
        <v>0</v>
      </c>
      <c r="CJ226" s="149">
        <f t="shared" si="517"/>
        <v>0</v>
      </c>
      <c r="CK226" s="149">
        <f t="shared" si="517"/>
        <v>0</v>
      </c>
      <c r="CL226" s="149">
        <f t="shared" si="517"/>
        <v>0</v>
      </c>
      <c r="CM226" s="149">
        <f t="shared" si="517"/>
        <v>0</v>
      </c>
      <c r="CN226" s="149">
        <f t="shared" si="517"/>
        <v>0</v>
      </c>
      <c r="CO226" s="149">
        <f t="shared" si="517"/>
        <v>0</v>
      </c>
      <c r="CP226" s="149">
        <f t="shared" si="517"/>
        <v>0</v>
      </c>
      <c r="CQ226" s="149">
        <f t="shared" si="517"/>
        <v>0</v>
      </c>
      <c r="CR226" s="149">
        <f t="shared" si="517"/>
        <v>0</v>
      </c>
      <c r="CS226" s="149">
        <f t="shared" si="517"/>
        <v>0</v>
      </c>
      <c r="CT226" s="149">
        <f t="shared" si="517"/>
        <v>0</v>
      </c>
      <c r="CU226" s="149">
        <f t="shared" si="517"/>
        <v>0</v>
      </c>
      <c r="CV226" s="149">
        <f t="shared" si="517"/>
        <v>0</v>
      </c>
      <c r="CW226" s="149">
        <f t="shared" si="517"/>
        <v>0</v>
      </c>
      <c r="CX226" s="149">
        <f t="shared" si="517"/>
        <v>0</v>
      </c>
      <c r="CY226" s="149">
        <f t="shared" si="517"/>
        <v>0</v>
      </c>
      <c r="CZ226" s="149">
        <f t="shared" si="517"/>
        <v>0</v>
      </c>
      <c r="DA226" s="149">
        <f t="shared" si="517"/>
        <v>0</v>
      </c>
      <c r="DB226" s="149">
        <f t="shared" si="517"/>
        <v>0</v>
      </c>
      <c r="DC226" s="149">
        <f t="shared" si="517"/>
        <v>0</v>
      </c>
      <c r="DD226" s="149">
        <f t="shared" si="517"/>
        <v>0</v>
      </c>
      <c r="DE226" s="149">
        <f t="shared" si="517"/>
        <v>0</v>
      </c>
      <c r="DF226" s="149">
        <f t="shared" si="517"/>
        <v>0</v>
      </c>
      <c r="DG226" s="149">
        <f t="shared" si="517"/>
        <v>0</v>
      </c>
      <c r="DH226" s="149">
        <f t="shared" si="517"/>
        <v>0</v>
      </c>
      <c r="DI226" s="149">
        <f t="shared" si="517"/>
        <v>0</v>
      </c>
      <c r="DJ226" s="149">
        <f t="shared" si="517"/>
        <v>0</v>
      </c>
      <c r="DK226" s="149">
        <f t="shared" si="517"/>
        <v>0</v>
      </c>
      <c r="DL226" s="149">
        <f t="shared" si="517"/>
        <v>0</v>
      </c>
      <c r="DM226" s="149">
        <f t="shared" si="517"/>
        <v>0</v>
      </c>
      <c r="DN226" s="149">
        <f t="shared" si="517"/>
        <v>0</v>
      </c>
      <c r="DO226" s="149">
        <f t="shared" si="517"/>
        <v>0</v>
      </c>
      <c r="DP226" s="149">
        <f t="shared" si="517"/>
        <v>0</v>
      </c>
      <c r="DQ226" s="149">
        <f t="shared" si="517"/>
        <v>0</v>
      </c>
      <c r="DR226" s="149">
        <f t="shared" si="517"/>
        <v>0</v>
      </c>
      <c r="DS226" s="149">
        <f t="shared" si="517"/>
        <v>0</v>
      </c>
      <c r="DT226" s="149">
        <f t="shared" si="517"/>
        <v>0</v>
      </c>
      <c r="DU226" s="149">
        <f t="shared" si="517"/>
        <v>0</v>
      </c>
      <c r="DV226" s="149">
        <f t="shared" si="517"/>
        <v>0</v>
      </c>
      <c r="DW226" s="149">
        <f t="shared" si="517"/>
        <v>0</v>
      </c>
      <c r="DX226" s="149">
        <f t="shared" si="517"/>
        <v>0</v>
      </c>
      <c r="DY226" s="149">
        <f t="shared" si="517"/>
        <v>0</v>
      </c>
      <c r="DZ226" s="149">
        <f t="shared" si="517"/>
        <v>0</v>
      </c>
      <c r="EA226" s="149">
        <f t="shared" si="517"/>
        <v>0</v>
      </c>
      <c r="EB226" s="149">
        <f t="shared" si="517"/>
        <v>0</v>
      </c>
      <c r="EC226" s="149">
        <f t="shared" si="517"/>
        <v>0</v>
      </c>
      <c r="ED226" s="149">
        <f t="shared" si="517"/>
        <v>0</v>
      </c>
      <c r="EE226" s="149">
        <f t="shared" si="517"/>
        <v>0</v>
      </c>
      <c r="EF226" s="149">
        <f t="shared" si="517"/>
        <v>0</v>
      </c>
      <c r="EG226" s="149">
        <f t="shared" si="517"/>
        <v>0</v>
      </c>
      <c r="EH226" s="149">
        <f t="shared" si="517"/>
        <v>0</v>
      </c>
      <c r="EI226" s="149">
        <f t="shared" si="517"/>
        <v>0</v>
      </c>
      <c r="EJ226" s="149">
        <f t="shared" si="517"/>
        <v>0</v>
      </c>
      <c r="EK226" s="149">
        <f t="shared" si="517"/>
        <v>0</v>
      </c>
      <c r="EL226" s="149">
        <f t="shared" si="517"/>
        <v>0</v>
      </c>
      <c r="EM226" s="149">
        <f t="shared" si="517"/>
        <v>0</v>
      </c>
      <c r="EN226" s="149">
        <f t="shared" si="517"/>
        <v>0</v>
      </c>
      <c r="EO226" s="149">
        <f t="shared" si="517"/>
        <v>0</v>
      </c>
      <c r="EP226" s="149">
        <f t="shared" si="517"/>
        <v>0</v>
      </c>
      <c r="EQ226" s="149">
        <f t="shared" si="517"/>
        <v>0</v>
      </c>
      <c r="ER226" s="149">
        <f t="shared" si="517"/>
        <v>0</v>
      </c>
      <c r="ES226" s="149">
        <f t="shared" si="517"/>
        <v>0</v>
      </c>
      <c r="ET226" s="149">
        <f t="shared" ref="ET226:EV226" si="518">(ET$14&lt;$J226)*ES226*(1+$G226*($H226=ET$16))+(ET$14=$J226)*$M226*$E226+(ET$14&gt;$J226)*ES226*(1+$N226*($O226=ET$16))</f>
        <v>0</v>
      </c>
      <c r="EU226" s="149">
        <f t="shared" si="518"/>
        <v>0</v>
      </c>
      <c r="EV226" s="149">
        <f t="shared" si="518"/>
        <v>0</v>
      </c>
      <c r="EW226" s="149">
        <f t="shared" si="479"/>
        <v>0</v>
      </c>
      <c r="EX226" s="149">
        <f t="shared" si="480"/>
        <v>0</v>
      </c>
      <c r="EY226" s="149">
        <f t="shared" si="481"/>
        <v>0</v>
      </c>
      <c r="EZ226" s="149">
        <f t="shared" si="482"/>
        <v>0</v>
      </c>
      <c r="FA226" s="149">
        <f t="shared" si="483"/>
        <v>0</v>
      </c>
      <c r="FB226" s="149">
        <f t="shared" si="484"/>
        <v>0</v>
      </c>
    </row>
    <row r="227" spans="2:158" ht="11.25" customHeight="1" outlineLevel="1" x14ac:dyDescent="0.2">
      <c r="B227" s="149"/>
      <c r="C227" s="288">
        <f t="shared" si="468"/>
        <v>13</v>
      </c>
      <c r="D227" s="288">
        <f t="shared" si="468"/>
        <v>0</v>
      </c>
      <c r="E227" s="291">
        <f t="shared" si="468"/>
        <v>0</v>
      </c>
      <c r="F227" s="297"/>
      <c r="G227" s="385"/>
      <c r="H227" s="185">
        <f t="shared" si="469"/>
        <v>2</v>
      </c>
      <c r="I227" s="292">
        <f t="shared" si="469"/>
        <v>31</v>
      </c>
      <c r="J227" s="289">
        <f t="shared" si="469"/>
        <v>43404</v>
      </c>
      <c r="K227" s="298"/>
      <c r="L227" s="187">
        <f t="shared" si="471"/>
        <v>0</v>
      </c>
      <c r="M227" s="186">
        <f t="shared" si="472"/>
        <v>0</v>
      </c>
      <c r="N227" s="385"/>
      <c r="O227" s="185">
        <f t="shared" si="474"/>
        <v>10</v>
      </c>
      <c r="R227" s="186"/>
      <c r="S227" s="186"/>
      <c r="T227" s="149"/>
      <c r="U227" s="149">
        <f t="shared" si="485"/>
        <v>0</v>
      </c>
      <c r="V227" s="149">
        <f t="shared" ref="V227:CG227" si="519">(V$14&lt;$J227)*U227*(1+$G227*($H227=V$16))+(V$14=$J227)*$M227*$E227+(V$14&gt;$J227)*U227*(1+$N227*($O227=V$16))</f>
        <v>0</v>
      </c>
      <c r="W227" s="149">
        <f t="shared" si="519"/>
        <v>0</v>
      </c>
      <c r="X227" s="149">
        <f t="shared" si="519"/>
        <v>0</v>
      </c>
      <c r="Y227" s="149">
        <f t="shared" si="519"/>
        <v>0</v>
      </c>
      <c r="Z227" s="149">
        <f t="shared" si="519"/>
        <v>0</v>
      </c>
      <c r="AA227" s="149">
        <f t="shared" si="519"/>
        <v>0</v>
      </c>
      <c r="AB227" s="149">
        <f t="shared" si="519"/>
        <v>0</v>
      </c>
      <c r="AC227" s="149">
        <f t="shared" si="519"/>
        <v>0</v>
      </c>
      <c r="AD227" s="149">
        <f t="shared" si="519"/>
        <v>0</v>
      </c>
      <c r="AE227" s="149">
        <f t="shared" si="519"/>
        <v>0</v>
      </c>
      <c r="AF227" s="149">
        <f t="shared" si="519"/>
        <v>0</v>
      </c>
      <c r="AG227" s="149">
        <f t="shared" si="519"/>
        <v>0</v>
      </c>
      <c r="AH227" s="149">
        <f t="shared" si="519"/>
        <v>0</v>
      </c>
      <c r="AI227" s="149">
        <f t="shared" si="519"/>
        <v>0</v>
      </c>
      <c r="AJ227" s="149">
        <f t="shared" si="519"/>
        <v>0</v>
      </c>
      <c r="AK227" s="149">
        <f t="shared" si="519"/>
        <v>0</v>
      </c>
      <c r="AL227" s="149">
        <f t="shared" si="519"/>
        <v>0</v>
      </c>
      <c r="AM227" s="149">
        <f t="shared" si="519"/>
        <v>0</v>
      </c>
      <c r="AN227" s="149">
        <f t="shared" si="519"/>
        <v>0</v>
      </c>
      <c r="AO227" s="149">
        <f t="shared" si="519"/>
        <v>0</v>
      </c>
      <c r="AP227" s="149">
        <f t="shared" si="519"/>
        <v>0</v>
      </c>
      <c r="AQ227" s="149">
        <f t="shared" si="519"/>
        <v>0</v>
      </c>
      <c r="AR227" s="149">
        <f t="shared" si="519"/>
        <v>0</v>
      </c>
      <c r="AS227" s="149">
        <f t="shared" si="519"/>
        <v>0</v>
      </c>
      <c r="AT227" s="149">
        <f t="shared" si="519"/>
        <v>0</v>
      </c>
      <c r="AU227" s="149">
        <f t="shared" si="519"/>
        <v>0</v>
      </c>
      <c r="AV227" s="149">
        <f t="shared" si="519"/>
        <v>0</v>
      </c>
      <c r="AW227" s="149">
        <f t="shared" si="519"/>
        <v>0</v>
      </c>
      <c r="AX227" s="149">
        <f t="shared" si="519"/>
        <v>0</v>
      </c>
      <c r="AY227" s="149">
        <f t="shared" si="519"/>
        <v>0</v>
      </c>
      <c r="AZ227" s="149">
        <f t="shared" si="519"/>
        <v>0</v>
      </c>
      <c r="BA227" s="149">
        <f t="shared" si="519"/>
        <v>0</v>
      </c>
      <c r="BB227" s="149">
        <f t="shared" si="519"/>
        <v>0</v>
      </c>
      <c r="BC227" s="149">
        <f t="shared" si="519"/>
        <v>0</v>
      </c>
      <c r="BD227" s="149">
        <f t="shared" si="519"/>
        <v>0</v>
      </c>
      <c r="BE227" s="149">
        <f t="shared" si="519"/>
        <v>0</v>
      </c>
      <c r="BF227" s="149">
        <f t="shared" si="519"/>
        <v>0</v>
      </c>
      <c r="BG227" s="149">
        <f t="shared" si="519"/>
        <v>0</v>
      </c>
      <c r="BH227" s="149">
        <f t="shared" si="519"/>
        <v>0</v>
      </c>
      <c r="BI227" s="149">
        <f t="shared" si="519"/>
        <v>0</v>
      </c>
      <c r="BJ227" s="149">
        <f t="shared" si="519"/>
        <v>0</v>
      </c>
      <c r="BK227" s="149">
        <f t="shared" si="519"/>
        <v>0</v>
      </c>
      <c r="BL227" s="149">
        <f t="shared" si="519"/>
        <v>0</v>
      </c>
      <c r="BM227" s="149">
        <f t="shared" si="519"/>
        <v>0</v>
      </c>
      <c r="BN227" s="149">
        <f t="shared" si="519"/>
        <v>0</v>
      </c>
      <c r="BO227" s="149">
        <f t="shared" si="519"/>
        <v>0</v>
      </c>
      <c r="BP227" s="149">
        <f t="shared" si="519"/>
        <v>0</v>
      </c>
      <c r="BQ227" s="149">
        <f t="shared" si="519"/>
        <v>0</v>
      </c>
      <c r="BR227" s="149">
        <f t="shared" si="519"/>
        <v>0</v>
      </c>
      <c r="BS227" s="149">
        <f t="shared" si="519"/>
        <v>0</v>
      </c>
      <c r="BT227" s="149">
        <f t="shared" si="519"/>
        <v>0</v>
      </c>
      <c r="BU227" s="149">
        <f t="shared" si="519"/>
        <v>0</v>
      </c>
      <c r="BV227" s="149">
        <f t="shared" si="519"/>
        <v>0</v>
      </c>
      <c r="BW227" s="149">
        <f t="shared" si="519"/>
        <v>0</v>
      </c>
      <c r="BX227" s="149">
        <f t="shared" si="519"/>
        <v>0</v>
      </c>
      <c r="BY227" s="149">
        <f t="shared" si="519"/>
        <v>0</v>
      </c>
      <c r="BZ227" s="149">
        <f t="shared" si="519"/>
        <v>0</v>
      </c>
      <c r="CA227" s="149">
        <f t="shared" si="519"/>
        <v>0</v>
      </c>
      <c r="CB227" s="149">
        <f t="shared" si="519"/>
        <v>0</v>
      </c>
      <c r="CC227" s="149">
        <f t="shared" si="519"/>
        <v>0</v>
      </c>
      <c r="CD227" s="149">
        <f t="shared" si="519"/>
        <v>0</v>
      </c>
      <c r="CE227" s="149">
        <f t="shared" si="519"/>
        <v>0</v>
      </c>
      <c r="CF227" s="149">
        <f t="shared" si="519"/>
        <v>0</v>
      </c>
      <c r="CG227" s="149">
        <f t="shared" si="519"/>
        <v>0</v>
      </c>
      <c r="CH227" s="149">
        <f t="shared" ref="CH227:ES227" si="520">(CH$14&lt;$J227)*CG227*(1+$G227*($H227=CH$16))+(CH$14=$J227)*$M227*$E227+(CH$14&gt;$J227)*CG227*(1+$N227*($O227=CH$16))</f>
        <v>0</v>
      </c>
      <c r="CI227" s="149">
        <f t="shared" si="520"/>
        <v>0</v>
      </c>
      <c r="CJ227" s="149">
        <f t="shared" si="520"/>
        <v>0</v>
      </c>
      <c r="CK227" s="149">
        <f t="shared" si="520"/>
        <v>0</v>
      </c>
      <c r="CL227" s="149">
        <f t="shared" si="520"/>
        <v>0</v>
      </c>
      <c r="CM227" s="149">
        <f t="shared" si="520"/>
        <v>0</v>
      </c>
      <c r="CN227" s="149">
        <f t="shared" si="520"/>
        <v>0</v>
      </c>
      <c r="CO227" s="149">
        <f t="shared" si="520"/>
        <v>0</v>
      </c>
      <c r="CP227" s="149">
        <f t="shared" si="520"/>
        <v>0</v>
      </c>
      <c r="CQ227" s="149">
        <f t="shared" si="520"/>
        <v>0</v>
      </c>
      <c r="CR227" s="149">
        <f t="shared" si="520"/>
        <v>0</v>
      </c>
      <c r="CS227" s="149">
        <f t="shared" si="520"/>
        <v>0</v>
      </c>
      <c r="CT227" s="149">
        <f t="shared" si="520"/>
        <v>0</v>
      </c>
      <c r="CU227" s="149">
        <f t="shared" si="520"/>
        <v>0</v>
      </c>
      <c r="CV227" s="149">
        <f t="shared" si="520"/>
        <v>0</v>
      </c>
      <c r="CW227" s="149">
        <f t="shared" si="520"/>
        <v>0</v>
      </c>
      <c r="CX227" s="149">
        <f t="shared" si="520"/>
        <v>0</v>
      </c>
      <c r="CY227" s="149">
        <f t="shared" si="520"/>
        <v>0</v>
      </c>
      <c r="CZ227" s="149">
        <f t="shared" si="520"/>
        <v>0</v>
      </c>
      <c r="DA227" s="149">
        <f t="shared" si="520"/>
        <v>0</v>
      </c>
      <c r="DB227" s="149">
        <f t="shared" si="520"/>
        <v>0</v>
      </c>
      <c r="DC227" s="149">
        <f t="shared" si="520"/>
        <v>0</v>
      </c>
      <c r="DD227" s="149">
        <f t="shared" si="520"/>
        <v>0</v>
      </c>
      <c r="DE227" s="149">
        <f t="shared" si="520"/>
        <v>0</v>
      </c>
      <c r="DF227" s="149">
        <f t="shared" si="520"/>
        <v>0</v>
      </c>
      <c r="DG227" s="149">
        <f t="shared" si="520"/>
        <v>0</v>
      </c>
      <c r="DH227" s="149">
        <f t="shared" si="520"/>
        <v>0</v>
      </c>
      <c r="DI227" s="149">
        <f t="shared" si="520"/>
        <v>0</v>
      </c>
      <c r="DJ227" s="149">
        <f t="shared" si="520"/>
        <v>0</v>
      </c>
      <c r="DK227" s="149">
        <f t="shared" si="520"/>
        <v>0</v>
      </c>
      <c r="DL227" s="149">
        <f t="shared" si="520"/>
        <v>0</v>
      </c>
      <c r="DM227" s="149">
        <f t="shared" si="520"/>
        <v>0</v>
      </c>
      <c r="DN227" s="149">
        <f t="shared" si="520"/>
        <v>0</v>
      </c>
      <c r="DO227" s="149">
        <f t="shared" si="520"/>
        <v>0</v>
      </c>
      <c r="DP227" s="149">
        <f t="shared" si="520"/>
        <v>0</v>
      </c>
      <c r="DQ227" s="149">
        <f t="shared" si="520"/>
        <v>0</v>
      </c>
      <c r="DR227" s="149">
        <f t="shared" si="520"/>
        <v>0</v>
      </c>
      <c r="DS227" s="149">
        <f t="shared" si="520"/>
        <v>0</v>
      </c>
      <c r="DT227" s="149">
        <f t="shared" si="520"/>
        <v>0</v>
      </c>
      <c r="DU227" s="149">
        <f t="shared" si="520"/>
        <v>0</v>
      </c>
      <c r="DV227" s="149">
        <f t="shared" si="520"/>
        <v>0</v>
      </c>
      <c r="DW227" s="149">
        <f t="shared" si="520"/>
        <v>0</v>
      </c>
      <c r="DX227" s="149">
        <f t="shared" si="520"/>
        <v>0</v>
      </c>
      <c r="DY227" s="149">
        <f t="shared" si="520"/>
        <v>0</v>
      </c>
      <c r="DZ227" s="149">
        <f t="shared" si="520"/>
        <v>0</v>
      </c>
      <c r="EA227" s="149">
        <f t="shared" si="520"/>
        <v>0</v>
      </c>
      <c r="EB227" s="149">
        <f t="shared" si="520"/>
        <v>0</v>
      </c>
      <c r="EC227" s="149">
        <f t="shared" si="520"/>
        <v>0</v>
      </c>
      <c r="ED227" s="149">
        <f t="shared" si="520"/>
        <v>0</v>
      </c>
      <c r="EE227" s="149">
        <f t="shared" si="520"/>
        <v>0</v>
      </c>
      <c r="EF227" s="149">
        <f t="shared" si="520"/>
        <v>0</v>
      </c>
      <c r="EG227" s="149">
        <f t="shared" si="520"/>
        <v>0</v>
      </c>
      <c r="EH227" s="149">
        <f t="shared" si="520"/>
        <v>0</v>
      </c>
      <c r="EI227" s="149">
        <f t="shared" si="520"/>
        <v>0</v>
      </c>
      <c r="EJ227" s="149">
        <f t="shared" si="520"/>
        <v>0</v>
      </c>
      <c r="EK227" s="149">
        <f t="shared" si="520"/>
        <v>0</v>
      </c>
      <c r="EL227" s="149">
        <f t="shared" si="520"/>
        <v>0</v>
      </c>
      <c r="EM227" s="149">
        <f t="shared" si="520"/>
        <v>0</v>
      </c>
      <c r="EN227" s="149">
        <f t="shared" si="520"/>
        <v>0</v>
      </c>
      <c r="EO227" s="149">
        <f t="shared" si="520"/>
        <v>0</v>
      </c>
      <c r="EP227" s="149">
        <f t="shared" si="520"/>
        <v>0</v>
      </c>
      <c r="EQ227" s="149">
        <f t="shared" si="520"/>
        <v>0</v>
      </c>
      <c r="ER227" s="149">
        <f t="shared" si="520"/>
        <v>0</v>
      </c>
      <c r="ES227" s="149">
        <f t="shared" si="520"/>
        <v>0</v>
      </c>
      <c r="ET227" s="149">
        <f t="shared" ref="ET227:EV227" si="521">(ET$14&lt;$J227)*ES227*(1+$G227*($H227=ET$16))+(ET$14=$J227)*$M227*$E227+(ET$14&gt;$J227)*ES227*(1+$N227*($O227=ET$16))</f>
        <v>0</v>
      </c>
      <c r="EU227" s="149">
        <f t="shared" si="521"/>
        <v>0</v>
      </c>
      <c r="EV227" s="149">
        <f t="shared" si="521"/>
        <v>0</v>
      </c>
      <c r="EW227" s="149">
        <f t="shared" si="479"/>
        <v>0</v>
      </c>
      <c r="EX227" s="149">
        <f t="shared" si="480"/>
        <v>0</v>
      </c>
      <c r="EY227" s="149">
        <f t="shared" si="481"/>
        <v>0</v>
      </c>
      <c r="EZ227" s="149">
        <f t="shared" si="482"/>
        <v>0</v>
      </c>
      <c r="FA227" s="149">
        <f t="shared" si="483"/>
        <v>0</v>
      </c>
      <c r="FB227" s="149">
        <f t="shared" si="484"/>
        <v>0</v>
      </c>
    </row>
    <row r="228" spans="2:158" ht="11.25" customHeight="1" outlineLevel="1" x14ac:dyDescent="0.2">
      <c r="B228" s="149"/>
      <c r="C228" s="288">
        <f t="shared" si="468"/>
        <v>14</v>
      </c>
      <c r="D228" s="288">
        <f t="shared" si="468"/>
        <v>0</v>
      </c>
      <c r="E228" s="291">
        <f t="shared" si="468"/>
        <v>0</v>
      </c>
      <c r="F228" s="297"/>
      <c r="G228" s="385"/>
      <c r="H228" s="185">
        <f t="shared" si="469"/>
        <v>2</v>
      </c>
      <c r="I228" s="292">
        <f t="shared" si="469"/>
        <v>31</v>
      </c>
      <c r="J228" s="289">
        <f t="shared" si="469"/>
        <v>43404</v>
      </c>
      <c r="K228" s="298"/>
      <c r="L228" s="187">
        <f t="shared" si="471"/>
        <v>0</v>
      </c>
      <c r="M228" s="186">
        <f t="shared" si="472"/>
        <v>0</v>
      </c>
      <c r="N228" s="385"/>
      <c r="O228" s="185">
        <f t="shared" si="474"/>
        <v>10</v>
      </c>
      <c r="R228" s="186"/>
      <c r="S228" s="186"/>
      <c r="T228" s="149"/>
      <c r="U228" s="149">
        <f t="shared" si="485"/>
        <v>0</v>
      </c>
      <c r="V228" s="149">
        <f t="shared" ref="V228:CG228" si="522">(V$14&lt;$J228)*U228*(1+$G228*($H228=V$16))+(V$14=$J228)*$M228*$E228+(V$14&gt;$J228)*U228*(1+$N228*($O228=V$16))</f>
        <v>0</v>
      </c>
      <c r="W228" s="149">
        <f t="shared" si="522"/>
        <v>0</v>
      </c>
      <c r="X228" s="149">
        <f t="shared" si="522"/>
        <v>0</v>
      </c>
      <c r="Y228" s="149">
        <f t="shared" si="522"/>
        <v>0</v>
      </c>
      <c r="Z228" s="149">
        <f t="shared" si="522"/>
        <v>0</v>
      </c>
      <c r="AA228" s="149">
        <f t="shared" si="522"/>
        <v>0</v>
      </c>
      <c r="AB228" s="149">
        <f t="shared" si="522"/>
        <v>0</v>
      </c>
      <c r="AC228" s="149">
        <f t="shared" si="522"/>
        <v>0</v>
      </c>
      <c r="AD228" s="149">
        <f t="shared" si="522"/>
        <v>0</v>
      </c>
      <c r="AE228" s="149">
        <f t="shared" si="522"/>
        <v>0</v>
      </c>
      <c r="AF228" s="149">
        <f t="shared" si="522"/>
        <v>0</v>
      </c>
      <c r="AG228" s="149">
        <f t="shared" si="522"/>
        <v>0</v>
      </c>
      <c r="AH228" s="149">
        <f t="shared" si="522"/>
        <v>0</v>
      </c>
      <c r="AI228" s="149">
        <f t="shared" si="522"/>
        <v>0</v>
      </c>
      <c r="AJ228" s="149">
        <f t="shared" si="522"/>
        <v>0</v>
      </c>
      <c r="AK228" s="149">
        <f t="shared" si="522"/>
        <v>0</v>
      </c>
      <c r="AL228" s="149">
        <f t="shared" si="522"/>
        <v>0</v>
      </c>
      <c r="AM228" s="149">
        <f t="shared" si="522"/>
        <v>0</v>
      </c>
      <c r="AN228" s="149">
        <f t="shared" si="522"/>
        <v>0</v>
      </c>
      <c r="AO228" s="149">
        <f t="shared" si="522"/>
        <v>0</v>
      </c>
      <c r="AP228" s="149">
        <f t="shared" si="522"/>
        <v>0</v>
      </c>
      <c r="AQ228" s="149">
        <f t="shared" si="522"/>
        <v>0</v>
      </c>
      <c r="AR228" s="149">
        <f t="shared" si="522"/>
        <v>0</v>
      </c>
      <c r="AS228" s="149">
        <f t="shared" si="522"/>
        <v>0</v>
      </c>
      <c r="AT228" s="149">
        <f t="shared" si="522"/>
        <v>0</v>
      </c>
      <c r="AU228" s="149">
        <f t="shared" si="522"/>
        <v>0</v>
      </c>
      <c r="AV228" s="149">
        <f t="shared" si="522"/>
        <v>0</v>
      </c>
      <c r="AW228" s="149">
        <f t="shared" si="522"/>
        <v>0</v>
      </c>
      <c r="AX228" s="149">
        <f t="shared" si="522"/>
        <v>0</v>
      </c>
      <c r="AY228" s="149">
        <f t="shared" si="522"/>
        <v>0</v>
      </c>
      <c r="AZ228" s="149">
        <f t="shared" si="522"/>
        <v>0</v>
      </c>
      <c r="BA228" s="149">
        <f t="shared" si="522"/>
        <v>0</v>
      </c>
      <c r="BB228" s="149">
        <f t="shared" si="522"/>
        <v>0</v>
      </c>
      <c r="BC228" s="149">
        <f t="shared" si="522"/>
        <v>0</v>
      </c>
      <c r="BD228" s="149">
        <f t="shared" si="522"/>
        <v>0</v>
      </c>
      <c r="BE228" s="149">
        <f t="shared" si="522"/>
        <v>0</v>
      </c>
      <c r="BF228" s="149">
        <f t="shared" si="522"/>
        <v>0</v>
      </c>
      <c r="BG228" s="149">
        <f t="shared" si="522"/>
        <v>0</v>
      </c>
      <c r="BH228" s="149">
        <f t="shared" si="522"/>
        <v>0</v>
      </c>
      <c r="BI228" s="149">
        <f t="shared" si="522"/>
        <v>0</v>
      </c>
      <c r="BJ228" s="149">
        <f t="shared" si="522"/>
        <v>0</v>
      </c>
      <c r="BK228" s="149">
        <f t="shared" si="522"/>
        <v>0</v>
      </c>
      <c r="BL228" s="149">
        <f t="shared" si="522"/>
        <v>0</v>
      </c>
      <c r="BM228" s="149">
        <f t="shared" si="522"/>
        <v>0</v>
      </c>
      <c r="BN228" s="149">
        <f t="shared" si="522"/>
        <v>0</v>
      </c>
      <c r="BO228" s="149">
        <f t="shared" si="522"/>
        <v>0</v>
      </c>
      <c r="BP228" s="149">
        <f t="shared" si="522"/>
        <v>0</v>
      </c>
      <c r="BQ228" s="149">
        <f t="shared" si="522"/>
        <v>0</v>
      </c>
      <c r="BR228" s="149">
        <f t="shared" si="522"/>
        <v>0</v>
      </c>
      <c r="BS228" s="149">
        <f t="shared" si="522"/>
        <v>0</v>
      </c>
      <c r="BT228" s="149">
        <f t="shared" si="522"/>
        <v>0</v>
      </c>
      <c r="BU228" s="149">
        <f t="shared" si="522"/>
        <v>0</v>
      </c>
      <c r="BV228" s="149">
        <f t="shared" si="522"/>
        <v>0</v>
      </c>
      <c r="BW228" s="149">
        <f t="shared" si="522"/>
        <v>0</v>
      </c>
      <c r="BX228" s="149">
        <f t="shared" si="522"/>
        <v>0</v>
      </c>
      <c r="BY228" s="149">
        <f t="shared" si="522"/>
        <v>0</v>
      </c>
      <c r="BZ228" s="149">
        <f t="shared" si="522"/>
        <v>0</v>
      </c>
      <c r="CA228" s="149">
        <f t="shared" si="522"/>
        <v>0</v>
      </c>
      <c r="CB228" s="149">
        <f t="shared" si="522"/>
        <v>0</v>
      </c>
      <c r="CC228" s="149">
        <f t="shared" si="522"/>
        <v>0</v>
      </c>
      <c r="CD228" s="149">
        <f t="shared" si="522"/>
        <v>0</v>
      </c>
      <c r="CE228" s="149">
        <f t="shared" si="522"/>
        <v>0</v>
      </c>
      <c r="CF228" s="149">
        <f t="shared" si="522"/>
        <v>0</v>
      </c>
      <c r="CG228" s="149">
        <f t="shared" si="522"/>
        <v>0</v>
      </c>
      <c r="CH228" s="149">
        <f t="shared" ref="CH228:ES228" si="523">(CH$14&lt;$J228)*CG228*(1+$G228*($H228=CH$16))+(CH$14=$J228)*$M228*$E228+(CH$14&gt;$J228)*CG228*(1+$N228*($O228=CH$16))</f>
        <v>0</v>
      </c>
      <c r="CI228" s="149">
        <f t="shared" si="523"/>
        <v>0</v>
      </c>
      <c r="CJ228" s="149">
        <f t="shared" si="523"/>
        <v>0</v>
      </c>
      <c r="CK228" s="149">
        <f t="shared" si="523"/>
        <v>0</v>
      </c>
      <c r="CL228" s="149">
        <f t="shared" si="523"/>
        <v>0</v>
      </c>
      <c r="CM228" s="149">
        <f t="shared" si="523"/>
        <v>0</v>
      </c>
      <c r="CN228" s="149">
        <f t="shared" si="523"/>
        <v>0</v>
      </c>
      <c r="CO228" s="149">
        <f t="shared" si="523"/>
        <v>0</v>
      </c>
      <c r="CP228" s="149">
        <f t="shared" si="523"/>
        <v>0</v>
      </c>
      <c r="CQ228" s="149">
        <f t="shared" si="523"/>
        <v>0</v>
      </c>
      <c r="CR228" s="149">
        <f t="shared" si="523"/>
        <v>0</v>
      </c>
      <c r="CS228" s="149">
        <f t="shared" si="523"/>
        <v>0</v>
      </c>
      <c r="CT228" s="149">
        <f t="shared" si="523"/>
        <v>0</v>
      </c>
      <c r="CU228" s="149">
        <f t="shared" si="523"/>
        <v>0</v>
      </c>
      <c r="CV228" s="149">
        <f t="shared" si="523"/>
        <v>0</v>
      </c>
      <c r="CW228" s="149">
        <f t="shared" si="523"/>
        <v>0</v>
      </c>
      <c r="CX228" s="149">
        <f t="shared" si="523"/>
        <v>0</v>
      </c>
      <c r="CY228" s="149">
        <f t="shared" si="523"/>
        <v>0</v>
      </c>
      <c r="CZ228" s="149">
        <f t="shared" si="523"/>
        <v>0</v>
      </c>
      <c r="DA228" s="149">
        <f t="shared" si="523"/>
        <v>0</v>
      </c>
      <c r="DB228" s="149">
        <f t="shared" si="523"/>
        <v>0</v>
      </c>
      <c r="DC228" s="149">
        <f t="shared" si="523"/>
        <v>0</v>
      </c>
      <c r="DD228" s="149">
        <f t="shared" si="523"/>
        <v>0</v>
      </c>
      <c r="DE228" s="149">
        <f t="shared" si="523"/>
        <v>0</v>
      </c>
      <c r="DF228" s="149">
        <f t="shared" si="523"/>
        <v>0</v>
      </c>
      <c r="DG228" s="149">
        <f t="shared" si="523"/>
        <v>0</v>
      </c>
      <c r="DH228" s="149">
        <f t="shared" si="523"/>
        <v>0</v>
      </c>
      <c r="DI228" s="149">
        <f t="shared" si="523"/>
        <v>0</v>
      </c>
      <c r="DJ228" s="149">
        <f t="shared" si="523"/>
        <v>0</v>
      </c>
      <c r="DK228" s="149">
        <f t="shared" si="523"/>
        <v>0</v>
      </c>
      <c r="DL228" s="149">
        <f t="shared" si="523"/>
        <v>0</v>
      </c>
      <c r="DM228" s="149">
        <f t="shared" si="523"/>
        <v>0</v>
      </c>
      <c r="DN228" s="149">
        <f t="shared" si="523"/>
        <v>0</v>
      </c>
      <c r="DO228" s="149">
        <f t="shared" si="523"/>
        <v>0</v>
      </c>
      <c r="DP228" s="149">
        <f t="shared" si="523"/>
        <v>0</v>
      </c>
      <c r="DQ228" s="149">
        <f t="shared" si="523"/>
        <v>0</v>
      </c>
      <c r="DR228" s="149">
        <f t="shared" si="523"/>
        <v>0</v>
      </c>
      <c r="DS228" s="149">
        <f t="shared" si="523"/>
        <v>0</v>
      </c>
      <c r="DT228" s="149">
        <f t="shared" si="523"/>
        <v>0</v>
      </c>
      <c r="DU228" s="149">
        <f t="shared" si="523"/>
        <v>0</v>
      </c>
      <c r="DV228" s="149">
        <f t="shared" si="523"/>
        <v>0</v>
      </c>
      <c r="DW228" s="149">
        <f t="shared" si="523"/>
        <v>0</v>
      </c>
      <c r="DX228" s="149">
        <f t="shared" si="523"/>
        <v>0</v>
      </c>
      <c r="DY228" s="149">
        <f t="shared" si="523"/>
        <v>0</v>
      </c>
      <c r="DZ228" s="149">
        <f t="shared" si="523"/>
        <v>0</v>
      </c>
      <c r="EA228" s="149">
        <f t="shared" si="523"/>
        <v>0</v>
      </c>
      <c r="EB228" s="149">
        <f t="shared" si="523"/>
        <v>0</v>
      </c>
      <c r="EC228" s="149">
        <f t="shared" si="523"/>
        <v>0</v>
      </c>
      <c r="ED228" s="149">
        <f t="shared" si="523"/>
        <v>0</v>
      </c>
      <c r="EE228" s="149">
        <f t="shared" si="523"/>
        <v>0</v>
      </c>
      <c r="EF228" s="149">
        <f t="shared" si="523"/>
        <v>0</v>
      </c>
      <c r="EG228" s="149">
        <f t="shared" si="523"/>
        <v>0</v>
      </c>
      <c r="EH228" s="149">
        <f t="shared" si="523"/>
        <v>0</v>
      </c>
      <c r="EI228" s="149">
        <f t="shared" si="523"/>
        <v>0</v>
      </c>
      <c r="EJ228" s="149">
        <f t="shared" si="523"/>
        <v>0</v>
      </c>
      <c r="EK228" s="149">
        <f t="shared" si="523"/>
        <v>0</v>
      </c>
      <c r="EL228" s="149">
        <f t="shared" si="523"/>
        <v>0</v>
      </c>
      <c r="EM228" s="149">
        <f t="shared" si="523"/>
        <v>0</v>
      </c>
      <c r="EN228" s="149">
        <f t="shared" si="523"/>
        <v>0</v>
      </c>
      <c r="EO228" s="149">
        <f t="shared" si="523"/>
        <v>0</v>
      </c>
      <c r="EP228" s="149">
        <f t="shared" si="523"/>
        <v>0</v>
      </c>
      <c r="EQ228" s="149">
        <f t="shared" si="523"/>
        <v>0</v>
      </c>
      <c r="ER228" s="149">
        <f t="shared" si="523"/>
        <v>0</v>
      </c>
      <c r="ES228" s="149">
        <f t="shared" si="523"/>
        <v>0</v>
      </c>
      <c r="ET228" s="149">
        <f t="shared" ref="ET228:EV228" si="524">(ET$14&lt;$J228)*ES228*(1+$G228*($H228=ET$16))+(ET$14=$J228)*$M228*$E228+(ET$14&gt;$J228)*ES228*(1+$N228*($O228=ET$16))</f>
        <v>0</v>
      </c>
      <c r="EU228" s="149">
        <f t="shared" si="524"/>
        <v>0</v>
      </c>
      <c r="EV228" s="149">
        <f t="shared" si="524"/>
        <v>0</v>
      </c>
      <c r="EW228" s="149">
        <f t="shared" si="479"/>
        <v>0</v>
      </c>
      <c r="EX228" s="149">
        <f t="shared" si="480"/>
        <v>0</v>
      </c>
      <c r="EY228" s="149">
        <f t="shared" si="481"/>
        <v>0</v>
      </c>
      <c r="EZ228" s="149">
        <f t="shared" si="482"/>
        <v>0</v>
      </c>
      <c r="FA228" s="149">
        <f t="shared" si="483"/>
        <v>0</v>
      </c>
      <c r="FB228" s="149">
        <f t="shared" si="484"/>
        <v>0</v>
      </c>
    </row>
    <row r="229" spans="2:158" ht="11.25" customHeight="1" outlineLevel="1" x14ac:dyDescent="0.2">
      <c r="B229" s="149"/>
      <c r="C229" s="288">
        <f t="shared" si="468"/>
        <v>15</v>
      </c>
      <c r="D229" s="288">
        <f t="shared" si="468"/>
        <v>0</v>
      </c>
      <c r="E229" s="291">
        <f t="shared" si="468"/>
        <v>0</v>
      </c>
      <c r="F229" s="297"/>
      <c r="G229" s="385"/>
      <c r="H229" s="185">
        <f t="shared" si="469"/>
        <v>2</v>
      </c>
      <c r="I229" s="292">
        <f t="shared" si="469"/>
        <v>31</v>
      </c>
      <c r="J229" s="289">
        <f t="shared" si="469"/>
        <v>43404</v>
      </c>
      <c r="K229" s="298"/>
      <c r="L229" s="187">
        <f t="shared" si="471"/>
        <v>0</v>
      </c>
      <c r="M229" s="186">
        <f t="shared" si="472"/>
        <v>0</v>
      </c>
      <c r="N229" s="385"/>
      <c r="O229" s="185">
        <f t="shared" si="474"/>
        <v>10</v>
      </c>
      <c r="R229" s="186"/>
      <c r="S229" s="186"/>
      <c r="T229" s="149"/>
      <c r="U229" s="149">
        <f t="shared" si="485"/>
        <v>0</v>
      </c>
      <c r="V229" s="149">
        <f t="shared" ref="V229:CG229" si="525">(V$14&lt;$J229)*U229*(1+$G229*($H229=V$16))+(V$14=$J229)*$M229*$E229+(V$14&gt;$J229)*U229*(1+$N229*($O229=V$16))</f>
        <v>0</v>
      </c>
      <c r="W229" s="149">
        <f t="shared" si="525"/>
        <v>0</v>
      </c>
      <c r="X229" s="149">
        <f t="shared" si="525"/>
        <v>0</v>
      </c>
      <c r="Y229" s="149">
        <f t="shared" si="525"/>
        <v>0</v>
      </c>
      <c r="Z229" s="149">
        <f t="shared" si="525"/>
        <v>0</v>
      </c>
      <c r="AA229" s="149">
        <f t="shared" si="525"/>
        <v>0</v>
      </c>
      <c r="AB229" s="149">
        <f t="shared" si="525"/>
        <v>0</v>
      </c>
      <c r="AC229" s="149">
        <f t="shared" si="525"/>
        <v>0</v>
      </c>
      <c r="AD229" s="149">
        <f t="shared" si="525"/>
        <v>0</v>
      </c>
      <c r="AE229" s="149">
        <f t="shared" si="525"/>
        <v>0</v>
      </c>
      <c r="AF229" s="149">
        <f t="shared" si="525"/>
        <v>0</v>
      </c>
      <c r="AG229" s="149">
        <f t="shared" si="525"/>
        <v>0</v>
      </c>
      <c r="AH229" s="149">
        <f t="shared" si="525"/>
        <v>0</v>
      </c>
      <c r="AI229" s="149">
        <f t="shared" si="525"/>
        <v>0</v>
      </c>
      <c r="AJ229" s="149">
        <f t="shared" si="525"/>
        <v>0</v>
      </c>
      <c r="AK229" s="149">
        <f t="shared" si="525"/>
        <v>0</v>
      </c>
      <c r="AL229" s="149">
        <f t="shared" si="525"/>
        <v>0</v>
      </c>
      <c r="AM229" s="149">
        <f t="shared" si="525"/>
        <v>0</v>
      </c>
      <c r="AN229" s="149">
        <f t="shared" si="525"/>
        <v>0</v>
      </c>
      <c r="AO229" s="149">
        <f t="shared" si="525"/>
        <v>0</v>
      </c>
      <c r="AP229" s="149">
        <f t="shared" si="525"/>
        <v>0</v>
      </c>
      <c r="AQ229" s="149">
        <f t="shared" si="525"/>
        <v>0</v>
      </c>
      <c r="AR229" s="149">
        <f t="shared" si="525"/>
        <v>0</v>
      </c>
      <c r="AS229" s="149">
        <f t="shared" si="525"/>
        <v>0</v>
      </c>
      <c r="AT229" s="149">
        <f t="shared" si="525"/>
        <v>0</v>
      </c>
      <c r="AU229" s="149">
        <f t="shared" si="525"/>
        <v>0</v>
      </c>
      <c r="AV229" s="149">
        <f t="shared" si="525"/>
        <v>0</v>
      </c>
      <c r="AW229" s="149">
        <f t="shared" si="525"/>
        <v>0</v>
      </c>
      <c r="AX229" s="149">
        <f t="shared" si="525"/>
        <v>0</v>
      </c>
      <c r="AY229" s="149">
        <f t="shared" si="525"/>
        <v>0</v>
      </c>
      <c r="AZ229" s="149">
        <f t="shared" si="525"/>
        <v>0</v>
      </c>
      <c r="BA229" s="149">
        <f t="shared" si="525"/>
        <v>0</v>
      </c>
      <c r="BB229" s="149">
        <f t="shared" si="525"/>
        <v>0</v>
      </c>
      <c r="BC229" s="149">
        <f t="shared" si="525"/>
        <v>0</v>
      </c>
      <c r="BD229" s="149">
        <f t="shared" si="525"/>
        <v>0</v>
      </c>
      <c r="BE229" s="149">
        <f t="shared" si="525"/>
        <v>0</v>
      </c>
      <c r="BF229" s="149">
        <f t="shared" si="525"/>
        <v>0</v>
      </c>
      <c r="BG229" s="149">
        <f t="shared" si="525"/>
        <v>0</v>
      </c>
      <c r="BH229" s="149">
        <f t="shared" si="525"/>
        <v>0</v>
      </c>
      <c r="BI229" s="149">
        <f t="shared" si="525"/>
        <v>0</v>
      </c>
      <c r="BJ229" s="149">
        <f t="shared" si="525"/>
        <v>0</v>
      </c>
      <c r="BK229" s="149">
        <f t="shared" si="525"/>
        <v>0</v>
      </c>
      <c r="BL229" s="149">
        <f t="shared" si="525"/>
        <v>0</v>
      </c>
      <c r="BM229" s="149">
        <f t="shared" si="525"/>
        <v>0</v>
      </c>
      <c r="BN229" s="149">
        <f t="shared" si="525"/>
        <v>0</v>
      </c>
      <c r="BO229" s="149">
        <f t="shared" si="525"/>
        <v>0</v>
      </c>
      <c r="BP229" s="149">
        <f t="shared" si="525"/>
        <v>0</v>
      </c>
      <c r="BQ229" s="149">
        <f t="shared" si="525"/>
        <v>0</v>
      </c>
      <c r="BR229" s="149">
        <f t="shared" si="525"/>
        <v>0</v>
      </c>
      <c r="BS229" s="149">
        <f t="shared" si="525"/>
        <v>0</v>
      </c>
      <c r="BT229" s="149">
        <f t="shared" si="525"/>
        <v>0</v>
      </c>
      <c r="BU229" s="149">
        <f t="shared" si="525"/>
        <v>0</v>
      </c>
      <c r="BV229" s="149">
        <f t="shared" si="525"/>
        <v>0</v>
      </c>
      <c r="BW229" s="149">
        <f t="shared" si="525"/>
        <v>0</v>
      </c>
      <c r="BX229" s="149">
        <f t="shared" si="525"/>
        <v>0</v>
      </c>
      <c r="BY229" s="149">
        <f t="shared" si="525"/>
        <v>0</v>
      </c>
      <c r="BZ229" s="149">
        <f t="shared" si="525"/>
        <v>0</v>
      </c>
      <c r="CA229" s="149">
        <f t="shared" si="525"/>
        <v>0</v>
      </c>
      <c r="CB229" s="149">
        <f t="shared" si="525"/>
        <v>0</v>
      </c>
      <c r="CC229" s="149">
        <f t="shared" si="525"/>
        <v>0</v>
      </c>
      <c r="CD229" s="149">
        <f t="shared" si="525"/>
        <v>0</v>
      </c>
      <c r="CE229" s="149">
        <f t="shared" si="525"/>
        <v>0</v>
      </c>
      <c r="CF229" s="149">
        <f t="shared" si="525"/>
        <v>0</v>
      </c>
      <c r="CG229" s="149">
        <f t="shared" si="525"/>
        <v>0</v>
      </c>
      <c r="CH229" s="149">
        <f t="shared" ref="CH229:ES229" si="526">(CH$14&lt;$J229)*CG229*(1+$G229*($H229=CH$16))+(CH$14=$J229)*$M229*$E229+(CH$14&gt;$J229)*CG229*(1+$N229*($O229=CH$16))</f>
        <v>0</v>
      </c>
      <c r="CI229" s="149">
        <f t="shared" si="526"/>
        <v>0</v>
      </c>
      <c r="CJ229" s="149">
        <f t="shared" si="526"/>
        <v>0</v>
      </c>
      <c r="CK229" s="149">
        <f t="shared" si="526"/>
        <v>0</v>
      </c>
      <c r="CL229" s="149">
        <f t="shared" si="526"/>
        <v>0</v>
      </c>
      <c r="CM229" s="149">
        <f t="shared" si="526"/>
        <v>0</v>
      </c>
      <c r="CN229" s="149">
        <f t="shared" si="526"/>
        <v>0</v>
      </c>
      <c r="CO229" s="149">
        <f t="shared" si="526"/>
        <v>0</v>
      </c>
      <c r="CP229" s="149">
        <f t="shared" si="526"/>
        <v>0</v>
      </c>
      <c r="CQ229" s="149">
        <f t="shared" si="526"/>
        <v>0</v>
      </c>
      <c r="CR229" s="149">
        <f t="shared" si="526"/>
        <v>0</v>
      </c>
      <c r="CS229" s="149">
        <f t="shared" si="526"/>
        <v>0</v>
      </c>
      <c r="CT229" s="149">
        <f t="shared" si="526"/>
        <v>0</v>
      </c>
      <c r="CU229" s="149">
        <f t="shared" si="526"/>
        <v>0</v>
      </c>
      <c r="CV229" s="149">
        <f t="shared" si="526"/>
        <v>0</v>
      </c>
      <c r="CW229" s="149">
        <f t="shared" si="526"/>
        <v>0</v>
      </c>
      <c r="CX229" s="149">
        <f t="shared" si="526"/>
        <v>0</v>
      </c>
      <c r="CY229" s="149">
        <f t="shared" si="526"/>
        <v>0</v>
      </c>
      <c r="CZ229" s="149">
        <f t="shared" si="526"/>
        <v>0</v>
      </c>
      <c r="DA229" s="149">
        <f t="shared" si="526"/>
        <v>0</v>
      </c>
      <c r="DB229" s="149">
        <f t="shared" si="526"/>
        <v>0</v>
      </c>
      <c r="DC229" s="149">
        <f t="shared" si="526"/>
        <v>0</v>
      </c>
      <c r="DD229" s="149">
        <f t="shared" si="526"/>
        <v>0</v>
      </c>
      <c r="DE229" s="149">
        <f t="shared" si="526"/>
        <v>0</v>
      </c>
      <c r="DF229" s="149">
        <f t="shared" si="526"/>
        <v>0</v>
      </c>
      <c r="DG229" s="149">
        <f t="shared" si="526"/>
        <v>0</v>
      </c>
      <c r="DH229" s="149">
        <f t="shared" si="526"/>
        <v>0</v>
      </c>
      <c r="DI229" s="149">
        <f t="shared" si="526"/>
        <v>0</v>
      </c>
      <c r="DJ229" s="149">
        <f t="shared" si="526"/>
        <v>0</v>
      </c>
      <c r="DK229" s="149">
        <f t="shared" si="526"/>
        <v>0</v>
      </c>
      <c r="DL229" s="149">
        <f t="shared" si="526"/>
        <v>0</v>
      </c>
      <c r="DM229" s="149">
        <f t="shared" si="526"/>
        <v>0</v>
      </c>
      <c r="DN229" s="149">
        <f t="shared" si="526"/>
        <v>0</v>
      </c>
      <c r="DO229" s="149">
        <f t="shared" si="526"/>
        <v>0</v>
      </c>
      <c r="DP229" s="149">
        <f t="shared" si="526"/>
        <v>0</v>
      </c>
      <c r="DQ229" s="149">
        <f t="shared" si="526"/>
        <v>0</v>
      </c>
      <c r="DR229" s="149">
        <f t="shared" si="526"/>
        <v>0</v>
      </c>
      <c r="DS229" s="149">
        <f t="shared" si="526"/>
        <v>0</v>
      </c>
      <c r="DT229" s="149">
        <f t="shared" si="526"/>
        <v>0</v>
      </c>
      <c r="DU229" s="149">
        <f t="shared" si="526"/>
        <v>0</v>
      </c>
      <c r="DV229" s="149">
        <f t="shared" si="526"/>
        <v>0</v>
      </c>
      <c r="DW229" s="149">
        <f t="shared" si="526"/>
        <v>0</v>
      </c>
      <c r="DX229" s="149">
        <f t="shared" si="526"/>
        <v>0</v>
      </c>
      <c r="DY229" s="149">
        <f t="shared" si="526"/>
        <v>0</v>
      </c>
      <c r="DZ229" s="149">
        <f t="shared" si="526"/>
        <v>0</v>
      </c>
      <c r="EA229" s="149">
        <f t="shared" si="526"/>
        <v>0</v>
      </c>
      <c r="EB229" s="149">
        <f t="shared" si="526"/>
        <v>0</v>
      </c>
      <c r="EC229" s="149">
        <f t="shared" si="526"/>
        <v>0</v>
      </c>
      <c r="ED229" s="149">
        <f t="shared" si="526"/>
        <v>0</v>
      </c>
      <c r="EE229" s="149">
        <f t="shared" si="526"/>
        <v>0</v>
      </c>
      <c r="EF229" s="149">
        <f t="shared" si="526"/>
        <v>0</v>
      </c>
      <c r="EG229" s="149">
        <f t="shared" si="526"/>
        <v>0</v>
      </c>
      <c r="EH229" s="149">
        <f t="shared" si="526"/>
        <v>0</v>
      </c>
      <c r="EI229" s="149">
        <f t="shared" si="526"/>
        <v>0</v>
      </c>
      <c r="EJ229" s="149">
        <f t="shared" si="526"/>
        <v>0</v>
      </c>
      <c r="EK229" s="149">
        <f t="shared" si="526"/>
        <v>0</v>
      </c>
      <c r="EL229" s="149">
        <f t="shared" si="526"/>
        <v>0</v>
      </c>
      <c r="EM229" s="149">
        <f t="shared" si="526"/>
        <v>0</v>
      </c>
      <c r="EN229" s="149">
        <f t="shared" si="526"/>
        <v>0</v>
      </c>
      <c r="EO229" s="149">
        <f t="shared" si="526"/>
        <v>0</v>
      </c>
      <c r="EP229" s="149">
        <f t="shared" si="526"/>
        <v>0</v>
      </c>
      <c r="EQ229" s="149">
        <f t="shared" si="526"/>
        <v>0</v>
      </c>
      <c r="ER229" s="149">
        <f t="shared" si="526"/>
        <v>0</v>
      </c>
      <c r="ES229" s="149">
        <f t="shared" si="526"/>
        <v>0</v>
      </c>
      <c r="ET229" s="149">
        <f t="shared" ref="ET229:EV229" si="527">(ET$14&lt;$J229)*ES229*(1+$G229*($H229=ET$16))+(ET$14=$J229)*$M229*$E229+(ET$14&gt;$J229)*ES229*(1+$N229*($O229=ET$16))</f>
        <v>0</v>
      </c>
      <c r="EU229" s="149">
        <f t="shared" si="527"/>
        <v>0</v>
      </c>
      <c r="EV229" s="149">
        <f t="shared" si="527"/>
        <v>0</v>
      </c>
      <c r="EW229" s="149">
        <f t="shared" si="479"/>
        <v>0</v>
      </c>
      <c r="EX229" s="149">
        <f t="shared" si="480"/>
        <v>0</v>
      </c>
      <c r="EY229" s="149">
        <f t="shared" si="481"/>
        <v>0</v>
      </c>
      <c r="EZ229" s="149">
        <f t="shared" si="482"/>
        <v>0</v>
      </c>
      <c r="FA229" s="149">
        <f t="shared" si="483"/>
        <v>0</v>
      </c>
      <c r="FB229" s="149">
        <f t="shared" si="484"/>
        <v>0</v>
      </c>
    </row>
    <row r="230" spans="2:158" ht="11.25" customHeight="1" outlineLevel="1" x14ac:dyDescent="0.2">
      <c r="B230" s="149"/>
      <c r="C230" s="288">
        <f t="shared" si="468"/>
        <v>16</v>
      </c>
      <c r="D230" s="288">
        <f t="shared" si="468"/>
        <v>0</v>
      </c>
      <c r="E230" s="291">
        <f t="shared" si="468"/>
        <v>0</v>
      </c>
      <c r="F230" s="297"/>
      <c r="G230" s="385"/>
      <c r="H230" s="185">
        <f t="shared" si="469"/>
        <v>2</v>
      </c>
      <c r="I230" s="292">
        <f t="shared" si="469"/>
        <v>31</v>
      </c>
      <c r="J230" s="289">
        <f t="shared" si="469"/>
        <v>43404</v>
      </c>
      <c r="K230" s="298"/>
      <c r="L230" s="187">
        <f t="shared" si="471"/>
        <v>0</v>
      </c>
      <c r="M230" s="186">
        <f t="shared" si="472"/>
        <v>0</v>
      </c>
      <c r="N230" s="385"/>
      <c r="O230" s="185">
        <f t="shared" si="474"/>
        <v>10</v>
      </c>
      <c r="R230" s="186"/>
      <c r="S230" s="186"/>
      <c r="T230" s="149"/>
      <c r="U230" s="149">
        <f t="shared" si="485"/>
        <v>0</v>
      </c>
      <c r="V230" s="149">
        <f t="shared" ref="V230:CG230" si="528">(V$14&lt;$J230)*U230*(1+$G230*($H230=V$16))+(V$14=$J230)*$M230*$E230+(V$14&gt;$J230)*U230*(1+$N230*($O230=V$16))</f>
        <v>0</v>
      </c>
      <c r="W230" s="149">
        <f t="shared" si="528"/>
        <v>0</v>
      </c>
      <c r="X230" s="149">
        <f t="shared" si="528"/>
        <v>0</v>
      </c>
      <c r="Y230" s="149">
        <f t="shared" si="528"/>
        <v>0</v>
      </c>
      <c r="Z230" s="149">
        <f t="shared" si="528"/>
        <v>0</v>
      </c>
      <c r="AA230" s="149">
        <f t="shared" si="528"/>
        <v>0</v>
      </c>
      <c r="AB230" s="149">
        <f t="shared" si="528"/>
        <v>0</v>
      </c>
      <c r="AC230" s="149">
        <f t="shared" si="528"/>
        <v>0</v>
      </c>
      <c r="AD230" s="149">
        <f t="shared" si="528"/>
        <v>0</v>
      </c>
      <c r="AE230" s="149">
        <f t="shared" si="528"/>
        <v>0</v>
      </c>
      <c r="AF230" s="149">
        <f t="shared" si="528"/>
        <v>0</v>
      </c>
      <c r="AG230" s="149">
        <f t="shared" si="528"/>
        <v>0</v>
      </c>
      <c r="AH230" s="149">
        <f t="shared" si="528"/>
        <v>0</v>
      </c>
      <c r="AI230" s="149">
        <f t="shared" si="528"/>
        <v>0</v>
      </c>
      <c r="AJ230" s="149">
        <f t="shared" si="528"/>
        <v>0</v>
      </c>
      <c r="AK230" s="149">
        <f t="shared" si="528"/>
        <v>0</v>
      </c>
      <c r="AL230" s="149">
        <f t="shared" si="528"/>
        <v>0</v>
      </c>
      <c r="AM230" s="149">
        <f t="shared" si="528"/>
        <v>0</v>
      </c>
      <c r="AN230" s="149">
        <f t="shared" si="528"/>
        <v>0</v>
      </c>
      <c r="AO230" s="149">
        <f t="shared" si="528"/>
        <v>0</v>
      </c>
      <c r="AP230" s="149">
        <f t="shared" si="528"/>
        <v>0</v>
      </c>
      <c r="AQ230" s="149">
        <f>(AQ$14&lt;$J230)*AP230*(1+$G230*($H230=AQ$16))+(AQ$14=$J230)*$M230*$E230+(AQ$14&gt;$J230)*AP230*(1+$N230*($O230=AQ$16))</f>
        <v>0</v>
      </c>
      <c r="AR230" s="149">
        <f t="shared" si="528"/>
        <v>0</v>
      </c>
      <c r="AS230" s="149">
        <f t="shared" si="528"/>
        <v>0</v>
      </c>
      <c r="AT230" s="149">
        <f t="shared" si="528"/>
        <v>0</v>
      </c>
      <c r="AU230" s="149">
        <f t="shared" si="528"/>
        <v>0</v>
      </c>
      <c r="AV230" s="149">
        <f t="shared" si="528"/>
        <v>0</v>
      </c>
      <c r="AW230" s="149">
        <f t="shared" si="528"/>
        <v>0</v>
      </c>
      <c r="AX230" s="149">
        <f t="shared" si="528"/>
        <v>0</v>
      </c>
      <c r="AY230" s="149">
        <f t="shared" si="528"/>
        <v>0</v>
      </c>
      <c r="AZ230" s="149">
        <f t="shared" si="528"/>
        <v>0</v>
      </c>
      <c r="BA230" s="149">
        <f t="shared" si="528"/>
        <v>0</v>
      </c>
      <c r="BB230" s="149">
        <f t="shared" si="528"/>
        <v>0</v>
      </c>
      <c r="BC230" s="149">
        <f t="shared" si="528"/>
        <v>0</v>
      </c>
      <c r="BD230" s="149">
        <f t="shared" si="528"/>
        <v>0</v>
      </c>
      <c r="BE230" s="149">
        <f t="shared" si="528"/>
        <v>0</v>
      </c>
      <c r="BF230" s="149">
        <f t="shared" si="528"/>
        <v>0</v>
      </c>
      <c r="BG230" s="149">
        <f t="shared" si="528"/>
        <v>0</v>
      </c>
      <c r="BH230" s="149">
        <f t="shared" si="528"/>
        <v>0</v>
      </c>
      <c r="BI230" s="149">
        <f t="shared" si="528"/>
        <v>0</v>
      </c>
      <c r="BJ230" s="149">
        <f t="shared" si="528"/>
        <v>0</v>
      </c>
      <c r="BK230" s="149">
        <f t="shared" si="528"/>
        <v>0</v>
      </c>
      <c r="BL230" s="149">
        <f t="shared" si="528"/>
        <v>0</v>
      </c>
      <c r="BM230" s="149">
        <f t="shared" si="528"/>
        <v>0</v>
      </c>
      <c r="BN230" s="149">
        <f t="shared" si="528"/>
        <v>0</v>
      </c>
      <c r="BO230" s="149">
        <f t="shared" si="528"/>
        <v>0</v>
      </c>
      <c r="BP230" s="149">
        <f t="shared" si="528"/>
        <v>0</v>
      </c>
      <c r="BQ230" s="149">
        <f t="shared" si="528"/>
        <v>0</v>
      </c>
      <c r="BR230" s="149">
        <f t="shared" si="528"/>
        <v>0</v>
      </c>
      <c r="BS230" s="149">
        <f t="shared" si="528"/>
        <v>0</v>
      </c>
      <c r="BT230" s="149">
        <f t="shared" si="528"/>
        <v>0</v>
      </c>
      <c r="BU230" s="149">
        <f t="shared" si="528"/>
        <v>0</v>
      </c>
      <c r="BV230" s="149">
        <f t="shared" si="528"/>
        <v>0</v>
      </c>
      <c r="BW230" s="149">
        <f t="shared" si="528"/>
        <v>0</v>
      </c>
      <c r="BX230" s="149">
        <f t="shared" si="528"/>
        <v>0</v>
      </c>
      <c r="BY230" s="149">
        <f t="shared" si="528"/>
        <v>0</v>
      </c>
      <c r="BZ230" s="149">
        <f t="shared" si="528"/>
        <v>0</v>
      </c>
      <c r="CA230" s="149">
        <f t="shared" si="528"/>
        <v>0</v>
      </c>
      <c r="CB230" s="149">
        <f t="shared" si="528"/>
        <v>0</v>
      </c>
      <c r="CC230" s="149">
        <f t="shared" si="528"/>
        <v>0</v>
      </c>
      <c r="CD230" s="149">
        <f t="shared" si="528"/>
        <v>0</v>
      </c>
      <c r="CE230" s="149">
        <f t="shared" si="528"/>
        <v>0</v>
      </c>
      <c r="CF230" s="149">
        <f t="shared" si="528"/>
        <v>0</v>
      </c>
      <c r="CG230" s="149">
        <f t="shared" si="528"/>
        <v>0</v>
      </c>
      <c r="CH230" s="149">
        <f t="shared" ref="CH230:ES230" si="529">(CH$14&lt;$J230)*CG230*(1+$G230*($H230=CH$16))+(CH$14=$J230)*$M230*$E230+(CH$14&gt;$J230)*CG230*(1+$N230*($O230=CH$16))</f>
        <v>0</v>
      </c>
      <c r="CI230" s="149">
        <f t="shared" si="529"/>
        <v>0</v>
      </c>
      <c r="CJ230" s="149">
        <f t="shared" si="529"/>
        <v>0</v>
      </c>
      <c r="CK230" s="149">
        <f t="shared" si="529"/>
        <v>0</v>
      </c>
      <c r="CL230" s="149">
        <f t="shared" si="529"/>
        <v>0</v>
      </c>
      <c r="CM230" s="149">
        <f t="shared" si="529"/>
        <v>0</v>
      </c>
      <c r="CN230" s="149">
        <f t="shared" si="529"/>
        <v>0</v>
      </c>
      <c r="CO230" s="149">
        <f t="shared" si="529"/>
        <v>0</v>
      </c>
      <c r="CP230" s="149">
        <f t="shared" si="529"/>
        <v>0</v>
      </c>
      <c r="CQ230" s="149">
        <f t="shared" si="529"/>
        <v>0</v>
      </c>
      <c r="CR230" s="149">
        <f t="shared" si="529"/>
        <v>0</v>
      </c>
      <c r="CS230" s="149">
        <f t="shared" si="529"/>
        <v>0</v>
      </c>
      <c r="CT230" s="149">
        <f t="shared" si="529"/>
        <v>0</v>
      </c>
      <c r="CU230" s="149">
        <f t="shared" si="529"/>
        <v>0</v>
      </c>
      <c r="CV230" s="149">
        <f t="shared" si="529"/>
        <v>0</v>
      </c>
      <c r="CW230" s="149">
        <f t="shared" si="529"/>
        <v>0</v>
      </c>
      <c r="CX230" s="149">
        <f t="shared" si="529"/>
        <v>0</v>
      </c>
      <c r="CY230" s="149">
        <f t="shared" si="529"/>
        <v>0</v>
      </c>
      <c r="CZ230" s="149">
        <f t="shared" si="529"/>
        <v>0</v>
      </c>
      <c r="DA230" s="149">
        <f t="shared" si="529"/>
        <v>0</v>
      </c>
      <c r="DB230" s="149">
        <f t="shared" si="529"/>
        <v>0</v>
      </c>
      <c r="DC230" s="149">
        <f t="shared" si="529"/>
        <v>0</v>
      </c>
      <c r="DD230" s="149">
        <f t="shared" si="529"/>
        <v>0</v>
      </c>
      <c r="DE230" s="149">
        <f t="shared" si="529"/>
        <v>0</v>
      </c>
      <c r="DF230" s="149">
        <f t="shared" si="529"/>
        <v>0</v>
      </c>
      <c r="DG230" s="149">
        <f t="shared" si="529"/>
        <v>0</v>
      </c>
      <c r="DH230" s="149">
        <f t="shared" si="529"/>
        <v>0</v>
      </c>
      <c r="DI230" s="149">
        <f t="shared" si="529"/>
        <v>0</v>
      </c>
      <c r="DJ230" s="149">
        <f t="shared" si="529"/>
        <v>0</v>
      </c>
      <c r="DK230" s="149">
        <f t="shared" si="529"/>
        <v>0</v>
      </c>
      <c r="DL230" s="149">
        <f t="shared" si="529"/>
        <v>0</v>
      </c>
      <c r="DM230" s="149">
        <f t="shared" si="529"/>
        <v>0</v>
      </c>
      <c r="DN230" s="149">
        <f t="shared" si="529"/>
        <v>0</v>
      </c>
      <c r="DO230" s="149">
        <f t="shared" si="529"/>
        <v>0</v>
      </c>
      <c r="DP230" s="149">
        <f t="shared" si="529"/>
        <v>0</v>
      </c>
      <c r="DQ230" s="149">
        <f t="shared" si="529"/>
        <v>0</v>
      </c>
      <c r="DR230" s="149">
        <f t="shared" si="529"/>
        <v>0</v>
      </c>
      <c r="DS230" s="149">
        <f t="shared" si="529"/>
        <v>0</v>
      </c>
      <c r="DT230" s="149">
        <f t="shared" si="529"/>
        <v>0</v>
      </c>
      <c r="DU230" s="149">
        <f t="shared" si="529"/>
        <v>0</v>
      </c>
      <c r="DV230" s="149">
        <f t="shared" si="529"/>
        <v>0</v>
      </c>
      <c r="DW230" s="149">
        <f t="shared" si="529"/>
        <v>0</v>
      </c>
      <c r="DX230" s="149">
        <f t="shared" si="529"/>
        <v>0</v>
      </c>
      <c r="DY230" s="149">
        <f t="shared" si="529"/>
        <v>0</v>
      </c>
      <c r="DZ230" s="149">
        <f t="shared" si="529"/>
        <v>0</v>
      </c>
      <c r="EA230" s="149">
        <f t="shared" si="529"/>
        <v>0</v>
      </c>
      <c r="EB230" s="149">
        <f t="shared" si="529"/>
        <v>0</v>
      </c>
      <c r="EC230" s="149">
        <f t="shared" si="529"/>
        <v>0</v>
      </c>
      <c r="ED230" s="149">
        <f t="shared" si="529"/>
        <v>0</v>
      </c>
      <c r="EE230" s="149">
        <f t="shared" si="529"/>
        <v>0</v>
      </c>
      <c r="EF230" s="149">
        <f t="shared" si="529"/>
        <v>0</v>
      </c>
      <c r="EG230" s="149">
        <f t="shared" si="529"/>
        <v>0</v>
      </c>
      <c r="EH230" s="149">
        <f t="shared" si="529"/>
        <v>0</v>
      </c>
      <c r="EI230" s="149">
        <f t="shared" si="529"/>
        <v>0</v>
      </c>
      <c r="EJ230" s="149">
        <f t="shared" si="529"/>
        <v>0</v>
      </c>
      <c r="EK230" s="149">
        <f t="shared" si="529"/>
        <v>0</v>
      </c>
      <c r="EL230" s="149">
        <f t="shared" si="529"/>
        <v>0</v>
      </c>
      <c r="EM230" s="149">
        <f t="shared" si="529"/>
        <v>0</v>
      </c>
      <c r="EN230" s="149">
        <f t="shared" si="529"/>
        <v>0</v>
      </c>
      <c r="EO230" s="149">
        <f t="shared" si="529"/>
        <v>0</v>
      </c>
      <c r="EP230" s="149">
        <f t="shared" si="529"/>
        <v>0</v>
      </c>
      <c r="EQ230" s="149">
        <f t="shared" si="529"/>
        <v>0</v>
      </c>
      <c r="ER230" s="149">
        <f t="shared" si="529"/>
        <v>0</v>
      </c>
      <c r="ES230" s="149">
        <f t="shared" si="529"/>
        <v>0</v>
      </c>
      <c r="ET230" s="149">
        <f t="shared" ref="ET230:EV230" si="530">(ET$14&lt;$J230)*ES230*(1+$G230*($H230=ET$16))+(ET$14=$J230)*$M230*$E230+(ET$14&gt;$J230)*ES230*(1+$N230*($O230=ET$16))</f>
        <v>0</v>
      </c>
      <c r="EU230" s="149">
        <f t="shared" si="530"/>
        <v>0</v>
      </c>
      <c r="EV230" s="149">
        <f t="shared" si="530"/>
        <v>0</v>
      </c>
      <c r="EW230" s="149">
        <f t="shared" si="479"/>
        <v>0</v>
      </c>
      <c r="EX230" s="149">
        <f t="shared" si="480"/>
        <v>0</v>
      </c>
      <c r="EY230" s="149">
        <f t="shared" si="481"/>
        <v>0</v>
      </c>
      <c r="EZ230" s="149">
        <f t="shared" si="482"/>
        <v>0</v>
      </c>
      <c r="FA230" s="149">
        <f t="shared" si="483"/>
        <v>0</v>
      </c>
      <c r="FB230" s="149">
        <f t="shared" si="484"/>
        <v>0</v>
      </c>
    </row>
    <row r="231" spans="2:158" ht="11.25" customHeight="1" outlineLevel="1" x14ac:dyDescent="0.2">
      <c r="B231" s="149"/>
      <c r="C231" s="288">
        <f t="shared" si="468"/>
        <v>17</v>
      </c>
      <c r="D231" s="288">
        <f t="shared" si="468"/>
        <v>0</v>
      </c>
      <c r="E231" s="291">
        <f t="shared" si="468"/>
        <v>0</v>
      </c>
      <c r="F231" s="297"/>
      <c r="G231" s="385"/>
      <c r="H231" s="185">
        <f t="shared" si="469"/>
        <v>2</v>
      </c>
      <c r="I231" s="292">
        <f t="shared" si="469"/>
        <v>31</v>
      </c>
      <c r="J231" s="289">
        <f t="shared" si="469"/>
        <v>43404</v>
      </c>
      <c r="K231" s="298"/>
      <c r="L231" s="187">
        <f t="shared" si="471"/>
        <v>0</v>
      </c>
      <c r="M231" s="186">
        <f t="shared" si="472"/>
        <v>0</v>
      </c>
      <c r="N231" s="385"/>
      <c r="O231" s="185">
        <f t="shared" si="474"/>
        <v>10</v>
      </c>
      <c r="R231" s="186"/>
      <c r="S231" s="186"/>
      <c r="T231" s="149"/>
      <c r="U231" s="149">
        <f t="shared" si="485"/>
        <v>0</v>
      </c>
      <c r="V231" s="149">
        <f t="shared" ref="V231:CG231" si="531">(V$14&lt;$J231)*U231*(1+$G231*($H231=V$16))+(V$14=$J231)*$M231*$E231+(V$14&gt;$J231)*U231*(1+$N231*($O231=V$16))</f>
        <v>0</v>
      </c>
      <c r="W231" s="149">
        <f t="shared" si="531"/>
        <v>0</v>
      </c>
      <c r="X231" s="149">
        <f t="shared" si="531"/>
        <v>0</v>
      </c>
      <c r="Y231" s="149">
        <f t="shared" si="531"/>
        <v>0</v>
      </c>
      <c r="Z231" s="149">
        <f t="shared" si="531"/>
        <v>0</v>
      </c>
      <c r="AA231" s="149">
        <f t="shared" si="531"/>
        <v>0</v>
      </c>
      <c r="AB231" s="149">
        <f t="shared" si="531"/>
        <v>0</v>
      </c>
      <c r="AC231" s="149">
        <f t="shared" si="531"/>
        <v>0</v>
      </c>
      <c r="AD231" s="149">
        <f t="shared" si="531"/>
        <v>0</v>
      </c>
      <c r="AE231" s="149">
        <f t="shared" si="531"/>
        <v>0</v>
      </c>
      <c r="AF231" s="149">
        <f t="shared" si="531"/>
        <v>0</v>
      </c>
      <c r="AG231" s="149">
        <f t="shared" si="531"/>
        <v>0</v>
      </c>
      <c r="AH231" s="149">
        <f t="shared" si="531"/>
        <v>0</v>
      </c>
      <c r="AI231" s="149">
        <f t="shared" si="531"/>
        <v>0</v>
      </c>
      <c r="AJ231" s="149">
        <f t="shared" si="531"/>
        <v>0</v>
      </c>
      <c r="AK231" s="149">
        <f t="shared" si="531"/>
        <v>0</v>
      </c>
      <c r="AL231" s="149">
        <f t="shared" si="531"/>
        <v>0</v>
      </c>
      <c r="AM231" s="149">
        <f t="shared" si="531"/>
        <v>0</v>
      </c>
      <c r="AN231" s="149">
        <f t="shared" si="531"/>
        <v>0</v>
      </c>
      <c r="AO231" s="149">
        <f t="shared" si="531"/>
        <v>0</v>
      </c>
      <c r="AP231" s="149">
        <f t="shared" si="531"/>
        <v>0</v>
      </c>
      <c r="AQ231" s="149">
        <f t="shared" si="531"/>
        <v>0</v>
      </c>
      <c r="AR231" s="149">
        <f t="shared" si="531"/>
        <v>0</v>
      </c>
      <c r="AS231" s="149">
        <f t="shared" si="531"/>
        <v>0</v>
      </c>
      <c r="AT231" s="149">
        <f t="shared" si="531"/>
        <v>0</v>
      </c>
      <c r="AU231" s="149">
        <f t="shared" si="531"/>
        <v>0</v>
      </c>
      <c r="AV231" s="149">
        <f t="shared" si="531"/>
        <v>0</v>
      </c>
      <c r="AW231" s="149">
        <f t="shared" si="531"/>
        <v>0</v>
      </c>
      <c r="AX231" s="149">
        <f t="shared" si="531"/>
        <v>0</v>
      </c>
      <c r="AY231" s="149">
        <f t="shared" si="531"/>
        <v>0</v>
      </c>
      <c r="AZ231" s="149">
        <f t="shared" si="531"/>
        <v>0</v>
      </c>
      <c r="BA231" s="149">
        <f t="shared" si="531"/>
        <v>0</v>
      </c>
      <c r="BB231" s="149">
        <f t="shared" si="531"/>
        <v>0</v>
      </c>
      <c r="BC231" s="149">
        <f t="shared" si="531"/>
        <v>0</v>
      </c>
      <c r="BD231" s="149">
        <f t="shared" si="531"/>
        <v>0</v>
      </c>
      <c r="BE231" s="149">
        <f t="shared" si="531"/>
        <v>0</v>
      </c>
      <c r="BF231" s="149">
        <f t="shared" si="531"/>
        <v>0</v>
      </c>
      <c r="BG231" s="149">
        <f t="shared" si="531"/>
        <v>0</v>
      </c>
      <c r="BH231" s="149">
        <f t="shared" si="531"/>
        <v>0</v>
      </c>
      <c r="BI231" s="149">
        <f t="shared" si="531"/>
        <v>0</v>
      </c>
      <c r="BJ231" s="149">
        <f t="shared" si="531"/>
        <v>0</v>
      </c>
      <c r="BK231" s="149">
        <f t="shared" si="531"/>
        <v>0</v>
      </c>
      <c r="BL231" s="149">
        <f t="shared" si="531"/>
        <v>0</v>
      </c>
      <c r="BM231" s="149">
        <f t="shared" si="531"/>
        <v>0</v>
      </c>
      <c r="BN231" s="149">
        <f t="shared" si="531"/>
        <v>0</v>
      </c>
      <c r="BO231" s="149">
        <f t="shared" si="531"/>
        <v>0</v>
      </c>
      <c r="BP231" s="149">
        <f t="shared" si="531"/>
        <v>0</v>
      </c>
      <c r="BQ231" s="149">
        <f t="shared" si="531"/>
        <v>0</v>
      </c>
      <c r="BR231" s="149">
        <f t="shared" si="531"/>
        <v>0</v>
      </c>
      <c r="BS231" s="149">
        <f t="shared" si="531"/>
        <v>0</v>
      </c>
      <c r="BT231" s="149">
        <f t="shared" si="531"/>
        <v>0</v>
      </c>
      <c r="BU231" s="149">
        <f t="shared" si="531"/>
        <v>0</v>
      </c>
      <c r="BV231" s="149">
        <f t="shared" si="531"/>
        <v>0</v>
      </c>
      <c r="BW231" s="149">
        <f t="shared" si="531"/>
        <v>0</v>
      </c>
      <c r="BX231" s="149">
        <f t="shared" si="531"/>
        <v>0</v>
      </c>
      <c r="BY231" s="149">
        <f t="shared" si="531"/>
        <v>0</v>
      </c>
      <c r="BZ231" s="149">
        <f t="shared" si="531"/>
        <v>0</v>
      </c>
      <c r="CA231" s="149">
        <f t="shared" si="531"/>
        <v>0</v>
      </c>
      <c r="CB231" s="149">
        <f t="shared" si="531"/>
        <v>0</v>
      </c>
      <c r="CC231" s="149">
        <f t="shared" si="531"/>
        <v>0</v>
      </c>
      <c r="CD231" s="149">
        <f t="shared" si="531"/>
        <v>0</v>
      </c>
      <c r="CE231" s="149">
        <f t="shared" si="531"/>
        <v>0</v>
      </c>
      <c r="CF231" s="149">
        <f t="shared" si="531"/>
        <v>0</v>
      </c>
      <c r="CG231" s="149">
        <f t="shared" si="531"/>
        <v>0</v>
      </c>
      <c r="CH231" s="149">
        <f t="shared" ref="CH231:ES231" si="532">(CH$14&lt;$J231)*CG231*(1+$G231*($H231=CH$16))+(CH$14=$J231)*$M231*$E231+(CH$14&gt;$J231)*CG231*(1+$N231*($O231=CH$16))</f>
        <v>0</v>
      </c>
      <c r="CI231" s="149">
        <f t="shared" si="532"/>
        <v>0</v>
      </c>
      <c r="CJ231" s="149">
        <f t="shared" si="532"/>
        <v>0</v>
      </c>
      <c r="CK231" s="149">
        <f t="shared" si="532"/>
        <v>0</v>
      </c>
      <c r="CL231" s="149">
        <f t="shared" si="532"/>
        <v>0</v>
      </c>
      <c r="CM231" s="149">
        <f t="shared" si="532"/>
        <v>0</v>
      </c>
      <c r="CN231" s="149">
        <f t="shared" si="532"/>
        <v>0</v>
      </c>
      <c r="CO231" s="149">
        <f t="shared" si="532"/>
        <v>0</v>
      </c>
      <c r="CP231" s="149">
        <f t="shared" si="532"/>
        <v>0</v>
      </c>
      <c r="CQ231" s="149">
        <f t="shared" si="532"/>
        <v>0</v>
      </c>
      <c r="CR231" s="149">
        <f t="shared" si="532"/>
        <v>0</v>
      </c>
      <c r="CS231" s="149">
        <f t="shared" si="532"/>
        <v>0</v>
      </c>
      <c r="CT231" s="149">
        <f t="shared" si="532"/>
        <v>0</v>
      </c>
      <c r="CU231" s="149">
        <f t="shared" si="532"/>
        <v>0</v>
      </c>
      <c r="CV231" s="149">
        <f t="shared" si="532"/>
        <v>0</v>
      </c>
      <c r="CW231" s="149">
        <f t="shared" si="532"/>
        <v>0</v>
      </c>
      <c r="CX231" s="149">
        <f t="shared" si="532"/>
        <v>0</v>
      </c>
      <c r="CY231" s="149">
        <f t="shared" si="532"/>
        <v>0</v>
      </c>
      <c r="CZ231" s="149">
        <f t="shared" si="532"/>
        <v>0</v>
      </c>
      <c r="DA231" s="149">
        <f t="shared" si="532"/>
        <v>0</v>
      </c>
      <c r="DB231" s="149">
        <f t="shared" si="532"/>
        <v>0</v>
      </c>
      <c r="DC231" s="149">
        <f t="shared" si="532"/>
        <v>0</v>
      </c>
      <c r="DD231" s="149">
        <f t="shared" si="532"/>
        <v>0</v>
      </c>
      <c r="DE231" s="149">
        <f t="shared" si="532"/>
        <v>0</v>
      </c>
      <c r="DF231" s="149">
        <f t="shared" si="532"/>
        <v>0</v>
      </c>
      <c r="DG231" s="149">
        <f t="shared" si="532"/>
        <v>0</v>
      </c>
      <c r="DH231" s="149">
        <f t="shared" si="532"/>
        <v>0</v>
      </c>
      <c r="DI231" s="149">
        <f t="shared" si="532"/>
        <v>0</v>
      </c>
      <c r="DJ231" s="149">
        <f t="shared" si="532"/>
        <v>0</v>
      </c>
      <c r="DK231" s="149">
        <f t="shared" si="532"/>
        <v>0</v>
      </c>
      <c r="DL231" s="149">
        <f t="shared" si="532"/>
        <v>0</v>
      </c>
      <c r="DM231" s="149">
        <f t="shared" si="532"/>
        <v>0</v>
      </c>
      <c r="DN231" s="149">
        <f t="shared" si="532"/>
        <v>0</v>
      </c>
      <c r="DO231" s="149">
        <f t="shared" si="532"/>
        <v>0</v>
      </c>
      <c r="DP231" s="149">
        <f t="shared" si="532"/>
        <v>0</v>
      </c>
      <c r="DQ231" s="149">
        <f t="shared" si="532"/>
        <v>0</v>
      </c>
      <c r="DR231" s="149">
        <f t="shared" si="532"/>
        <v>0</v>
      </c>
      <c r="DS231" s="149">
        <f t="shared" si="532"/>
        <v>0</v>
      </c>
      <c r="DT231" s="149">
        <f t="shared" si="532"/>
        <v>0</v>
      </c>
      <c r="DU231" s="149">
        <f t="shared" si="532"/>
        <v>0</v>
      </c>
      <c r="DV231" s="149">
        <f t="shared" si="532"/>
        <v>0</v>
      </c>
      <c r="DW231" s="149">
        <f t="shared" si="532"/>
        <v>0</v>
      </c>
      <c r="DX231" s="149">
        <f t="shared" si="532"/>
        <v>0</v>
      </c>
      <c r="DY231" s="149">
        <f t="shared" si="532"/>
        <v>0</v>
      </c>
      <c r="DZ231" s="149">
        <f t="shared" si="532"/>
        <v>0</v>
      </c>
      <c r="EA231" s="149">
        <f t="shared" si="532"/>
        <v>0</v>
      </c>
      <c r="EB231" s="149">
        <f t="shared" si="532"/>
        <v>0</v>
      </c>
      <c r="EC231" s="149">
        <f t="shared" si="532"/>
        <v>0</v>
      </c>
      <c r="ED231" s="149">
        <f t="shared" si="532"/>
        <v>0</v>
      </c>
      <c r="EE231" s="149">
        <f t="shared" si="532"/>
        <v>0</v>
      </c>
      <c r="EF231" s="149">
        <f t="shared" si="532"/>
        <v>0</v>
      </c>
      <c r="EG231" s="149">
        <f t="shared" si="532"/>
        <v>0</v>
      </c>
      <c r="EH231" s="149">
        <f t="shared" si="532"/>
        <v>0</v>
      </c>
      <c r="EI231" s="149">
        <f t="shared" si="532"/>
        <v>0</v>
      </c>
      <c r="EJ231" s="149">
        <f t="shared" si="532"/>
        <v>0</v>
      </c>
      <c r="EK231" s="149">
        <f t="shared" si="532"/>
        <v>0</v>
      </c>
      <c r="EL231" s="149">
        <f t="shared" si="532"/>
        <v>0</v>
      </c>
      <c r="EM231" s="149">
        <f t="shared" si="532"/>
        <v>0</v>
      </c>
      <c r="EN231" s="149">
        <f t="shared" si="532"/>
        <v>0</v>
      </c>
      <c r="EO231" s="149">
        <f t="shared" si="532"/>
        <v>0</v>
      </c>
      <c r="EP231" s="149">
        <f t="shared" si="532"/>
        <v>0</v>
      </c>
      <c r="EQ231" s="149">
        <f t="shared" si="532"/>
        <v>0</v>
      </c>
      <c r="ER231" s="149">
        <f t="shared" si="532"/>
        <v>0</v>
      </c>
      <c r="ES231" s="149">
        <f t="shared" si="532"/>
        <v>0</v>
      </c>
      <c r="ET231" s="149">
        <f t="shared" ref="ET231:EV231" si="533">(ET$14&lt;$J231)*ES231*(1+$G231*($H231=ET$16))+(ET$14=$J231)*$M231*$E231+(ET$14&gt;$J231)*ES231*(1+$N231*($O231=ET$16))</f>
        <v>0</v>
      </c>
      <c r="EU231" s="149">
        <f t="shared" si="533"/>
        <v>0</v>
      </c>
      <c r="EV231" s="149">
        <f t="shared" si="533"/>
        <v>0</v>
      </c>
      <c r="EW231" s="149">
        <f t="shared" si="479"/>
        <v>0</v>
      </c>
      <c r="EX231" s="149">
        <f t="shared" si="480"/>
        <v>0</v>
      </c>
      <c r="EY231" s="149">
        <f t="shared" si="481"/>
        <v>0</v>
      </c>
      <c r="EZ231" s="149">
        <f t="shared" si="482"/>
        <v>0</v>
      </c>
      <c r="FA231" s="149">
        <f t="shared" si="483"/>
        <v>0</v>
      </c>
      <c r="FB231" s="149">
        <f t="shared" si="484"/>
        <v>0</v>
      </c>
    </row>
    <row r="232" spans="2:158" ht="11.25" customHeight="1" outlineLevel="1" x14ac:dyDescent="0.2">
      <c r="B232" s="149"/>
      <c r="C232" s="288">
        <f t="shared" si="468"/>
        <v>18</v>
      </c>
      <c r="D232" s="288">
        <f t="shared" si="468"/>
        <v>0</v>
      </c>
      <c r="E232" s="291">
        <f t="shared" si="468"/>
        <v>0</v>
      </c>
      <c r="F232" s="297"/>
      <c r="G232" s="385"/>
      <c r="H232" s="185">
        <f t="shared" si="469"/>
        <v>2</v>
      </c>
      <c r="I232" s="292">
        <f t="shared" si="469"/>
        <v>31</v>
      </c>
      <c r="J232" s="289">
        <f t="shared" si="469"/>
        <v>43404</v>
      </c>
      <c r="K232" s="298"/>
      <c r="L232" s="187">
        <f t="shared" si="471"/>
        <v>0</v>
      </c>
      <c r="M232" s="186">
        <f t="shared" si="472"/>
        <v>0</v>
      </c>
      <c r="N232" s="385"/>
      <c r="O232" s="185">
        <f t="shared" si="474"/>
        <v>10</v>
      </c>
      <c r="R232" s="186"/>
      <c r="S232" s="186"/>
      <c r="T232" s="149"/>
      <c r="U232" s="149">
        <f t="shared" si="485"/>
        <v>0</v>
      </c>
      <c r="V232" s="149">
        <f t="shared" ref="V232:CG232" si="534">(V$14&lt;$J232)*U232*(1+$G232*($H232=V$16))+(V$14=$J232)*$M232*$E232+(V$14&gt;$J232)*U232*(1+$N232*($O232=V$16))</f>
        <v>0</v>
      </c>
      <c r="W232" s="149">
        <f t="shared" si="534"/>
        <v>0</v>
      </c>
      <c r="X232" s="149">
        <f t="shared" si="534"/>
        <v>0</v>
      </c>
      <c r="Y232" s="149">
        <f t="shared" si="534"/>
        <v>0</v>
      </c>
      <c r="Z232" s="149">
        <f t="shared" si="534"/>
        <v>0</v>
      </c>
      <c r="AA232" s="149">
        <f t="shared" si="534"/>
        <v>0</v>
      </c>
      <c r="AB232" s="149">
        <f t="shared" si="534"/>
        <v>0</v>
      </c>
      <c r="AC232" s="149">
        <f t="shared" si="534"/>
        <v>0</v>
      </c>
      <c r="AD232" s="149">
        <f t="shared" si="534"/>
        <v>0</v>
      </c>
      <c r="AE232" s="149">
        <f t="shared" si="534"/>
        <v>0</v>
      </c>
      <c r="AF232" s="149">
        <f t="shared" si="534"/>
        <v>0</v>
      </c>
      <c r="AG232" s="149">
        <f t="shared" si="534"/>
        <v>0</v>
      </c>
      <c r="AH232" s="149">
        <f t="shared" si="534"/>
        <v>0</v>
      </c>
      <c r="AI232" s="149">
        <f t="shared" si="534"/>
        <v>0</v>
      </c>
      <c r="AJ232" s="149">
        <f t="shared" si="534"/>
        <v>0</v>
      </c>
      <c r="AK232" s="149">
        <f t="shared" si="534"/>
        <v>0</v>
      </c>
      <c r="AL232" s="149">
        <f t="shared" si="534"/>
        <v>0</v>
      </c>
      <c r="AM232" s="149">
        <f t="shared" si="534"/>
        <v>0</v>
      </c>
      <c r="AN232" s="149">
        <f t="shared" si="534"/>
        <v>0</v>
      </c>
      <c r="AO232" s="149">
        <f t="shared" si="534"/>
        <v>0</v>
      </c>
      <c r="AP232" s="149">
        <f t="shared" si="534"/>
        <v>0</v>
      </c>
      <c r="AQ232" s="149">
        <f t="shared" si="534"/>
        <v>0</v>
      </c>
      <c r="AR232" s="149">
        <f t="shared" si="534"/>
        <v>0</v>
      </c>
      <c r="AS232" s="149">
        <f t="shared" si="534"/>
        <v>0</v>
      </c>
      <c r="AT232" s="149">
        <f t="shared" si="534"/>
        <v>0</v>
      </c>
      <c r="AU232" s="149">
        <f t="shared" si="534"/>
        <v>0</v>
      </c>
      <c r="AV232" s="149">
        <f t="shared" si="534"/>
        <v>0</v>
      </c>
      <c r="AW232" s="149">
        <f t="shared" si="534"/>
        <v>0</v>
      </c>
      <c r="AX232" s="149">
        <f t="shared" si="534"/>
        <v>0</v>
      </c>
      <c r="AY232" s="149">
        <f t="shared" si="534"/>
        <v>0</v>
      </c>
      <c r="AZ232" s="149">
        <f t="shared" si="534"/>
        <v>0</v>
      </c>
      <c r="BA232" s="149">
        <f t="shared" si="534"/>
        <v>0</v>
      </c>
      <c r="BB232" s="149">
        <f t="shared" si="534"/>
        <v>0</v>
      </c>
      <c r="BC232" s="149">
        <f t="shared" si="534"/>
        <v>0</v>
      </c>
      <c r="BD232" s="149">
        <f t="shared" si="534"/>
        <v>0</v>
      </c>
      <c r="BE232" s="149">
        <f t="shared" si="534"/>
        <v>0</v>
      </c>
      <c r="BF232" s="149">
        <f t="shared" si="534"/>
        <v>0</v>
      </c>
      <c r="BG232" s="149">
        <f t="shared" si="534"/>
        <v>0</v>
      </c>
      <c r="BH232" s="149">
        <f t="shared" si="534"/>
        <v>0</v>
      </c>
      <c r="BI232" s="149">
        <f t="shared" si="534"/>
        <v>0</v>
      </c>
      <c r="BJ232" s="149">
        <f t="shared" si="534"/>
        <v>0</v>
      </c>
      <c r="BK232" s="149">
        <f t="shared" si="534"/>
        <v>0</v>
      </c>
      <c r="BL232" s="149">
        <f t="shared" si="534"/>
        <v>0</v>
      </c>
      <c r="BM232" s="149">
        <f t="shared" si="534"/>
        <v>0</v>
      </c>
      <c r="BN232" s="149">
        <f t="shared" si="534"/>
        <v>0</v>
      </c>
      <c r="BO232" s="149">
        <f t="shared" si="534"/>
        <v>0</v>
      </c>
      <c r="BP232" s="149">
        <f t="shared" si="534"/>
        <v>0</v>
      </c>
      <c r="BQ232" s="149">
        <f t="shared" si="534"/>
        <v>0</v>
      </c>
      <c r="BR232" s="149">
        <f t="shared" si="534"/>
        <v>0</v>
      </c>
      <c r="BS232" s="149">
        <f t="shared" si="534"/>
        <v>0</v>
      </c>
      <c r="BT232" s="149">
        <f t="shared" si="534"/>
        <v>0</v>
      </c>
      <c r="BU232" s="149">
        <f t="shared" si="534"/>
        <v>0</v>
      </c>
      <c r="BV232" s="149">
        <f t="shared" si="534"/>
        <v>0</v>
      </c>
      <c r="BW232" s="149">
        <f t="shared" si="534"/>
        <v>0</v>
      </c>
      <c r="BX232" s="149">
        <f t="shared" si="534"/>
        <v>0</v>
      </c>
      <c r="BY232" s="149">
        <f t="shared" si="534"/>
        <v>0</v>
      </c>
      <c r="BZ232" s="149">
        <f t="shared" si="534"/>
        <v>0</v>
      </c>
      <c r="CA232" s="149">
        <f t="shared" si="534"/>
        <v>0</v>
      </c>
      <c r="CB232" s="149">
        <f t="shared" si="534"/>
        <v>0</v>
      </c>
      <c r="CC232" s="149">
        <f t="shared" si="534"/>
        <v>0</v>
      </c>
      <c r="CD232" s="149">
        <f t="shared" si="534"/>
        <v>0</v>
      </c>
      <c r="CE232" s="149">
        <f t="shared" si="534"/>
        <v>0</v>
      </c>
      <c r="CF232" s="149">
        <f t="shared" si="534"/>
        <v>0</v>
      </c>
      <c r="CG232" s="149">
        <f t="shared" si="534"/>
        <v>0</v>
      </c>
      <c r="CH232" s="149">
        <f t="shared" ref="CH232:ES232" si="535">(CH$14&lt;$J232)*CG232*(1+$G232*($H232=CH$16))+(CH$14=$J232)*$M232*$E232+(CH$14&gt;$J232)*CG232*(1+$N232*($O232=CH$16))</f>
        <v>0</v>
      </c>
      <c r="CI232" s="149">
        <f t="shared" si="535"/>
        <v>0</v>
      </c>
      <c r="CJ232" s="149">
        <f t="shared" si="535"/>
        <v>0</v>
      </c>
      <c r="CK232" s="149">
        <f t="shared" si="535"/>
        <v>0</v>
      </c>
      <c r="CL232" s="149">
        <f t="shared" si="535"/>
        <v>0</v>
      </c>
      <c r="CM232" s="149">
        <f t="shared" si="535"/>
        <v>0</v>
      </c>
      <c r="CN232" s="149">
        <f t="shared" si="535"/>
        <v>0</v>
      </c>
      <c r="CO232" s="149">
        <f t="shared" si="535"/>
        <v>0</v>
      </c>
      <c r="CP232" s="149">
        <f t="shared" si="535"/>
        <v>0</v>
      </c>
      <c r="CQ232" s="149">
        <f t="shared" si="535"/>
        <v>0</v>
      </c>
      <c r="CR232" s="149">
        <f t="shared" si="535"/>
        <v>0</v>
      </c>
      <c r="CS232" s="149">
        <f t="shared" si="535"/>
        <v>0</v>
      </c>
      <c r="CT232" s="149">
        <f t="shared" si="535"/>
        <v>0</v>
      </c>
      <c r="CU232" s="149">
        <f t="shared" si="535"/>
        <v>0</v>
      </c>
      <c r="CV232" s="149">
        <f t="shared" si="535"/>
        <v>0</v>
      </c>
      <c r="CW232" s="149">
        <f t="shared" si="535"/>
        <v>0</v>
      </c>
      <c r="CX232" s="149">
        <f t="shared" si="535"/>
        <v>0</v>
      </c>
      <c r="CY232" s="149">
        <f t="shared" si="535"/>
        <v>0</v>
      </c>
      <c r="CZ232" s="149">
        <f t="shared" si="535"/>
        <v>0</v>
      </c>
      <c r="DA232" s="149">
        <f t="shared" si="535"/>
        <v>0</v>
      </c>
      <c r="DB232" s="149">
        <f t="shared" si="535"/>
        <v>0</v>
      </c>
      <c r="DC232" s="149">
        <f t="shared" si="535"/>
        <v>0</v>
      </c>
      <c r="DD232" s="149">
        <f t="shared" si="535"/>
        <v>0</v>
      </c>
      <c r="DE232" s="149">
        <f t="shared" si="535"/>
        <v>0</v>
      </c>
      <c r="DF232" s="149">
        <f t="shared" si="535"/>
        <v>0</v>
      </c>
      <c r="DG232" s="149">
        <f t="shared" si="535"/>
        <v>0</v>
      </c>
      <c r="DH232" s="149">
        <f t="shared" si="535"/>
        <v>0</v>
      </c>
      <c r="DI232" s="149">
        <f t="shared" si="535"/>
        <v>0</v>
      </c>
      <c r="DJ232" s="149">
        <f t="shared" si="535"/>
        <v>0</v>
      </c>
      <c r="DK232" s="149">
        <f t="shared" si="535"/>
        <v>0</v>
      </c>
      <c r="DL232" s="149">
        <f t="shared" si="535"/>
        <v>0</v>
      </c>
      <c r="DM232" s="149">
        <f t="shared" si="535"/>
        <v>0</v>
      </c>
      <c r="DN232" s="149">
        <f t="shared" si="535"/>
        <v>0</v>
      </c>
      <c r="DO232" s="149">
        <f t="shared" si="535"/>
        <v>0</v>
      </c>
      <c r="DP232" s="149">
        <f t="shared" si="535"/>
        <v>0</v>
      </c>
      <c r="DQ232" s="149">
        <f t="shared" si="535"/>
        <v>0</v>
      </c>
      <c r="DR232" s="149">
        <f t="shared" si="535"/>
        <v>0</v>
      </c>
      <c r="DS232" s="149">
        <f t="shared" si="535"/>
        <v>0</v>
      </c>
      <c r="DT232" s="149">
        <f t="shared" si="535"/>
        <v>0</v>
      </c>
      <c r="DU232" s="149">
        <f t="shared" si="535"/>
        <v>0</v>
      </c>
      <c r="DV232" s="149">
        <f t="shared" si="535"/>
        <v>0</v>
      </c>
      <c r="DW232" s="149">
        <f t="shared" si="535"/>
        <v>0</v>
      </c>
      <c r="DX232" s="149">
        <f t="shared" si="535"/>
        <v>0</v>
      </c>
      <c r="DY232" s="149">
        <f t="shared" si="535"/>
        <v>0</v>
      </c>
      <c r="DZ232" s="149">
        <f t="shared" si="535"/>
        <v>0</v>
      </c>
      <c r="EA232" s="149">
        <f t="shared" si="535"/>
        <v>0</v>
      </c>
      <c r="EB232" s="149">
        <f t="shared" si="535"/>
        <v>0</v>
      </c>
      <c r="EC232" s="149">
        <f t="shared" si="535"/>
        <v>0</v>
      </c>
      <c r="ED232" s="149">
        <f t="shared" si="535"/>
        <v>0</v>
      </c>
      <c r="EE232" s="149">
        <f t="shared" si="535"/>
        <v>0</v>
      </c>
      <c r="EF232" s="149">
        <f t="shared" si="535"/>
        <v>0</v>
      </c>
      <c r="EG232" s="149">
        <f t="shared" si="535"/>
        <v>0</v>
      </c>
      <c r="EH232" s="149">
        <f t="shared" si="535"/>
        <v>0</v>
      </c>
      <c r="EI232" s="149">
        <f t="shared" si="535"/>
        <v>0</v>
      </c>
      <c r="EJ232" s="149">
        <f t="shared" si="535"/>
        <v>0</v>
      </c>
      <c r="EK232" s="149">
        <f t="shared" si="535"/>
        <v>0</v>
      </c>
      <c r="EL232" s="149">
        <f t="shared" si="535"/>
        <v>0</v>
      </c>
      <c r="EM232" s="149">
        <f t="shared" si="535"/>
        <v>0</v>
      </c>
      <c r="EN232" s="149">
        <f t="shared" si="535"/>
        <v>0</v>
      </c>
      <c r="EO232" s="149">
        <f t="shared" si="535"/>
        <v>0</v>
      </c>
      <c r="EP232" s="149">
        <f t="shared" si="535"/>
        <v>0</v>
      </c>
      <c r="EQ232" s="149">
        <f t="shared" si="535"/>
        <v>0</v>
      </c>
      <c r="ER232" s="149">
        <f t="shared" si="535"/>
        <v>0</v>
      </c>
      <c r="ES232" s="149">
        <f t="shared" si="535"/>
        <v>0</v>
      </c>
      <c r="ET232" s="149">
        <f t="shared" ref="ET232:EV232" si="536">(ET$14&lt;$J232)*ES232*(1+$G232*($H232=ET$16))+(ET$14=$J232)*$M232*$E232+(ET$14&gt;$J232)*ES232*(1+$N232*($O232=ET$16))</f>
        <v>0</v>
      </c>
      <c r="EU232" s="149">
        <f t="shared" si="536"/>
        <v>0</v>
      </c>
      <c r="EV232" s="149">
        <f t="shared" si="536"/>
        <v>0</v>
      </c>
      <c r="EW232" s="149">
        <f t="shared" si="479"/>
        <v>0</v>
      </c>
      <c r="EX232" s="149">
        <f t="shared" si="480"/>
        <v>0</v>
      </c>
      <c r="EY232" s="149">
        <f t="shared" si="481"/>
        <v>0</v>
      </c>
      <c r="EZ232" s="149">
        <f t="shared" si="482"/>
        <v>0</v>
      </c>
      <c r="FA232" s="149">
        <f t="shared" si="483"/>
        <v>0</v>
      </c>
      <c r="FB232" s="149">
        <f t="shared" si="484"/>
        <v>0</v>
      </c>
    </row>
    <row r="233" spans="2:158" ht="11.25" customHeight="1" outlineLevel="1" x14ac:dyDescent="0.2">
      <c r="B233" s="149"/>
      <c r="C233" s="288">
        <f t="shared" si="468"/>
        <v>19</v>
      </c>
      <c r="D233" s="288">
        <f t="shared" si="468"/>
        <v>0</v>
      </c>
      <c r="E233" s="291">
        <f t="shared" si="468"/>
        <v>0</v>
      </c>
      <c r="F233" s="297"/>
      <c r="G233" s="385"/>
      <c r="H233" s="185">
        <f t="shared" si="469"/>
        <v>2</v>
      </c>
      <c r="I233" s="292">
        <f t="shared" si="469"/>
        <v>31</v>
      </c>
      <c r="J233" s="289">
        <f t="shared" si="469"/>
        <v>43404</v>
      </c>
      <c r="K233" s="298"/>
      <c r="L233" s="187">
        <f t="shared" si="471"/>
        <v>0</v>
      </c>
      <c r="M233" s="186">
        <f t="shared" si="472"/>
        <v>0</v>
      </c>
      <c r="N233" s="385"/>
      <c r="O233" s="185">
        <f t="shared" si="474"/>
        <v>10</v>
      </c>
      <c r="R233" s="186"/>
      <c r="S233" s="186"/>
      <c r="T233" s="149"/>
      <c r="U233" s="149">
        <f t="shared" si="485"/>
        <v>0</v>
      </c>
      <c r="V233" s="149">
        <f t="shared" ref="V233:CG233" si="537">(V$14&lt;$J233)*U233*(1+$G233*($H233=V$16))+(V$14=$J233)*$M233*$E233+(V$14&gt;$J233)*U233*(1+$N233*($O233=V$16))</f>
        <v>0</v>
      </c>
      <c r="W233" s="149">
        <f t="shared" si="537"/>
        <v>0</v>
      </c>
      <c r="X233" s="149">
        <f t="shared" si="537"/>
        <v>0</v>
      </c>
      <c r="Y233" s="149">
        <f t="shared" si="537"/>
        <v>0</v>
      </c>
      <c r="Z233" s="149">
        <f t="shared" si="537"/>
        <v>0</v>
      </c>
      <c r="AA233" s="149">
        <f t="shared" si="537"/>
        <v>0</v>
      </c>
      <c r="AB233" s="149">
        <f t="shared" si="537"/>
        <v>0</v>
      </c>
      <c r="AC233" s="149">
        <f t="shared" si="537"/>
        <v>0</v>
      </c>
      <c r="AD233" s="149">
        <f t="shared" si="537"/>
        <v>0</v>
      </c>
      <c r="AE233" s="149">
        <f t="shared" si="537"/>
        <v>0</v>
      </c>
      <c r="AF233" s="149">
        <f t="shared" si="537"/>
        <v>0</v>
      </c>
      <c r="AG233" s="149">
        <f t="shared" si="537"/>
        <v>0</v>
      </c>
      <c r="AH233" s="149">
        <f t="shared" si="537"/>
        <v>0</v>
      </c>
      <c r="AI233" s="149">
        <f t="shared" si="537"/>
        <v>0</v>
      </c>
      <c r="AJ233" s="149">
        <f t="shared" si="537"/>
        <v>0</v>
      </c>
      <c r="AK233" s="149">
        <f t="shared" si="537"/>
        <v>0</v>
      </c>
      <c r="AL233" s="149">
        <f t="shared" si="537"/>
        <v>0</v>
      </c>
      <c r="AM233" s="149">
        <f t="shared" si="537"/>
        <v>0</v>
      </c>
      <c r="AN233" s="149">
        <f t="shared" si="537"/>
        <v>0</v>
      </c>
      <c r="AO233" s="149">
        <f t="shared" si="537"/>
        <v>0</v>
      </c>
      <c r="AP233" s="149">
        <f t="shared" si="537"/>
        <v>0</v>
      </c>
      <c r="AQ233" s="149">
        <f t="shared" si="537"/>
        <v>0</v>
      </c>
      <c r="AR233" s="149">
        <f t="shared" si="537"/>
        <v>0</v>
      </c>
      <c r="AS233" s="149">
        <f t="shared" si="537"/>
        <v>0</v>
      </c>
      <c r="AT233" s="149">
        <f t="shared" si="537"/>
        <v>0</v>
      </c>
      <c r="AU233" s="149">
        <f t="shared" si="537"/>
        <v>0</v>
      </c>
      <c r="AV233" s="149">
        <f t="shared" si="537"/>
        <v>0</v>
      </c>
      <c r="AW233" s="149">
        <f t="shared" si="537"/>
        <v>0</v>
      </c>
      <c r="AX233" s="149">
        <f t="shared" si="537"/>
        <v>0</v>
      </c>
      <c r="AY233" s="149">
        <f t="shared" si="537"/>
        <v>0</v>
      </c>
      <c r="AZ233" s="149">
        <f t="shared" si="537"/>
        <v>0</v>
      </c>
      <c r="BA233" s="149">
        <f t="shared" si="537"/>
        <v>0</v>
      </c>
      <c r="BB233" s="149">
        <f t="shared" si="537"/>
        <v>0</v>
      </c>
      <c r="BC233" s="149">
        <f t="shared" si="537"/>
        <v>0</v>
      </c>
      <c r="BD233" s="149">
        <f t="shared" si="537"/>
        <v>0</v>
      </c>
      <c r="BE233" s="149">
        <f t="shared" si="537"/>
        <v>0</v>
      </c>
      <c r="BF233" s="149">
        <f t="shared" si="537"/>
        <v>0</v>
      </c>
      <c r="BG233" s="149">
        <f t="shared" si="537"/>
        <v>0</v>
      </c>
      <c r="BH233" s="149">
        <f t="shared" si="537"/>
        <v>0</v>
      </c>
      <c r="BI233" s="149">
        <f t="shared" si="537"/>
        <v>0</v>
      </c>
      <c r="BJ233" s="149">
        <f t="shared" si="537"/>
        <v>0</v>
      </c>
      <c r="BK233" s="149">
        <f t="shared" si="537"/>
        <v>0</v>
      </c>
      <c r="BL233" s="149">
        <f t="shared" si="537"/>
        <v>0</v>
      </c>
      <c r="BM233" s="149">
        <f t="shared" si="537"/>
        <v>0</v>
      </c>
      <c r="BN233" s="149">
        <f t="shared" si="537"/>
        <v>0</v>
      </c>
      <c r="BO233" s="149">
        <f t="shared" si="537"/>
        <v>0</v>
      </c>
      <c r="BP233" s="149">
        <f t="shared" si="537"/>
        <v>0</v>
      </c>
      <c r="BQ233" s="149">
        <f t="shared" si="537"/>
        <v>0</v>
      </c>
      <c r="BR233" s="149">
        <f t="shared" si="537"/>
        <v>0</v>
      </c>
      <c r="BS233" s="149">
        <f t="shared" si="537"/>
        <v>0</v>
      </c>
      <c r="BT233" s="149">
        <f t="shared" si="537"/>
        <v>0</v>
      </c>
      <c r="BU233" s="149">
        <f t="shared" si="537"/>
        <v>0</v>
      </c>
      <c r="BV233" s="149">
        <f t="shared" si="537"/>
        <v>0</v>
      </c>
      <c r="BW233" s="149">
        <f t="shared" si="537"/>
        <v>0</v>
      </c>
      <c r="BX233" s="149">
        <f t="shared" si="537"/>
        <v>0</v>
      </c>
      <c r="BY233" s="149">
        <f t="shared" si="537"/>
        <v>0</v>
      </c>
      <c r="BZ233" s="149">
        <f t="shared" si="537"/>
        <v>0</v>
      </c>
      <c r="CA233" s="149">
        <f t="shared" si="537"/>
        <v>0</v>
      </c>
      <c r="CB233" s="149">
        <f t="shared" si="537"/>
        <v>0</v>
      </c>
      <c r="CC233" s="149">
        <f t="shared" si="537"/>
        <v>0</v>
      </c>
      <c r="CD233" s="149">
        <f t="shared" si="537"/>
        <v>0</v>
      </c>
      <c r="CE233" s="149">
        <f t="shared" si="537"/>
        <v>0</v>
      </c>
      <c r="CF233" s="149">
        <f t="shared" si="537"/>
        <v>0</v>
      </c>
      <c r="CG233" s="149">
        <f t="shared" si="537"/>
        <v>0</v>
      </c>
      <c r="CH233" s="149">
        <f t="shared" ref="CH233:ES233" si="538">(CH$14&lt;$J233)*CG233*(1+$G233*($H233=CH$16))+(CH$14=$J233)*$M233*$E233+(CH$14&gt;$J233)*CG233*(1+$N233*($O233=CH$16))</f>
        <v>0</v>
      </c>
      <c r="CI233" s="149">
        <f t="shared" si="538"/>
        <v>0</v>
      </c>
      <c r="CJ233" s="149">
        <f t="shared" si="538"/>
        <v>0</v>
      </c>
      <c r="CK233" s="149">
        <f t="shared" si="538"/>
        <v>0</v>
      </c>
      <c r="CL233" s="149">
        <f t="shared" si="538"/>
        <v>0</v>
      </c>
      <c r="CM233" s="149">
        <f t="shared" si="538"/>
        <v>0</v>
      </c>
      <c r="CN233" s="149">
        <f t="shared" si="538"/>
        <v>0</v>
      </c>
      <c r="CO233" s="149">
        <f t="shared" si="538"/>
        <v>0</v>
      </c>
      <c r="CP233" s="149">
        <f t="shared" si="538"/>
        <v>0</v>
      </c>
      <c r="CQ233" s="149">
        <f t="shared" si="538"/>
        <v>0</v>
      </c>
      <c r="CR233" s="149">
        <f t="shared" si="538"/>
        <v>0</v>
      </c>
      <c r="CS233" s="149">
        <f t="shared" si="538"/>
        <v>0</v>
      </c>
      <c r="CT233" s="149">
        <f t="shared" si="538"/>
        <v>0</v>
      </c>
      <c r="CU233" s="149">
        <f t="shared" si="538"/>
        <v>0</v>
      </c>
      <c r="CV233" s="149">
        <f t="shared" si="538"/>
        <v>0</v>
      </c>
      <c r="CW233" s="149">
        <f t="shared" si="538"/>
        <v>0</v>
      </c>
      <c r="CX233" s="149">
        <f t="shared" si="538"/>
        <v>0</v>
      </c>
      <c r="CY233" s="149">
        <f t="shared" si="538"/>
        <v>0</v>
      </c>
      <c r="CZ233" s="149">
        <f t="shared" si="538"/>
        <v>0</v>
      </c>
      <c r="DA233" s="149">
        <f t="shared" si="538"/>
        <v>0</v>
      </c>
      <c r="DB233" s="149">
        <f t="shared" si="538"/>
        <v>0</v>
      </c>
      <c r="DC233" s="149">
        <f t="shared" si="538"/>
        <v>0</v>
      </c>
      <c r="DD233" s="149">
        <f t="shared" si="538"/>
        <v>0</v>
      </c>
      <c r="DE233" s="149">
        <f t="shared" si="538"/>
        <v>0</v>
      </c>
      <c r="DF233" s="149">
        <f t="shared" si="538"/>
        <v>0</v>
      </c>
      <c r="DG233" s="149">
        <f t="shared" si="538"/>
        <v>0</v>
      </c>
      <c r="DH233" s="149">
        <f t="shared" si="538"/>
        <v>0</v>
      </c>
      <c r="DI233" s="149">
        <f t="shared" si="538"/>
        <v>0</v>
      </c>
      <c r="DJ233" s="149">
        <f t="shared" si="538"/>
        <v>0</v>
      </c>
      <c r="DK233" s="149">
        <f t="shared" si="538"/>
        <v>0</v>
      </c>
      <c r="DL233" s="149">
        <f t="shared" si="538"/>
        <v>0</v>
      </c>
      <c r="DM233" s="149">
        <f t="shared" si="538"/>
        <v>0</v>
      </c>
      <c r="DN233" s="149">
        <f t="shared" si="538"/>
        <v>0</v>
      </c>
      <c r="DO233" s="149">
        <f t="shared" si="538"/>
        <v>0</v>
      </c>
      <c r="DP233" s="149">
        <f t="shared" si="538"/>
        <v>0</v>
      </c>
      <c r="DQ233" s="149">
        <f t="shared" si="538"/>
        <v>0</v>
      </c>
      <c r="DR233" s="149">
        <f t="shared" si="538"/>
        <v>0</v>
      </c>
      <c r="DS233" s="149">
        <f t="shared" si="538"/>
        <v>0</v>
      </c>
      <c r="DT233" s="149">
        <f t="shared" si="538"/>
        <v>0</v>
      </c>
      <c r="DU233" s="149">
        <f t="shared" si="538"/>
        <v>0</v>
      </c>
      <c r="DV233" s="149">
        <f t="shared" si="538"/>
        <v>0</v>
      </c>
      <c r="DW233" s="149">
        <f t="shared" si="538"/>
        <v>0</v>
      </c>
      <c r="DX233" s="149">
        <f t="shared" si="538"/>
        <v>0</v>
      </c>
      <c r="DY233" s="149">
        <f t="shared" si="538"/>
        <v>0</v>
      </c>
      <c r="DZ233" s="149">
        <f t="shared" si="538"/>
        <v>0</v>
      </c>
      <c r="EA233" s="149">
        <f t="shared" si="538"/>
        <v>0</v>
      </c>
      <c r="EB233" s="149">
        <f t="shared" si="538"/>
        <v>0</v>
      </c>
      <c r="EC233" s="149">
        <f t="shared" si="538"/>
        <v>0</v>
      </c>
      <c r="ED233" s="149">
        <f t="shared" si="538"/>
        <v>0</v>
      </c>
      <c r="EE233" s="149">
        <f t="shared" si="538"/>
        <v>0</v>
      </c>
      <c r="EF233" s="149">
        <f t="shared" si="538"/>
        <v>0</v>
      </c>
      <c r="EG233" s="149">
        <f t="shared" si="538"/>
        <v>0</v>
      </c>
      <c r="EH233" s="149">
        <f t="shared" si="538"/>
        <v>0</v>
      </c>
      <c r="EI233" s="149">
        <f t="shared" si="538"/>
        <v>0</v>
      </c>
      <c r="EJ233" s="149">
        <f t="shared" si="538"/>
        <v>0</v>
      </c>
      <c r="EK233" s="149">
        <f t="shared" si="538"/>
        <v>0</v>
      </c>
      <c r="EL233" s="149">
        <f t="shared" si="538"/>
        <v>0</v>
      </c>
      <c r="EM233" s="149">
        <f t="shared" si="538"/>
        <v>0</v>
      </c>
      <c r="EN233" s="149">
        <f t="shared" si="538"/>
        <v>0</v>
      </c>
      <c r="EO233" s="149">
        <f t="shared" si="538"/>
        <v>0</v>
      </c>
      <c r="EP233" s="149">
        <f t="shared" si="538"/>
        <v>0</v>
      </c>
      <c r="EQ233" s="149">
        <f t="shared" si="538"/>
        <v>0</v>
      </c>
      <c r="ER233" s="149">
        <f t="shared" si="538"/>
        <v>0</v>
      </c>
      <c r="ES233" s="149">
        <f t="shared" si="538"/>
        <v>0</v>
      </c>
      <c r="ET233" s="149">
        <f t="shared" ref="ET233:EV233" si="539">(ET$14&lt;$J233)*ES233*(1+$G233*($H233=ET$16))+(ET$14=$J233)*$M233*$E233+(ET$14&gt;$J233)*ES233*(1+$N233*($O233=ET$16))</f>
        <v>0</v>
      </c>
      <c r="EU233" s="149">
        <f t="shared" si="539"/>
        <v>0</v>
      </c>
      <c r="EV233" s="149">
        <f t="shared" si="539"/>
        <v>0</v>
      </c>
      <c r="EW233" s="149">
        <f t="shared" si="479"/>
        <v>0</v>
      </c>
      <c r="EX233" s="149">
        <f t="shared" si="480"/>
        <v>0</v>
      </c>
      <c r="EY233" s="149">
        <f t="shared" si="481"/>
        <v>0</v>
      </c>
      <c r="EZ233" s="149">
        <f t="shared" si="482"/>
        <v>0</v>
      </c>
      <c r="FA233" s="149">
        <f t="shared" si="483"/>
        <v>0</v>
      </c>
      <c r="FB233" s="149">
        <f t="shared" si="484"/>
        <v>0</v>
      </c>
    </row>
    <row r="234" spans="2:158" ht="11.25" customHeight="1" outlineLevel="1" x14ac:dyDescent="0.2">
      <c r="B234" s="149"/>
      <c r="C234" s="288">
        <f t="shared" si="468"/>
        <v>20</v>
      </c>
      <c r="D234" s="288">
        <f t="shared" si="468"/>
        <v>0</v>
      </c>
      <c r="E234" s="291">
        <f t="shared" si="468"/>
        <v>0</v>
      </c>
      <c r="F234" s="297"/>
      <c r="G234" s="385"/>
      <c r="H234" s="185">
        <f t="shared" si="469"/>
        <v>2</v>
      </c>
      <c r="I234" s="292">
        <f t="shared" si="469"/>
        <v>31</v>
      </c>
      <c r="J234" s="289">
        <f t="shared" si="469"/>
        <v>43404</v>
      </c>
      <c r="K234" s="298"/>
      <c r="L234" s="187">
        <f t="shared" si="471"/>
        <v>0</v>
      </c>
      <c r="M234" s="186">
        <f t="shared" si="472"/>
        <v>0</v>
      </c>
      <c r="N234" s="385"/>
      <c r="O234" s="185">
        <f t="shared" si="474"/>
        <v>10</v>
      </c>
      <c r="R234" s="186"/>
      <c r="S234" s="186"/>
      <c r="T234" s="149"/>
      <c r="U234" s="149">
        <f t="shared" si="485"/>
        <v>0</v>
      </c>
      <c r="V234" s="149">
        <f t="shared" ref="V234:CG234" si="540">(V$14&lt;$J234)*U234*(1+$G234*($H234=V$16))+(V$14=$J234)*$M234*$E234+(V$14&gt;$J234)*U234*(1+$N234*($O234=V$16))</f>
        <v>0</v>
      </c>
      <c r="W234" s="149">
        <f t="shared" si="540"/>
        <v>0</v>
      </c>
      <c r="X234" s="149">
        <f t="shared" si="540"/>
        <v>0</v>
      </c>
      <c r="Y234" s="149">
        <f t="shared" si="540"/>
        <v>0</v>
      </c>
      <c r="Z234" s="149">
        <f t="shared" si="540"/>
        <v>0</v>
      </c>
      <c r="AA234" s="149">
        <f t="shared" si="540"/>
        <v>0</v>
      </c>
      <c r="AB234" s="149">
        <f t="shared" si="540"/>
        <v>0</v>
      </c>
      <c r="AC234" s="149">
        <f t="shared" si="540"/>
        <v>0</v>
      </c>
      <c r="AD234" s="149">
        <f t="shared" si="540"/>
        <v>0</v>
      </c>
      <c r="AE234" s="149">
        <f t="shared" si="540"/>
        <v>0</v>
      </c>
      <c r="AF234" s="149">
        <f t="shared" si="540"/>
        <v>0</v>
      </c>
      <c r="AG234" s="149">
        <f t="shared" si="540"/>
        <v>0</v>
      </c>
      <c r="AH234" s="149">
        <f t="shared" si="540"/>
        <v>0</v>
      </c>
      <c r="AI234" s="149">
        <f t="shared" si="540"/>
        <v>0</v>
      </c>
      <c r="AJ234" s="149">
        <f t="shared" si="540"/>
        <v>0</v>
      </c>
      <c r="AK234" s="149">
        <f t="shared" si="540"/>
        <v>0</v>
      </c>
      <c r="AL234" s="149">
        <f t="shared" si="540"/>
        <v>0</v>
      </c>
      <c r="AM234" s="149">
        <f t="shared" si="540"/>
        <v>0</v>
      </c>
      <c r="AN234" s="149">
        <f t="shared" si="540"/>
        <v>0</v>
      </c>
      <c r="AO234" s="149">
        <f t="shared" si="540"/>
        <v>0</v>
      </c>
      <c r="AP234" s="149">
        <f t="shared" si="540"/>
        <v>0</v>
      </c>
      <c r="AQ234" s="149">
        <f t="shared" si="540"/>
        <v>0</v>
      </c>
      <c r="AR234" s="149">
        <f t="shared" si="540"/>
        <v>0</v>
      </c>
      <c r="AS234" s="149">
        <f t="shared" si="540"/>
        <v>0</v>
      </c>
      <c r="AT234" s="149">
        <f t="shared" si="540"/>
        <v>0</v>
      </c>
      <c r="AU234" s="149">
        <f t="shared" si="540"/>
        <v>0</v>
      </c>
      <c r="AV234" s="149">
        <f t="shared" si="540"/>
        <v>0</v>
      </c>
      <c r="AW234" s="149">
        <f t="shared" si="540"/>
        <v>0</v>
      </c>
      <c r="AX234" s="149">
        <f t="shared" si="540"/>
        <v>0</v>
      </c>
      <c r="AY234" s="149">
        <f t="shared" si="540"/>
        <v>0</v>
      </c>
      <c r="AZ234" s="149">
        <f t="shared" si="540"/>
        <v>0</v>
      </c>
      <c r="BA234" s="149">
        <f t="shared" si="540"/>
        <v>0</v>
      </c>
      <c r="BB234" s="149">
        <f t="shared" si="540"/>
        <v>0</v>
      </c>
      <c r="BC234" s="149">
        <f t="shared" si="540"/>
        <v>0</v>
      </c>
      <c r="BD234" s="149">
        <f t="shared" si="540"/>
        <v>0</v>
      </c>
      <c r="BE234" s="149">
        <f t="shared" si="540"/>
        <v>0</v>
      </c>
      <c r="BF234" s="149">
        <f t="shared" si="540"/>
        <v>0</v>
      </c>
      <c r="BG234" s="149">
        <f t="shared" si="540"/>
        <v>0</v>
      </c>
      <c r="BH234" s="149">
        <f t="shared" si="540"/>
        <v>0</v>
      </c>
      <c r="BI234" s="149">
        <f t="shared" si="540"/>
        <v>0</v>
      </c>
      <c r="BJ234" s="149">
        <f t="shared" si="540"/>
        <v>0</v>
      </c>
      <c r="BK234" s="149">
        <f t="shared" si="540"/>
        <v>0</v>
      </c>
      <c r="BL234" s="149">
        <f t="shared" si="540"/>
        <v>0</v>
      </c>
      <c r="BM234" s="149">
        <f t="shared" si="540"/>
        <v>0</v>
      </c>
      <c r="BN234" s="149">
        <f t="shared" si="540"/>
        <v>0</v>
      </c>
      <c r="BO234" s="149">
        <f t="shared" si="540"/>
        <v>0</v>
      </c>
      <c r="BP234" s="149">
        <f t="shared" si="540"/>
        <v>0</v>
      </c>
      <c r="BQ234" s="149">
        <f t="shared" si="540"/>
        <v>0</v>
      </c>
      <c r="BR234" s="149">
        <f t="shared" si="540"/>
        <v>0</v>
      </c>
      <c r="BS234" s="149">
        <f t="shared" si="540"/>
        <v>0</v>
      </c>
      <c r="BT234" s="149">
        <f t="shared" si="540"/>
        <v>0</v>
      </c>
      <c r="BU234" s="149">
        <f t="shared" si="540"/>
        <v>0</v>
      </c>
      <c r="BV234" s="149">
        <f t="shared" si="540"/>
        <v>0</v>
      </c>
      <c r="BW234" s="149">
        <f t="shared" si="540"/>
        <v>0</v>
      </c>
      <c r="BX234" s="149">
        <f t="shared" si="540"/>
        <v>0</v>
      </c>
      <c r="BY234" s="149">
        <f t="shared" si="540"/>
        <v>0</v>
      </c>
      <c r="BZ234" s="149">
        <f t="shared" si="540"/>
        <v>0</v>
      </c>
      <c r="CA234" s="149">
        <f t="shared" si="540"/>
        <v>0</v>
      </c>
      <c r="CB234" s="149">
        <f t="shared" si="540"/>
        <v>0</v>
      </c>
      <c r="CC234" s="149">
        <f t="shared" si="540"/>
        <v>0</v>
      </c>
      <c r="CD234" s="149">
        <f t="shared" si="540"/>
        <v>0</v>
      </c>
      <c r="CE234" s="149">
        <f t="shared" si="540"/>
        <v>0</v>
      </c>
      <c r="CF234" s="149">
        <f t="shared" si="540"/>
        <v>0</v>
      </c>
      <c r="CG234" s="149">
        <f t="shared" si="540"/>
        <v>0</v>
      </c>
      <c r="CH234" s="149">
        <f t="shared" ref="CH234:ES234" si="541">(CH$14&lt;$J234)*CG234*(1+$G234*($H234=CH$16))+(CH$14=$J234)*$M234*$E234+(CH$14&gt;$J234)*CG234*(1+$N234*($O234=CH$16))</f>
        <v>0</v>
      </c>
      <c r="CI234" s="149">
        <f t="shared" si="541"/>
        <v>0</v>
      </c>
      <c r="CJ234" s="149">
        <f t="shared" si="541"/>
        <v>0</v>
      </c>
      <c r="CK234" s="149">
        <f t="shared" si="541"/>
        <v>0</v>
      </c>
      <c r="CL234" s="149">
        <f t="shared" si="541"/>
        <v>0</v>
      </c>
      <c r="CM234" s="149">
        <f t="shared" si="541"/>
        <v>0</v>
      </c>
      <c r="CN234" s="149">
        <f t="shared" si="541"/>
        <v>0</v>
      </c>
      <c r="CO234" s="149">
        <f t="shared" si="541"/>
        <v>0</v>
      </c>
      <c r="CP234" s="149">
        <f t="shared" si="541"/>
        <v>0</v>
      </c>
      <c r="CQ234" s="149">
        <f t="shared" si="541"/>
        <v>0</v>
      </c>
      <c r="CR234" s="149">
        <f t="shared" si="541"/>
        <v>0</v>
      </c>
      <c r="CS234" s="149">
        <f t="shared" si="541"/>
        <v>0</v>
      </c>
      <c r="CT234" s="149">
        <f t="shared" si="541"/>
        <v>0</v>
      </c>
      <c r="CU234" s="149">
        <f t="shared" si="541"/>
        <v>0</v>
      </c>
      <c r="CV234" s="149">
        <f t="shared" si="541"/>
        <v>0</v>
      </c>
      <c r="CW234" s="149">
        <f t="shared" si="541"/>
        <v>0</v>
      </c>
      <c r="CX234" s="149">
        <f t="shared" si="541"/>
        <v>0</v>
      </c>
      <c r="CY234" s="149">
        <f t="shared" si="541"/>
        <v>0</v>
      </c>
      <c r="CZ234" s="149">
        <f t="shared" si="541"/>
        <v>0</v>
      </c>
      <c r="DA234" s="149">
        <f t="shared" si="541"/>
        <v>0</v>
      </c>
      <c r="DB234" s="149">
        <f t="shared" si="541"/>
        <v>0</v>
      </c>
      <c r="DC234" s="149">
        <f t="shared" si="541"/>
        <v>0</v>
      </c>
      <c r="DD234" s="149">
        <f t="shared" si="541"/>
        <v>0</v>
      </c>
      <c r="DE234" s="149">
        <f t="shared" si="541"/>
        <v>0</v>
      </c>
      <c r="DF234" s="149">
        <f t="shared" si="541"/>
        <v>0</v>
      </c>
      <c r="DG234" s="149">
        <f t="shared" si="541"/>
        <v>0</v>
      </c>
      <c r="DH234" s="149">
        <f t="shared" si="541"/>
        <v>0</v>
      </c>
      <c r="DI234" s="149">
        <f t="shared" si="541"/>
        <v>0</v>
      </c>
      <c r="DJ234" s="149">
        <f t="shared" si="541"/>
        <v>0</v>
      </c>
      <c r="DK234" s="149">
        <f t="shared" si="541"/>
        <v>0</v>
      </c>
      <c r="DL234" s="149">
        <f t="shared" si="541"/>
        <v>0</v>
      </c>
      <c r="DM234" s="149">
        <f t="shared" si="541"/>
        <v>0</v>
      </c>
      <c r="DN234" s="149">
        <f t="shared" si="541"/>
        <v>0</v>
      </c>
      <c r="DO234" s="149">
        <f t="shared" si="541"/>
        <v>0</v>
      </c>
      <c r="DP234" s="149">
        <f t="shared" si="541"/>
        <v>0</v>
      </c>
      <c r="DQ234" s="149">
        <f t="shared" si="541"/>
        <v>0</v>
      </c>
      <c r="DR234" s="149">
        <f t="shared" si="541"/>
        <v>0</v>
      </c>
      <c r="DS234" s="149">
        <f t="shared" si="541"/>
        <v>0</v>
      </c>
      <c r="DT234" s="149">
        <f t="shared" si="541"/>
        <v>0</v>
      </c>
      <c r="DU234" s="149">
        <f t="shared" si="541"/>
        <v>0</v>
      </c>
      <c r="DV234" s="149">
        <f t="shared" si="541"/>
        <v>0</v>
      </c>
      <c r="DW234" s="149">
        <f t="shared" si="541"/>
        <v>0</v>
      </c>
      <c r="DX234" s="149">
        <f t="shared" si="541"/>
        <v>0</v>
      </c>
      <c r="DY234" s="149">
        <f t="shared" si="541"/>
        <v>0</v>
      </c>
      <c r="DZ234" s="149">
        <f t="shared" si="541"/>
        <v>0</v>
      </c>
      <c r="EA234" s="149">
        <f t="shared" si="541"/>
        <v>0</v>
      </c>
      <c r="EB234" s="149">
        <f t="shared" si="541"/>
        <v>0</v>
      </c>
      <c r="EC234" s="149">
        <f t="shared" si="541"/>
        <v>0</v>
      </c>
      <c r="ED234" s="149">
        <f t="shared" si="541"/>
        <v>0</v>
      </c>
      <c r="EE234" s="149">
        <f t="shared" si="541"/>
        <v>0</v>
      </c>
      <c r="EF234" s="149">
        <f t="shared" si="541"/>
        <v>0</v>
      </c>
      <c r="EG234" s="149">
        <f t="shared" si="541"/>
        <v>0</v>
      </c>
      <c r="EH234" s="149">
        <f t="shared" si="541"/>
        <v>0</v>
      </c>
      <c r="EI234" s="149">
        <f t="shared" si="541"/>
        <v>0</v>
      </c>
      <c r="EJ234" s="149">
        <f t="shared" si="541"/>
        <v>0</v>
      </c>
      <c r="EK234" s="149">
        <f t="shared" si="541"/>
        <v>0</v>
      </c>
      <c r="EL234" s="149">
        <f t="shared" si="541"/>
        <v>0</v>
      </c>
      <c r="EM234" s="149">
        <f t="shared" si="541"/>
        <v>0</v>
      </c>
      <c r="EN234" s="149">
        <f t="shared" si="541"/>
        <v>0</v>
      </c>
      <c r="EO234" s="149">
        <f t="shared" si="541"/>
        <v>0</v>
      </c>
      <c r="EP234" s="149">
        <f t="shared" si="541"/>
        <v>0</v>
      </c>
      <c r="EQ234" s="149">
        <f t="shared" si="541"/>
        <v>0</v>
      </c>
      <c r="ER234" s="149">
        <f t="shared" si="541"/>
        <v>0</v>
      </c>
      <c r="ES234" s="149">
        <f t="shared" si="541"/>
        <v>0</v>
      </c>
      <c r="ET234" s="149">
        <f t="shared" ref="ET234:EV234" si="542">(ET$14&lt;$J234)*ES234*(1+$G234*($H234=ET$16))+(ET$14=$J234)*$M234*$E234+(ET$14&gt;$J234)*ES234*(1+$N234*($O234=ET$16))</f>
        <v>0</v>
      </c>
      <c r="EU234" s="149">
        <f t="shared" si="542"/>
        <v>0</v>
      </c>
      <c r="EV234" s="149">
        <f t="shared" si="542"/>
        <v>0</v>
      </c>
      <c r="EW234" s="149">
        <f t="shared" si="479"/>
        <v>0</v>
      </c>
      <c r="EX234" s="149">
        <f t="shared" si="480"/>
        <v>0</v>
      </c>
      <c r="EY234" s="149">
        <f t="shared" si="481"/>
        <v>0</v>
      </c>
      <c r="EZ234" s="149">
        <f t="shared" si="482"/>
        <v>0</v>
      </c>
      <c r="FA234" s="149">
        <f t="shared" si="483"/>
        <v>0</v>
      </c>
      <c r="FB234" s="149">
        <f t="shared" si="484"/>
        <v>0</v>
      </c>
    </row>
    <row r="235" spans="2:158" ht="11.25" customHeight="1" outlineLevel="1" x14ac:dyDescent="0.2">
      <c r="B235" s="149"/>
      <c r="C235" s="288">
        <f t="shared" ref="C235:E254" si="543">C44</f>
        <v>21</v>
      </c>
      <c r="D235" s="288">
        <f t="shared" si="543"/>
        <v>0</v>
      </c>
      <c r="E235" s="291">
        <f t="shared" si="543"/>
        <v>0</v>
      </c>
      <c r="F235" s="297"/>
      <c r="G235" s="385"/>
      <c r="H235" s="185">
        <f t="shared" si="469"/>
        <v>2</v>
      </c>
      <c r="I235" s="292">
        <f t="shared" si="469"/>
        <v>31</v>
      </c>
      <c r="J235" s="289">
        <f t="shared" si="469"/>
        <v>43404</v>
      </c>
      <c r="K235" s="298"/>
      <c r="L235" s="187">
        <f t="shared" si="471"/>
        <v>0</v>
      </c>
      <c r="M235" s="186">
        <f t="shared" ref="M235:M254" si="544">K235*(1+$L$212)^L235</f>
        <v>0</v>
      </c>
      <c r="N235" s="385"/>
      <c r="O235" s="185">
        <f t="shared" si="474"/>
        <v>10</v>
      </c>
      <c r="R235" s="186"/>
      <c r="S235" s="186"/>
      <c r="T235" s="149"/>
      <c r="U235" s="149">
        <f t="shared" ref="U235:U254" si="545">$F235*$E235*(1+0%)</f>
        <v>0</v>
      </c>
      <c r="V235" s="149">
        <f t="shared" ref="V235:BA235" si="546">(V$14&lt;$J235)*U235*(1+$G235*($H235=V$16))+(V$14=$J235)*$M235*$E235+(V$14&gt;$J235)*U235*(1+$N235*($O235=V$16))</f>
        <v>0</v>
      </c>
      <c r="W235" s="149">
        <f t="shared" si="546"/>
        <v>0</v>
      </c>
      <c r="X235" s="149">
        <f t="shared" si="546"/>
        <v>0</v>
      </c>
      <c r="Y235" s="149">
        <f t="shared" si="546"/>
        <v>0</v>
      </c>
      <c r="Z235" s="149">
        <f t="shared" si="546"/>
        <v>0</v>
      </c>
      <c r="AA235" s="149">
        <f t="shared" si="546"/>
        <v>0</v>
      </c>
      <c r="AB235" s="149">
        <f t="shared" si="546"/>
        <v>0</v>
      </c>
      <c r="AC235" s="149">
        <f t="shared" si="546"/>
        <v>0</v>
      </c>
      <c r="AD235" s="149">
        <f t="shared" si="546"/>
        <v>0</v>
      </c>
      <c r="AE235" s="149">
        <f t="shared" si="546"/>
        <v>0</v>
      </c>
      <c r="AF235" s="149">
        <f t="shared" si="546"/>
        <v>0</v>
      </c>
      <c r="AG235" s="149">
        <f t="shared" si="546"/>
        <v>0</v>
      </c>
      <c r="AH235" s="149">
        <f t="shared" si="546"/>
        <v>0</v>
      </c>
      <c r="AI235" s="149">
        <f t="shared" si="546"/>
        <v>0</v>
      </c>
      <c r="AJ235" s="149">
        <f t="shared" si="546"/>
        <v>0</v>
      </c>
      <c r="AK235" s="149">
        <f t="shared" si="546"/>
        <v>0</v>
      </c>
      <c r="AL235" s="149">
        <f t="shared" si="546"/>
        <v>0</v>
      </c>
      <c r="AM235" s="149">
        <f t="shared" si="546"/>
        <v>0</v>
      </c>
      <c r="AN235" s="149">
        <f t="shared" si="546"/>
        <v>0</v>
      </c>
      <c r="AO235" s="149">
        <f t="shared" si="546"/>
        <v>0</v>
      </c>
      <c r="AP235" s="149">
        <f t="shared" si="546"/>
        <v>0</v>
      </c>
      <c r="AQ235" s="149">
        <f t="shared" si="546"/>
        <v>0</v>
      </c>
      <c r="AR235" s="149">
        <f t="shared" si="546"/>
        <v>0</v>
      </c>
      <c r="AS235" s="149">
        <f t="shared" si="546"/>
        <v>0</v>
      </c>
      <c r="AT235" s="149">
        <f t="shared" si="546"/>
        <v>0</v>
      </c>
      <c r="AU235" s="149">
        <f t="shared" si="546"/>
        <v>0</v>
      </c>
      <c r="AV235" s="149">
        <f t="shared" si="546"/>
        <v>0</v>
      </c>
      <c r="AW235" s="149">
        <f t="shared" si="546"/>
        <v>0</v>
      </c>
      <c r="AX235" s="149">
        <f t="shared" si="546"/>
        <v>0</v>
      </c>
      <c r="AY235" s="149">
        <f t="shared" si="546"/>
        <v>0</v>
      </c>
      <c r="AZ235" s="149">
        <f t="shared" si="546"/>
        <v>0</v>
      </c>
      <c r="BA235" s="149">
        <f t="shared" si="546"/>
        <v>0</v>
      </c>
      <c r="BB235" s="149">
        <f t="shared" ref="BB235:CG235" si="547">(BB$14&lt;$J235)*BA235*(1+$G235*($H235=BB$16))+(BB$14=$J235)*$M235*$E235+(BB$14&gt;$J235)*BA235*(1+$N235*($O235=BB$16))</f>
        <v>0</v>
      </c>
      <c r="BC235" s="149">
        <f t="shared" si="547"/>
        <v>0</v>
      </c>
      <c r="BD235" s="149">
        <f t="shared" si="547"/>
        <v>0</v>
      </c>
      <c r="BE235" s="149">
        <f t="shared" si="547"/>
        <v>0</v>
      </c>
      <c r="BF235" s="149">
        <f t="shared" si="547"/>
        <v>0</v>
      </c>
      <c r="BG235" s="149">
        <f t="shared" si="547"/>
        <v>0</v>
      </c>
      <c r="BH235" s="149">
        <f t="shared" si="547"/>
        <v>0</v>
      </c>
      <c r="BI235" s="149">
        <f t="shared" si="547"/>
        <v>0</v>
      </c>
      <c r="BJ235" s="149">
        <f t="shared" si="547"/>
        <v>0</v>
      </c>
      <c r="BK235" s="149">
        <f t="shared" si="547"/>
        <v>0</v>
      </c>
      <c r="BL235" s="149">
        <f t="shared" si="547"/>
        <v>0</v>
      </c>
      <c r="BM235" s="149">
        <f t="shared" si="547"/>
        <v>0</v>
      </c>
      <c r="BN235" s="149">
        <f t="shared" si="547"/>
        <v>0</v>
      </c>
      <c r="BO235" s="149">
        <f t="shared" si="547"/>
        <v>0</v>
      </c>
      <c r="BP235" s="149">
        <f t="shared" si="547"/>
        <v>0</v>
      </c>
      <c r="BQ235" s="149">
        <f t="shared" si="547"/>
        <v>0</v>
      </c>
      <c r="BR235" s="149">
        <f t="shared" si="547"/>
        <v>0</v>
      </c>
      <c r="BS235" s="149">
        <f t="shared" si="547"/>
        <v>0</v>
      </c>
      <c r="BT235" s="149">
        <f t="shared" si="547"/>
        <v>0</v>
      </c>
      <c r="BU235" s="149">
        <f t="shared" si="547"/>
        <v>0</v>
      </c>
      <c r="BV235" s="149">
        <f t="shared" si="547"/>
        <v>0</v>
      </c>
      <c r="BW235" s="149">
        <f t="shared" si="547"/>
        <v>0</v>
      </c>
      <c r="BX235" s="149">
        <f t="shared" si="547"/>
        <v>0</v>
      </c>
      <c r="BY235" s="149">
        <f t="shared" si="547"/>
        <v>0</v>
      </c>
      <c r="BZ235" s="149">
        <f t="shared" si="547"/>
        <v>0</v>
      </c>
      <c r="CA235" s="149">
        <f t="shared" si="547"/>
        <v>0</v>
      </c>
      <c r="CB235" s="149">
        <f t="shared" si="547"/>
        <v>0</v>
      </c>
      <c r="CC235" s="149">
        <f t="shared" si="547"/>
        <v>0</v>
      </c>
      <c r="CD235" s="149">
        <f t="shared" si="547"/>
        <v>0</v>
      </c>
      <c r="CE235" s="149">
        <f t="shared" si="547"/>
        <v>0</v>
      </c>
      <c r="CF235" s="149">
        <f t="shared" si="547"/>
        <v>0</v>
      </c>
      <c r="CG235" s="149">
        <f t="shared" si="547"/>
        <v>0</v>
      </c>
      <c r="CH235" s="149">
        <f t="shared" ref="CH235:DM235" si="548">(CH$14&lt;$J235)*CG235*(1+$G235*($H235=CH$16))+(CH$14=$J235)*$M235*$E235+(CH$14&gt;$J235)*CG235*(1+$N235*($O235=CH$16))</f>
        <v>0</v>
      </c>
      <c r="CI235" s="149">
        <f t="shared" si="548"/>
        <v>0</v>
      </c>
      <c r="CJ235" s="149">
        <f t="shared" si="548"/>
        <v>0</v>
      </c>
      <c r="CK235" s="149">
        <f t="shared" si="548"/>
        <v>0</v>
      </c>
      <c r="CL235" s="149">
        <f t="shared" si="548"/>
        <v>0</v>
      </c>
      <c r="CM235" s="149">
        <f t="shared" si="548"/>
        <v>0</v>
      </c>
      <c r="CN235" s="149">
        <f t="shared" si="548"/>
        <v>0</v>
      </c>
      <c r="CO235" s="149">
        <f t="shared" si="548"/>
        <v>0</v>
      </c>
      <c r="CP235" s="149">
        <f t="shared" si="548"/>
        <v>0</v>
      </c>
      <c r="CQ235" s="149">
        <f t="shared" si="548"/>
        <v>0</v>
      </c>
      <c r="CR235" s="149">
        <f t="shared" si="548"/>
        <v>0</v>
      </c>
      <c r="CS235" s="149">
        <f t="shared" si="548"/>
        <v>0</v>
      </c>
      <c r="CT235" s="149">
        <f t="shared" si="548"/>
        <v>0</v>
      </c>
      <c r="CU235" s="149">
        <f t="shared" si="548"/>
        <v>0</v>
      </c>
      <c r="CV235" s="149">
        <f t="shared" si="548"/>
        <v>0</v>
      </c>
      <c r="CW235" s="149">
        <f t="shared" si="548"/>
        <v>0</v>
      </c>
      <c r="CX235" s="149">
        <f t="shared" si="548"/>
        <v>0</v>
      </c>
      <c r="CY235" s="149">
        <f t="shared" si="548"/>
        <v>0</v>
      </c>
      <c r="CZ235" s="149">
        <f t="shared" si="548"/>
        <v>0</v>
      </c>
      <c r="DA235" s="149">
        <f t="shared" si="548"/>
        <v>0</v>
      </c>
      <c r="DB235" s="149">
        <f t="shared" si="548"/>
        <v>0</v>
      </c>
      <c r="DC235" s="149">
        <f t="shared" si="548"/>
        <v>0</v>
      </c>
      <c r="DD235" s="149">
        <f t="shared" si="548"/>
        <v>0</v>
      </c>
      <c r="DE235" s="149">
        <f t="shared" si="548"/>
        <v>0</v>
      </c>
      <c r="DF235" s="149">
        <f t="shared" si="548"/>
        <v>0</v>
      </c>
      <c r="DG235" s="149">
        <f t="shared" si="548"/>
        <v>0</v>
      </c>
      <c r="DH235" s="149">
        <f t="shared" si="548"/>
        <v>0</v>
      </c>
      <c r="DI235" s="149">
        <f t="shared" si="548"/>
        <v>0</v>
      </c>
      <c r="DJ235" s="149">
        <f t="shared" si="548"/>
        <v>0</v>
      </c>
      <c r="DK235" s="149">
        <f t="shared" si="548"/>
        <v>0</v>
      </c>
      <c r="DL235" s="149">
        <f t="shared" si="548"/>
        <v>0</v>
      </c>
      <c r="DM235" s="149">
        <f t="shared" si="548"/>
        <v>0</v>
      </c>
      <c r="DN235" s="149">
        <f t="shared" ref="DN235:EV235" si="549">(DN$14&lt;$J235)*DM235*(1+$G235*($H235=DN$16))+(DN$14=$J235)*$M235*$E235+(DN$14&gt;$J235)*DM235*(1+$N235*($O235=DN$16))</f>
        <v>0</v>
      </c>
      <c r="DO235" s="149">
        <f t="shared" si="549"/>
        <v>0</v>
      </c>
      <c r="DP235" s="149">
        <f t="shared" si="549"/>
        <v>0</v>
      </c>
      <c r="DQ235" s="149">
        <f t="shared" si="549"/>
        <v>0</v>
      </c>
      <c r="DR235" s="149">
        <f t="shared" si="549"/>
        <v>0</v>
      </c>
      <c r="DS235" s="149">
        <f t="shared" si="549"/>
        <v>0</v>
      </c>
      <c r="DT235" s="149">
        <f t="shared" si="549"/>
        <v>0</v>
      </c>
      <c r="DU235" s="149">
        <f t="shared" si="549"/>
        <v>0</v>
      </c>
      <c r="DV235" s="149">
        <f t="shared" si="549"/>
        <v>0</v>
      </c>
      <c r="DW235" s="149">
        <f t="shared" si="549"/>
        <v>0</v>
      </c>
      <c r="DX235" s="149">
        <f t="shared" si="549"/>
        <v>0</v>
      </c>
      <c r="DY235" s="149">
        <f t="shared" si="549"/>
        <v>0</v>
      </c>
      <c r="DZ235" s="149">
        <f t="shared" si="549"/>
        <v>0</v>
      </c>
      <c r="EA235" s="149">
        <f t="shared" si="549"/>
        <v>0</v>
      </c>
      <c r="EB235" s="149">
        <f t="shared" si="549"/>
        <v>0</v>
      </c>
      <c r="EC235" s="149">
        <f t="shared" si="549"/>
        <v>0</v>
      </c>
      <c r="ED235" s="149">
        <f t="shared" si="549"/>
        <v>0</v>
      </c>
      <c r="EE235" s="149">
        <f t="shared" si="549"/>
        <v>0</v>
      </c>
      <c r="EF235" s="149">
        <f t="shared" si="549"/>
        <v>0</v>
      </c>
      <c r="EG235" s="149">
        <f t="shared" si="549"/>
        <v>0</v>
      </c>
      <c r="EH235" s="149">
        <f t="shared" si="549"/>
        <v>0</v>
      </c>
      <c r="EI235" s="149">
        <f t="shared" si="549"/>
        <v>0</v>
      </c>
      <c r="EJ235" s="149">
        <f t="shared" si="549"/>
        <v>0</v>
      </c>
      <c r="EK235" s="149">
        <f t="shared" si="549"/>
        <v>0</v>
      </c>
      <c r="EL235" s="149">
        <f t="shared" si="549"/>
        <v>0</v>
      </c>
      <c r="EM235" s="149">
        <f t="shared" si="549"/>
        <v>0</v>
      </c>
      <c r="EN235" s="149">
        <f t="shared" si="549"/>
        <v>0</v>
      </c>
      <c r="EO235" s="149">
        <f t="shared" si="549"/>
        <v>0</v>
      </c>
      <c r="EP235" s="149">
        <f t="shared" si="549"/>
        <v>0</v>
      </c>
      <c r="EQ235" s="149">
        <f t="shared" si="549"/>
        <v>0</v>
      </c>
      <c r="ER235" s="149">
        <f t="shared" si="549"/>
        <v>0</v>
      </c>
      <c r="ES235" s="149">
        <f t="shared" si="549"/>
        <v>0</v>
      </c>
      <c r="ET235" s="149">
        <f t="shared" si="549"/>
        <v>0</v>
      </c>
      <c r="EU235" s="149">
        <f t="shared" si="549"/>
        <v>0</v>
      </c>
      <c r="EV235" s="149">
        <f t="shared" si="549"/>
        <v>0</v>
      </c>
      <c r="EW235" s="149">
        <f t="shared" si="479"/>
        <v>0</v>
      </c>
      <c r="EX235" s="149">
        <f t="shared" si="480"/>
        <v>0</v>
      </c>
      <c r="EY235" s="149">
        <f t="shared" si="481"/>
        <v>0</v>
      </c>
      <c r="EZ235" s="149">
        <f t="shared" si="482"/>
        <v>0</v>
      </c>
      <c r="FA235" s="149">
        <f t="shared" si="483"/>
        <v>0</v>
      </c>
      <c r="FB235" s="149">
        <f t="shared" si="484"/>
        <v>0</v>
      </c>
    </row>
    <row r="236" spans="2:158" ht="11.25" customHeight="1" outlineLevel="1" x14ac:dyDescent="0.2">
      <c r="B236" s="149"/>
      <c r="C236" s="288">
        <f t="shared" si="543"/>
        <v>22</v>
      </c>
      <c r="D236" s="288">
        <f t="shared" si="543"/>
        <v>0</v>
      </c>
      <c r="E236" s="291">
        <f t="shared" si="543"/>
        <v>0</v>
      </c>
      <c r="F236" s="297"/>
      <c r="G236" s="385"/>
      <c r="H236" s="185">
        <f t="shared" ref="H236:J236" si="550">H186</f>
        <v>2</v>
      </c>
      <c r="I236" s="292">
        <f t="shared" si="550"/>
        <v>31</v>
      </c>
      <c r="J236" s="289">
        <f t="shared" si="550"/>
        <v>43404</v>
      </c>
      <c r="K236" s="298"/>
      <c r="L236" s="187">
        <f t="shared" si="471"/>
        <v>0</v>
      </c>
      <c r="M236" s="186">
        <f t="shared" si="544"/>
        <v>0</v>
      </c>
      <c r="N236" s="385"/>
      <c r="O236" s="185">
        <f t="shared" si="474"/>
        <v>10</v>
      </c>
      <c r="R236" s="186"/>
      <c r="S236" s="186"/>
      <c r="T236" s="149"/>
      <c r="U236" s="149">
        <f t="shared" si="545"/>
        <v>0</v>
      </c>
      <c r="V236" s="149">
        <f t="shared" ref="V236:BA236" si="551">(V$14&lt;$J236)*U236*(1+$G236*($H236=V$16))+(V$14=$J236)*$M236*$E236+(V$14&gt;$J236)*U236*(1+$N236*($O236=V$16))</f>
        <v>0</v>
      </c>
      <c r="W236" s="149">
        <f t="shared" si="551"/>
        <v>0</v>
      </c>
      <c r="X236" s="149">
        <f t="shared" si="551"/>
        <v>0</v>
      </c>
      <c r="Y236" s="149">
        <f t="shared" si="551"/>
        <v>0</v>
      </c>
      <c r="Z236" s="149">
        <f t="shared" si="551"/>
        <v>0</v>
      </c>
      <c r="AA236" s="149">
        <f t="shared" si="551"/>
        <v>0</v>
      </c>
      <c r="AB236" s="149">
        <f t="shared" si="551"/>
        <v>0</v>
      </c>
      <c r="AC236" s="149">
        <f t="shared" si="551"/>
        <v>0</v>
      </c>
      <c r="AD236" s="149">
        <f t="shared" si="551"/>
        <v>0</v>
      </c>
      <c r="AE236" s="149">
        <f t="shared" si="551"/>
        <v>0</v>
      </c>
      <c r="AF236" s="149">
        <f t="shared" si="551"/>
        <v>0</v>
      </c>
      <c r="AG236" s="149">
        <f t="shared" si="551"/>
        <v>0</v>
      </c>
      <c r="AH236" s="149">
        <f t="shared" si="551"/>
        <v>0</v>
      </c>
      <c r="AI236" s="149">
        <f t="shared" si="551"/>
        <v>0</v>
      </c>
      <c r="AJ236" s="149">
        <f t="shared" si="551"/>
        <v>0</v>
      </c>
      <c r="AK236" s="149">
        <f t="shared" si="551"/>
        <v>0</v>
      </c>
      <c r="AL236" s="149">
        <f t="shared" si="551"/>
        <v>0</v>
      </c>
      <c r="AM236" s="149">
        <f t="shared" si="551"/>
        <v>0</v>
      </c>
      <c r="AN236" s="149">
        <f t="shared" si="551"/>
        <v>0</v>
      </c>
      <c r="AO236" s="149">
        <f t="shared" si="551"/>
        <v>0</v>
      </c>
      <c r="AP236" s="149">
        <f t="shared" si="551"/>
        <v>0</v>
      </c>
      <c r="AQ236" s="149">
        <f t="shared" si="551"/>
        <v>0</v>
      </c>
      <c r="AR236" s="149">
        <f t="shared" si="551"/>
        <v>0</v>
      </c>
      <c r="AS236" s="149">
        <f t="shared" si="551"/>
        <v>0</v>
      </c>
      <c r="AT236" s="149">
        <f t="shared" si="551"/>
        <v>0</v>
      </c>
      <c r="AU236" s="149">
        <f t="shared" si="551"/>
        <v>0</v>
      </c>
      <c r="AV236" s="149">
        <f t="shared" si="551"/>
        <v>0</v>
      </c>
      <c r="AW236" s="149">
        <f t="shared" si="551"/>
        <v>0</v>
      </c>
      <c r="AX236" s="149">
        <f t="shared" si="551"/>
        <v>0</v>
      </c>
      <c r="AY236" s="149">
        <f t="shared" si="551"/>
        <v>0</v>
      </c>
      <c r="AZ236" s="149">
        <f t="shared" si="551"/>
        <v>0</v>
      </c>
      <c r="BA236" s="149">
        <f t="shared" si="551"/>
        <v>0</v>
      </c>
      <c r="BB236" s="149">
        <f t="shared" ref="BB236:CG236" si="552">(BB$14&lt;$J236)*BA236*(1+$G236*($H236=BB$16))+(BB$14=$J236)*$M236*$E236+(BB$14&gt;$J236)*BA236*(1+$N236*($O236=BB$16))</f>
        <v>0</v>
      </c>
      <c r="BC236" s="149">
        <f t="shared" si="552"/>
        <v>0</v>
      </c>
      <c r="BD236" s="149">
        <f t="shared" si="552"/>
        <v>0</v>
      </c>
      <c r="BE236" s="149">
        <f t="shared" si="552"/>
        <v>0</v>
      </c>
      <c r="BF236" s="149">
        <f t="shared" si="552"/>
        <v>0</v>
      </c>
      <c r="BG236" s="149">
        <f t="shared" si="552"/>
        <v>0</v>
      </c>
      <c r="BH236" s="149">
        <f t="shared" si="552"/>
        <v>0</v>
      </c>
      <c r="BI236" s="149">
        <f t="shared" si="552"/>
        <v>0</v>
      </c>
      <c r="BJ236" s="149">
        <f t="shared" si="552"/>
        <v>0</v>
      </c>
      <c r="BK236" s="149">
        <f t="shared" si="552"/>
        <v>0</v>
      </c>
      <c r="BL236" s="149">
        <f t="shared" si="552"/>
        <v>0</v>
      </c>
      <c r="BM236" s="149">
        <f t="shared" si="552"/>
        <v>0</v>
      </c>
      <c r="BN236" s="149">
        <f t="shared" si="552"/>
        <v>0</v>
      </c>
      <c r="BO236" s="149">
        <f t="shared" si="552"/>
        <v>0</v>
      </c>
      <c r="BP236" s="149">
        <f t="shared" si="552"/>
        <v>0</v>
      </c>
      <c r="BQ236" s="149">
        <f t="shared" si="552"/>
        <v>0</v>
      </c>
      <c r="BR236" s="149">
        <f t="shared" si="552"/>
        <v>0</v>
      </c>
      <c r="BS236" s="149">
        <f t="shared" si="552"/>
        <v>0</v>
      </c>
      <c r="BT236" s="149">
        <f t="shared" si="552"/>
        <v>0</v>
      </c>
      <c r="BU236" s="149">
        <f t="shared" si="552"/>
        <v>0</v>
      </c>
      <c r="BV236" s="149">
        <f t="shared" si="552"/>
        <v>0</v>
      </c>
      <c r="BW236" s="149">
        <f t="shared" si="552"/>
        <v>0</v>
      </c>
      <c r="BX236" s="149">
        <f t="shared" si="552"/>
        <v>0</v>
      </c>
      <c r="BY236" s="149">
        <f t="shared" si="552"/>
        <v>0</v>
      </c>
      <c r="BZ236" s="149">
        <f t="shared" si="552"/>
        <v>0</v>
      </c>
      <c r="CA236" s="149">
        <f t="shared" si="552"/>
        <v>0</v>
      </c>
      <c r="CB236" s="149">
        <f t="shared" si="552"/>
        <v>0</v>
      </c>
      <c r="CC236" s="149">
        <f t="shared" si="552"/>
        <v>0</v>
      </c>
      <c r="CD236" s="149">
        <f t="shared" si="552"/>
        <v>0</v>
      </c>
      <c r="CE236" s="149">
        <f t="shared" si="552"/>
        <v>0</v>
      </c>
      <c r="CF236" s="149">
        <f t="shared" si="552"/>
        <v>0</v>
      </c>
      <c r="CG236" s="149">
        <f t="shared" si="552"/>
        <v>0</v>
      </c>
      <c r="CH236" s="149">
        <f t="shared" ref="CH236:DM236" si="553">(CH$14&lt;$J236)*CG236*(1+$G236*($H236=CH$16))+(CH$14=$J236)*$M236*$E236+(CH$14&gt;$J236)*CG236*(1+$N236*($O236=CH$16))</f>
        <v>0</v>
      </c>
      <c r="CI236" s="149">
        <f t="shared" si="553"/>
        <v>0</v>
      </c>
      <c r="CJ236" s="149">
        <f t="shared" si="553"/>
        <v>0</v>
      </c>
      <c r="CK236" s="149">
        <f t="shared" si="553"/>
        <v>0</v>
      </c>
      <c r="CL236" s="149">
        <f t="shared" si="553"/>
        <v>0</v>
      </c>
      <c r="CM236" s="149">
        <f t="shared" si="553"/>
        <v>0</v>
      </c>
      <c r="CN236" s="149">
        <f t="shared" si="553"/>
        <v>0</v>
      </c>
      <c r="CO236" s="149">
        <f t="shared" si="553"/>
        <v>0</v>
      </c>
      <c r="CP236" s="149">
        <f t="shared" si="553"/>
        <v>0</v>
      </c>
      <c r="CQ236" s="149">
        <f t="shared" si="553"/>
        <v>0</v>
      </c>
      <c r="CR236" s="149">
        <f t="shared" si="553"/>
        <v>0</v>
      </c>
      <c r="CS236" s="149">
        <f t="shared" si="553"/>
        <v>0</v>
      </c>
      <c r="CT236" s="149">
        <f t="shared" si="553"/>
        <v>0</v>
      </c>
      <c r="CU236" s="149">
        <f t="shared" si="553"/>
        <v>0</v>
      </c>
      <c r="CV236" s="149">
        <f t="shared" si="553"/>
        <v>0</v>
      </c>
      <c r="CW236" s="149">
        <f t="shared" si="553"/>
        <v>0</v>
      </c>
      <c r="CX236" s="149">
        <f t="shared" si="553"/>
        <v>0</v>
      </c>
      <c r="CY236" s="149">
        <f t="shared" si="553"/>
        <v>0</v>
      </c>
      <c r="CZ236" s="149">
        <f t="shared" si="553"/>
        <v>0</v>
      </c>
      <c r="DA236" s="149">
        <f t="shared" si="553"/>
        <v>0</v>
      </c>
      <c r="DB236" s="149">
        <f t="shared" si="553"/>
        <v>0</v>
      </c>
      <c r="DC236" s="149">
        <f t="shared" si="553"/>
        <v>0</v>
      </c>
      <c r="DD236" s="149">
        <f t="shared" si="553"/>
        <v>0</v>
      </c>
      <c r="DE236" s="149">
        <f t="shared" si="553"/>
        <v>0</v>
      </c>
      <c r="DF236" s="149">
        <f t="shared" si="553"/>
        <v>0</v>
      </c>
      <c r="DG236" s="149">
        <f t="shared" si="553"/>
        <v>0</v>
      </c>
      <c r="DH236" s="149">
        <f t="shared" si="553"/>
        <v>0</v>
      </c>
      <c r="DI236" s="149">
        <f t="shared" si="553"/>
        <v>0</v>
      </c>
      <c r="DJ236" s="149">
        <f t="shared" si="553"/>
        <v>0</v>
      </c>
      <c r="DK236" s="149">
        <f t="shared" si="553"/>
        <v>0</v>
      </c>
      <c r="DL236" s="149">
        <f t="shared" si="553"/>
        <v>0</v>
      </c>
      <c r="DM236" s="149">
        <f t="shared" si="553"/>
        <v>0</v>
      </c>
      <c r="DN236" s="149">
        <f t="shared" ref="DN236:EV236" si="554">(DN$14&lt;$J236)*DM236*(1+$G236*($H236=DN$16))+(DN$14=$J236)*$M236*$E236+(DN$14&gt;$J236)*DM236*(1+$N236*($O236=DN$16))</f>
        <v>0</v>
      </c>
      <c r="DO236" s="149">
        <f t="shared" si="554"/>
        <v>0</v>
      </c>
      <c r="DP236" s="149">
        <f t="shared" si="554"/>
        <v>0</v>
      </c>
      <c r="DQ236" s="149">
        <f t="shared" si="554"/>
        <v>0</v>
      </c>
      <c r="DR236" s="149">
        <f t="shared" si="554"/>
        <v>0</v>
      </c>
      <c r="DS236" s="149">
        <f t="shared" si="554"/>
        <v>0</v>
      </c>
      <c r="DT236" s="149">
        <f t="shared" si="554"/>
        <v>0</v>
      </c>
      <c r="DU236" s="149">
        <f t="shared" si="554"/>
        <v>0</v>
      </c>
      <c r="DV236" s="149">
        <f t="shared" si="554"/>
        <v>0</v>
      </c>
      <c r="DW236" s="149">
        <f t="shared" si="554"/>
        <v>0</v>
      </c>
      <c r="DX236" s="149">
        <f t="shared" si="554"/>
        <v>0</v>
      </c>
      <c r="DY236" s="149">
        <f t="shared" si="554"/>
        <v>0</v>
      </c>
      <c r="DZ236" s="149">
        <f t="shared" si="554"/>
        <v>0</v>
      </c>
      <c r="EA236" s="149">
        <f t="shared" si="554"/>
        <v>0</v>
      </c>
      <c r="EB236" s="149">
        <f t="shared" si="554"/>
        <v>0</v>
      </c>
      <c r="EC236" s="149">
        <f t="shared" si="554"/>
        <v>0</v>
      </c>
      <c r="ED236" s="149">
        <f t="shared" si="554"/>
        <v>0</v>
      </c>
      <c r="EE236" s="149">
        <f t="shared" si="554"/>
        <v>0</v>
      </c>
      <c r="EF236" s="149">
        <f t="shared" si="554"/>
        <v>0</v>
      </c>
      <c r="EG236" s="149">
        <f t="shared" si="554"/>
        <v>0</v>
      </c>
      <c r="EH236" s="149">
        <f t="shared" si="554"/>
        <v>0</v>
      </c>
      <c r="EI236" s="149">
        <f t="shared" si="554"/>
        <v>0</v>
      </c>
      <c r="EJ236" s="149">
        <f t="shared" si="554"/>
        <v>0</v>
      </c>
      <c r="EK236" s="149">
        <f t="shared" si="554"/>
        <v>0</v>
      </c>
      <c r="EL236" s="149">
        <f t="shared" si="554"/>
        <v>0</v>
      </c>
      <c r="EM236" s="149">
        <f t="shared" si="554"/>
        <v>0</v>
      </c>
      <c r="EN236" s="149">
        <f t="shared" si="554"/>
        <v>0</v>
      </c>
      <c r="EO236" s="149">
        <f t="shared" si="554"/>
        <v>0</v>
      </c>
      <c r="EP236" s="149">
        <f t="shared" si="554"/>
        <v>0</v>
      </c>
      <c r="EQ236" s="149">
        <f t="shared" si="554"/>
        <v>0</v>
      </c>
      <c r="ER236" s="149">
        <f t="shared" si="554"/>
        <v>0</v>
      </c>
      <c r="ES236" s="149">
        <f t="shared" si="554"/>
        <v>0</v>
      </c>
      <c r="ET236" s="149">
        <f t="shared" si="554"/>
        <v>0</v>
      </c>
      <c r="EU236" s="149">
        <f t="shared" si="554"/>
        <v>0</v>
      </c>
      <c r="EV236" s="149">
        <f t="shared" si="554"/>
        <v>0</v>
      </c>
      <c r="EW236" s="149">
        <f t="shared" si="479"/>
        <v>0</v>
      </c>
      <c r="EX236" s="149">
        <f t="shared" si="480"/>
        <v>0</v>
      </c>
      <c r="EY236" s="149">
        <f t="shared" si="481"/>
        <v>0</v>
      </c>
      <c r="EZ236" s="149">
        <f t="shared" si="482"/>
        <v>0</v>
      </c>
      <c r="FA236" s="149">
        <f t="shared" si="483"/>
        <v>0</v>
      </c>
      <c r="FB236" s="149">
        <f t="shared" si="484"/>
        <v>0</v>
      </c>
    </row>
    <row r="237" spans="2:158" ht="11.25" customHeight="1" outlineLevel="1" x14ac:dyDescent="0.2">
      <c r="B237" s="149"/>
      <c r="C237" s="288">
        <f t="shared" si="543"/>
        <v>23</v>
      </c>
      <c r="D237" s="288">
        <f t="shared" si="543"/>
        <v>0</v>
      </c>
      <c r="E237" s="291">
        <f t="shared" si="543"/>
        <v>0</v>
      </c>
      <c r="F237" s="297"/>
      <c r="G237" s="385"/>
      <c r="H237" s="185">
        <f t="shared" ref="H237:J237" si="555">H187</f>
        <v>2</v>
      </c>
      <c r="I237" s="292">
        <f t="shared" si="555"/>
        <v>31</v>
      </c>
      <c r="J237" s="289">
        <f t="shared" si="555"/>
        <v>43404</v>
      </c>
      <c r="K237" s="298"/>
      <c r="L237" s="187">
        <f t="shared" si="471"/>
        <v>0</v>
      </c>
      <c r="M237" s="186">
        <f t="shared" si="544"/>
        <v>0</v>
      </c>
      <c r="N237" s="385"/>
      <c r="O237" s="185">
        <f t="shared" si="474"/>
        <v>10</v>
      </c>
      <c r="R237" s="186"/>
      <c r="S237" s="186"/>
      <c r="T237" s="149"/>
      <c r="U237" s="149">
        <f t="shared" si="545"/>
        <v>0</v>
      </c>
      <c r="V237" s="149">
        <f t="shared" ref="V237:BA237" si="556">(V$14&lt;$J237)*U237*(1+$G237*($H237=V$16))+(V$14=$J237)*$M237*$E237+(V$14&gt;$J237)*U237*(1+$N237*($O237=V$16))</f>
        <v>0</v>
      </c>
      <c r="W237" s="149">
        <f t="shared" si="556"/>
        <v>0</v>
      </c>
      <c r="X237" s="149">
        <f t="shared" si="556"/>
        <v>0</v>
      </c>
      <c r="Y237" s="149">
        <f t="shared" si="556"/>
        <v>0</v>
      </c>
      <c r="Z237" s="149">
        <f t="shared" si="556"/>
        <v>0</v>
      </c>
      <c r="AA237" s="149">
        <f t="shared" si="556"/>
        <v>0</v>
      </c>
      <c r="AB237" s="149">
        <f t="shared" si="556"/>
        <v>0</v>
      </c>
      <c r="AC237" s="149">
        <f t="shared" si="556"/>
        <v>0</v>
      </c>
      <c r="AD237" s="149">
        <f t="shared" si="556"/>
        <v>0</v>
      </c>
      <c r="AE237" s="149">
        <f t="shared" si="556"/>
        <v>0</v>
      </c>
      <c r="AF237" s="149">
        <f t="shared" si="556"/>
        <v>0</v>
      </c>
      <c r="AG237" s="149">
        <f t="shared" si="556"/>
        <v>0</v>
      </c>
      <c r="AH237" s="149">
        <f t="shared" si="556"/>
        <v>0</v>
      </c>
      <c r="AI237" s="149">
        <f t="shared" si="556"/>
        <v>0</v>
      </c>
      <c r="AJ237" s="149">
        <f t="shared" si="556"/>
        <v>0</v>
      </c>
      <c r="AK237" s="149">
        <f t="shared" si="556"/>
        <v>0</v>
      </c>
      <c r="AL237" s="149">
        <f t="shared" si="556"/>
        <v>0</v>
      </c>
      <c r="AM237" s="149">
        <f t="shared" si="556"/>
        <v>0</v>
      </c>
      <c r="AN237" s="149">
        <f t="shared" si="556"/>
        <v>0</v>
      </c>
      <c r="AO237" s="149">
        <f t="shared" si="556"/>
        <v>0</v>
      </c>
      <c r="AP237" s="149">
        <f t="shared" si="556"/>
        <v>0</v>
      </c>
      <c r="AQ237" s="149">
        <f t="shared" si="556"/>
        <v>0</v>
      </c>
      <c r="AR237" s="149">
        <f t="shared" si="556"/>
        <v>0</v>
      </c>
      <c r="AS237" s="149">
        <f t="shared" si="556"/>
        <v>0</v>
      </c>
      <c r="AT237" s="149">
        <f t="shared" si="556"/>
        <v>0</v>
      </c>
      <c r="AU237" s="149">
        <f t="shared" si="556"/>
        <v>0</v>
      </c>
      <c r="AV237" s="149">
        <f t="shared" si="556"/>
        <v>0</v>
      </c>
      <c r="AW237" s="149">
        <f t="shared" si="556"/>
        <v>0</v>
      </c>
      <c r="AX237" s="149">
        <f t="shared" si="556"/>
        <v>0</v>
      </c>
      <c r="AY237" s="149">
        <f t="shared" si="556"/>
        <v>0</v>
      </c>
      <c r="AZ237" s="149">
        <f t="shared" si="556"/>
        <v>0</v>
      </c>
      <c r="BA237" s="149">
        <f t="shared" si="556"/>
        <v>0</v>
      </c>
      <c r="BB237" s="149">
        <f t="shared" ref="BB237:CG237" si="557">(BB$14&lt;$J237)*BA237*(1+$G237*($H237=BB$16))+(BB$14=$J237)*$M237*$E237+(BB$14&gt;$J237)*BA237*(1+$N237*($O237=BB$16))</f>
        <v>0</v>
      </c>
      <c r="BC237" s="149">
        <f t="shared" si="557"/>
        <v>0</v>
      </c>
      <c r="BD237" s="149">
        <f t="shared" si="557"/>
        <v>0</v>
      </c>
      <c r="BE237" s="149">
        <f t="shared" si="557"/>
        <v>0</v>
      </c>
      <c r="BF237" s="149">
        <f t="shared" si="557"/>
        <v>0</v>
      </c>
      <c r="BG237" s="149">
        <f t="shared" si="557"/>
        <v>0</v>
      </c>
      <c r="BH237" s="149">
        <f t="shared" si="557"/>
        <v>0</v>
      </c>
      <c r="BI237" s="149">
        <f t="shared" si="557"/>
        <v>0</v>
      </c>
      <c r="BJ237" s="149">
        <f t="shared" si="557"/>
        <v>0</v>
      </c>
      <c r="BK237" s="149">
        <f t="shared" si="557"/>
        <v>0</v>
      </c>
      <c r="BL237" s="149">
        <f t="shared" si="557"/>
        <v>0</v>
      </c>
      <c r="BM237" s="149">
        <f t="shared" si="557"/>
        <v>0</v>
      </c>
      <c r="BN237" s="149">
        <f t="shared" si="557"/>
        <v>0</v>
      </c>
      <c r="BO237" s="149">
        <f t="shared" si="557"/>
        <v>0</v>
      </c>
      <c r="BP237" s="149">
        <f t="shared" si="557"/>
        <v>0</v>
      </c>
      <c r="BQ237" s="149">
        <f t="shared" si="557"/>
        <v>0</v>
      </c>
      <c r="BR237" s="149">
        <f t="shared" si="557"/>
        <v>0</v>
      </c>
      <c r="BS237" s="149">
        <f t="shared" si="557"/>
        <v>0</v>
      </c>
      <c r="BT237" s="149">
        <f t="shared" si="557"/>
        <v>0</v>
      </c>
      <c r="BU237" s="149">
        <f t="shared" si="557"/>
        <v>0</v>
      </c>
      <c r="BV237" s="149">
        <f t="shared" si="557"/>
        <v>0</v>
      </c>
      <c r="BW237" s="149">
        <f t="shared" si="557"/>
        <v>0</v>
      </c>
      <c r="BX237" s="149">
        <f t="shared" si="557"/>
        <v>0</v>
      </c>
      <c r="BY237" s="149">
        <f t="shared" si="557"/>
        <v>0</v>
      </c>
      <c r="BZ237" s="149">
        <f t="shared" si="557"/>
        <v>0</v>
      </c>
      <c r="CA237" s="149">
        <f t="shared" si="557"/>
        <v>0</v>
      </c>
      <c r="CB237" s="149">
        <f t="shared" si="557"/>
        <v>0</v>
      </c>
      <c r="CC237" s="149">
        <f t="shared" si="557"/>
        <v>0</v>
      </c>
      <c r="CD237" s="149">
        <f t="shared" si="557"/>
        <v>0</v>
      </c>
      <c r="CE237" s="149">
        <f t="shared" si="557"/>
        <v>0</v>
      </c>
      <c r="CF237" s="149">
        <f t="shared" si="557"/>
        <v>0</v>
      </c>
      <c r="CG237" s="149">
        <f t="shared" si="557"/>
        <v>0</v>
      </c>
      <c r="CH237" s="149">
        <f t="shared" ref="CH237:DM237" si="558">(CH$14&lt;$J237)*CG237*(1+$G237*($H237=CH$16))+(CH$14=$J237)*$M237*$E237+(CH$14&gt;$J237)*CG237*(1+$N237*($O237=CH$16))</f>
        <v>0</v>
      </c>
      <c r="CI237" s="149">
        <f t="shared" si="558"/>
        <v>0</v>
      </c>
      <c r="CJ237" s="149">
        <f t="shared" si="558"/>
        <v>0</v>
      </c>
      <c r="CK237" s="149">
        <f t="shared" si="558"/>
        <v>0</v>
      </c>
      <c r="CL237" s="149">
        <f t="shared" si="558"/>
        <v>0</v>
      </c>
      <c r="CM237" s="149">
        <f t="shared" si="558"/>
        <v>0</v>
      </c>
      <c r="CN237" s="149">
        <f t="shared" si="558"/>
        <v>0</v>
      </c>
      <c r="CO237" s="149">
        <f t="shared" si="558"/>
        <v>0</v>
      </c>
      <c r="CP237" s="149">
        <f t="shared" si="558"/>
        <v>0</v>
      </c>
      <c r="CQ237" s="149">
        <f t="shared" si="558"/>
        <v>0</v>
      </c>
      <c r="CR237" s="149">
        <f t="shared" si="558"/>
        <v>0</v>
      </c>
      <c r="CS237" s="149">
        <f t="shared" si="558"/>
        <v>0</v>
      </c>
      <c r="CT237" s="149">
        <f t="shared" si="558"/>
        <v>0</v>
      </c>
      <c r="CU237" s="149">
        <f t="shared" si="558"/>
        <v>0</v>
      </c>
      <c r="CV237" s="149">
        <f t="shared" si="558"/>
        <v>0</v>
      </c>
      <c r="CW237" s="149">
        <f t="shared" si="558"/>
        <v>0</v>
      </c>
      <c r="CX237" s="149">
        <f t="shared" si="558"/>
        <v>0</v>
      </c>
      <c r="CY237" s="149">
        <f t="shared" si="558"/>
        <v>0</v>
      </c>
      <c r="CZ237" s="149">
        <f t="shared" si="558"/>
        <v>0</v>
      </c>
      <c r="DA237" s="149">
        <f t="shared" si="558"/>
        <v>0</v>
      </c>
      <c r="DB237" s="149">
        <f t="shared" si="558"/>
        <v>0</v>
      </c>
      <c r="DC237" s="149">
        <f t="shared" si="558"/>
        <v>0</v>
      </c>
      <c r="DD237" s="149">
        <f t="shared" si="558"/>
        <v>0</v>
      </c>
      <c r="DE237" s="149">
        <f t="shared" si="558"/>
        <v>0</v>
      </c>
      <c r="DF237" s="149">
        <f t="shared" si="558"/>
        <v>0</v>
      </c>
      <c r="DG237" s="149">
        <f t="shared" si="558"/>
        <v>0</v>
      </c>
      <c r="DH237" s="149">
        <f t="shared" si="558"/>
        <v>0</v>
      </c>
      <c r="DI237" s="149">
        <f t="shared" si="558"/>
        <v>0</v>
      </c>
      <c r="DJ237" s="149">
        <f t="shared" si="558"/>
        <v>0</v>
      </c>
      <c r="DK237" s="149">
        <f t="shared" si="558"/>
        <v>0</v>
      </c>
      <c r="DL237" s="149">
        <f t="shared" si="558"/>
        <v>0</v>
      </c>
      <c r="DM237" s="149">
        <f t="shared" si="558"/>
        <v>0</v>
      </c>
      <c r="DN237" s="149">
        <f t="shared" ref="DN237:EV237" si="559">(DN$14&lt;$J237)*DM237*(1+$G237*($H237=DN$16))+(DN$14=$J237)*$M237*$E237+(DN$14&gt;$J237)*DM237*(1+$N237*($O237=DN$16))</f>
        <v>0</v>
      </c>
      <c r="DO237" s="149">
        <f t="shared" si="559"/>
        <v>0</v>
      </c>
      <c r="DP237" s="149">
        <f t="shared" si="559"/>
        <v>0</v>
      </c>
      <c r="DQ237" s="149">
        <f t="shared" si="559"/>
        <v>0</v>
      </c>
      <c r="DR237" s="149">
        <f t="shared" si="559"/>
        <v>0</v>
      </c>
      <c r="DS237" s="149">
        <f t="shared" si="559"/>
        <v>0</v>
      </c>
      <c r="DT237" s="149">
        <f t="shared" si="559"/>
        <v>0</v>
      </c>
      <c r="DU237" s="149">
        <f t="shared" si="559"/>
        <v>0</v>
      </c>
      <c r="DV237" s="149">
        <f t="shared" si="559"/>
        <v>0</v>
      </c>
      <c r="DW237" s="149">
        <f t="shared" si="559"/>
        <v>0</v>
      </c>
      <c r="DX237" s="149">
        <f t="shared" si="559"/>
        <v>0</v>
      </c>
      <c r="DY237" s="149">
        <f t="shared" si="559"/>
        <v>0</v>
      </c>
      <c r="DZ237" s="149">
        <f t="shared" si="559"/>
        <v>0</v>
      </c>
      <c r="EA237" s="149">
        <f t="shared" si="559"/>
        <v>0</v>
      </c>
      <c r="EB237" s="149">
        <f t="shared" si="559"/>
        <v>0</v>
      </c>
      <c r="EC237" s="149">
        <f t="shared" si="559"/>
        <v>0</v>
      </c>
      <c r="ED237" s="149">
        <f t="shared" si="559"/>
        <v>0</v>
      </c>
      <c r="EE237" s="149">
        <f t="shared" si="559"/>
        <v>0</v>
      </c>
      <c r="EF237" s="149">
        <f t="shared" si="559"/>
        <v>0</v>
      </c>
      <c r="EG237" s="149">
        <f t="shared" si="559"/>
        <v>0</v>
      </c>
      <c r="EH237" s="149">
        <f t="shared" si="559"/>
        <v>0</v>
      </c>
      <c r="EI237" s="149">
        <f t="shared" si="559"/>
        <v>0</v>
      </c>
      <c r="EJ237" s="149">
        <f t="shared" si="559"/>
        <v>0</v>
      </c>
      <c r="EK237" s="149">
        <f t="shared" si="559"/>
        <v>0</v>
      </c>
      <c r="EL237" s="149">
        <f t="shared" si="559"/>
        <v>0</v>
      </c>
      <c r="EM237" s="149">
        <f t="shared" si="559"/>
        <v>0</v>
      </c>
      <c r="EN237" s="149">
        <f t="shared" si="559"/>
        <v>0</v>
      </c>
      <c r="EO237" s="149">
        <f t="shared" si="559"/>
        <v>0</v>
      </c>
      <c r="EP237" s="149">
        <f t="shared" si="559"/>
        <v>0</v>
      </c>
      <c r="EQ237" s="149">
        <f t="shared" si="559"/>
        <v>0</v>
      </c>
      <c r="ER237" s="149">
        <f t="shared" si="559"/>
        <v>0</v>
      </c>
      <c r="ES237" s="149">
        <f t="shared" si="559"/>
        <v>0</v>
      </c>
      <c r="ET237" s="149">
        <f t="shared" si="559"/>
        <v>0</v>
      </c>
      <c r="EU237" s="149">
        <f t="shared" si="559"/>
        <v>0</v>
      </c>
      <c r="EV237" s="149">
        <f t="shared" si="559"/>
        <v>0</v>
      </c>
      <c r="EW237" s="149">
        <f t="shared" si="479"/>
        <v>0</v>
      </c>
      <c r="EX237" s="149">
        <f t="shared" si="480"/>
        <v>0</v>
      </c>
      <c r="EY237" s="149">
        <f t="shared" si="481"/>
        <v>0</v>
      </c>
      <c r="EZ237" s="149">
        <f t="shared" si="482"/>
        <v>0</v>
      </c>
      <c r="FA237" s="149">
        <f t="shared" si="483"/>
        <v>0</v>
      </c>
      <c r="FB237" s="149">
        <f t="shared" si="484"/>
        <v>0</v>
      </c>
    </row>
    <row r="238" spans="2:158" ht="11.25" customHeight="1" outlineLevel="1" x14ac:dyDescent="0.2">
      <c r="B238" s="149"/>
      <c r="C238" s="288">
        <f t="shared" si="543"/>
        <v>24</v>
      </c>
      <c r="D238" s="288">
        <f t="shared" si="543"/>
        <v>0</v>
      </c>
      <c r="E238" s="291">
        <f t="shared" si="543"/>
        <v>0</v>
      </c>
      <c r="F238" s="297"/>
      <c r="G238" s="385"/>
      <c r="H238" s="185">
        <f t="shared" ref="H238:J238" si="560">H188</f>
        <v>2</v>
      </c>
      <c r="I238" s="292">
        <f t="shared" si="560"/>
        <v>31</v>
      </c>
      <c r="J238" s="289">
        <f t="shared" si="560"/>
        <v>43404</v>
      </c>
      <c r="K238" s="298"/>
      <c r="L238" s="187">
        <f t="shared" si="471"/>
        <v>0</v>
      </c>
      <c r="M238" s="186">
        <f t="shared" si="544"/>
        <v>0</v>
      </c>
      <c r="N238" s="385"/>
      <c r="O238" s="185">
        <f t="shared" si="474"/>
        <v>10</v>
      </c>
      <c r="R238" s="186"/>
      <c r="S238" s="186"/>
      <c r="T238" s="149"/>
      <c r="U238" s="149">
        <f t="shared" si="545"/>
        <v>0</v>
      </c>
      <c r="V238" s="149">
        <f t="shared" ref="V238:BA238" si="561">(V$14&lt;$J238)*U238*(1+$G238*($H238=V$16))+(V$14=$J238)*$M238*$E238+(V$14&gt;$J238)*U238*(1+$N238*($O238=V$16))</f>
        <v>0</v>
      </c>
      <c r="W238" s="149">
        <f t="shared" si="561"/>
        <v>0</v>
      </c>
      <c r="X238" s="149">
        <f t="shared" si="561"/>
        <v>0</v>
      </c>
      <c r="Y238" s="149">
        <f t="shared" si="561"/>
        <v>0</v>
      </c>
      <c r="Z238" s="149">
        <f t="shared" si="561"/>
        <v>0</v>
      </c>
      <c r="AA238" s="149">
        <f t="shared" si="561"/>
        <v>0</v>
      </c>
      <c r="AB238" s="149">
        <f t="shared" si="561"/>
        <v>0</v>
      </c>
      <c r="AC238" s="149">
        <f t="shared" si="561"/>
        <v>0</v>
      </c>
      <c r="AD238" s="149">
        <f t="shared" si="561"/>
        <v>0</v>
      </c>
      <c r="AE238" s="149">
        <f t="shared" si="561"/>
        <v>0</v>
      </c>
      <c r="AF238" s="149">
        <f t="shared" si="561"/>
        <v>0</v>
      </c>
      <c r="AG238" s="149">
        <f t="shared" si="561"/>
        <v>0</v>
      </c>
      <c r="AH238" s="149">
        <f t="shared" si="561"/>
        <v>0</v>
      </c>
      <c r="AI238" s="149">
        <f t="shared" si="561"/>
        <v>0</v>
      </c>
      <c r="AJ238" s="149">
        <f t="shared" si="561"/>
        <v>0</v>
      </c>
      <c r="AK238" s="149">
        <f t="shared" si="561"/>
        <v>0</v>
      </c>
      <c r="AL238" s="149">
        <f t="shared" si="561"/>
        <v>0</v>
      </c>
      <c r="AM238" s="149">
        <f t="shared" si="561"/>
        <v>0</v>
      </c>
      <c r="AN238" s="149">
        <f t="shared" si="561"/>
        <v>0</v>
      </c>
      <c r="AO238" s="149">
        <f t="shared" si="561"/>
        <v>0</v>
      </c>
      <c r="AP238" s="149">
        <f t="shared" si="561"/>
        <v>0</v>
      </c>
      <c r="AQ238" s="149">
        <f t="shared" si="561"/>
        <v>0</v>
      </c>
      <c r="AR238" s="149">
        <f t="shared" si="561"/>
        <v>0</v>
      </c>
      <c r="AS238" s="149">
        <f t="shared" si="561"/>
        <v>0</v>
      </c>
      <c r="AT238" s="149">
        <f t="shared" si="561"/>
        <v>0</v>
      </c>
      <c r="AU238" s="149">
        <f t="shared" si="561"/>
        <v>0</v>
      </c>
      <c r="AV238" s="149">
        <f t="shared" si="561"/>
        <v>0</v>
      </c>
      <c r="AW238" s="149">
        <f t="shared" si="561"/>
        <v>0</v>
      </c>
      <c r="AX238" s="149">
        <f t="shared" si="561"/>
        <v>0</v>
      </c>
      <c r="AY238" s="149">
        <f t="shared" si="561"/>
        <v>0</v>
      </c>
      <c r="AZ238" s="149">
        <f t="shared" si="561"/>
        <v>0</v>
      </c>
      <c r="BA238" s="149">
        <f t="shared" si="561"/>
        <v>0</v>
      </c>
      <c r="BB238" s="149">
        <f t="shared" ref="BB238:CG238" si="562">(BB$14&lt;$J238)*BA238*(1+$G238*($H238=BB$16))+(BB$14=$J238)*$M238*$E238+(BB$14&gt;$J238)*BA238*(1+$N238*($O238=BB$16))</f>
        <v>0</v>
      </c>
      <c r="BC238" s="149">
        <f t="shared" si="562"/>
        <v>0</v>
      </c>
      <c r="BD238" s="149">
        <f t="shared" si="562"/>
        <v>0</v>
      </c>
      <c r="BE238" s="149">
        <f t="shared" si="562"/>
        <v>0</v>
      </c>
      <c r="BF238" s="149">
        <f t="shared" si="562"/>
        <v>0</v>
      </c>
      <c r="BG238" s="149">
        <f t="shared" si="562"/>
        <v>0</v>
      </c>
      <c r="BH238" s="149">
        <f t="shared" si="562"/>
        <v>0</v>
      </c>
      <c r="BI238" s="149">
        <f t="shared" si="562"/>
        <v>0</v>
      </c>
      <c r="BJ238" s="149">
        <f t="shared" si="562"/>
        <v>0</v>
      </c>
      <c r="BK238" s="149">
        <f t="shared" si="562"/>
        <v>0</v>
      </c>
      <c r="BL238" s="149">
        <f t="shared" si="562"/>
        <v>0</v>
      </c>
      <c r="BM238" s="149">
        <f t="shared" si="562"/>
        <v>0</v>
      </c>
      <c r="BN238" s="149">
        <f t="shared" si="562"/>
        <v>0</v>
      </c>
      <c r="BO238" s="149">
        <f t="shared" si="562"/>
        <v>0</v>
      </c>
      <c r="BP238" s="149">
        <f t="shared" si="562"/>
        <v>0</v>
      </c>
      <c r="BQ238" s="149">
        <f t="shared" si="562"/>
        <v>0</v>
      </c>
      <c r="BR238" s="149">
        <f t="shared" si="562"/>
        <v>0</v>
      </c>
      <c r="BS238" s="149">
        <f t="shared" si="562"/>
        <v>0</v>
      </c>
      <c r="BT238" s="149">
        <f t="shared" si="562"/>
        <v>0</v>
      </c>
      <c r="BU238" s="149">
        <f t="shared" si="562"/>
        <v>0</v>
      </c>
      <c r="BV238" s="149">
        <f t="shared" si="562"/>
        <v>0</v>
      </c>
      <c r="BW238" s="149">
        <f t="shared" si="562"/>
        <v>0</v>
      </c>
      <c r="BX238" s="149">
        <f t="shared" si="562"/>
        <v>0</v>
      </c>
      <c r="BY238" s="149">
        <f t="shared" si="562"/>
        <v>0</v>
      </c>
      <c r="BZ238" s="149">
        <f t="shared" si="562"/>
        <v>0</v>
      </c>
      <c r="CA238" s="149">
        <f t="shared" si="562"/>
        <v>0</v>
      </c>
      <c r="CB238" s="149">
        <f t="shared" si="562"/>
        <v>0</v>
      </c>
      <c r="CC238" s="149">
        <f t="shared" si="562"/>
        <v>0</v>
      </c>
      <c r="CD238" s="149">
        <f t="shared" si="562"/>
        <v>0</v>
      </c>
      <c r="CE238" s="149">
        <f t="shared" si="562"/>
        <v>0</v>
      </c>
      <c r="CF238" s="149">
        <f t="shared" si="562"/>
        <v>0</v>
      </c>
      <c r="CG238" s="149">
        <f t="shared" si="562"/>
        <v>0</v>
      </c>
      <c r="CH238" s="149">
        <f t="shared" ref="CH238:DM238" si="563">(CH$14&lt;$J238)*CG238*(1+$G238*($H238=CH$16))+(CH$14=$J238)*$M238*$E238+(CH$14&gt;$J238)*CG238*(1+$N238*($O238=CH$16))</f>
        <v>0</v>
      </c>
      <c r="CI238" s="149">
        <f t="shared" si="563"/>
        <v>0</v>
      </c>
      <c r="CJ238" s="149">
        <f t="shared" si="563"/>
        <v>0</v>
      </c>
      <c r="CK238" s="149">
        <f t="shared" si="563"/>
        <v>0</v>
      </c>
      <c r="CL238" s="149">
        <f t="shared" si="563"/>
        <v>0</v>
      </c>
      <c r="CM238" s="149">
        <f t="shared" si="563"/>
        <v>0</v>
      </c>
      <c r="CN238" s="149">
        <f t="shared" si="563"/>
        <v>0</v>
      </c>
      <c r="CO238" s="149">
        <f t="shared" si="563"/>
        <v>0</v>
      </c>
      <c r="CP238" s="149">
        <f t="shared" si="563"/>
        <v>0</v>
      </c>
      <c r="CQ238" s="149">
        <f t="shared" si="563"/>
        <v>0</v>
      </c>
      <c r="CR238" s="149">
        <f t="shared" si="563"/>
        <v>0</v>
      </c>
      <c r="CS238" s="149">
        <f t="shared" si="563"/>
        <v>0</v>
      </c>
      <c r="CT238" s="149">
        <f t="shared" si="563"/>
        <v>0</v>
      </c>
      <c r="CU238" s="149">
        <f t="shared" si="563"/>
        <v>0</v>
      </c>
      <c r="CV238" s="149">
        <f t="shared" si="563"/>
        <v>0</v>
      </c>
      <c r="CW238" s="149">
        <f t="shared" si="563"/>
        <v>0</v>
      </c>
      <c r="CX238" s="149">
        <f t="shared" si="563"/>
        <v>0</v>
      </c>
      <c r="CY238" s="149">
        <f t="shared" si="563"/>
        <v>0</v>
      </c>
      <c r="CZ238" s="149">
        <f t="shared" si="563"/>
        <v>0</v>
      </c>
      <c r="DA238" s="149">
        <f t="shared" si="563"/>
        <v>0</v>
      </c>
      <c r="DB238" s="149">
        <f t="shared" si="563"/>
        <v>0</v>
      </c>
      <c r="DC238" s="149">
        <f t="shared" si="563"/>
        <v>0</v>
      </c>
      <c r="DD238" s="149">
        <f t="shared" si="563"/>
        <v>0</v>
      </c>
      <c r="DE238" s="149">
        <f t="shared" si="563"/>
        <v>0</v>
      </c>
      <c r="DF238" s="149">
        <f t="shared" si="563"/>
        <v>0</v>
      </c>
      <c r="DG238" s="149">
        <f t="shared" si="563"/>
        <v>0</v>
      </c>
      <c r="DH238" s="149">
        <f t="shared" si="563"/>
        <v>0</v>
      </c>
      <c r="DI238" s="149">
        <f t="shared" si="563"/>
        <v>0</v>
      </c>
      <c r="DJ238" s="149">
        <f t="shared" si="563"/>
        <v>0</v>
      </c>
      <c r="DK238" s="149">
        <f t="shared" si="563"/>
        <v>0</v>
      </c>
      <c r="DL238" s="149">
        <f t="shared" si="563"/>
        <v>0</v>
      </c>
      <c r="DM238" s="149">
        <f t="shared" si="563"/>
        <v>0</v>
      </c>
      <c r="DN238" s="149">
        <f t="shared" ref="DN238:EV238" si="564">(DN$14&lt;$J238)*DM238*(1+$G238*($H238=DN$16))+(DN$14=$J238)*$M238*$E238+(DN$14&gt;$J238)*DM238*(1+$N238*($O238=DN$16))</f>
        <v>0</v>
      </c>
      <c r="DO238" s="149">
        <f t="shared" si="564"/>
        <v>0</v>
      </c>
      <c r="DP238" s="149">
        <f t="shared" si="564"/>
        <v>0</v>
      </c>
      <c r="DQ238" s="149">
        <f t="shared" si="564"/>
        <v>0</v>
      </c>
      <c r="DR238" s="149">
        <f t="shared" si="564"/>
        <v>0</v>
      </c>
      <c r="DS238" s="149">
        <f t="shared" si="564"/>
        <v>0</v>
      </c>
      <c r="DT238" s="149">
        <f t="shared" si="564"/>
        <v>0</v>
      </c>
      <c r="DU238" s="149">
        <f t="shared" si="564"/>
        <v>0</v>
      </c>
      <c r="DV238" s="149">
        <f t="shared" si="564"/>
        <v>0</v>
      </c>
      <c r="DW238" s="149">
        <f t="shared" si="564"/>
        <v>0</v>
      </c>
      <c r="DX238" s="149">
        <f t="shared" si="564"/>
        <v>0</v>
      </c>
      <c r="DY238" s="149">
        <f t="shared" si="564"/>
        <v>0</v>
      </c>
      <c r="DZ238" s="149">
        <f t="shared" si="564"/>
        <v>0</v>
      </c>
      <c r="EA238" s="149">
        <f t="shared" si="564"/>
        <v>0</v>
      </c>
      <c r="EB238" s="149">
        <f t="shared" si="564"/>
        <v>0</v>
      </c>
      <c r="EC238" s="149">
        <f t="shared" si="564"/>
        <v>0</v>
      </c>
      <c r="ED238" s="149">
        <f t="shared" si="564"/>
        <v>0</v>
      </c>
      <c r="EE238" s="149">
        <f t="shared" si="564"/>
        <v>0</v>
      </c>
      <c r="EF238" s="149">
        <f t="shared" si="564"/>
        <v>0</v>
      </c>
      <c r="EG238" s="149">
        <f t="shared" si="564"/>
        <v>0</v>
      </c>
      <c r="EH238" s="149">
        <f t="shared" si="564"/>
        <v>0</v>
      </c>
      <c r="EI238" s="149">
        <f t="shared" si="564"/>
        <v>0</v>
      </c>
      <c r="EJ238" s="149">
        <f t="shared" si="564"/>
        <v>0</v>
      </c>
      <c r="EK238" s="149">
        <f t="shared" si="564"/>
        <v>0</v>
      </c>
      <c r="EL238" s="149">
        <f t="shared" si="564"/>
        <v>0</v>
      </c>
      <c r="EM238" s="149">
        <f t="shared" si="564"/>
        <v>0</v>
      </c>
      <c r="EN238" s="149">
        <f t="shared" si="564"/>
        <v>0</v>
      </c>
      <c r="EO238" s="149">
        <f t="shared" si="564"/>
        <v>0</v>
      </c>
      <c r="EP238" s="149">
        <f t="shared" si="564"/>
        <v>0</v>
      </c>
      <c r="EQ238" s="149">
        <f t="shared" si="564"/>
        <v>0</v>
      </c>
      <c r="ER238" s="149">
        <f t="shared" si="564"/>
        <v>0</v>
      </c>
      <c r="ES238" s="149">
        <f t="shared" si="564"/>
        <v>0</v>
      </c>
      <c r="ET238" s="149">
        <f t="shared" si="564"/>
        <v>0</v>
      </c>
      <c r="EU238" s="149">
        <f t="shared" si="564"/>
        <v>0</v>
      </c>
      <c r="EV238" s="149">
        <f t="shared" si="564"/>
        <v>0</v>
      </c>
      <c r="EW238" s="149">
        <f t="shared" si="479"/>
        <v>0</v>
      </c>
      <c r="EX238" s="149">
        <f t="shared" si="480"/>
        <v>0</v>
      </c>
      <c r="EY238" s="149">
        <f t="shared" si="481"/>
        <v>0</v>
      </c>
      <c r="EZ238" s="149">
        <f t="shared" si="482"/>
        <v>0</v>
      </c>
      <c r="FA238" s="149">
        <f t="shared" si="483"/>
        <v>0</v>
      </c>
      <c r="FB238" s="149">
        <f t="shared" si="484"/>
        <v>0</v>
      </c>
    </row>
    <row r="239" spans="2:158" ht="11.25" customHeight="1" outlineLevel="1" x14ac:dyDescent="0.2">
      <c r="B239" s="149"/>
      <c r="C239" s="288">
        <f t="shared" si="543"/>
        <v>25</v>
      </c>
      <c r="D239" s="288">
        <f t="shared" si="543"/>
        <v>0</v>
      </c>
      <c r="E239" s="291">
        <f t="shared" si="543"/>
        <v>0</v>
      </c>
      <c r="F239" s="297"/>
      <c r="G239" s="385"/>
      <c r="H239" s="185">
        <f t="shared" ref="H239:J239" si="565">H189</f>
        <v>2</v>
      </c>
      <c r="I239" s="292">
        <f t="shared" si="565"/>
        <v>31</v>
      </c>
      <c r="J239" s="289">
        <f t="shared" si="565"/>
        <v>43404</v>
      </c>
      <c r="K239" s="298"/>
      <c r="L239" s="187">
        <f t="shared" si="471"/>
        <v>0</v>
      </c>
      <c r="M239" s="186">
        <f t="shared" si="544"/>
        <v>0</v>
      </c>
      <c r="N239" s="385"/>
      <c r="O239" s="185">
        <f t="shared" si="474"/>
        <v>10</v>
      </c>
      <c r="R239" s="186"/>
      <c r="S239" s="186"/>
      <c r="T239" s="149"/>
      <c r="U239" s="149">
        <f t="shared" si="545"/>
        <v>0</v>
      </c>
      <c r="V239" s="149">
        <f t="shared" ref="V239:BA239" si="566">(V$14&lt;$J239)*U239*(1+$G239*($H239=V$16))+(V$14=$J239)*$M239*$E239+(V$14&gt;$J239)*U239*(1+$N239*($O239=V$16))</f>
        <v>0</v>
      </c>
      <c r="W239" s="149">
        <f t="shared" si="566"/>
        <v>0</v>
      </c>
      <c r="X239" s="149">
        <f t="shared" si="566"/>
        <v>0</v>
      </c>
      <c r="Y239" s="149">
        <f t="shared" si="566"/>
        <v>0</v>
      </c>
      <c r="Z239" s="149">
        <f t="shared" si="566"/>
        <v>0</v>
      </c>
      <c r="AA239" s="149">
        <f t="shared" si="566"/>
        <v>0</v>
      </c>
      <c r="AB239" s="149">
        <f t="shared" si="566"/>
        <v>0</v>
      </c>
      <c r="AC239" s="149">
        <f t="shared" si="566"/>
        <v>0</v>
      </c>
      <c r="AD239" s="149">
        <f t="shared" si="566"/>
        <v>0</v>
      </c>
      <c r="AE239" s="149">
        <f t="shared" si="566"/>
        <v>0</v>
      </c>
      <c r="AF239" s="149">
        <f t="shared" si="566"/>
        <v>0</v>
      </c>
      <c r="AG239" s="149">
        <f t="shared" si="566"/>
        <v>0</v>
      </c>
      <c r="AH239" s="149">
        <f t="shared" si="566"/>
        <v>0</v>
      </c>
      <c r="AI239" s="149">
        <f t="shared" si="566"/>
        <v>0</v>
      </c>
      <c r="AJ239" s="149">
        <f t="shared" si="566"/>
        <v>0</v>
      </c>
      <c r="AK239" s="149">
        <f t="shared" si="566"/>
        <v>0</v>
      </c>
      <c r="AL239" s="149">
        <f t="shared" si="566"/>
        <v>0</v>
      </c>
      <c r="AM239" s="149">
        <f t="shared" si="566"/>
        <v>0</v>
      </c>
      <c r="AN239" s="149">
        <f t="shared" si="566"/>
        <v>0</v>
      </c>
      <c r="AO239" s="149">
        <f t="shared" si="566"/>
        <v>0</v>
      </c>
      <c r="AP239" s="149">
        <f t="shared" si="566"/>
        <v>0</v>
      </c>
      <c r="AQ239" s="149">
        <f t="shared" si="566"/>
        <v>0</v>
      </c>
      <c r="AR239" s="149">
        <f t="shared" si="566"/>
        <v>0</v>
      </c>
      <c r="AS239" s="149">
        <f t="shared" si="566"/>
        <v>0</v>
      </c>
      <c r="AT239" s="149">
        <f t="shared" si="566"/>
        <v>0</v>
      </c>
      <c r="AU239" s="149">
        <f t="shared" si="566"/>
        <v>0</v>
      </c>
      <c r="AV239" s="149">
        <f t="shared" si="566"/>
        <v>0</v>
      </c>
      <c r="AW239" s="149">
        <f t="shared" si="566"/>
        <v>0</v>
      </c>
      <c r="AX239" s="149">
        <f t="shared" si="566"/>
        <v>0</v>
      </c>
      <c r="AY239" s="149">
        <f t="shared" si="566"/>
        <v>0</v>
      </c>
      <c r="AZ239" s="149">
        <f t="shared" si="566"/>
        <v>0</v>
      </c>
      <c r="BA239" s="149">
        <f t="shared" si="566"/>
        <v>0</v>
      </c>
      <c r="BB239" s="149">
        <f t="shared" ref="BB239:CG239" si="567">(BB$14&lt;$J239)*BA239*(1+$G239*($H239=BB$16))+(BB$14=$J239)*$M239*$E239+(BB$14&gt;$J239)*BA239*(1+$N239*($O239=BB$16))</f>
        <v>0</v>
      </c>
      <c r="BC239" s="149">
        <f t="shared" si="567"/>
        <v>0</v>
      </c>
      <c r="BD239" s="149">
        <f t="shared" si="567"/>
        <v>0</v>
      </c>
      <c r="BE239" s="149">
        <f t="shared" si="567"/>
        <v>0</v>
      </c>
      <c r="BF239" s="149">
        <f t="shared" si="567"/>
        <v>0</v>
      </c>
      <c r="BG239" s="149">
        <f t="shared" si="567"/>
        <v>0</v>
      </c>
      <c r="BH239" s="149">
        <f t="shared" si="567"/>
        <v>0</v>
      </c>
      <c r="BI239" s="149">
        <f t="shared" si="567"/>
        <v>0</v>
      </c>
      <c r="BJ239" s="149">
        <f t="shared" si="567"/>
        <v>0</v>
      </c>
      <c r="BK239" s="149">
        <f t="shared" si="567"/>
        <v>0</v>
      </c>
      <c r="BL239" s="149">
        <f t="shared" si="567"/>
        <v>0</v>
      </c>
      <c r="BM239" s="149">
        <f t="shared" si="567"/>
        <v>0</v>
      </c>
      <c r="BN239" s="149">
        <f t="shared" si="567"/>
        <v>0</v>
      </c>
      <c r="BO239" s="149">
        <f t="shared" si="567"/>
        <v>0</v>
      </c>
      <c r="BP239" s="149">
        <f t="shared" si="567"/>
        <v>0</v>
      </c>
      <c r="BQ239" s="149">
        <f t="shared" si="567"/>
        <v>0</v>
      </c>
      <c r="BR239" s="149">
        <f t="shared" si="567"/>
        <v>0</v>
      </c>
      <c r="BS239" s="149">
        <f t="shared" si="567"/>
        <v>0</v>
      </c>
      <c r="BT239" s="149">
        <f t="shared" si="567"/>
        <v>0</v>
      </c>
      <c r="BU239" s="149">
        <f t="shared" si="567"/>
        <v>0</v>
      </c>
      <c r="BV239" s="149">
        <f t="shared" si="567"/>
        <v>0</v>
      </c>
      <c r="BW239" s="149">
        <f t="shared" si="567"/>
        <v>0</v>
      </c>
      <c r="BX239" s="149">
        <f t="shared" si="567"/>
        <v>0</v>
      </c>
      <c r="BY239" s="149">
        <f t="shared" si="567"/>
        <v>0</v>
      </c>
      <c r="BZ239" s="149">
        <f t="shared" si="567"/>
        <v>0</v>
      </c>
      <c r="CA239" s="149">
        <f t="shared" si="567"/>
        <v>0</v>
      </c>
      <c r="CB239" s="149">
        <f t="shared" si="567"/>
        <v>0</v>
      </c>
      <c r="CC239" s="149">
        <f t="shared" si="567"/>
        <v>0</v>
      </c>
      <c r="CD239" s="149">
        <f t="shared" si="567"/>
        <v>0</v>
      </c>
      <c r="CE239" s="149">
        <f t="shared" si="567"/>
        <v>0</v>
      </c>
      <c r="CF239" s="149">
        <f t="shared" si="567"/>
        <v>0</v>
      </c>
      <c r="CG239" s="149">
        <f t="shared" si="567"/>
        <v>0</v>
      </c>
      <c r="CH239" s="149">
        <f t="shared" ref="CH239:DM239" si="568">(CH$14&lt;$J239)*CG239*(1+$G239*($H239=CH$16))+(CH$14=$J239)*$M239*$E239+(CH$14&gt;$J239)*CG239*(1+$N239*($O239=CH$16))</f>
        <v>0</v>
      </c>
      <c r="CI239" s="149">
        <f t="shared" si="568"/>
        <v>0</v>
      </c>
      <c r="CJ239" s="149">
        <f t="shared" si="568"/>
        <v>0</v>
      </c>
      <c r="CK239" s="149">
        <f t="shared" si="568"/>
        <v>0</v>
      </c>
      <c r="CL239" s="149">
        <f t="shared" si="568"/>
        <v>0</v>
      </c>
      <c r="CM239" s="149">
        <f t="shared" si="568"/>
        <v>0</v>
      </c>
      <c r="CN239" s="149">
        <f t="shared" si="568"/>
        <v>0</v>
      </c>
      <c r="CO239" s="149">
        <f t="shared" si="568"/>
        <v>0</v>
      </c>
      <c r="CP239" s="149">
        <f t="shared" si="568"/>
        <v>0</v>
      </c>
      <c r="CQ239" s="149">
        <f t="shared" si="568"/>
        <v>0</v>
      </c>
      <c r="CR239" s="149">
        <f t="shared" si="568"/>
        <v>0</v>
      </c>
      <c r="CS239" s="149">
        <f t="shared" si="568"/>
        <v>0</v>
      </c>
      <c r="CT239" s="149">
        <f t="shared" si="568"/>
        <v>0</v>
      </c>
      <c r="CU239" s="149">
        <f t="shared" si="568"/>
        <v>0</v>
      </c>
      <c r="CV239" s="149">
        <f t="shared" si="568"/>
        <v>0</v>
      </c>
      <c r="CW239" s="149">
        <f t="shared" si="568"/>
        <v>0</v>
      </c>
      <c r="CX239" s="149">
        <f t="shared" si="568"/>
        <v>0</v>
      </c>
      <c r="CY239" s="149">
        <f t="shared" si="568"/>
        <v>0</v>
      </c>
      <c r="CZ239" s="149">
        <f t="shared" si="568"/>
        <v>0</v>
      </c>
      <c r="DA239" s="149">
        <f t="shared" si="568"/>
        <v>0</v>
      </c>
      <c r="DB239" s="149">
        <f t="shared" si="568"/>
        <v>0</v>
      </c>
      <c r="DC239" s="149">
        <f t="shared" si="568"/>
        <v>0</v>
      </c>
      <c r="DD239" s="149">
        <f t="shared" si="568"/>
        <v>0</v>
      </c>
      <c r="DE239" s="149">
        <f t="shared" si="568"/>
        <v>0</v>
      </c>
      <c r="DF239" s="149">
        <f t="shared" si="568"/>
        <v>0</v>
      </c>
      <c r="DG239" s="149">
        <f t="shared" si="568"/>
        <v>0</v>
      </c>
      <c r="DH239" s="149">
        <f t="shared" si="568"/>
        <v>0</v>
      </c>
      <c r="DI239" s="149">
        <f t="shared" si="568"/>
        <v>0</v>
      </c>
      <c r="DJ239" s="149">
        <f t="shared" si="568"/>
        <v>0</v>
      </c>
      <c r="DK239" s="149">
        <f t="shared" si="568"/>
        <v>0</v>
      </c>
      <c r="DL239" s="149">
        <f t="shared" si="568"/>
        <v>0</v>
      </c>
      <c r="DM239" s="149">
        <f t="shared" si="568"/>
        <v>0</v>
      </c>
      <c r="DN239" s="149">
        <f t="shared" ref="DN239:EV239" si="569">(DN$14&lt;$J239)*DM239*(1+$G239*($H239=DN$16))+(DN$14=$J239)*$M239*$E239+(DN$14&gt;$J239)*DM239*(1+$N239*($O239=DN$16))</f>
        <v>0</v>
      </c>
      <c r="DO239" s="149">
        <f t="shared" si="569"/>
        <v>0</v>
      </c>
      <c r="DP239" s="149">
        <f t="shared" si="569"/>
        <v>0</v>
      </c>
      <c r="DQ239" s="149">
        <f t="shared" si="569"/>
        <v>0</v>
      </c>
      <c r="DR239" s="149">
        <f t="shared" si="569"/>
        <v>0</v>
      </c>
      <c r="DS239" s="149">
        <f t="shared" si="569"/>
        <v>0</v>
      </c>
      <c r="DT239" s="149">
        <f t="shared" si="569"/>
        <v>0</v>
      </c>
      <c r="DU239" s="149">
        <f t="shared" si="569"/>
        <v>0</v>
      </c>
      <c r="DV239" s="149">
        <f t="shared" si="569"/>
        <v>0</v>
      </c>
      <c r="DW239" s="149">
        <f t="shared" si="569"/>
        <v>0</v>
      </c>
      <c r="DX239" s="149">
        <f t="shared" si="569"/>
        <v>0</v>
      </c>
      <c r="DY239" s="149">
        <f t="shared" si="569"/>
        <v>0</v>
      </c>
      <c r="DZ239" s="149">
        <f t="shared" si="569"/>
        <v>0</v>
      </c>
      <c r="EA239" s="149">
        <f t="shared" si="569"/>
        <v>0</v>
      </c>
      <c r="EB239" s="149">
        <f t="shared" si="569"/>
        <v>0</v>
      </c>
      <c r="EC239" s="149">
        <f t="shared" si="569"/>
        <v>0</v>
      </c>
      <c r="ED239" s="149">
        <f t="shared" si="569"/>
        <v>0</v>
      </c>
      <c r="EE239" s="149">
        <f t="shared" si="569"/>
        <v>0</v>
      </c>
      <c r="EF239" s="149">
        <f t="shared" si="569"/>
        <v>0</v>
      </c>
      <c r="EG239" s="149">
        <f t="shared" si="569"/>
        <v>0</v>
      </c>
      <c r="EH239" s="149">
        <f t="shared" si="569"/>
        <v>0</v>
      </c>
      <c r="EI239" s="149">
        <f t="shared" si="569"/>
        <v>0</v>
      </c>
      <c r="EJ239" s="149">
        <f t="shared" si="569"/>
        <v>0</v>
      </c>
      <c r="EK239" s="149">
        <f t="shared" si="569"/>
        <v>0</v>
      </c>
      <c r="EL239" s="149">
        <f t="shared" si="569"/>
        <v>0</v>
      </c>
      <c r="EM239" s="149">
        <f t="shared" si="569"/>
        <v>0</v>
      </c>
      <c r="EN239" s="149">
        <f t="shared" si="569"/>
        <v>0</v>
      </c>
      <c r="EO239" s="149">
        <f t="shared" si="569"/>
        <v>0</v>
      </c>
      <c r="EP239" s="149">
        <f t="shared" si="569"/>
        <v>0</v>
      </c>
      <c r="EQ239" s="149">
        <f t="shared" si="569"/>
        <v>0</v>
      </c>
      <c r="ER239" s="149">
        <f t="shared" si="569"/>
        <v>0</v>
      </c>
      <c r="ES239" s="149">
        <f t="shared" si="569"/>
        <v>0</v>
      </c>
      <c r="ET239" s="149">
        <f t="shared" si="569"/>
        <v>0</v>
      </c>
      <c r="EU239" s="149">
        <f t="shared" si="569"/>
        <v>0</v>
      </c>
      <c r="EV239" s="149">
        <f t="shared" si="569"/>
        <v>0</v>
      </c>
      <c r="EW239" s="149">
        <f t="shared" si="479"/>
        <v>0</v>
      </c>
      <c r="EX239" s="149">
        <f t="shared" si="480"/>
        <v>0</v>
      </c>
      <c r="EY239" s="149">
        <f t="shared" si="481"/>
        <v>0</v>
      </c>
      <c r="EZ239" s="149">
        <f t="shared" si="482"/>
        <v>0</v>
      </c>
      <c r="FA239" s="149">
        <f t="shared" si="483"/>
        <v>0</v>
      </c>
      <c r="FB239" s="149">
        <f t="shared" si="484"/>
        <v>0</v>
      </c>
    </row>
    <row r="240" spans="2:158" ht="11.25" customHeight="1" outlineLevel="1" x14ac:dyDescent="0.2">
      <c r="B240" s="149"/>
      <c r="C240" s="288">
        <f t="shared" si="543"/>
        <v>26</v>
      </c>
      <c r="D240" s="288">
        <f t="shared" si="543"/>
        <v>0</v>
      </c>
      <c r="E240" s="291">
        <f t="shared" si="543"/>
        <v>0</v>
      </c>
      <c r="F240" s="297"/>
      <c r="G240" s="385"/>
      <c r="H240" s="185">
        <f t="shared" ref="H240:J240" si="570">H190</f>
        <v>2</v>
      </c>
      <c r="I240" s="292">
        <f t="shared" si="570"/>
        <v>31</v>
      </c>
      <c r="J240" s="289">
        <f t="shared" si="570"/>
        <v>43404</v>
      </c>
      <c r="K240" s="298"/>
      <c r="L240" s="187">
        <f t="shared" si="471"/>
        <v>0</v>
      </c>
      <c r="M240" s="186">
        <f t="shared" si="544"/>
        <v>0</v>
      </c>
      <c r="N240" s="385"/>
      <c r="O240" s="185">
        <f t="shared" si="474"/>
        <v>10</v>
      </c>
      <c r="R240" s="186"/>
      <c r="S240" s="186"/>
      <c r="T240" s="149"/>
      <c r="U240" s="149">
        <f t="shared" si="545"/>
        <v>0</v>
      </c>
      <c r="V240" s="149">
        <f t="shared" ref="V240:BA240" si="571">(V$14&lt;$J240)*U240*(1+$G240*($H240=V$16))+(V$14=$J240)*$M240*$E240+(V$14&gt;$J240)*U240*(1+$N240*($O240=V$16))</f>
        <v>0</v>
      </c>
      <c r="W240" s="149">
        <f t="shared" si="571"/>
        <v>0</v>
      </c>
      <c r="X240" s="149">
        <f t="shared" si="571"/>
        <v>0</v>
      </c>
      <c r="Y240" s="149">
        <f t="shared" si="571"/>
        <v>0</v>
      </c>
      <c r="Z240" s="149">
        <f t="shared" si="571"/>
        <v>0</v>
      </c>
      <c r="AA240" s="149">
        <f t="shared" si="571"/>
        <v>0</v>
      </c>
      <c r="AB240" s="149">
        <f t="shared" si="571"/>
        <v>0</v>
      </c>
      <c r="AC240" s="149">
        <f t="shared" si="571"/>
        <v>0</v>
      </c>
      <c r="AD240" s="149">
        <f t="shared" si="571"/>
        <v>0</v>
      </c>
      <c r="AE240" s="149">
        <f t="shared" si="571"/>
        <v>0</v>
      </c>
      <c r="AF240" s="149">
        <f t="shared" si="571"/>
        <v>0</v>
      </c>
      <c r="AG240" s="149">
        <f t="shared" si="571"/>
        <v>0</v>
      </c>
      <c r="AH240" s="149">
        <f t="shared" si="571"/>
        <v>0</v>
      </c>
      <c r="AI240" s="149">
        <f t="shared" si="571"/>
        <v>0</v>
      </c>
      <c r="AJ240" s="149">
        <f t="shared" si="571"/>
        <v>0</v>
      </c>
      <c r="AK240" s="149">
        <f t="shared" si="571"/>
        <v>0</v>
      </c>
      <c r="AL240" s="149">
        <f t="shared" si="571"/>
        <v>0</v>
      </c>
      <c r="AM240" s="149">
        <f t="shared" si="571"/>
        <v>0</v>
      </c>
      <c r="AN240" s="149">
        <f t="shared" si="571"/>
        <v>0</v>
      </c>
      <c r="AO240" s="149">
        <f t="shared" si="571"/>
        <v>0</v>
      </c>
      <c r="AP240" s="149">
        <f t="shared" si="571"/>
        <v>0</v>
      </c>
      <c r="AQ240" s="149">
        <f t="shared" si="571"/>
        <v>0</v>
      </c>
      <c r="AR240" s="149">
        <f t="shared" si="571"/>
        <v>0</v>
      </c>
      <c r="AS240" s="149">
        <f t="shared" si="571"/>
        <v>0</v>
      </c>
      <c r="AT240" s="149">
        <f t="shared" si="571"/>
        <v>0</v>
      </c>
      <c r="AU240" s="149">
        <f t="shared" si="571"/>
        <v>0</v>
      </c>
      <c r="AV240" s="149">
        <f t="shared" si="571"/>
        <v>0</v>
      </c>
      <c r="AW240" s="149">
        <f t="shared" si="571"/>
        <v>0</v>
      </c>
      <c r="AX240" s="149">
        <f t="shared" si="571"/>
        <v>0</v>
      </c>
      <c r="AY240" s="149">
        <f t="shared" si="571"/>
        <v>0</v>
      </c>
      <c r="AZ240" s="149">
        <f t="shared" si="571"/>
        <v>0</v>
      </c>
      <c r="BA240" s="149">
        <f t="shared" si="571"/>
        <v>0</v>
      </c>
      <c r="BB240" s="149">
        <f t="shared" ref="BB240:CG240" si="572">(BB$14&lt;$J240)*BA240*(1+$G240*($H240=BB$16))+(BB$14=$J240)*$M240*$E240+(BB$14&gt;$J240)*BA240*(1+$N240*($O240=BB$16))</f>
        <v>0</v>
      </c>
      <c r="BC240" s="149">
        <f t="shared" si="572"/>
        <v>0</v>
      </c>
      <c r="BD240" s="149">
        <f t="shared" si="572"/>
        <v>0</v>
      </c>
      <c r="BE240" s="149">
        <f t="shared" si="572"/>
        <v>0</v>
      </c>
      <c r="BF240" s="149">
        <f t="shared" si="572"/>
        <v>0</v>
      </c>
      <c r="BG240" s="149">
        <f t="shared" si="572"/>
        <v>0</v>
      </c>
      <c r="BH240" s="149">
        <f t="shared" si="572"/>
        <v>0</v>
      </c>
      <c r="BI240" s="149">
        <f t="shared" si="572"/>
        <v>0</v>
      </c>
      <c r="BJ240" s="149">
        <f t="shared" si="572"/>
        <v>0</v>
      </c>
      <c r="BK240" s="149">
        <f t="shared" si="572"/>
        <v>0</v>
      </c>
      <c r="BL240" s="149">
        <f t="shared" si="572"/>
        <v>0</v>
      </c>
      <c r="BM240" s="149">
        <f t="shared" si="572"/>
        <v>0</v>
      </c>
      <c r="BN240" s="149">
        <f t="shared" si="572"/>
        <v>0</v>
      </c>
      <c r="BO240" s="149">
        <f t="shared" si="572"/>
        <v>0</v>
      </c>
      <c r="BP240" s="149">
        <f t="shared" si="572"/>
        <v>0</v>
      </c>
      <c r="BQ240" s="149">
        <f t="shared" si="572"/>
        <v>0</v>
      </c>
      <c r="BR240" s="149">
        <f t="shared" si="572"/>
        <v>0</v>
      </c>
      <c r="BS240" s="149">
        <f t="shared" si="572"/>
        <v>0</v>
      </c>
      <c r="BT240" s="149">
        <f t="shared" si="572"/>
        <v>0</v>
      </c>
      <c r="BU240" s="149">
        <f t="shared" si="572"/>
        <v>0</v>
      </c>
      <c r="BV240" s="149">
        <f t="shared" si="572"/>
        <v>0</v>
      </c>
      <c r="BW240" s="149">
        <f t="shared" si="572"/>
        <v>0</v>
      </c>
      <c r="BX240" s="149">
        <f t="shared" si="572"/>
        <v>0</v>
      </c>
      <c r="BY240" s="149">
        <f t="shared" si="572"/>
        <v>0</v>
      </c>
      <c r="BZ240" s="149">
        <f t="shared" si="572"/>
        <v>0</v>
      </c>
      <c r="CA240" s="149">
        <f t="shared" si="572"/>
        <v>0</v>
      </c>
      <c r="CB240" s="149">
        <f t="shared" si="572"/>
        <v>0</v>
      </c>
      <c r="CC240" s="149">
        <f t="shared" si="572"/>
        <v>0</v>
      </c>
      <c r="CD240" s="149">
        <f t="shared" si="572"/>
        <v>0</v>
      </c>
      <c r="CE240" s="149">
        <f t="shared" si="572"/>
        <v>0</v>
      </c>
      <c r="CF240" s="149">
        <f t="shared" si="572"/>
        <v>0</v>
      </c>
      <c r="CG240" s="149">
        <f t="shared" si="572"/>
        <v>0</v>
      </c>
      <c r="CH240" s="149">
        <f t="shared" ref="CH240:DM240" si="573">(CH$14&lt;$J240)*CG240*(1+$G240*($H240=CH$16))+(CH$14=$J240)*$M240*$E240+(CH$14&gt;$J240)*CG240*(1+$N240*($O240=CH$16))</f>
        <v>0</v>
      </c>
      <c r="CI240" s="149">
        <f t="shared" si="573"/>
        <v>0</v>
      </c>
      <c r="CJ240" s="149">
        <f t="shared" si="573"/>
        <v>0</v>
      </c>
      <c r="CK240" s="149">
        <f t="shared" si="573"/>
        <v>0</v>
      </c>
      <c r="CL240" s="149">
        <f t="shared" si="573"/>
        <v>0</v>
      </c>
      <c r="CM240" s="149">
        <f t="shared" si="573"/>
        <v>0</v>
      </c>
      <c r="CN240" s="149">
        <f t="shared" si="573"/>
        <v>0</v>
      </c>
      <c r="CO240" s="149">
        <f t="shared" si="573"/>
        <v>0</v>
      </c>
      <c r="CP240" s="149">
        <f t="shared" si="573"/>
        <v>0</v>
      </c>
      <c r="CQ240" s="149">
        <f t="shared" si="573"/>
        <v>0</v>
      </c>
      <c r="CR240" s="149">
        <f t="shared" si="573"/>
        <v>0</v>
      </c>
      <c r="CS240" s="149">
        <f t="shared" si="573"/>
        <v>0</v>
      </c>
      <c r="CT240" s="149">
        <f t="shared" si="573"/>
        <v>0</v>
      </c>
      <c r="CU240" s="149">
        <f t="shared" si="573"/>
        <v>0</v>
      </c>
      <c r="CV240" s="149">
        <f t="shared" si="573"/>
        <v>0</v>
      </c>
      <c r="CW240" s="149">
        <f t="shared" si="573"/>
        <v>0</v>
      </c>
      <c r="CX240" s="149">
        <f t="shared" si="573"/>
        <v>0</v>
      </c>
      <c r="CY240" s="149">
        <f t="shared" si="573"/>
        <v>0</v>
      </c>
      <c r="CZ240" s="149">
        <f t="shared" si="573"/>
        <v>0</v>
      </c>
      <c r="DA240" s="149">
        <f t="shared" si="573"/>
        <v>0</v>
      </c>
      <c r="DB240" s="149">
        <f t="shared" si="573"/>
        <v>0</v>
      </c>
      <c r="DC240" s="149">
        <f t="shared" si="573"/>
        <v>0</v>
      </c>
      <c r="DD240" s="149">
        <f t="shared" si="573"/>
        <v>0</v>
      </c>
      <c r="DE240" s="149">
        <f t="shared" si="573"/>
        <v>0</v>
      </c>
      <c r="DF240" s="149">
        <f t="shared" si="573"/>
        <v>0</v>
      </c>
      <c r="DG240" s="149">
        <f t="shared" si="573"/>
        <v>0</v>
      </c>
      <c r="DH240" s="149">
        <f t="shared" si="573"/>
        <v>0</v>
      </c>
      <c r="DI240" s="149">
        <f t="shared" si="573"/>
        <v>0</v>
      </c>
      <c r="DJ240" s="149">
        <f t="shared" si="573"/>
        <v>0</v>
      </c>
      <c r="DK240" s="149">
        <f t="shared" si="573"/>
        <v>0</v>
      </c>
      <c r="DL240" s="149">
        <f t="shared" si="573"/>
        <v>0</v>
      </c>
      <c r="DM240" s="149">
        <f t="shared" si="573"/>
        <v>0</v>
      </c>
      <c r="DN240" s="149">
        <f t="shared" ref="DN240:EV240" si="574">(DN$14&lt;$J240)*DM240*(1+$G240*($H240=DN$16))+(DN$14=$J240)*$M240*$E240+(DN$14&gt;$J240)*DM240*(1+$N240*($O240=DN$16))</f>
        <v>0</v>
      </c>
      <c r="DO240" s="149">
        <f t="shared" si="574"/>
        <v>0</v>
      </c>
      <c r="DP240" s="149">
        <f t="shared" si="574"/>
        <v>0</v>
      </c>
      <c r="DQ240" s="149">
        <f t="shared" si="574"/>
        <v>0</v>
      </c>
      <c r="DR240" s="149">
        <f t="shared" si="574"/>
        <v>0</v>
      </c>
      <c r="DS240" s="149">
        <f t="shared" si="574"/>
        <v>0</v>
      </c>
      <c r="DT240" s="149">
        <f t="shared" si="574"/>
        <v>0</v>
      </c>
      <c r="DU240" s="149">
        <f t="shared" si="574"/>
        <v>0</v>
      </c>
      <c r="DV240" s="149">
        <f t="shared" si="574"/>
        <v>0</v>
      </c>
      <c r="DW240" s="149">
        <f t="shared" si="574"/>
        <v>0</v>
      </c>
      <c r="DX240" s="149">
        <f t="shared" si="574"/>
        <v>0</v>
      </c>
      <c r="DY240" s="149">
        <f t="shared" si="574"/>
        <v>0</v>
      </c>
      <c r="DZ240" s="149">
        <f t="shared" si="574"/>
        <v>0</v>
      </c>
      <c r="EA240" s="149">
        <f t="shared" si="574"/>
        <v>0</v>
      </c>
      <c r="EB240" s="149">
        <f t="shared" si="574"/>
        <v>0</v>
      </c>
      <c r="EC240" s="149">
        <f t="shared" si="574"/>
        <v>0</v>
      </c>
      <c r="ED240" s="149">
        <f t="shared" si="574"/>
        <v>0</v>
      </c>
      <c r="EE240" s="149">
        <f t="shared" si="574"/>
        <v>0</v>
      </c>
      <c r="EF240" s="149">
        <f t="shared" si="574"/>
        <v>0</v>
      </c>
      <c r="EG240" s="149">
        <f t="shared" si="574"/>
        <v>0</v>
      </c>
      <c r="EH240" s="149">
        <f t="shared" si="574"/>
        <v>0</v>
      </c>
      <c r="EI240" s="149">
        <f t="shared" si="574"/>
        <v>0</v>
      </c>
      <c r="EJ240" s="149">
        <f t="shared" si="574"/>
        <v>0</v>
      </c>
      <c r="EK240" s="149">
        <f t="shared" si="574"/>
        <v>0</v>
      </c>
      <c r="EL240" s="149">
        <f t="shared" si="574"/>
        <v>0</v>
      </c>
      <c r="EM240" s="149">
        <f t="shared" si="574"/>
        <v>0</v>
      </c>
      <c r="EN240" s="149">
        <f t="shared" si="574"/>
        <v>0</v>
      </c>
      <c r="EO240" s="149">
        <f t="shared" si="574"/>
        <v>0</v>
      </c>
      <c r="EP240" s="149">
        <f t="shared" si="574"/>
        <v>0</v>
      </c>
      <c r="EQ240" s="149">
        <f t="shared" si="574"/>
        <v>0</v>
      </c>
      <c r="ER240" s="149">
        <f t="shared" si="574"/>
        <v>0</v>
      </c>
      <c r="ES240" s="149">
        <f t="shared" si="574"/>
        <v>0</v>
      </c>
      <c r="ET240" s="149">
        <f t="shared" si="574"/>
        <v>0</v>
      </c>
      <c r="EU240" s="149">
        <f t="shared" si="574"/>
        <v>0</v>
      </c>
      <c r="EV240" s="149">
        <f t="shared" si="574"/>
        <v>0</v>
      </c>
      <c r="EW240" s="149">
        <f t="shared" si="479"/>
        <v>0</v>
      </c>
      <c r="EX240" s="149">
        <f t="shared" si="480"/>
        <v>0</v>
      </c>
      <c r="EY240" s="149">
        <f t="shared" si="481"/>
        <v>0</v>
      </c>
      <c r="EZ240" s="149">
        <f t="shared" si="482"/>
        <v>0</v>
      </c>
      <c r="FA240" s="149">
        <f t="shared" si="483"/>
        <v>0</v>
      </c>
      <c r="FB240" s="149">
        <f t="shared" si="484"/>
        <v>0</v>
      </c>
    </row>
    <row r="241" spans="2:158" ht="11.25" customHeight="1" outlineLevel="1" x14ac:dyDescent="0.2">
      <c r="B241" s="149"/>
      <c r="C241" s="288">
        <f t="shared" si="543"/>
        <v>27</v>
      </c>
      <c r="D241" s="288">
        <f t="shared" si="543"/>
        <v>0</v>
      </c>
      <c r="E241" s="291">
        <f t="shared" si="543"/>
        <v>0</v>
      </c>
      <c r="F241" s="297"/>
      <c r="G241" s="385"/>
      <c r="H241" s="185">
        <f t="shared" ref="H241:J241" si="575">H191</f>
        <v>2</v>
      </c>
      <c r="I241" s="292">
        <f t="shared" si="575"/>
        <v>31</v>
      </c>
      <c r="J241" s="289">
        <f t="shared" si="575"/>
        <v>43404</v>
      </c>
      <c r="K241" s="298"/>
      <c r="L241" s="187">
        <f t="shared" si="471"/>
        <v>0</v>
      </c>
      <c r="M241" s="186">
        <f t="shared" si="544"/>
        <v>0</v>
      </c>
      <c r="N241" s="385"/>
      <c r="O241" s="185">
        <f t="shared" si="474"/>
        <v>10</v>
      </c>
      <c r="R241" s="186"/>
      <c r="S241" s="186"/>
      <c r="T241" s="149"/>
      <c r="U241" s="149">
        <f t="shared" si="545"/>
        <v>0</v>
      </c>
      <c r="V241" s="149">
        <f t="shared" ref="V241:BA241" si="576">(V$14&lt;$J241)*U241*(1+$G241*($H241=V$16))+(V$14=$J241)*$M241*$E241+(V$14&gt;$J241)*U241*(1+$N241*($O241=V$16))</f>
        <v>0</v>
      </c>
      <c r="W241" s="149">
        <f t="shared" si="576"/>
        <v>0</v>
      </c>
      <c r="X241" s="149">
        <f t="shared" si="576"/>
        <v>0</v>
      </c>
      <c r="Y241" s="149">
        <f t="shared" si="576"/>
        <v>0</v>
      </c>
      <c r="Z241" s="149">
        <f t="shared" si="576"/>
        <v>0</v>
      </c>
      <c r="AA241" s="149">
        <f t="shared" si="576"/>
        <v>0</v>
      </c>
      <c r="AB241" s="149">
        <f t="shared" si="576"/>
        <v>0</v>
      </c>
      <c r="AC241" s="149">
        <f t="shared" si="576"/>
        <v>0</v>
      </c>
      <c r="AD241" s="149">
        <f t="shared" si="576"/>
        <v>0</v>
      </c>
      <c r="AE241" s="149">
        <f t="shared" si="576"/>
        <v>0</v>
      </c>
      <c r="AF241" s="149">
        <f t="shared" si="576"/>
        <v>0</v>
      </c>
      <c r="AG241" s="149">
        <f t="shared" si="576"/>
        <v>0</v>
      </c>
      <c r="AH241" s="149">
        <f t="shared" si="576"/>
        <v>0</v>
      </c>
      <c r="AI241" s="149">
        <f t="shared" si="576"/>
        <v>0</v>
      </c>
      <c r="AJ241" s="149">
        <f t="shared" si="576"/>
        <v>0</v>
      </c>
      <c r="AK241" s="149">
        <f t="shared" si="576"/>
        <v>0</v>
      </c>
      <c r="AL241" s="149">
        <f t="shared" si="576"/>
        <v>0</v>
      </c>
      <c r="AM241" s="149">
        <f t="shared" si="576"/>
        <v>0</v>
      </c>
      <c r="AN241" s="149">
        <f t="shared" si="576"/>
        <v>0</v>
      </c>
      <c r="AO241" s="149">
        <f t="shared" si="576"/>
        <v>0</v>
      </c>
      <c r="AP241" s="149">
        <f t="shared" si="576"/>
        <v>0</v>
      </c>
      <c r="AQ241" s="149">
        <f t="shared" si="576"/>
        <v>0</v>
      </c>
      <c r="AR241" s="149">
        <f t="shared" si="576"/>
        <v>0</v>
      </c>
      <c r="AS241" s="149">
        <f t="shared" si="576"/>
        <v>0</v>
      </c>
      <c r="AT241" s="149">
        <f t="shared" si="576"/>
        <v>0</v>
      </c>
      <c r="AU241" s="149">
        <f t="shared" si="576"/>
        <v>0</v>
      </c>
      <c r="AV241" s="149">
        <f t="shared" si="576"/>
        <v>0</v>
      </c>
      <c r="AW241" s="149">
        <f t="shared" si="576"/>
        <v>0</v>
      </c>
      <c r="AX241" s="149">
        <f t="shared" si="576"/>
        <v>0</v>
      </c>
      <c r="AY241" s="149">
        <f t="shared" si="576"/>
        <v>0</v>
      </c>
      <c r="AZ241" s="149">
        <f t="shared" si="576"/>
        <v>0</v>
      </c>
      <c r="BA241" s="149">
        <f t="shared" si="576"/>
        <v>0</v>
      </c>
      <c r="BB241" s="149">
        <f t="shared" ref="BB241:CG241" si="577">(BB$14&lt;$J241)*BA241*(1+$G241*($H241=BB$16))+(BB$14=$J241)*$M241*$E241+(BB$14&gt;$J241)*BA241*(1+$N241*($O241=BB$16))</f>
        <v>0</v>
      </c>
      <c r="BC241" s="149">
        <f t="shared" si="577"/>
        <v>0</v>
      </c>
      <c r="BD241" s="149">
        <f t="shared" si="577"/>
        <v>0</v>
      </c>
      <c r="BE241" s="149">
        <f t="shared" si="577"/>
        <v>0</v>
      </c>
      <c r="BF241" s="149">
        <f t="shared" si="577"/>
        <v>0</v>
      </c>
      <c r="BG241" s="149">
        <f t="shared" si="577"/>
        <v>0</v>
      </c>
      <c r="BH241" s="149">
        <f t="shared" si="577"/>
        <v>0</v>
      </c>
      <c r="BI241" s="149">
        <f t="shared" si="577"/>
        <v>0</v>
      </c>
      <c r="BJ241" s="149">
        <f t="shared" si="577"/>
        <v>0</v>
      </c>
      <c r="BK241" s="149">
        <f t="shared" si="577"/>
        <v>0</v>
      </c>
      <c r="BL241" s="149">
        <f t="shared" si="577"/>
        <v>0</v>
      </c>
      <c r="BM241" s="149">
        <f t="shared" si="577"/>
        <v>0</v>
      </c>
      <c r="BN241" s="149">
        <f t="shared" si="577"/>
        <v>0</v>
      </c>
      <c r="BO241" s="149">
        <f t="shared" si="577"/>
        <v>0</v>
      </c>
      <c r="BP241" s="149">
        <f t="shared" si="577"/>
        <v>0</v>
      </c>
      <c r="BQ241" s="149">
        <f t="shared" si="577"/>
        <v>0</v>
      </c>
      <c r="BR241" s="149">
        <f t="shared" si="577"/>
        <v>0</v>
      </c>
      <c r="BS241" s="149">
        <f t="shared" si="577"/>
        <v>0</v>
      </c>
      <c r="BT241" s="149">
        <f t="shared" si="577"/>
        <v>0</v>
      </c>
      <c r="BU241" s="149">
        <f t="shared" si="577"/>
        <v>0</v>
      </c>
      <c r="BV241" s="149">
        <f t="shared" si="577"/>
        <v>0</v>
      </c>
      <c r="BW241" s="149">
        <f t="shared" si="577"/>
        <v>0</v>
      </c>
      <c r="BX241" s="149">
        <f t="shared" si="577"/>
        <v>0</v>
      </c>
      <c r="BY241" s="149">
        <f t="shared" si="577"/>
        <v>0</v>
      </c>
      <c r="BZ241" s="149">
        <f t="shared" si="577"/>
        <v>0</v>
      </c>
      <c r="CA241" s="149">
        <f t="shared" si="577"/>
        <v>0</v>
      </c>
      <c r="CB241" s="149">
        <f t="shared" si="577"/>
        <v>0</v>
      </c>
      <c r="CC241" s="149">
        <f t="shared" si="577"/>
        <v>0</v>
      </c>
      <c r="CD241" s="149">
        <f t="shared" si="577"/>
        <v>0</v>
      </c>
      <c r="CE241" s="149">
        <f t="shared" si="577"/>
        <v>0</v>
      </c>
      <c r="CF241" s="149">
        <f t="shared" si="577"/>
        <v>0</v>
      </c>
      <c r="CG241" s="149">
        <f t="shared" si="577"/>
        <v>0</v>
      </c>
      <c r="CH241" s="149">
        <f t="shared" ref="CH241:DM241" si="578">(CH$14&lt;$J241)*CG241*(1+$G241*($H241=CH$16))+(CH$14=$J241)*$M241*$E241+(CH$14&gt;$J241)*CG241*(1+$N241*($O241=CH$16))</f>
        <v>0</v>
      </c>
      <c r="CI241" s="149">
        <f t="shared" si="578"/>
        <v>0</v>
      </c>
      <c r="CJ241" s="149">
        <f t="shared" si="578"/>
        <v>0</v>
      </c>
      <c r="CK241" s="149">
        <f t="shared" si="578"/>
        <v>0</v>
      </c>
      <c r="CL241" s="149">
        <f t="shared" si="578"/>
        <v>0</v>
      </c>
      <c r="CM241" s="149">
        <f t="shared" si="578"/>
        <v>0</v>
      </c>
      <c r="CN241" s="149">
        <f t="shared" si="578"/>
        <v>0</v>
      </c>
      <c r="CO241" s="149">
        <f t="shared" si="578"/>
        <v>0</v>
      </c>
      <c r="CP241" s="149">
        <f t="shared" si="578"/>
        <v>0</v>
      </c>
      <c r="CQ241" s="149">
        <f t="shared" si="578"/>
        <v>0</v>
      </c>
      <c r="CR241" s="149">
        <f t="shared" si="578"/>
        <v>0</v>
      </c>
      <c r="CS241" s="149">
        <f t="shared" si="578"/>
        <v>0</v>
      </c>
      <c r="CT241" s="149">
        <f t="shared" si="578"/>
        <v>0</v>
      </c>
      <c r="CU241" s="149">
        <f t="shared" si="578"/>
        <v>0</v>
      </c>
      <c r="CV241" s="149">
        <f t="shared" si="578"/>
        <v>0</v>
      </c>
      <c r="CW241" s="149">
        <f t="shared" si="578"/>
        <v>0</v>
      </c>
      <c r="CX241" s="149">
        <f t="shared" si="578"/>
        <v>0</v>
      </c>
      <c r="CY241" s="149">
        <f t="shared" si="578"/>
        <v>0</v>
      </c>
      <c r="CZ241" s="149">
        <f t="shared" si="578"/>
        <v>0</v>
      </c>
      <c r="DA241" s="149">
        <f t="shared" si="578"/>
        <v>0</v>
      </c>
      <c r="DB241" s="149">
        <f t="shared" si="578"/>
        <v>0</v>
      </c>
      <c r="DC241" s="149">
        <f t="shared" si="578"/>
        <v>0</v>
      </c>
      <c r="DD241" s="149">
        <f t="shared" si="578"/>
        <v>0</v>
      </c>
      <c r="DE241" s="149">
        <f t="shared" si="578"/>
        <v>0</v>
      </c>
      <c r="DF241" s="149">
        <f t="shared" si="578"/>
        <v>0</v>
      </c>
      <c r="DG241" s="149">
        <f t="shared" si="578"/>
        <v>0</v>
      </c>
      <c r="DH241" s="149">
        <f t="shared" si="578"/>
        <v>0</v>
      </c>
      <c r="DI241" s="149">
        <f t="shared" si="578"/>
        <v>0</v>
      </c>
      <c r="DJ241" s="149">
        <f t="shared" si="578"/>
        <v>0</v>
      </c>
      <c r="DK241" s="149">
        <f t="shared" si="578"/>
        <v>0</v>
      </c>
      <c r="DL241" s="149">
        <f t="shared" si="578"/>
        <v>0</v>
      </c>
      <c r="DM241" s="149">
        <f t="shared" si="578"/>
        <v>0</v>
      </c>
      <c r="DN241" s="149">
        <f t="shared" ref="DN241:EV241" si="579">(DN$14&lt;$J241)*DM241*(1+$G241*($H241=DN$16))+(DN$14=$J241)*$M241*$E241+(DN$14&gt;$J241)*DM241*(1+$N241*($O241=DN$16))</f>
        <v>0</v>
      </c>
      <c r="DO241" s="149">
        <f t="shared" si="579"/>
        <v>0</v>
      </c>
      <c r="DP241" s="149">
        <f t="shared" si="579"/>
        <v>0</v>
      </c>
      <c r="DQ241" s="149">
        <f t="shared" si="579"/>
        <v>0</v>
      </c>
      <c r="DR241" s="149">
        <f t="shared" si="579"/>
        <v>0</v>
      </c>
      <c r="DS241" s="149">
        <f t="shared" si="579"/>
        <v>0</v>
      </c>
      <c r="DT241" s="149">
        <f t="shared" si="579"/>
        <v>0</v>
      </c>
      <c r="DU241" s="149">
        <f t="shared" si="579"/>
        <v>0</v>
      </c>
      <c r="DV241" s="149">
        <f t="shared" si="579"/>
        <v>0</v>
      </c>
      <c r="DW241" s="149">
        <f t="shared" si="579"/>
        <v>0</v>
      </c>
      <c r="DX241" s="149">
        <f t="shared" si="579"/>
        <v>0</v>
      </c>
      <c r="DY241" s="149">
        <f t="shared" si="579"/>
        <v>0</v>
      </c>
      <c r="DZ241" s="149">
        <f t="shared" si="579"/>
        <v>0</v>
      </c>
      <c r="EA241" s="149">
        <f t="shared" si="579"/>
        <v>0</v>
      </c>
      <c r="EB241" s="149">
        <f t="shared" si="579"/>
        <v>0</v>
      </c>
      <c r="EC241" s="149">
        <f t="shared" si="579"/>
        <v>0</v>
      </c>
      <c r="ED241" s="149">
        <f t="shared" si="579"/>
        <v>0</v>
      </c>
      <c r="EE241" s="149">
        <f t="shared" si="579"/>
        <v>0</v>
      </c>
      <c r="EF241" s="149">
        <f t="shared" si="579"/>
        <v>0</v>
      </c>
      <c r="EG241" s="149">
        <f t="shared" si="579"/>
        <v>0</v>
      </c>
      <c r="EH241" s="149">
        <f t="shared" si="579"/>
        <v>0</v>
      </c>
      <c r="EI241" s="149">
        <f t="shared" si="579"/>
        <v>0</v>
      </c>
      <c r="EJ241" s="149">
        <f t="shared" si="579"/>
        <v>0</v>
      </c>
      <c r="EK241" s="149">
        <f t="shared" si="579"/>
        <v>0</v>
      </c>
      <c r="EL241" s="149">
        <f t="shared" si="579"/>
        <v>0</v>
      </c>
      <c r="EM241" s="149">
        <f t="shared" si="579"/>
        <v>0</v>
      </c>
      <c r="EN241" s="149">
        <f t="shared" si="579"/>
        <v>0</v>
      </c>
      <c r="EO241" s="149">
        <f t="shared" si="579"/>
        <v>0</v>
      </c>
      <c r="EP241" s="149">
        <f t="shared" si="579"/>
        <v>0</v>
      </c>
      <c r="EQ241" s="149">
        <f t="shared" si="579"/>
        <v>0</v>
      </c>
      <c r="ER241" s="149">
        <f t="shared" si="579"/>
        <v>0</v>
      </c>
      <c r="ES241" s="149">
        <f t="shared" si="579"/>
        <v>0</v>
      </c>
      <c r="ET241" s="149">
        <f t="shared" si="579"/>
        <v>0</v>
      </c>
      <c r="EU241" s="149">
        <f t="shared" si="579"/>
        <v>0</v>
      </c>
      <c r="EV241" s="149">
        <f t="shared" si="579"/>
        <v>0</v>
      </c>
      <c r="EW241" s="149">
        <f t="shared" si="479"/>
        <v>0</v>
      </c>
      <c r="EX241" s="149">
        <f t="shared" si="480"/>
        <v>0</v>
      </c>
      <c r="EY241" s="149">
        <f t="shared" si="481"/>
        <v>0</v>
      </c>
      <c r="EZ241" s="149">
        <f t="shared" si="482"/>
        <v>0</v>
      </c>
      <c r="FA241" s="149">
        <f t="shared" si="483"/>
        <v>0</v>
      </c>
      <c r="FB241" s="149">
        <f t="shared" si="484"/>
        <v>0</v>
      </c>
    </row>
    <row r="242" spans="2:158" ht="11.25" customHeight="1" outlineLevel="1" x14ac:dyDescent="0.2">
      <c r="B242" s="149"/>
      <c r="C242" s="288">
        <f t="shared" si="543"/>
        <v>28</v>
      </c>
      <c r="D242" s="288">
        <f t="shared" si="543"/>
        <v>0</v>
      </c>
      <c r="E242" s="291">
        <f t="shared" si="543"/>
        <v>0</v>
      </c>
      <c r="F242" s="297"/>
      <c r="G242" s="385"/>
      <c r="H242" s="185">
        <f t="shared" ref="H242:J242" si="580">H192</f>
        <v>2</v>
      </c>
      <c r="I242" s="292">
        <f t="shared" si="580"/>
        <v>31</v>
      </c>
      <c r="J242" s="289">
        <f t="shared" si="580"/>
        <v>43404</v>
      </c>
      <c r="K242" s="298"/>
      <c r="L242" s="187">
        <f t="shared" si="471"/>
        <v>0</v>
      </c>
      <c r="M242" s="186">
        <f t="shared" si="544"/>
        <v>0</v>
      </c>
      <c r="N242" s="385"/>
      <c r="O242" s="185">
        <f t="shared" si="474"/>
        <v>10</v>
      </c>
      <c r="R242" s="186"/>
      <c r="S242" s="186"/>
      <c r="T242" s="149"/>
      <c r="U242" s="149">
        <f t="shared" si="545"/>
        <v>0</v>
      </c>
      <c r="V242" s="149">
        <f t="shared" ref="V242:BA242" si="581">(V$14&lt;$J242)*U242*(1+$G242*($H242=V$16))+(V$14=$J242)*$M242*$E242+(V$14&gt;$J242)*U242*(1+$N242*($O242=V$16))</f>
        <v>0</v>
      </c>
      <c r="W242" s="149">
        <f t="shared" si="581"/>
        <v>0</v>
      </c>
      <c r="X242" s="149">
        <f t="shared" si="581"/>
        <v>0</v>
      </c>
      <c r="Y242" s="149">
        <f t="shared" si="581"/>
        <v>0</v>
      </c>
      <c r="Z242" s="149">
        <f t="shared" si="581"/>
        <v>0</v>
      </c>
      <c r="AA242" s="149">
        <f t="shared" si="581"/>
        <v>0</v>
      </c>
      <c r="AB242" s="149">
        <f t="shared" si="581"/>
        <v>0</v>
      </c>
      <c r="AC242" s="149">
        <f t="shared" si="581"/>
        <v>0</v>
      </c>
      <c r="AD242" s="149">
        <f t="shared" si="581"/>
        <v>0</v>
      </c>
      <c r="AE242" s="149">
        <f t="shared" si="581"/>
        <v>0</v>
      </c>
      <c r="AF242" s="149">
        <f t="shared" si="581"/>
        <v>0</v>
      </c>
      <c r="AG242" s="149">
        <f t="shared" si="581"/>
        <v>0</v>
      </c>
      <c r="AH242" s="149">
        <f t="shared" si="581"/>
        <v>0</v>
      </c>
      <c r="AI242" s="149">
        <f t="shared" si="581"/>
        <v>0</v>
      </c>
      <c r="AJ242" s="149">
        <f t="shared" si="581"/>
        <v>0</v>
      </c>
      <c r="AK242" s="149">
        <f t="shared" si="581"/>
        <v>0</v>
      </c>
      <c r="AL242" s="149">
        <f t="shared" si="581"/>
        <v>0</v>
      </c>
      <c r="AM242" s="149">
        <f t="shared" si="581"/>
        <v>0</v>
      </c>
      <c r="AN242" s="149">
        <f t="shared" si="581"/>
        <v>0</v>
      </c>
      <c r="AO242" s="149">
        <f t="shared" si="581"/>
        <v>0</v>
      </c>
      <c r="AP242" s="149">
        <f t="shared" si="581"/>
        <v>0</v>
      </c>
      <c r="AQ242" s="149">
        <f t="shared" si="581"/>
        <v>0</v>
      </c>
      <c r="AR242" s="149">
        <f t="shared" si="581"/>
        <v>0</v>
      </c>
      <c r="AS242" s="149">
        <f t="shared" si="581"/>
        <v>0</v>
      </c>
      <c r="AT242" s="149">
        <f t="shared" si="581"/>
        <v>0</v>
      </c>
      <c r="AU242" s="149">
        <f t="shared" si="581"/>
        <v>0</v>
      </c>
      <c r="AV242" s="149">
        <f t="shared" si="581"/>
        <v>0</v>
      </c>
      <c r="AW242" s="149">
        <f t="shared" si="581"/>
        <v>0</v>
      </c>
      <c r="AX242" s="149">
        <f t="shared" si="581"/>
        <v>0</v>
      </c>
      <c r="AY242" s="149">
        <f t="shared" si="581"/>
        <v>0</v>
      </c>
      <c r="AZ242" s="149">
        <f t="shared" si="581"/>
        <v>0</v>
      </c>
      <c r="BA242" s="149">
        <f t="shared" si="581"/>
        <v>0</v>
      </c>
      <c r="BB242" s="149">
        <f t="shared" ref="BB242:CG242" si="582">(BB$14&lt;$J242)*BA242*(1+$G242*($H242=BB$16))+(BB$14=$J242)*$M242*$E242+(BB$14&gt;$J242)*BA242*(1+$N242*($O242=BB$16))</f>
        <v>0</v>
      </c>
      <c r="BC242" s="149">
        <f t="shared" si="582"/>
        <v>0</v>
      </c>
      <c r="BD242" s="149">
        <f t="shared" si="582"/>
        <v>0</v>
      </c>
      <c r="BE242" s="149">
        <f t="shared" si="582"/>
        <v>0</v>
      </c>
      <c r="BF242" s="149">
        <f t="shared" si="582"/>
        <v>0</v>
      </c>
      <c r="BG242" s="149">
        <f t="shared" si="582"/>
        <v>0</v>
      </c>
      <c r="BH242" s="149">
        <f t="shared" si="582"/>
        <v>0</v>
      </c>
      <c r="BI242" s="149">
        <f t="shared" si="582"/>
        <v>0</v>
      </c>
      <c r="BJ242" s="149">
        <f t="shared" si="582"/>
        <v>0</v>
      </c>
      <c r="BK242" s="149">
        <f t="shared" si="582"/>
        <v>0</v>
      </c>
      <c r="BL242" s="149">
        <f t="shared" si="582"/>
        <v>0</v>
      </c>
      <c r="BM242" s="149">
        <f t="shared" si="582"/>
        <v>0</v>
      </c>
      <c r="BN242" s="149">
        <f t="shared" si="582"/>
        <v>0</v>
      </c>
      <c r="BO242" s="149">
        <f t="shared" si="582"/>
        <v>0</v>
      </c>
      <c r="BP242" s="149">
        <f t="shared" si="582"/>
        <v>0</v>
      </c>
      <c r="BQ242" s="149">
        <f t="shared" si="582"/>
        <v>0</v>
      </c>
      <c r="BR242" s="149">
        <f t="shared" si="582"/>
        <v>0</v>
      </c>
      <c r="BS242" s="149">
        <f t="shared" si="582"/>
        <v>0</v>
      </c>
      <c r="BT242" s="149">
        <f t="shared" si="582"/>
        <v>0</v>
      </c>
      <c r="BU242" s="149">
        <f t="shared" si="582"/>
        <v>0</v>
      </c>
      <c r="BV242" s="149">
        <f t="shared" si="582"/>
        <v>0</v>
      </c>
      <c r="BW242" s="149">
        <f t="shared" si="582"/>
        <v>0</v>
      </c>
      <c r="BX242" s="149">
        <f t="shared" si="582"/>
        <v>0</v>
      </c>
      <c r="BY242" s="149">
        <f t="shared" si="582"/>
        <v>0</v>
      </c>
      <c r="BZ242" s="149">
        <f t="shared" si="582"/>
        <v>0</v>
      </c>
      <c r="CA242" s="149">
        <f t="shared" si="582"/>
        <v>0</v>
      </c>
      <c r="CB242" s="149">
        <f t="shared" si="582"/>
        <v>0</v>
      </c>
      <c r="CC242" s="149">
        <f t="shared" si="582"/>
        <v>0</v>
      </c>
      <c r="CD242" s="149">
        <f t="shared" si="582"/>
        <v>0</v>
      </c>
      <c r="CE242" s="149">
        <f t="shared" si="582"/>
        <v>0</v>
      </c>
      <c r="CF242" s="149">
        <f t="shared" si="582"/>
        <v>0</v>
      </c>
      <c r="CG242" s="149">
        <f t="shared" si="582"/>
        <v>0</v>
      </c>
      <c r="CH242" s="149">
        <f t="shared" ref="CH242:DM242" si="583">(CH$14&lt;$J242)*CG242*(1+$G242*($H242=CH$16))+(CH$14=$J242)*$M242*$E242+(CH$14&gt;$J242)*CG242*(1+$N242*($O242=CH$16))</f>
        <v>0</v>
      </c>
      <c r="CI242" s="149">
        <f t="shared" si="583"/>
        <v>0</v>
      </c>
      <c r="CJ242" s="149">
        <f t="shared" si="583"/>
        <v>0</v>
      </c>
      <c r="CK242" s="149">
        <f t="shared" si="583"/>
        <v>0</v>
      </c>
      <c r="CL242" s="149">
        <f t="shared" si="583"/>
        <v>0</v>
      </c>
      <c r="CM242" s="149">
        <f t="shared" si="583"/>
        <v>0</v>
      </c>
      <c r="CN242" s="149">
        <f t="shared" si="583"/>
        <v>0</v>
      </c>
      <c r="CO242" s="149">
        <f t="shared" si="583"/>
        <v>0</v>
      </c>
      <c r="CP242" s="149">
        <f t="shared" si="583"/>
        <v>0</v>
      </c>
      <c r="CQ242" s="149">
        <f t="shared" si="583"/>
        <v>0</v>
      </c>
      <c r="CR242" s="149">
        <f t="shared" si="583"/>
        <v>0</v>
      </c>
      <c r="CS242" s="149">
        <f t="shared" si="583"/>
        <v>0</v>
      </c>
      <c r="CT242" s="149">
        <f t="shared" si="583"/>
        <v>0</v>
      </c>
      <c r="CU242" s="149">
        <f t="shared" si="583"/>
        <v>0</v>
      </c>
      <c r="CV242" s="149">
        <f t="shared" si="583"/>
        <v>0</v>
      </c>
      <c r="CW242" s="149">
        <f t="shared" si="583"/>
        <v>0</v>
      </c>
      <c r="CX242" s="149">
        <f t="shared" si="583"/>
        <v>0</v>
      </c>
      <c r="CY242" s="149">
        <f t="shared" si="583"/>
        <v>0</v>
      </c>
      <c r="CZ242" s="149">
        <f t="shared" si="583"/>
        <v>0</v>
      </c>
      <c r="DA242" s="149">
        <f t="shared" si="583"/>
        <v>0</v>
      </c>
      <c r="DB242" s="149">
        <f t="shared" si="583"/>
        <v>0</v>
      </c>
      <c r="DC242" s="149">
        <f t="shared" si="583"/>
        <v>0</v>
      </c>
      <c r="DD242" s="149">
        <f t="shared" si="583"/>
        <v>0</v>
      </c>
      <c r="DE242" s="149">
        <f t="shared" si="583"/>
        <v>0</v>
      </c>
      <c r="DF242" s="149">
        <f t="shared" si="583"/>
        <v>0</v>
      </c>
      <c r="DG242" s="149">
        <f t="shared" si="583"/>
        <v>0</v>
      </c>
      <c r="DH242" s="149">
        <f t="shared" si="583"/>
        <v>0</v>
      </c>
      <c r="DI242" s="149">
        <f t="shared" si="583"/>
        <v>0</v>
      </c>
      <c r="DJ242" s="149">
        <f t="shared" si="583"/>
        <v>0</v>
      </c>
      <c r="DK242" s="149">
        <f t="shared" si="583"/>
        <v>0</v>
      </c>
      <c r="DL242" s="149">
        <f t="shared" si="583"/>
        <v>0</v>
      </c>
      <c r="DM242" s="149">
        <f t="shared" si="583"/>
        <v>0</v>
      </c>
      <c r="DN242" s="149">
        <f t="shared" ref="DN242:EV242" si="584">(DN$14&lt;$J242)*DM242*(1+$G242*($H242=DN$16))+(DN$14=$J242)*$M242*$E242+(DN$14&gt;$J242)*DM242*(1+$N242*($O242=DN$16))</f>
        <v>0</v>
      </c>
      <c r="DO242" s="149">
        <f t="shared" si="584"/>
        <v>0</v>
      </c>
      <c r="DP242" s="149">
        <f t="shared" si="584"/>
        <v>0</v>
      </c>
      <c r="DQ242" s="149">
        <f t="shared" si="584"/>
        <v>0</v>
      </c>
      <c r="DR242" s="149">
        <f t="shared" si="584"/>
        <v>0</v>
      </c>
      <c r="DS242" s="149">
        <f t="shared" si="584"/>
        <v>0</v>
      </c>
      <c r="DT242" s="149">
        <f t="shared" si="584"/>
        <v>0</v>
      </c>
      <c r="DU242" s="149">
        <f t="shared" si="584"/>
        <v>0</v>
      </c>
      <c r="DV242" s="149">
        <f t="shared" si="584"/>
        <v>0</v>
      </c>
      <c r="DW242" s="149">
        <f t="shared" si="584"/>
        <v>0</v>
      </c>
      <c r="DX242" s="149">
        <f t="shared" si="584"/>
        <v>0</v>
      </c>
      <c r="DY242" s="149">
        <f t="shared" si="584"/>
        <v>0</v>
      </c>
      <c r="DZ242" s="149">
        <f t="shared" si="584"/>
        <v>0</v>
      </c>
      <c r="EA242" s="149">
        <f t="shared" si="584"/>
        <v>0</v>
      </c>
      <c r="EB242" s="149">
        <f t="shared" si="584"/>
        <v>0</v>
      </c>
      <c r="EC242" s="149">
        <f t="shared" si="584"/>
        <v>0</v>
      </c>
      <c r="ED242" s="149">
        <f t="shared" si="584"/>
        <v>0</v>
      </c>
      <c r="EE242" s="149">
        <f t="shared" si="584"/>
        <v>0</v>
      </c>
      <c r="EF242" s="149">
        <f t="shared" si="584"/>
        <v>0</v>
      </c>
      <c r="EG242" s="149">
        <f t="shared" si="584"/>
        <v>0</v>
      </c>
      <c r="EH242" s="149">
        <f t="shared" si="584"/>
        <v>0</v>
      </c>
      <c r="EI242" s="149">
        <f t="shared" si="584"/>
        <v>0</v>
      </c>
      <c r="EJ242" s="149">
        <f t="shared" si="584"/>
        <v>0</v>
      </c>
      <c r="EK242" s="149">
        <f t="shared" si="584"/>
        <v>0</v>
      </c>
      <c r="EL242" s="149">
        <f t="shared" si="584"/>
        <v>0</v>
      </c>
      <c r="EM242" s="149">
        <f t="shared" si="584"/>
        <v>0</v>
      </c>
      <c r="EN242" s="149">
        <f t="shared" si="584"/>
        <v>0</v>
      </c>
      <c r="EO242" s="149">
        <f t="shared" si="584"/>
        <v>0</v>
      </c>
      <c r="EP242" s="149">
        <f t="shared" si="584"/>
        <v>0</v>
      </c>
      <c r="EQ242" s="149">
        <f t="shared" si="584"/>
        <v>0</v>
      </c>
      <c r="ER242" s="149">
        <f t="shared" si="584"/>
        <v>0</v>
      </c>
      <c r="ES242" s="149">
        <f t="shared" si="584"/>
        <v>0</v>
      </c>
      <c r="ET242" s="149">
        <f t="shared" si="584"/>
        <v>0</v>
      </c>
      <c r="EU242" s="149">
        <f t="shared" si="584"/>
        <v>0</v>
      </c>
      <c r="EV242" s="149">
        <f t="shared" si="584"/>
        <v>0</v>
      </c>
      <c r="EW242" s="149">
        <f t="shared" si="479"/>
        <v>0</v>
      </c>
      <c r="EX242" s="149">
        <f t="shared" si="480"/>
        <v>0</v>
      </c>
      <c r="EY242" s="149">
        <f t="shared" si="481"/>
        <v>0</v>
      </c>
      <c r="EZ242" s="149">
        <f t="shared" si="482"/>
        <v>0</v>
      </c>
      <c r="FA242" s="149">
        <f t="shared" si="483"/>
        <v>0</v>
      </c>
      <c r="FB242" s="149">
        <f t="shared" si="484"/>
        <v>0</v>
      </c>
    </row>
    <row r="243" spans="2:158" ht="11.25" customHeight="1" outlineLevel="1" x14ac:dyDescent="0.2">
      <c r="B243" s="149"/>
      <c r="C243" s="288">
        <f t="shared" si="543"/>
        <v>29</v>
      </c>
      <c r="D243" s="288">
        <f t="shared" si="543"/>
        <v>0</v>
      </c>
      <c r="E243" s="291">
        <f t="shared" si="543"/>
        <v>0</v>
      </c>
      <c r="F243" s="297"/>
      <c r="G243" s="385"/>
      <c r="H243" s="185">
        <f t="shared" ref="H243:J243" si="585">H193</f>
        <v>2</v>
      </c>
      <c r="I243" s="292">
        <f t="shared" si="585"/>
        <v>31</v>
      </c>
      <c r="J243" s="289">
        <f t="shared" si="585"/>
        <v>43404</v>
      </c>
      <c r="K243" s="298"/>
      <c r="L243" s="187">
        <f t="shared" si="471"/>
        <v>0</v>
      </c>
      <c r="M243" s="186">
        <f t="shared" si="544"/>
        <v>0</v>
      </c>
      <c r="N243" s="385"/>
      <c r="O243" s="185">
        <f t="shared" si="474"/>
        <v>10</v>
      </c>
      <c r="R243" s="186"/>
      <c r="S243" s="186"/>
      <c r="T243" s="149"/>
      <c r="U243" s="149">
        <f t="shared" si="545"/>
        <v>0</v>
      </c>
      <c r="V243" s="149">
        <f t="shared" ref="V243:BA243" si="586">(V$14&lt;$J243)*U243*(1+$G243*($H243=V$16))+(V$14=$J243)*$M243*$E243+(V$14&gt;$J243)*U243*(1+$N243*($O243=V$16))</f>
        <v>0</v>
      </c>
      <c r="W243" s="149">
        <f t="shared" si="586"/>
        <v>0</v>
      </c>
      <c r="X243" s="149">
        <f t="shared" si="586"/>
        <v>0</v>
      </c>
      <c r="Y243" s="149">
        <f t="shared" si="586"/>
        <v>0</v>
      </c>
      <c r="Z243" s="149">
        <f t="shared" si="586"/>
        <v>0</v>
      </c>
      <c r="AA243" s="149">
        <f t="shared" si="586"/>
        <v>0</v>
      </c>
      <c r="AB243" s="149">
        <f t="shared" si="586"/>
        <v>0</v>
      </c>
      <c r="AC243" s="149">
        <f t="shared" si="586"/>
        <v>0</v>
      </c>
      <c r="AD243" s="149">
        <f t="shared" si="586"/>
        <v>0</v>
      </c>
      <c r="AE243" s="149">
        <f t="shared" si="586"/>
        <v>0</v>
      </c>
      <c r="AF243" s="149">
        <f t="shared" si="586"/>
        <v>0</v>
      </c>
      <c r="AG243" s="149">
        <f t="shared" si="586"/>
        <v>0</v>
      </c>
      <c r="AH243" s="149">
        <f t="shared" si="586"/>
        <v>0</v>
      </c>
      <c r="AI243" s="149">
        <f t="shared" si="586"/>
        <v>0</v>
      </c>
      <c r="AJ243" s="149">
        <f t="shared" si="586"/>
        <v>0</v>
      </c>
      <c r="AK243" s="149">
        <f t="shared" si="586"/>
        <v>0</v>
      </c>
      <c r="AL243" s="149">
        <f t="shared" si="586"/>
        <v>0</v>
      </c>
      <c r="AM243" s="149">
        <f t="shared" si="586"/>
        <v>0</v>
      </c>
      <c r="AN243" s="149">
        <f t="shared" si="586"/>
        <v>0</v>
      </c>
      <c r="AO243" s="149">
        <f t="shared" si="586"/>
        <v>0</v>
      </c>
      <c r="AP243" s="149">
        <f t="shared" si="586"/>
        <v>0</v>
      </c>
      <c r="AQ243" s="149">
        <f t="shared" si="586"/>
        <v>0</v>
      </c>
      <c r="AR243" s="149">
        <f t="shared" si="586"/>
        <v>0</v>
      </c>
      <c r="AS243" s="149">
        <f t="shared" si="586"/>
        <v>0</v>
      </c>
      <c r="AT243" s="149">
        <f t="shared" si="586"/>
        <v>0</v>
      </c>
      <c r="AU243" s="149">
        <f t="shared" si="586"/>
        <v>0</v>
      </c>
      <c r="AV243" s="149">
        <f t="shared" si="586"/>
        <v>0</v>
      </c>
      <c r="AW243" s="149">
        <f t="shared" si="586"/>
        <v>0</v>
      </c>
      <c r="AX243" s="149">
        <f t="shared" si="586"/>
        <v>0</v>
      </c>
      <c r="AY243" s="149">
        <f t="shared" si="586"/>
        <v>0</v>
      </c>
      <c r="AZ243" s="149">
        <f t="shared" si="586"/>
        <v>0</v>
      </c>
      <c r="BA243" s="149">
        <f t="shared" si="586"/>
        <v>0</v>
      </c>
      <c r="BB243" s="149">
        <f t="shared" ref="BB243:CG243" si="587">(BB$14&lt;$J243)*BA243*(1+$G243*($H243=BB$16))+(BB$14=$J243)*$M243*$E243+(BB$14&gt;$J243)*BA243*(1+$N243*($O243=BB$16))</f>
        <v>0</v>
      </c>
      <c r="BC243" s="149">
        <f t="shared" si="587"/>
        <v>0</v>
      </c>
      <c r="BD243" s="149">
        <f t="shared" si="587"/>
        <v>0</v>
      </c>
      <c r="BE243" s="149">
        <f t="shared" si="587"/>
        <v>0</v>
      </c>
      <c r="BF243" s="149">
        <f t="shared" si="587"/>
        <v>0</v>
      </c>
      <c r="BG243" s="149">
        <f t="shared" si="587"/>
        <v>0</v>
      </c>
      <c r="BH243" s="149">
        <f t="shared" si="587"/>
        <v>0</v>
      </c>
      <c r="BI243" s="149">
        <f t="shared" si="587"/>
        <v>0</v>
      </c>
      <c r="BJ243" s="149">
        <f t="shared" si="587"/>
        <v>0</v>
      </c>
      <c r="BK243" s="149">
        <f t="shared" si="587"/>
        <v>0</v>
      </c>
      <c r="BL243" s="149">
        <f t="shared" si="587"/>
        <v>0</v>
      </c>
      <c r="BM243" s="149">
        <f t="shared" si="587"/>
        <v>0</v>
      </c>
      <c r="BN243" s="149">
        <f t="shared" si="587"/>
        <v>0</v>
      </c>
      <c r="BO243" s="149">
        <f t="shared" si="587"/>
        <v>0</v>
      </c>
      <c r="BP243" s="149">
        <f t="shared" si="587"/>
        <v>0</v>
      </c>
      <c r="BQ243" s="149">
        <f t="shared" si="587"/>
        <v>0</v>
      </c>
      <c r="BR243" s="149">
        <f t="shared" si="587"/>
        <v>0</v>
      </c>
      <c r="BS243" s="149">
        <f t="shared" si="587"/>
        <v>0</v>
      </c>
      <c r="BT243" s="149">
        <f t="shared" si="587"/>
        <v>0</v>
      </c>
      <c r="BU243" s="149">
        <f t="shared" si="587"/>
        <v>0</v>
      </c>
      <c r="BV243" s="149">
        <f t="shared" si="587"/>
        <v>0</v>
      </c>
      <c r="BW243" s="149">
        <f t="shared" si="587"/>
        <v>0</v>
      </c>
      <c r="BX243" s="149">
        <f t="shared" si="587"/>
        <v>0</v>
      </c>
      <c r="BY243" s="149">
        <f t="shared" si="587"/>
        <v>0</v>
      </c>
      <c r="BZ243" s="149">
        <f t="shared" si="587"/>
        <v>0</v>
      </c>
      <c r="CA243" s="149">
        <f t="shared" si="587"/>
        <v>0</v>
      </c>
      <c r="CB243" s="149">
        <f t="shared" si="587"/>
        <v>0</v>
      </c>
      <c r="CC243" s="149">
        <f t="shared" si="587"/>
        <v>0</v>
      </c>
      <c r="CD243" s="149">
        <f t="shared" si="587"/>
        <v>0</v>
      </c>
      <c r="CE243" s="149">
        <f t="shared" si="587"/>
        <v>0</v>
      </c>
      <c r="CF243" s="149">
        <f t="shared" si="587"/>
        <v>0</v>
      </c>
      <c r="CG243" s="149">
        <f t="shared" si="587"/>
        <v>0</v>
      </c>
      <c r="CH243" s="149">
        <f t="shared" ref="CH243:DM243" si="588">(CH$14&lt;$J243)*CG243*(1+$G243*($H243=CH$16))+(CH$14=$J243)*$M243*$E243+(CH$14&gt;$J243)*CG243*(1+$N243*($O243=CH$16))</f>
        <v>0</v>
      </c>
      <c r="CI243" s="149">
        <f t="shared" si="588"/>
        <v>0</v>
      </c>
      <c r="CJ243" s="149">
        <f t="shared" si="588"/>
        <v>0</v>
      </c>
      <c r="CK243" s="149">
        <f t="shared" si="588"/>
        <v>0</v>
      </c>
      <c r="CL243" s="149">
        <f t="shared" si="588"/>
        <v>0</v>
      </c>
      <c r="CM243" s="149">
        <f t="shared" si="588"/>
        <v>0</v>
      </c>
      <c r="CN243" s="149">
        <f t="shared" si="588"/>
        <v>0</v>
      </c>
      <c r="CO243" s="149">
        <f t="shared" si="588"/>
        <v>0</v>
      </c>
      <c r="CP243" s="149">
        <f t="shared" si="588"/>
        <v>0</v>
      </c>
      <c r="CQ243" s="149">
        <f t="shared" si="588"/>
        <v>0</v>
      </c>
      <c r="CR243" s="149">
        <f t="shared" si="588"/>
        <v>0</v>
      </c>
      <c r="CS243" s="149">
        <f t="shared" si="588"/>
        <v>0</v>
      </c>
      <c r="CT243" s="149">
        <f t="shared" si="588"/>
        <v>0</v>
      </c>
      <c r="CU243" s="149">
        <f t="shared" si="588"/>
        <v>0</v>
      </c>
      <c r="CV243" s="149">
        <f t="shared" si="588"/>
        <v>0</v>
      </c>
      <c r="CW243" s="149">
        <f t="shared" si="588"/>
        <v>0</v>
      </c>
      <c r="CX243" s="149">
        <f t="shared" si="588"/>
        <v>0</v>
      </c>
      <c r="CY243" s="149">
        <f t="shared" si="588"/>
        <v>0</v>
      </c>
      <c r="CZ243" s="149">
        <f t="shared" si="588"/>
        <v>0</v>
      </c>
      <c r="DA243" s="149">
        <f t="shared" si="588"/>
        <v>0</v>
      </c>
      <c r="DB243" s="149">
        <f t="shared" si="588"/>
        <v>0</v>
      </c>
      <c r="DC243" s="149">
        <f t="shared" si="588"/>
        <v>0</v>
      </c>
      <c r="DD243" s="149">
        <f t="shared" si="588"/>
        <v>0</v>
      </c>
      <c r="DE243" s="149">
        <f t="shared" si="588"/>
        <v>0</v>
      </c>
      <c r="DF243" s="149">
        <f t="shared" si="588"/>
        <v>0</v>
      </c>
      <c r="DG243" s="149">
        <f t="shared" si="588"/>
        <v>0</v>
      </c>
      <c r="DH243" s="149">
        <f t="shared" si="588"/>
        <v>0</v>
      </c>
      <c r="DI243" s="149">
        <f t="shared" si="588"/>
        <v>0</v>
      </c>
      <c r="DJ243" s="149">
        <f t="shared" si="588"/>
        <v>0</v>
      </c>
      <c r="DK243" s="149">
        <f t="shared" si="588"/>
        <v>0</v>
      </c>
      <c r="DL243" s="149">
        <f t="shared" si="588"/>
        <v>0</v>
      </c>
      <c r="DM243" s="149">
        <f t="shared" si="588"/>
        <v>0</v>
      </c>
      <c r="DN243" s="149">
        <f t="shared" ref="DN243:EV243" si="589">(DN$14&lt;$J243)*DM243*(1+$G243*($H243=DN$16))+(DN$14=$J243)*$M243*$E243+(DN$14&gt;$J243)*DM243*(1+$N243*($O243=DN$16))</f>
        <v>0</v>
      </c>
      <c r="DO243" s="149">
        <f t="shared" si="589"/>
        <v>0</v>
      </c>
      <c r="DP243" s="149">
        <f t="shared" si="589"/>
        <v>0</v>
      </c>
      <c r="DQ243" s="149">
        <f t="shared" si="589"/>
        <v>0</v>
      </c>
      <c r="DR243" s="149">
        <f t="shared" si="589"/>
        <v>0</v>
      </c>
      <c r="DS243" s="149">
        <f t="shared" si="589"/>
        <v>0</v>
      </c>
      <c r="DT243" s="149">
        <f t="shared" si="589"/>
        <v>0</v>
      </c>
      <c r="DU243" s="149">
        <f t="shared" si="589"/>
        <v>0</v>
      </c>
      <c r="DV243" s="149">
        <f t="shared" si="589"/>
        <v>0</v>
      </c>
      <c r="DW243" s="149">
        <f t="shared" si="589"/>
        <v>0</v>
      </c>
      <c r="DX243" s="149">
        <f t="shared" si="589"/>
        <v>0</v>
      </c>
      <c r="DY243" s="149">
        <f t="shared" si="589"/>
        <v>0</v>
      </c>
      <c r="DZ243" s="149">
        <f t="shared" si="589"/>
        <v>0</v>
      </c>
      <c r="EA243" s="149">
        <f t="shared" si="589"/>
        <v>0</v>
      </c>
      <c r="EB243" s="149">
        <f t="shared" si="589"/>
        <v>0</v>
      </c>
      <c r="EC243" s="149">
        <f t="shared" si="589"/>
        <v>0</v>
      </c>
      <c r="ED243" s="149">
        <f t="shared" si="589"/>
        <v>0</v>
      </c>
      <c r="EE243" s="149">
        <f t="shared" si="589"/>
        <v>0</v>
      </c>
      <c r="EF243" s="149">
        <f t="shared" si="589"/>
        <v>0</v>
      </c>
      <c r="EG243" s="149">
        <f t="shared" si="589"/>
        <v>0</v>
      </c>
      <c r="EH243" s="149">
        <f t="shared" si="589"/>
        <v>0</v>
      </c>
      <c r="EI243" s="149">
        <f t="shared" si="589"/>
        <v>0</v>
      </c>
      <c r="EJ243" s="149">
        <f t="shared" si="589"/>
        <v>0</v>
      </c>
      <c r="EK243" s="149">
        <f t="shared" si="589"/>
        <v>0</v>
      </c>
      <c r="EL243" s="149">
        <f t="shared" si="589"/>
        <v>0</v>
      </c>
      <c r="EM243" s="149">
        <f t="shared" si="589"/>
        <v>0</v>
      </c>
      <c r="EN243" s="149">
        <f t="shared" si="589"/>
        <v>0</v>
      </c>
      <c r="EO243" s="149">
        <f t="shared" si="589"/>
        <v>0</v>
      </c>
      <c r="EP243" s="149">
        <f t="shared" si="589"/>
        <v>0</v>
      </c>
      <c r="EQ243" s="149">
        <f t="shared" si="589"/>
        <v>0</v>
      </c>
      <c r="ER243" s="149">
        <f t="shared" si="589"/>
        <v>0</v>
      </c>
      <c r="ES243" s="149">
        <f t="shared" si="589"/>
        <v>0</v>
      </c>
      <c r="ET243" s="149">
        <f t="shared" si="589"/>
        <v>0</v>
      </c>
      <c r="EU243" s="149">
        <f t="shared" si="589"/>
        <v>0</v>
      </c>
      <c r="EV243" s="149">
        <f t="shared" si="589"/>
        <v>0</v>
      </c>
      <c r="EW243" s="149">
        <f t="shared" si="479"/>
        <v>0</v>
      </c>
      <c r="EX243" s="149">
        <f t="shared" si="480"/>
        <v>0</v>
      </c>
      <c r="EY243" s="149">
        <f t="shared" si="481"/>
        <v>0</v>
      </c>
      <c r="EZ243" s="149">
        <f t="shared" si="482"/>
        <v>0</v>
      </c>
      <c r="FA243" s="149">
        <f t="shared" si="483"/>
        <v>0</v>
      </c>
      <c r="FB243" s="149">
        <f t="shared" si="484"/>
        <v>0</v>
      </c>
    </row>
    <row r="244" spans="2:158" ht="11.25" customHeight="1" outlineLevel="1" x14ac:dyDescent="0.2">
      <c r="B244" s="149"/>
      <c r="C244" s="288">
        <f t="shared" si="543"/>
        <v>30</v>
      </c>
      <c r="D244" s="288">
        <f t="shared" si="543"/>
        <v>0</v>
      </c>
      <c r="E244" s="291">
        <f t="shared" si="543"/>
        <v>0</v>
      </c>
      <c r="F244" s="297"/>
      <c r="G244" s="385"/>
      <c r="H244" s="185">
        <f t="shared" ref="H244:J244" si="590">H194</f>
        <v>2</v>
      </c>
      <c r="I244" s="292">
        <f t="shared" si="590"/>
        <v>31</v>
      </c>
      <c r="J244" s="289">
        <f t="shared" si="590"/>
        <v>43404</v>
      </c>
      <c r="K244" s="298"/>
      <c r="L244" s="187">
        <f t="shared" si="471"/>
        <v>0</v>
      </c>
      <c r="M244" s="186">
        <f t="shared" si="544"/>
        <v>0</v>
      </c>
      <c r="N244" s="385"/>
      <c r="O244" s="185">
        <f t="shared" si="474"/>
        <v>10</v>
      </c>
      <c r="R244" s="186"/>
      <c r="S244" s="186"/>
      <c r="T244" s="149"/>
      <c r="U244" s="149">
        <f t="shared" si="545"/>
        <v>0</v>
      </c>
      <c r="V244" s="149">
        <f t="shared" ref="V244:BA244" si="591">(V$14&lt;$J244)*U244*(1+$G244*($H244=V$16))+(V$14=$J244)*$M244*$E244+(V$14&gt;$J244)*U244*(1+$N244*($O244=V$16))</f>
        <v>0</v>
      </c>
      <c r="W244" s="149">
        <f t="shared" si="591"/>
        <v>0</v>
      </c>
      <c r="X244" s="149">
        <f t="shared" si="591"/>
        <v>0</v>
      </c>
      <c r="Y244" s="149">
        <f t="shared" si="591"/>
        <v>0</v>
      </c>
      <c r="Z244" s="149">
        <f t="shared" si="591"/>
        <v>0</v>
      </c>
      <c r="AA244" s="149">
        <f t="shared" si="591"/>
        <v>0</v>
      </c>
      <c r="AB244" s="149">
        <f t="shared" si="591"/>
        <v>0</v>
      </c>
      <c r="AC244" s="149">
        <f t="shared" si="591"/>
        <v>0</v>
      </c>
      <c r="AD244" s="149">
        <f t="shared" si="591"/>
        <v>0</v>
      </c>
      <c r="AE244" s="149">
        <f t="shared" si="591"/>
        <v>0</v>
      </c>
      <c r="AF244" s="149">
        <f t="shared" si="591"/>
        <v>0</v>
      </c>
      <c r="AG244" s="149">
        <f t="shared" si="591"/>
        <v>0</v>
      </c>
      <c r="AH244" s="149">
        <f t="shared" si="591"/>
        <v>0</v>
      </c>
      <c r="AI244" s="149">
        <f t="shared" si="591"/>
        <v>0</v>
      </c>
      <c r="AJ244" s="149">
        <f t="shared" si="591"/>
        <v>0</v>
      </c>
      <c r="AK244" s="149">
        <f t="shared" si="591"/>
        <v>0</v>
      </c>
      <c r="AL244" s="149">
        <f t="shared" si="591"/>
        <v>0</v>
      </c>
      <c r="AM244" s="149">
        <f t="shared" si="591"/>
        <v>0</v>
      </c>
      <c r="AN244" s="149">
        <f t="shared" si="591"/>
        <v>0</v>
      </c>
      <c r="AO244" s="149">
        <f t="shared" si="591"/>
        <v>0</v>
      </c>
      <c r="AP244" s="149">
        <f t="shared" si="591"/>
        <v>0</v>
      </c>
      <c r="AQ244" s="149">
        <f t="shared" si="591"/>
        <v>0</v>
      </c>
      <c r="AR244" s="149">
        <f t="shared" si="591"/>
        <v>0</v>
      </c>
      <c r="AS244" s="149">
        <f t="shared" si="591"/>
        <v>0</v>
      </c>
      <c r="AT244" s="149">
        <f t="shared" si="591"/>
        <v>0</v>
      </c>
      <c r="AU244" s="149">
        <f t="shared" si="591"/>
        <v>0</v>
      </c>
      <c r="AV244" s="149">
        <f t="shared" si="591"/>
        <v>0</v>
      </c>
      <c r="AW244" s="149">
        <f t="shared" si="591"/>
        <v>0</v>
      </c>
      <c r="AX244" s="149">
        <f t="shared" si="591"/>
        <v>0</v>
      </c>
      <c r="AY244" s="149">
        <f t="shared" si="591"/>
        <v>0</v>
      </c>
      <c r="AZ244" s="149">
        <f t="shared" si="591"/>
        <v>0</v>
      </c>
      <c r="BA244" s="149">
        <f t="shared" si="591"/>
        <v>0</v>
      </c>
      <c r="BB244" s="149">
        <f t="shared" ref="BB244:CG244" si="592">(BB$14&lt;$J244)*BA244*(1+$G244*($H244=BB$16))+(BB$14=$J244)*$M244*$E244+(BB$14&gt;$J244)*BA244*(1+$N244*($O244=BB$16))</f>
        <v>0</v>
      </c>
      <c r="BC244" s="149">
        <f t="shared" si="592"/>
        <v>0</v>
      </c>
      <c r="BD244" s="149">
        <f t="shared" si="592"/>
        <v>0</v>
      </c>
      <c r="BE244" s="149">
        <f t="shared" si="592"/>
        <v>0</v>
      </c>
      <c r="BF244" s="149">
        <f t="shared" si="592"/>
        <v>0</v>
      </c>
      <c r="BG244" s="149">
        <f t="shared" si="592"/>
        <v>0</v>
      </c>
      <c r="BH244" s="149">
        <f t="shared" si="592"/>
        <v>0</v>
      </c>
      <c r="BI244" s="149">
        <f t="shared" si="592"/>
        <v>0</v>
      </c>
      <c r="BJ244" s="149">
        <f t="shared" si="592"/>
        <v>0</v>
      </c>
      <c r="BK244" s="149">
        <f t="shared" si="592"/>
        <v>0</v>
      </c>
      <c r="BL244" s="149">
        <f t="shared" si="592"/>
        <v>0</v>
      </c>
      <c r="BM244" s="149">
        <f t="shared" si="592"/>
        <v>0</v>
      </c>
      <c r="BN244" s="149">
        <f t="shared" si="592"/>
        <v>0</v>
      </c>
      <c r="BO244" s="149">
        <f t="shared" si="592"/>
        <v>0</v>
      </c>
      <c r="BP244" s="149">
        <f t="shared" si="592"/>
        <v>0</v>
      </c>
      <c r="BQ244" s="149">
        <f t="shared" si="592"/>
        <v>0</v>
      </c>
      <c r="BR244" s="149">
        <f t="shared" si="592"/>
        <v>0</v>
      </c>
      <c r="BS244" s="149">
        <f t="shared" si="592"/>
        <v>0</v>
      </c>
      <c r="BT244" s="149">
        <f t="shared" si="592"/>
        <v>0</v>
      </c>
      <c r="BU244" s="149">
        <f t="shared" si="592"/>
        <v>0</v>
      </c>
      <c r="BV244" s="149">
        <f t="shared" si="592"/>
        <v>0</v>
      </c>
      <c r="BW244" s="149">
        <f t="shared" si="592"/>
        <v>0</v>
      </c>
      <c r="BX244" s="149">
        <f t="shared" si="592"/>
        <v>0</v>
      </c>
      <c r="BY244" s="149">
        <f t="shared" si="592"/>
        <v>0</v>
      </c>
      <c r="BZ244" s="149">
        <f t="shared" si="592"/>
        <v>0</v>
      </c>
      <c r="CA244" s="149">
        <f t="shared" si="592"/>
        <v>0</v>
      </c>
      <c r="CB244" s="149">
        <f t="shared" si="592"/>
        <v>0</v>
      </c>
      <c r="CC244" s="149">
        <f t="shared" si="592"/>
        <v>0</v>
      </c>
      <c r="CD244" s="149">
        <f t="shared" si="592"/>
        <v>0</v>
      </c>
      <c r="CE244" s="149">
        <f t="shared" si="592"/>
        <v>0</v>
      </c>
      <c r="CF244" s="149">
        <f t="shared" si="592"/>
        <v>0</v>
      </c>
      <c r="CG244" s="149">
        <f t="shared" si="592"/>
        <v>0</v>
      </c>
      <c r="CH244" s="149">
        <f t="shared" ref="CH244:DM244" si="593">(CH$14&lt;$J244)*CG244*(1+$G244*($H244=CH$16))+(CH$14=$J244)*$M244*$E244+(CH$14&gt;$J244)*CG244*(1+$N244*($O244=CH$16))</f>
        <v>0</v>
      </c>
      <c r="CI244" s="149">
        <f t="shared" si="593"/>
        <v>0</v>
      </c>
      <c r="CJ244" s="149">
        <f t="shared" si="593"/>
        <v>0</v>
      </c>
      <c r="CK244" s="149">
        <f t="shared" si="593"/>
        <v>0</v>
      </c>
      <c r="CL244" s="149">
        <f t="shared" si="593"/>
        <v>0</v>
      </c>
      <c r="CM244" s="149">
        <f t="shared" si="593"/>
        <v>0</v>
      </c>
      <c r="CN244" s="149">
        <f t="shared" si="593"/>
        <v>0</v>
      </c>
      <c r="CO244" s="149">
        <f t="shared" si="593"/>
        <v>0</v>
      </c>
      <c r="CP244" s="149">
        <f t="shared" si="593"/>
        <v>0</v>
      </c>
      <c r="CQ244" s="149">
        <f t="shared" si="593"/>
        <v>0</v>
      </c>
      <c r="CR244" s="149">
        <f t="shared" si="593"/>
        <v>0</v>
      </c>
      <c r="CS244" s="149">
        <f t="shared" si="593"/>
        <v>0</v>
      </c>
      <c r="CT244" s="149">
        <f t="shared" si="593"/>
        <v>0</v>
      </c>
      <c r="CU244" s="149">
        <f t="shared" si="593"/>
        <v>0</v>
      </c>
      <c r="CV244" s="149">
        <f t="shared" si="593"/>
        <v>0</v>
      </c>
      <c r="CW244" s="149">
        <f t="shared" si="593"/>
        <v>0</v>
      </c>
      <c r="CX244" s="149">
        <f t="shared" si="593"/>
        <v>0</v>
      </c>
      <c r="CY244" s="149">
        <f t="shared" si="593"/>
        <v>0</v>
      </c>
      <c r="CZ244" s="149">
        <f t="shared" si="593"/>
        <v>0</v>
      </c>
      <c r="DA244" s="149">
        <f t="shared" si="593"/>
        <v>0</v>
      </c>
      <c r="DB244" s="149">
        <f t="shared" si="593"/>
        <v>0</v>
      </c>
      <c r="DC244" s="149">
        <f t="shared" si="593"/>
        <v>0</v>
      </c>
      <c r="DD244" s="149">
        <f t="shared" si="593"/>
        <v>0</v>
      </c>
      <c r="DE244" s="149">
        <f t="shared" si="593"/>
        <v>0</v>
      </c>
      <c r="DF244" s="149">
        <f t="shared" si="593"/>
        <v>0</v>
      </c>
      <c r="DG244" s="149">
        <f t="shared" si="593"/>
        <v>0</v>
      </c>
      <c r="DH244" s="149">
        <f t="shared" si="593"/>
        <v>0</v>
      </c>
      <c r="DI244" s="149">
        <f t="shared" si="593"/>
        <v>0</v>
      </c>
      <c r="DJ244" s="149">
        <f t="shared" si="593"/>
        <v>0</v>
      </c>
      <c r="DK244" s="149">
        <f t="shared" si="593"/>
        <v>0</v>
      </c>
      <c r="DL244" s="149">
        <f t="shared" si="593"/>
        <v>0</v>
      </c>
      <c r="DM244" s="149">
        <f t="shared" si="593"/>
        <v>0</v>
      </c>
      <c r="DN244" s="149">
        <f t="shared" ref="DN244:EV244" si="594">(DN$14&lt;$J244)*DM244*(1+$G244*($H244=DN$16))+(DN$14=$J244)*$M244*$E244+(DN$14&gt;$J244)*DM244*(1+$N244*($O244=DN$16))</f>
        <v>0</v>
      </c>
      <c r="DO244" s="149">
        <f t="shared" si="594"/>
        <v>0</v>
      </c>
      <c r="DP244" s="149">
        <f t="shared" si="594"/>
        <v>0</v>
      </c>
      <c r="DQ244" s="149">
        <f t="shared" si="594"/>
        <v>0</v>
      </c>
      <c r="DR244" s="149">
        <f t="shared" si="594"/>
        <v>0</v>
      </c>
      <c r="DS244" s="149">
        <f t="shared" si="594"/>
        <v>0</v>
      </c>
      <c r="DT244" s="149">
        <f t="shared" si="594"/>
        <v>0</v>
      </c>
      <c r="DU244" s="149">
        <f t="shared" si="594"/>
        <v>0</v>
      </c>
      <c r="DV244" s="149">
        <f t="shared" si="594"/>
        <v>0</v>
      </c>
      <c r="DW244" s="149">
        <f t="shared" si="594"/>
        <v>0</v>
      </c>
      <c r="DX244" s="149">
        <f t="shared" si="594"/>
        <v>0</v>
      </c>
      <c r="DY244" s="149">
        <f t="shared" si="594"/>
        <v>0</v>
      </c>
      <c r="DZ244" s="149">
        <f t="shared" si="594"/>
        <v>0</v>
      </c>
      <c r="EA244" s="149">
        <f t="shared" si="594"/>
        <v>0</v>
      </c>
      <c r="EB244" s="149">
        <f t="shared" si="594"/>
        <v>0</v>
      </c>
      <c r="EC244" s="149">
        <f t="shared" si="594"/>
        <v>0</v>
      </c>
      <c r="ED244" s="149">
        <f t="shared" si="594"/>
        <v>0</v>
      </c>
      <c r="EE244" s="149">
        <f t="shared" si="594"/>
        <v>0</v>
      </c>
      <c r="EF244" s="149">
        <f t="shared" si="594"/>
        <v>0</v>
      </c>
      <c r="EG244" s="149">
        <f t="shared" si="594"/>
        <v>0</v>
      </c>
      <c r="EH244" s="149">
        <f t="shared" si="594"/>
        <v>0</v>
      </c>
      <c r="EI244" s="149">
        <f t="shared" si="594"/>
        <v>0</v>
      </c>
      <c r="EJ244" s="149">
        <f t="shared" si="594"/>
        <v>0</v>
      </c>
      <c r="EK244" s="149">
        <f t="shared" si="594"/>
        <v>0</v>
      </c>
      <c r="EL244" s="149">
        <f t="shared" si="594"/>
        <v>0</v>
      </c>
      <c r="EM244" s="149">
        <f t="shared" si="594"/>
        <v>0</v>
      </c>
      <c r="EN244" s="149">
        <f t="shared" si="594"/>
        <v>0</v>
      </c>
      <c r="EO244" s="149">
        <f t="shared" si="594"/>
        <v>0</v>
      </c>
      <c r="EP244" s="149">
        <f t="shared" si="594"/>
        <v>0</v>
      </c>
      <c r="EQ244" s="149">
        <f t="shared" si="594"/>
        <v>0</v>
      </c>
      <c r="ER244" s="149">
        <f t="shared" si="594"/>
        <v>0</v>
      </c>
      <c r="ES244" s="149">
        <f t="shared" si="594"/>
        <v>0</v>
      </c>
      <c r="ET244" s="149">
        <f t="shared" si="594"/>
        <v>0</v>
      </c>
      <c r="EU244" s="149">
        <f t="shared" si="594"/>
        <v>0</v>
      </c>
      <c r="EV244" s="149">
        <f t="shared" si="594"/>
        <v>0</v>
      </c>
      <c r="EW244" s="149">
        <f t="shared" si="479"/>
        <v>0</v>
      </c>
      <c r="EX244" s="149">
        <f t="shared" si="480"/>
        <v>0</v>
      </c>
      <c r="EY244" s="149">
        <f t="shared" si="481"/>
        <v>0</v>
      </c>
      <c r="EZ244" s="149">
        <f t="shared" si="482"/>
        <v>0</v>
      </c>
      <c r="FA244" s="149">
        <f t="shared" si="483"/>
        <v>0</v>
      </c>
      <c r="FB244" s="149">
        <f t="shared" si="484"/>
        <v>0</v>
      </c>
    </row>
    <row r="245" spans="2:158" ht="11.25" customHeight="1" outlineLevel="1" x14ac:dyDescent="0.2">
      <c r="B245" s="149"/>
      <c r="C245" s="288">
        <f t="shared" si="543"/>
        <v>31</v>
      </c>
      <c r="D245" s="288">
        <f t="shared" si="543"/>
        <v>0</v>
      </c>
      <c r="E245" s="291">
        <f t="shared" si="543"/>
        <v>0</v>
      </c>
      <c r="F245" s="297"/>
      <c r="G245" s="385"/>
      <c r="H245" s="185">
        <f t="shared" ref="H245:J245" si="595">H195</f>
        <v>2</v>
      </c>
      <c r="I245" s="292">
        <f t="shared" si="595"/>
        <v>31</v>
      </c>
      <c r="J245" s="289">
        <f t="shared" si="595"/>
        <v>43404</v>
      </c>
      <c r="K245" s="298"/>
      <c r="L245" s="187">
        <f t="shared" si="471"/>
        <v>0</v>
      </c>
      <c r="M245" s="186">
        <f t="shared" si="544"/>
        <v>0</v>
      </c>
      <c r="N245" s="385"/>
      <c r="O245" s="185">
        <f t="shared" si="474"/>
        <v>10</v>
      </c>
      <c r="R245" s="186"/>
      <c r="S245" s="186"/>
      <c r="T245" s="149"/>
      <c r="U245" s="149">
        <f t="shared" si="545"/>
        <v>0</v>
      </c>
      <c r="V245" s="149">
        <f t="shared" ref="V245:BA245" si="596">(V$14&lt;$J245)*U245*(1+$G245*($H245=V$16))+(V$14=$J245)*$M245*$E245+(V$14&gt;$J245)*U245*(1+$N245*($O245=V$16))</f>
        <v>0</v>
      </c>
      <c r="W245" s="149">
        <f t="shared" si="596"/>
        <v>0</v>
      </c>
      <c r="X245" s="149">
        <f t="shared" si="596"/>
        <v>0</v>
      </c>
      <c r="Y245" s="149">
        <f t="shared" si="596"/>
        <v>0</v>
      </c>
      <c r="Z245" s="149">
        <f t="shared" si="596"/>
        <v>0</v>
      </c>
      <c r="AA245" s="149">
        <f t="shared" si="596"/>
        <v>0</v>
      </c>
      <c r="AB245" s="149">
        <f t="shared" si="596"/>
        <v>0</v>
      </c>
      <c r="AC245" s="149">
        <f t="shared" si="596"/>
        <v>0</v>
      </c>
      <c r="AD245" s="149">
        <f t="shared" si="596"/>
        <v>0</v>
      </c>
      <c r="AE245" s="149">
        <f t="shared" si="596"/>
        <v>0</v>
      </c>
      <c r="AF245" s="149">
        <f t="shared" si="596"/>
        <v>0</v>
      </c>
      <c r="AG245" s="149">
        <f t="shared" si="596"/>
        <v>0</v>
      </c>
      <c r="AH245" s="149">
        <f t="shared" si="596"/>
        <v>0</v>
      </c>
      <c r="AI245" s="149">
        <f t="shared" si="596"/>
        <v>0</v>
      </c>
      <c r="AJ245" s="149">
        <f t="shared" si="596"/>
        <v>0</v>
      </c>
      <c r="AK245" s="149">
        <f t="shared" si="596"/>
        <v>0</v>
      </c>
      <c r="AL245" s="149">
        <f t="shared" si="596"/>
        <v>0</v>
      </c>
      <c r="AM245" s="149">
        <f t="shared" si="596"/>
        <v>0</v>
      </c>
      <c r="AN245" s="149">
        <f t="shared" si="596"/>
        <v>0</v>
      </c>
      <c r="AO245" s="149">
        <f t="shared" si="596"/>
        <v>0</v>
      </c>
      <c r="AP245" s="149">
        <f t="shared" si="596"/>
        <v>0</v>
      </c>
      <c r="AQ245" s="149">
        <f t="shared" si="596"/>
        <v>0</v>
      </c>
      <c r="AR245" s="149">
        <f t="shared" si="596"/>
        <v>0</v>
      </c>
      <c r="AS245" s="149">
        <f t="shared" si="596"/>
        <v>0</v>
      </c>
      <c r="AT245" s="149">
        <f t="shared" si="596"/>
        <v>0</v>
      </c>
      <c r="AU245" s="149">
        <f t="shared" si="596"/>
        <v>0</v>
      </c>
      <c r="AV245" s="149">
        <f t="shared" si="596"/>
        <v>0</v>
      </c>
      <c r="AW245" s="149">
        <f t="shared" si="596"/>
        <v>0</v>
      </c>
      <c r="AX245" s="149">
        <f t="shared" si="596"/>
        <v>0</v>
      </c>
      <c r="AY245" s="149">
        <f t="shared" si="596"/>
        <v>0</v>
      </c>
      <c r="AZ245" s="149">
        <f t="shared" si="596"/>
        <v>0</v>
      </c>
      <c r="BA245" s="149">
        <f t="shared" si="596"/>
        <v>0</v>
      </c>
      <c r="BB245" s="149">
        <f t="shared" ref="BB245:CG245" si="597">(BB$14&lt;$J245)*BA245*(1+$G245*($H245=BB$16))+(BB$14=$J245)*$M245*$E245+(BB$14&gt;$J245)*BA245*(1+$N245*($O245=BB$16))</f>
        <v>0</v>
      </c>
      <c r="BC245" s="149">
        <f t="shared" si="597"/>
        <v>0</v>
      </c>
      <c r="BD245" s="149">
        <f t="shared" si="597"/>
        <v>0</v>
      </c>
      <c r="BE245" s="149">
        <f t="shared" si="597"/>
        <v>0</v>
      </c>
      <c r="BF245" s="149">
        <f t="shared" si="597"/>
        <v>0</v>
      </c>
      <c r="BG245" s="149">
        <f t="shared" si="597"/>
        <v>0</v>
      </c>
      <c r="BH245" s="149">
        <f t="shared" si="597"/>
        <v>0</v>
      </c>
      <c r="BI245" s="149">
        <f t="shared" si="597"/>
        <v>0</v>
      </c>
      <c r="BJ245" s="149">
        <f t="shared" si="597"/>
        <v>0</v>
      </c>
      <c r="BK245" s="149">
        <f t="shared" si="597"/>
        <v>0</v>
      </c>
      <c r="BL245" s="149">
        <f t="shared" si="597"/>
        <v>0</v>
      </c>
      <c r="BM245" s="149">
        <f t="shared" si="597"/>
        <v>0</v>
      </c>
      <c r="BN245" s="149">
        <f t="shared" si="597"/>
        <v>0</v>
      </c>
      <c r="BO245" s="149">
        <f t="shared" si="597"/>
        <v>0</v>
      </c>
      <c r="BP245" s="149">
        <f t="shared" si="597"/>
        <v>0</v>
      </c>
      <c r="BQ245" s="149">
        <f t="shared" si="597"/>
        <v>0</v>
      </c>
      <c r="BR245" s="149">
        <f t="shared" si="597"/>
        <v>0</v>
      </c>
      <c r="BS245" s="149">
        <f t="shared" si="597"/>
        <v>0</v>
      </c>
      <c r="BT245" s="149">
        <f t="shared" si="597"/>
        <v>0</v>
      </c>
      <c r="BU245" s="149">
        <f t="shared" si="597"/>
        <v>0</v>
      </c>
      <c r="BV245" s="149">
        <f t="shared" si="597"/>
        <v>0</v>
      </c>
      <c r="BW245" s="149">
        <f t="shared" si="597"/>
        <v>0</v>
      </c>
      <c r="BX245" s="149">
        <f t="shared" si="597"/>
        <v>0</v>
      </c>
      <c r="BY245" s="149">
        <f t="shared" si="597"/>
        <v>0</v>
      </c>
      <c r="BZ245" s="149">
        <f t="shared" si="597"/>
        <v>0</v>
      </c>
      <c r="CA245" s="149">
        <f t="shared" si="597"/>
        <v>0</v>
      </c>
      <c r="CB245" s="149">
        <f t="shared" si="597"/>
        <v>0</v>
      </c>
      <c r="CC245" s="149">
        <f t="shared" si="597"/>
        <v>0</v>
      </c>
      <c r="CD245" s="149">
        <f t="shared" si="597"/>
        <v>0</v>
      </c>
      <c r="CE245" s="149">
        <f t="shared" si="597"/>
        <v>0</v>
      </c>
      <c r="CF245" s="149">
        <f t="shared" si="597"/>
        <v>0</v>
      </c>
      <c r="CG245" s="149">
        <f t="shared" si="597"/>
        <v>0</v>
      </c>
      <c r="CH245" s="149">
        <f t="shared" ref="CH245:DM245" si="598">(CH$14&lt;$J245)*CG245*(1+$G245*($H245=CH$16))+(CH$14=$J245)*$M245*$E245+(CH$14&gt;$J245)*CG245*(1+$N245*($O245=CH$16))</f>
        <v>0</v>
      </c>
      <c r="CI245" s="149">
        <f t="shared" si="598"/>
        <v>0</v>
      </c>
      <c r="CJ245" s="149">
        <f t="shared" si="598"/>
        <v>0</v>
      </c>
      <c r="CK245" s="149">
        <f t="shared" si="598"/>
        <v>0</v>
      </c>
      <c r="CL245" s="149">
        <f t="shared" si="598"/>
        <v>0</v>
      </c>
      <c r="CM245" s="149">
        <f t="shared" si="598"/>
        <v>0</v>
      </c>
      <c r="CN245" s="149">
        <f t="shared" si="598"/>
        <v>0</v>
      </c>
      <c r="CO245" s="149">
        <f t="shared" si="598"/>
        <v>0</v>
      </c>
      <c r="CP245" s="149">
        <f t="shared" si="598"/>
        <v>0</v>
      </c>
      <c r="CQ245" s="149">
        <f t="shared" si="598"/>
        <v>0</v>
      </c>
      <c r="CR245" s="149">
        <f t="shared" si="598"/>
        <v>0</v>
      </c>
      <c r="CS245" s="149">
        <f t="shared" si="598"/>
        <v>0</v>
      </c>
      <c r="CT245" s="149">
        <f t="shared" si="598"/>
        <v>0</v>
      </c>
      <c r="CU245" s="149">
        <f t="shared" si="598"/>
        <v>0</v>
      </c>
      <c r="CV245" s="149">
        <f t="shared" si="598"/>
        <v>0</v>
      </c>
      <c r="CW245" s="149">
        <f t="shared" si="598"/>
        <v>0</v>
      </c>
      <c r="CX245" s="149">
        <f t="shared" si="598"/>
        <v>0</v>
      </c>
      <c r="CY245" s="149">
        <f t="shared" si="598"/>
        <v>0</v>
      </c>
      <c r="CZ245" s="149">
        <f t="shared" si="598"/>
        <v>0</v>
      </c>
      <c r="DA245" s="149">
        <f t="shared" si="598"/>
        <v>0</v>
      </c>
      <c r="DB245" s="149">
        <f t="shared" si="598"/>
        <v>0</v>
      </c>
      <c r="DC245" s="149">
        <f t="shared" si="598"/>
        <v>0</v>
      </c>
      <c r="DD245" s="149">
        <f t="shared" si="598"/>
        <v>0</v>
      </c>
      <c r="DE245" s="149">
        <f t="shared" si="598"/>
        <v>0</v>
      </c>
      <c r="DF245" s="149">
        <f t="shared" si="598"/>
        <v>0</v>
      </c>
      <c r="DG245" s="149">
        <f t="shared" si="598"/>
        <v>0</v>
      </c>
      <c r="DH245" s="149">
        <f t="shared" si="598"/>
        <v>0</v>
      </c>
      <c r="DI245" s="149">
        <f t="shared" si="598"/>
        <v>0</v>
      </c>
      <c r="DJ245" s="149">
        <f t="shared" si="598"/>
        <v>0</v>
      </c>
      <c r="DK245" s="149">
        <f t="shared" si="598"/>
        <v>0</v>
      </c>
      <c r="DL245" s="149">
        <f t="shared" si="598"/>
        <v>0</v>
      </c>
      <c r="DM245" s="149">
        <f t="shared" si="598"/>
        <v>0</v>
      </c>
      <c r="DN245" s="149">
        <f t="shared" ref="DN245:EV245" si="599">(DN$14&lt;$J245)*DM245*(1+$G245*($H245=DN$16))+(DN$14=$J245)*$M245*$E245+(DN$14&gt;$J245)*DM245*(1+$N245*($O245=DN$16))</f>
        <v>0</v>
      </c>
      <c r="DO245" s="149">
        <f t="shared" si="599"/>
        <v>0</v>
      </c>
      <c r="DP245" s="149">
        <f t="shared" si="599"/>
        <v>0</v>
      </c>
      <c r="DQ245" s="149">
        <f t="shared" si="599"/>
        <v>0</v>
      </c>
      <c r="DR245" s="149">
        <f t="shared" si="599"/>
        <v>0</v>
      </c>
      <c r="DS245" s="149">
        <f t="shared" si="599"/>
        <v>0</v>
      </c>
      <c r="DT245" s="149">
        <f t="shared" si="599"/>
        <v>0</v>
      </c>
      <c r="DU245" s="149">
        <f t="shared" si="599"/>
        <v>0</v>
      </c>
      <c r="DV245" s="149">
        <f t="shared" si="599"/>
        <v>0</v>
      </c>
      <c r="DW245" s="149">
        <f t="shared" si="599"/>
        <v>0</v>
      </c>
      <c r="DX245" s="149">
        <f t="shared" si="599"/>
        <v>0</v>
      </c>
      <c r="DY245" s="149">
        <f t="shared" si="599"/>
        <v>0</v>
      </c>
      <c r="DZ245" s="149">
        <f t="shared" si="599"/>
        <v>0</v>
      </c>
      <c r="EA245" s="149">
        <f t="shared" si="599"/>
        <v>0</v>
      </c>
      <c r="EB245" s="149">
        <f t="shared" si="599"/>
        <v>0</v>
      </c>
      <c r="EC245" s="149">
        <f t="shared" si="599"/>
        <v>0</v>
      </c>
      <c r="ED245" s="149">
        <f t="shared" si="599"/>
        <v>0</v>
      </c>
      <c r="EE245" s="149">
        <f t="shared" si="599"/>
        <v>0</v>
      </c>
      <c r="EF245" s="149">
        <f t="shared" si="599"/>
        <v>0</v>
      </c>
      <c r="EG245" s="149">
        <f t="shared" si="599"/>
        <v>0</v>
      </c>
      <c r="EH245" s="149">
        <f t="shared" si="599"/>
        <v>0</v>
      </c>
      <c r="EI245" s="149">
        <f t="shared" si="599"/>
        <v>0</v>
      </c>
      <c r="EJ245" s="149">
        <f t="shared" si="599"/>
        <v>0</v>
      </c>
      <c r="EK245" s="149">
        <f t="shared" si="599"/>
        <v>0</v>
      </c>
      <c r="EL245" s="149">
        <f t="shared" si="599"/>
        <v>0</v>
      </c>
      <c r="EM245" s="149">
        <f t="shared" si="599"/>
        <v>0</v>
      </c>
      <c r="EN245" s="149">
        <f t="shared" si="599"/>
        <v>0</v>
      </c>
      <c r="EO245" s="149">
        <f t="shared" si="599"/>
        <v>0</v>
      </c>
      <c r="EP245" s="149">
        <f t="shared" si="599"/>
        <v>0</v>
      </c>
      <c r="EQ245" s="149">
        <f t="shared" si="599"/>
        <v>0</v>
      </c>
      <c r="ER245" s="149">
        <f t="shared" si="599"/>
        <v>0</v>
      </c>
      <c r="ES245" s="149">
        <f t="shared" si="599"/>
        <v>0</v>
      </c>
      <c r="ET245" s="149">
        <f t="shared" si="599"/>
        <v>0</v>
      </c>
      <c r="EU245" s="149">
        <f t="shared" si="599"/>
        <v>0</v>
      </c>
      <c r="EV245" s="149">
        <f t="shared" si="599"/>
        <v>0</v>
      </c>
      <c r="EW245" s="149">
        <f t="shared" si="479"/>
        <v>0</v>
      </c>
      <c r="EX245" s="149">
        <f t="shared" si="480"/>
        <v>0</v>
      </c>
      <c r="EY245" s="149">
        <f t="shared" si="481"/>
        <v>0</v>
      </c>
      <c r="EZ245" s="149">
        <f t="shared" si="482"/>
        <v>0</v>
      </c>
      <c r="FA245" s="149">
        <f t="shared" si="483"/>
        <v>0</v>
      </c>
      <c r="FB245" s="149">
        <f t="shared" si="484"/>
        <v>0</v>
      </c>
    </row>
    <row r="246" spans="2:158" ht="11.25" customHeight="1" outlineLevel="1" x14ac:dyDescent="0.2">
      <c r="B246" s="149"/>
      <c r="C246" s="288">
        <f t="shared" si="543"/>
        <v>32</v>
      </c>
      <c r="D246" s="288">
        <f t="shared" si="543"/>
        <v>0</v>
      </c>
      <c r="E246" s="291">
        <f t="shared" si="543"/>
        <v>0</v>
      </c>
      <c r="F246" s="297"/>
      <c r="G246" s="385"/>
      <c r="H246" s="185">
        <f t="shared" ref="H246:J246" si="600">H196</f>
        <v>2</v>
      </c>
      <c r="I246" s="292">
        <f t="shared" si="600"/>
        <v>31</v>
      </c>
      <c r="J246" s="289">
        <f t="shared" si="600"/>
        <v>43404</v>
      </c>
      <c r="K246" s="298"/>
      <c r="L246" s="187">
        <f t="shared" si="471"/>
        <v>0</v>
      </c>
      <c r="M246" s="186">
        <f t="shared" si="544"/>
        <v>0</v>
      </c>
      <c r="N246" s="385"/>
      <c r="O246" s="185">
        <f t="shared" si="474"/>
        <v>10</v>
      </c>
      <c r="R246" s="186"/>
      <c r="S246" s="186"/>
      <c r="T246" s="149"/>
      <c r="U246" s="149">
        <f t="shared" si="545"/>
        <v>0</v>
      </c>
      <c r="V246" s="149">
        <f t="shared" ref="V246:BA246" si="601">(V$14&lt;$J246)*U246*(1+$G246*($H246=V$16))+(V$14=$J246)*$M246*$E246+(V$14&gt;$J246)*U246*(1+$N246*($O246=V$16))</f>
        <v>0</v>
      </c>
      <c r="W246" s="149">
        <f t="shared" si="601"/>
        <v>0</v>
      </c>
      <c r="X246" s="149">
        <f t="shared" si="601"/>
        <v>0</v>
      </c>
      <c r="Y246" s="149">
        <f t="shared" si="601"/>
        <v>0</v>
      </c>
      <c r="Z246" s="149">
        <f t="shared" si="601"/>
        <v>0</v>
      </c>
      <c r="AA246" s="149">
        <f t="shared" si="601"/>
        <v>0</v>
      </c>
      <c r="AB246" s="149">
        <f t="shared" si="601"/>
        <v>0</v>
      </c>
      <c r="AC246" s="149">
        <f t="shared" si="601"/>
        <v>0</v>
      </c>
      <c r="AD246" s="149">
        <f t="shared" si="601"/>
        <v>0</v>
      </c>
      <c r="AE246" s="149">
        <f t="shared" si="601"/>
        <v>0</v>
      </c>
      <c r="AF246" s="149">
        <f t="shared" si="601"/>
        <v>0</v>
      </c>
      <c r="AG246" s="149">
        <f t="shared" si="601"/>
        <v>0</v>
      </c>
      <c r="AH246" s="149">
        <f t="shared" si="601"/>
        <v>0</v>
      </c>
      <c r="AI246" s="149">
        <f t="shared" si="601"/>
        <v>0</v>
      </c>
      <c r="AJ246" s="149">
        <f t="shared" si="601"/>
        <v>0</v>
      </c>
      <c r="AK246" s="149">
        <f t="shared" si="601"/>
        <v>0</v>
      </c>
      <c r="AL246" s="149">
        <f t="shared" si="601"/>
        <v>0</v>
      </c>
      <c r="AM246" s="149">
        <f t="shared" si="601"/>
        <v>0</v>
      </c>
      <c r="AN246" s="149">
        <f t="shared" si="601"/>
        <v>0</v>
      </c>
      <c r="AO246" s="149">
        <f t="shared" si="601"/>
        <v>0</v>
      </c>
      <c r="AP246" s="149">
        <f t="shared" si="601"/>
        <v>0</v>
      </c>
      <c r="AQ246" s="149">
        <f t="shared" si="601"/>
        <v>0</v>
      </c>
      <c r="AR246" s="149">
        <f t="shared" si="601"/>
        <v>0</v>
      </c>
      <c r="AS246" s="149">
        <f t="shared" si="601"/>
        <v>0</v>
      </c>
      <c r="AT246" s="149">
        <f t="shared" si="601"/>
        <v>0</v>
      </c>
      <c r="AU246" s="149">
        <f t="shared" si="601"/>
        <v>0</v>
      </c>
      <c r="AV246" s="149">
        <f t="shared" si="601"/>
        <v>0</v>
      </c>
      <c r="AW246" s="149">
        <f t="shared" si="601"/>
        <v>0</v>
      </c>
      <c r="AX246" s="149">
        <f t="shared" si="601"/>
        <v>0</v>
      </c>
      <c r="AY246" s="149">
        <f t="shared" si="601"/>
        <v>0</v>
      </c>
      <c r="AZ246" s="149">
        <f t="shared" si="601"/>
        <v>0</v>
      </c>
      <c r="BA246" s="149">
        <f t="shared" si="601"/>
        <v>0</v>
      </c>
      <c r="BB246" s="149">
        <f t="shared" ref="BB246:CG246" si="602">(BB$14&lt;$J246)*BA246*(1+$G246*($H246=BB$16))+(BB$14=$J246)*$M246*$E246+(BB$14&gt;$J246)*BA246*(1+$N246*($O246=BB$16))</f>
        <v>0</v>
      </c>
      <c r="BC246" s="149">
        <f t="shared" si="602"/>
        <v>0</v>
      </c>
      <c r="BD246" s="149">
        <f t="shared" si="602"/>
        <v>0</v>
      </c>
      <c r="BE246" s="149">
        <f t="shared" si="602"/>
        <v>0</v>
      </c>
      <c r="BF246" s="149">
        <f t="shared" si="602"/>
        <v>0</v>
      </c>
      <c r="BG246" s="149">
        <f t="shared" si="602"/>
        <v>0</v>
      </c>
      <c r="BH246" s="149">
        <f t="shared" si="602"/>
        <v>0</v>
      </c>
      <c r="BI246" s="149">
        <f t="shared" si="602"/>
        <v>0</v>
      </c>
      <c r="BJ246" s="149">
        <f t="shared" si="602"/>
        <v>0</v>
      </c>
      <c r="BK246" s="149">
        <f t="shared" si="602"/>
        <v>0</v>
      </c>
      <c r="BL246" s="149">
        <f t="shared" si="602"/>
        <v>0</v>
      </c>
      <c r="BM246" s="149">
        <f t="shared" si="602"/>
        <v>0</v>
      </c>
      <c r="BN246" s="149">
        <f t="shared" si="602"/>
        <v>0</v>
      </c>
      <c r="BO246" s="149">
        <f t="shared" si="602"/>
        <v>0</v>
      </c>
      <c r="BP246" s="149">
        <f t="shared" si="602"/>
        <v>0</v>
      </c>
      <c r="BQ246" s="149">
        <f t="shared" si="602"/>
        <v>0</v>
      </c>
      <c r="BR246" s="149">
        <f t="shared" si="602"/>
        <v>0</v>
      </c>
      <c r="BS246" s="149">
        <f t="shared" si="602"/>
        <v>0</v>
      </c>
      <c r="BT246" s="149">
        <f t="shared" si="602"/>
        <v>0</v>
      </c>
      <c r="BU246" s="149">
        <f t="shared" si="602"/>
        <v>0</v>
      </c>
      <c r="BV246" s="149">
        <f t="shared" si="602"/>
        <v>0</v>
      </c>
      <c r="BW246" s="149">
        <f t="shared" si="602"/>
        <v>0</v>
      </c>
      <c r="BX246" s="149">
        <f t="shared" si="602"/>
        <v>0</v>
      </c>
      <c r="BY246" s="149">
        <f t="shared" si="602"/>
        <v>0</v>
      </c>
      <c r="BZ246" s="149">
        <f t="shared" si="602"/>
        <v>0</v>
      </c>
      <c r="CA246" s="149">
        <f t="shared" si="602"/>
        <v>0</v>
      </c>
      <c r="CB246" s="149">
        <f t="shared" si="602"/>
        <v>0</v>
      </c>
      <c r="CC246" s="149">
        <f t="shared" si="602"/>
        <v>0</v>
      </c>
      <c r="CD246" s="149">
        <f t="shared" si="602"/>
        <v>0</v>
      </c>
      <c r="CE246" s="149">
        <f t="shared" si="602"/>
        <v>0</v>
      </c>
      <c r="CF246" s="149">
        <f t="shared" si="602"/>
        <v>0</v>
      </c>
      <c r="CG246" s="149">
        <f t="shared" si="602"/>
        <v>0</v>
      </c>
      <c r="CH246" s="149">
        <f t="shared" ref="CH246:DM246" si="603">(CH$14&lt;$J246)*CG246*(1+$G246*($H246=CH$16))+(CH$14=$J246)*$M246*$E246+(CH$14&gt;$J246)*CG246*(1+$N246*($O246=CH$16))</f>
        <v>0</v>
      </c>
      <c r="CI246" s="149">
        <f t="shared" si="603"/>
        <v>0</v>
      </c>
      <c r="CJ246" s="149">
        <f t="shared" si="603"/>
        <v>0</v>
      </c>
      <c r="CK246" s="149">
        <f t="shared" si="603"/>
        <v>0</v>
      </c>
      <c r="CL246" s="149">
        <f t="shared" si="603"/>
        <v>0</v>
      </c>
      <c r="CM246" s="149">
        <f t="shared" si="603"/>
        <v>0</v>
      </c>
      <c r="CN246" s="149">
        <f t="shared" si="603"/>
        <v>0</v>
      </c>
      <c r="CO246" s="149">
        <f t="shared" si="603"/>
        <v>0</v>
      </c>
      <c r="CP246" s="149">
        <f t="shared" si="603"/>
        <v>0</v>
      </c>
      <c r="CQ246" s="149">
        <f t="shared" si="603"/>
        <v>0</v>
      </c>
      <c r="CR246" s="149">
        <f t="shared" si="603"/>
        <v>0</v>
      </c>
      <c r="CS246" s="149">
        <f t="shared" si="603"/>
        <v>0</v>
      </c>
      <c r="CT246" s="149">
        <f t="shared" si="603"/>
        <v>0</v>
      </c>
      <c r="CU246" s="149">
        <f t="shared" si="603"/>
        <v>0</v>
      </c>
      <c r="CV246" s="149">
        <f t="shared" si="603"/>
        <v>0</v>
      </c>
      <c r="CW246" s="149">
        <f t="shared" si="603"/>
        <v>0</v>
      </c>
      <c r="CX246" s="149">
        <f t="shared" si="603"/>
        <v>0</v>
      </c>
      <c r="CY246" s="149">
        <f t="shared" si="603"/>
        <v>0</v>
      </c>
      <c r="CZ246" s="149">
        <f t="shared" si="603"/>
        <v>0</v>
      </c>
      <c r="DA246" s="149">
        <f t="shared" si="603"/>
        <v>0</v>
      </c>
      <c r="DB246" s="149">
        <f t="shared" si="603"/>
        <v>0</v>
      </c>
      <c r="DC246" s="149">
        <f t="shared" si="603"/>
        <v>0</v>
      </c>
      <c r="DD246" s="149">
        <f t="shared" si="603"/>
        <v>0</v>
      </c>
      <c r="DE246" s="149">
        <f t="shared" si="603"/>
        <v>0</v>
      </c>
      <c r="DF246" s="149">
        <f t="shared" si="603"/>
        <v>0</v>
      </c>
      <c r="DG246" s="149">
        <f t="shared" si="603"/>
        <v>0</v>
      </c>
      <c r="DH246" s="149">
        <f t="shared" si="603"/>
        <v>0</v>
      </c>
      <c r="DI246" s="149">
        <f t="shared" si="603"/>
        <v>0</v>
      </c>
      <c r="DJ246" s="149">
        <f t="shared" si="603"/>
        <v>0</v>
      </c>
      <c r="DK246" s="149">
        <f t="shared" si="603"/>
        <v>0</v>
      </c>
      <c r="DL246" s="149">
        <f t="shared" si="603"/>
        <v>0</v>
      </c>
      <c r="DM246" s="149">
        <f t="shared" si="603"/>
        <v>0</v>
      </c>
      <c r="DN246" s="149">
        <f t="shared" ref="DN246:EV246" si="604">(DN$14&lt;$J246)*DM246*(1+$G246*($H246=DN$16))+(DN$14=$J246)*$M246*$E246+(DN$14&gt;$J246)*DM246*(1+$N246*($O246=DN$16))</f>
        <v>0</v>
      </c>
      <c r="DO246" s="149">
        <f t="shared" si="604"/>
        <v>0</v>
      </c>
      <c r="DP246" s="149">
        <f t="shared" si="604"/>
        <v>0</v>
      </c>
      <c r="DQ246" s="149">
        <f t="shared" si="604"/>
        <v>0</v>
      </c>
      <c r="DR246" s="149">
        <f t="shared" si="604"/>
        <v>0</v>
      </c>
      <c r="DS246" s="149">
        <f t="shared" si="604"/>
        <v>0</v>
      </c>
      <c r="DT246" s="149">
        <f t="shared" si="604"/>
        <v>0</v>
      </c>
      <c r="DU246" s="149">
        <f t="shared" si="604"/>
        <v>0</v>
      </c>
      <c r="DV246" s="149">
        <f t="shared" si="604"/>
        <v>0</v>
      </c>
      <c r="DW246" s="149">
        <f t="shared" si="604"/>
        <v>0</v>
      </c>
      <c r="DX246" s="149">
        <f t="shared" si="604"/>
        <v>0</v>
      </c>
      <c r="DY246" s="149">
        <f t="shared" si="604"/>
        <v>0</v>
      </c>
      <c r="DZ246" s="149">
        <f t="shared" si="604"/>
        <v>0</v>
      </c>
      <c r="EA246" s="149">
        <f t="shared" si="604"/>
        <v>0</v>
      </c>
      <c r="EB246" s="149">
        <f t="shared" si="604"/>
        <v>0</v>
      </c>
      <c r="EC246" s="149">
        <f t="shared" si="604"/>
        <v>0</v>
      </c>
      <c r="ED246" s="149">
        <f t="shared" si="604"/>
        <v>0</v>
      </c>
      <c r="EE246" s="149">
        <f t="shared" si="604"/>
        <v>0</v>
      </c>
      <c r="EF246" s="149">
        <f t="shared" si="604"/>
        <v>0</v>
      </c>
      <c r="EG246" s="149">
        <f t="shared" si="604"/>
        <v>0</v>
      </c>
      <c r="EH246" s="149">
        <f t="shared" si="604"/>
        <v>0</v>
      </c>
      <c r="EI246" s="149">
        <f t="shared" si="604"/>
        <v>0</v>
      </c>
      <c r="EJ246" s="149">
        <f t="shared" si="604"/>
        <v>0</v>
      </c>
      <c r="EK246" s="149">
        <f t="shared" si="604"/>
        <v>0</v>
      </c>
      <c r="EL246" s="149">
        <f t="shared" si="604"/>
        <v>0</v>
      </c>
      <c r="EM246" s="149">
        <f t="shared" si="604"/>
        <v>0</v>
      </c>
      <c r="EN246" s="149">
        <f t="shared" si="604"/>
        <v>0</v>
      </c>
      <c r="EO246" s="149">
        <f t="shared" si="604"/>
        <v>0</v>
      </c>
      <c r="EP246" s="149">
        <f t="shared" si="604"/>
        <v>0</v>
      </c>
      <c r="EQ246" s="149">
        <f t="shared" si="604"/>
        <v>0</v>
      </c>
      <c r="ER246" s="149">
        <f t="shared" si="604"/>
        <v>0</v>
      </c>
      <c r="ES246" s="149">
        <f t="shared" si="604"/>
        <v>0</v>
      </c>
      <c r="ET246" s="149">
        <f t="shared" si="604"/>
        <v>0</v>
      </c>
      <c r="EU246" s="149">
        <f t="shared" si="604"/>
        <v>0</v>
      </c>
      <c r="EV246" s="149">
        <f t="shared" si="604"/>
        <v>0</v>
      </c>
      <c r="EW246" s="149">
        <f t="shared" si="479"/>
        <v>0</v>
      </c>
      <c r="EX246" s="149">
        <f t="shared" si="480"/>
        <v>0</v>
      </c>
      <c r="EY246" s="149">
        <f t="shared" si="481"/>
        <v>0</v>
      </c>
      <c r="EZ246" s="149">
        <f t="shared" si="482"/>
        <v>0</v>
      </c>
      <c r="FA246" s="149">
        <f t="shared" si="483"/>
        <v>0</v>
      </c>
      <c r="FB246" s="149">
        <f t="shared" si="484"/>
        <v>0</v>
      </c>
    </row>
    <row r="247" spans="2:158" ht="11.25" customHeight="1" outlineLevel="1" x14ac:dyDescent="0.2">
      <c r="B247" s="149"/>
      <c r="C247" s="288">
        <f t="shared" si="543"/>
        <v>33</v>
      </c>
      <c r="D247" s="288">
        <f t="shared" si="543"/>
        <v>0</v>
      </c>
      <c r="E247" s="291">
        <f t="shared" si="543"/>
        <v>0</v>
      </c>
      <c r="F247" s="297"/>
      <c r="G247" s="385"/>
      <c r="H247" s="185">
        <f t="shared" ref="H247:J247" si="605">H197</f>
        <v>2</v>
      </c>
      <c r="I247" s="292">
        <f t="shared" si="605"/>
        <v>31</v>
      </c>
      <c r="J247" s="289">
        <f t="shared" si="605"/>
        <v>43404</v>
      </c>
      <c r="K247" s="298"/>
      <c r="L247" s="187">
        <f t="shared" si="471"/>
        <v>0</v>
      </c>
      <c r="M247" s="186">
        <f t="shared" si="544"/>
        <v>0</v>
      </c>
      <c r="N247" s="385"/>
      <c r="O247" s="185">
        <f t="shared" si="474"/>
        <v>10</v>
      </c>
      <c r="R247" s="186"/>
      <c r="S247" s="186"/>
      <c r="T247" s="149"/>
      <c r="U247" s="149">
        <f t="shared" si="545"/>
        <v>0</v>
      </c>
      <c r="V247" s="149">
        <f t="shared" ref="V247:BA247" si="606">(V$14&lt;$J247)*U247*(1+$G247*($H247=V$16))+(V$14=$J247)*$M247*$E247+(V$14&gt;$J247)*U247*(1+$N247*($O247=V$16))</f>
        <v>0</v>
      </c>
      <c r="W247" s="149">
        <f t="shared" si="606"/>
        <v>0</v>
      </c>
      <c r="X247" s="149">
        <f t="shared" si="606"/>
        <v>0</v>
      </c>
      <c r="Y247" s="149">
        <f t="shared" si="606"/>
        <v>0</v>
      </c>
      <c r="Z247" s="149">
        <f t="shared" si="606"/>
        <v>0</v>
      </c>
      <c r="AA247" s="149">
        <f t="shared" si="606"/>
        <v>0</v>
      </c>
      <c r="AB247" s="149">
        <f t="shared" si="606"/>
        <v>0</v>
      </c>
      <c r="AC247" s="149">
        <f t="shared" si="606"/>
        <v>0</v>
      </c>
      <c r="AD247" s="149">
        <f t="shared" si="606"/>
        <v>0</v>
      </c>
      <c r="AE247" s="149">
        <f t="shared" si="606"/>
        <v>0</v>
      </c>
      <c r="AF247" s="149">
        <f t="shared" si="606"/>
        <v>0</v>
      </c>
      <c r="AG247" s="149">
        <f t="shared" si="606"/>
        <v>0</v>
      </c>
      <c r="AH247" s="149">
        <f t="shared" si="606"/>
        <v>0</v>
      </c>
      <c r="AI247" s="149">
        <f t="shared" si="606"/>
        <v>0</v>
      </c>
      <c r="AJ247" s="149">
        <f t="shared" si="606"/>
        <v>0</v>
      </c>
      <c r="AK247" s="149">
        <f t="shared" si="606"/>
        <v>0</v>
      </c>
      <c r="AL247" s="149">
        <f t="shared" si="606"/>
        <v>0</v>
      </c>
      <c r="AM247" s="149">
        <f t="shared" si="606"/>
        <v>0</v>
      </c>
      <c r="AN247" s="149">
        <f t="shared" si="606"/>
        <v>0</v>
      </c>
      <c r="AO247" s="149">
        <f t="shared" si="606"/>
        <v>0</v>
      </c>
      <c r="AP247" s="149">
        <f t="shared" si="606"/>
        <v>0</v>
      </c>
      <c r="AQ247" s="149">
        <f t="shared" si="606"/>
        <v>0</v>
      </c>
      <c r="AR247" s="149">
        <f t="shared" si="606"/>
        <v>0</v>
      </c>
      <c r="AS247" s="149">
        <f t="shared" si="606"/>
        <v>0</v>
      </c>
      <c r="AT247" s="149">
        <f t="shared" si="606"/>
        <v>0</v>
      </c>
      <c r="AU247" s="149">
        <f t="shared" si="606"/>
        <v>0</v>
      </c>
      <c r="AV247" s="149">
        <f t="shared" si="606"/>
        <v>0</v>
      </c>
      <c r="AW247" s="149">
        <f t="shared" si="606"/>
        <v>0</v>
      </c>
      <c r="AX247" s="149">
        <f t="shared" si="606"/>
        <v>0</v>
      </c>
      <c r="AY247" s="149">
        <f t="shared" si="606"/>
        <v>0</v>
      </c>
      <c r="AZ247" s="149">
        <f t="shared" si="606"/>
        <v>0</v>
      </c>
      <c r="BA247" s="149">
        <f t="shared" si="606"/>
        <v>0</v>
      </c>
      <c r="BB247" s="149">
        <f t="shared" ref="BB247:CG247" si="607">(BB$14&lt;$J247)*BA247*(1+$G247*($H247=BB$16))+(BB$14=$J247)*$M247*$E247+(BB$14&gt;$J247)*BA247*(1+$N247*($O247=BB$16))</f>
        <v>0</v>
      </c>
      <c r="BC247" s="149">
        <f t="shared" si="607"/>
        <v>0</v>
      </c>
      <c r="BD247" s="149">
        <f t="shared" si="607"/>
        <v>0</v>
      </c>
      <c r="BE247" s="149">
        <f t="shared" si="607"/>
        <v>0</v>
      </c>
      <c r="BF247" s="149">
        <f t="shared" si="607"/>
        <v>0</v>
      </c>
      <c r="BG247" s="149">
        <f t="shared" si="607"/>
        <v>0</v>
      </c>
      <c r="BH247" s="149">
        <f t="shared" si="607"/>
        <v>0</v>
      </c>
      <c r="BI247" s="149">
        <f t="shared" si="607"/>
        <v>0</v>
      </c>
      <c r="BJ247" s="149">
        <f t="shared" si="607"/>
        <v>0</v>
      </c>
      <c r="BK247" s="149">
        <f t="shared" si="607"/>
        <v>0</v>
      </c>
      <c r="BL247" s="149">
        <f t="shared" si="607"/>
        <v>0</v>
      </c>
      <c r="BM247" s="149">
        <f t="shared" si="607"/>
        <v>0</v>
      </c>
      <c r="BN247" s="149">
        <f t="shared" si="607"/>
        <v>0</v>
      </c>
      <c r="BO247" s="149">
        <f t="shared" si="607"/>
        <v>0</v>
      </c>
      <c r="BP247" s="149">
        <f t="shared" si="607"/>
        <v>0</v>
      </c>
      <c r="BQ247" s="149">
        <f t="shared" si="607"/>
        <v>0</v>
      </c>
      <c r="BR247" s="149">
        <f t="shared" si="607"/>
        <v>0</v>
      </c>
      <c r="BS247" s="149">
        <f t="shared" si="607"/>
        <v>0</v>
      </c>
      <c r="BT247" s="149">
        <f t="shared" si="607"/>
        <v>0</v>
      </c>
      <c r="BU247" s="149">
        <f t="shared" si="607"/>
        <v>0</v>
      </c>
      <c r="BV247" s="149">
        <f t="shared" si="607"/>
        <v>0</v>
      </c>
      <c r="BW247" s="149">
        <f t="shared" si="607"/>
        <v>0</v>
      </c>
      <c r="BX247" s="149">
        <f t="shared" si="607"/>
        <v>0</v>
      </c>
      <c r="BY247" s="149">
        <f t="shared" si="607"/>
        <v>0</v>
      </c>
      <c r="BZ247" s="149">
        <f t="shared" si="607"/>
        <v>0</v>
      </c>
      <c r="CA247" s="149">
        <f t="shared" si="607"/>
        <v>0</v>
      </c>
      <c r="CB247" s="149">
        <f t="shared" si="607"/>
        <v>0</v>
      </c>
      <c r="CC247" s="149">
        <f t="shared" si="607"/>
        <v>0</v>
      </c>
      <c r="CD247" s="149">
        <f t="shared" si="607"/>
        <v>0</v>
      </c>
      <c r="CE247" s="149">
        <f t="shared" si="607"/>
        <v>0</v>
      </c>
      <c r="CF247" s="149">
        <f t="shared" si="607"/>
        <v>0</v>
      </c>
      <c r="CG247" s="149">
        <f t="shared" si="607"/>
        <v>0</v>
      </c>
      <c r="CH247" s="149">
        <f t="shared" ref="CH247:DM247" si="608">(CH$14&lt;$J247)*CG247*(1+$G247*($H247=CH$16))+(CH$14=$J247)*$M247*$E247+(CH$14&gt;$J247)*CG247*(1+$N247*($O247=CH$16))</f>
        <v>0</v>
      </c>
      <c r="CI247" s="149">
        <f t="shared" si="608"/>
        <v>0</v>
      </c>
      <c r="CJ247" s="149">
        <f t="shared" si="608"/>
        <v>0</v>
      </c>
      <c r="CK247" s="149">
        <f t="shared" si="608"/>
        <v>0</v>
      </c>
      <c r="CL247" s="149">
        <f t="shared" si="608"/>
        <v>0</v>
      </c>
      <c r="CM247" s="149">
        <f t="shared" si="608"/>
        <v>0</v>
      </c>
      <c r="CN247" s="149">
        <f t="shared" si="608"/>
        <v>0</v>
      </c>
      <c r="CO247" s="149">
        <f t="shared" si="608"/>
        <v>0</v>
      </c>
      <c r="CP247" s="149">
        <f t="shared" si="608"/>
        <v>0</v>
      </c>
      <c r="CQ247" s="149">
        <f t="shared" si="608"/>
        <v>0</v>
      </c>
      <c r="CR247" s="149">
        <f t="shared" si="608"/>
        <v>0</v>
      </c>
      <c r="CS247" s="149">
        <f t="shared" si="608"/>
        <v>0</v>
      </c>
      <c r="CT247" s="149">
        <f t="shared" si="608"/>
        <v>0</v>
      </c>
      <c r="CU247" s="149">
        <f t="shared" si="608"/>
        <v>0</v>
      </c>
      <c r="CV247" s="149">
        <f t="shared" si="608"/>
        <v>0</v>
      </c>
      <c r="CW247" s="149">
        <f t="shared" si="608"/>
        <v>0</v>
      </c>
      <c r="CX247" s="149">
        <f t="shared" si="608"/>
        <v>0</v>
      </c>
      <c r="CY247" s="149">
        <f t="shared" si="608"/>
        <v>0</v>
      </c>
      <c r="CZ247" s="149">
        <f t="shared" si="608"/>
        <v>0</v>
      </c>
      <c r="DA247" s="149">
        <f t="shared" si="608"/>
        <v>0</v>
      </c>
      <c r="DB247" s="149">
        <f t="shared" si="608"/>
        <v>0</v>
      </c>
      <c r="DC247" s="149">
        <f t="shared" si="608"/>
        <v>0</v>
      </c>
      <c r="DD247" s="149">
        <f t="shared" si="608"/>
        <v>0</v>
      </c>
      <c r="DE247" s="149">
        <f t="shared" si="608"/>
        <v>0</v>
      </c>
      <c r="DF247" s="149">
        <f t="shared" si="608"/>
        <v>0</v>
      </c>
      <c r="DG247" s="149">
        <f t="shared" si="608"/>
        <v>0</v>
      </c>
      <c r="DH247" s="149">
        <f t="shared" si="608"/>
        <v>0</v>
      </c>
      <c r="DI247" s="149">
        <f t="shared" si="608"/>
        <v>0</v>
      </c>
      <c r="DJ247" s="149">
        <f t="shared" si="608"/>
        <v>0</v>
      </c>
      <c r="DK247" s="149">
        <f t="shared" si="608"/>
        <v>0</v>
      </c>
      <c r="DL247" s="149">
        <f t="shared" si="608"/>
        <v>0</v>
      </c>
      <c r="DM247" s="149">
        <f t="shared" si="608"/>
        <v>0</v>
      </c>
      <c r="DN247" s="149">
        <f t="shared" ref="DN247:EV247" si="609">(DN$14&lt;$J247)*DM247*(1+$G247*($H247=DN$16))+(DN$14=$J247)*$M247*$E247+(DN$14&gt;$J247)*DM247*(1+$N247*($O247=DN$16))</f>
        <v>0</v>
      </c>
      <c r="DO247" s="149">
        <f t="shared" si="609"/>
        <v>0</v>
      </c>
      <c r="DP247" s="149">
        <f t="shared" si="609"/>
        <v>0</v>
      </c>
      <c r="DQ247" s="149">
        <f t="shared" si="609"/>
        <v>0</v>
      </c>
      <c r="DR247" s="149">
        <f t="shared" si="609"/>
        <v>0</v>
      </c>
      <c r="DS247" s="149">
        <f t="shared" si="609"/>
        <v>0</v>
      </c>
      <c r="DT247" s="149">
        <f t="shared" si="609"/>
        <v>0</v>
      </c>
      <c r="DU247" s="149">
        <f t="shared" si="609"/>
        <v>0</v>
      </c>
      <c r="DV247" s="149">
        <f t="shared" si="609"/>
        <v>0</v>
      </c>
      <c r="DW247" s="149">
        <f t="shared" si="609"/>
        <v>0</v>
      </c>
      <c r="DX247" s="149">
        <f t="shared" si="609"/>
        <v>0</v>
      </c>
      <c r="DY247" s="149">
        <f t="shared" si="609"/>
        <v>0</v>
      </c>
      <c r="DZ247" s="149">
        <f t="shared" si="609"/>
        <v>0</v>
      </c>
      <c r="EA247" s="149">
        <f t="shared" si="609"/>
        <v>0</v>
      </c>
      <c r="EB247" s="149">
        <f t="shared" si="609"/>
        <v>0</v>
      </c>
      <c r="EC247" s="149">
        <f t="shared" si="609"/>
        <v>0</v>
      </c>
      <c r="ED247" s="149">
        <f t="shared" si="609"/>
        <v>0</v>
      </c>
      <c r="EE247" s="149">
        <f t="shared" si="609"/>
        <v>0</v>
      </c>
      <c r="EF247" s="149">
        <f t="shared" si="609"/>
        <v>0</v>
      </c>
      <c r="EG247" s="149">
        <f t="shared" si="609"/>
        <v>0</v>
      </c>
      <c r="EH247" s="149">
        <f t="shared" si="609"/>
        <v>0</v>
      </c>
      <c r="EI247" s="149">
        <f t="shared" si="609"/>
        <v>0</v>
      </c>
      <c r="EJ247" s="149">
        <f t="shared" si="609"/>
        <v>0</v>
      </c>
      <c r="EK247" s="149">
        <f t="shared" si="609"/>
        <v>0</v>
      </c>
      <c r="EL247" s="149">
        <f t="shared" si="609"/>
        <v>0</v>
      </c>
      <c r="EM247" s="149">
        <f t="shared" si="609"/>
        <v>0</v>
      </c>
      <c r="EN247" s="149">
        <f t="shared" si="609"/>
        <v>0</v>
      </c>
      <c r="EO247" s="149">
        <f t="shared" si="609"/>
        <v>0</v>
      </c>
      <c r="EP247" s="149">
        <f t="shared" si="609"/>
        <v>0</v>
      </c>
      <c r="EQ247" s="149">
        <f t="shared" si="609"/>
        <v>0</v>
      </c>
      <c r="ER247" s="149">
        <f t="shared" si="609"/>
        <v>0</v>
      </c>
      <c r="ES247" s="149">
        <f t="shared" si="609"/>
        <v>0</v>
      </c>
      <c r="ET247" s="149">
        <f t="shared" si="609"/>
        <v>0</v>
      </c>
      <c r="EU247" s="149">
        <f t="shared" si="609"/>
        <v>0</v>
      </c>
      <c r="EV247" s="149">
        <f t="shared" si="609"/>
        <v>0</v>
      </c>
      <c r="EW247" s="149">
        <f t="shared" si="479"/>
        <v>0</v>
      </c>
      <c r="EX247" s="149">
        <f t="shared" si="480"/>
        <v>0</v>
      </c>
      <c r="EY247" s="149">
        <f t="shared" si="481"/>
        <v>0</v>
      </c>
      <c r="EZ247" s="149">
        <f t="shared" si="482"/>
        <v>0</v>
      </c>
      <c r="FA247" s="149">
        <f t="shared" si="483"/>
        <v>0</v>
      </c>
      <c r="FB247" s="149">
        <f t="shared" si="484"/>
        <v>0</v>
      </c>
    </row>
    <row r="248" spans="2:158" ht="11.25" customHeight="1" outlineLevel="1" x14ac:dyDescent="0.2">
      <c r="B248" s="149"/>
      <c r="C248" s="288">
        <f t="shared" si="543"/>
        <v>34</v>
      </c>
      <c r="D248" s="288">
        <f t="shared" si="543"/>
        <v>0</v>
      </c>
      <c r="E248" s="291">
        <f t="shared" si="543"/>
        <v>0</v>
      </c>
      <c r="F248" s="297"/>
      <c r="G248" s="385"/>
      <c r="H248" s="185">
        <f t="shared" ref="H248:J248" si="610">H198</f>
        <v>2</v>
      </c>
      <c r="I248" s="292">
        <f t="shared" si="610"/>
        <v>31</v>
      </c>
      <c r="J248" s="289">
        <f t="shared" si="610"/>
        <v>43404</v>
      </c>
      <c r="K248" s="298"/>
      <c r="L248" s="187">
        <f t="shared" si="471"/>
        <v>0</v>
      </c>
      <c r="M248" s="186">
        <f t="shared" si="544"/>
        <v>0</v>
      </c>
      <c r="N248" s="385"/>
      <c r="O248" s="185">
        <f t="shared" si="474"/>
        <v>10</v>
      </c>
      <c r="R248" s="186"/>
      <c r="S248" s="186"/>
      <c r="T248" s="149"/>
      <c r="U248" s="149">
        <f t="shared" si="545"/>
        <v>0</v>
      </c>
      <c r="V248" s="149">
        <f t="shared" ref="V248:BA248" si="611">(V$14&lt;$J248)*U248*(1+$G248*($H248=V$16))+(V$14=$J248)*$M248*$E248+(V$14&gt;$J248)*U248*(1+$N248*($O248=V$16))</f>
        <v>0</v>
      </c>
      <c r="W248" s="149">
        <f t="shared" si="611"/>
        <v>0</v>
      </c>
      <c r="X248" s="149">
        <f t="shared" si="611"/>
        <v>0</v>
      </c>
      <c r="Y248" s="149">
        <f t="shared" si="611"/>
        <v>0</v>
      </c>
      <c r="Z248" s="149">
        <f t="shared" si="611"/>
        <v>0</v>
      </c>
      <c r="AA248" s="149">
        <f t="shared" si="611"/>
        <v>0</v>
      </c>
      <c r="AB248" s="149">
        <f t="shared" si="611"/>
        <v>0</v>
      </c>
      <c r="AC248" s="149">
        <f t="shared" si="611"/>
        <v>0</v>
      </c>
      <c r="AD248" s="149">
        <f t="shared" si="611"/>
        <v>0</v>
      </c>
      <c r="AE248" s="149">
        <f t="shared" si="611"/>
        <v>0</v>
      </c>
      <c r="AF248" s="149">
        <f t="shared" si="611"/>
        <v>0</v>
      </c>
      <c r="AG248" s="149">
        <f t="shared" si="611"/>
        <v>0</v>
      </c>
      <c r="AH248" s="149">
        <f t="shared" si="611"/>
        <v>0</v>
      </c>
      <c r="AI248" s="149">
        <f t="shared" si="611"/>
        <v>0</v>
      </c>
      <c r="AJ248" s="149">
        <f t="shared" si="611"/>
        <v>0</v>
      </c>
      <c r="AK248" s="149">
        <f t="shared" si="611"/>
        <v>0</v>
      </c>
      <c r="AL248" s="149">
        <f t="shared" si="611"/>
        <v>0</v>
      </c>
      <c r="AM248" s="149">
        <f t="shared" si="611"/>
        <v>0</v>
      </c>
      <c r="AN248" s="149">
        <f t="shared" si="611"/>
        <v>0</v>
      </c>
      <c r="AO248" s="149">
        <f t="shared" si="611"/>
        <v>0</v>
      </c>
      <c r="AP248" s="149">
        <f t="shared" si="611"/>
        <v>0</v>
      </c>
      <c r="AQ248" s="149">
        <f t="shared" si="611"/>
        <v>0</v>
      </c>
      <c r="AR248" s="149">
        <f t="shared" si="611"/>
        <v>0</v>
      </c>
      <c r="AS248" s="149">
        <f t="shared" si="611"/>
        <v>0</v>
      </c>
      <c r="AT248" s="149">
        <f t="shared" si="611"/>
        <v>0</v>
      </c>
      <c r="AU248" s="149">
        <f t="shared" si="611"/>
        <v>0</v>
      </c>
      <c r="AV248" s="149">
        <f t="shared" si="611"/>
        <v>0</v>
      </c>
      <c r="AW248" s="149">
        <f t="shared" si="611"/>
        <v>0</v>
      </c>
      <c r="AX248" s="149">
        <f t="shared" si="611"/>
        <v>0</v>
      </c>
      <c r="AY248" s="149">
        <f t="shared" si="611"/>
        <v>0</v>
      </c>
      <c r="AZ248" s="149">
        <f t="shared" si="611"/>
        <v>0</v>
      </c>
      <c r="BA248" s="149">
        <f t="shared" si="611"/>
        <v>0</v>
      </c>
      <c r="BB248" s="149">
        <f t="shared" ref="BB248:CG248" si="612">(BB$14&lt;$J248)*BA248*(1+$G248*($H248=BB$16))+(BB$14=$J248)*$M248*$E248+(BB$14&gt;$J248)*BA248*(1+$N248*($O248=BB$16))</f>
        <v>0</v>
      </c>
      <c r="BC248" s="149">
        <f t="shared" si="612"/>
        <v>0</v>
      </c>
      <c r="BD248" s="149">
        <f t="shared" si="612"/>
        <v>0</v>
      </c>
      <c r="BE248" s="149">
        <f t="shared" si="612"/>
        <v>0</v>
      </c>
      <c r="BF248" s="149">
        <f t="shared" si="612"/>
        <v>0</v>
      </c>
      <c r="BG248" s="149">
        <f t="shared" si="612"/>
        <v>0</v>
      </c>
      <c r="BH248" s="149">
        <f t="shared" si="612"/>
        <v>0</v>
      </c>
      <c r="BI248" s="149">
        <f t="shared" si="612"/>
        <v>0</v>
      </c>
      <c r="BJ248" s="149">
        <f t="shared" si="612"/>
        <v>0</v>
      </c>
      <c r="BK248" s="149">
        <f t="shared" si="612"/>
        <v>0</v>
      </c>
      <c r="BL248" s="149">
        <f t="shared" si="612"/>
        <v>0</v>
      </c>
      <c r="BM248" s="149">
        <f t="shared" si="612"/>
        <v>0</v>
      </c>
      <c r="BN248" s="149">
        <f t="shared" si="612"/>
        <v>0</v>
      </c>
      <c r="BO248" s="149">
        <f t="shared" si="612"/>
        <v>0</v>
      </c>
      <c r="BP248" s="149">
        <f t="shared" si="612"/>
        <v>0</v>
      </c>
      <c r="BQ248" s="149">
        <f t="shared" si="612"/>
        <v>0</v>
      </c>
      <c r="BR248" s="149">
        <f t="shared" si="612"/>
        <v>0</v>
      </c>
      <c r="BS248" s="149">
        <f t="shared" si="612"/>
        <v>0</v>
      </c>
      <c r="BT248" s="149">
        <f t="shared" si="612"/>
        <v>0</v>
      </c>
      <c r="BU248" s="149">
        <f t="shared" si="612"/>
        <v>0</v>
      </c>
      <c r="BV248" s="149">
        <f t="shared" si="612"/>
        <v>0</v>
      </c>
      <c r="BW248" s="149">
        <f t="shared" si="612"/>
        <v>0</v>
      </c>
      <c r="BX248" s="149">
        <f t="shared" si="612"/>
        <v>0</v>
      </c>
      <c r="BY248" s="149">
        <f t="shared" si="612"/>
        <v>0</v>
      </c>
      <c r="BZ248" s="149">
        <f t="shared" si="612"/>
        <v>0</v>
      </c>
      <c r="CA248" s="149">
        <f t="shared" si="612"/>
        <v>0</v>
      </c>
      <c r="CB248" s="149">
        <f t="shared" si="612"/>
        <v>0</v>
      </c>
      <c r="CC248" s="149">
        <f t="shared" si="612"/>
        <v>0</v>
      </c>
      <c r="CD248" s="149">
        <f t="shared" si="612"/>
        <v>0</v>
      </c>
      <c r="CE248" s="149">
        <f t="shared" si="612"/>
        <v>0</v>
      </c>
      <c r="CF248" s="149">
        <f t="shared" si="612"/>
        <v>0</v>
      </c>
      <c r="CG248" s="149">
        <f t="shared" si="612"/>
        <v>0</v>
      </c>
      <c r="CH248" s="149">
        <f t="shared" ref="CH248:DM248" si="613">(CH$14&lt;$J248)*CG248*(1+$G248*($H248=CH$16))+(CH$14=$J248)*$M248*$E248+(CH$14&gt;$J248)*CG248*(1+$N248*($O248=CH$16))</f>
        <v>0</v>
      </c>
      <c r="CI248" s="149">
        <f t="shared" si="613"/>
        <v>0</v>
      </c>
      <c r="CJ248" s="149">
        <f t="shared" si="613"/>
        <v>0</v>
      </c>
      <c r="CK248" s="149">
        <f t="shared" si="613"/>
        <v>0</v>
      </c>
      <c r="CL248" s="149">
        <f t="shared" si="613"/>
        <v>0</v>
      </c>
      <c r="CM248" s="149">
        <f t="shared" si="613"/>
        <v>0</v>
      </c>
      <c r="CN248" s="149">
        <f t="shared" si="613"/>
        <v>0</v>
      </c>
      <c r="CO248" s="149">
        <f t="shared" si="613"/>
        <v>0</v>
      </c>
      <c r="CP248" s="149">
        <f t="shared" si="613"/>
        <v>0</v>
      </c>
      <c r="CQ248" s="149">
        <f t="shared" si="613"/>
        <v>0</v>
      </c>
      <c r="CR248" s="149">
        <f t="shared" si="613"/>
        <v>0</v>
      </c>
      <c r="CS248" s="149">
        <f t="shared" si="613"/>
        <v>0</v>
      </c>
      <c r="CT248" s="149">
        <f t="shared" si="613"/>
        <v>0</v>
      </c>
      <c r="CU248" s="149">
        <f t="shared" si="613"/>
        <v>0</v>
      </c>
      <c r="CV248" s="149">
        <f t="shared" si="613"/>
        <v>0</v>
      </c>
      <c r="CW248" s="149">
        <f t="shared" si="613"/>
        <v>0</v>
      </c>
      <c r="CX248" s="149">
        <f t="shared" si="613"/>
        <v>0</v>
      </c>
      <c r="CY248" s="149">
        <f t="shared" si="613"/>
        <v>0</v>
      </c>
      <c r="CZ248" s="149">
        <f t="shared" si="613"/>
        <v>0</v>
      </c>
      <c r="DA248" s="149">
        <f t="shared" si="613"/>
        <v>0</v>
      </c>
      <c r="DB248" s="149">
        <f t="shared" si="613"/>
        <v>0</v>
      </c>
      <c r="DC248" s="149">
        <f t="shared" si="613"/>
        <v>0</v>
      </c>
      <c r="DD248" s="149">
        <f t="shared" si="613"/>
        <v>0</v>
      </c>
      <c r="DE248" s="149">
        <f t="shared" si="613"/>
        <v>0</v>
      </c>
      <c r="DF248" s="149">
        <f t="shared" si="613"/>
        <v>0</v>
      </c>
      <c r="DG248" s="149">
        <f t="shared" si="613"/>
        <v>0</v>
      </c>
      <c r="DH248" s="149">
        <f t="shared" si="613"/>
        <v>0</v>
      </c>
      <c r="DI248" s="149">
        <f t="shared" si="613"/>
        <v>0</v>
      </c>
      <c r="DJ248" s="149">
        <f t="shared" si="613"/>
        <v>0</v>
      </c>
      <c r="DK248" s="149">
        <f t="shared" si="613"/>
        <v>0</v>
      </c>
      <c r="DL248" s="149">
        <f t="shared" si="613"/>
        <v>0</v>
      </c>
      <c r="DM248" s="149">
        <f t="shared" si="613"/>
        <v>0</v>
      </c>
      <c r="DN248" s="149">
        <f t="shared" ref="DN248:EV248" si="614">(DN$14&lt;$J248)*DM248*(1+$G248*($H248=DN$16))+(DN$14=$J248)*$M248*$E248+(DN$14&gt;$J248)*DM248*(1+$N248*($O248=DN$16))</f>
        <v>0</v>
      </c>
      <c r="DO248" s="149">
        <f t="shared" si="614"/>
        <v>0</v>
      </c>
      <c r="DP248" s="149">
        <f t="shared" si="614"/>
        <v>0</v>
      </c>
      <c r="DQ248" s="149">
        <f t="shared" si="614"/>
        <v>0</v>
      </c>
      <c r="DR248" s="149">
        <f t="shared" si="614"/>
        <v>0</v>
      </c>
      <c r="DS248" s="149">
        <f t="shared" si="614"/>
        <v>0</v>
      </c>
      <c r="DT248" s="149">
        <f t="shared" si="614"/>
        <v>0</v>
      </c>
      <c r="DU248" s="149">
        <f t="shared" si="614"/>
        <v>0</v>
      </c>
      <c r="DV248" s="149">
        <f t="shared" si="614"/>
        <v>0</v>
      </c>
      <c r="DW248" s="149">
        <f t="shared" si="614"/>
        <v>0</v>
      </c>
      <c r="DX248" s="149">
        <f t="shared" si="614"/>
        <v>0</v>
      </c>
      <c r="DY248" s="149">
        <f t="shared" si="614"/>
        <v>0</v>
      </c>
      <c r="DZ248" s="149">
        <f t="shared" si="614"/>
        <v>0</v>
      </c>
      <c r="EA248" s="149">
        <f t="shared" si="614"/>
        <v>0</v>
      </c>
      <c r="EB248" s="149">
        <f t="shared" si="614"/>
        <v>0</v>
      </c>
      <c r="EC248" s="149">
        <f t="shared" si="614"/>
        <v>0</v>
      </c>
      <c r="ED248" s="149">
        <f t="shared" si="614"/>
        <v>0</v>
      </c>
      <c r="EE248" s="149">
        <f t="shared" si="614"/>
        <v>0</v>
      </c>
      <c r="EF248" s="149">
        <f t="shared" si="614"/>
        <v>0</v>
      </c>
      <c r="EG248" s="149">
        <f t="shared" si="614"/>
        <v>0</v>
      </c>
      <c r="EH248" s="149">
        <f t="shared" si="614"/>
        <v>0</v>
      </c>
      <c r="EI248" s="149">
        <f t="shared" si="614"/>
        <v>0</v>
      </c>
      <c r="EJ248" s="149">
        <f t="shared" si="614"/>
        <v>0</v>
      </c>
      <c r="EK248" s="149">
        <f t="shared" si="614"/>
        <v>0</v>
      </c>
      <c r="EL248" s="149">
        <f t="shared" si="614"/>
        <v>0</v>
      </c>
      <c r="EM248" s="149">
        <f t="shared" si="614"/>
        <v>0</v>
      </c>
      <c r="EN248" s="149">
        <f t="shared" si="614"/>
        <v>0</v>
      </c>
      <c r="EO248" s="149">
        <f t="shared" si="614"/>
        <v>0</v>
      </c>
      <c r="EP248" s="149">
        <f t="shared" si="614"/>
        <v>0</v>
      </c>
      <c r="EQ248" s="149">
        <f t="shared" si="614"/>
        <v>0</v>
      </c>
      <c r="ER248" s="149">
        <f t="shared" si="614"/>
        <v>0</v>
      </c>
      <c r="ES248" s="149">
        <f t="shared" si="614"/>
        <v>0</v>
      </c>
      <c r="ET248" s="149">
        <f t="shared" si="614"/>
        <v>0</v>
      </c>
      <c r="EU248" s="149">
        <f t="shared" si="614"/>
        <v>0</v>
      </c>
      <c r="EV248" s="149">
        <f t="shared" si="614"/>
        <v>0</v>
      </c>
      <c r="EW248" s="149">
        <f t="shared" si="479"/>
        <v>0</v>
      </c>
      <c r="EX248" s="149">
        <f t="shared" si="480"/>
        <v>0</v>
      </c>
      <c r="EY248" s="149">
        <f t="shared" si="481"/>
        <v>0</v>
      </c>
      <c r="EZ248" s="149">
        <f t="shared" si="482"/>
        <v>0</v>
      </c>
      <c r="FA248" s="149">
        <f t="shared" si="483"/>
        <v>0</v>
      </c>
      <c r="FB248" s="149">
        <f t="shared" si="484"/>
        <v>0</v>
      </c>
    </row>
    <row r="249" spans="2:158" ht="11.25" customHeight="1" outlineLevel="1" x14ac:dyDescent="0.2">
      <c r="B249" s="149"/>
      <c r="C249" s="288">
        <f t="shared" si="543"/>
        <v>35</v>
      </c>
      <c r="D249" s="288">
        <f t="shared" si="543"/>
        <v>0</v>
      </c>
      <c r="E249" s="291">
        <f t="shared" si="543"/>
        <v>0</v>
      </c>
      <c r="F249" s="297"/>
      <c r="G249" s="385"/>
      <c r="H249" s="185">
        <f t="shared" ref="H249:J249" si="615">H199</f>
        <v>2</v>
      </c>
      <c r="I249" s="292">
        <f t="shared" si="615"/>
        <v>31</v>
      </c>
      <c r="J249" s="289">
        <f t="shared" si="615"/>
        <v>43404</v>
      </c>
      <c r="K249" s="298"/>
      <c r="L249" s="187">
        <f t="shared" si="471"/>
        <v>0</v>
      </c>
      <c r="M249" s="186">
        <f t="shared" si="544"/>
        <v>0</v>
      </c>
      <c r="N249" s="385"/>
      <c r="O249" s="185">
        <f t="shared" si="474"/>
        <v>10</v>
      </c>
      <c r="R249" s="186"/>
      <c r="S249" s="186"/>
      <c r="T249" s="149"/>
      <c r="U249" s="149">
        <f t="shared" si="545"/>
        <v>0</v>
      </c>
      <c r="V249" s="149">
        <f t="shared" ref="V249:BA249" si="616">(V$14&lt;$J249)*U249*(1+$G249*($H249=V$16))+(V$14=$J249)*$M249*$E249+(V$14&gt;$J249)*U249*(1+$N249*($O249=V$16))</f>
        <v>0</v>
      </c>
      <c r="W249" s="149">
        <f t="shared" si="616"/>
        <v>0</v>
      </c>
      <c r="X249" s="149">
        <f t="shared" si="616"/>
        <v>0</v>
      </c>
      <c r="Y249" s="149">
        <f t="shared" si="616"/>
        <v>0</v>
      </c>
      <c r="Z249" s="149">
        <f t="shared" si="616"/>
        <v>0</v>
      </c>
      <c r="AA249" s="149">
        <f t="shared" si="616"/>
        <v>0</v>
      </c>
      <c r="AB249" s="149">
        <f t="shared" si="616"/>
        <v>0</v>
      </c>
      <c r="AC249" s="149">
        <f t="shared" si="616"/>
        <v>0</v>
      </c>
      <c r="AD249" s="149">
        <f t="shared" si="616"/>
        <v>0</v>
      </c>
      <c r="AE249" s="149">
        <f t="shared" si="616"/>
        <v>0</v>
      </c>
      <c r="AF249" s="149">
        <f t="shared" si="616"/>
        <v>0</v>
      </c>
      <c r="AG249" s="149">
        <f t="shared" si="616"/>
        <v>0</v>
      </c>
      <c r="AH249" s="149">
        <f t="shared" si="616"/>
        <v>0</v>
      </c>
      <c r="AI249" s="149">
        <f t="shared" si="616"/>
        <v>0</v>
      </c>
      <c r="AJ249" s="149">
        <f t="shared" si="616"/>
        <v>0</v>
      </c>
      <c r="AK249" s="149">
        <f t="shared" si="616"/>
        <v>0</v>
      </c>
      <c r="AL249" s="149">
        <f t="shared" si="616"/>
        <v>0</v>
      </c>
      <c r="AM249" s="149">
        <f t="shared" si="616"/>
        <v>0</v>
      </c>
      <c r="AN249" s="149">
        <f t="shared" si="616"/>
        <v>0</v>
      </c>
      <c r="AO249" s="149">
        <f t="shared" si="616"/>
        <v>0</v>
      </c>
      <c r="AP249" s="149">
        <f t="shared" si="616"/>
        <v>0</v>
      </c>
      <c r="AQ249" s="149">
        <f t="shared" si="616"/>
        <v>0</v>
      </c>
      <c r="AR249" s="149">
        <f t="shared" si="616"/>
        <v>0</v>
      </c>
      <c r="AS249" s="149">
        <f t="shared" si="616"/>
        <v>0</v>
      </c>
      <c r="AT249" s="149">
        <f t="shared" si="616"/>
        <v>0</v>
      </c>
      <c r="AU249" s="149">
        <f t="shared" si="616"/>
        <v>0</v>
      </c>
      <c r="AV249" s="149">
        <f t="shared" si="616"/>
        <v>0</v>
      </c>
      <c r="AW249" s="149">
        <f t="shared" si="616"/>
        <v>0</v>
      </c>
      <c r="AX249" s="149">
        <f t="shared" si="616"/>
        <v>0</v>
      </c>
      <c r="AY249" s="149">
        <f t="shared" si="616"/>
        <v>0</v>
      </c>
      <c r="AZ249" s="149">
        <f t="shared" si="616"/>
        <v>0</v>
      </c>
      <c r="BA249" s="149">
        <f t="shared" si="616"/>
        <v>0</v>
      </c>
      <c r="BB249" s="149">
        <f t="shared" ref="BB249:CG249" si="617">(BB$14&lt;$J249)*BA249*(1+$G249*($H249=BB$16))+(BB$14=$J249)*$M249*$E249+(BB$14&gt;$J249)*BA249*(1+$N249*($O249=BB$16))</f>
        <v>0</v>
      </c>
      <c r="BC249" s="149">
        <f t="shared" si="617"/>
        <v>0</v>
      </c>
      <c r="BD249" s="149">
        <f t="shared" si="617"/>
        <v>0</v>
      </c>
      <c r="BE249" s="149">
        <f t="shared" si="617"/>
        <v>0</v>
      </c>
      <c r="BF249" s="149">
        <f t="shared" si="617"/>
        <v>0</v>
      </c>
      <c r="BG249" s="149">
        <f t="shared" si="617"/>
        <v>0</v>
      </c>
      <c r="BH249" s="149">
        <f t="shared" si="617"/>
        <v>0</v>
      </c>
      <c r="BI249" s="149">
        <f t="shared" si="617"/>
        <v>0</v>
      </c>
      <c r="BJ249" s="149">
        <f t="shared" si="617"/>
        <v>0</v>
      </c>
      <c r="BK249" s="149">
        <f t="shared" si="617"/>
        <v>0</v>
      </c>
      <c r="BL249" s="149">
        <f t="shared" si="617"/>
        <v>0</v>
      </c>
      <c r="BM249" s="149">
        <f t="shared" si="617"/>
        <v>0</v>
      </c>
      <c r="BN249" s="149">
        <f t="shared" si="617"/>
        <v>0</v>
      </c>
      <c r="BO249" s="149">
        <f t="shared" si="617"/>
        <v>0</v>
      </c>
      <c r="BP249" s="149">
        <f t="shared" si="617"/>
        <v>0</v>
      </c>
      <c r="BQ249" s="149">
        <f t="shared" si="617"/>
        <v>0</v>
      </c>
      <c r="BR249" s="149">
        <f t="shared" si="617"/>
        <v>0</v>
      </c>
      <c r="BS249" s="149">
        <f t="shared" si="617"/>
        <v>0</v>
      </c>
      <c r="BT249" s="149">
        <f t="shared" si="617"/>
        <v>0</v>
      </c>
      <c r="BU249" s="149">
        <f t="shared" si="617"/>
        <v>0</v>
      </c>
      <c r="BV249" s="149">
        <f t="shared" si="617"/>
        <v>0</v>
      </c>
      <c r="BW249" s="149">
        <f t="shared" si="617"/>
        <v>0</v>
      </c>
      <c r="BX249" s="149">
        <f t="shared" si="617"/>
        <v>0</v>
      </c>
      <c r="BY249" s="149">
        <f t="shared" si="617"/>
        <v>0</v>
      </c>
      <c r="BZ249" s="149">
        <f t="shared" si="617"/>
        <v>0</v>
      </c>
      <c r="CA249" s="149">
        <f t="shared" si="617"/>
        <v>0</v>
      </c>
      <c r="CB249" s="149">
        <f t="shared" si="617"/>
        <v>0</v>
      </c>
      <c r="CC249" s="149">
        <f t="shared" si="617"/>
        <v>0</v>
      </c>
      <c r="CD249" s="149">
        <f t="shared" si="617"/>
        <v>0</v>
      </c>
      <c r="CE249" s="149">
        <f t="shared" si="617"/>
        <v>0</v>
      </c>
      <c r="CF249" s="149">
        <f t="shared" si="617"/>
        <v>0</v>
      </c>
      <c r="CG249" s="149">
        <f t="shared" si="617"/>
        <v>0</v>
      </c>
      <c r="CH249" s="149">
        <f t="shared" ref="CH249:DM249" si="618">(CH$14&lt;$J249)*CG249*(1+$G249*($H249=CH$16))+(CH$14=$J249)*$M249*$E249+(CH$14&gt;$J249)*CG249*(1+$N249*($O249=CH$16))</f>
        <v>0</v>
      </c>
      <c r="CI249" s="149">
        <f t="shared" si="618"/>
        <v>0</v>
      </c>
      <c r="CJ249" s="149">
        <f t="shared" si="618"/>
        <v>0</v>
      </c>
      <c r="CK249" s="149">
        <f t="shared" si="618"/>
        <v>0</v>
      </c>
      <c r="CL249" s="149">
        <f t="shared" si="618"/>
        <v>0</v>
      </c>
      <c r="CM249" s="149">
        <f t="shared" si="618"/>
        <v>0</v>
      </c>
      <c r="CN249" s="149">
        <f t="shared" si="618"/>
        <v>0</v>
      </c>
      <c r="CO249" s="149">
        <f t="shared" si="618"/>
        <v>0</v>
      </c>
      <c r="CP249" s="149">
        <f t="shared" si="618"/>
        <v>0</v>
      </c>
      <c r="CQ249" s="149">
        <f t="shared" si="618"/>
        <v>0</v>
      </c>
      <c r="CR249" s="149">
        <f t="shared" si="618"/>
        <v>0</v>
      </c>
      <c r="CS249" s="149">
        <f t="shared" si="618"/>
        <v>0</v>
      </c>
      <c r="CT249" s="149">
        <f t="shared" si="618"/>
        <v>0</v>
      </c>
      <c r="CU249" s="149">
        <f t="shared" si="618"/>
        <v>0</v>
      </c>
      <c r="CV249" s="149">
        <f t="shared" si="618"/>
        <v>0</v>
      </c>
      <c r="CW249" s="149">
        <f t="shared" si="618"/>
        <v>0</v>
      </c>
      <c r="CX249" s="149">
        <f t="shared" si="618"/>
        <v>0</v>
      </c>
      <c r="CY249" s="149">
        <f t="shared" si="618"/>
        <v>0</v>
      </c>
      <c r="CZ249" s="149">
        <f t="shared" si="618"/>
        <v>0</v>
      </c>
      <c r="DA249" s="149">
        <f t="shared" si="618"/>
        <v>0</v>
      </c>
      <c r="DB249" s="149">
        <f t="shared" si="618"/>
        <v>0</v>
      </c>
      <c r="DC249" s="149">
        <f t="shared" si="618"/>
        <v>0</v>
      </c>
      <c r="DD249" s="149">
        <f t="shared" si="618"/>
        <v>0</v>
      </c>
      <c r="DE249" s="149">
        <f t="shared" si="618"/>
        <v>0</v>
      </c>
      <c r="DF249" s="149">
        <f t="shared" si="618"/>
        <v>0</v>
      </c>
      <c r="DG249" s="149">
        <f t="shared" si="618"/>
        <v>0</v>
      </c>
      <c r="DH249" s="149">
        <f t="shared" si="618"/>
        <v>0</v>
      </c>
      <c r="DI249" s="149">
        <f t="shared" si="618"/>
        <v>0</v>
      </c>
      <c r="DJ249" s="149">
        <f t="shared" si="618"/>
        <v>0</v>
      </c>
      <c r="DK249" s="149">
        <f t="shared" si="618"/>
        <v>0</v>
      </c>
      <c r="DL249" s="149">
        <f t="shared" si="618"/>
        <v>0</v>
      </c>
      <c r="DM249" s="149">
        <f t="shared" si="618"/>
        <v>0</v>
      </c>
      <c r="DN249" s="149">
        <f t="shared" ref="DN249:EV249" si="619">(DN$14&lt;$J249)*DM249*(1+$G249*($H249=DN$16))+(DN$14=$J249)*$M249*$E249+(DN$14&gt;$J249)*DM249*(1+$N249*($O249=DN$16))</f>
        <v>0</v>
      </c>
      <c r="DO249" s="149">
        <f t="shared" si="619"/>
        <v>0</v>
      </c>
      <c r="DP249" s="149">
        <f t="shared" si="619"/>
        <v>0</v>
      </c>
      <c r="DQ249" s="149">
        <f t="shared" si="619"/>
        <v>0</v>
      </c>
      <c r="DR249" s="149">
        <f t="shared" si="619"/>
        <v>0</v>
      </c>
      <c r="DS249" s="149">
        <f t="shared" si="619"/>
        <v>0</v>
      </c>
      <c r="DT249" s="149">
        <f t="shared" si="619"/>
        <v>0</v>
      </c>
      <c r="DU249" s="149">
        <f t="shared" si="619"/>
        <v>0</v>
      </c>
      <c r="DV249" s="149">
        <f t="shared" si="619"/>
        <v>0</v>
      </c>
      <c r="DW249" s="149">
        <f t="shared" si="619"/>
        <v>0</v>
      </c>
      <c r="DX249" s="149">
        <f t="shared" si="619"/>
        <v>0</v>
      </c>
      <c r="DY249" s="149">
        <f t="shared" si="619"/>
        <v>0</v>
      </c>
      <c r="DZ249" s="149">
        <f t="shared" si="619"/>
        <v>0</v>
      </c>
      <c r="EA249" s="149">
        <f t="shared" si="619"/>
        <v>0</v>
      </c>
      <c r="EB249" s="149">
        <f t="shared" si="619"/>
        <v>0</v>
      </c>
      <c r="EC249" s="149">
        <f t="shared" si="619"/>
        <v>0</v>
      </c>
      <c r="ED249" s="149">
        <f t="shared" si="619"/>
        <v>0</v>
      </c>
      <c r="EE249" s="149">
        <f t="shared" si="619"/>
        <v>0</v>
      </c>
      <c r="EF249" s="149">
        <f t="shared" si="619"/>
        <v>0</v>
      </c>
      <c r="EG249" s="149">
        <f t="shared" si="619"/>
        <v>0</v>
      </c>
      <c r="EH249" s="149">
        <f t="shared" si="619"/>
        <v>0</v>
      </c>
      <c r="EI249" s="149">
        <f t="shared" si="619"/>
        <v>0</v>
      </c>
      <c r="EJ249" s="149">
        <f t="shared" si="619"/>
        <v>0</v>
      </c>
      <c r="EK249" s="149">
        <f t="shared" si="619"/>
        <v>0</v>
      </c>
      <c r="EL249" s="149">
        <f t="shared" si="619"/>
        <v>0</v>
      </c>
      <c r="EM249" s="149">
        <f t="shared" si="619"/>
        <v>0</v>
      </c>
      <c r="EN249" s="149">
        <f t="shared" si="619"/>
        <v>0</v>
      </c>
      <c r="EO249" s="149">
        <f t="shared" si="619"/>
        <v>0</v>
      </c>
      <c r="EP249" s="149">
        <f t="shared" si="619"/>
        <v>0</v>
      </c>
      <c r="EQ249" s="149">
        <f t="shared" si="619"/>
        <v>0</v>
      </c>
      <c r="ER249" s="149">
        <f t="shared" si="619"/>
        <v>0</v>
      </c>
      <c r="ES249" s="149">
        <f t="shared" si="619"/>
        <v>0</v>
      </c>
      <c r="ET249" s="149">
        <f t="shared" si="619"/>
        <v>0</v>
      </c>
      <c r="EU249" s="149">
        <f t="shared" si="619"/>
        <v>0</v>
      </c>
      <c r="EV249" s="149">
        <f t="shared" si="619"/>
        <v>0</v>
      </c>
      <c r="EW249" s="149">
        <f t="shared" si="479"/>
        <v>0</v>
      </c>
      <c r="EX249" s="149">
        <f t="shared" si="480"/>
        <v>0</v>
      </c>
      <c r="EY249" s="149">
        <f t="shared" si="481"/>
        <v>0</v>
      </c>
      <c r="EZ249" s="149">
        <f t="shared" si="482"/>
        <v>0</v>
      </c>
      <c r="FA249" s="149">
        <f t="shared" si="483"/>
        <v>0</v>
      </c>
      <c r="FB249" s="149">
        <f t="shared" si="484"/>
        <v>0</v>
      </c>
    </row>
    <row r="250" spans="2:158" ht="11.25" customHeight="1" outlineLevel="1" x14ac:dyDescent="0.2">
      <c r="B250" s="149"/>
      <c r="C250" s="288">
        <f t="shared" si="543"/>
        <v>36</v>
      </c>
      <c r="D250" s="288">
        <f t="shared" si="543"/>
        <v>0</v>
      </c>
      <c r="E250" s="291">
        <f t="shared" si="543"/>
        <v>0</v>
      </c>
      <c r="F250" s="297"/>
      <c r="G250" s="385"/>
      <c r="H250" s="185">
        <f t="shared" ref="H250:J250" si="620">H200</f>
        <v>2</v>
      </c>
      <c r="I250" s="292">
        <f t="shared" si="620"/>
        <v>31</v>
      </c>
      <c r="J250" s="289">
        <f t="shared" si="620"/>
        <v>43404</v>
      </c>
      <c r="K250" s="298"/>
      <c r="L250" s="187">
        <f t="shared" si="471"/>
        <v>0</v>
      </c>
      <c r="M250" s="186">
        <f t="shared" si="544"/>
        <v>0</v>
      </c>
      <c r="N250" s="385"/>
      <c r="O250" s="185">
        <f t="shared" si="474"/>
        <v>10</v>
      </c>
      <c r="R250" s="186"/>
      <c r="S250" s="186"/>
      <c r="T250" s="149"/>
      <c r="U250" s="149">
        <f t="shared" si="545"/>
        <v>0</v>
      </c>
      <c r="V250" s="149">
        <f t="shared" ref="V250:BA250" si="621">(V$14&lt;$J250)*U250*(1+$G250*($H250=V$16))+(V$14=$J250)*$M250*$E250+(V$14&gt;$J250)*U250*(1+$N250*($O250=V$16))</f>
        <v>0</v>
      </c>
      <c r="W250" s="149">
        <f t="shared" si="621"/>
        <v>0</v>
      </c>
      <c r="X250" s="149">
        <f t="shared" si="621"/>
        <v>0</v>
      </c>
      <c r="Y250" s="149">
        <f t="shared" si="621"/>
        <v>0</v>
      </c>
      <c r="Z250" s="149">
        <f t="shared" si="621"/>
        <v>0</v>
      </c>
      <c r="AA250" s="149">
        <f t="shared" si="621"/>
        <v>0</v>
      </c>
      <c r="AB250" s="149">
        <f t="shared" si="621"/>
        <v>0</v>
      </c>
      <c r="AC250" s="149">
        <f t="shared" si="621"/>
        <v>0</v>
      </c>
      <c r="AD250" s="149">
        <f t="shared" si="621"/>
        <v>0</v>
      </c>
      <c r="AE250" s="149">
        <f t="shared" si="621"/>
        <v>0</v>
      </c>
      <c r="AF250" s="149">
        <f t="shared" si="621"/>
        <v>0</v>
      </c>
      <c r="AG250" s="149">
        <f t="shared" si="621"/>
        <v>0</v>
      </c>
      <c r="AH250" s="149">
        <f t="shared" si="621"/>
        <v>0</v>
      </c>
      <c r="AI250" s="149">
        <f t="shared" si="621"/>
        <v>0</v>
      </c>
      <c r="AJ250" s="149">
        <f t="shared" si="621"/>
        <v>0</v>
      </c>
      <c r="AK250" s="149">
        <f t="shared" si="621"/>
        <v>0</v>
      </c>
      <c r="AL250" s="149">
        <f t="shared" si="621"/>
        <v>0</v>
      </c>
      <c r="AM250" s="149">
        <f t="shared" si="621"/>
        <v>0</v>
      </c>
      <c r="AN250" s="149">
        <f t="shared" si="621"/>
        <v>0</v>
      </c>
      <c r="AO250" s="149">
        <f t="shared" si="621"/>
        <v>0</v>
      </c>
      <c r="AP250" s="149">
        <f t="shared" si="621"/>
        <v>0</v>
      </c>
      <c r="AQ250" s="149">
        <f t="shared" si="621"/>
        <v>0</v>
      </c>
      <c r="AR250" s="149">
        <f t="shared" si="621"/>
        <v>0</v>
      </c>
      <c r="AS250" s="149">
        <f t="shared" si="621"/>
        <v>0</v>
      </c>
      <c r="AT250" s="149">
        <f t="shared" si="621"/>
        <v>0</v>
      </c>
      <c r="AU250" s="149">
        <f t="shared" si="621"/>
        <v>0</v>
      </c>
      <c r="AV250" s="149">
        <f t="shared" si="621"/>
        <v>0</v>
      </c>
      <c r="AW250" s="149">
        <f t="shared" si="621"/>
        <v>0</v>
      </c>
      <c r="AX250" s="149">
        <f t="shared" si="621"/>
        <v>0</v>
      </c>
      <c r="AY250" s="149">
        <f t="shared" si="621"/>
        <v>0</v>
      </c>
      <c r="AZ250" s="149">
        <f t="shared" si="621"/>
        <v>0</v>
      </c>
      <c r="BA250" s="149">
        <f t="shared" si="621"/>
        <v>0</v>
      </c>
      <c r="BB250" s="149">
        <f t="shared" ref="BB250:CG250" si="622">(BB$14&lt;$J250)*BA250*(1+$G250*($H250=BB$16))+(BB$14=$J250)*$M250*$E250+(BB$14&gt;$J250)*BA250*(1+$N250*($O250=BB$16))</f>
        <v>0</v>
      </c>
      <c r="BC250" s="149">
        <f t="shared" si="622"/>
        <v>0</v>
      </c>
      <c r="BD250" s="149">
        <f t="shared" si="622"/>
        <v>0</v>
      </c>
      <c r="BE250" s="149">
        <f t="shared" si="622"/>
        <v>0</v>
      </c>
      <c r="BF250" s="149">
        <f t="shared" si="622"/>
        <v>0</v>
      </c>
      <c r="BG250" s="149">
        <f t="shared" si="622"/>
        <v>0</v>
      </c>
      <c r="BH250" s="149">
        <f t="shared" si="622"/>
        <v>0</v>
      </c>
      <c r="BI250" s="149">
        <f t="shared" si="622"/>
        <v>0</v>
      </c>
      <c r="BJ250" s="149">
        <f t="shared" si="622"/>
        <v>0</v>
      </c>
      <c r="BK250" s="149">
        <f t="shared" si="622"/>
        <v>0</v>
      </c>
      <c r="BL250" s="149">
        <f t="shared" si="622"/>
        <v>0</v>
      </c>
      <c r="BM250" s="149">
        <f t="shared" si="622"/>
        <v>0</v>
      </c>
      <c r="BN250" s="149">
        <f t="shared" si="622"/>
        <v>0</v>
      </c>
      <c r="BO250" s="149">
        <f t="shared" si="622"/>
        <v>0</v>
      </c>
      <c r="BP250" s="149">
        <f t="shared" si="622"/>
        <v>0</v>
      </c>
      <c r="BQ250" s="149">
        <f t="shared" si="622"/>
        <v>0</v>
      </c>
      <c r="BR250" s="149">
        <f t="shared" si="622"/>
        <v>0</v>
      </c>
      <c r="BS250" s="149">
        <f t="shared" si="622"/>
        <v>0</v>
      </c>
      <c r="BT250" s="149">
        <f t="shared" si="622"/>
        <v>0</v>
      </c>
      <c r="BU250" s="149">
        <f t="shared" si="622"/>
        <v>0</v>
      </c>
      <c r="BV250" s="149">
        <f t="shared" si="622"/>
        <v>0</v>
      </c>
      <c r="BW250" s="149">
        <f t="shared" si="622"/>
        <v>0</v>
      </c>
      <c r="BX250" s="149">
        <f t="shared" si="622"/>
        <v>0</v>
      </c>
      <c r="BY250" s="149">
        <f t="shared" si="622"/>
        <v>0</v>
      </c>
      <c r="BZ250" s="149">
        <f t="shared" si="622"/>
        <v>0</v>
      </c>
      <c r="CA250" s="149">
        <f t="shared" si="622"/>
        <v>0</v>
      </c>
      <c r="CB250" s="149">
        <f t="shared" si="622"/>
        <v>0</v>
      </c>
      <c r="CC250" s="149">
        <f t="shared" si="622"/>
        <v>0</v>
      </c>
      <c r="CD250" s="149">
        <f t="shared" si="622"/>
        <v>0</v>
      </c>
      <c r="CE250" s="149">
        <f t="shared" si="622"/>
        <v>0</v>
      </c>
      <c r="CF250" s="149">
        <f t="shared" si="622"/>
        <v>0</v>
      </c>
      <c r="CG250" s="149">
        <f t="shared" si="622"/>
        <v>0</v>
      </c>
      <c r="CH250" s="149">
        <f t="shared" ref="CH250:DM250" si="623">(CH$14&lt;$J250)*CG250*(1+$G250*($H250=CH$16))+(CH$14=$J250)*$M250*$E250+(CH$14&gt;$J250)*CG250*(1+$N250*($O250=CH$16))</f>
        <v>0</v>
      </c>
      <c r="CI250" s="149">
        <f t="shared" si="623"/>
        <v>0</v>
      </c>
      <c r="CJ250" s="149">
        <f t="shared" si="623"/>
        <v>0</v>
      </c>
      <c r="CK250" s="149">
        <f t="shared" si="623"/>
        <v>0</v>
      </c>
      <c r="CL250" s="149">
        <f t="shared" si="623"/>
        <v>0</v>
      </c>
      <c r="CM250" s="149">
        <f t="shared" si="623"/>
        <v>0</v>
      </c>
      <c r="CN250" s="149">
        <f t="shared" si="623"/>
        <v>0</v>
      </c>
      <c r="CO250" s="149">
        <f t="shared" si="623"/>
        <v>0</v>
      </c>
      <c r="CP250" s="149">
        <f t="shared" si="623"/>
        <v>0</v>
      </c>
      <c r="CQ250" s="149">
        <f t="shared" si="623"/>
        <v>0</v>
      </c>
      <c r="CR250" s="149">
        <f t="shared" si="623"/>
        <v>0</v>
      </c>
      <c r="CS250" s="149">
        <f t="shared" si="623"/>
        <v>0</v>
      </c>
      <c r="CT250" s="149">
        <f t="shared" si="623"/>
        <v>0</v>
      </c>
      <c r="CU250" s="149">
        <f t="shared" si="623"/>
        <v>0</v>
      </c>
      <c r="CV250" s="149">
        <f t="shared" si="623"/>
        <v>0</v>
      </c>
      <c r="CW250" s="149">
        <f t="shared" si="623"/>
        <v>0</v>
      </c>
      <c r="CX250" s="149">
        <f t="shared" si="623"/>
        <v>0</v>
      </c>
      <c r="CY250" s="149">
        <f t="shared" si="623"/>
        <v>0</v>
      </c>
      <c r="CZ250" s="149">
        <f t="shared" si="623"/>
        <v>0</v>
      </c>
      <c r="DA250" s="149">
        <f t="shared" si="623"/>
        <v>0</v>
      </c>
      <c r="DB250" s="149">
        <f t="shared" si="623"/>
        <v>0</v>
      </c>
      <c r="DC250" s="149">
        <f t="shared" si="623"/>
        <v>0</v>
      </c>
      <c r="DD250" s="149">
        <f t="shared" si="623"/>
        <v>0</v>
      </c>
      <c r="DE250" s="149">
        <f t="shared" si="623"/>
        <v>0</v>
      </c>
      <c r="DF250" s="149">
        <f t="shared" si="623"/>
        <v>0</v>
      </c>
      <c r="DG250" s="149">
        <f t="shared" si="623"/>
        <v>0</v>
      </c>
      <c r="DH250" s="149">
        <f t="shared" si="623"/>
        <v>0</v>
      </c>
      <c r="DI250" s="149">
        <f t="shared" si="623"/>
        <v>0</v>
      </c>
      <c r="DJ250" s="149">
        <f t="shared" si="623"/>
        <v>0</v>
      </c>
      <c r="DK250" s="149">
        <f t="shared" si="623"/>
        <v>0</v>
      </c>
      <c r="DL250" s="149">
        <f t="shared" si="623"/>
        <v>0</v>
      </c>
      <c r="DM250" s="149">
        <f t="shared" si="623"/>
        <v>0</v>
      </c>
      <c r="DN250" s="149">
        <f t="shared" ref="DN250:EV250" si="624">(DN$14&lt;$J250)*DM250*(1+$G250*($H250=DN$16))+(DN$14=$J250)*$M250*$E250+(DN$14&gt;$J250)*DM250*(1+$N250*($O250=DN$16))</f>
        <v>0</v>
      </c>
      <c r="DO250" s="149">
        <f t="shared" si="624"/>
        <v>0</v>
      </c>
      <c r="DP250" s="149">
        <f t="shared" si="624"/>
        <v>0</v>
      </c>
      <c r="DQ250" s="149">
        <f t="shared" si="624"/>
        <v>0</v>
      </c>
      <c r="DR250" s="149">
        <f t="shared" si="624"/>
        <v>0</v>
      </c>
      <c r="DS250" s="149">
        <f t="shared" si="624"/>
        <v>0</v>
      </c>
      <c r="DT250" s="149">
        <f t="shared" si="624"/>
        <v>0</v>
      </c>
      <c r="DU250" s="149">
        <f t="shared" si="624"/>
        <v>0</v>
      </c>
      <c r="DV250" s="149">
        <f t="shared" si="624"/>
        <v>0</v>
      </c>
      <c r="DW250" s="149">
        <f t="shared" si="624"/>
        <v>0</v>
      </c>
      <c r="DX250" s="149">
        <f t="shared" si="624"/>
        <v>0</v>
      </c>
      <c r="DY250" s="149">
        <f t="shared" si="624"/>
        <v>0</v>
      </c>
      <c r="DZ250" s="149">
        <f t="shared" si="624"/>
        <v>0</v>
      </c>
      <c r="EA250" s="149">
        <f t="shared" si="624"/>
        <v>0</v>
      </c>
      <c r="EB250" s="149">
        <f t="shared" si="624"/>
        <v>0</v>
      </c>
      <c r="EC250" s="149">
        <f t="shared" si="624"/>
        <v>0</v>
      </c>
      <c r="ED250" s="149">
        <f t="shared" si="624"/>
        <v>0</v>
      </c>
      <c r="EE250" s="149">
        <f t="shared" si="624"/>
        <v>0</v>
      </c>
      <c r="EF250" s="149">
        <f t="shared" si="624"/>
        <v>0</v>
      </c>
      <c r="EG250" s="149">
        <f t="shared" si="624"/>
        <v>0</v>
      </c>
      <c r="EH250" s="149">
        <f t="shared" si="624"/>
        <v>0</v>
      </c>
      <c r="EI250" s="149">
        <f t="shared" si="624"/>
        <v>0</v>
      </c>
      <c r="EJ250" s="149">
        <f t="shared" si="624"/>
        <v>0</v>
      </c>
      <c r="EK250" s="149">
        <f t="shared" si="624"/>
        <v>0</v>
      </c>
      <c r="EL250" s="149">
        <f t="shared" si="624"/>
        <v>0</v>
      </c>
      <c r="EM250" s="149">
        <f t="shared" si="624"/>
        <v>0</v>
      </c>
      <c r="EN250" s="149">
        <f t="shared" si="624"/>
        <v>0</v>
      </c>
      <c r="EO250" s="149">
        <f t="shared" si="624"/>
        <v>0</v>
      </c>
      <c r="EP250" s="149">
        <f t="shared" si="624"/>
        <v>0</v>
      </c>
      <c r="EQ250" s="149">
        <f t="shared" si="624"/>
        <v>0</v>
      </c>
      <c r="ER250" s="149">
        <f t="shared" si="624"/>
        <v>0</v>
      </c>
      <c r="ES250" s="149">
        <f t="shared" si="624"/>
        <v>0</v>
      </c>
      <c r="ET250" s="149">
        <f t="shared" si="624"/>
        <v>0</v>
      </c>
      <c r="EU250" s="149">
        <f t="shared" si="624"/>
        <v>0</v>
      </c>
      <c r="EV250" s="149">
        <f t="shared" si="624"/>
        <v>0</v>
      </c>
      <c r="EW250" s="149">
        <f t="shared" si="479"/>
        <v>0</v>
      </c>
      <c r="EX250" s="149">
        <f t="shared" si="480"/>
        <v>0</v>
      </c>
      <c r="EY250" s="149">
        <f t="shared" si="481"/>
        <v>0</v>
      </c>
      <c r="EZ250" s="149">
        <f t="shared" si="482"/>
        <v>0</v>
      </c>
      <c r="FA250" s="149">
        <f t="shared" si="483"/>
        <v>0</v>
      </c>
      <c r="FB250" s="149">
        <f t="shared" si="484"/>
        <v>0</v>
      </c>
    </row>
    <row r="251" spans="2:158" ht="11.25" customHeight="1" outlineLevel="1" x14ac:dyDescent="0.2">
      <c r="B251" s="149"/>
      <c r="C251" s="288">
        <f t="shared" si="543"/>
        <v>37</v>
      </c>
      <c r="D251" s="288">
        <f t="shared" si="543"/>
        <v>0</v>
      </c>
      <c r="E251" s="291">
        <f t="shared" si="543"/>
        <v>0</v>
      </c>
      <c r="F251" s="297"/>
      <c r="G251" s="385"/>
      <c r="H251" s="185">
        <f t="shared" ref="H251:J251" si="625">H201</f>
        <v>2</v>
      </c>
      <c r="I251" s="292">
        <f t="shared" si="625"/>
        <v>31</v>
      </c>
      <c r="J251" s="289">
        <f t="shared" si="625"/>
        <v>43404</v>
      </c>
      <c r="K251" s="298"/>
      <c r="L251" s="187">
        <f t="shared" si="471"/>
        <v>0</v>
      </c>
      <c r="M251" s="186">
        <f t="shared" si="544"/>
        <v>0</v>
      </c>
      <c r="N251" s="385"/>
      <c r="O251" s="185">
        <f t="shared" si="474"/>
        <v>10</v>
      </c>
      <c r="R251" s="186"/>
      <c r="S251" s="186"/>
      <c r="T251" s="149"/>
      <c r="U251" s="149">
        <f t="shared" si="545"/>
        <v>0</v>
      </c>
      <c r="V251" s="149">
        <f t="shared" ref="V251:BA251" si="626">(V$14&lt;$J251)*U251*(1+$G251*($H251=V$16))+(V$14=$J251)*$M251*$E251+(V$14&gt;$J251)*U251*(1+$N251*($O251=V$16))</f>
        <v>0</v>
      </c>
      <c r="W251" s="149">
        <f t="shared" si="626"/>
        <v>0</v>
      </c>
      <c r="X251" s="149">
        <f t="shared" si="626"/>
        <v>0</v>
      </c>
      <c r="Y251" s="149">
        <f t="shared" si="626"/>
        <v>0</v>
      </c>
      <c r="Z251" s="149">
        <f t="shared" si="626"/>
        <v>0</v>
      </c>
      <c r="AA251" s="149">
        <f t="shared" si="626"/>
        <v>0</v>
      </c>
      <c r="AB251" s="149">
        <f t="shared" si="626"/>
        <v>0</v>
      </c>
      <c r="AC251" s="149">
        <f t="shared" si="626"/>
        <v>0</v>
      </c>
      <c r="AD251" s="149">
        <f t="shared" si="626"/>
        <v>0</v>
      </c>
      <c r="AE251" s="149">
        <f t="shared" si="626"/>
        <v>0</v>
      </c>
      <c r="AF251" s="149">
        <f t="shared" si="626"/>
        <v>0</v>
      </c>
      <c r="AG251" s="149">
        <f t="shared" si="626"/>
        <v>0</v>
      </c>
      <c r="AH251" s="149">
        <f t="shared" si="626"/>
        <v>0</v>
      </c>
      <c r="AI251" s="149">
        <f t="shared" si="626"/>
        <v>0</v>
      </c>
      <c r="AJ251" s="149">
        <f t="shared" si="626"/>
        <v>0</v>
      </c>
      <c r="AK251" s="149">
        <f t="shared" si="626"/>
        <v>0</v>
      </c>
      <c r="AL251" s="149">
        <f t="shared" si="626"/>
        <v>0</v>
      </c>
      <c r="AM251" s="149">
        <f t="shared" si="626"/>
        <v>0</v>
      </c>
      <c r="AN251" s="149">
        <f t="shared" si="626"/>
        <v>0</v>
      </c>
      <c r="AO251" s="149">
        <f t="shared" si="626"/>
        <v>0</v>
      </c>
      <c r="AP251" s="149">
        <f t="shared" si="626"/>
        <v>0</v>
      </c>
      <c r="AQ251" s="149">
        <f t="shared" si="626"/>
        <v>0</v>
      </c>
      <c r="AR251" s="149">
        <f t="shared" si="626"/>
        <v>0</v>
      </c>
      <c r="AS251" s="149">
        <f t="shared" si="626"/>
        <v>0</v>
      </c>
      <c r="AT251" s="149">
        <f t="shared" si="626"/>
        <v>0</v>
      </c>
      <c r="AU251" s="149">
        <f t="shared" si="626"/>
        <v>0</v>
      </c>
      <c r="AV251" s="149">
        <f t="shared" si="626"/>
        <v>0</v>
      </c>
      <c r="AW251" s="149">
        <f t="shared" si="626"/>
        <v>0</v>
      </c>
      <c r="AX251" s="149">
        <f t="shared" si="626"/>
        <v>0</v>
      </c>
      <c r="AY251" s="149">
        <f t="shared" si="626"/>
        <v>0</v>
      </c>
      <c r="AZ251" s="149">
        <f t="shared" si="626"/>
        <v>0</v>
      </c>
      <c r="BA251" s="149">
        <f t="shared" si="626"/>
        <v>0</v>
      </c>
      <c r="BB251" s="149">
        <f t="shared" ref="BB251:CG251" si="627">(BB$14&lt;$J251)*BA251*(1+$G251*($H251=BB$16))+(BB$14=$J251)*$M251*$E251+(BB$14&gt;$J251)*BA251*(1+$N251*($O251=BB$16))</f>
        <v>0</v>
      </c>
      <c r="BC251" s="149">
        <f t="shared" si="627"/>
        <v>0</v>
      </c>
      <c r="BD251" s="149">
        <f t="shared" si="627"/>
        <v>0</v>
      </c>
      <c r="BE251" s="149">
        <f t="shared" si="627"/>
        <v>0</v>
      </c>
      <c r="BF251" s="149">
        <f t="shared" si="627"/>
        <v>0</v>
      </c>
      <c r="BG251" s="149">
        <f t="shared" si="627"/>
        <v>0</v>
      </c>
      <c r="BH251" s="149">
        <f t="shared" si="627"/>
        <v>0</v>
      </c>
      <c r="BI251" s="149">
        <f t="shared" si="627"/>
        <v>0</v>
      </c>
      <c r="BJ251" s="149">
        <f t="shared" si="627"/>
        <v>0</v>
      </c>
      <c r="BK251" s="149">
        <f t="shared" si="627"/>
        <v>0</v>
      </c>
      <c r="BL251" s="149">
        <f t="shared" si="627"/>
        <v>0</v>
      </c>
      <c r="BM251" s="149">
        <f t="shared" si="627"/>
        <v>0</v>
      </c>
      <c r="BN251" s="149">
        <f t="shared" si="627"/>
        <v>0</v>
      </c>
      <c r="BO251" s="149">
        <f t="shared" si="627"/>
        <v>0</v>
      </c>
      <c r="BP251" s="149">
        <f t="shared" si="627"/>
        <v>0</v>
      </c>
      <c r="BQ251" s="149">
        <f t="shared" si="627"/>
        <v>0</v>
      </c>
      <c r="BR251" s="149">
        <f t="shared" si="627"/>
        <v>0</v>
      </c>
      <c r="BS251" s="149">
        <f t="shared" si="627"/>
        <v>0</v>
      </c>
      <c r="BT251" s="149">
        <f t="shared" si="627"/>
        <v>0</v>
      </c>
      <c r="BU251" s="149">
        <f t="shared" si="627"/>
        <v>0</v>
      </c>
      <c r="BV251" s="149">
        <f t="shared" si="627"/>
        <v>0</v>
      </c>
      <c r="BW251" s="149">
        <f t="shared" si="627"/>
        <v>0</v>
      </c>
      <c r="BX251" s="149">
        <f t="shared" si="627"/>
        <v>0</v>
      </c>
      <c r="BY251" s="149">
        <f t="shared" si="627"/>
        <v>0</v>
      </c>
      <c r="BZ251" s="149">
        <f t="shared" si="627"/>
        <v>0</v>
      </c>
      <c r="CA251" s="149">
        <f t="shared" si="627"/>
        <v>0</v>
      </c>
      <c r="CB251" s="149">
        <f t="shared" si="627"/>
        <v>0</v>
      </c>
      <c r="CC251" s="149">
        <f t="shared" si="627"/>
        <v>0</v>
      </c>
      <c r="CD251" s="149">
        <f t="shared" si="627"/>
        <v>0</v>
      </c>
      <c r="CE251" s="149">
        <f t="shared" si="627"/>
        <v>0</v>
      </c>
      <c r="CF251" s="149">
        <f t="shared" si="627"/>
        <v>0</v>
      </c>
      <c r="CG251" s="149">
        <f t="shared" si="627"/>
        <v>0</v>
      </c>
      <c r="CH251" s="149">
        <f t="shared" ref="CH251:DM251" si="628">(CH$14&lt;$J251)*CG251*(1+$G251*($H251=CH$16))+(CH$14=$J251)*$M251*$E251+(CH$14&gt;$J251)*CG251*(1+$N251*($O251=CH$16))</f>
        <v>0</v>
      </c>
      <c r="CI251" s="149">
        <f t="shared" si="628"/>
        <v>0</v>
      </c>
      <c r="CJ251" s="149">
        <f t="shared" si="628"/>
        <v>0</v>
      </c>
      <c r="CK251" s="149">
        <f t="shared" si="628"/>
        <v>0</v>
      </c>
      <c r="CL251" s="149">
        <f t="shared" si="628"/>
        <v>0</v>
      </c>
      <c r="CM251" s="149">
        <f t="shared" si="628"/>
        <v>0</v>
      </c>
      <c r="CN251" s="149">
        <f t="shared" si="628"/>
        <v>0</v>
      </c>
      <c r="CO251" s="149">
        <f t="shared" si="628"/>
        <v>0</v>
      </c>
      <c r="CP251" s="149">
        <f t="shared" si="628"/>
        <v>0</v>
      </c>
      <c r="CQ251" s="149">
        <f t="shared" si="628"/>
        <v>0</v>
      </c>
      <c r="CR251" s="149">
        <f t="shared" si="628"/>
        <v>0</v>
      </c>
      <c r="CS251" s="149">
        <f t="shared" si="628"/>
        <v>0</v>
      </c>
      <c r="CT251" s="149">
        <f t="shared" si="628"/>
        <v>0</v>
      </c>
      <c r="CU251" s="149">
        <f t="shared" si="628"/>
        <v>0</v>
      </c>
      <c r="CV251" s="149">
        <f t="shared" si="628"/>
        <v>0</v>
      </c>
      <c r="CW251" s="149">
        <f t="shared" si="628"/>
        <v>0</v>
      </c>
      <c r="CX251" s="149">
        <f t="shared" si="628"/>
        <v>0</v>
      </c>
      <c r="CY251" s="149">
        <f t="shared" si="628"/>
        <v>0</v>
      </c>
      <c r="CZ251" s="149">
        <f t="shared" si="628"/>
        <v>0</v>
      </c>
      <c r="DA251" s="149">
        <f t="shared" si="628"/>
        <v>0</v>
      </c>
      <c r="DB251" s="149">
        <f t="shared" si="628"/>
        <v>0</v>
      </c>
      <c r="DC251" s="149">
        <f t="shared" si="628"/>
        <v>0</v>
      </c>
      <c r="DD251" s="149">
        <f t="shared" si="628"/>
        <v>0</v>
      </c>
      <c r="DE251" s="149">
        <f t="shared" si="628"/>
        <v>0</v>
      </c>
      <c r="DF251" s="149">
        <f t="shared" si="628"/>
        <v>0</v>
      </c>
      <c r="DG251" s="149">
        <f t="shared" si="628"/>
        <v>0</v>
      </c>
      <c r="DH251" s="149">
        <f t="shared" si="628"/>
        <v>0</v>
      </c>
      <c r="DI251" s="149">
        <f t="shared" si="628"/>
        <v>0</v>
      </c>
      <c r="DJ251" s="149">
        <f t="shared" si="628"/>
        <v>0</v>
      </c>
      <c r="DK251" s="149">
        <f t="shared" si="628"/>
        <v>0</v>
      </c>
      <c r="DL251" s="149">
        <f t="shared" si="628"/>
        <v>0</v>
      </c>
      <c r="DM251" s="149">
        <f t="shared" si="628"/>
        <v>0</v>
      </c>
      <c r="DN251" s="149">
        <f t="shared" ref="DN251:EV251" si="629">(DN$14&lt;$J251)*DM251*(1+$G251*($H251=DN$16))+(DN$14=$J251)*$M251*$E251+(DN$14&gt;$J251)*DM251*(1+$N251*($O251=DN$16))</f>
        <v>0</v>
      </c>
      <c r="DO251" s="149">
        <f t="shared" si="629"/>
        <v>0</v>
      </c>
      <c r="DP251" s="149">
        <f t="shared" si="629"/>
        <v>0</v>
      </c>
      <c r="DQ251" s="149">
        <f t="shared" si="629"/>
        <v>0</v>
      </c>
      <c r="DR251" s="149">
        <f t="shared" si="629"/>
        <v>0</v>
      </c>
      <c r="DS251" s="149">
        <f t="shared" si="629"/>
        <v>0</v>
      </c>
      <c r="DT251" s="149">
        <f t="shared" si="629"/>
        <v>0</v>
      </c>
      <c r="DU251" s="149">
        <f t="shared" si="629"/>
        <v>0</v>
      </c>
      <c r="DV251" s="149">
        <f t="shared" si="629"/>
        <v>0</v>
      </c>
      <c r="DW251" s="149">
        <f t="shared" si="629"/>
        <v>0</v>
      </c>
      <c r="DX251" s="149">
        <f t="shared" si="629"/>
        <v>0</v>
      </c>
      <c r="DY251" s="149">
        <f t="shared" si="629"/>
        <v>0</v>
      </c>
      <c r="DZ251" s="149">
        <f t="shared" si="629"/>
        <v>0</v>
      </c>
      <c r="EA251" s="149">
        <f t="shared" si="629"/>
        <v>0</v>
      </c>
      <c r="EB251" s="149">
        <f t="shared" si="629"/>
        <v>0</v>
      </c>
      <c r="EC251" s="149">
        <f t="shared" si="629"/>
        <v>0</v>
      </c>
      <c r="ED251" s="149">
        <f t="shared" si="629"/>
        <v>0</v>
      </c>
      <c r="EE251" s="149">
        <f t="shared" si="629"/>
        <v>0</v>
      </c>
      <c r="EF251" s="149">
        <f t="shared" si="629"/>
        <v>0</v>
      </c>
      <c r="EG251" s="149">
        <f t="shared" si="629"/>
        <v>0</v>
      </c>
      <c r="EH251" s="149">
        <f t="shared" si="629"/>
        <v>0</v>
      </c>
      <c r="EI251" s="149">
        <f t="shared" si="629"/>
        <v>0</v>
      </c>
      <c r="EJ251" s="149">
        <f t="shared" si="629"/>
        <v>0</v>
      </c>
      <c r="EK251" s="149">
        <f t="shared" si="629"/>
        <v>0</v>
      </c>
      <c r="EL251" s="149">
        <f t="shared" si="629"/>
        <v>0</v>
      </c>
      <c r="EM251" s="149">
        <f t="shared" si="629"/>
        <v>0</v>
      </c>
      <c r="EN251" s="149">
        <f t="shared" si="629"/>
        <v>0</v>
      </c>
      <c r="EO251" s="149">
        <f t="shared" si="629"/>
        <v>0</v>
      </c>
      <c r="EP251" s="149">
        <f t="shared" si="629"/>
        <v>0</v>
      </c>
      <c r="EQ251" s="149">
        <f t="shared" si="629"/>
        <v>0</v>
      </c>
      <c r="ER251" s="149">
        <f t="shared" si="629"/>
        <v>0</v>
      </c>
      <c r="ES251" s="149">
        <f t="shared" si="629"/>
        <v>0</v>
      </c>
      <c r="ET251" s="149">
        <f t="shared" si="629"/>
        <v>0</v>
      </c>
      <c r="EU251" s="149">
        <f t="shared" si="629"/>
        <v>0</v>
      </c>
      <c r="EV251" s="149">
        <f t="shared" si="629"/>
        <v>0</v>
      </c>
      <c r="EW251" s="149">
        <f t="shared" si="479"/>
        <v>0</v>
      </c>
      <c r="EX251" s="149">
        <f t="shared" si="480"/>
        <v>0</v>
      </c>
      <c r="EY251" s="149">
        <f t="shared" si="481"/>
        <v>0</v>
      </c>
      <c r="EZ251" s="149">
        <f t="shared" si="482"/>
        <v>0</v>
      </c>
      <c r="FA251" s="149">
        <f t="shared" si="483"/>
        <v>0</v>
      </c>
      <c r="FB251" s="149">
        <f t="shared" si="484"/>
        <v>0</v>
      </c>
    </row>
    <row r="252" spans="2:158" ht="11.25" customHeight="1" outlineLevel="1" x14ac:dyDescent="0.2">
      <c r="B252" s="149"/>
      <c r="C252" s="288">
        <f t="shared" si="543"/>
        <v>38</v>
      </c>
      <c r="D252" s="288">
        <f t="shared" si="543"/>
        <v>0</v>
      </c>
      <c r="E252" s="291">
        <f t="shared" si="543"/>
        <v>0</v>
      </c>
      <c r="F252" s="297"/>
      <c r="G252" s="385"/>
      <c r="H252" s="185">
        <f t="shared" ref="H252:J252" si="630">H202</f>
        <v>2</v>
      </c>
      <c r="I252" s="292">
        <f t="shared" si="630"/>
        <v>31</v>
      </c>
      <c r="J252" s="289">
        <f t="shared" si="630"/>
        <v>43404</v>
      </c>
      <c r="K252" s="298"/>
      <c r="L252" s="187">
        <f t="shared" si="471"/>
        <v>0</v>
      </c>
      <c r="M252" s="186">
        <f t="shared" si="544"/>
        <v>0</v>
      </c>
      <c r="N252" s="385"/>
      <c r="O252" s="185">
        <f t="shared" si="474"/>
        <v>10</v>
      </c>
      <c r="R252" s="186"/>
      <c r="S252" s="186"/>
      <c r="T252" s="149"/>
      <c r="U252" s="149">
        <f t="shared" si="545"/>
        <v>0</v>
      </c>
      <c r="V252" s="149">
        <f t="shared" ref="V252:BA252" si="631">(V$14&lt;$J252)*U252*(1+$G252*($H252=V$16))+(V$14=$J252)*$M252*$E252+(V$14&gt;$J252)*U252*(1+$N252*($O252=V$16))</f>
        <v>0</v>
      </c>
      <c r="W252" s="149">
        <f t="shared" si="631"/>
        <v>0</v>
      </c>
      <c r="X252" s="149">
        <f t="shared" si="631"/>
        <v>0</v>
      </c>
      <c r="Y252" s="149">
        <f t="shared" si="631"/>
        <v>0</v>
      </c>
      <c r="Z252" s="149">
        <f t="shared" si="631"/>
        <v>0</v>
      </c>
      <c r="AA252" s="149">
        <f t="shared" si="631"/>
        <v>0</v>
      </c>
      <c r="AB252" s="149">
        <f t="shared" si="631"/>
        <v>0</v>
      </c>
      <c r="AC252" s="149">
        <f t="shared" si="631"/>
        <v>0</v>
      </c>
      <c r="AD252" s="149">
        <f t="shared" si="631"/>
        <v>0</v>
      </c>
      <c r="AE252" s="149">
        <f t="shared" si="631"/>
        <v>0</v>
      </c>
      <c r="AF252" s="149">
        <f t="shared" si="631"/>
        <v>0</v>
      </c>
      <c r="AG252" s="149">
        <f t="shared" si="631"/>
        <v>0</v>
      </c>
      <c r="AH252" s="149">
        <f t="shared" si="631"/>
        <v>0</v>
      </c>
      <c r="AI252" s="149">
        <f t="shared" si="631"/>
        <v>0</v>
      </c>
      <c r="AJ252" s="149">
        <f t="shared" si="631"/>
        <v>0</v>
      </c>
      <c r="AK252" s="149">
        <f t="shared" si="631"/>
        <v>0</v>
      </c>
      <c r="AL252" s="149">
        <f t="shared" si="631"/>
        <v>0</v>
      </c>
      <c r="AM252" s="149">
        <f t="shared" si="631"/>
        <v>0</v>
      </c>
      <c r="AN252" s="149">
        <f t="shared" si="631"/>
        <v>0</v>
      </c>
      <c r="AO252" s="149">
        <f t="shared" si="631"/>
        <v>0</v>
      </c>
      <c r="AP252" s="149">
        <f t="shared" si="631"/>
        <v>0</v>
      </c>
      <c r="AQ252" s="149">
        <f t="shared" si="631"/>
        <v>0</v>
      </c>
      <c r="AR252" s="149">
        <f t="shared" si="631"/>
        <v>0</v>
      </c>
      <c r="AS252" s="149">
        <f t="shared" si="631"/>
        <v>0</v>
      </c>
      <c r="AT252" s="149">
        <f t="shared" si="631"/>
        <v>0</v>
      </c>
      <c r="AU252" s="149">
        <f t="shared" si="631"/>
        <v>0</v>
      </c>
      <c r="AV252" s="149">
        <f t="shared" si="631"/>
        <v>0</v>
      </c>
      <c r="AW252" s="149">
        <f t="shared" si="631"/>
        <v>0</v>
      </c>
      <c r="AX252" s="149">
        <f t="shared" si="631"/>
        <v>0</v>
      </c>
      <c r="AY252" s="149">
        <f t="shared" si="631"/>
        <v>0</v>
      </c>
      <c r="AZ252" s="149">
        <f t="shared" si="631"/>
        <v>0</v>
      </c>
      <c r="BA252" s="149">
        <f t="shared" si="631"/>
        <v>0</v>
      </c>
      <c r="BB252" s="149">
        <f t="shared" ref="BB252:CG252" si="632">(BB$14&lt;$J252)*BA252*(1+$G252*($H252=BB$16))+(BB$14=$J252)*$M252*$E252+(BB$14&gt;$J252)*BA252*(1+$N252*($O252=BB$16))</f>
        <v>0</v>
      </c>
      <c r="BC252" s="149">
        <f t="shared" si="632"/>
        <v>0</v>
      </c>
      <c r="BD252" s="149">
        <f t="shared" si="632"/>
        <v>0</v>
      </c>
      <c r="BE252" s="149">
        <f t="shared" si="632"/>
        <v>0</v>
      </c>
      <c r="BF252" s="149">
        <f t="shared" si="632"/>
        <v>0</v>
      </c>
      <c r="BG252" s="149">
        <f t="shared" si="632"/>
        <v>0</v>
      </c>
      <c r="BH252" s="149">
        <f t="shared" si="632"/>
        <v>0</v>
      </c>
      <c r="BI252" s="149">
        <f t="shared" si="632"/>
        <v>0</v>
      </c>
      <c r="BJ252" s="149">
        <f t="shared" si="632"/>
        <v>0</v>
      </c>
      <c r="BK252" s="149">
        <f t="shared" si="632"/>
        <v>0</v>
      </c>
      <c r="BL252" s="149">
        <f t="shared" si="632"/>
        <v>0</v>
      </c>
      <c r="BM252" s="149">
        <f t="shared" si="632"/>
        <v>0</v>
      </c>
      <c r="BN252" s="149">
        <f t="shared" si="632"/>
        <v>0</v>
      </c>
      <c r="BO252" s="149">
        <f t="shared" si="632"/>
        <v>0</v>
      </c>
      <c r="BP252" s="149">
        <f t="shared" si="632"/>
        <v>0</v>
      </c>
      <c r="BQ252" s="149">
        <f t="shared" si="632"/>
        <v>0</v>
      </c>
      <c r="BR252" s="149">
        <f t="shared" si="632"/>
        <v>0</v>
      </c>
      <c r="BS252" s="149">
        <f t="shared" si="632"/>
        <v>0</v>
      </c>
      <c r="BT252" s="149">
        <f t="shared" si="632"/>
        <v>0</v>
      </c>
      <c r="BU252" s="149">
        <f t="shared" si="632"/>
        <v>0</v>
      </c>
      <c r="BV252" s="149">
        <f t="shared" si="632"/>
        <v>0</v>
      </c>
      <c r="BW252" s="149">
        <f t="shared" si="632"/>
        <v>0</v>
      </c>
      <c r="BX252" s="149">
        <f t="shared" si="632"/>
        <v>0</v>
      </c>
      <c r="BY252" s="149">
        <f t="shared" si="632"/>
        <v>0</v>
      </c>
      <c r="BZ252" s="149">
        <f t="shared" si="632"/>
        <v>0</v>
      </c>
      <c r="CA252" s="149">
        <f t="shared" si="632"/>
        <v>0</v>
      </c>
      <c r="CB252" s="149">
        <f t="shared" si="632"/>
        <v>0</v>
      </c>
      <c r="CC252" s="149">
        <f t="shared" si="632"/>
        <v>0</v>
      </c>
      <c r="CD252" s="149">
        <f t="shared" si="632"/>
        <v>0</v>
      </c>
      <c r="CE252" s="149">
        <f t="shared" si="632"/>
        <v>0</v>
      </c>
      <c r="CF252" s="149">
        <f t="shared" si="632"/>
        <v>0</v>
      </c>
      <c r="CG252" s="149">
        <f t="shared" si="632"/>
        <v>0</v>
      </c>
      <c r="CH252" s="149">
        <f t="shared" ref="CH252:DM252" si="633">(CH$14&lt;$J252)*CG252*(1+$G252*($H252=CH$16))+(CH$14=$J252)*$M252*$E252+(CH$14&gt;$J252)*CG252*(1+$N252*($O252=CH$16))</f>
        <v>0</v>
      </c>
      <c r="CI252" s="149">
        <f t="shared" si="633"/>
        <v>0</v>
      </c>
      <c r="CJ252" s="149">
        <f t="shared" si="633"/>
        <v>0</v>
      </c>
      <c r="CK252" s="149">
        <f t="shared" si="633"/>
        <v>0</v>
      </c>
      <c r="CL252" s="149">
        <f t="shared" si="633"/>
        <v>0</v>
      </c>
      <c r="CM252" s="149">
        <f t="shared" si="633"/>
        <v>0</v>
      </c>
      <c r="CN252" s="149">
        <f t="shared" si="633"/>
        <v>0</v>
      </c>
      <c r="CO252" s="149">
        <f t="shared" si="633"/>
        <v>0</v>
      </c>
      <c r="CP252" s="149">
        <f t="shared" si="633"/>
        <v>0</v>
      </c>
      <c r="CQ252" s="149">
        <f t="shared" si="633"/>
        <v>0</v>
      </c>
      <c r="CR252" s="149">
        <f t="shared" si="633"/>
        <v>0</v>
      </c>
      <c r="CS252" s="149">
        <f t="shared" si="633"/>
        <v>0</v>
      </c>
      <c r="CT252" s="149">
        <f t="shared" si="633"/>
        <v>0</v>
      </c>
      <c r="CU252" s="149">
        <f t="shared" si="633"/>
        <v>0</v>
      </c>
      <c r="CV252" s="149">
        <f t="shared" si="633"/>
        <v>0</v>
      </c>
      <c r="CW252" s="149">
        <f t="shared" si="633"/>
        <v>0</v>
      </c>
      <c r="CX252" s="149">
        <f t="shared" si="633"/>
        <v>0</v>
      </c>
      <c r="CY252" s="149">
        <f t="shared" si="633"/>
        <v>0</v>
      </c>
      <c r="CZ252" s="149">
        <f t="shared" si="633"/>
        <v>0</v>
      </c>
      <c r="DA252" s="149">
        <f t="shared" si="633"/>
        <v>0</v>
      </c>
      <c r="DB252" s="149">
        <f t="shared" si="633"/>
        <v>0</v>
      </c>
      <c r="DC252" s="149">
        <f t="shared" si="633"/>
        <v>0</v>
      </c>
      <c r="DD252" s="149">
        <f t="shared" si="633"/>
        <v>0</v>
      </c>
      <c r="DE252" s="149">
        <f t="shared" si="633"/>
        <v>0</v>
      </c>
      <c r="DF252" s="149">
        <f t="shared" si="633"/>
        <v>0</v>
      </c>
      <c r="DG252" s="149">
        <f t="shared" si="633"/>
        <v>0</v>
      </c>
      <c r="DH252" s="149">
        <f t="shared" si="633"/>
        <v>0</v>
      </c>
      <c r="DI252" s="149">
        <f t="shared" si="633"/>
        <v>0</v>
      </c>
      <c r="DJ252" s="149">
        <f t="shared" si="633"/>
        <v>0</v>
      </c>
      <c r="DK252" s="149">
        <f t="shared" si="633"/>
        <v>0</v>
      </c>
      <c r="DL252" s="149">
        <f t="shared" si="633"/>
        <v>0</v>
      </c>
      <c r="DM252" s="149">
        <f t="shared" si="633"/>
        <v>0</v>
      </c>
      <c r="DN252" s="149">
        <f t="shared" ref="DN252:EV252" si="634">(DN$14&lt;$J252)*DM252*(1+$G252*($H252=DN$16))+(DN$14=$J252)*$M252*$E252+(DN$14&gt;$J252)*DM252*(1+$N252*($O252=DN$16))</f>
        <v>0</v>
      </c>
      <c r="DO252" s="149">
        <f t="shared" si="634"/>
        <v>0</v>
      </c>
      <c r="DP252" s="149">
        <f t="shared" si="634"/>
        <v>0</v>
      </c>
      <c r="DQ252" s="149">
        <f t="shared" si="634"/>
        <v>0</v>
      </c>
      <c r="DR252" s="149">
        <f t="shared" si="634"/>
        <v>0</v>
      </c>
      <c r="DS252" s="149">
        <f t="shared" si="634"/>
        <v>0</v>
      </c>
      <c r="DT252" s="149">
        <f t="shared" si="634"/>
        <v>0</v>
      </c>
      <c r="DU252" s="149">
        <f t="shared" si="634"/>
        <v>0</v>
      </c>
      <c r="DV252" s="149">
        <f t="shared" si="634"/>
        <v>0</v>
      </c>
      <c r="DW252" s="149">
        <f t="shared" si="634"/>
        <v>0</v>
      </c>
      <c r="DX252" s="149">
        <f t="shared" si="634"/>
        <v>0</v>
      </c>
      <c r="DY252" s="149">
        <f t="shared" si="634"/>
        <v>0</v>
      </c>
      <c r="DZ252" s="149">
        <f t="shared" si="634"/>
        <v>0</v>
      </c>
      <c r="EA252" s="149">
        <f t="shared" si="634"/>
        <v>0</v>
      </c>
      <c r="EB252" s="149">
        <f t="shared" si="634"/>
        <v>0</v>
      </c>
      <c r="EC252" s="149">
        <f t="shared" si="634"/>
        <v>0</v>
      </c>
      <c r="ED252" s="149">
        <f t="shared" si="634"/>
        <v>0</v>
      </c>
      <c r="EE252" s="149">
        <f t="shared" si="634"/>
        <v>0</v>
      </c>
      <c r="EF252" s="149">
        <f t="shared" si="634"/>
        <v>0</v>
      </c>
      <c r="EG252" s="149">
        <f t="shared" si="634"/>
        <v>0</v>
      </c>
      <c r="EH252" s="149">
        <f t="shared" si="634"/>
        <v>0</v>
      </c>
      <c r="EI252" s="149">
        <f t="shared" si="634"/>
        <v>0</v>
      </c>
      <c r="EJ252" s="149">
        <f t="shared" si="634"/>
        <v>0</v>
      </c>
      <c r="EK252" s="149">
        <f t="shared" si="634"/>
        <v>0</v>
      </c>
      <c r="EL252" s="149">
        <f t="shared" si="634"/>
        <v>0</v>
      </c>
      <c r="EM252" s="149">
        <f t="shared" si="634"/>
        <v>0</v>
      </c>
      <c r="EN252" s="149">
        <f t="shared" si="634"/>
        <v>0</v>
      </c>
      <c r="EO252" s="149">
        <f t="shared" si="634"/>
        <v>0</v>
      </c>
      <c r="EP252" s="149">
        <f t="shared" si="634"/>
        <v>0</v>
      </c>
      <c r="EQ252" s="149">
        <f t="shared" si="634"/>
        <v>0</v>
      </c>
      <c r="ER252" s="149">
        <f t="shared" si="634"/>
        <v>0</v>
      </c>
      <c r="ES252" s="149">
        <f t="shared" si="634"/>
        <v>0</v>
      </c>
      <c r="ET252" s="149">
        <f t="shared" si="634"/>
        <v>0</v>
      </c>
      <c r="EU252" s="149">
        <f t="shared" si="634"/>
        <v>0</v>
      </c>
      <c r="EV252" s="149">
        <f t="shared" si="634"/>
        <v>0</v>
      </c>
      <c r="EW252" s="149">
        <f t="shared" si="479"/>
        <v>0</v>
      </c>
      <c r="EX252" s="149">
        <f t="shared" si="480"/>
        <v>0</v>
      </c>
      <c r="EY252" s="149">
        <f t="shared" si="481"/>
        <v>0</v>
      </c>
      <c r="EZ252" s="149">
        <f t="shared" si="482"/>
        <v>0</v>
      </c>
      <c r="FA252" s="149">
        <f t="shared" si="483"/>
        <v>0</v>
      </c>
      <c r="FB252" s="149">
        <f t="shared" si="484"/>
        <v>0</v>
      </c>
    </row>
    <row r="253" spans="2:158" ht="11.25" customHeight="1" outlineLevel="1" x14ac:dyDescent="0.2">
      <c r="B253" s="149"/>
      <c r="C253" s="288">
        <f t="shared" si="543"/>
        <v>39</v>
      </c>
      <c r="D253" s="288">
        <f t="shared" si="543"/>
        <v>0</v>
      </c>
      <c r="E253" s="291">
        <f t="shared" si="543"/>
        <v>0</v>
      </c>
      <c r="F253" s="297"/>
      <c r="G253" s="385"/>
      <c r="H253" s="185">
        <f t="shared" ref="H253:J253" si="635">H203</f>
        <v>2</v>
      </c>
      <c r="I253" s="292">
        <f t="shared" si="635"/>
        <v>31</v>
      </c>
      <c r="J253" s="289">
        <f t="shared" si="635"/>
        <v>43404</v>
      </c>
      <c r="K253" s="298"/>
      <c r="L253" s="187">
        <f t="shared" si="471"/>
        <v>0</v>
      </c>
      <c r="M253" s="186">
        <f t="shared" si="544"/>
        <v>0</v>
      </c>
      <c r="N253" s="385"/>
      <c r="O253" s="185">
        <f t="shared" si="474"/>
        <v>10</v>
      </c>
      <c r="R253" s="186"/>
      <c r="S253" s="186"/>
      <c r="T253" s="149"/>
      <c r="U253" s="149">
        <f t="shared" si="545"/>
        <v>0</v>
      </c>
      <c r="V253" s="149">
        <f t="shared" ref="V253:BA253" si="636">(V$14&lt;$J253)*U253*(1+$G253*($H253=V$16))+(V$14=$J253)*$M253*$E253+(V$14&gt;$J253)*U253*(1+$N253*($O253=V$16))</f>
        <v>0</v>
      </c>
      <c r="W253" s="149">
        <f t="shared" si="636"/>
        <v>0</v>
      </c>
      <c r="X253" s="149">
        <f t="shared" si="636"/>
        <v>0</v>
      </c>
      <c r="Y253" s="149">
        <f t="shared" si="636"/>
        <v>0</v>
      </c>
      <c r="Z253" s="149">
        <f t="shared" si="636"/>
        <v>0</v>
      </c>
      <c r="AA253" s="149">
        <f t="shared" si="636"/>
        <v>0</v>
      </c>
      <c r="AB253" s="149">
        <f t="shared" si="636"/>
        <v>0</v>
      </c>
      <c r="AC253" s="149">
        <f t="shared" si="636"/>
        <v>0</v>
      </c>
      <c r="AD253" s="149">
        <f t="shared" si="636"/>
        <v>0</v>
      </c>
      <c r="AE253" s="149">
        <f t="shared" si="636"/>
        <v>0</v>
      </c>
      <c r="AF253" s="149">
        <f t="shared" si="636"/>
        <v>0</v>
      </c>
      <c r="AG253" s="149">
        <f t="shared" si="636"/>
        <v>0</v>
      </c>
      <c r="AH253" s="149">
        <f t="shared" si="636"/>
        <v>0</v>
      </c>
      <c r="AI253" s="149">
        <f t="shared" si="636"/>
        <v>0</v>
      </c>
      <c r="AJ253" s="149">
        <f t="shared" si="636"/>
        <v>0</v>
      </c>
      <c r="AK253" s="149">
        <f t="shared" si="636"/>
        <v>0</v>
      </c>
      <c r="AL253" s="149">
        <f t="shared" si="636"/>
        <v>0</v>
      </c>
      <c r="AM253" s="149">
        <f t="shared" si="636"/>
        <v>0</v>
      </c>
      <c r="AN253" s="149">
        <f t="shared" si="636"/>
        <v>0</v>
      </c>
      <c r="AO253" s="149">
        <f t="shared" si="636"/>
        <v>0</v>
      </c>
      <c r="AP253" s="149">
        <f t="shared" si="636"/>
        <v>0</v>
      </c>
      <c r="AQ253" s="149">
        <f t="shared" si="636"/>
        <v>0</v>
      </c>
      <c r="AR253" s="149">
        <f t="shared" si="636"/>
        <v>0</v>
      </c>
      <c r="AS253" s="149">
        <f t="shared" si="636"/>
        <v>0</v>
      </c>
      <c r="AT253" s="149">
        <f t="shared" si="636"/>
        <v>0</v>
      </c>
      <c r="AU253" s="149">
        <f t="shared" si="636"/>
        <v>0</v>
      </c>
      <c r="AV253" s="149">
        <f t="shared" si="636"/>
        <v>0</v>
      </c>
      <c r="AW253" s="149">
        <f t="shared" si="636"/>
        <v>0</v>
      </c>
      <c r="AX253" s="149">
        <f t="shared" si="636"/>
        <v>0</v>
      </c>
      <c r="AY253" s="149">
        <f t="shared" si="636"/>
        <v>0</v>
      </c>
      <c r="AZ253" s="149">
        <f t="shared" si="636"/>
        <v>0</v>
      </c>
      <c r="BA253" s="149">
        <f t="shared" si="636"/>
        <v>0</v>
      </c>
      <c r="BB253" s="149">
        <f t="shared" ref="BB253:CG253" si="637">(BB$14&lt;$J253)*BA253*(1+$G253*($H253=BB$16))+(BB$14=$J253)*$M253*$E253+(BB$14&gt;$J253)*BA253*(1+$N253*($O253=BB$16))</f>
        <v>0</v>
      </c>
      <c r="BC253" s="149">
        <f t="shared" si="637"/>
        <v>0</v>
      </c>
      <c r="BD253" s="149">
        <f t="shared" si="637"/>
        <v>0</v>
      </c>
      <c r="BE253" s="149">
        <f t="shared" si="637"/>
        <v>0</v>
      </c>
      <c r="BF253" s="149">
        <f t="shared" si="637"/>
        <v>0</v>
      </c>
      <c r="BG253" s="149">
        <f t="shared" si="637"/>
        <v>0</v>
      </c>
      <c r="BH253" s="149">
        <f t="shared" si="637"/>
        <v>0</v>
      </c>
      <c r="BI253" s="149">
        <f t="shared" si="637"/>
        <v>0</v>
      </c>
      <c r="BJ253" s="149">
        <f t="shared" si="637"/>
        <v>0</v>
      </c>
      <c r="BK253" s="149">
        <f t="shared" si="637"/>
        <v>0</v>
      </c>
      <c r="BL253" s="149">
        <f t="shared" si="637"/>
        <v>0</v>
      </c>
      <c r="BM253" s="149">
        <f t="shared" si="637"/>
        <v>0</v>
      </c>
      <c r="BN253" s="149">
        <f t="shared" si="637"/>
        <v>0</v>
      </c>
      <c r="BO253" s="149">
        <f t="shared" si="637"/>
        <v>0</v>
      </c>
      <c r="BP253" s="149">
        <f t="shared" si="637"/>
        <v>0</v>
      </c>
      <c r="BQ253" s="149">
        <f t="shared" si="637"/>
        <v>0</v>
      </c>
      <c r="BR253" s="149">
        <f t="shared" si="637"/>
        <v>0</v>
      </c>
      <c r="BS253" s="149">
        <f t="shared" si="637"/>
        <v>0</v>
      </c>
      <c r="BT253" s="149">
        <f t="shared" si="637"/>
        <v>0</v>
      </c>
      <c r="BU253" s="149">
        <f t="shared" si="637"/>
        <v>0</v>
      </c>
      <c r="BV253" s="149">
        <f t="shared" si="637"/>
        <v>0</v>
      </c>
      <c r="BW253" s="149">
        <f t="shared" si="637"/>
        <v>0</v>
      </c>
      <c r="BX253" s="149">
        <f t="shared" si="637"/>
        <v>0</v>
      </c>
      <c r="BY253" s="149">
        <f t="shared" si="637"/>
        <v>0</v>
      </c>
      <c r="BZ253" s="149">
        <f t="shared" si="637"/>
        <v>0</v>
      </c>
      <c r="CA253" s="149">
        <f t="shared" si="637"/>
        <v>0</v>
      </c>
      <c r="CB253" s="149">
        <f t="shared" si="637"/>
        <v>0</v>
      </c>
      <c r="CC253" s="149">
        <f t="shared" si="637"/>
        <v>0</v>
      </c>
      <c r="CD253" s="149">
        <f t="shared" si="637"/>
        <v>0</v>
      </c>
      <c r="CE253" s="149">
        <f t="shared" si="637"/>
        <v>0</v>
      </c>
      <c r="CF253" s="149">
        <f t="shared" si="637"/>
        <v>0</v>
      </c>
      <c r="CG253" s="149">
        <f t="shared" si="637"/>
        <v>0</v>
      </c>
      <c r="CH253" s="149">
        <f t="shared" ref="CH253:DM253" si="638">(CH$14&lt;$J253)*CG253*(1+$G253*($H253=CH$16))+(CH$14=$J253)*$M253*$E253+(CH$14&gt;$J253)*CG253*(1+$N253*($O253=CH$16))</f>
        <v>0</v>
      </c>
      <c r="CI253" s="149">
        <f t="shared" si="638"/>
        <v>0</v>
      </c>
      <c r="CJ253" s="149">
        <f t="shared" si="638"/>
        <v>0</v>
      </c>
      <c r="CK253" s="149">
        <f t="shared" si="638"/>
        <v>0</v>
      </c>
      <c r="CL253" s="149">
        <f t="shared" si="638"/>
        <v>0</v>
      </c>
      <c r="CM253" s="149">
        <f t="shared" si="638"/>
        <v>0</v>
      </c>
      <c r="CN253" s="149">
        <f t="shared" si="638"/>
        <v>0</v>
      </c>
      <c r="CO253" s="149">
        <f t="shared" si="638"/>
        <v>0</v>
      </c>
      <c r="CP253" s="149">
        <f t="shared" si="638"/>
        <v>0</v>
      </c>
      <c r="CQ253" s="149">
        <f t="shared" si="638"/>
        <v>0</v>
      </c>
      <c r="CR253" s="149">
        <f t="shared" si="638"/>
        <v>0</v>
      </c>
      <c r="CS253" s="149">
        <f t="shared" si="638"/>
        <v>0</v>
      </c>
      <c r="CT253" s="149">
        <f t="shared" si="638"/>
        <v>0</v>
      </c>
      <c r="CU253" s="149">
        <f t="shared" si="638"/>
        <v>0</v>
      </c>
      <c r="CV253" s="149">
        <f t="shared" si="638"/>
        <v>0</v>
      </c>
      <c r="CW253" s="149">
        <f t="shared" si="638"/>
        <v>0</v>
      </c>
      <c r="CX253" s="149">
        <f t="shared" si="638"/>
        <v>0</v>
      </c>
      <c r="CY253" s="149">
        <f t="shared" si="638"/>
        <v>0</v>
      </c>
      <c r="CZ253" s="149">
        <f t="shared" si="638"/>
        <v>0</v>
      </c>
      <c r="DA253" s="149">
        <f t="shared" si="638"/>
        <v>0</v>
      </c>
      <c r="DB253" s="149">
        <f t="shared" si="638"/>
        <v>0</v>
      </c>
      <c r="DC253" s="149">
        <f t="shared" si="638"/>
        <v>0</v>
      </c>
      <c r="DD253" s="149">
        <f t="shared" si="638"/>
        <v>0</v>
      </c>
      <c r="DE253" s="149">
        <f t="shared" si="638"/>
        <v>0</v>
      </c>
      <c r="DF253" s="149">
        <f t="shared" si="638"/>
        <v>0</v>
      </c>
      <c r="DG253" s="149">
        <f t="shared" si="638"/>
        <v>0</v>
      </c>
      <c r="DH253" s="149">
        <f t="shared" si="638"/>
        <v>0</v>
      </c>
      <c r="DI253" s="149">
        <f t="shared" si="638"/>
        <v>0</v>
      </c>
      <c r="DJ253" s="149">
        <f t="shared" si="638"/>
        <v>0</v>
      </c>
      <c r="DK253" s="149">
        <f t="shared" si="638"/>
        <v>0</v>
      </c>
      <c r="DL253" s="149">
        <f t="shared" si="638"/>
        <v>0</v>
      </c>
      <c r="DM253" s="149">
        <f t="shared" si="638"/>
        <v>0</v>
      </c>
      <c r="DN253" s="149">
        <f t="shared" ref="DN253:EV253" si="639">(DN$14&lt;$J253)*DM253*(1+$G253*($H253=DN$16))+(DN$14=$J253)*$M253*$E253+(DN$14&gt;$J253)*DM253*(1+$N253*($O253=DN$16))</f>
        <v>0</v>
      </c>
      <c r="DO253" s="149">
        <f t="shared" si="639"/>
        <v>0</v>
      </c>
      <c r="DP253" s="149">
        <f t="shared" si="639"/>
        <v>0</v>
      </c>
      <c r="DQ253" s="149">
        <f t="shared" si="639"/>
        <v>0</v>
      </c>
      <c r="DR253" s="149">
        <f t="shared" si="639"/>
        <v>0</v>
      </c>
      <c r="DS253" s="149">
        <f t="shared" si="639"/>
        <v>0</v>
      </c>
      <c r="DT253" s="149">
        <f t="shared" si="639"/>
        <v>0</v>
      </c>
      <c r="DU253" s="149">
        <f t="shared" si="639"/>
        <v>0</v>
      </c>
      <c r="DV253" s="149">
        <f t="shared" si="639"/>
        <v>0</v>
      </c>
      <c r="DW253" s="149">
        <f t="shared" si="639"/>
        <v>0</v>
      </c>
      <c r="DX253" s="149">
        <f t="shared" si="639"/>
        <v>0</v>
      </c>
      <c r="DY253" s="149">
        <f t="shared" si="639"/>
        <v>0</v>
      </c>
      <c r="DZ253" s="149">
        <f t="shared" si="639"/>
        <v>0</v>
      </c>
      <c r="EA253" s="149">
        <f t="shared" si="639"/>
        <v>0</v>
      </c>
      <c r="EB253" s="149">
        <f t="shared" si="639"/>
        <v>0</v>
      </c>
      <c r="EC253" s="149">
        <f t="shared" si="639"/>
        <v>0</v>
      </c>
      <c r="ED253" s="149">
        <f t="shared" si="639"/>
        <v>0</v>
      </c>
      <c r="EE253" s="149">
        <f t="shared" si="639"/>
        <v>0</v>
      </c>
      <c r="EF253" s="149">
        <f t="shared" si="639"/>
        <v>0</v>
      </c>
      <c r="EG253" s="149">
        <f t="shared" si="639"/>
        <v>0</v>
      </c>
      <c r="EH253" s="149">
        <f t="shared" si="639"/>
        <v>0</v>
      </c>
      <c r="EI253" s="149">
        <f t="shared" si="639"/>
        <v>0</v>
      </c>
      <c r="EJ253" s="149">
        <f t="shared" si="639"/>
        <v>0</v>
      </c>
      <c r="EK253" s="149">
        <f t="shared" si="639"/>
        <v>0</v>
      </c>
      <c r="EL253" s="149">
        <f t="shared" si="639"/>
        <v>0</v>
      </c>
      <c r="EM253" s="149">
        <f t="shared" si="639"/>
        <v>0</v>
      </c>
      <c r="EN253" s="149">
        <f t="shared" si="639"/>
        <v>0</v>
      </c>
      <c r="EO253" s="149">
        <f t="shared" si="639"/>
        <v>0</v>
      </c>
      <c r="EP253" s="149">
        <f t="shared" si="639"/>
        <v>0</v>
      </c>
      <c r="EQ253" s="149">
        <f t="shared" si="639"/>
        <v>0</v>
      </c>
      <c r="ER253" s="149">
        <f t="shared" si="639"/>
        <v>0</v>
      </c>
      <c r="ES253" s="149">
        <f t="shared" si="639"/>
        <v>0</v>
      </c>
      <c r="ET253" s="149">
        <f t="shared" si="639"/>
        <v>0</v>
      </c>
      <c r="EU253" s="149">
        <f t="shared" si="639"/>
        <v>0</v>
      </c>
      <c r="EV253" s="149">
        <f t="shared" si="639"/>
        <v>0</v>
      </c>
      <c r="EW253" s="149">
        <f t="shared" si="479"/>
        <v>0</v>
      </c>
      <c r="EX253" s="149">
        <f t="shared" si="480"/>
        <v>0</v>
      </c>
      <c r="EY253" s="149">
        <f t="shared" si="481"/>
        <v>0</v>
      </c>
      <c r="EZ253" s="149">
        <f t="shared" si="482"/>
        <v>0</v>
      </c>
      <c r="FA253" s="149">
        <f t="shared" si="483"/>
        <v>0</v>
      </c>
      <c r="FB253" s="149">
        <f t="shared" si="484"/>
        <v>0</v>
      </c>
    </row>
    <row r="254" spans="2:158" ht="11.25" customHeight="1" outlineLevel="1" x14ac:dyDescent="0.2">
      <c r="B254" s="149"/>
      <c r="C254" s="288">
        <f t="shared" si="543"/>
        <v>40</v>
      </c>
      <c r="D254" s="288">
        <f t="shared" si="543"/>
        <v>0</v>
      </c>
      <c r="E254" s="291">
        <f t="shared" si="543"/>
        <v>0</v>
      </c>
      <c r="F254" s="297"/>
      <c r="G254" s="385"/>
      <c r="H254" s="185">
        <f t="shared" ref="H254:J254" si="640">H204</f>
        <v>2</v>
      </c>
      <c r="I254" s="292">
        <f t="shared" si="640"/>
        <v>31</v>
      </c>
      <c r="J254" s="289">
        <f t="shared" si="640"/>
        <v>43404</v>
      </c>
      <c r="K254" s="298"/>
      <c r="L254" s="187">
        <f t="shared" si="471"/>
        <v>0</v>
      </c>
      <c r="M254" s="186">
        <f t="shared" si="544"/>
        <v>0</v>
      </c>
      <c r="N254" s="385"/>
      <c r="O254" s="185">
        <f t="shared" si="474"/>
        <v>10</v>
      </c>
      <c r="R254" s="186"/>
      <c r="S254" s="186"/>
      <c r="T254" s="149"/>
      <c r="U254" s="149">
        <f t="shared" si="545"/>
        <v>0</v>
      </c>
      <c r="V254" s="149">
        <f t="shared" ref="V254:BA254" si="641">(V$14&lt;$J254)*U254*(1+$G254*($H254=V$16))+(V$14=$J254)*$M254*$E254+(V$14&gt;$J254)*U254*(1+$N254*($O254=V$16))</f>
        <v>0</v>
      </c>
      <c r="W254" s="149">
        <f t="shared" si="641"/>
        <v>0</v>
      </c>
      <c r="X254" s="149">
        <f t="shared" si="641"/>
        <v>0</v>
      </c>
      <c r="Y254" s="149">
        <f t="shared" si="641"/>
        <v>0</v>
      </c>
      <c r="Z254" s="149">
        <f t="shared" si="641"/>
        <v>0</v>
      </c>
      <c r="AA254" s="149">
        <f t="shared" si="641"/>
        <v>0</v>
      </c>
      <c r="AB254" s="149">
        <f t="shared" si="641"/>
        <v>0</v>
      </c>
      <c r="AC254" s="149">
        <f t="shared" si="641"/>
        <v>0</v>
      </c>
      <c r="AD254" s="149">
        <f t="shared" si="641"/>
        <v>0</v>
      </c>
      <c r="AE254" s="149">
        <f t="shared" si="641"/>
        <v>0</v>
      </c>
      <c r="AF254" s="149">
        <f t="shared" si="641"/>
        <v>0</v>
      </c>
      <c r="AG254" s="149">
        <f t="shared" si="641"/>
        <v>0</v>
      </c>
      <c r="AH254" s="149">
        <f t="shared" si="641"/>
        <v>0</v>
      </c>
      <c r="AI254" s="149">
        <f t="shared" si="641"/>
        <v>0</v>
      </c>
      <c r="AJ254" s="149">
        <f t="shared" si="641"/>
        <v>0</v>
      </c>
      <c r="AK254" s="149">
        <f t="shared" si="641"/>
        <v>0</v>
      </c>
      <c r="AL254" s="149">
        <f t="shared" si="641"/>
        <v>0</v>
      </c>
      <c r="AM254" s="149">
        <f t="shared" si="641"/>
        <v>0</v>
      </c>
      <c r="AN254" s="149">
        <f t="shared" si="641"/>
        <v>0</v>
      </c>
      <c r="AO254" s="149">
        <f t="shared" si="641"/>
        <v>0</v>
      </c>
      <c r="AP254" s="149">
        <f t="shared" si="641"/>
        <v>0</v>
      </c>
      <c r="AQ254" s="149">
        <f t="shared" si="641"/>
        <v>0</v>
      </c>
      <c r="AR254" s="149">
        <f t="shared" si="641"/>
        <v>0</v>
      </c>
      <c r="AS254" s="149">
        <f t="shared" si="641"/>
        <v>0</v>
      </c>
      <c r="AT254" s="149">
        <f t="shared" si="641"/>
        <v>0</v>
      </c>
      <c r="AU254" s="149">
        <f t="shared" si="641"/>
        <v>0</v>
      </c>
      <c r="AV254" s="149">
        <f t="shared" si="641"/>
        <v>0</v>
      </c>
      <c r="AW254" s="149">
        <f t="shared" si="641"/>
        <v>0</v>
      </c>
      <c r="AX254" s="149">
        <f t="shared" si="641"/>
        <v>0</v>
      </c>
      <c r="AY254" s="149">
        <f t="shared" si="641"/>
        <v>0</v>
      </c>
      <c r="AZ254" s="149">
        <f t="shared" si="641"/>
        <v>0</v>
      </c>
      <c r="BA254" s="149">
        <f t="shared" si="641"/>
        <v>0</v>
      </c>
      <c r="BB254" s="149">
        <f t="shared" ref="BB254:CG254" si="642">(BB$14&lt;$J254)*BA254*(1+$G254*($H254=BB$16))+(BB$14=$J254)*$M254*$E254+(BB$14&gt;$J254)*BA254*(1+$N254*($O254=BB$16))</f>
        <v>0</v>
      </c>
      <c r="BC254" s="149">
        <f t="shared" si="642"/>
        <v>0</v>
      </c>
      <c r="BD254" s="149">
        <f t="shared" si="642"/>
        <v>0</v>
      </c>
      <c r="BE254" s="149">
        <f t="shared" si="642"/>
        <v>0</v>
      </c>
      <c r="BF254" s="149">
        <f t="shared" si="642"/>
        <v>0</v>
      </c>
      <c r="BG254" s="149">
        <f t="shared" si="642"/>
        <v>0</v>
      </c>
      <c r="BH254" s="149">
        <f t="shared" si="642"/>
        <v>0</v>
      </c>
      <c r="BI254" s="149">
        <f t="shared" si="642"/>
        <v>0</v>
      </c>
      <c r="BJ254" s="149">
        <f t="shared" si="642"/>
        <v>0</v>
      </c>
      <c r="BK254" s="149">
        <f t="shared" si="642"/>
        <v>0</v>
      </c>
      <c r="BL254" s="149">
        <f t="shared" si="642"/>
        <v>0</v>
      </c>
      <c r="BM254" s="149">
        <f t="shared" si="642"/>
        <v>0</v>
      </c>
      <c r="BN254" s="149">
        <f t="shared" si="642"/>
        <v>0</v>
      </c>
      <c r="BO254" s="149">
        <f t="shared" si="642"/>
        <v>0</v>
      </c>
      <c r="BP254" s="149">
        <f t="shared" si="642"/>
        <v>0</v>
      </c>
      <c r="BQ254" s="149">
        <f t="shared" si="642"/>
        <v>0</v>
      </c>
      <c r="BR254" s="149">
        <f t="shared" si="642"/>
        <v>0</v>
      </c>
      <c r="BS254" s="149">
        <f t="shared" si="642"/>
        <v>0</v>
      </c>
      <c r="BT254" s="149">
        <f t="shared" si="642"/>
        <v>0</v>
      </c>
      <c r="BU254" s="149">
        <f t="shared" si="642"/>
        <v>0</v>
      </c>
      <c r="BV254" s="149">
        <f t="shared" si="642"/>
        <v>0</v>
      </c>
      <c r="BW254" s="149">
        <f t="shared" si="642"/>
        <v>0</v>
      </c>
      <c r="BX254" s="149">
        <f t="shared" si="642"/>
        <v>0</v>
      </c>
      <c r="BY254" s="149">
        <f t="shared" si="642"/>
        <v>0</v>
      </c>
      <c r="BZ254" s="149">
        <f t="shared" si="642"/>
        <v>0</v>
      </c>
      <c r="CA254" s="149">
        <f t="shared" si="642"/>
        <v>0</v>
      </c>
      <c r="CB254" s="149">
        <f t="shared" si="642"/>
        <v>0</v>
      </c>
      <c r="CC254" s="149">
        <f t="shared" si="642"/>
        <v>0</v>
      </c>
      <c r="CD254" s="149">
        <f t="shared" si="642"/>
        <v>0</v>
      </c>
      <c r="CE254" s="149">
        <f t="shared" si="642"/>
        <v>0</v>
      </c>
      <c r="CF254" s="149">
        <f t="shared" si="642"/>
        <v>0</v>
      </c>
      <c r="CG254" s="149">
        <f t="shared" si="642"/>
        <v>0</v>
      </c>
      <c r="CH254" s="149">
        <f t="shared" ref="CH254:DM254" si="643">(CH$14&lt;$J254)*CG254*(1+$G254*($H254=CH$16))+(CH$14=$J254)*$M254*$E254+(CH$14&gt;$J254)*CG254*(1+$N254*($O254=CH$16))</f>
        <v>0</v>
      </c>
      <c r="CI254" s="149">
        <f t="shared" si="643"/>
        <v>0</v>
      </c>
      <c r="CJ254" s="149">
        <f t="shared" si="643"/>
        <v>0</v>
      </c>
      <c r="CK254" s="149">
        <f t="shared" si="643"/>
        <v>0</v>
      </c>
      <c r="CL254" s="149">
        <f t="shared" si="643"/>
        <v>0</v>
      </c>
      <c r="CM254" s="149">
        <f t="shared" si="643"/>
        <v>0</v>
      </c>
      <c r="CN254" s="149">
        <f t="shared" si="643"/>
        <v>0</v>
      </c>
      <c r="CO254" s="149">
        <f t="shared" si="643"/>
        <v>0</v>
      </c>
      <c r="CP254" s="149">
        <f t="shared" si="643"/>
        <v>0</v>
      </c>
      <c r="CQ254" s="149">
        <f t="shared" si="643"/>
        <v>0</v>
      </c>
      <c r="CR254" s="149">
        <f t="shared" si="643"/>
        <v>0</v>
      </c>
      <c r="CS254" s="149">
        <f t="shared" si="643"/>
        <v>0</v>
      </c>
      <c r="CT254" s="149">
        <f t="shared" si="643"/>
        <v>0</v>
      </c>
      <c r="CU254" s="149">
        <f t="shared" si="643"/>
        <v>0</v>
      </c>
      <c r="CV254" s="149">
        <f t="shared" si="643"/>
        <v>0</v>
      </c>
      <c r="CW254" s="149">
        <f t="shared" si="643"/>
        <v>0</v>
      </c>
      <c r="CX254" s="149">
        <f t="shared" si="643"/>
        <v>0</v>
      </c>
      <c r="CY254" s="149">
        <f t="shared" si="643"/>
        <v>0</v>
      </c>
      <c r="CZ254" s="149">
        <f t="shared" si="643"/>
        <v>0</v>
      </c>
      <c r="DA254" s="149">
        <f t="shared" si="643"/>
        <v>0</v>
      </c>
      <c r="DB254" s="149">
        <f t="shared" si="643"/>
        <v>0</v>
      </c>
      <c r="DC254" s="149">
        <f t="shared" si="643"/>
        <v>0</v>
      </c>
      <c r="DD254" s="149">
        <f t="shared" si="643"/>
        <v>0</v>
      </c>
      <c r="DE254" s="149">
        <f t="shared" si="643"/>
        <v>0</v>
      </c>
      <c r="DF254" s="149">
        <f t="shared" si="643"/>
        <v>0</v>
      </c>
      <c r="DG254" s="149">
        <f t="shared" si="643"/>
        <v>0</v>
      </c>
      <c r="DH254" s="149">
        <f t="shared" si="643"/>
        <v>0</v>
      </c>
      <c r="DI254" s="149">
        <f t="shared" si="643"/>
        <v>0</v>
      </c>
      <c r="DJ254" s="149">
        <f t="shared" si="643"/>
        <v>0</v>
      </c>
      <c r="DK254" s="149">
        <f t="shared" si="643"/>
        <v>0</v>
      </c>
      <c r="DL254" s="149">
        <f t="shared" si="643"/>
        <v>0</v>
      </c>
      <c r="DM254" s="149">
        <f t="shared" si="643"/>
        <v>0</v>
      </c>
      <c r="DN254" s="149">
        <f t="shared" ref="DN254:EV254" si="644">(DN$14&lt;$J254)*DM254*(1+$G254*($H254=DN$16))+(DN$14=$J254)*$M254*$E254+(DN$14&gt;$J254)*DM254*(1+$N254*($O254=DN$16))</f>
        <v>0</v>
      </c>
      <c r="DO254" s="149">
        <f t="shared" si="644"/>
        <v>0</v>
      </c>
      <c r="DP254" s="149">
        <f t="shared" si="644"/>
        <v>0</v>
      </c>
      <c r="DQ254" s="149">
        <f t="shared" si="644"/>
        <v>0</v>
      </c>
      <c r="DR254" s="149">
        <f t="shared" si="644"/>
        <v>0</v>
      </c>
      <c r="DS254" s="149">
        <f t="shared" si="644"/>
        <v>0</v>
      </c>
      <c r="DT254" s="149">
        <f t="shared" si="644"/>
        <v>0</v>
      </c>
      <c r="DU254" s="149">
        <f t="shared" si="644"/>
        <v>0</v>
      </c>
      <c r="DV254" s="149">
        <f t="shared" si="644"/>
        <v>0</v>
      </c>
      <c r="DW254" s="149">
        <f t="shared" si="644"/>
        <v>0</v>
      </c>
      <c r="DX254" s="149">
        <f t="shared" si="644"/>
        <v>0</v>
      </c>
      <c r="DY254" s="149">
        <f t="shared" si="644"/>
        <v>0</v>
      </c>
      <c r="DZ254" s="149">
        <f t="shared" si="644"/>
        <v>0</v>
      </c>
      <c r="EA254" s="149">
        <f t="shared" si="644"/>
        <v>0</v>
      </c>
      <c r="EB254" s="149">
        <f t="shared" si="644"/>
        <v>0</v>
      </c>
      <c r="EC254" s="149">
        <f t="shared" si="644"/>
        <v>0</v>
      </c>
      <c r="ED254" s="149">
        <f t="shared" si="644"/>
        <v>0</v>
      </c>
      <c r="EE254" s="149">
        <f t="shared" si="644"/>
        <v>0</v>
      </c>
      <c r="EF254" s="149">
        <f t="shared" si="644"/>
        <v>0</v>
      </c>
      <c r="EG254" s="149">
        <f t="shared" si="644"/>
        <v>0</v>
      </c>
      <c r="EH254" s="149">
        <f t="shared" si="644"/>
        <v>0</v>
      </c>
      <c r="EI254" s="149">
        <f t="shared" si="644"/>
        <v>0</v>
      </c>
      <c r="EJ254" s="149">
        <f t="shared" si="644"/>
        <v>0</v>
      </c>
      <c r="EK254" s="149">
        <f t="shared" si="644"/>
        <v>0</v>
      </c>
      <c r="EL254" s="149">
        <f t="shared" si="644"/>
        <v>0</v>
      </c>
      <c r="EM254" s="149">
        <f t="shared" si="644"/>
        <v>0</v>
      </c>
      <c r="EN254" s="149">
        <f t="shared" si="644"/>
        <v>0</v>
      </c>
      <c r="EO254" s="149">
        <f t="shared" si="644"/>
        <v>0</v>
      </c>
      <c r="EP254" s="149">
        <f t="shared" si="644"/>
        <v>0</v>
      </c>
      <c r="EQ254" s="149">
        <f t="shared" si="644"/>
        <v>0</v>
      </c>
      <c r="ER254" s="149">
        <f t="shared" si="644"/>
        <v>0</v>
      </c>
      <c r="ES254" s="149">
        <f t="shared" si="644"/>
        <v>0</v>
      </c>
      <c r="ET254" s="149">
        <f t="shared" si="644"/>
        <v>0</v>
      </c>
      <c r="EU254" s="149">
        <f t="shared" si="644"/>
        <v>0</v>
      </c>
      <c r="EV254" s="149">
        <f t="shared" si="644"/>
        <v>0</v>
      </c>
      <c r="EW254" s="149">
        <f t="shared" si="479"/>
        <v>0</v>
      </c>
      <c r="EX254" s="149">
        <f t="shared" si="480"/>
        <v>0</v>
      </c>
      <c r="EY254" s="149">
        <f t="shared" si="481"/>
        <v>0</v>
      </c>
      <c r="EZ254" s="149">
        <f t="shared" si="482"/>
        <v>0</v>
      </c>
      <c r="FA254" s="149">
        <f t="shared" si="483"/>
        <v>0</v>
      </c>
      <c r="FB254" s="149">
        <f t="shared" si="484"/>
        <v>0</v>
      </c>
    </row>
    <row r="255" spans="2:158" ht="11.25" customHeight="1" outlineLevel="1" x14ac:dyDescent="0.2"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49"/>
    </row>
    <row r="256" spans="2:158" ht="11.25" customHeight="1" outlineLevel="1" x14ac:dyDescent="0.2"/>
    <row r="259" spans="2:158" ht="11.25" customHeight="1" x14ac:dyDescent="0.2">
      <c r="C259" s="375" t="s">
        <v>608</v>
      </c>
      <c r="D259" s="375"/>
      <c r="E259" s="375"/>
      <c r="F259" s="375"/>
      <c r="G259" s="375"/>
      <c r="H259" s="375"/>
      <c r="I259" s="375"/>
      <c r="J259" s="375"/>
      <c r="K259" s="375"/>
      <c r="L259" s="375"/>
      <c r="M259" s="375"/>
      <c r="N259" s="375"/>
      <c r="O259" s="375"/>
      <c r="P259" s="375"/>
      <c r="Q259" s="375"/>
      <c r="R259" s="375"/>
      <c r="S259" s="375"/>
      <c r="T259" s="377"/>
      <c r="U259" s="378">
        <f t="shared" ref="U259:AZ259" si="645">SUM(U266:U306)</f>
        <v>2872385.1649433207</v>
      </c>
      <c r="V259" s="378">
        <f t="shared" si="645"/>
        <v>2872385.1649433207</v>
      </c>
      <c r="W259" s="378">
        <f t="shared" si="645"/>
        <v>2872385.1649433207</v>
      </c>
      <c r="X259" s="378">
        <f t="shared" si="645"/>
        <v>2872385.1649433207</v>
      </c>
      <c r="Y259" s="378">
        <f t="shared" si="645"/>
        <v>2872385.1649433207</v>
      </c>
      <c r="Z259" s="378">
        <f t="shared" si="645"/>
        <v>2872385.1649433207</v>
      </c>
      <c r="AA259" s="378">
        <f t="shared" si="645"/>
        <v>2872385.1649433207</v>
      </c>
      <c r="AB259" s="378">
        <f t="shared" si="645"/>
        <v>2872385.1649433207</v>
      </c>
      <c r="AC259" s="378">
        <f t="shared" si="645"/>
        <v>2872385.1649433207</v>
      </c>
      <c r="AD259" s="378">
        <f t="shared" si="645"/>
        <v>2872385.1649433207</v>
      </c>
      <c r="AE259" s="378">
        <f t="shared" si="645"/>
        <v>2872385.1649433207</v>
      </c>
      <c r="AF259" s="378">
        <f t="shared" si="645"/>
        <v>2872385.1649433207</v>
      </c>
      <c r="AG259" s="378">
        <f t="shared" si="645"/>
        <v>2872385.1649433207</v>
      </c>
      <c r="AH259" s="378">
        <f t="shared" si="645"/>
        <v>2872385.1649433207</v>
      </c>
      <c r="AI259" s="378">
        <f t="shared" si="645"/>
        <v>2872385.1649433207</v>
      </c>
      <c r="AJ259" s="378">
        <f t="shared" si="645"/>
        <v>2872385.1649433207</v>
      </c>
      <c r="AK259" s="378">
        <f t="shared" si="645"/>
        <v>2872385.1649433207</v>
      </c>
      <c r="AL259" s="378">
        <f t="shared" si="645"/>
        <v>2872385.1649433207</v>
      </c>
      <c r="AM259" s="378">
        <f t="shared" si="645"/>
        <v>2872385.1649433207</v>
      </c>
      <c r="AN259" s="378">
        <f t="shared" si="645"/>
        <v>2872385.1649433207</v>
      </c>
      <c r="AO259" s="378">
        <f t="shared" si="645"/>
        <v>2872385.1649433207</v>
      </c>
      <c r="AP259" s="378">
        <f t="shared" si="645"/>
        <v>2872385.1649433207</v>
      </c>
      <c r="AQ259" s="378">
        <f t="shared" si="645"/>
        <v>2872385.1649433207</v>
      </c>
      <c r="AR259" s="378">
        <f t="shared" si="645"/>
        <v>2872385.1649433207</v>
      </c>
      <c r="AS259" s="378">
        <f t="shared" si="645"/>
        <v>2872385.1649433207</v>
      </c>
      <c r="AT259" s="378">
        <f t="shared" si="645"/>
        <v>2872385.1649433207</v>
      </c>
      <c r="AU259" s="378">
        <f t="shared" si="645"/>
        <v>2872385.1649433207</v>
      </c>
      <c r="AV259" s="378">
        <f t="shared" si="645"/>
        <v>3138732.8241330204</v>
      </c>
      <c r="AW259" s="378">
        <f t="shared" si="645"/>
        <v>3138732.8241330204</v>
      </c>
      <c r="AX259" s="378">
        <f t="shared" si="645"/>
        <v>3138732.8241330204</v>
      </c>
      <c r="AY259" s="378">
        <f t="shared" si="645"/>
        <v>3138732.8241330204</v>
      </c>
      <c r="AZ259" s="378">
        <f t="shared" si="645"/>
        <v>3138732.8241330204</v>
      </c>
      <c r="BA259" s="378">
        <f t="shared" ref="BA259:CF259" si="646">SUM(BA266:BA306)</f>
        <v>3138732.8241330204</v>
      </c>
      <c r="BB259" s="378">
        <f t="shared" si="646"/>
        <v>3138732.8241330204</v>
      </c>
      <c r="BC259" s="378">
        <f t="shared" si="646"/>
        <v>3138732.8241330204</v>
      </c>
      <c r="BD259" s="378">
        <f t="shared" si="646"/>
        <v>3138732.8241330204</v>
      </c>
      <c r="BE259" s="378">
        <f t="shared" si="646"/>
        <v>3138732.8241330204</v>
      </c>
      <c r="BF259" s="378">
        <f t="shared" si="646"/>
        <v>3138732.8241330204</v>
      </c>
      <c r="BG259" s="378">
        <f t="shared" si="646"/>
        <v>3138732.8241330204</v>
      </c>
      <c r="BH259" s="378">
        <f t="shared" si="646"/>
        <v>3138732.8241330204</v>
      </c>
      <c r="BI259" s="378">
        <f t="shared" si="646"/>
        <v>3138732.8241330204</v>
      </c>
      <c r="BJ259" s="378">
        <f t="shared" si="646"/>
        <v>3138732.8241330204</v>
      </c>
      <c r="BK259" s="378">
        <f t="shared" si="646"/>
        <v>3138732.8241330204</v>
      </c>
      <c r="BL259" s="378">
        <f t="shared" si="646"/>
        <v>3138732.8241330204</v>
      </c>
      <c r="BM259" s="378">
        <f t="shared" si="646"/>
        <v>3138732.8241330204</v>
      </c>
      <c r="BN259" s="378">
        <f t="shared" si="646"/>
        <v>3138732.8241330204</v>
      </c>
      <c r="BO259" s="378">
        <f t="shared" si="646"/>
        <v>3138732.8241330204</v>
      </c>
      <c r="BP259" s="378">
        <f t="shared" si="646"/>
        <v>3138732.8241330204</v>
      </c>
      <c r="BQ259" s="378">
        <f t="shared" si="646"/>
        <v>3138732.8241330204</v>
      </c>
      <c r="BR259" s="378">
        <f t="shared" si="646"/>
        <v>3138732.8241330204</v>
      </c>
      <c r="BS259" s="378">
        <f t="shared" si="646"/>
        <v>3138732.8241330204</v>
      </c>
      <c r="BT259" s="378">
        <f t="shared" si="646"/>
        <v>3138732.8241330204</v>
      </c>
      <c r="BU259" s="378">
        <f t="shared" si="646"/>
        <v>3138732.8241330204</v>
      </c>
      <c r="BV259" s="378">
        <f t="shared" si="646"/>
        <v>3138732.8241330204</v>
      </c>
      <c r="BW259" s="378">
        <f t="shared" si="646"/>
        <v>3138732.8241330204</v>
      </c>
      <c r="BX259" s="378">
        <f t="shared" si="646"/>
        <v>3138732.8241330204</v>
      </c>
      <c r="BY259" s="378">
        <f t="shared" si="646"/>
        <v>3138732.8241330204</v>
      </c>
      <c r="BZ259" s="378">
        <f t="shared" si="646"/>
        <v>3138732.8241330204</v>
      </c>
      <c r="CA259" s="378">
        <f t="shared" si="646"/>
        <v>3138732.8241330204</v>
      </c>
      <c r="CB259" s="378">
        <f t="shared" si="646"/>
        <v>3138732.8241330204</v>
      </c>
      <c r="CC259" s="378">
        <f t="shared" si="646"/>
        <v>3138732.8241330204</v>
      </c>
      <c r="CD259" s="378">
        <f t="shared" si="646"/>
        <v>3138732.8241330204</v>
      </c>
      <c r="CE259" s="378">
        <f t="shared" si="646"/>
        <v>3138732.8241330204</v>
      </c>
      <c r="CF259" s="378">
        <f t="shared" si="646"/>
        <v>3138732.8241330204</v>
      </c>
      <c r="CG259" s="378">
        <f t="shared" ref="CG259:DL259" si="647">SUM(CG266:CG306)</f>
        <v>3138732.8241330204</v>
      </c>
      <c r="CH259" s="378">
        <f t="shared" si="647"/>
        <v>3138732.8241330204</v>
      </c>
      <c r="CI259" s="378">
        <f t="shared" si="647"/>
        <v>3138732.8241330204</v>
      </c>
      <c r="CJ259" s="378">
        <f t="shared" si="647"/>
        <v>3138732.8241330204</v>
      </c>
      <c r="CK259" s="378">
        <f t="shared" si="647"/>
        <v>3138732.8241330204</v>
      </c>
      <c r="CL259" s="378">
        <f t="shared" si="647"/>
        <v>3138732.8241330204</v>
      </c>
      <c r="CM259" s="378">
        <f t="shared" si="647"/>
        <v>3138732.8241330204</v>
      </c>
      <c r="CN259" s="378">
        <f t="shared" si="647"/>
        <v>3138732.8241330204</v>
      </c>
      <c r="CO259" s="378">
        <f t="shared" si="647"/>
        <v>3138732.8241330204</v>
      </c>
      <c r="CP259" s="378">
        <f t="shared" si="647"/>
        <v>3138732.8241330204</v>
      </c>
      <c r="CQ259" s="378">
        <f t="shared" si="647"/>
        <v>3138732.8241330204</v>
      </c>
      <c r="CR259" s="378">
        <f t="shared" si="647"/>
        <v>3138732.8241330204</v>
      </c>
      <c r="CS259" s="378">
        <f t="shared" si="647"/>
        <v>3138732.8241330204</v>
      </c>
      <c r="CT259" s="378">
        <f t="shared" si="647"/>
        <v>3138732.8241330204</v>
      </c>
      <c r="CU259" s="378">
        <f t="shared" si="647"/>
        <v>3138732.8241330204</v>
      </c>
      <c r="CV259" s="378">
        <f t="shared" si="647"/>
        <v>3138732.8241330204</v>
      </c>
      <c r="CW259" s="378">
        <f t="shared" si="647"/>
        <v>3138732.8241330204</v>
      </c>
      <c r="CX259" s="378">
        <f t="shared" si="647"/>
        <v>3138732.8241330204</v>
      </c>
      <c r="CY259" s="378">
        <f t="shared" si="647"/>
        <v>3138732.8241330204</v>
      </c>
      <c r="CZ259" s="378">
        <f t="shared" si="647"/>
        <v>3138732.8241330204</v>
      </c>
      <c r="DA259" s="378">
        <f t="shared" si="647"/>
        <v>3138732.8241330204</v>
      </c>
      <c r="DB259" s="378">
        <f t="shared" si="647"/>
        <v>3138732.8241330204</v>
      </c>
      <c r="DC259" s="378">
        <f t="shared" si="647"/>
        <v>3138732.8241330204</v>
      </c>
      <c r="DD259" s="378">
        <f t="shared" si="647"/>
        <v>3138732.8241330204</v>
      </c>
      <c r="DE259" s="378">
        <f t="shared" si="647"/>
        <v>3138732.8241330204</v>
      </c>
      <c r="DF259" s="378">
        <f t="shared" si="647"/>
        <v>3138732.8241330204</v>
      </c>
      <c r="DG259" s="378">
        <f t="shared" si="647"/>
        <v>3138732.8241330204</v>
      </c>
      <c r="DH259" s="378">
        <f t="shared" si="647"/>
        <v>3138732.8241330204</v>
      </c>
      <c r="DI259" s="378">
        <f t="shared" si="647"/>
        <v>3138732.8241330204</v>
      </c>
      <c r="DJ259" s="378">
        <f t="shared" si="647"/>
        <v>3138732.8241330204</v>
      </c>
      <c r="DK259" s="378">
        <f t="shared" si="647"/>
        <v>3138732.8241330204</v>
      </c>
      <c r="DL259" s="378">
        <f t="shared" si="647"/>
        <v>3138732.8241330204</v>
      </c>
      <c r="DM259" s="378">
        <f t="shared" ref="DM259:EV259" si="648">SUM(DM266:DM306)</f>
        <v>3138732.8241330204</v>
      </c>
      <c r="DN259" s="378">
        <f t="shared" si="648"/>
        <v>3138732.8241330204</v>
      </c>
      <c r="DO259" s="378">
        <f t="shared" si="648"/>
        <v>3138732.8241330204</v>
      </c>
      <c r="DP259" s="378">
        <f t="shared" si="648"/>
        <v>3138732.8241330204</v>
      </c>
      <c r="DQ259" s="378">
        <f t="shared" si="648"/>
        <v>3138732.8241330204</v>
      </c>
      <c r="DR259" s="378">
        <f t="shared" si="648"/>
        <v>3138732.8241330204</v>
      </c>
      <c r="DS259" s="378">
        <f t="shared" si="648"/>
        <v>3138732.8241330204</v>
      </c>
      <c r="DT259" s="378">
        <f t="shared" si="648"/>
        <v>3138732.8241330204</v>
      </c>
      <c r="DU259" s="378">
        <f t="shared" si="648"/>
        <v>3138732.8241330204</v>
      </c>
      <c r="DV259" s="378">
        <f t="shared" si="648"/>
        <v>3138732.8241330204</v>
      </c>
      <c r="DW259" s="378">
        <f t="shared" si="648"/>
        <v>3138732.8241330204</v>
      </c>
      <c r="DX259" s="378">
        <f t="shared" si="648"/>
        <v>3138732.8241330204</v>
      </c>
      <c r="DY259" s="378">
        <f t="shared" si="648"/>
        <v>3138732.8241330204</v>
      </c>
      <c r="DZ259" s="378">
        <f t="shared" si="648"/>
        <v>3138732.8241330204</v>
      </c>
      <c r="EA259" s="378">
        <f t="shared" si="648"/>
        <v>3138732.8241330204</v>
      </c>
      <c r="EB259" s="378">
        <f t="shared" si="648"/>
        <v>3138732.8241330204</v>
      </c>
      <c r="EC259" s="378">
        <f t="shared" si="648"/>
        <v>3138732.8241330204</v>
      </c>
      <c r="ED259" s="378">
        <f t="shared" si="648"/>
        <v>3138732.8241330204</v>
      </c>
      <c r="EE259" s="378">
        <f t="shared" si="648"/>
        <v>3138732.8241330204</v>
      </c>
      <c r="EF259" s="378">
        <f t="shared" si="648"/>
        <v>3138732.8241330204</v>
      </c>
      <c r="EG259" s="378">
        <f t="shared" si="648"/>
        <v>3138732.8241330204</v>
      </c>
      <c r="EH259" s="378">
        <f t="shared" si="648"/>
        <v>3138732.8241330204</v>
      </c>
      <c r="EI259" s="378">
        <f t="shared" si="648"/>
        <v>3138732.8241330204</v>
      </c>
      <c r="EJ259" s="378">
        <f t="shared" si="648"/>
        <v>3138732.8241330204</v>
      </c>
      <c r="EK259" s="378">
        <f t="shared" si="648"/>
        <v>3138732.8241330204</v>
      </c>
      <c r="EL259" s="378">
        <f t="shared" si="648"/>
        <v>3138732.8241330204</v>
      </c>
      <c r="EM259" s="378">
        <f t="shared" si="648"/>
        <v>3138732.8241330204</v>
      </c>
      <c r="EN259" s="378">
        <f t="shared" si="648"/>
        <v>3138732.8241330204</v>
      </c>
      <c r="EO259" s="378">
        <f t="shared" si="648"/>
        <v>3138732.8241330204</v>
      </c>
      <c r="EP259" s="378">
        <f t="shared" si="648"/>
        <v>3138732.8241330204</v>
      </c>
      <c r="EQ259" s="378">
        <f t="shared" si="648"/>
        <v>3138732.8241330204</v>
      </c>
      <c r="ER259" s="378">
        <f t="shared" si="648"/>
        <v>3138732.8241330204</v>
      </c>
      <c r="ES259" s="378">
        <f t="shared" si="648"/>
        <v>3138732.8241330204</v>
      </c>
      <c r="ET259" s="378">
        <f t="shared" si="648"/>
        <v>3138732.8241330204</v>
      </c>
      <c r="EU259" s="378">
        <f t="shared" si="648"/>
        <v>3138732.8241330204</v>
      </c>
      <c r="EV259" s="378">
        <f t="shared" si="648"/>
        <v>3138732.8241330204</v>
      </c>
      <c r="EW259" s="378">
        <f t="shared" ref="EW259:FB259" si="649">SUM(EW266:EW306)</f>
        <v>3138732.8241330204</v>
      </c>
      <c r="EX259" s="378">
        <f t="shared" si="649"/>
        <v>3138732.8241330204</v>
      </c>
      <c r="EY259" s="378">
        <f t="shared" si="649"/>
        <v>3138732.8241330204</v>
      </c>
      <c r="EZ259" s="378">
        <f t="shared" si="649"/>
        <v>3138732.8241330204</v>
      </c>
      <c r="FA259" s="378">
        <f t="shared" si="649"/>
        <v>3138732.8241330204</v>
      </c>
      <c r="FB259" s="378">
        <f t="shared" si="649"/>
        <v>3138732.8241330204</v>
      </c>
    </row>
    <row r="260" spans="2:158" ht="11.25" customHeight="1" x14ac:dyDescent="0.2">
      <c r="C260" s="404" t="s">
        <v>609</v>
      </c>
      <c r="D260" s="404"/>
      <c r="E260" s="404"/>
      <c r="F260" s="404"/>
      <c r="G260" s="404"/>
      <c r="H260" s="404"/>
      <c r="I260" s="404"/>
      <c r="J260" s="404"/>
      <c r="K260" s="404"/>
      <c r="L260" s="404"/>
      <c r="M260" s="404"/>
      <c r="N260" s="404"/>
      <c r="O260" s="404"/>
      <c r="P260" s="404"/>
      <c r="Q260" s="404"/>
      <c r="R260" s="404"/>
      <c r="S260" s="404"/>
      <c r="T260" s="406"/>
      <c r="U260" s="405">
        <f t="shared" ref="U260:AZ260" si="650">SUMPRODUCT(U266:U306,U24:U64)</f>
        <v>2872385.1649433207</v>
      </c>
      <c r="V260" s="405">
        <f t="shared" si="650"/>
        <v>2872385.1649433207</v>
      </c>
      <c r="W260" s="405">
        <f t="shared" si="650"/>
        <v>2872385.1649433207</v>
      </c>
      <c r="X260" s="405">
        <f t="shared" si="650"/>
        <v>2872385.1649433207</v>
      </c>
      <c r="Y260" s="405">
        <f t="shared" si="650"/>
        <v>2872385.1649433207</v>
      </c>
      <c r="Z260" s="405">
        <f t="shared" si="650"/>
        <v>2872385.1649433207</v>
      </c>
      <c r="AA260" s="405">
        <f t="shared" si="650"/>
        <v>2872385.1649433207</v>
      </c>
      <c r="AB260" s="405">
        <f t="shared" si="650"/>
        <v>2872385.1649433207</v>
      </c>
      <c r="AC260" s="405">
        <f t="shared" si="650"/>
        <v>2872385.1649433207</v>
      </c>
      <c r="AD260" s="405">
        <f t="shared" si="650"/>
        <v>2872385.1649433207</v>
      </c>
      <c r="AE260" s="405">
        <f t="shared" si="650"/>
        <v>2872385.1649433207</v>
      </c>
      <c r="AF260" s="405">
        <f t="shared" si="650"/>
        <v>2872385.1649433207</v>
      </c>
      <c r="AG260" s="405">
        <f t="shared" si="650"/>
        <v>2872385.1649433207</v>
      </c>
      <c r="AH260" s="405">
        <f t="shared" si="650"/>
        <v>2872385.1649433207</v>
      </c>
      <c r="AI260" s="405">
        <f t="shared" si="650"/>
        <v>2872385.1649433207</v>
      </c>
      <c r="AJ260" s="405">
        <f t="shared" si="650"/>
        <v>2872385.1649433207</v>
      </c>
      <c r="AK260" s="405">
        <f t="shared" si="650"/>
        <v>2872385.1649433207</v>
      </c>
      <c r="AL260" s="405">
        <f t="shared" si="650"/>
        <v>2872385.1649433207</v>
      </c>
      <c r="AM260" s="405">
        <f t="shared" si="650"/>
        <v>2872385.1649433207</v>
      </c>
      <c r="AN260" s="405">
        <f t="shared" si="650"/>
        <v>2872385.1649433207</v>
      </c>
      <c r="AO260" s="405">
        <f t="shared" si="650"/>
        <v>2872385.1649433207</v>
      </c>
      <c r="AP260" s="405">
        <f t="shared" si="650"/>
        <v>2872385.1649433207</v>
      </c>
      <c r="AQ260" s="405">
        <f t="shared" si="650"/>
        <v>2872385.1649433207</v>
      </c>
      <c r="AR260" s="405">
        <f t="shared" si="650"/>
        <v>2872385.1649433207</v>
      </c>
      <c r="AS260" s="405">
        <f t="shared" si="650"/>
        <v>2872385.1649433207</v>
      </c>
      <c r="AT260" s="405">
        <f t="shared" si="650"/>
        <v>2872385.1649433207</v>
      </c>
      <c r="AU260" s="405">
        <f t="shared" si="650"/>
        <v>2872385.1649433207</v>
      </c>
      <c r="AV260" s="405">
        <f t="shared" si="650"/>
        <v>3138732.8241330204</v>
      </c>
      <c r="AW260" s="405">
        <f t="shared" si="650"/>
        <v>3138732.8241330204</v>
      </c>
      <c r="AX260" s="405">
        <f t="shared" si="650"/>
        <v>3138732.8241330204</v>
      </c>
      <c r="AY260" s="405">
        <f t="shared" si="650"/>
        <v>3138732.8241330204</v>
      </c>
      <c r="AZ260" s="405">
        <f t="shared" si="650"/>
        <v>3138732.8241330204</v>
      </c>
      <c r="BA260" s="405">
        <f t="shared" ref="BA260:CF260" si="651">SUMPRODUCT(BA266:BA306,BA24:BA64)</f>
        <v>3138732.8241330204</v>
      </c>
      <c r="BB260" s="405">
        <f t="shared" si="651"/>
        <v>3138732.8241330204</v>
      </c>
      <c r="BC260" s="405">
        <f t="shared" si="651"/>
        <v>3138732.8241330204</v>
      </c>
      <c r="BD260" s="405">
        <f t="shared" si="651"/>
        <v>3138732.8241330204</v>
      </c>
      <c r="BE260" s="405">
        <f t="shared" si="651"/>
        <v>3138732.8241330204</v>
      </c>
      <c r="BF260" s="405">
        <f t="shared" si="651"/>
        <v>3138732.8241330204</v>
      </c>
      <c r="BG260" s="405">
        <f t="shared" si="651"/>
        <v>3138732.8241330204</v>
      </c>
      <c r="BH260" s="405">
        <f t="shared" si="651"/>
        <v>3138732.8241330204</v>
      </c>
      <c r="BI260" s="405">
        <f t="shared" si="651"/>
        <v>3138732.8241330204</v>
      </c>
      <c r="BJ260" s="405">
        <f t="shared" si="651"/>
        <v>3138732.8241330204</v>
      </c>
      <c r="BK260" s="405">
        <f t="shared" si="651"/>
        <v>3138732.8241330204</v>
      </c>
      <c r="BL260" s="405">
        <f t="shared" si="651"/>
        <v>3138732.8241330204</v>
      </c>
      <c r="BM260" s="405">
        <f t="shared" si="651"/>
        <v>3138732.8241330204</v>
      </c>
      <c r="BN260" s="405">
        <f t="shared" si="651"/>
        <v>3138732.8241330204</v>
      </c>
      <c r="BO260" s="405">
        <f t="shared" si="651"/>
        <v>3138732.8241330204</v>
      </c>
      <c r="BP260" s="405">
        <f t="shared" si="651"/>
        <v>3138732.8241330204</v>
      </c>
      <c r="BQ260" s="405">
        <f t="shared" si="651"/>
        <v>3138732.8241330204</v>
      </c>
      <c r="BR260" s="405">
        <f t="shared" si="651"/>
        <v>3138732.8241330204</v>
      </c>
      <c r="BS260" s="405">
        <f t="shared" si="651"/>
        <v>3138732.8241330204</v>
      </c>
      <c r="BT260" s="405">
        <f t="shared" si="651"/>
        <v>3138732.8241330204</v>
      </c>
      <c r="BU260" s="405">
        <f t="shared" si="651"/>
        <v>3138732.8241330204</v>
      </c>
      <c r="BV260" s="405">
        <f t="shared" si="651"/>
        <v>3138732.8241330204</v>
      </c>
      <c r="BW260" s="405">
        <f t="shared" si="651"/>
        <v>3138732.8241330204</v>
      </c>
      <c r="BX260" s="405">
        <f t="shared" si="651"/>
        <v>3138732.8241330204</v>
      </c>
      <c r="BY260" s="405">
        <f t="shared" si="651"/>
        <v>3138732.8241330204</v>
      </c>
      <c r="BZ260" s="405">
        <f t="shared" si="651"/>
        <v>3138732.8241330204</v>
      </c>
      <c r="CA260" s="405">
        <f t="shared" si="651"/>
        <v>3138732.8241330204</v>
      </c>
      <c r="CB260" s="405">
        <f t="shared" si="651"/>
        <v>3138732.8241330204</v>
      </c>
      <c r="CC260" s="405">
        <f t="shared" si="651"/>
        <v>3138732.8241330204</v>
      </c>
      <c r="CD260" s="405">
        <f t="shared" si="651"/>
        <v>3138732.8241330204</v>
      </c>
      <c r="CE260" s="405">
        <f t="shared" si="651"/>
        <v>3138732.8241330204</v>
      </c>
      <c r="CF260" s="405">
        <f t="shared" si="651"/>
        <v>3138732.8241330204</v>
      </c>
      <c r="CG260" s="405">
        <f t="shared" ref="CG260:DL260" si="652">SUMPRODUCT(CG266:CG306,CG24:CG64)</f>
        <v>3138732.8241330204</v>
      </c>
      <c r="CH260" s="405">
        <f t="shared" si="652"/>
        <v>3138732.8241330204</v>
      </c>
      <c r="CI260" s="405">
        <f t="shared" si="652"/>
        <v>3138732.8241330204</v>
      </c>
      <c r="CJ260" s="405">
        <f t="shared" si="652"/>
        <v>3138732.8241330204</v>
      </c>
      <c r="CK260" s="405">
        <f t="shared" si="652"/>
        <v>3138732.8241330204</v>
      </c>
      <c r="CL260" s="405">
        <f t="shared" si="652"/>
        <v>3138732.8241330204</v>
      </c>
      <c r="CM260" s="405">
        <f t="shared" si="652"/>
        <v>3138732.8241330204</v>
      </c>
      <c r="CN260" s="405">
        <f t="shared" si="652"/>
        <v>3138732.8241330204</v>
      </c>
      <c r="CO260" s="405">
        <f t="shared" si="652"/>
        <v>3138732.8241330204</v>
      </c>
      <c r="CP260" s="405">
        <f t="shared" si="652"/>
        <v>3138732.8241330204</v>
      </c>
      <c r="CQ260" s="405">
        <f t="shared" si="652"/>
        <v>3138732.8241330204</v>
      </c>
      <c r="CR260" s="405">
        <f t="shared" si="652"/>
        <v>3138732.8241330204</v>
      </c>
      <c r="CS260" s="405">
        <f t="shared" si="652"/>
        <v>3138732.8241330204</v>
      </c>
      <c r="CT260" s="405">
        <f t="shared" si="652"/>
        <v>3138732.8241330204</v>
      </c>
      <c r="CU260" s="405">
        <f t="shared" si="652"/>
        <v>3138732.8241330204</v>
      </c>
      <c r="CV260" s="405">
        <f t="shared" si="652"/>
        <v>3138732.8241330204</v>
      </c>
      <c r="CW260" s="405">
        <f t="shared" si="652"/>
        <v>3138732.8241330204</v>
      </c>
      <c r="CX260" s="405">
        <f t="shared" si="652"/>
        <v>3138732.8241330204</v>
      </c>
      <c r="CY260" s="405">
        <f t="shared" si="652"/>
        <v>3138732.8241330204</v>
      </c>
      <c r="CZ260" s="405">
        <f t="shared" si="652"/>
        <v>3138732.8241330204</v>
      </c>
      <c r="DA260" s="405">
        <f t="shared" si="652"/>
        <v>3138732.8241330204</v>
      </c>
      <c r="DB260" s="405">
        <f t="shared" si="652"/>
        <v>3138732.8241330204</v>
      </c>
      <c r="DC260" s="405">
        <f t="shared" si="652"/>
        <v>3138732.8241330204</v>
      </c>
      <c r="DD260" s="405">
        <f t="shared" si="652"/>
        <v>3138732.8241330204</v>
      </c>
      <c r="DE260" s="405">
        <f t="shared" si="652"/>
        <v>3138732.8241330204</v>
      </c>
      <c r="DF260" s="405">
        <f t="shared" si="652"/>
        <v>3138732.8241330204</v>
      </c>
      <c r="DG260" s="405">
        <f t="shared" si="652"/>
        <v>3138732.8241330204</v>
      </c>
      <c r="DH260" s="405">
        <f t="shared" si="652"/>
        <v>3138732.8241330204</v>
      </c>
      <c r="DI260" s="405">
        <f t="shared" si="652"/>
        <v>3138732.8241330204</v>
      </c>
      <c r="DJ260" s="405">
        <f t="shared" si="652"/>
        <v>3138732.8241330204</v>
      </c>
      <c r="DK260" s="405">
        <f t="shared" si="652"/>
        <v>3138732.8241330204</v>
      </c>
      <c r="DL260" s="405">
        <f t="shared" si="652"/>
        <v>3138732.8241330204</v>
      </c>
      <c r="DM260" s="405">
        <f t="shared" ref="DM260:EV260" si="653">SUMPRODUCT(DM266:DM306,DM24:DM64)</f>
        <v>3138732.8241330204</v>
      </c>
      <c r="DN260" s="405">
        <f t="shared" si="653"/>
        <v>3138732.8241330204</v>
      </c>
      <c r="DO260" s="405">
        <f t="shared" si="653"/>
        <v>3138732.8241330204</v>
      </c>
      <c r="DP260" s="405">
        <f t="shared" si="653"/>
        <v>3138732.8241330204</v>
      </c>
      <c r="DQ260" s="405">
        <f t="shared" si="653"/>
        <v>3138732.8241330204</v>
      </c>
      <c r="DR260" s="405">
        <f t="shared" si="653"/>
        <v>3138732.8241330204</v>
      </c>
      <c r="DS260" s="405">
        <f t="shared" si="653"/>
        <v>3138732.8241330204</v>
      </c>
      <c r="DT260" s="405">
        <f t="shared" si="653"/>
        <v>3138732.8241330204</v>
      </c>
      <c r="DU260" s="405">
        <f t="shared" si="653"/>
        <v>3138732.8241330204</v>
      </c>
      <c r="DV260" s="405">
        <f t="shared" si="653"/>
        <v>3138732.8241330204</v>
      </c>
      <c r="DW260" s="405">
        <f t="shared" si="653"/>
        <v>3138732.8241330204</v>
      </c>
      <c r="DX260" s="405">
        <f t="shared" si="653"/>
        <v>3138732.8241330204</v>
      </c>
      <c r="DY260" s="405">
        <f t="shared" si="653"/>
        <v>3138732.8241330204</v>
      </c>
      <c r="DZ260" s="405">
        <f t="shared" si="653"/>
        <v>3138732.8241330204</v>
      </c>
      <c r="EA260" s="405">
        <f t="shared" si="653"/>
        <v>3138732.8241330204</v>
      </c>
      <c r="EB260" s="405">
        <f t="shared" si="653"/>
        <v>3138732.8241330204</v>
      </c>
      <c r="EC260" s="405">
        <f t="shared" si="653"/>
        <v>3138732.8241330204</v>
      </c>
      <c r="ED260" s="405">
        <f t="shared" si="653"/>
        <v>3138732.8241330204</v>
      </c>
      <c r="EE260" s="405">
        <f t="shared" si="653"/>
        <v>3138732.8241330204</v>
      </c>
      <c r="EF260" s="405">
        <f t="shared" si="653"/>
        <v>3138732.8241330204</v>
      </c>
      <c r="EG260" s="405">
        <f t="shared" si="653"/>
        <v>3138732.8241330204</v>
      </c>
      <c r="EH260" s="405">
        <f t="shared" si="653"/>
        <v>3138732.8241330204</v>
      </c>
      <c r="EI260" s="405">
        <f t="shared" si="653"/>
        <v>3138732.8241330204</v>
      </c>
      <c r="EJ260" s="405">
        <f t="shared" si="653"/>
        <v>3138732.8241330204</v>
      </c>
      <c r="EK260" s="405">
        <f t="shared" si="653"/>
        <v>3138732.8241330204</v>
      </c>
      <c r="EL260" s="405">
        <f t="shared" si="653"/>
        <v>3138732.8241330204</v>
      </c>
      <c r="EM260" s="405">
        <f t="shared" si="653"/>
        <v>3138732.8241330204</v>
      </c>
      <c r="EN260" s="405">
        <f t="shared" si="653"/>
        <v>3138732.8241330204</v>
      </c>
      <c r="EO260" s="405">
        <f t="shared" si="653"/>
        <v>3138732.8241330204</v>
      </c>
      <c r="EP260" s="405">
        <f t="shared" si="653"/>
        <v>3138732.8241330204</v>
      </c>
      <c r="EQ260" s="405">
        <f t="shared" si="653"/>
        <v>3138732.8241330204</v>
      </c>
      <c r="ER260" s="405">
        <f t="shared" si="653"/>
        <v>3138732.8241330204</v>
      </c>
      <c r="ES260" s="405">
        <f t="shared" si="653"/>
        <v>3138732.8241330204</v>
      </c>
      <c r="ET260" s="405">
        <f t="shared" si="653"/>
        <v>3138732.8241330204</v>
      </c>
      <c r="EU260" s="405">
        <f t="shared" si="653"/>
        <v>3138732.8241330204</v>
      </c>
      <c r="EV260" s="405">
        <f t="shared" si="653"/>
        <v>3138732.8241330204</v>
      </c>
      <c r="EW260" s="405">
        <f t="shared" ref="EW260:FB260" si="654">SUMPRODUCT(EW266:EW306,EW24:EW64)</f>
        <v>3138732.8241330204</v>
      </c>
      <c r="EX260" s="405">
        <f t="shared" si="654"/>
        <v>3138732.8241330204</v>
      </c>
      <c r="EY260" s="405">
        <f t="shared" si="654"/>
        <v>3138732.8241330204</v>
      </c>
      <c r="EZ260" s="405">
        <f t="shared" si="654"/>
        <v>3138732.8241330204</v>
      </c>
      <c r="FA260" s="405">
        <f t="shared" si="654"/>
        <v>3138732.8241330204</v>
      </c>
      <c r="FB260" s="405">
        <f t="shared" si="654"/>
        <v>3138732.8241330204</v>
      </c>
    </row>
    <row r="261" spans="2:158" ht="11.25" customHeight="1" outlineLevel="1" x14ac:dyDescent="0.2"/>
    <row r="262" spans="2:158" ht="11.25" customHeight="1" outlineLevel="1" x14ac:dyDescent="0.2">
      <c r="K262" s="163" t="s">
        <v>525</v>
      </c>
      <c r="L262" s="163" t="s">
        <v>503</v>
      </c>
    </row>
    <row r="263" spans="2:158" ht="11.25" customHeight="1" outlineLevel="1" x14ac:dyDescent="0.2">
      <c r="K263" s="367">
        <v>780</v>
      </c>
      <c r="L263" s="368">
        <v>0.03</v>
      </c>
    </row>
    <row r="264" spans="2:158" ht="11.25" customHeight="1" outlineLevel="1" x14ac:dyDescent="0.2">
      <c r="C264" s="174"/>
      <c r="D264" s="174"/>
      <c r="E264" s="175"/>
      <c r="F264" s="227"/>
      <c r="G264" s="229" t="s">
        <v>612</v>
      </c>
      <c r="H264" s="224" t="s">
        <v>613</v>
      </c>
      <c r="I264" s="228"/>
      <c r="J264" s="223" t="s">
        <v>614</v>
      </c>
      <c r="K264" s="224"/>
      <c r="L264" s="224" t="s">
        <v>526</v>
      </c>
      <c r="M264" s="174"/>
      <c r="N264" s="174"/>
      <c r="O264" s="174"/>
      <c r="P264" s="174"/>
      <c r="Q264" s="174"/>
      <c r="R264" s="174"/>
      <c r="S264" s="174"/>
    </row>
    <row r="265" spans="2:158" ht="11.25" customHeight="1" outlineLevel="1" x14ac:dyDescent="0.2">
      <c r="B265" s="177"/>
      <c r="C265" s="178" t="s">
        <v>505</v>
      </c>
      <c r="D265" s="178" t="s">
        <v>513</v>
      </c>
      <c r="E265" s="179" t="s">
        <v>506</v>
      </c>
      <c r="F265" s="178" t="s">
        <v>526</v>
      </c>
      <c r="G265" s="178" t="s">
        <v>507</v>
      </c>
      <c r="H265" s="178" t="s">
        <v>508</v>
      </c>
      <c r="I265" s="180" t="s">
        <v>509</v>
      </c>
      <c r="J265" s="181" t="s">
        <v>595</v>
      </c>
      <c r="K265" s="182" t="s">
        <v>510</v>
      </c>
      <c r="L265" s="182" t="s">
        <v>598</v>
      </c>
      <c r="M265" s="182" t="s">
        <v>511</v>
      </c>
      <c r="N265" s="181" t="s">
        <v>507</v>
      </c>
      <c r="O265" s="181" t="s">
        <v>508</v>
      </c>
      <c r="P265" s="181"/>
      <c r="Q265" s="181"/>
      <c r="R265" s="181"/>
      <c r="S265" s="181"/>
    </row>
    <row r="266" spans="2:158" ht="11.25" customHeight="1" outlineLevel="1" x14ac:dyDescent="0.2">
      <c r="B266" s="177"/>
      <c r="C266" s="288">
        <f t="shared" ref="C266:E285" si="655">C24</f>
        <v>1</v>
      </c>
      <c r="D266" s="288" t="str">
        <f t="shared" si="655"/>
        <v>ABC</v>
      </c>
      <c r="E266" s="291">
        <f t="shared" si="655"/>
        <v>5000</v>
      </c>
      <c r="F266" s="297">
        <v>574.47703298866418</v>
      </c>
      <c r="G266" s="385">
        <v>0</v>
      </c>
      <c r="H266" s="185">
        <f t="shared" ref="H266:I285" si="656">H165</f>
        <v>1</v>
      </c>
      <c r="I266" s="293">
        <f t="shared" si="656"/>
        <v>44196</v>
      </c>
      <c r="J266" s="286">
        <f t="shared" ref="J266:J305" si="657">J24</f>
        <v>44227</v>
      </c>
      <c r="K266" s="297">
        <f>F266</f>
        <v>574.47703298866418</v>
      </c>
      <c r="L266" s="199">
        <f t="shared" ref="L266:L305" si="658">L165</f>
        <v>3</v>
      </c>
      <c r="M266" s="186">
        <f t="shared" ref="M266:M285" si="659">K266*(1+$L$263)^L266</f>
        <v>627.74656482660407</v>
      </c>
      <c r="N266" s="385">
        <f t="shared" ref="N266" si="660">G266</f>
        <v>0</v>
      </c>
      <c r="O266" s="185">
        <f t="shared" ref="O266:O305" si="661">O165</f>
        <v>1</v>
      </c>
      <c r="Q266" s="186"/>
      <c r="R266" s="186"/>
      <c r="S266" s="186"/>
      <c r="U266" s="149">
        <f>$F266*$E266*(1+0%)</f>
        <v>2872385.1649433207</v>
      </c>
      <c r="V266" s="149">
        <f t="shared" ref="V266:BA266" si="662">(V$14&lt;$J266)*U266*(1+$G266*($H266=V$16))+(V$14=$J266)*$M266*$E266+(V$14&gt;$J266)*U266*(1+$N266*($O266=V$16))</f>
        <v>2872385.1649433207</v>
      </c>
      <c r="W266" s="149">
        <f t="shared" si="662"/>
        <v>2872385.1649433207</v>
      </c>
      <c r="X266" s="149">
        <f t="shared" si="662"/>
        <v>2872385.1649433207</v>
      </c>
      <c r="Y266" s="149">
        <f t="shared" si="662"/>
        <v>2872385.1649433207</v>
      </c>
      <c r="Z266" s="149">
        <f t="shared" si="662"/>
        <v>2872385.1649433207</v>
      </c>
      <c r="AA266" s="149">
        <f t="shared" si="662"/>
        <v>2872385.1649433207</v>
      </c>
      <c r="AB266" s="149">
        <f t="shared" si="662"/>
        <v>2872385.1649433207</v>
      </c>
      <c r="AC266" s="149">
        <f t="shared" si="662"/>
        <v>2872385.1649433207</v>
      </c>
      <c r="AD266" s="149">
        <f t="shared" si="662"/>
        <v>2872385.1649433207</v>
      </c>
      <c r="AE266" s="149">
        <f t="shared" si="662"/>
        <v>2872385.1649433207</v>
      </c>
      <c r="AF266" s="149">
        <f t="shared" si="662"/>
        <v>2872385.1649433207</v>
      </c>
      <c r="AG266" s="149">
        <f t="shared" si="662"/>
        <v>2872385.1649433207</v>
      </c>
      <c r="AH266" s="149">
        <f t="shared" si="662"/>
        <v>2872385.1649433207</v>
      </c>
      <c r="AI266" s="149">
        <f t="shared" si="662"/>
        <v>2872385.1649433207</v>
      </c>
      <c r="AJ266" s="149">
        <f t="shared" si="662"/>
        <v>2872385.1649433207</v>
      </c>
      <c r="AK266" s="149">
        <f t="shared" si="662"/>
        <v>2872385.1649433207</v>
      </c>
      <c r="AL266" s="149">
        <f t="shared" si="662"/>
        <v>2872385.1649433207</v>
      </c>
      <c r="AM266" s="149">
        <f t="shared" si="662"/>
        <v>2872385.1649433207</v>
      </c>
      <c r="AN266" s="149">
        <f t="shared" si="662"/>
        <v>2872385.1649433207</v>
      </c>
      <c r="AO266" s="149">
        <f t="shared" si="662"/>
        <v>2872385.1649433207</v>
      </c>
      <c r="AP266" s="149">
        <f t="shared" si="662"/>
        <v>2872385.1649433207</v>
      </c>
      <c r="AQ266" s="149">
        <f t="shared" si="662"/>
        <v>2872385.1649433207</v>
      </c>
      <c r="AR266" s="149">
        <f t="shared" si="662"/>
        <v>2872385.1649433207</v>
      </c>
      <c r="AS266" s="149">
        <f t="shared" si="662"/>
        <v>2872385.1649433207</v>
      </c>
      <c r="AT266" s="149">
        <f t="shared" si="662"/>
        <v>2872385.1649433207</v>
      </c>
      <c r="AU266" s="149">
        <f t="shared" si="662"/>
        <v>2872385.1649433207</v>
      </c>
      <c r="AV266" s="149">
        <f t="shared" si="662"/>
        <v>3138732.8241330204</v>
      </c>
      <c r="AW266" s="149">
        <f t="shared" si="662"/>
        <v>3138732.8241330204</v>
      </c>
      <c r="AX266" s="149">
        <f t="shared" si="662"/>
        <v>3138732.8241330204</v>
      </c>
      <c r="AY266" s="149">
        <f t="shared" si="662"/>
        <v>3138732.8241330204</v>
      </c>
      <c r="AZ266" s="149">
        <f t="shared" si="662"/>
        <v>3138732.8241330204</v>
      </c>
      <c r="BA266" s="149">
        <f t="shared" si="662"/>
        <v>3138732.8241330204</v>
      </c>
      <c r="BB266" s="149">
        <f t="shared" ref="BB266:CG266" si="663">(BB$14&lt;$J266)*BA266*(1+$G266*($H266=BB$16))+(BB$14=$J266)*$M266*$E266+(BB$14&gt;$J266)*BA266*(1+$N266*($O266=BB$16))</f>
        <v>3138732.8241330204</v>
      </c>
      <c r="BC266" s="149">
        <f t="shared" si="663"/>
        <v>3138732.8241330204</v>
      </c>
      <c r="BD266" s="149">
        <f t="shared" si="663"/>
        <v>3138732.8241330204</v>
      </c>
      <c r="BE266" s="149">
        <f t="shared" si="663"/>
        <v>3138732.8241330204</v>
      </c>
      <c r="BF266" s="149">
        <f t="shared" si="663"/>
        <v>3138732.8241330204</v>
      </c>
      <c r="BG266" s="149">
        <f t="shared" si="663"/>
        <v>3138732.8241330204</v>
      </c>
      <c r="BH266" s="149">
        <f t="shared" si="663"/>
        <v>3138732.8241330204</v>
      </c>
      <c r="BI266" s="149">
        <f t="shared" si="663"/>
        <v>3138732.8241330204</v>
      </c>
      <c r="BJ266" s="149">
        <f t="shared" si="663"/>
        <v>3138732.8241330204</v>
      </c>
      <c r="BK266" s="149">
        <f t="shared" si="663"/>
        <v>3138732.8241330204</v>
      </c>
      <c r="BL266" s="149">
        <f t="shared" si="663"/>
        <v>3138732.8241330204</v>
      </c>
      <c r="BM266" s="149">
        <f t="shared" si="663"/>
        <v>3138732.8241330204</v>
      </c>
      <c r="BN266" s="149">
        <f t="shared" si="663"/>
        <v>3138732.8241330204</v>
      </c>
      <c r="BO266" s="149">
        <f t="shared" si="663"/>
        <v>3138732.8241330204</v>
      </c>
      <c r="BP266" s="149">
        <f t="shared" si="663"/>
        <v>3138732.8241330204</v>
      </c>
      <c r="BQ266" s="149">
        <f t="shared" si="663"/>
        <v>3138732.8241330204</v>
      </c>
      <c r="BR266" s="149">
        <f t="shared" si="663"/>
        <v>3138732.8241330204</v>
      </c>
      <c r="BS266" s="149">
        <f t="shared" si="663"/>
        <v>3138732.8241330204</v>
      </c>
      <c r="BT266" s="149">
        <f t="shared" si="663"/>
        <v>3138732.8241330204</v>
      </c>
      <c r="BU266" s="149">
        <f t="shared" si="663"/>
        <v>3138732.8241330204</v>
      </c>
      <c r="BV266" s="149">
        <f t="shared" si="663"/>
        <v>3138732.8241330204</v>
      </c>
      <c r="BW266" s="149">
        <f t="shared" si="663"/>
        <v>3138732.8241330204</v>
      </c>
      <c r="BX266" s="149">
        <f t="shared" si="663"/>
        <v>3138732.8241330204</v>
      </c>
      <c r="BY266" s="149">
        <f t="shared" si="663"/>
        <v>3138732.8241330204</v>
      </c>
      <c r="BZ266" s="149">
        <f t="shared" si="663"/>
        <v>3138732.8241330204</v>
      </c>
      <c r="CA266" s="149">
        <f t="shared" si="663"/>
        <v>3138732.8241330204</v>
      </c>
      <c r="CB266" s="149">
        <f t="shared" si="663"/>
        <v>3138732.8241330204</v>
      </c>
      <c r="CC266" s="149">
        <f t="shared" si="663"/>
        <v>3138732.8241330204</v>
      </c>
      <c r="CD266" s="149">
        <f t="shared" si="663"/>
        <v>3138732.8241330204</v>
      </c>
      <c r="CE266" s="149">
        <f t="shared" si="663"/>
        <v>3138732.8241330204</v>
      </c>
      <c r="CF266" s="149">
        <f t="shared" si="663"/>
        <v>3138732.8241330204</v>
      </c>
      <c r="CG266" s="149">
        <f t="shared" si="663"/>
        <v>3138732.8241330204</v>
      </c>
      <c r="CH266" s="149">
        <f t="shared" ref="CH266:DM266" si="664">(CH$14&lt;$J266)*CG266*(1+$G266*($H266=CH$16))+(CH$14=$J266)*$M266*$E266+(CH$14&gt;$J266)*CG266*(1+$N266*($O266=CH$16))</f>
        <v>3138732.8241330204</v>
      </c>
      <c r="CI266" s="149">
        <f t="shared" si="664"/>
        <v>3138732.8241330204</v>
      </c>
      <c r="CJ266" s="149">
        <f t="shared" si="664"/>
        <v>3138732.8241330204</v>
      </c>
      <c r="CK266" s="149">
        <f t="shared" si="664"/>
        <v>3138732.8241330204</v>
      </c>
      <c r="CL266" s="149">
        <f t="shared" si="664"/>
        <v>3138732.8241330204</v>
      </c>
      <c r="CM266" s="149">
        <f t="shared" si="664"/>
        <v>3138732.8241330204</v>
      </c>
      <c r="CN266" s="149">
        <f t="shared" si="664"/>
        <v>3138732.8241330204</v>
      </c>
      <c r="CO266" s="149">
        <f t="shared" si="664"/>
        <v>3138732.8241330204</v>
      </c>
      <c r="CP266" s="149">
        <f t="shared" si="664"/>
        <v>3138732.8241330204</v>
      </c>
      <c r="CQ266" s="149">
        <f t="shared" si="664"/>
        <v>3138732.8241330204</v>
      </c>
      <c r="CR266" s="149">
        <f t="shared" si="664"/>
        <v>3138732.8241330204</v>
      </c>
      <c r="CS266" s="149">
        <f t="shared" si="664"/>
        <v>3138732.8241330204</v>
      </c>
      <c r="CT266" s="149">
        <f t="shared" si="664"/>
        <v>3138732.8241330204</v>
      </c>
      <c r="CU266" s="149">
        <f t="shared" si="664"/>
        <v>3138732.8241330204</v>
      </c>
      <c r="CV266" s="149">
        <f t="shared" si="664"/>
        <v>3138732.8241330204</v>
      </c>
      <c r="CW266" s="149">
        <f t="shared" si="664"/>
        <v>3138732.8241330204</v>
      </c>
      <c r="CX266" s="149">
        <f t="shared" si="664"/>
        <v>3138732.8241330204</v>
      </c>
      <c r="CY266" s="149">
        <f t="shared" si="664"/>
        <v>3138732.8241330204</v>
      </c>
      <c r="CZ266" s="149">
        <f t="shared" si="664"/>
        <v>3138732.8241330204</v>
      </c>
      <c r="DA266" s="149">
        <f t="shared" si="664"/>
        <v>3138732.8241330204</v>
      </c>
      <c r="DB266" s="149">
        <f t="shared" si="664"/>
        <v>3138732.8241330204</v>
      </c>
      <c r="DC266" s="149">
        <f t="shared" si="664"/>
        <v>3138732.8241330204</v>
      </c>
      <c r="DD266" s="149">
        <f t="shared" si="664"/>
        <v>3138732.8241330204</v>
      </c>
      <c r="DE266" s="149">
        <f t="shared" si="664"/>
        <v>3138732.8241330204</v>
      </c>
      <c r="DF266" s="149">
        <f t="shared" si="664"/>
        <v>3138732.8241330204</v>
      </c>
      <c r="DG266" s="149">
        <f t="shared" si="664"/>
        <v>3138732.8241330204</v>
      </c>
      <c r="DH266" s="149">
        <f t="shared" si="664"/>
        <v>3138732.8241330204</v>
      </c>
      <c r="DI266" s="149">
        <f t="shared" si="664"/>
        <v>3138732.8241330204</v>
      </c>
      <c r="DJ266" s="149">
        <f t="shared" si="664"/>
        <v>3138732.8241330204</v>
      </c>
      <c r="DK266" s="149">
        <f t="shared" si="664"/>
        <v>3138732.8241330204</v>
      </c>
      <c r="DL266" s="149">
        <f t="shared" si="664"/>
        <v>3138732.8241330204</v>
      </c>
      <c r="DM266" s="149">
        <f t="shared" si="664"/>
        <v>3138732.8241330204</v>
      </c>
      <c r="DN266" s="149">
        <f t="shared" ref="DN266:EV266" si="665">(DN$14&lt;$J266)*DM266*(1+$G266*($H266=DN$16))+(DN$14=$J266)*$M266*$E266+(DN$14&gt;$J266)*DM266*(1+$N266*($O266=DN$16))</f>
        <v>3138732.8241330204</v>
      </c>
      <c r="DO266" s="149">
        <f t="shared" si="665"/>
        <v>3138732.8241330204</v>
      </c>
      <c r="DP266" s="149">
        <f t="shared" si="665"/>
        <v>3138732.8241330204</v>
      </c>
      <c r="DQ266" s="149">
        <f t="shared" si="665"/>
        <v>3138732.8241330204</v>
      </c>
      <c r="DR266" s="149">
        <f t="shared" si="665"/>
        <v>3138732.8241330204</v>
      </c>
      <c r="DS266" s="149">
        <f t="shared" si="665"/>
        <v>3138732.8241330204</v>
      </c>
      <c r="DT266" s="149">
        <f t="shared" si="665"/>
        <v>3138732.8241330204</v>
      </c>
      <c r="DU266" s="149">
        <f t="shared" si="665"/>
        <v>3138732.8241330204</v>
      </c>
      <c r="DV266" s="149">
        <f t="shared" si="665"/>
        <v>3138732.8241330204</v>
      </c>
      <c r="DW266" s="149">
        <f t="shared" si="665"/>
        <v>3138732.8241330204</v>
      </c>
      <c r="DX266" s="149">
        <f t="shared" si="665"/>
        <v>3138732.8241330204</v>
      </c>
      <c r="DY266" s="149">
        <f t="shared" si="665"/>
        <v>3138732.8241330204</v>
      </c>
      <c r="DZ266" s="149">
        <f t="shared" si="665"/>
        <v>3138732.8241330204</v>
      </c>
      <c r="EA266" s="149">
        <f t="shared" si="665"/>
        <v>3138732.8241330204</v>
      </c>
      <c r="EB266" s="149">
        <f t="shared" si="665"/>
        <v>3138732.8241330204</v>
      </c>
      <c r="EC266" s="149">
        <f t="shared" si="665"/>
        <v>3138732.8241330204</v>
      </c>
      <c r="ED266" s="149">
        <f t="shared" si="665"/>
        <v>3138732.8241330204</v>
      </c>
      <c r="EE266" s="149">
        <f t="shared" si="665"/>
        <v>3138732.8241330204</v>
      </c>
      <c r="EF266" s="149">
        <f t="shared" si="665"/>
        <v>3138732.8241330204</v>
      </c>
      <c r="EG266" s="149">
        <f t="shared" si="665"/>
        <v>3138732.8241330204</v>
      </c>
      <c r="EH266" s="149">
        <f t="shared" si="665"/>
        <v>3138732.8241330204</v>
      </c>
      <c r="EI266" s="149">
        <f t="shared" si="665"/>
        <v>3138732.8241330204</v>
      </c>
      <c r="EJ266" s="149">
        <f t="shared" si="665"/>
        <v>3138732.8241330204</v>
      </c>
      <c r="EK266" s="149">
        <f t="shared" si="665"/>
        <v>3138732.8241330204</v>
      </c>
      <c r="EL266" s="149">
        <f t="shared" si="665"/>
        <v>3138732.8241330204</v>
      </c>
      <c r="EM266" s="149">
        <f t="shared" si="665"/>
        <v>3138732.8241330204</v>
      </c>
      <c r="EN266" s="149">
        <f t="shared" si="665"/>
        <v>3138732.8241330204</v>
      </c>
      <c r="EO266" s="149">
        <f t="shared" si="665"/>
        <v>3138732.8241330204</v>
      </c>
      <c r="EP266" s="149">
        <f t="shared" si="665"/>
        <v>3138732.8241330204</v>
      </c>
      <c r="EQ266" s="149">
        <f t="shared" si="665"/>
        <v>3138732.8241330204</v>
      </c>
      <c r="ER266" s="149">
        <f t="shared" si="665"/>
        <v>3138732.8241330204</v>
      </c>
      <c r="ES266" s="149">
        <f t="shared" si="665"/>
        <v>3138732.8241330204</v>
      </c>
      <c r="ET266" s="149">
        <f t="shared" si="665"/>
        <v>3138732.8241330204</v>
      </c>
      <c r="EU266" s="149">
        <f t="shared" si="665"/>
        <v>3138732.8241330204</v>
      </c>
      <c r="EV266" s="149">
        <f t="shared" si="665"/>
        <v>3138732.8241330204</v>
      </c>
      <c r="EW266" s="149">
        <f t="shared" ref="EW266:EW305" si="666">(EW$14&lt;$J266)*EV266*(1+$G266*($H266=EW$16))+(EW$14=$J266)*$M266*$E266+(EW$14&gt;$J266)*EV266*(1+$N266*($O266=EW$16))</f>
        <v>3138732.8241330204</v>
      </c>
      <c r="EX266" s="149">
        <f t="shared" ref="EX266:EX305" si="667">(EX$14&lt;$J266)*EW266*(1+$G266*($H266=EX$16))+(EX$14=$J266)*$M266*$E266+(EX$14&gt;$J266)*EW266*(1+$N266*($O266=EX$16))</f>
        <v>3138732.8241330204</v>
      </c>
      <c r="EY266" s="149">
        <f t="shared" ref="EY266:EY305" si="668">(EY$14&lt;$J266)*EX266*(1+$G266*($H266=EY$16))+(EY$14=$J266)*$M266*$E266+(EY$14&gt;$J266)*EX266*(1+$N266*($O266=EY$16))</f>
        <v>3138732.8241330204</v>
      </c>
      <c r="EZ266" s="149">
        <f t="shared" ref="EZ266:EZ305" si="669">(EZ$14&lt;$J266)*EY266*(1+$G266*($H266=EZ$16))+(EZ$14=$J266)*$M266*$E266+(EZ$14&gt;$J266)*EY266*(1+$N266*($O266=EZ$16))</f>
        <v>3138732.8241330204</v>
      </c>
      <c r="FA266" s="149">
        <f t="shared" ref="FA266:FA305" si="670">(FA$14&lt;$J266)*EZ266*(1+$G266*($H266=FA$16))+(FA$14=$J266)*$M266*$E266+(FA$14&gt;$J266)*EZ266*(1+$N266*($O266=FA$16))</f>
        <v>3138732.8241330204</v>
      </c>
      <c r="FB266" s="149">
        <f t="shared" ref="FB266:FB305" si="671">(FB$14&lt;$J266)*FA266*(1+$G266*($H266=FB$16))+(FB$14=$J266)*$M266*$E266+(FB$14&gt;$J266)*FA266*(1+$N266*($O266=FB$16))</f>
        <v>3138732.8241330204</v>
      </c>
    </row>
    <row r="267" spans="2:158" ht="11.25" customHeight="1" outlineLevel="1" x14ac:dyDescent="0.2">
      <c r="B267" s="177"/>
      <c r="C267" s="288">
        <f t="shared" si="655"/>
        <v>2</v>
      </c>
      <c r="D267" s="288">
        <f t="shared" si="655"/>
        <v>0</v>
      </c>
      <c r="E267" s="291">
        <f t="shared" si="655"/>
        <v>0</v>
      </c>
      <c r="F267" s="297"/>
      <c r="G267" s="385"/>
      <c r="H267" s="185">
        <f t="shared" si="656"/>
        <v>2</v>
      </c>
      <c r="I267" s="293">
        <f t="shared" si="656"/>
        <v>31</v>
      </c>
      <c r="J267" s="286">
        <f t="shared" si="657"/>
        <v>43404</v>
      </c>
      <c r="K267" s="297"/>
      <c r="L267" s="197">
        <f t="shared" si="658"/>
        <v>0</v>
      </c>
      <c r="M267" s="186">
        <f t="shared" si="659"/>
        <v>0</v>
      </c>
      <c r="N267" s="385"/>
      <c r="O267" s="185">
        <f t="shared" si="661"/>
        <v>10</v>
      </c>
      <c r="Q267" s="186"/>
      <c r="R267" s="186"/>
      <c r="S267" s="186"/>
      <c r="U267" s="149">
        <f t="shared" ref="U267:U285" si="672">$F267*$E267*(1+0%)</f>
        <v>0</v>
      </c>
      <c r="V267" s="149">
        <f t="shared" ref="V267:CG267" si="673">(V$14&lt;$J267)*U267*(1+$G267*($H267=V$16))+(V$14=$J267)*$M267*$E267+(V$14&gt;$J267)*U267*(1+$N267*($O267=V$16))</f>
        <v>0</v>
      </c>
      <c r="W267" s="149">
        <f t="shared" si="673"/>
        <v>0</v>
      </c>
      <c r="X267" s="149">
        <f t="shared" si="673"/>
        <v>0</v>
      </c>
      <c r="Y267" s="149">
        <f t="shared" si="673"/>
        <v>0</v>
      </c>
      <c r="Z267" s="149">
        <f t="shared" si="673"/>
        <v>0</v>
      </c>
      <c r="AA267" s="149">
        <f t="shared" si="673"/>
        <v>0</v>
      </c>
      <c r="AB267" s="149">
        <f t="shared" si="673"/>
        <v>0</v>
      </c>
      <c r="AC267" s="149">
        <f t="shared" si="673"/>
        <v>0</v>
      </c>
      <c r="AD267" s="149">
        <f t="shared" si="673"/>
        <v>0</v>
      </c>
      <c r="AE267" s="149">
        <f t="shared" si="673"/>
        <v>0</v>
      </c>
      <c r="AF267" s="149">
        <f t="shared" si="673"/>
        <v>0</v>
      </c>
      <c r="AG267" s="149">
        <f t="shared" si="673"/>
        <v>0</v>
      </c>
      <c r="AH267" s="149">
        <f t="shared" si="673"/>
        <v>0</v>
      </c>
      <c r="AI267" s="149">
        <f t="shared" si="673"/>
        <v>0</v>
      </c>
      <c r="AJ267" s="149">
        <f t="shared" si="673"/>
        <v>0</v>
      </c>
      <c r="AK267" s="149">
        <f t="shared" si="673"/>
        <v>0</v>
      </c>
      <c r="AL267" s="149">
        <f t="shared" si="673"/>
        <v>0</v>
      </c>
      <c r="AM267" s="149">
        <f t="shared" si="673"/>
        <v>0</v>
      </c>
      <c r="AN267" s="149">
        <f t="shared" si="673"/>
        <v>0</v>
      </c>
      <c r="AO267" s="149">
        <f t="shared" si="673"/>
        <v>0</v>
      </c>
      <c r="AP267" s="149">
        <f t="shared" si="673"/>
        <v>0</v>
      </c>
      <c r="AQ267" s="149">
        <f t="shared" si="673"/>
        <v>0</v>
      </c>
      <c r="AR267" s="149">
        <f t="shared" si="673"/>
        <v>0</v>
      </c>
      <c r="AS267" s="149">
        <f t="shared" si="673"/>
        <v>0</v>
      </c>
      <c r="AT267" s="149">
        <f t="shared" si="673"/>
        <v>0</v>
      </c>
      <c r="AU267" s="149">
        <f t="shared" si="673"/>
        <v>0</v>
      </c>
      <c r="AV267" s="149">
        <f t="shared" si="673"/>
        <v>0</v>
      </c>
      <c r="AW267" s="149">
        <f t="shared" si="673"/>
        <v>0</v>
      </c>
      <c r="AX267" s="149">
        <f t="shared" si="673"/>
        <v>0</v>
      </c>
      <c r="AY267" s="149">
        <f t="shared" si="673"/>
        <v>0</v>
      </c>
      <c r="AZ267" s="149">
        <f t="shared" si="673"/>
        <v>0</v>
      </c>
      <c r="BA267" s="149">
        <f t="shared" si="673"/>
        <v>0</v>
      </c>
      <c r="BB267" s="149">
        <f t="shared" si="673"/>
        <v>0</v>
      </c>
      <c r="BC267" s="149">
        <f t="shared" si="673"/>
        <v>0</v>
      </c>
      <c r="BD267" s="149">
        <f t="shared" si="673"/>
        <v>0</v>
      </c>
      <c r="BE267" s="149">
        <f t="shared" si="673"/>
        <v>0</v>
      </c>
      <c r="BF267" s="149">
        <f t="shared" si="673"/>
        <v>0</v>
      </c>
      <c r="BG267" s="149">
        <f t="shared" si="673"/>
        <v>0</v>
      </c>
      <c r="BH267" s="149">
        <f t="shared" si="673"/>
        <v>0</v>
      </c>
      <c r="BI267" s="149">
        <f t="shared" si="673"/>
        <v>0</v>
      </c>
      <c r="BJ267" s="149">
        <f t="shared" si="673"/>
        <v>0</v>
      </c>
      <c r="BK267" s="149">
        <f t="shared" si="673"/>
        <v>0</v>
      </c>
      <c r="BL267" s="149">
        <f t="shared" si="673"/>
        <v>0</v>
      </c>
      <c r="BM267" s="149">
        <f t="shared" si="673"/>
        <v>0</v>
      </c>
      <c r="BN267" s="149">
        <f t="shared" si="673"/>
        <v>0</v>
      </c>
      <c r="BO267" s="149">
        <f t="shared" si="673"/>
        <v>0</v>
      </c>
      <c r="BP267" s="149">
        <f t="shared" si="673"/>
        <v>0</v>
      </c>
      <c r="BQ267" s="149">
        <f t="shared" si="673"/>
        <v>0</v>
      </c>
      <c r="BR267" s="149">
        <f t="shared" si="673"/>
        <v>0</v>
      </c>
      <c r="BS267" s="149">
        <f t="shared" si="673"/>
        <v>0</v>
      </c>
      <c r="BT267" s="149">
        <f t="shared" si="673"/>
        <v>0</v>
      </c>
      <c r="BU267" s="149">
        <f t="shared" si="673"/>
        <v>0</v>
      </c>
      <c r="BV267" s="149">
        <f t="shared" si="673"/>
        <v>0</v>
      </c>
      <c r="BW267" s="149">
        <f t="shared" si="673"/>
        <v>0</v>
      </c>
      <c r="BX267" s="149">
        <f t="shared" si="673"/>
        <v>0</v>
      </c>
      <c r="BY267" s="149">
        <f t="shared" si="673"/>
        <v>0</v>
      </c>
      <c r="BZ267" s="149">
        <f t="shared" si="673"/>
        <v>0</v>
      </c>
      <c r="CA267" s="149">
        <f t="shared" si="673"/>
        <v>0</v>
      </c>
      <c r="CB267" s="149">
        <f t="shared" si="673"/>
        <v>0</v>
      </c>
      <c r="CC267" s="149">
        <f t="shared" si="673"/>
        <v>0</v>
      </c>
      <c r="CD267" s="149">
        <f t="shared" si="673"/>
        <v>0</v>
      </c>
      <c r="CE267" s="149">
        <f t="shared" si="673"/>
        <v>0</v>
      </c>
      <c r="CF267" s="149">
        <f t="shared" si="673"/>
        <v>0</v>
      </c>
      <c r="CG267" s="149">
        <f t="shared" si="673"/>
        <v>0</v>
      </c>
      <c r="CH267" s="149">
        <f t="shared" ref="CH267:ES267" si="674">(CH$14&lt;$J267)*CG267*(1+$G267*($H267=CH$16))+(CH$14=$J267)*$M267*$E267+(CH$14&gt;$J267)*CG267*(1+$N267*($O267=CH$16))</f>
        <v>0</v>
      </c>
      <c r="CI267" s="149">
        <f t="shared" si="674"/>
        <v>0</v>
      </c>
      <c r="CJ267" s="149">
        <f t="shared" si="674"/>
        <v>0</v>
      </c>
      <c r="CK267" s="149">
        <f t="shared" si="674"/>
        <v>0</v>
      </c>
      <c r="CL267" s="149">
        <f t="shared" si="674"/>
        <v>0</v>
      </c>
      <c r="CM267" s="149">
        <f t="shared" si="674"/>
        <v>0</v>
      </c>
      <c r="CN267" s="149">
        <f t="shared" si="674"/>
        <v>0</v>
      </c>
      <c r="CO267" s="149">
        <f t="shared" si="674"/>
        <v>0</v>
      </c>
      <c r="CP267" s="149">
        <f t="shared" si="674"/>
        <v>0</v>
      </c>
      <c r="CQ267" s="149">
        <f t="shared" si="674"/>
        <v>0</v>
      </c>
      <c r="CR267" s="149">
        <f t="shared" si="674"/>
        <v>0</v>
      </c>
      <c r="CS267" s="149">
        <f t="shared" si="674"/>
        <v>0</v>
      </c>
      <c r="CT267" s="149">
        <f t="shared" si="674"/>
        <v>0</v>
      </c>
      <c r="CU267" s="149">
        <f t="shared" si="674"/>
        <v>0</v>
      </c>
      <c r="CV267" s="149">
        <f t="shared" si="674"/>
        <v>0</v>
      </c>
      <c r="CW267" s="149">
        <f t="shared" si="674"/>
        <v>0</v>
      </c>
      <c r="CX267" s="149">
        <f t="shared" si="674"/>
        <v>0</v>
      </c>
      <c r="CY267" s="149">
        <f t="shared" si="674"/>
        <v>0</v>
      </c>
      <c r="CZ267" s="149">
        <f t="shared" si="674"/>
        <v>0</v>
      </c>
      <c r="DA267" s="149">
        <f t="shared" si="674"/>
        <v>0</v>
      </c>
      <c r="DB267" s="149">
        <f t="shared" si="674"/>
        <v>0</v>
      </c>
      <c r="DC267" s="149">
        <f t="shared" si="674"/>
        <v>0</v>
      </c>
      <c r="DD267" s="149">
        <f t="shared" si="674"/>
        <v>0</v>
      </c>
      <c r="DE267" s="149">
        <f t="shared" si="674"/>
        <v>0</v>
      </c>
      <c r="DF267" s="149">
        <f t="shared" si="674"/>
        <v>0</v>
      </c>
      <c r="DG267" s="149">
        <f t="shared" si="674"/>
        <v>0</v>
      </c>
      <c r="DH267" s="149">
        <f t="shared" si="674"/>
        <v>0</v>
      </c>
      <c r="DI267" s="149">
        <f t="shared" si="674"/>
        <v>0</v>
      </c>
      <c r="DJ267" s="149">
        <f t="shared" si="674"/>
        <v>0</v>
      </c>
      <c r="DK267" s="149">
        <f t="shared" si="674"/>
        <v>0</v>
      </c>
      <c r="DL267" s="149">
        <f t="shared" si="674"/>
        <v>0</v>
      </c>
      <c r="DM267" s="149">
        <f t="shared" si="674"/>
        <v>0</v>
      </c>
      <c r="DN267" s="149">
        <f t="shared" si="674"/>
        <v>0</v>
      </c>
      <c r="DO267" s="149">
        <f t="shared" si="674"/>
        <v>0</v>
      </c>
      <c r="DP267" s="149">
        <f t="shared" si="674"/>
        <v>0</v>
      </c>
      <c r="DQ267" s="149">
        <f t="shared" si="674"/>
        <v>0</v>
      </c>
      <c r="DR267" s="149">
        <f t="shared" si="674"/>
        <v>0</v>
      </c>
      <c r="DS267" s="149">
        <f t="shared" si="674"/>
        <v>0</v>
      </c>
      <c r="DT267" s="149">
        <f t="shared" si="674"/>
        <v>0</v>
      </c>
      <c r="DU267" s="149">
        <f t="shared" si="674"/>
        <v>0</v>
      </c>
      <c r="DV267" s="149">
        <f t="shared" si="674"/>
        <v>0</v>
      </c>
      <c r="DW267" s="149">
        <f t="shared" si="674"/>
        <v>0</v>
      </c>
      <c r="DX267" s="149">
        <f t="shared" si="674"/>
        <v>0</v>
      </c>
      <c r="DY267" s="149">
        <f t="shared" si="674"/>
        <v>0</v>
      </c>
      <c r="DZ267" s="149">
        <f t="shared" si="674"/>
        <v>0</v>
      </c>
      <c r="EA267" s="149">
        <f t="shared" si="674"/>
        <v>0</v>
      </c>
      <c r="EB267" s="149">
        <f t="shared" si="674"/>
        <v>0</v>
      </c>
      <c r="EC267" s="149">
        <f t="shared" si="674"/>
        <v>0</v>
      </c>
      <c r="ED267" s="149">
        <f t="shared" si="674"/>
        <v>0</v>
      </c>
      <c r="EE267" s="149">
        <f t="shared" si="674"/>
        <v>0</v>
      </c>
      <c r="EF267" s="149">
        <f t="shared" si="674"/>
        <v>0</v>
      </c>
      <c r="EG267" s="149">
        <f t="shared" si="674"/>
        <v>0</v>
      </c>
      <c r="EH267" s="149">
        <f t="shared" si="674"/>
        <v>0</v>
      </c>
      <c r="EI267" s="149">
        <f t="shared" si="674"/>
        <v>0</v>
      </c>
      <c r="EJ267" s="149">
        <f t="shared" si="674"/>
        <v>0</v>
      </c>
      <c r="EK267" s="149">
        <f t="shared" si="674"/>
        <v>0</v>
      </c>
      <c r="EL267" s="149">
        <f t="shared" si="674"/>
        <v>0</v>
      </c>
      <c r="EM267" s="149">
        <f t="shared" si="674"/>
        <v>0</v>
      </c>
      <c r="EN267" s="149">
        <f t="shared" si="674"/>
        <v>0</v>
      </c>
      <c r="EO267" s="149">
        <f t="shared" si="674"/>
        <v>0</v>
      </c>
      <c r="EP267" s="149">
        <f t="shared" si="674"/>
        <v>0</v>
      </c>
      <c r="EQ267" s="149">
        <f t="shared" si="674"/>
        <v>0</v>
      </c>
      <c r="ER267" s="149">
        <f t="shared" si="674"/>
        <v>0</v>
      </c>
      <c r="ES267" s="149">
        <f t="shared" si="674"/>
        <v>0</v>
      </c>
      <c r="ET267" s="149">
        <f t="shared" ref="ET267:EV267" si="675">(ET$14&lt;$J267)*ES267*(1+$G267*($H267=ET$16))+(ET$14=$J267)*$M267*$E267+(ET$14&gt;$J267)*ES267*(1+$N267*($O267=ET$16))</f>
        <v>0</v>
      </c>
      <c r="EU267" s="149">
        <f t="shared" si="675"/>
        <v>0</v>
      </c>
      <c r="EV267" s="149">
        <f t="shared" si="675"/>
        <v>0</v>
      </c>
      <c r="EW267" s="149">
        <f t="shared" si="666"/>
        <v>0</v>
      </c>
      <c r="EX267" s="149">
        <f t="shared" si="667"/>
        <v>0</v>
      </c>
      <c r="EY267" s="149">
        <f t="shared" si="668"/>
        <v>0</v>
      </c>
      <c r="EZ267" s="149">
        <f t="shared" si="669"/>
        <v>0</v>
      </c>
      <c r="FA267" s="149">
        <f t="shared" si="670"/>
        <v>0</v>
      </c>
      <c r="FB267" s="149">
        <f t="shared" si="671"/>
        <v>0</v>
      </c>
    </row>
    <row r="268" spans="2:158" ht="11.25" customHeight="1" outlineLevel="1" x14ac:dyDescent="0.2">
      <c r="B268" s="177"/>
      <c r="C268" s="288">
        <f t="shared" si="655"/>
        <v>3</v>
      </c>
      <c r="D268" s="288">
        <f t="shared" si="655"/>
        <v>0</v>
      </c>
      <c r="E268" s="291">
        <f t="shared" si="655"/>
        <v>0</v>
      </c>
      <c r="F268" s="297"/>
      <c r="G268" s="385"/>
      <c r="H268" s="185">
        <f t="shared" si="656"/>
        <v>2</v>
      </c>
      <c r="I268" s="293">
        <f t="shared" si="656"/>
        <v>31</v>
      </c>
      <c r="J268" s="286">
        <f t="shared" si="657"/>
        <v>43404</v>
      </c>
      <c r="K268" s="297"/>
      <c r="L268" s="197">
        <f t="shared" si="658"/>
        <v>0</v>
      </c>
      <c r="M268" s="186">
        <f t="shared" si="659"/>
        <v>0</v>
      </c>
      <c r="N268" s="385"/>
      <c r="O268" s="185">
        <f t="shared" si="661"/>
        <v>10</v>
      </c>
      <c r="Q268" s="186"/>
      <c r="R268" s="186"/>
      <c r="S268" s="186"/>
      <c r="U268" s="149">
        <f t="shared" si="672"/>
        <v>0</v>
      </c>
      <c r="V268" s="149">
        <f t="shared" ref="V268:CG268" si="676">(V$14&lt;$J268)*U268*(1+$G268*($H268=V$16))+(V$14=$J268)*$M268*$E268+(V$14&gt;$J268)*U268*(1+$N268*($O268=V$16))</f>
        <v>0</v>
      </c>
      <c r="W268" s="149">
        <f t="shared" si="676"/>
        <v>0</v>
      </c>
      <c r="X268" s="149">
        <f t="shared" si="676"/>
        <v>0</v>
      </c>
      <c r="Y268" s="149">
        <f t="shared" si="676"/>
        <v>0</v>
      </c>
      <c r="Z268" s="149">
        <f t="shared" si="676"/>
        <v>0</v>
      </c>
      <c r="AA268" s="149">
        <f t="shared" si="676"/>
        <v>0</v>
      </c>
      <c r="AB268" s="149">
        <f t="shared" si="676"/>
        <v>0</v>
      </c>
      <c r="AC268" s="149">
        <f t="shared" si="676"/>
        <v>0</v>
      </c>
      <c r="AD268" s="149">
        <f t="shared" si="676"/>
        <v>0</v>
      </c>
      <c r="AE268" s="149">
        <f t="shared" si="676"/>
        <v>0</v>
      </c>
      <c r="AF268" s="149">
        <f t="shared" si="676"/>
        <v>0</v>
      </c>
      <c r="AG268" s="149">
        <f t="shared" si="676"/>
        <v>0</v>
      </c>
      <c r="AH268" s="149">
        <f t="shared" si="676"/>
        <v>0</v>
      </c>
      <c r="AI268" s="149">
        <f t="shared" si="676"/>
        <v>0</v>
      </c>
      <c r="AJ268" s="149">
        <f t="shared" si="676"/>
        <v>0</v>
      </c>
      <c r="AK268" s="149">
        <f t="shared" si="676"/>
        <v>0</v>
      </c>
      <c r="AL268" s="149">
        <f t="shared" si="676"/>
        <v>0</v>
      </c>
      <c r="AM268" s="149">
        <f t="shared" si="676"/>
        <v>0</v>
      </c>
      <c r="AN268" s="149">
        <f t="shared" si="676"/>
        <v>0</v>
      </c>
      <c r="AO268" s="149">
        <f t="shared" si="676"/>
        <v>0</v>
      </c>
      <c r="AP268" s="149">
        <f t="shared" si="676"/>
        <v>0</v>
      </c>
      <c r="AQ268" s="149">
        <f t="shared" si="676"/>
        <v>0</v>
      </c>
      <c r="AR268" s="149">
        <f t="shared" si="676"/>
        <v>0</v>
      </c>
      <c r="AS268" s="149">
        <f t="shared" si="676"/>
        <v>0</v>
      </c>
      <c r="AT268" s="149">
        <f t="shared" si="676"/>
        <v>0</v>
      </c>
      <c r="AU268" s="149">
        <f t="shared" si="676"/>
        <v>0</v>
      </c>
      <c r="AV268" s="149">
        <f t="shared" si="676"/>
        <v>0</v>
      </c>
      <c r="AW268" s="149">
        <f t="shared" si="676"/>
        <v>0</v>
      </c>
      <c r="AX268" s="149">
        <f t="shared" si="676"/>
        <v>0</v>
      </c>
      <c r="AY268" s="149">
        <f t="shared" si="676"/>
        <v>0</v>
      </c>
      <c r="AZ268" s="149">
        <f t="shared" si="676"/>
        <v>0</v>
      </c>
      <c r="BA268" s="149">
        <f t="shared" si="676"/>
        <v>0</v>
      </c>
      <c r="BB268" s="149">
        <f t="shared" si="676"/>
        <v>0</v>
      </c>
      <c r="BC268" s="149">
        <f t="shared" si="676"/>
        <v>0</v>
      </c>
      <c r="BD268" s="149">
        <f t="shared" si="676"/>
        <v>0</v>
      </c>
      <c r="BE268" s="149">
        <f t="shared" si="676"/>
        <v>0</v>
      </c>
      <c r="BF268" s="149">
        <f t="shared" si="676"/>
        <v>0</v>
      </c>
      <c r="BG268" s="149">
        <f t="shared" si="676"/>
        <v>0</v>
      </c>
      <c r="BH268" s="149">
        <f t="shared" si="676"/>
        <v>0</v>
      </c>
      <c r="BI268" s="149">
        <f t="shared" si="676"/>
        <v>0</v>
      </c>
      <c r="BJ268" s="149">
        <f t="shared" si="676"/>
        <v>0</v>
      </c>
      <c r="BK268" s="149">
        <f t="shared" si="676"/>
        <v>0</v>
      </c>
      <c r="BL268" s="149">
        <f t="shared" si="676"/>
        <v>0</v>
      </c>
      <c r="BM268" s="149">
        <f t="shared" si="676"/>
        <v>0</v>
      </c>
      <c r="BN268" s="149">
        <f t="shared" si="676"/>
        <v>0</v>
      </c>
      <c r="BO268" s="149">
        <f t="shared" si="676"/>
        <v>0</v>
      </c>
      <c r="BP268" s="149">
        <f t="shared" si="676"/>
        <v>0</v>
      </c>
      <c r="BQ268" s="149">
        <f t="shared" si="676"/>
        <v>0</v>
      </c>
      <c r="BR268" s="149">
        <f t="shared" si="676"/>
        <v>0</v>
      </c>
      <c r="BS268" s="149">
        <f t="shared" si="676"/>
        <v>0</v>
      </c>
      <c r="BT268" s="149">
        <f t="shared" si="676"/>
        <v>0</v>
      </c>
      <c r="BU268" s="149">
        <f t="shared" si="676"/>
        <v>0</v>
      </c>
      <c r="BV268" s="149">
        <f t="shared" si="676"/>
        <v>0</v>
      </c>
      <c r="BW268" s="149">
        <f t="shared" si="676"/>
        <v>0</v>
      </c>
      <c r="BX268" s="149">
        <f t="shared" si="676"/>
        <v>0</v>
      </c>
      <c r="BY268" s="149">
        <f t="shared" si="676"/>
        <v>0</v>
      </c>
      <c r="BZ268" s="149">
        <f t="shared" si="676"/>
        <v>0</v>
      </c>
      <c r="CA268" s="149">
        <f t="shared" si="676"/>
        <v>0</v>
      </c>
      <c r="CB268" s="149">
        <f t="shared" si="676"/>
        <v>0</v>
      </c>
      <c r="CC268" s="149">
        <f t="shared" si="676"/>
        <v>0</v>
      </c>
      <c r="CD268" s="149">
        <f t="shared" si="676"/>
        <v>0</v>
      </c>
      <c r="CE268" s="149">
        <f t="shared" si="676"/>
        <v>0</v>
      </c>
      <c r="CF268" s="149">
        <f t="shared" si="676"/>
        <v>0</v>
      </c>
      <c r="CG268" s="149">
        <f t="shared" si="676"/>
        <v>0</v>
      </c>
      <c r="CH268" s="149">
        <f t="shared" ref="CH268:ES268" si="677">(CH$14&lt;$J268)*CG268*(1+$G268*($H268=CH$16))+(CH$14=$J268)*$M268*$E268+(CH$14&gt;$J268)*CG268*(1+$N268*($O268=CH$16))</f>
        <v>0</v>
      </c>
      <c r="CI268" s="149">
        <f t="shared" si="677"/>
        <v>0</v>
      </c>
      <c r="CJ268" s="149">
        <f t="shared" si="677"/>
        <v>0</v>
      </c>
      <c r="CK268" s="149">
        <f t="shared" si="677"/>
        <v>0</v>
      </c>
      <c r="CL268" s="149">
        <f t="shared" si="677"/>
        <v>0</v>
      </c>
      <c r="CM268" s="149">
        <f t="shared" si="677"/>
        <v>0</v>
      </c>
      <c r="CN268" s="149">
        <f t="shared" si="677"/>
        <v>0</v>
      </c>
      <c r="CO268" s="149">
        <f t="shared" si="677"/>
        <v>0</v>
      </c>
      <c r="CP268" s="149">
        <f t="shared" si="677"/>
        <v>0</v>
      </c>
      <c r="CQ268" s="149">
        <f t="shared" si="677"/>
        <v>0</v>
      </c>
      <c r="CR268" s="149">
        <f t="shared" si="677"/>
        <v>0</v>
      </c>
      <c r="CS268" s="149">
        <f t="shared" si="677"/>
        <v>0</v>
      </c>
      <c r="CT268" s="149">
        <f t="shared" si="677"/>
        <v>0</v>
      </c>
      <c r="CU268" s="149">
        <f t="shared" si="677"/>
        <v>0</v>
      </c>
      <c r="CV268" s="149">
        <f t="shared" si="677"/>
        <v>0</v>
      </c>
      <c r="CW268" s="149">
        <f t="shared" si="677"/>
        <v>0</v>
      </c>
      <c r="CX268" s="149">
        <f t="shared" si="677"/>
        <v>0</v>
      </c>
      <c r="CY268" s="149">
        <f t="shared" si="677"/>
        <v>0</v>
      </c>
      <c r="CZ268" s="149">
        <f t="shared" si="677"/>
        <v>0</v>
      </c>
      <c r="DA268" s="149">
        <f t="shared" si="677"/>
        <v>0</v>
      </c>
      <c r="DB268" s="149">
        <f t="shared" si="677"/>
        <v>0</v>
      </c>
      <c r="DC268" s="149">
        <f t="shared" si="677"/>
        <v>0</v>
      </c>
      <c r="DD268" s="149">
        <f t="shared" si="677"/>
        <v>0</v>
      </c>
      <c r="DE268" s="149">
        <f t="shared" si="677"/>
        <v>0</v>
      </c>
      <c r="DF268" s="149">
        <f t="shared" si="677"/>
        <v>0</v>
      </c>
      <c r="DG268" s="149">
        <f t="shared" si="677"/>
        <v>0</v>
      </c>
      <c r="DH268" s="149">
        <f t="shared" si="677"/>
        <v>0</v>
      </c>
      <c r="DI268" s="149">
        <f t="shared" si="677"/>
        <v>0</v>
      </c>
      <c r="DJ268" s="149">
        <f t="shared" si="677"/>
        <v>0</v>
      </c>
      <c r="DK268" s="149">
        <f t="shared" si="677"/>
        <v>0</v>
      </c>
      <c r="DL268" s="149">
        <f t="shared" si="677"/>
        <v>0</v>
      </c>
      <c r="DM268" s="149">
        <f t="shared" si="677"/>
        <v>0</v>
      </c>
      <c r="DN268" s="149">
        <f t="shared" si="677"/>
        <v>0</v>
      </c>
      <c r="DO268" s="149">
        <f t="shared" si="677"/>
        <v>0</v>
      </c>
      <c r="DP268" s="149">
        <f t="shared" si="677"/>
        <v>0</v>
      </c>
      <c r="DQ268" s="149">
        <f t="shared" si="677"/>
        <v>0</v>
      </c>
      <c r="DR268" s="149">
        <f t="shared" si="677"/>
        <v>0</v>
      </c>
      <c r="DS268" s="149">
        <f t="shared" si="677"/>
        <v>0</v>
      </c>
      <c r="DT268" s="149">
        <f t="shared" si="677"/>
        <v>0</v>
      </c>
      <c r="DU268" s="149">
        <f t="shared" si="677"/>
        <v>0</v>
      </c>
      <c r="DV268" s="149">
        <f t="shared" si="677"/>
        <v>0</v>
      </c>
      <c r="DW268" s="149">
        <f t="shared" si="677"/>
        <v>0</v>
      </c>
      <c r="DX268" s="149">
        <f t="shared" si="677"/>
        <v>0</v>
      </c>
      <c r="DY268" s="149">
        <f t="shared" si="677"/>
        <v>0</v>
      </c>
      <c r="DZ268" s="149">
        <f t="shared" si="677"/>
        <v>0</v>
      </c>
      <c r="EA268" s="149">
        <f t="shared" si="677"/>
        <v>0</v>
      </c>
      <c r="EB268" s="149">
        <f t="shared" si="677"/>
        <v>0</v>
      </c>
      <c r="EC268" s="149">
        <f t="shared" si="677"/>
        <v>0</v>
      </c>
      <c r="ED268" s="149">
        <f t="shared" si="677"/>
        <v>0</v>
      </c>
      <c r="EE268" s="149">
        <f t="shared" si="677"/>
        <v>0</v>
      </c>
      <c r="EF268" s="149">
        <f t="shared" si="677"/>
        <v>0</v>
      </c>
      <c r="EG268" s="149">
        <f t="shared" si="677"/>
        <v>0</v>
      </c>
      <c r="EH268" s="149">
        <f t="shared" si="677"/>
        <v>0</v>
      </c>
      <c r="EI268" s="149">
        <f t="shared" si="677"/>
        <v>0</v>
      </c>
      <c r="EJ268" s="149">
        <f t="shared" si="677"/>
        <v>0</v>
      </c>
      <c r="EK268" s="149">
        <f t="shared" si="677"/>
        <v>0</v>
      </c>
      <c r="EL268" s="149">
        <f t="shared" si="677"/>
        <v>0</v>
      </c>
      <c r="EM268" s="149">
        <f t="shared" si="677"/>
        <v>0</v>
      </c>
      <c r="EN268" s="149">
        <f t="shared" si="677"/>
        <v>0</v>
      </c>
      <c r="EO268" s="149">
        <f t="shared" si="677"/>
        <v>0</v>
      </c>
      <c r="EP268" s="149">
        <f t="shared" si="677"/>
        <v>0</v>
      </c>
      <c r="EQ268" s="149">
        <f t="shared" si="677"/>
        <v>0</v>
      </c>
      <c r="ER268" s="149">
        <f t="shared" si="677"/>
        <v>0</v>
      </c>
      <c r="ES268" s="149">
        <f t="shared" si="677"/>
        <v>0</v>
      </c>
      <c r="ET268" s="149">
        <f t="shared" ref="ET268:EV268" si="678">(ET$14&lt;$J268)*ES268*(1+$G268*($H268=ET$16))+(ET$14=$J268)*$M268*$E268+(ET$14&gt;$J268)*ES268*(1+$N268*($O268=ET$16))</f>
        <v>0</v>
      </c>
      <c r="EU268" s="149">
        <f t="shared" si="678"/>
        <v>0</v>
      </c>
      <c r="EV268" s="149">
        <f t="shared" si="678"/>
        <v>0</v>
      </c>
      <c r="EW268" s="149">
        <f t="shared" si="666"/>
        <v>0</v>
      </c>
      <c r="EX268" s="149">
        <f t="shared" si="667"/>
        <v>0</v>
      </c>
      <c r="EY268" s="149">
        <f t="shared" si="668"/>
        <v>0</v>
      </c>
      <c r="EZ268" s="149">
        <f t="shared" si="669"/>
        <v>0</v>
      </c>
      <c r="FA268" s="149">
        <f t="shared" si="670"/>
        <v>0</v>
      </c>
      <c r="FB268" s="149">
        <f t="shared" si="671"/>
        <v>0</v>
      </c>
    </row>
    <row r="269" spans="2:158" ht="11.25" customHeight="1" outlineLevel="1" x14ac:dyDescent="0.2">
      <c r="B269" s="177"/>
      <c r="C269" s="288">
        <f t="shared" si="655"/>
        <v>4</v>
      </c>
      <c r="D269" s="288">
        <f t="shared" si="655"/>
        <v>0</v>
      </c>
      <c r="E269" s="291">
        <f t="shared" si="655"/>
        <v>0</v>
      </c>
      <c r="F269" s="297"/>
      <c r="G269" s="385"/>
      <c r="H269" s="185">
        <f t="shared" si="656"/>
        <v>2</v>
      </c>
      <c r="I269" s="293">
        <f t="shared" si="656"/>
        <v>31</v>
      </c>
      <c r="J269" s="286">
        <f t="shared" si="657"/>
        <v>43404</v>
      </c>
      <c r="K269" s="297"/>
      <c r="L269" s="197">
        <f t="shared" si="658"/>
        <v>0</v>
      </c>
      <c r="M269" s="186">
        <f t="shared" si="659"/>
        <v>0</v>
      </c>
      <c r="N269" s="385"/>
      <c r="O269" s="185">
        <f t="shared" si="661"/>
        <v>10</v>
      </c>
      <c r="Q269" s="186"/>
      <c r="R269" s="186"/>
      <c r="S269" s="186"/>
      <c r="U269" s="149">
        <f t="shared" si="672"/>
        <v>0</v>
      </c>
      <c r="V269" s="149">
        <f t="shared" ref="V269:CG269" si="679">(V$14&lt;$J269)*U269*(1+$G269*($H269=V$16))+(V$14=$J269)*$M269*$E269+(V$14&gt;$J269)*U269*(1+$N269*($O269=V$16))</f>
        <v>0</v>
      </c>
      <c r="W269" s="149">
        <f t="shared" si="679"/>
        <v>0</v>
      </c>
      <c r="X269" s="149">
        <f t="shared" si="679"/>
        <v>0</v>
      </c>
      <c r="Y269" s="149">
        <f t="shared" si="679"/>
        <v>0</v>
      </c>
      <c r="Z269" s="149">
        <f t="shared" si="679"/>
        <v>0</v>
      </c>
      <c r="AA269" s="149">
        <f t="shared" si="679"/>
        <v>0</v>
      </c>
      <c r="AB269" s="149">
        <f t="shared" si="679"/>
        <v>0</v>
      </c>
      <c r="AC269" s="149">
        <f t="shared" si="679"/>
        <v>0</v>
      </c>
      <c r="AD269" s="149">
        <f t="shared" si="679"/>
        <v>0</v>
      </c>
      <c r="AE269" s="149">
        <f t="shared" si="679"/>
        <v>0</v>
      </c>
      <c r="AF269" s="149">
        <f t="shared" si="679"/>
        <v>0</v>
      </c>
      <c r="AG269" s="149">
        <f t="shared" si="679"/>
        <v>0</v>
      </c>
      <c r="AH269" s="149">
        <f t="shared" si="679"/>
        <v>0</v>
      </c>
      <c r="AI269" s="149">
        <f t="shared" si="679"/>
        <v>0</v>
      </c>
      <c r="AJ269" s="149">
        <f t="shared" si="679"/>
        <v>0</v>
      </c>
      <c r="AK269" s="149">
        <f t="shared" si="679"/>
        <v>0</v>
      </c>
      <c r="AL269" s="149">
        <f t="shared" si="679"/>
        <v>0</v>
      </c>
      <c r="AM269" s="149">
        <f t="shared" si="679"/>
        <v>0</v>
      </c>
      <c r="AN269" s="149">
        <f t="shared" si="679"/>
        <v>0</v>
      </c>
      <c r="AO269" s="149">
        <f t="shared" si="679"/>
        <v>0</v>
      </c>
      <c r="AP269" s="149">
        <f t="shared" si="679"/>
        <v>0</v>
      </c>
      <c r="AQ269" s="149">
        <f t="shared" si="679"/>
        <v>0</v>
      </c>
      <c r="AR269" s="149">
        <f t="shared" si="679"/>
        <v>0</v>
      </c>
      <c r="AS269" s="149">
        <f t="shared" si="679"/>
        <v>0</v>
      </c>
      <c r="AT269" s="149">
        <f t="shared" si="679"/>
        <v>0</v>
      </c>
      <c r="AU269" s="149">
        <f t="shared" si="679"/>
        <v>0</v>
      </c>
      <c r="AV269" s="149">
        <f t="shared" si="679"/>
        <v>0</v>
      </c>
      <c r="AW269" s="149">
        <f t="shared" si="679"/>
        <v>0</v>
      </c>
      <c r="AX269" s="149">
        <f t="shared" si="679"/>
        <v>0</v>
      </c>
      <c r="AY269" s="149">
        <f t="shared" si="679"/>
        <v>0</v>
      </c>
      <c r="AZ269" s="149">
        <f t="shared" si="679"/>
        <v>0</v>
      </c>
      <c r="BA269" s="149">
        <f t="shared" si="679"/>
        <v>0</v>
      </c>
      <c r="BB269" s="149">
        <f t="shared" si="679"/>
        <v>0</v>
      </c>
      <c r="BC269" s="149">
        <f t="shared" si="679"/>
        <v>0</v>
      </c>
      <c r="BD269" s="149">
        <f t="shared" si="679"/>
        <v>0</v>
      </c>
      <c r="BE269" s="149">
        <f t="shared" si="679"/>
        <v>0</v>
      </c>
      <c r="BF269" s="149">
        <f t="shared" si="679"/>
        <v>0</v>
      </c>
      <c r="BG269" s="149">
        <f t="shared" si="679"/>
        <v>0</v>
      </c>
      <c r="BH269" s="149">
        <f t="shared" si="679"/>
        <v>0</v>
      </c>
      <c r="BI269" s="149">
        <f t="shared" si="679"/>
        <v>0</v>
      </c>
      <c r="BJ269" s="149">
        <f t="shared" si="679"/>
        <v>0</v>
      </c>
      <c r="BK269" s="149">
        <f t="shared" si="679"/>
        <v>0</v>
      </c>
      <c r="BL269" s="149">
        <f t="shared" si="679"/>
        <v>0</v>
      </c>
      <c r="BM269" s="149">
        <f t="shared" si="679"/>
        <v>0</v>
      </c>
      <c r="BN269" s="149">
        <f t="shared" si="679"/>
        <v>0</v>
      </c>
      <c r="BO269" s="149">
        <f t="shared" si="679"/>
        <v>0</v>
      </c>
      <c r="BP269" s="149">
        <f t="shared" si="679"/>
        <v>0</v>
      </c>
      <c r="BQ269" s="149">
        <f t="shared" si="679"/>
        <v>0</v>
      </c>
      <c r="BR269" s="149">
        <f t="shared" si="679"/>
        <v>0</v>
      </c>
      <c r="BS269" s="149">
        <f t="shared" si="679"/>
        <v>0</v>
      </c>
      <c r="BT269" s="149">
        <f t="shared" si="679"/>
        <v>0</v>
      </c>
      <c r="BU269" s="149">
        <f t="shared" si="679"/>
        <v>0</v>
      </c>
      <c r="BV269" s="149">
        <f t="shared" si="679"/>
        <v>0</v>
      </c>
      <c r="BW269" s="149">
        <f t="shared" si="679"/>
        <v>0</v>
      </c>
      <c r="BX269" s="149">
        <f t="shared" si="679"/>
        <v>0</v>
      </c>
      <c r="BY269" s="149">
        <f t="shared" si="679"/>
        <v>0</v>
      </c>
      <c r="BZ269" s="149">
        <f t="shared" si="679"/>
        <v>0</v>
      </c>
      <c r="CA269" s="149">
        <f t="shared" si="679"/>
        <v>0</v>
      </c>
      <c r="CB269" s="149">
        <f t="shared" si="679"/>
        <v>0</v>
      </c>
      <c r="CC269" s="149">
        <f t="shared" si="679"/>
        <v>0</v>
      </c>
      <c r="CD269" s="149">
        <f t="shared" si="679"/>
        <v>0</v>
      </c>
      <c r="CE269" s="149">
        <f t="shared" si="679"/>
        <v>0</v>
      </c>
      <c r="CF269" s="149">
        <f t="shared" si="679"/>
        <v>0</v>
      </c>
      <c r="CG269" s="149">
        <f t="shared" si="679"/>
        <v>0</v>
      </c>
      <c r="CH269" s="149">
        <f t="shared" ref="CH269:ES269" si="680">(CH$14&lt;$J269)*CG269*(1+$G269*($H269=CH$16))+(CH$14=$J269)*$M269*$E269+(CH$14&gt;$J269)*CG269*(1+$N269*($O269=CH$16))</f>
        <v>0</v>
      </c>
      <c r="CI269" s="149">
        <f t="shared" si="680"/>
        <v>0</v>
      </c>
      <c r="CJ269" s="149">
        <f t="shared" si="680"/>
        <v>0</v>
      </c>
      <c r="CK269" s="149">
        <f t="shared" si="680"/>
        <v>0</v>
      </c>
      <c r="CL269" s="149">
        <f t="shared" si="680"/>
        <v>0</v>
      </c>
      <c r="CM269" s="149">
        <f t="shared" si="680"/>
        <v>0</v>
      </c>
      <c r="CN269" s="149">
        <f t="shared" si="680"/>
        <v>0</v>
      </c>
      <c r="CO269" s="149">
        <f t="shared" si="680"/>
        <v>0</v>
      </c>
      <c r="CP269" s="149">
        <f t="shared" si="680"/>
        <v>0</v>
      </c>
      <c r="CQ269" s="149">
        <f t="shared" si="680"/>
        <v>0</v>
      </c>
      <c r="CR269" s="149">
        <f t="shared" si="680"/>
        <v>0</v>
      </c>
      <c r="CS269" s="149">
        <f t="shared" si="680"/>
        <v>0</v>
      </c>
      <c r="CT269" s="149">
        <f t="shared" si="680"/>
        <v>0</v>
      </c>
      <c r="CU269" s="149">
        <f t="shared" si="680"/>
        <v>0</v>
      </c>
      <c r="CV269" s="149">
        <f t="shared" si="680"/>
        <v>0</v>
      </c>
      <c r="CW269" s="149">
        <f t="shared" si="680"/>
        <v>0</v>
      </c>
      <c r="CX269" s="149">
        <f t="shared" si="680"/>
        <v>0</v>
      </c>
      <c r="CY269" s="149">
        <f t="shared" si="680"/>
        <v>0</v>
      </c>
      <c r="CZ269" s="149">
        <f t="shared" si="680"/>
        <v>0</v>
      </c>
      <c r="DA269" s="149">
        <f t="shared" si="680"/>
        <v>0</v>
      </c>
      <c r="DB269" s="149">
        <f t="shared" si="680"/>
        <v>0</v>
      </c>
      <c r="DC269" s="149">
        <f t="shared" si="680"/>
        <v>0</v>
      </c>
      <c r="DD269" s="149">
        <f t="shared" si="680"/>
        <v>0</v>
      </c>
      <c r="DE269" s="149">
        <f t="shared" si="680"/>
        <v>0</v>
      </c>
      <c r="DF269" s="149">
        <f t="shared" si="680"/>
        <v>0</v>
      </c>
      <c r="DG269" s="149">
        <f t="shared" si="680"/>
        <v>0</v>
      </c>
      <c r="DH269" s="149">
        <f t="shared" si="680"/>
        <v>0</v>
      </c>
      <c r="DI269" s="149">
        <f t="shared" si="680"/>
        <v>0</v>
      </c>
      <c r="DJ269" s="149">
        <f t="shared" si="680"/>
        <v>0</v>
      </c>
      <c r="DK269" s="149">
        <f t="shared" si="680"/>
        <v>0</v>
      </c>
      <c r="DL269" s="149">
        <f t="shared" si="680"/>
        <v>0</v>
      </c>
      <c r="DM269" s="149">
        <f t="shared" si="680"/>
        <v>0</v>
      </c>
      <c r="DN269" s="149">
        <f t="shared" si="680"/>
        <v>0</v>
      </c>
      <c r="DO269" s="149">
        <f t="shared" si="680"/>
        <v>0</v>
      </c>
      <c r="DP269" s="149">
        <f t="shared" si="680"/>
        <v>0</v>
      </c>
      <c r="DQ269" s="149">
        <f t="shared" si="680"/>
        <v>0</v>
      </c>
      <c r="DR269" s="149">
        <f t="shared" si="680"/>
        <v>0</v>
      </c>
      <c r="DS269" s="149">
        <f t="shared" si="680"/>
        <v>0</v>
      </c>
      <c r="DT269" s="149">
        <f t="shared" si="680"/>
        <v>0</v>
      </c>
      <c r="DU269" s="149">
        <f t="shared" si="680"/>
        <v>0</v>
      </c>
      <c r="DV269" s="149">
        <f t="shared" si="680"/>
        <v>0</v>
      </c>
      <c r="DW269" s="149">
        <f t="shared" si="680"/>
        <v>0</v>
      </c>
      <c r="DX269" s="149">
        <f t="shared" si="680"/>
        <v>0</v>
      </c>
      <c r="DY269" s="149">
        <f t="shared" si="680"/>
        <v>0</v>
      </c>
      <c r="DZ269" s="149">
        <f t="shared" si="680"/>
        <v>0</v>
      </c>
      <c r="EA269" s="149">
        <f t="shared" si="680"/>
        <v>0</v>
      </c>
      <c r="EB269" s="149">
        <f t="shared" si="680"/>
        <v>0</v>
      </c>
      <c r="EC269" s="149">
        <f t="shared" si="680"/>
        <v>0</v>
      </c>
      <c r="ED269" s="149">
        <f t="shared" si="680"/>
        <v>0</v>
      </c>
      <c r="EE269" s="149">
        <f t="shared" si="680"/>
        <v>0</v>
      </c>
      <c r="EF269" s="149">
        <f t="shared" si="680"/>
        <v>0</v>
      </c>
      <c r="EG269" s="149">
        <f t="shared" si="680"/>
        <v>0</v>
      </c>
      <c r="EH269" s="149">
        <f t="shared" si="680"/>
        <v>0</v>
      </c>
      <c r="EI269" s="149">
        <f t="shared" si="680"/>
        <v>0</v>
      </c>
      <c r="EJ269" s="149">
        <f t="shared" si="680"/>
        <v>0</v>
      </c>
      <c r="EK269" s="149">
        <f t="shared" si="680"/>
        <v>0</v>
      </c>
      <c r="EL269" s="149">
        <f t="shared" si="680"/>
        <v>0</v>
      </c>
      <c r="EM269" s="149">
        <f t="shared" si="680"/>
        <v>0</v>
      </c>
      <c r="EN269" s="149">
        <f t="shared" si="680"/>
        <v>0</v>
      </c>
      <c r="EO269" s="149">
        <f t="shared" si="680"/>
        <v>0</v>
      </c>
      <c r="EP269" s="149">
        <f t="shared" si="680"/>
        <v>0</v>
      </c>
      <c r="EQ269" s="149">
        <f t="shared" si="680"/>
        <v>0</v>
      </c>
      <c r="ER269" s="149">
        <f t="shared" si="680"/>
        <v>0</v>
      </c>
      <c r="ES269" s="149">
        <f t="shared" si="680"/>
        <v>0</v>
      </c>
      <c r="ET269" s="149">
        <f t="shared" ref="ET269:EV269" si="681">(ET$14&lt;$J269)*ES269*(1+$G269*($H269=ET$16))+(ET$14=$J269)*$M269*$E269+(ET$14&gt;$J269)*ES269*(1+$N269*($O269=ET$16))</f>
        <v>0</v>
      </c>
      <c r="EU269" s="149">
        <f t="shared" si="681"/>
        <v>0</v>
      </c>
      <c r="EV269" s="149">
        <f t="shared" si="681"/>
        <v>0</v>
      </c>
      <c r="EW269" s="149">
        <f t="shared" si="666"/>
        <v>0</v>
      </c>
      <c r="EX269" s="149">
        <f t="shared" si="667"/>
        <v>0</v>
      </c>
      <c r="EY269" s="149">
        <f t="shared" si="668"/>
        <v>0</v>
      </c>
      <c r="EZ269" s="149">
        <f t="shared" si="669"/>
        <v>0</v>
      </c>
      <c r="FA269" s="149">
        <f t="shared" si="670"/>
        <v>0</v>
      </c>
      <c r="FB269" s="149">
        <f t="shared" si="671"/>
        <v>0</v>
      </c>
    </row>
    <row r="270" spans="2:158" ht="11.25" customHeight="1" outlineLevel="1" x14ac:dyDescent="0.2">
      <c r="B270" s="177"/>
      <c r="C270" s="288">
        <f t="shared" si="655"/>
        <v>5</v>
      </c>
      <c r="D270" s="288">
        <f t="shared" si="655"/>
        <v>0</v>
      </c>
      <c r="E270" s="291">
        <f t="shared" si="655"/>
        <v>0</v>
      </c>
      <c r="F270" s="297"/>
      <c r="G270" s="385"/>
      <c r="H270" s="185">
        <f t="shared" si="656"/>
        <v>2</v>
      </c>
      <c r="I270" s="293">
        <f t="shared" si="656"/>
        <v>31</v>
      </c>
      <c r="J270" s="286">
        <f t="shared" si="657"/>
        <v>43404</v>
      </c>
      <c r="K270" s="297"/>
      <c r="L270" s="197">
        <f t="shared" si="658"/>
        <v>0</v>
      </c>
      <c r="M270" s="186">
        <f t="shared" si="659"/>
        <v>0</v>
      </c>
      <c r="N270" s="385"/>
      <c r="O270" s="185">
        <f t="shared" si="661"/>
        <v>10</v>
      </c>
      <c r="Q270" s="186"/>
      <c r="R270" s="186"/>
      <c r="S270" s="186"/>
      <c r="U270" s="149">
        <f t="shared" si="672"/>
        <v>0</v>
      </c>
      <c r="V270" s="149">
        <f t="shared" ref="V270:CG270" si="682">(V$14&lt;$J270)*U270*(1+$G270*($H270=V$16))+(V$14=$J270)*$M270*$E270+(V$14&gt;$J270)*U270*(1+$N270*($O270=V$16))</f>
        <v>0</v>
      </c>
      <c r="W270" s="149">
        <f t="shared" si="682"/>
        <v>0</v>
      </c>
      <c r="X270" s="149">
        <f t="shared" si="682"/>
        <v>0</v>
      </c>
      <c r="Y270" s="149">
        <f t="shared" si="682"/>
        <v>0</v>
      </c>
      <c r="Z270" s="149">
        <f t="shared" si="682"/>
        <v>0</v>
      </c>
      <c r="AA270" s="149">
        <f t="shared" si="682"/>
        <v>0</v>
      </c>
      <c r="AB270" s="149">
        <f t="shared" si="682"/>
        <v>0</v>
      </c>
      <c r="AC270" s="149">
        <f t="shared" si="682"/>
        <v>0</v>
      </c>
      <c r="AD270" s="149">
        <f t="shared" si="682"/>
        <v>0</v>
      </c>
      <c r="AE270" s="149">
        <f t="shared" si="682"/>
        <v>0</v>
      </c>
      <c r="AF270" s="149">
        <f t="shared" si="682"/>
        <v>0</v>
      </c>
      <c r="AG270" s="149">
        <f t="shared" si="682"/>
        <v>0</v>
      </c>
      <c r="AH270" s="149">
        <f t="shared" si="682"/>
        <v>0</v>
      </c>
      <c r="AI270" s="149">
        <f t="shared" si="682"/>
        <v>0</v>
      </c>
      <c r="AJ270" s="149">
        <f t="shared" si="682"/>
        <v>0</v>
      </c>
      <c r="AK270" s="149">
        <f t="shared" si="682"/>
        <v>0</v>
      </c>
      <c r="AL270" s="149">
        <f t="shared" si="682"/>
        <v>0</v>
      </c>
      <c r="AM270" s="149">
        <f t="shared" si="682"/>
        <v>0</v>
      </c>
      <c r="AN270" s="149">
        <f t="shared" si="682"/>
        <v>0</v>
      </c>
      <c r="AO270" s="149">
        <f t="shared" si="682"/>
        <v>0</v>
      </c>
      <c r="AP270" s="149">
        <f t="shared" si="682"/>
        <v>0</v>
      </c>
      <c r="AQ270" s="149">
        <f t="shared" si="682"/>
        <v>0</v>
      </c>
      <c r="AR270" s="149">
        <f t="shared" si="682"/>
        <v>0</v>
      </c>
      <c r="AS270" s="149">
        <f t="shared" si="682"/>
        <v>0</v>
      </c>
      <c r="AT270" s="149">
        <f t="shared" si="682"/>
        <v>0</v>
      </c>
      <c r="AU270" s="149">
        <f t="shared" si="682"/>
        <v>0</v>
      </c>
      <c r="AV270" s="149">
        <f t="shared" si="682"/>
        <v>0</v>
      </c>
      <c r="AW270" s="149">
        <f t="shared" si="682"/>
        <v>0</v>
      </c>
      <c r="AX270" s="149">
        <f t="shared" si="682"/>
        <v>0</v>
      </c>
      <c r="AY270" s="149">
        <f t="shared" si="682"/>
        <v>0</v>
      </c>
      <c r="AZ270" s="149">
        <f t="shared" si="682"/>
        <v>0</v>
      </c>
      <c r="BA270" s="149">
        <f t="shared" si="682"/>
        <v>0</v>
      </c>
      <c r="BB270" s="149">
        <f t="shared" si="682"/>
        <v>0</v>
      </c>
      <c r="BC270" s="149">
        <f t="shared" si="682"/>
        <v>0</v>
      </c>
      <c r="BD270" s="149">
        <f t="shared" si="682"/>
        <v>0</v>
      </c>
      <c r="BE270" s="149">
        <f t="shared" si="682"/>
        <v>0</v>
      </c>
      <c r="BF270" s="149">
        <f t="shared" si="682"/>
        <v>0</v>
      </c>
      <c r="BG270" s="149">
        <f t="shared" si="682"/>
        <v>0</v>
      </c>
      <c r="BH270" s="149">
        <f t="shared" si="682"/>
        <v>0</v>
      </c>
      <c r="BI270" s="149">
        <f t="shared" si="682"/>
        <v>0</v>
      </c>
      <c r="BJ270" s="149">
        <f t="shared" si="682"/>
        <v>0</v>
      </c>
      <c r="BK270" s="149">
        <f t="shared" si="682"/>
        <v>0</v>
      </c>
      <c r="BL270" s="149">
        <f t="shared" si="682"/>
        <v>0</v>
      </c>
      <c r="BM270" s="149">
        <f t="shared" si="682"/>
        <v>0</v>
      </c>
      <c r="BN270" s="149">
        <f t="shared" si="682"/>
        <v>0</v>
      </c>
      <c r="BO270" s="149">
        <f t="shared" si="682"/>
        <v>0</v>
      </c>
      <c r="BP270" s="149">
        <f t="shared" si="682"/>
        <v>0</v>
      </c>
      <c r="BQ270" s="149">
        <f t="shared" si="682"/>
        <v>0</v>
      </c>
      <c r="BR270" s="149">
        <f t="shared" si="682"/>
        <v>0</v>
      </c>
      <c r="BS270" s="149">
        <f t="shared" si="682"/>
        <v>0</v>
      </c>
      <c r="BT270" s="149">
        <f t="shared" si="682"/>
        <v>0</v>
      </c>
      <c r="BU270" s="149">
        <f t="shared" si="682"/>
        <v>0</v>
      </c>
      <c r="BV270" s="149">
        <f t="shared" si="682"/>
        <v>0</v>
      </c>
      <c r="BW270" s="149">
        <f t="shared" si="682"/>
        <v>0</v>
      </c>
      <c r="BX270" s="149">
        <f t="shared" si="682"/>
        <v>0</v>
      </c>
      <c r="BY270" s="149">
        <f t="shared" si="682"/>
        <v>0</v>
      </c>
      <c r="BZ270" s="149">
        <f t="shared" si="682"/>
        <v>0</v>
      </c>
      <c r="CA270" s="149">
        <f t="shared" si="682"/>
        <v>0</v>
      </c>
      <c r="CB270" s="149">
        <f t="shared" si="682"/>
        <v>0</v>
      </c>
      <c r="CC270" s="149">
        <f t="shared" si="682"/>
        <v>0</v>
      </c>
      <c r="CD270" s="149">
        <f t="shared" si="682"/>
        <v>0</v>
      </c>
      <c r="CE270" s="149">
        <f t="shared" si="682"/>
        <v>0</v>
      </c>
      <c r="CF270" s="149">
        <f t="shared" si="682"/>
        <v>0</v>
      </c>
      <c r="CG270" s="149">
        <f t="shared" si="682"/>
        <v>0</v>
      </c>
      <c r="CH270" s="149">
        <f t="shared" ref="CH270:ES270" si="683">(CH$14&lt;$J270)*CG270*(1+$G270*($H270=CH$16))+(CH$14=$J270)*$M270*$E270+(CH$14&gt;$J270)*CG270*(1+$N270*($O270=CH$16))</f>
        <v>0</v>
      </c>
      <c r="CI270" s="149">
        <f t="shared" si="683"/>
        <v>0</v>
      </c>
      <c r="CJ270" s="149">
        <f t="shared" si="683"/>
        <v>0</v>
      </c>
      <c r="CK270" s="149">
        <f t="shared" si="683"/>
        <v>0</v>
      </c>
      <c r="CL270" s="149">
        <f t="shared" si="683"/>
        <v>0</v>
      </c>
      <c r="CM270" s="149">
        <f t="shared" si="683"/>
        <v>0</v>
      </c>
      <c r="CN270" s="149">
        <f t="shared" si="683"/>
        <v>0</v>
      </c>
      <c r="CO270" s="149">
        <f t="shared" si="683"/>
        <v>0</v>
      </c>
      <c r="CP270" s="149">
        <f t="shared" si="683"/>
        <v>0</v>
      </c>
      <c r="CQ270" s="149">
        <f t="shared" si="683"/>
        <v>0</v>
      </c>
      <c r="CR270" s="149">
        <f t="shared" si="683"/>
        <v>0</v>
      </c>
      <c r="CS270" s="149">
        <f t="shared" si="683"/>
        <v>0</v>
      </c>
      <c r="CT270" s="149">
        <f t="shared" si="683"/>
        <v>0</v>
      </c>
      <c r="CU270" s="149">
        <f t="shared" si="683"/>
        <v>0</v>
      </c>
      <c r="CV270" s="149">
        <f t="shared" si="683"/>
        <v>0</v>
      </c>
      <c r="CW270" s="149">
        <f t="shared" si="683"/>
        <v>0</v>
      </c>
      <c r="CX270" s="149">
        <f t="shared" si="683"/>
        <v>0</v>
      </c>
      <c r="CY270" s="149">
        <f t="shared" si="683"/>
        <v>0</v>
      </c>
      <c r="CZ270" s="149">
        <f t="shared" si="683"/>
        <v>0</v>
      </c>
      <c r="DA270" s="149">
        <f t="shared" si="683"/>
        <v>0</v>
      </c>
      <c r="DB270" s="149">
        <f t="shared" si="683"/>
        <v>0</v>
      </c>
      <c r="DC270" s="149">
        <f t="shared" si="683"/>
        <v>0</v>
      </c>
      <c r="DD270" s="149">
        <f t="shared" si="683"/>
        <v>0</v>
      </c>
      <c r="DE270" s="149">
        <f t="shared" si="683"/>
        <v>0</v>
      </c>
      <c r="DF270" s="149">
        <f t="shared" si="683"/>
        <v>0</v>
      </c>
      <c r="DG270" s="149">
        <f t="shared" si="683"/>
        <v>0</v>
      </c>
      <c r="DH270" s="149">
        <f t="shared" si="683"/>
        <v>0</v>
      </c>
      <c r="DI270" s="149">
        <f t="shared" si="683"/>
        <v>0</v>
      </c>
      <c r="DJ270" s="149">
        <f t="shared" si="683"/>
        <v>0</v>
      </c>
      <c r="DK270" s="149">
        <f t="shared" si="683"/>
        <v>0</v>
      </c>
      <c r="DL270" s="149">
        <f t="shared" si="683"/>
        <v>0</v>
      </c>
      <c r="DM270" s="149">
        <f t="shared" si="683"/>
        <v>0</v>
      </c>
      <c r="DN270" s="149">
        <f t="shared" si="683"/>
        <v>0</v>
      </c>
      <c r="DO270" s="149">
        <f t="shared" si="683"/>
        <v>0</v>
      </c>
      <c r="DP270" s="149">
        <f t="shared" si="683"/>
        <v>0</v>
      </c>
      <c r="DQ270" s="149">
        <f t="shared" si="683"/>
        <v>0</v>
      </c>
      <c r="DR270" s="149">
        <f t="shared" si="683"/>
        <v>0</v>
      </c>
      <c r="DS270" s="149">
        <f t="shared" si="683"/>
        <v>0</v>
      </c>
      <c r="DT270" s="149">
        <f t="shared" si="683"/>
        <v>0</v>
      </c>
      <c r="DU270" s="149">
        <f t="shared" si="683"/>
        <v>0</v>
      </c>
      <c r="DV270" s="149">
        <f t="shared" si="683"/>
        <v>0</v>
      </c>
      <c r="DW270" s="149">
        <f t="shared" si="683"/>
        <v>0</v>
      </c>
      <c r="DX270" s="149">
        <f t="shared" si="683"/>
        <v>0</v>
      </c>
      <c r="DY270" s="149">
        <f t="shared" si="683"/>
        <v>0</v>
      </c>
      <c r="DZ270" s="149">
        <f t="shared" si="683"/>
        <v>0</v>
      </c>
      <c r="EA270" s="149">
        <f t="shared" si="683"/>
        <v>0</v>
      </c>
      <c r="EB270" s="149">
        <f t="shared" si="683"/>
        <v>0</v>
      </c>
      <c r="EC270" s="149">
        <f t="shared" si="683"/>
        <v>0</v>
      </c>
      <c r="ED270" s="149">
        <f t="shared" si="683"/>
        <v>0</v>
      </c>
      <c r="EE270" s="149">
        <f t="shared" si="683"/>
        <v>0</v>
      </c>
      <c r="EF270" s="149">
        <f t="shared" si="683"/>
        <v>0</v>
      </c>
      <c r="EG270" s="149">
        <f t="shared" si="683"/>
        <v>0</v>
      </c>
      <c r="EH270" s="149">
        <f t="shared" si="683"/>
        <v>0</v>
      </c>
      <c r="EI270" s="149">
        <f t="shared" si="683"/>
        <v>0</v>
      </c>
      <c r="EJ270" s="149">
        <f t="shared" si="683"/>
        <v>0</v>
      </c>
      <c r="EK270" s="149">
        <f t="shared" si="683"/>
        <v>0</v>
      </c>
      <c r="EL270" s="149">
        <f t="shared" si="683"/>
        <v>0</v>
      </c>
      <c r="EM270" s="149">
        <f t="shared" si="683"/>
        <v>0</v>
      </c>
      <c r="EN270" s="149">
        <f t="shared" si="683"/>
        <v>0</v>
      </c>
      <c r="EO270" s="149">
        <f t="shared" si="683"/>
        <v>0</v>
      </c>
      <c r="EP270" s="149">
        <f t="shared" si="683"/>
        <v>0</v>
      </c>
      <c r="EQ270" s="149">
        <f t="shared" si="683"/>
        <v>0</v>
      </c>
      <c r="ER270" s="149">
        <f t="shared" si="683"/>
        <v>0</v>
      </c>
      <c r="ES270" s="149">
        <f t="shared" si="683"/>
        <v>0</v>
      </c>
      <c r="ET270" s="149">
        <f t="shared" ref="ET270:EV270" si="684">(ET$14&lt;$J270)*ES270*(1+$G270*($H270=ET$16))+(ET$14=$J270)*$M270*$E270+(ET$14&gt;$J270)*ES270*(1+$N270*($O270=ET$16))</f>
        <v>0</v>
      </c>
      <c r="EU270" s="149">
        <f t="shared" si="684"/>
        <v>0</v>
      </c>
      <c r="EV270" s="149">
        <f t="shared" si="684"/>
        <v>0</v>
      </c>
      <c r="EW270" s="149">
        <f t="shared" si="666"/>
        <v>0</v>
      </c>
      <c r="EX270" s="149">
        <f t="shared" si="667"/>
        <v>0</v>
      </c>
      <c r="EY270" s="149">
        <f t="shared" si="668"/>
        <v>0</v>
      </c>
      <c r="EZ270" s="149">
        <f t="shared" si="669"/>
        <v>0</v>
      </c>
      <c r="FA270" s="149">
        <f t="shared" si="670"/>
        <v>0</v>
      </c>
      <c r="FB270" s="149">
        <f t="shared" si="671"/>
        <v>0</v>
      </c>
    </row>
    <row r="271" spans="2:158" ht="11.25" customHeight="1" outlineLevel="1" x14ac:dyDescent="0.2">
      <c r="B271" s="177"/>
      <c r="C271" s="288">
        <f t="shared" si="655"/>
        <v>6</v>
      </c>
      <c r="D271" s="288">
        <f t="shared" si="655"/>
        <v>0</v>
      </c>
      <c r="E271" s="291">
        <f t="shared" si="655"/>
        <v>0</v>
      </c>
      <c r="F271" s="297"/>
      <c r="G271" s="385"/>
      <c r="H271" s="185">
        <f t="shared" si="656"/>
        <v>2</v>
      </c>
      <c r="I271" s="293">
        <f t="shared" si="656"/>
        <v>31</v>
      </c>
      <c r="J271" s="286">
        <f t="shared" si="657"/>
        <v>43404</v>
      </c>
      <c r="K271" s="297"/>
      <c r="L271" s="197">
        <f t="shared" si="658"/>
        <v>0</v>
      </c>
      <c r="M271" s="186">
        <f t="shared" si="659"/>
        <v>0</v>
      </c>
      <c r="N271" s="385"/>
      <c r="O271" s="185">
        <f t="shared" si="661"/>
        <v>10</v>
      </c>
      <c r="Q271" s="186"/>
      <c r="R271" s="186"/>
      <c r="S271" s="186"/>
      <c r="U271" s="149">
        <f t="shared" si="672"/>
        <v>0</v>
      </c>
      <c r="V271" s="149">
        <f t="shared" ref="V271:CG271" si="685">(V$14&lt;$J271)*U271*(1+$G271*($H271=V$16))+(V$14=$J271)*$M271*$E271+(V$14&gt;$J271)*U271*(1+$N271*($O271=V$16))</f>
        <v>0</v>
      </c>
      <c r="W271" s="149">
        <f t="shared" si="685"/>
        <v>0</v>
      </c>
      <c r="X271" s="149">
        <f t="shared" si="685"/>
        <v>0</v>
      </c>
      <c r="Y271" s="149">
        <f t="shared" si="685"/>
        <v>0</v>
      </c>
      <c r="Z271" s="149">
        <f t="shared" si="685"/>
        <v>0</v>
      </c>
      <c r="AA271" s="149">
        <f t="shared" si="685"/>
        <v>0</v>
      </c>
      <c r="AB271" s="149">
        <f t="shared" si="685"/>
        <v>0</v>
      </c>
      <c r="AC271" s="149">
        <f t="shared" si="685"/>
        <v>0</v>
      </c>
      <c r="AD271" s="149">
        <f t="shared" si="685"/>
        <v>0</v>
      </c>
      <c r="AE271" s="149">
        <f t="shared" si="685"/>
        <v>0</v>
      </c>
      <c r="AF271" s="149">
        <f t="shared" si="685"/>
        <v>0</v>
      </c>
      <c r="AG271" s="149">
        <f t="shared" si="685"/>
        <v>0</v>
      </c>
      <c r="AH271" s="149">
        <f t="shared" si="685"/>
        <v>0</v>
      </c>
      <c r="AI271" s="149">
        <f t="shared" si="685"/>
        <v>0</v>
      </c>
      <c r="AJ271" s="149">
        <f t="shared" si="685"/>
        <v>0</v>
      </c>
      <c r="AK271" s="149">
        <f t="shared" si="685"/>
        <v>0</v>
      </c>
      <c r="AL271" s="149">
        <f t="shared" si="685"/>
        <v>0</v>
      </c>
      <c r="AM271" s="149">
        <f t="shared" si="685"/>
        <v>0</v>
      </c>
      <c r="AN271" s="149">
        <f t="shared" si="685"/>
        <v>0</v>
      </c>
      <c r="AO271" s="149">
        <f t="shared" si="685"/>
        <v>0</v>
      </c>
      <c r="AP271" s="149">
        <f t="shared" si="685"/>
        <v>0</v>
      </c>
      <c r="AQ271" s="149">
        <f t="shared" si="685"/>
        <v>0</v>
      </c>
      <c r="AR271" s="149">
        <f t="shared" si="685"/>
        <v>0</v>
      </c>
      <c r="AS271" s="149">
        <f t="shared" si="685"/>
        <v>0</v>
      </c>
      <c r="AT271" s="149">
        <f t="shared" si="685"/>
        <v>0</v>
      </c>
      <c r="AU271" s="149">
        <f t="shared" si="685"/>
        <v>0</v>
      </c>
      <c r="AV271" s="149">
        <f t="shared" si="685"/>
        <v>0</v>
      </c>
      <c r="AW271" s="149">
        <f t="shared" si="685"/>
        <v>0</v>
      </c>
      <c r="AX271" s="149">
        <f t="shared" si="685"/>
        <v>0</v>
      </c>
      <c r="AY271" s="149">
        <f t="shared" si="685"/>
        <v>0</v>
      </c>
      <c r="AZ271" s="149">
        <f t="shared" si="685"/>
        <v>0</v>
      </c>
      <c r="BA271" s="149">
        <f t="shared" si="685"/>
        <v>0</v>
      </c>
      <c r="BB271" s="149">
        <f t="shared" si="685"/>
        <v>0</v>
      </c>
      <c r="BC271" s="149">
        <f t="shared" si="685"/>
        <v>0</v>
      </c>
      <c r="BD271" s="149">
        <f t="shared" si="685"/>
        <v>0</v>
      </c>
      <c r="BE271" s="149">
        <f t="shared" si="685"/>
        <v>0</v>
      </c>
      <c r="BF271" s="149">
        <f t="shared" si="685"/>
        <v>0</v>
      </c>
      <c r="BG271" s="149">
        <f t="shared" si="685"/>
        <v>0</v>
      </c>
      <c r="BH271" s="149">
        <f t="shared" si="685"/>
        <v>0</v>
      </c>
      <c r="BI271" s="149">
        <f t="shared" si="685"/>
        <v>0</v>
      </c>
      <c r="BJ271" s="149">
        <f t="shared" si="685"/>
        <v>0</v>
      </c>
      <c r="BK271" s="149">
        <f t="shared" si="685"/>
        <v>0</v>
      </c>
      <c r="BL271" s="149">
        <f t="shared" si="685"/>
        <v>0</v>
      </c>
      <c r="BM271" s="149">
        <f t="shared" si="685"/>
        <v>0</v>
      </c>
      <c r="BN271" s="149">
        <f t="shared" si="685"/>
        <v>0</v>
      </c>
      <c r="BO271" s="149">
        <f t="shared" si="685"/>
        <v>0</v>
      </c>
      <c r="BP271" s="149">
        <f t="shared" si="685"/>
        <v>0</v>
      </c>
      <c r="BQ271" s="149">
        <f t="shared" si="685"/>
        <v>0</v>
      </c>
      <c r="BR271" s="149">
        <f t="shared" si="685"/>
        <v>0</v>
      </c>
      <c r="BS271" s="149">
        <f t="shared" si="685"/>
        <v>0</v>
      </c>
      <c r="BT271" s="149">
        <f t="shared" si="685"/>
        <v>0</v>
      </c>
      <c r="BU271" s="149">
        <f t="shared" si="685"/>
        <v>0</v>
      </c>
      <c r="BV271" s="149">
        <f t="shared" si="685"/>
        <v>0</v>
      </c>
      <c r="BW271" s="149">
        <f t="shared" si="685"/>
        <v>0</v>
      </c>
      <c r="BX271" s="149">
        <f t="shared" si="685"/>
        <v>0</v>
      </c>
      <c r="BY271" s="149">
        <f t="shared" si="685"/>
        <v>0</v>
      </c>
      <c r="BZ271" s="149">
        <f t="shared" si="685"/>
        <v>0</v>
      </c>
      <c r="CA271" s="149">
        <f t="shared" si="685"/>
        <v>0</v>
      </c>
      <c r="CB271" s="149">
        <f t="shared" si="685"/>
        <v>0</v>
      </c>
      <c r="CC271" s="149">
        <f t="shared" si="685"/>
        <v>0</v>
      </c>
      <c r="CD271" s="149">
        <f t="shared" si="685"/>
        <v>0</v>
      </c>
      <c r="CE271" s="149">
        <f t="shared" si="685"/>
        <v>0</v>
      </c>
      <c r="CF271" s="149">
        <f t="shared" si="685"/>
        <v>0</v>
      </c>
      <c r="CG271" s="149">
        <f t="shared" si="685"/>
        <v>0</v>
      </c>
      <c r="CH271" s="149">
        <f t="shared" ref="CH271:ES271" si="686">(CH$14&lt;$J271)*CG271*(1+$G271*($H271=CH$16))+(CH$14=$J271)*$M271*$E271+(CH$14&gt;$J271)*CG271*(1+$N271*($O271=CH$16))</f>
        <v>0</v>
      </c>
      <c r="CI271" s="149">
        <f t="shared" si="686"/>
        <v>0</v>
      </c>
      <c r="CJ271" s="149">
        <f t="shared" si="686"/>
        <v>0</v>
      </c>
      <c r="CK271" s="149">
        <f t="shared" si="686"/>
        <v>0</v>
      </c>
      <c r="CL271" s="149">
        <f t="shared" si="686"/>
        <v>0</v>
      </c>
      <c r="CM271" s="149">
        <f t="shared" si="686"/>
        <v>0</v>
      </c>
      <c r="CN271" s="149">
        <f t="shared" si="686"/>
        <v>0</v>
      </c>
      <c r="CO271" s="149">
        <f t="shared" si="686"/>
        <v>0</v>
      </c>
      <c r="CP271" s="149">
        <f t="shared" si="686"/>
        <v>0</v>
      </c>
      <c r="CQ271" s="149">
        <f t="shared" si="686"/>
        <v>0</v>
      </c>
      <c r="CR271" s="149">
        <f t="shared" si="686"/>
        <v>0</v>
      </c>
      <c r="CS271" s="149">
        <f t="shared" si="686"/>
        <v>0</v>
      </c>
      <c r="CT271" s="149">
        <f t="shared" si="686"/>
        <v>0</v>
      </c>
      <c r="CU271" s="149">
        <f t="shared" si="686"/>
        <v>0</v>
      </c>
      <c r="CV271" s="149">
        <f t="shared" si="686"/>
        <v>0</v>
      </c>
      <c r="CW271" s="149">
        <f t="shared" si="686"/>
        <v>0</v>
      </c>
      <c r="CX271" s="149">
        <f t="shared" si="686"/>
        <v>0</v>
      </c>
      <c r="CY271" s="149">
        <f t="shared" si="686"/>
        <v>0</v>
      </c>
      <c r="CZ271" s="149">
        <f t="shared" si="686"/>
        <v>0</v>
      </c>
      <c r="DA271" s="149">
        <f t="shared" si="686"/>
        <v>0</v>
      </c>
      <c r="DB271" s="149">
        <f t="shared" si="686"/>
        <v>0</v>
      </c>
      <c r="DC271" s="149">
        <f t="shared" si="686"/>
        <v>0</v>
      </c>
      <c r="DD271" s="149">
        <f t="shared" si="686"/>
        <v>0</v>
      </c>
      <c r="DE271" s="149">
        <f t="shared" si="686"/>
        <v>0</v>
      </c>
      <c r="DF271" s="149">
        <f t="shared" si="686"/>
        <v>0</v>
      </c>
      <c r="DG271" s="149">
        <f t="shared" si="686"/>
        <v>0</v>
      </c>
      <c r="DH271" s="149">
        <f t="shared" si="686"/>
        <v>0</v>
      </c>
      <c r="DI271" s="149">
        <f t="shared" si="686"/>
        <v>0</v>
      </c>
      <c r="DJ271" s="149">
        <f t="shared" si="686"/>
        <v>0</v>
      </c>
      <c r="DK271" s="149">
        <f t="shared" si="686"/>
        <v>0</v>
      </c>
      <c r="DL271" s="149">
        <f t="shared" si="686"/>
        <v>0</v>
      </c>
      <c r="DM271" s="149">
        <f t="shared" si="686"/>
        <v>0</v>
      </c>
      <c r="DN271" s="149">
        <f t="shared" si="686"/>
        <v>0</v>
      </c>
      <c r="DO271" s="149">
        <f t="shared" si="686"/>
        <v>0</v>
      </c>
      <c r="DP271" s="149">
        <f t="shared" si="686"/>
        <v>0</v>
      </c>
      <c r="DQ271" s="149">
        <f t="shared" si="686"/>
        <v>0</v>
      </c>
      <c r="DR271" s="149">
        <f t="shared" si="686"/>
        <v>0</v>
      </c>
      <c r="DS271" s="149">
        <f t="shared" si="686"/>
        <v>0</v>
      </c>
      <c r="DT271" s="149">
        <f t="shared" si="686"/>
        <v>0</v>
      </c>
      <c r="DU271" s="149">
        <f t="shared" si="686"/>
        <v>0</v>
      </c>
      <c r="DV271" s="149">
        <f t="shared" si="686"/>
        <v>0</v>
      </c>
      <c r="DW271" s="149">
        <f t="shared" si="686"/>
        <v>0</v>
      </c>
      <c r="DX271" s="149">
        <f t="shared" si="686"/>
        <v>0</v>
      </c>
      <c r="DY271" s="149">
        <f t="shared" si="686"/>
        <v>0</v>
      </c>
      <c r="DZ271" s="149">
        <f t="shared" si="686"/>
        <v>0</v>
      </c>
      <c r="EA271" s="149">
        <f t="shared" si="686"/>
        <v>0</v>
      </c>
      <c r="EB271" s="149">
        <f t="shared" si="686"/>
        <v>0</v>
      </c>
      <c r="EC271" s="149">
        <f t="shared" si="686"/>
        <v>0</v>
      </c>
      <c r="ED271" s="149">
        <f t="shared" si="686"/>
        <v>0</v>
      </c>
      <c r="EE271" s="149">
        <f t="shared" si="686"/>
        <v>0</v>
      </c>
      <c r="EF271" s="149">
        <f t="shared" si="686"/>
        <v>0</v>
      </c>
      <c r="EG271" s="149">
        <f t="shared" si="686"/>
        <v>0</v>
      </c>
      <c r="EH271" s="149">
        <f t="shared" si="686"/>
        <v>0</v>
      </c>
      <c r="EI271" s="149">
        <f t="shared" si="686"/>
        <v>0</v>
      </c>
      <c r="EJ271" s="149">
        <f t="shared" si="686"/>
        <v>0</v>
      </c>
      <c r="EK271" s="149">
        <f t="shared" si="686"/>
        <v>0</v>
      </c>
      <c r="EL271" s="149">
        <f t="shared" si="686"/>
        <v>0</v>
      </c>
      <c r="EM271" s="149">
        <f t="shared" si="686"/>
        <v>0</v>
      </c>
      <c r="EN271" s="149">
        <f t="shared" si="686"/>
        <v>0</v>
      </c>
      <c r="EO271" s="149">
        <f t="shared" si="686"/>
        <v>0</v>
      </c>
      <c r="EP271" s="149">
        <f t="shared" si="686"/>
        <v>0</v>
      </c>
      <c r="EQ271" s="149">
        <f t="shared" si="686"/>
        <v>0</v>
      </c>
      <c r="ER271" s="149">
        <f t="shared" si="686"/>
        <v>0</v>
      </c>
      <c r="ES271" s="149">
        <f t="shared" si="686"/>
        <v>0</v>
      </c>
      <c r="ET271" s="149">
        <f t="shared" ref="ET271:EV271" si="687">(ET$14&lt;$J271)*ES271*(1+$G271*($H271=ET$16))+(ET$14=$J271)*$M271*$E271+(ET$14&gt;$J271)*ES271*(1+$N271*($O271=ET$16))</f>
        <v>0</v>
      </c>
      <c r="EU271" s="149">
        <f t="shared" si="687"/>
        <v>0</v>
      </c>
      <c r="EV271" s="149">
        <f t="shared" si="687"/>
        <v>0</v>
      </c>
      <c r="EW271" s="149">
        <f t="shared" si="666"/>
        <v>0</v>
      </c>
      <c r="EX271" s="149">
        <f t="shared" si="667"/>
        <v>0</v>
      </c>
      <c r="EY271" s="149">
        <f t="shared" si="668"/>
        <v>0</v>
      </c>
      <c r="EZ271" s="149">
        <f t="shared" si="669"/>
        <v>0</v>
      </c>
      <c r="FA271" s="149">
        <f t="shared" si="670"/>
        <v>0</v>
      </c>
      <c r="FB271" s="149">
        <f t="shared" si="671"/>
        <v>0</v>
      </c>
    </row>
    <row r="272" spans="2:158" ht="11.25" customHeight="1" outlineLevel="1" x14ac:dyDescent="0.2">
      <c r="B272" s="177"/>
      <c r="C272" s="288">
        <f t="shared" si="655"/>
        <v>7</v>
      </c>
      <c r="D272" s="288">
        <f t="shared" si="655"/>
        <v>0</v>
      </c>
      <c r="E272" s="291">
        <f t="shared" si="655"/>
        <v>0</v>
      </c>
      <c r="F272" s="297"/>
      <c r="G272" s="385"/>
      <c r="H272" s="185">
        <f t="shared" si="656"/>
        <v>2</v>
      </c>
      <c r="I272" s="293">
        <f t="shared" si="656"/>
        <v>31</v>
      </c>
      <c r="J272" s="286">
        <f t="shared" si="657"/>
        <v>43404</v>
      </c>
      <c r="K272" s="297"/>
      <c r="L272" s="197">
        <f t="shared" si="658"/>
        <v>0</v>
      </c>
      <c r="M272" s="186">
        <f t="shared" si="659"/>
        <v>0</v>
      </c>
      <c r="N272" s="385"/>
      <c r="O272" s="185">
        <f t="shared" si="661"/>
        <v>10</v>
      </c>
      <c r="Q272" s="186"/>
      <c r="R272" s="186"/>
      <c r="S272" s="186"/>
      <c r="U272" s="149">
        <f t="shared" si="672"/>
        <v>0</v>
      </c>
      <c r="V272" s="149">
        <f t="shared" ref="V272:CG272" si="688">(V$14&lt;$J272)*U272*(1+$G272*($H272=V$16))+(V$14=$J272)*$M272*$E272+(V$14&gt;$J272)*U272*(1+$N272*($O272=V$16))</f>
        <v>0</v>
      </c>
      <c r="W272" s="149">
        <f t="shared" si="688"/>
        <v>0</v>
      </c>
      <c r="X272" s="149">
        <f t="shared" si="688"/>
        <v>0</v>
      </c>
      <c r="Y272" s="149">
        <f t="shared" si="688"/>
        <v>0</v>
      </c>
      <c r="Z272" s="149">
        <f t="shared" si="688"/>
        <v>0</v>
      </c>
      <c r="AA272" s="149">
        <f t="shared" si="688"/>
        <v>0</v>
      </c>
      <c r="AB272" s="149">
        <f t="shared" si="688"/>
        <v>0</v>
      </c>
      <c r="AC272" s="149">
        <f t="shared" si="688"/>
        <v>0</v>
      </c>
      <c r="AD272" s="149">
        <f t="shared" si="688"/>
        <v>0</v>
      </c>
      <c r="AE272" s="149">
        <f t="shared" si="688"/>
        <v>0</v>
      </c>
      <c r="AF272" s="149">
        <f t="shared" si="688"/>
        <v>0</v>
      </c>
      <c r="AG272" s="149">
        <f t="shared" si="688"/>
        <v>0</v>
      </c>
      <c r="AH272" s="149">
        <f t="shared" si="688"/>
        <v>0</v>
      </c>
      <c r="AI272" s="149">
        <f t="shared" si="688"/>
        <v>0</v>
      </c>
      <c r="AJ272" s="149">
        <f t="shared" si="688"/>
        <v>0</v>
      </c>
      <c r="AK272" s="149">
        <f t="shared" si="688"/>
        <v>0</v>
      </c>
      <c r="AL272" s="149">
        <f t="shared" si="688"/>
        <v>0</v>
      </c>
      <c r="AM272" s="149">
        <f t="shared" si="688"/>
        <v>0</v>
      </c>
      <c r="AN272" s="149">
        <f t="shared" si="688"/>
        <v>0</v>
      </c>
      <c r="AO272" s="149">
        <f t="shared" si="688"/>
        <v>0</v>
      </c>
      <c r="AP272" s="149">
        <f t="shared" si="688"/>
        <v>0</v>
      </c>
      <c r="AQ272" s="149">
        <f t="shared" si="688"/>
        <v>0</v>
      </c>
      <c r="AR272" s="149">
        <f t="shared" si="688"/>
        <v>0</v>
      </c>
      <c r="AS272" s="149">
        <f t="shared" si="688"/>
        <v>0</v>
      </c>
      <c r="AT272" s="149">
        <f t="shared" si="688"/>
        <v>0</v>
      </c>
      <c r="AU272" s="149">
        <f t="shared" si="688"/>
        <v>0</v>
      </c>
      <c r="AV272" s="149">
        <f t="shared" si="688"/>
        <v>0</v>
      </c>
      <c r="AW272" s="149">
        <f t="shared" si="688"/>
        <v>0</v>
      </c>
      <c r="AX272" s="149">
        <f t="shared" si="688"/>
        <v>0</v>
      </c>
      <c r="AY272" s="149">
        <f t="shared" si="688"/>
        <v>0</v>
      </c>
      <c r="AZ272" s="149">
        <f t="shared" si="688"/>
        <v>0</v>
      </c>
      <c r="BA272" s="149">
        <f t="shared" si="688"/>
        <v>0</v>
      </c>
      <c r="BB272" s="149">
        <f t="shared" si="688"/>
        <v>0</v>
      </c>
      <c r="BC272" s="149">
        <f t="shared" si="688"/>
        <v>0</v>
      </c>
      <c r="BD272" s="149">
        <f t="shared" si="688"/>
        <v>0</v>
      </c>
      <c r="BE272" s="149">
        <f t="shared" si="688"/>
        <v>0</v>
      </c>
      <c r="BF272" s="149">
        <f t="shared" si="688"/>
        <v>0</v>
      </c>
      <c r="BG272" s="149">
        <f t="shared" si="688"/>
        <v>0</v>
      </c>
      <c r="BH272" s="149">
        <f t="shared" si="688"/>
        <v>0</v>
      </c>
      <c r="BI272" s="149">
        <f t="shared" si="688"/>
        <v>0</v>
      </c>
      <c r="BJ272" s="149">
        <f t="shared" si="688"/>
        <v>0</v>
      </c>
      <c r="BK272" s="149">
        <f t="shared" si="688"/>
        <v>0</v>
      </c>
      <c r="BL272" s="149">
        <f t="shared" si="688"/>
        <v>0</v>
      </c>
      <c r="BM272" s="149">
        <f t="shared" si="688"/>
        <v>0</v>
      </c>
      <c r="BN272" s="149">
        <f t="shared" si="688"/>
        <v>0</v>
      </c>
      <c r="BO272" s="149">
        <f t="shared" si="688"/>
        <v>0</v>
      </c>
      <c r="BP272" s="149">
        <f t="shared" si="688"/>
        <v>0</v>
      </c>
      <c r="BQ272" s="149">
        <f t="shared" si="688"/>
        <v>0</v>
      </c>
      <c r="BR272" s="149">
        <f t="shared" si="688"/>
        <v>0</v>
      </c>
      <c r="BS272" s="149">
        <f t="shared" si="688"/>
        <v>0</v>
      </c>
      <c r="BT272" s="149">
        <f t="shared" si="688"/>
        <v>0</v>
      </c>
      <c r="BU272" s="149">
        <f t="shared" si="688"/>
        <v>0</v>
      </c>
      <c r="BV272" s="149">
        <f t="shared" si="688"/>
        <v>0</v>
      </c>
      <c r="BW272" s="149">
        <f t="shared" si="688"/>
        <v>0</v>
      </c>
      <c r="BX272" s="149">
        <f t="shared" si="688"/>
        <v>0</v>
      </c>
      <c r="BY272" s="149">
        <f t="shared" si="688"/>
        <v>0</v>
      </c>
      <c r="BZ272" s="149">
        <f t="shared" si="688"/>
        <v>0</v>
      </c>
      <c r="CA272" s="149">
        <f t="shared" si="688"/>
        <v>0</v>
      </c>
      <c r="CB272" s="149">
        <f t="shared" si="688"/>
        <v>0</v>
      </c>
      <c r="CC272" s="149">
        <f t="shared" si="688"/>
        <v>0</v>
      </c>
      <c r="CD272" s="149">
        <f t="shared" si="688"/>
        <v>0</v>
      </c>
      <c r="CE272" s="149">
        <f t="shared" si="688"/>
        <v>0</v>
      </c>
      <c r="CF272" s="149">
        <f t="shared" si="688"/>
        <v>0</v>
      </c>
      <c r="CG272" s="149">
        <f t="shared" si="688"/>
        <v>0</v>
      </c>
      <c r="CH272" s="149">
        <f t="shared" ref="CH272:ES272" si="689">(CH$14&lt;$J272)*CG272*(1+$G272*($H272=CH$16))+(CH$14=$J272)*$M272*$E272+(CH$14&gt;$J272)*CG272*(1+$N272*($O272=CH$16))</f>
        <v>0</v>
      </c>
      <c r="CI272" s="149">
        <f t="shared" si="689"/>
        <v>0</v>
      </c>
      <c r="CJ272" s="149">
        <f t="shared" si="689"/>
        <v>0</v>
      </c>
      <c r="CK272" s="149">
        <f t="shared" si="689"/>
        <v>0</v>
      </c>
      <c r="CL272" s="149">
        <f t="shared" si="689"/>
        <v>0</v>
      </c>
      <c r="CM272" s="149">
        <f t="shared" si="689"/>
        <v>0</v>
      </c>
      <c r="CN272" s="149">
        <f t="shared" si="689"/>
        <v>0</v>
      </c>
      <c r="CO272" s="149">
        <f t="shared" si="689"/>
        <v>0</v>
      </c>
      <c r="CP272" s="149">
        <f t="shared" si="689"/>
        <v>0</v>
      </c>
      <c r="CQ272" s="149">
        <f t="shared" si="689"/>
        <v>0</v>
      </c>
      <c r="CR272" s="149">
        <f t="shared" si="689"/>
        <v>0</v>
      </c>
      <c r="CS272" s="149">
        <f t="shared" si="689"/>
        <v>0</v>
      </c>
      <c r="CT272" s="149">
        <f t="shared" si="689"/>
        <v>0</v>
      </c>
      <c r="CU272" s="149">
        <f t="shared" si="689"/>
        <v>0</v>
      </c>
      <c r="CV272" s="149">
        <f t="shared" si="689"/>
        <v>0</v>
      </c>
      <c r="CW272" s="149">
        <f t="shared" si="689"/>
        <v>0</v>
      </c>
      <c r="CX272" s="149">
        <f t="shared" si="689"/>
        <v>0</v>
      </c>
      <c r="CY272" s="149">
        <f t="shared" si="689"/>
        <v>0</v>
      </c>
      <c r="CZ272" s="149">
        <f t="shared" si="689"/>
        <v>0</v>
      </c>
      <c r="DA272" s="149">
        <f t="shared" si="689"/>
        <v>0</v>
      </c>
      <c r="DB272" s="149">
        <f t="shared" si="689"/>
        <v>0</v>
      </c>
      <c r="DC272" s="149">
        <f t="shared" si="689"/>
        <v>0</v>
      </c>
      <c r="DD272" s="149">
        <f t="shared" si="689"/>
        <v>0</v>
      </c>
      <c r="DE272" s="149">
        <f t="shared" si="689"/>
        <v>0</v>
      </c>
      <c r="DF272" s="149">
        <f t="shared" si="689"/>
        <v>0</v>
      </c>
      <c r="DG272" s="149">
        <f t="shared" si="689"/>
        <v>0</v>
      </c>
      <c r="DH272" s="149">
        <f t="shared" si="689"/>
        <v>0</v>
      </c>
      <c r="DI272" s="149">
        <f t="shared" si="689"/>
        <v>0</v>
      </c>
      <c r="DJ272" s="149">
        <f t="shared" si="689"/>
        <v>0</v>
      </c>
      <c r="DK272" s="149">
        <f t="shared" si="689"/>
        <v>0</v>
      </c>
      <c r="DL272" s="149">
        <f t="shared" si="689"/>
        <v>0</v>
      </c>
      <c r="DM272" s="149">
        <f t="shared" si="689"/>
        <v>0</v>
      </c>
      <c r="DN272" s="149">
        <f t="shared" si="689"/>
        <v>0</v>
      </c>
      <c r="DO272" s="149">
        <f t="shared" si="689"/>
        <v>0</v>
      </c>
      <c r="DP272" s="149">
        <f t="shared" si="689"/>
        <v>0</v>
      </c>
      <c r="DQ272" s="149">
        <f t="shared" si="689"/>
        <v>0</v>
      </c>
      <c r="DR272" s="149">
        <f t="shared" si="689"/>
        <v>0</v>
      </c>
      <c r="DS272" s="149">
        <f t="shared" si="689"/>
        <v>0</v>
      </c>
      <c r="DT272" s="149">
        <f t="shared" si="689"/>
        <v>0</v>
      </c>
      <c r="DU272" s="149">
        <f t="shared" si="689"/>
        <v>0</v>
      </c>
      <c r="DV272" s="149">
        <f t="shared" si="689"/>
        <v>0</v>
      </c>
      <c r="DW272" s="149">
        <f t="shared" si="689"/>
        <v>0</v>
      </c>
      <c r="DX272" s="149">
        <f t="shared" si="689"/>
        <v>0</v>
      </c>
      <c r="DY272" s="149">
        <f t="shared" si="689"/>
        <v>0</v>
      </c>
      <c r="DZ272" s="149">
        <f t="shared" si="689"/>
        <v>0</v>
      </c>
      <c r="EA272" s="149">
        <f t="shared" si="689"/>
        <v>0</v>
      </c>
      <c r="EB272" s="149">
        <f t="shared" si="689"/>
        <v>0</v>
      </c>
      <c r="EC272" s="149">
        <f t="shared" si="689"/>
        <v>0</v>
      </c>
      <c r="ED272" s="149">
        <f t="shared" si="689"/>
        <v>0</v>
      </c>
      <c r="EE272" s="149">
        <f t="shared" si="689"/>
        <v>0</v>
      </c>
      <c r="EF272" s="149">
        <f t="shared" si="689"/>
        <v>0</v>
      </c>
      <c r="EG272" s="149">
        <f t="shared" si="689"/>
        <v>0</v>
      </c>
      <c r="EH272" s="149">
        <f t="shared" si="689"/>
        <v>0</v>
      </c>
      <c r="EI272" s="149">
        <f t="shared" si="689"/>
        <v>0</v>
      </c>
      <c r="EJ272" s="149">
        <f t="shared" si="689"/>
        <v>0</v>
      </c>
      <c r="EK272" s="149">
        <f t="shared" si="689"/>
        <v>0</v>
      </c>
      <c r="EL272" s="149">
        <f t="shared" si="689"/>
        <v>0</v>
      </c>
      <c r="EM272" s="149">
        <f t="shared" si="689"/>
        <v>0</v>
      </c>
      <c r="EN272" s="149">
        <f t="shared" si="689"/>
        <v>0</v>
      </c>
      <c r="EO272" s="149">
        <f t="shared" si="689"/>
        <v>0</v>
      </c>
      <c r="EP272" s="149">
        <f t="shared" si="689"/>
        <v>0</v>
      </c>
      <c r="EQ272" s="149">
        <f t="shared" si="689"/>
        <v>0</v>
      </c>
      <c r="ER272" s="149">
        <f t="shared" si="689"/>
        <v>0</v>
      </c>
      <c r="ES272" s="149">
        <f t="shared" si="689"/>
        <v>0</v>
      </c>
      <c r="ET272" s="149">
        <f t="shared" ref="ET272:EV272" si="690">(ET$14&lt;$J272)*ES272*(1+$G272*($H272=ET$16))+(ET$14=$J272)*$M272*$E272+(ET$14&gt;$J272)*ES272*(1+$N272*($O272=ET$16))</f>
        <v>0</v>
      </c>
      <c r="EU272" s="149">
        <f t="shared" si="690"/>
        <v>0</v>
      </c>
      <c r="EV272" s="149">
        <f t="shared" si="690"/>
        <v>0</v>
      </c>
      <c r="EW272" s="149">
        <f t="shared" si="666"/>
        <v>0</v>
      </c>
      <c r="EX272" s="149">
        <f t="shared" si="667"/>
        <v>0</v>
      </c>
      <c r="EY272" s="149">
        <f t="shared" si="668"/>
        <v>0</v>
      </c>
      <c r="EZ272" s="149">
        <f t="shared" si="669"/>
        <v>0</v>
      </c>
      <c r="FA272" s="149">
        <f t="shared" si="670"/>
        <v>0</v>
      </c>
      <c r="FB272" s="149">
        <f t="shared" si="671"/>
        <v>0</v>
      </c>
    </row>
    <row r="273" spans="2:158" ht="11.25" customHeight="1" outlineLevel="1" x14ac:dyDescent="0.2">
      <c r="B273" s="177"/>
      <c r="C273" s="288">
        <f t="shared" si="655"/>
        <v>8</v>
      </c>
      <c r="D273" s="288">
        <f t="shared" si="655"/>
        <v>0</v>
      </c>
      <c r="E273" s="291">
        <f t="shared" si="655"/>
        <v>0</v>
      </c>
      <c r="F273" s="297"/>
      <c r="G273" s="385"/>
      <c r="H273" s="185">
        <f t="shared" si="656"/>
        <v>2</v>
      </c>
      <c r="I273" s="293">
        <f t="shared" si="656"/>
        <v>31</v>
      </c>
      <c r="J273" s="286">
        <f t="shared" si="657"/>
        <v>43404</v>
      </c>
      <c r="K273" s="297"/>
      <c r="L273" s="197">
        <f t="shared" si="658"/>
        <v>0</v>
      </c>
      <c r="M273" s="186">
        <f t="shared" si="659"/>
        <v>0</v>
      </c>
      <c r="N273" s="385"/>
      <c r="O273" s="185">
        <f t="shared" si="661"/>
        <v>10</v>
      </c>
      <c r="Q273" s="186"/>
      <c r="R273" s="186"/>
      <c r="S273" s="186"/>
      <c r="U273" s="149">
        <f t="shared" si="672"/>
        <v>0</v>
      </c>
      <c r="V273" s="149">
        <f t="shared" ref="V273:CG273" si="691">(V$14&lt;$J273)*U273*(1+$G273*($H273=V$16))+(V$14=$J273)*$M273*$E273+(V$14&gt;$J273)*U273*(1+$N273*($O273=V$16))</f>
        <v>0</v>
      </c>
      <c r="W273" s="149">
        <f t="shared" si="691"/>
        <v>0</v>
      </c>
      <c r="X273" s="149">
        <f t="shared" si="691"/>
        <v>0</v>
      </c>
      <c r="Y273" s="149">
        <f t="shared" si="691"/>
        <v>0</v>
      </c>
      <c r="Z273" s="149">
        <f t="shared" si="691"/>
        <v>0</v>
      </c>
      <c r="AA273" s="149">
        <f t="shared" si="691"/>
        <v>0</v>
      </c>
      <c r="AB273" s="149">
        <f t="shared" si="691"/>
        <v>0</v>
      </c>
      <c r="AC273" s="149">
        <f t="shared" si="691"/>
        <v>0</v>
      </c>
      <c r="AD273" s="149">
        <f t="shared" si="691"/>
        <v>0</v>
      </c>
      <c r="AE273" s="149">
        <f t="shared" si="691"/>
        <v>0</v>
      </c>
      <c r="AF273" s="149">
        <f t="shared" si="691"/>
        <v>0</v>
      </c>
      <c r="AG273" s="149">
        <f t="shared" si="691"/>
        <v>0</v>
      </c>
      <c r="AH273" s="149">
        <f t="shared" si="691"/>
        <v>0</v>
      </c>
      <c r="AI273" s="149">
        <f t="shared" si="691"/>
        <v>0</v>
      </c>
      <c r="AJ273" s="149">
        <f t="shared" si="691"/>
        <v>0</v>
      </c>
      <c r="AK273" s="149">
        <f t="shared" si="691"/>
        <v>0</v>
      </c>
      <c r="AL273" s="149">
        <f t="shared" si="691"/>
        <v>0</v>
      </c>
      <c r="AM273" s="149">
        <f t="shared" si="691"/>
        <v>0</v>
      </c>
      <c r="AN273" s="149">
        <f t="shared" si="691"/>
        <v>0</v>
      </c>
      <c r="AO273" s="149">
        <f t="shared" si="691"/>
        <v>0</v>
      </c>
      <c r="AP273" s="149">
        <f t="shared" si="691"/>
        <v>0</v>
      </c>
      <c r="AQ273" s="149">
        <f t="shared" si="691"/>
        <v>0</v>
      </c>
      <c r="AR273" s="149">
        <f t="shared" si="691"/>
        <v>0</v>
      </c>
      <c r="AS273" s="149">
        <f t="shared" si="691"/>
        <v>0</v>
      </c>
      <c r="AT273" s="149">
        <f t="shared" si="691"/>
        <v>0</v>
      </c>
      <c r="AU273" s="149">
        <f t="shared" si="691"/>
        <v>0</v>
      </c>
      <c r="AV273" s="149">
        <f t="shared" si="691"/>
        <v>0</v>
      </c>
      <c r="AW273" s="149">
        <f t="shared" si="691"/>
        <v>0</v>
      </c>
      <c r="AX273" s="149">
        <f t="shared" si="691"/>
        <v>0</v>
      </c>
      <c r="AY273" s="149">
        <f t="shared" si="691"/>
        <v>0</v>
      </c>
      <c r="AZ273" s="149">
        <f t="shared" si="691"/>
        <v>0</v>
      </c>
      <c r="BA273" s="149">
        <f t="shared" si="691"/>
        <v>0</v>
      </c>
      <c r="BB273" s="149">
        <f t="shared" si="691"/>
        <v>0</v>
      </c>
      <c r="BC273" s="149">
        <f t="shared" si="691"/>
        <v>0</v>
      </c>
      <c r="BD273" s="149">
        <f t="shared" si="691"/>
        <v>0</v>
      </c>
      <c r="BE273" s="149">
        <f t="shared" si="691"/>
        <v>0</v>
      </c>
      <c r="BF273" s="149">
        <f t="shared" si="691"/>
        <v>0</v>
      </c>
      <c r="BG273" s="149">
        <f t="shared" si="691"/>
        <v>0</v>
      </c>
      <c r="BH273" s="149">
        <f t="shared" si="691"/>
        <v>0</v>
      </c>
      <c r="BI273" s="149">
        <f t="shared" si="691"/>
        <v>0</v>
      </c>
      <c r="BJ273" s="149">
        <f t="shared" si="691"/>
        <v>0</v>
      </c>
      <c r="BK273" s="149">
        <f t="shared" si="691"/>
        <v>0</v>
      </c>
      <c r="BL273" s="149">
        <f t="shared" si="691"/>
        <v>0</v>
      </c>
      <c r="BM273" s="149">
        <f t="shared" si="691"/>
        <v>0</v>
      </c>
      <c r="BN273" s="149">
        <f t="shared" si="691"/>
        <v>0</v>
      </c>
      <c r="BO273" s="149">
        <f t="shared" si="691"/>
        <v>0</v>
      </c>
      <c r="BP273" s="149">
        <f t="shared" si="691"/>
        <v>0</v>
      </c>
      <c r="BQ273" s="149">
        <f t="shared" si="691"/>
        <v>0</v>
      </c>
      <c r="BR273" s="149">
        <f t="shared" si="691"/>
        <v>0</v>
      </c>
      <c r="BS273" s="149">
        <f t="shared" si="691"/>
        <v>0</v>
      </c>
      <c r="BT273" s="149">
        <f t="shared" si="691"/>
        <v>0</v>
      </c>
      <c r="BU273" s="149">
        <f t="shared" si="691"/>
        <v>0</v>
      </c>
      <c r="BV273" s="149">
        <f t="shared" si="691"/>
        <v>0</v>
      </c>
      <c r="BW273" s="149">
        <f t="shared" si="691"/>
        <v>0</v>
      </c>
      <c r="BX273" s="149">
        <f t="shared" si="691"/>
        <v>0</v>
      </c>
      <c r="BY273" s="149">
        <f t="shared" si="691"/>
        <v>0</v>
      </c>
      <c r="BZ273" s="149">
        <f t="shared" si="691"/>
        <v>0</v>
      </c>
      <c r="CA273" s="149">
        <f t="shared" si="691"/>
        <v>0</v>
      </c>
      <c r="CB273" s="149">
        <f t="shared" si="691"/>
        <v>0</v>
      </c>
      <c r="CC273" s="149">
        <f t="shared" si="691"/>
        <v>0</v>
      </c>
      <c r="CD273" s="149">
        <f t="shared" si="691"/>
        <v>0</v>
      </c>
      <c r="CE273" s="149">
        <f t="shared" si="691"/>
        <v>0</v>
      </c>
      <c r="CF273" s="149">
        <f t="shared" si="691"/>
        <v>0</v>
      </c>
      <c r="CG273" s="149">
        <f t="shared" si="691"/>
        <v>0</v>
      </c>
      <c r="CH273" s="149">
        <f t="shared" ref="CH273:ES273" si="692">(CH$14&lt;$J273)*CG273*(1+$G273*($H273=CH$16))+(CH$14=$J273)*$M273*$E273+(CH$14&gt;$J273)*CG273*(1+$N273*($O273=CH$16))</f>
        <v>0</v>
      </c>
      <c r="CI273" s="149">
        <f t="shared" si="692"/>
        <v>0</v>
      </c>
      <c r="CJ273" s="149">
        <f t="shared" si="692"/>
        <v>0</v>
      </c>
      <c r="CK273" s="149">
        <f t="shared" si="692"/>
        <v>0</v>
      </c>
      <c r="CL273" s="149">
        <f t="shared" si="692"/>
        <v>0</v>
      </c>
      <c r="CM273" s="149">
        <f t="shared" si="692"/>
        <v>0</v>
      </c>
      <c r="CN273" s="149">
        <f t="shared" si="692"/>
        <v>0</v>
      </c>
      <c r="CO273" s="149">
        <f t="shared" si="692"/>
        <v>0</v>
      </c>
      <c r="CP273" s="149">
        <f t="shared" si="692"/>
        <v>0</v>
      </c>
      <c r="CQ273" s="149">
        <f t="shared" si="692"/>
        <v>0</v>
      </c>
      <c r="CR273" s="149">
        <f t="shared" si="692"/>
        <v>0</v>
      </c>
      <c r="CS273" s="149">
        <f t="shared" si="692"/>
        <v>0</v>
      </c>
      <c r="CT273" s="149">
        <f t="shared" si="692"/>
        <v>0</v>
      </c>
      <c r="CU273" s="149">
        <f t="shared" si="692"/>
        <v>0</v>
      </c>
      <c r="CV273" s="149">
        <f t="shared" si="692"/>
        <v>0</v>
      </c>
      <c r="CW273" s="149">
        <f t="shared" si="692"/>
        <v>0</v>
      </c>
      <c r="CX273" s="149">
        <f t="shared" si="692"/>
        <v>0</v>
      </c>
      <c r="CY273" s="149">
        <f t="shared" si="692"/>
        <v>0</v>
      </c>
      <c r="CZ273" s="149">
        <f t="shared" si="692"/>
        <v>0</v>
      </c>
      <c r="DA273" s="149">
        <f t="shared" si="692"/>
        <v>0</v>
      </c>
      <c r="DB273" s="149">
        <f t="shared" si="692"/>
        <v>0</v>
      </c>
      <c r="DC273" s="149">
        <f t="shared" si="692"/>
        <v>0</v>
      </c>
      <c r="DD273" s="149">
        <f t="shared" si="692"/>
        <v>0</v>
      </c>
      <c r="DE273" s="149">
        <f t="shared" si="692"/>
        <v>0</v>
      </c>
      <c r="DF273" s="149">
        <f t="shared" si="692"/>
        <v>0</v>
      </c>
      <c r="DG273" s="149">
        <f t="shared" si="692"/>
        <v>0</v>
      </c>
      <c r="DH273" s="149">
        <f t="shared" si="692"/>
        <v>0</v>
      </c>
      <c r="DI273" s="149">
        <f t="shared" si="692"/>
        <v>0</v>
      </c>
      <c r="DJ273" s="149">
        <f t="shared" si="692"/>
        <v>0</v>
      </c>
      <c r="DK273" s="149">
        <f t="shared" si="692"/>
        <v>0</v>
      </c>
      <c r="DL273" s="149">
        <f t="shared" si="692"/>
        <v>0</v>
      </c>
      <c r="DM273" s="149">
        <f t="shared" si="692"/>
        <v>0</v>
      </c>
      <c r="DN273" s="149">
        <f t="shared" si="692"/>
        <v>0</v>
      </c>
      <c r="DO273" s="149">
        <f t="shared" si="692"/>
        <v>0</v>
      </c>
      <c r="DP273" s="149">
        <f t="shared" si="692"/>
        <v>0</v>
      </c>
      <c r="DQ273" s="149">
        <f t="shared" si="692"/>
        <v>0</v>
      </c>
      <c r="DR273" s="149">
        <f t="shared" si="692"/>
        <v>0</v>
      </c>
      <c r="DS273" s="149">
        <f t="shared" si="692"/>
        <v>0</v>
      </c>
      <c r="DT273" s="149">
        <f t="shared" si="692"/>
        <v>0</v>
      </c>
      <c r="DU273" s="149">
        <f t="shared" si="692"/>
        <v>0</v>
      </c>
      <c r="DV273" s="149">
        <f t="shared" si="692"/>
        <v>0</v>
      </c>
      <c r="DW273" s="149">
        <f t="shared" si="692"/>
        <v>0</v>
      </c>
      <c r="DX273" s="149">
        <f t="shared" si="692"/>
        <v>0</v>
      </c>
      <c r="DY273" s="149">
        <f t="shared" si="692"/>
        <v>0</v>
      </c>
      <c r="DZ273" s="149">
        <f t="shared" si="692"/>
        <v>0</v>
      </c>
      <c r="EA273" s="149">
        <f t="shared" si="692"/>
        <v>0</v>
      </c>
      <c r="EB273" s="149">
        <f t="shared" si="692"/>
        <v>0</v>
      </c>
      <c r="EC273" s="149">
        <f t="shared" si="692"/>
        <v>0</v>
      </c>
      <c r="ED273" s="149">
        <f t="shared" si="692"/>
        <v>0</v>
      </c>
      <c r="EE273" s="149">
        <f t="shared" si="692"/>
        <v>0</v>
      </c>
      <c r="EF273" s="149">
        <f t="shared" si="692"/>
        <v>0</v>
      </c>
      <c r="EG273" s="149">
        <f t="shared" si="692"/>
        <v>0</v>
      </c>
      <c r="EH273" s="149">
        <f t="shared" si="692"/>
        <v>0</v>
      </c>
      <c r="EI273" s="149">
        <f t="shared" si="692"/>
        <v>0</v>
      </c>
      <c r="EJ273" s="149">
        <f t="shared" si="692"/>
        <v>0</v>
      </c>
      <c r="EK273" s="149">
        <f t="shared" si="692"/>
        <v>0</v>
      </c>
      <c r="EL273" s="149">
        <f t="shared" si="692"/>
        <v>0</v>
      </c>
      <c r="EM273" s="149">
        <f t="shared" si="692"/>
        <v>0</v>
      </c>
      <c r="EN273" s="149">
        <f t="shared" si="692"/>
        <v>0</v>
      </c>
      <c r="EO273" s="149">
        <f t="shared" si="692"/>
        <v>0</v>
      </c>
      <c r="EP273" s="149">
        <f t="shared" si="692"/>
        <v>0</v>
      </c>
      <c r="EQ273" s="149">
        <f t="shared" si="692"/>
        <v>0</v>
      </c>
      <c r="ER273" s="149">
        <f t="shared" si="692"/>
        <v>0</v>
      </c>
      <c r="ES273" s="149">
        <f t="shared" si="692"/>
        <v>0</v>
      </c>
      <c r="ET273" s="149">
        <f t="shared" ref="ET273:EV273" si="693">(ET$14&lt;$J273)*ES273*(1+$G273*($H273=ET$16))+(ET$14=$J273)*$M273*$E273+(ET$14&gt;$J273)*ES273*(1+$N273*($O273=ET$16))</f>
        <v>0</v>
      </c>
      <c r="EU273" s="149">
        <f t="shared" si="693"/>
        <v>0</v>
      </c>
      <c r="EV273" s="149">
        <f t="shared" si="693"/>
        <v>0</v>
      </c>
      <c r="EW273" s="149">
        <f t="shared" si="666"/>
        <v>0</v>
      </c>
      <c r="EX273" s="149">
        <f t="shared" si="667"/>
        <v>0</v>
      </c>
      <c r="EY273" s="149">
        <f t="shared" si="668"/>
        <v>0</v>
      </c>
      <c r="EZ273" s="149">
        <f t="shared" si="669"/>
        <v>0</v>
      </c>
      <c r="FA273" s="149">
        <f t="shared" si="670"/>
        <v>0</v>
      </c>
      <c r="FB273" s="149">
        <f t="shared" si="671"/>
        <v>0</v>
      </c>
    </row>
    <row r="274" spans="2:158" ht="11.25" customHeight="1" outlineLevel="1" x14ac:dyDescent="0.2">
      <c r="B274" s="177"/>
      <c r="C274" s="288">
        <f t="shared" si="655"/>
        <v>9</v>
      </c>
      <c r="D274" s="288">
        <f t="shared" si="655"/>
        <v>0</v>
      </c>
      <c r="E274" s="291">
        <f t="shared" si="655"/>
        <v>0</v>
      </c>
      <c r="F274" s="297"/>
      <c r="G274" s="385"/>
      <c r="H274" s="185">
        <f t="shared" si="656"/>
        <v>2</v>
      </c>
      <c r="I274" s="293">
        <f t="shared" si="656"/>
        <v>31</v>
      </c>
      <c r="J274" s="286">
        <f t="shared" si="657"/>
        <v>43404</v>
      </c>
      <c r="K274" s="297"/>
      <c r="L274" s="197">
        <f t="shared" si="658"/>
        <v>0</v>
      </c>
      <c r="M274" s="186">
        <f t="shared" si="659"/>
        <v>0</v>
      </c>
      <c r="N274" s="385"/>
      <c r="O274" s="185">
        <f t="shared" si="661"/>
        <v>10</v>
      </c>
      <c r="Q274" s="186"/>
      <c r="R274" s="186"/>
      <c r="S274" s="186"/>
      <c r="U274" s="149">
        <f t="shared" si="672"/>
        <v>0</v>
      </c>
      <c r="V274" s="149">
        <f t="shared" ref="V274:CG274" si="694">(V$14&lt;$J274)*U274*(1+$G274*($H274=V$16))+(V$14=$J274)*$M274*$E274+(V$14&gt;$J274)*U274*(1+$N274*($O274=V$16))</f>
        <v>0</v>
      </c>
      <c r="W274" s="149">
        <f t="shared" si="694"/>
        <v>0</v>
      </c>
      <c r="X274" s="149">
        <f t="shared" si="694"/>
        <v>0</v>
      </c>
      <c r="Y274" s="149">
        <f t="shared" si="694"/>
        <v>0</v>
      </c>
      <c r="Z274" s="149">
        <f t="shared" si="694"/>
        <v>0</v>
      </c>
      <c r="AA274" s="149">
        <f t="shared" si="694"/>
        <v>0</v>
      </c>
      <c r="AB274" s="149">
        <f t="shared" si="694"/>
        <v>0</v>
      </c>
      <c r="AC274" s="149">
        <f t="shared" si="694"/>
        <v>0</v>
      </c>
      <c r="AD274" s="149">
        <f t="shared" si="694"/>
        <v>0</v>
      </c>
      <c r="AE274" s="149">
        <f t="shared" si="694"/>
        <v>0</v>
      </c>
      <c r="AF274" s="149">
        <f t="shared" si="694"/>
        <v>0</v>
      </c>
      <c r="AG274" s="149">
        <f t="shared" si="694"/>
        <v>0</v>
      </c>
      <c r="AH274" s="149">
        <f t="shared" si="694"/>
        <v>0</v>
      </c>
      <c r="AI274" s="149">
        <f t="shared" si="694"/>
        <v>0</v>
      </c>
      <c r="AJ274" s="149">
        <f t="shared" si="694"/>
        <v>0</v>
      </c>
      <c r="AK274" s="149">
        <f t="shared" si="694"/>
        <v>0</v>
      </c>
      <c r="AL274" s="149">
        <f t="shared" si="694"/>
        <v>0</v>
      </c>
      <c r="AM274" s="149">
        <f t="shared" si="694"/>
        <v>0</v>
      </c>
      <c r="AN274" s="149">
        <f t="shared" si="694"/>
        <v>0</v>
      </c>
      <c r="AO274" s="149">
        <f t="shared" si="694"/>
        <v>0</v>
      </c>
      <c r="AP274" s="149">
        <f t="shared" si="694"/>
        <v>0</v>
      </c>
      <c r="AQ274" s="149">
        <f t="shared" si="694"/>
        <v>0</v>
      </c>
      <c r="AR274" s="149">
        <f t="shared" si="694"/>
        <v>0</v>
      </c>
      <c r="AS274" s="149">
        <f t="shared" si="694"/>
        <v>0</v>
      </c>
      <c r="AT274" s="149">
        <f t="shared" si="694"/>
        <v>0</v>
      </c>
      <c r="AU274" s="149">
        <f t="shared" si="694"/>
        <v>0</v>
      </c>
      <c r="AV274" s="149">
        <f t="shared" si="694"/>
        <v>0</v>
      </c>
      <c r="AW274" s="149">
        <f t="shared" si="694"/>
        <v>0</v>
      </c>
      <c r="AX274" s="149">
        <f t="shared" si="694"/>
        <v>0</v>
      </c>
      <c r="AY274" s="149">
        <f t="shared" si="694"/>
        <v>0</v>
      </c>
      <c r="AZ274" s="149">
        <f t="shared" si="694"/>
        <v>0</v>
      </c>
      <c r="BA274" s="149">
        <f t="shared" si="694"/>
        <v>0</v>
      </c>
      <c r="BB274" s="149">
        <f t="shared" si="694"/>
        <v>0</v>
      </c>
      <c r="BC274" s="149">
        <f t="shared" si="694"/>
        <v>0</v>
      </c>
      <c r="BD274" s="149">
        <f t="shared" si="694"/>
        <v>0</v>
      </c>
      <c r="BE274" s="149">
        <f t="shared" si="694"/>
        <v>0</v>
      </c>
      <c r="BF274" s="149">
        <f t="shared" si="694"/>
        <v>0</v>
      </c>
      <c r="BG274" s="149">
        <f t="shared" si="694"/>
        <v>0</v>
      </c>
      <c r="BH274" s="149">
        <f t="shared" si="694"/>
        <v>0</v>
      </c>
      <c r="BI274" s="149">
        <f t="shared" si="694"/>
        <v>0</v>
      </c>
      <c r="BJ274" s="149">
        <f t="shared" si="694"/>
        <v>0</v>
      </c>
      <c r="BK274" s="149">
        <f t="shared" si="694"/>
        <v>0</v>
      </c>
      <c r="BL274" s="149">
        <f t="shared" si="694"/>
        <v>0</v>
      </c>
      <c r="BM274" s="149">
        <f t="shared" si="694"/>
        <v>0</v>
      </c>
      <c r="BN274" s="149">
        <f t="shared" si="694"/>
        <v>0</v>
      </c>
      <c r="BO274" s="149">
        <f t="shared" si="694"/>
        <v>0</v>
      </c>
      <c r="BP274" s="149">
        <f t="shared" si="694"/>
        <v>0</v>
      </c>
      <c r="BQ274" s="149">
        <f t="shared" si="694"/>
        <v>0</v>
      </c>
      <c r="BR274" s="149">
        <f t="shared" si="694"/>
        <v>0</v>
      </c>
      <c r="BS274" s="149">
        <f t="shared" si="694"/>
        <v>0</v>
      </c>
      <c r="BT274" s="149">
        <f t="shared" si="694"/>
        <v>0</v>
      </c>
      <c r="BU274" s="149">
        <f t="shared" si="694"/>
        <v>0</v>
      </c>
      <c r="BV274" s="149">
        <f t="shared" si="694"/>
        <v>0</v>
      </c>
      <c r="BW274" s="149">
        <f t="shared" si="694"/>
        <v>0</v>
      </c>
      <c r="BX274" s="149">
        <f t="shared" si="694"/>
        <v>0</v>
      </c>
      <c r="BY274" s="149">
        <f t="shared" si="694"/>
        <v>0</v>
      </c>
      <c r="BZ274" s="149">
        <f t="shared" si="694"/>
        <v>0</v>
      </c>
      <c r="CA274" s="149">
        <f t="shared" si="694"/>
        <v>0</v>
      </c>
      <c r="CB274" s="149">
        <f t="shared" si="694"/>
        <v>0</v>
      </c>
      <c r="CC274" s="149">
        <f t="shared" si="694"/>
        <v>0</v>
      </c>
      <c r="CD274" s="149">
        <f t="shared" si="694"/>
        <v>0</v>
      </c>
      <c r="CE274" s="149">
        <f t="shared" si="694"/>
        <v>0</v>
      </c>
      <c r="CF274" s="149">
        <f t="shared" si="694"/>
        <v>0</v>
      </c>
      <c r="CG274" s="149">
        <f t="shared" si="694"/>
        <v>0</v>
      </c>
      <c r="CH274" s="149">
        <f t="shared" ref="CH274:ES274" si="695">(CH$14&lt;$J274)*CG274*(1+$G274*($H274=CH$16))+(CH$14=$J274)*$M274*$E274+(CH$14&gt;$J274)*CG274*(1+$N274*($O274=CH$16))</f>
        <v>0</v>
      </c>
      <c r="CI274" s="149">
        <f t="shared" si="695"/>
        <v>0</v>
      </c>
      <c r="CJ274" s="149">
        <f t="shared" si="695"/>
        <v>0</v>
      </c>
      <c r="CK274" s="149">
        <f t="shared" si="695"/>
        <v>0</v>
      </c>
      <c r="CL274" s="149">
        <f t="shared" si="695"/>
        <v>0</v>
      </c>
      <c r="CM274" s="149">
        <f t="shared" si="695"/>
        <v>0</v>
      </c>
      <c r="CN274" s="149">
        <f t="shared" si="695"/>
        <v>0</v>
      </c>
      <c r="CO274" s="149">
        <f t="shared" si="695"/>
        <v>0</v>
      </c>
      <c r="CP274" s="149">
        <f t="shared" si="695"/>
        <v>0</v>
      </c>
      <c r="CQ274" s="149">
        <f t="shared" si="695"/>
        <v>0</v>
      </c>
      <c r="CR274" s="149">
        <f t="shared" si="695"/>
        <v>0</v>
      </c>
      <c r="CS274" s="149">
        <f t="shared" si="695"/>
        <v>0</v>
      </c>
      <c r="CT274" s="149">
        <f t="shared" si="695"/>
        <v>0</v>
      </c>
      <c r="CU274" s="149">
        <f t="shared" si="695"/>
        <v>0</v>
      </c>
      <c r="CV274" s="149">
        <f t="shared" si="695"/>
        <v>0</v>
      </c>
      <c r="CW274" s="149">
        <f t="shared" si="695"/>
        <v>0</v>
      </c>
      <c r="CX274" s="149">
        <f t="shared" si="695"/>
        <v>0</v>
      </c>
      <c r="CY274" s="149">
        <f t="shared" si="695"/>
        <v>0</v>
      </c>
      <c r="CZ274" s="149">
        <f t="shared" si="695"/>
        <v>0</v>
      </c>
      <c r="DA274" s="149">
        <f t="shared" si="695"/>
        <v>0</v>
      </c>
      <c r="DB274" s="149">
        <f t="shared" si="695"/>
        <v>0</v>
      </c>
      <c r="DC274" s="149">
        <f t="shared" si="695"/>
        <v>0</v>
      </c>
      <c r="DD274" s="149">
        <f t="shared" si="695"/>
        <v>0</v>
      </c>
      <c r="DE274" s="149">
        <f t="shared" si="695"/>
        <v>0</v>
      </c>
      <c r="DF274" s="149">
        <f t="shared" si="695"/>
        <v>0</v>
      </c>
      <c r="DG274" s="149">
        <f t="shared" si="695"/>
        <v>0</v>
      </c>
      <c r="DH274" s="149">
        <f t="shared" si="695"/>
        <v>0</v>
      </c>
      <c r="DI274" s="149">
        <f t="shared" si="695"/>
        <v>0</v>
      </c>
      <c r="DJ274" s="149">
        <f t="shared" si="695"/>
        <v>0</v>
      </c>
      <c r="DK274" s="149">
        <f t="shared" si="695"/>
        <v>0</v>
      </c>
      <c r="DL274" s="149">
        <f t="shared" si="695"/>
        <v>0</v>
      </c>
      <c r="DM274" s="149">
        <f t="shared" si="695"/>
        <v>0</v>
      </c>
      <c r="DN274" s="149">
        <f t="shared" si="695"/>
        <v>0</v>
      </c>
      <c r="DO274" s="149">
        <f t="shared" si="695"/>
        <v>0</v>
      </c>
      <c r="DP274" s="149">
        <f t="shared" si="695"/>
        <v>0</v>
      </c>
      <c r="DQ274" s="149">
        <f t="shared" si="695"/>
        <v>0</v>
      </c>
      <c r="DR274" s="149">
        <f t="shared" si="695"/>
        <v>0</v>
      </c>
      <c r="DS274" s="149">
        <f t="shared" si="695"/>
        <v>0</v>
      </c>
      <c r="DT274" s="149">
        <f t="shared" si="695"/>
        <v>0</v>
      </c>
      <c r="DU274" s="149">
        <f t="shared" si="695"/>
        <v>0</v>
      </c>
      <c r="DV274" s="149">
        <f t="shared" si="695"/>
        <v>0</v>
      </c>
      <c r="DW274" s="149">
        <f t="shared" si="695"/>
        <v>0</v>
      </c>
      <c r="DX274" s="149">
        <f t="shared" si="695"/>
        <v>0</v>
      </c>
      <c r="DY274" s="149">
        <f t="shared" si="695"/>
        <v>0</v>
      </c>
      <c r="DZ274" s="149">
        <f t="shared" si="695"/>
        <v>0</v>
      </c>
      <c r="EA274" s="149">
        <f t="shared" si="695"/>
        <v>0</v>
      </c>
      <c r="EB274" s="149">
        <f t="shared" si="695"/>
        <v>0</v>
      </c>
      <c r="EC274" s="149">
        <f t="shared" si="695"/>
        <v>0</v>
      </c>
      <c r="ED274" s="149">
        <f t="shared" si="695"/>
        <v>0</v>
      </c>
      <c r="EE274" s="149">
        <f t="shared" si="695"/>
        <v>0</v>
      </c>
      <c r="EF274" s="149">
        <f t="shared" si="695"/>
        <v>0</v>
      </c>
      <c r="EG274" s="149">
        <f t="shared" si="695"/>
        <v>0</v>
      </c>
      <c r="EH274" s="149">
        <f t="shared" si="695"/>
        <v>0</v>
      </c>
      <c r="EI274" s="149">
        <f t="shared" si="695"/>
        <v>0</v>
      </c>
      <c r="EJ274" s="149">
        <f t="shared" si="695"/>
        <v>0</v>
      </c>
      <c r="EK274" s="149">
        <f t="shared" si="695"/>
        <v>0</v>
      </c>
      <c r="EL274" s="149">
        <f t="shared" si="695"/>
        <v>0</v>
      </c>
      <c r="EM274" s="149">
        <f t="shared" si="695"/>
        <v>0</v>
      </c>
      <c r="EN274" s="149">
        <f t="shared" si="695"/>
        <v>0</v>
      </c>
      <c r="EO274" s="149">
        <f t="shared" si="695"/>
        <v>0</v>
      </c>
      <c r="EP274" s="149">
        <f t="shared" si="695"/>
        <v>0</v>
      </c>
      <c r="EQ274" s="149">
        <f t="shared" si="695"/>
        <v>0</v>
      </c>
      <c r="ER274" s="149">
        <f t="shared" si="695"/>
        <v>0</v>
      </c>
      <c r="ES274" s="149">
        <f t="shared" si="695"/>
        <v>0</v>
      </c>
      <c r="ET274" s="149">
        <f t="shared" ref="ET274:EV274" si="696">(ET$14&lt;$J274)*ES274*(1+$G274*($H274=ET$16))+(ET$14=$J274)*$M274*$E274+(ET$14&gt;$J274)*ES274*(1+$N274*($O274=ET$16))</f>
        <v>0</v>
      </c>
      <c r="EU274" s="149">
        <f t="shared" si="696"/>
        <v>0</v>
      </c>
      <c r="EV274" s="149">
        <f t="shared" si="696"/>
        <v>0</v>
      </c>
      <c r="EW274" s="149">
        <f t="shared" si="666"/>
        <v>0</v>
      </c>
      <c r="EX274" s="149">
        <f t="shared" si="667"/>
        <v>0</v>
      </c>
      <c r="EY274" s="149">
        <f t="shared" si="668"/>
        <v>0</v>
      </c>
      <c r="EZ274" s="149">
        <f t="shared" si="669"/>
        <v>0</v>
      </c>
      <c r="FA274" s="149">
        <f t="shared" si="670"/>
        <v>0</v>
      </c>
      <c r="FB274" s="149">
        <f t="shared" si="671"/>
        <v>0</v>
      </c>
    </row>
    <row r="275" spans="2:158" ht="11.25" customHeight="1" outlineLevel="1" x14ac:dyDescent="0.2">
      <c r="B275" s="177"/>
      <c r="C275" s="288">
        <f t="shared" si="655"/>
        <v>10</v>
      </c>
      <c r="D275" s="288">
        <f t="shared" si="655"/>
        <v>0</v>
      </c>
      <c r="E275" s="291">
        <f t="shared" si="655"/>
        <v>0</v>
      </c>
      <c r="F275" s="297"/>
      <c r="G275" s="385"/>
      <c r="H275" s="185">
        <f t="shared" si="656"/>
        <v>2</v>
      </c>
      <c r="I275" s="293">
        <f t="shared" si="656"/>
        <v>31</v>
      </c>
      <c r="J275" s="286">
        <f t="shared" si="657"/>
        <v>43404</v>
      </c>
      <c r="K275" s="297"/>
      <c r="L275" s="197">
        <f t="shared" si="658"/>
        <v>0</v>
      </c>
      <c r="M275" s="186">
        <f t="shared" si="659"/>
        <v>0</v>
      </c>
      <c r="N275" s="385"/>
      <c r="O275" s="185">
        <f t="shared" si="661"/>
        <v>10</v>
      </c>
      <c r="Q275" s="186"/>
      <c r="R275" s="186"/>
      <c r="S275" s="186"/>
      <c r="U275" s="149">
        <f t="shared" si="672"/>
        <v>0</v>
      </c>
      <c r="V275" s="149">
        <f t="shared" ref="V275:CG275" si="697">(V$14&lt;$J275)*U275*(1+$G275*($H275=V$16))+(V$14=$J275)*$M275*$E275+(V$14&gt;$J275)*U275*(1+$N275*($O275=V$16))</f>
        <v>0</v>
      </c>
      <c r="W275" s="149">
        <f t="shared" si="697"/>
        <v>0</v>
      </c>
      <c r="X275" s="149">
        <f t="shared" si="697"/>
        <v>0</v>
      </c>
      <c r="Y275" s="149">
        <f t="shared" si="697"/>
        <v>0</v>
      </c>
      <c r="Z275" s="149">
        <f t="shared" si="697"/>
        <v>0</v>
      </c>
      <c r="AA275" s="149">
        <f t="shared" si="697"/>
        <v>0</v>
      </c>
      <c r="AB275" s="149">
        <f t="shared" si="697"/>
        <v>0</v>
      </c>
      <c r="AC275" s="149">
        <f t="shared" si="697"/>
        <v>0</v>
      </c>
      <c r="AD275" s="149">
        <f t="shared" si="697"/>
        <v>0</v>
      </c>
      <c r="AE275" s="149">
        <f t="shared" si="697"/>
        <v>0</v>
      </c>
      <c r="AF275" s="149">
        <f t="shared" si="697"/>
        <v>0</v>
      </c>
      <c r="AG275" s="149">
        <f t="shared" si="697"/>
        <v>0</v>
      </c>
      <c r="AH275" s="149">
        <f t="shared" si="697"/>
        <v>0</v>
      </c>
      <c r="AI275" s="149">
        <f t="shared" si="697"/>
        <v>0</v>
      </c>
      <c r="AJ275" s="149">
        <f t="shared" si="697"/>
        <v>0</v>
      </c>
      <c r="AK275" s="149">
        <f t="shared" si="697"/>
        <v>0</v>
      </c>
      <c r="AL275" s="149">
        <f t="shared" si="697"/>
        <v>0</v>
      </c>
      <c r="AM275" s="149">
        <f t="shared" si="697"/>
        <v>0</v>
      </c>
      <c r="AN275" s="149">
        <f t="shared" si="697"/>
        <v>0</v>
      </c>
      <c r="AO275" s="149">
        <f t="shared" si="697"/>
        <v>0</v>
      </c>
      <c r="AP275" s="149">
        <f t="shared" si="697"/>
        <v>0</v>
      </c>
      <c r="AQ275" s="149">
        <f t="shared" si="697"/>
        <v>0</v>
      </c>
      <c r="AR275" s="149">
        <f t="shared" si="697"/>
        <v>0</v>
      </c>
      <c r="AS275" s="149">
        <f t="shared" si="697"/>
        <v>0</v>
      </c>
      <c r="AT275" s="149">
        <f t="shared" si="697"/>
        <v>0</v>
      </c>
      <c r="AU275" s="149">
        <f t="shared" si="697"/>
        <v>0</v>
      </c>
      <c r="AV275" s="149">
        <f t="shared" si="697"/>
        <v>0</v>
      </c>
      <c r="AW275" s="149">
        <f t="shared" si="697"/>
        <v>0</v>
      </c>
      <c r="AX275" s="149">
        <f t="shared" si="697"/>
        <v>0</v>
      </c>
      <c r="AY275" s="149">
        <f t="shared" si="697"/>
        <v>0</v>
      </c>
      <c r="AZ275" s="149">
        <f t="shared" si="697"/>
        <v>0</v>
      </c>
      <c r="BA275" s="149">
        <f t="shared" si="697"/>
        <v>0</v>
      </c>
      <c r="BB275" s="149">
        <f t="shared" si="697"/>
        <v>0</v>
      </c>
      <c r="BC275" s="149">
        <f t="shared" si="697"/>
        <v>0</v>
      </c>
      <c r="BD275" s="149">
        <f t="shared" si="697"/>
        <v>0</v>
      </c>
      <c r="BE275" s="149">
        <f t="shared" si="697"/>
        <v>0</v>
      </c>
      <c r="BF275" s="149">
        <f t="shared" si="697"/>
        <v>0</v>
      </c>
      <c r="BG275" s="149">
        <f t="shared" si="697"/>
        <v>0</v>
      </c>
      <c r="BH275" s="149">
        <f t="shared" si="697"/>
        <v>0</v>
      </c>
      <c r="BI275" s="149">
        <f t="shared" si="697"/>
        <v>0</v>
      </c>
      <c r="BJ275" s="149">
        <f t="shared" si="697"/>
        <v>0</v>
      </c>
      <c r="BK275" s="149">
        <f t="shared" si="697"/>
        <v>0</v>
      </c>
      <c r="BL275" s="149">
        <f t="shared" si="697"/>
        <v>0</v>
      </c>
      <c r="BM275" s="149">
        <f t="shared" si="697"/>
        <v>0</v>
      </c>
      <c r="BN275" s="149">
        <f t="shared" si="697"/>
        <v>0</v>
      </c>
      <c r="BO275" s="149">
        <f t="shared" si="697"/>
        <v>0</v>
      </c>
      <c r="BP275" s="149">
        <f t="shared" si="697"/>
        <v>0</v>
      </c>
      <c r="BQ275" s="149">
        <f t="shared" si="697"/>
        <v>0</v>
      </c>
      <c r="BR275" s="149">
        <f t="shared" si="697"/>
        <v>0</v>
      </c>
      <c r="BS275" s="149">
        <f t="shared" si="697"/>
        <v>0</v>
      </c>
      <c r="BT275" s="149">
        <f t="shared" si="697"/>
        <v>0</v>
      </c>
      <c r="BU275" s="149">
        <f t="shared" si="697"/>
        <v>0</v>
      </c>
      <c r="BV275" s="149">
        <f t="shared" si="697"/>
        <v>0</v>
      </c>
      <c r="BW275" s="149">
        <f t="shared" si="697"/>
        <v>0</v>
      </c>
      <c r="BX275" s="149">
        <f t="shared" si="697"/>
        <v>0</v>
      </c>
      <c r="BY275" s="149">
        <f t="shared" si="697"/>
        <v>0</v>
      </c>
      <c r="BZ275" s="149">
        <f t="shared" si="697"/>
        <v>0</v>
      </c>
      <c r="CA275" s="149">
        <f t="shared" si="697"/>
        <v>0</v>
      </c>
      <c r="CB275" s="149">
        <f t="shared" si="697"/>
        <v>0</v>
      </c>
      <c r="CC275" s="149">
        <f t="shared" si="697"/>
        <v>0</v>
      </c>
      <c r="CD275" s="149">
        <f t="shared" si="697"/>
        <v>0</v>
      </c>
      <c r="CE275" s="149">
        <f t="shared" si="697"/>
        <v>0</v>
      </c>
      <c r="CF275" s="149">
        <f t="shared" si="697"/>
        <v>0</v>
      </c>
      <c r="CG275" s="149">
        <f t="shared" si="697"/>
        <v>0</v>
      </c>
      <c r="CH275" s="149">
        <f t="shared" ref="CH275:ES275" si="698">(CH$14&lt;$J275)*CG275*(1+$G275*($H275=CH$16))+(CH$14=$J275)*$M275*$E275+(CH$14&gt;$J275)*CG275*(1+$N275*($O275=CH$16))</f>
        <v>0</v>
      </c>
      <c r="CI275" s="149">
        <f t="shared" si="698"/>
        <v>0</v>
      </c>
      <c r="CJ275" s="149">
        <f t="shared" si="698"/>
        <v>0</v>
      </c>
      <c r="CK275" s="149">
        <f t="shared" si="698"/>
        <v>0</v>
      </c>
      <c r="CL275" s="149">
        <f t="shared" si="698"/>
        <v>0</v>
      </c>
      <c r="CM275" s="149">
        <f t="shared" si="698"/>
        <v>0</v>
      </c>
      <c r="CN275" s="149">
        <f t="shared" si="698"/>
        <v>0</v>
      </c>
      <c r="CO275" s="149">
        <f t="shared" si="698"/>
        <v>0</v>
      </c>
      <c r="CP275" s="149">
        <f t="shared" si="698"/>
        <v>0</v>
      </c>
      <c r="CQ275" s="149">
        <f t="shared" si="698"/>
        <v>0</v>
      </c>
      <c r="CR275" s="149">
        <f t="shared" si="698"/>
        <v>0</v>
      </c>
      <c r="CS275" s="149">
        <f t="shared" si="698"/>
        <v>0</v>
      </c>
      <c r="CT275" s="149">
        <f t="shared" si="698"/>
        <v>0</v>
      </c>
      <c r="CU275" s="149">
        <f t="shared" si="698"/>
        <v>0</v>
      </c>
      <c r="CV275" s="149">
        <f t="shared" si="698"/>
        <v>0</v>
      </c>
      <c r="CW275" s="149">
        <f t="shared" si="698"/>
        <v>0</v>
      </c>
      <c r="CX275" s="149">
        <f t="shared" si="698"/>
        <v>0</v>
      </c>
      <c r="CY275" s="149">
        <f t="shared" si="698"/>
        <v>0</v>
      </c>
      <c r="CZ275" s="149">
        <f t="shared" si="698"/>
        <v>0</v>
      </c>
      <c r="DA275" s="149">
        <f t="shared" si="698"/>
        <v>0</v>
      </c>
      <c r="DB275" s="149">
        <f t="shared" si="698"/>
        <v>0</v>
      </c>
      <c r="DC275" s="149">
        <f t="shared" si="698"/>
        <v>0</v>
      </c>
      <c r="DD275" s="149">
        <f t="shared" si="698"/>
        <v>0</v>
      </c>
      <c r="DE275" s="149">
        <f t="shared" si="698"/>
        <v>0</v>
      </c>
      <c r="DF275" s="149">
        <f t="shared" si="698"/>
        <v>0</v>
      </c>
      <c r="DG275" s="149">
        <f t="shared" si="698"/>
        <v>0</v>
      </c>
      <c r="DH275" s="149">
        <f t="shared" si="698"/>
        <v>0</v>
      </c>
      <c r="DI275" s="149">
        <f t="shared" si="698"/>
        <v>0</v>
      </c>
      <c r="DJ275" s="149">
        <f t="shared" si="698"/>
        <v>0</v>
      </c>
      <c r="DK275" s="149">
        <f t="shared" si="698"/>
        <v>0</v>
      </c>
      <c r="DL275" s="149">
        <f t="shared" si="698"/>
        <v>0</v>
      </c>
      <c r="DM275" s="149">
        <f t="shared" si="698"/>
        <v>0</v>
      </c>
      <c r="DN275" s="149">
        <f t="shared" si="698"/>
        <v>0</v>
      </c>
      <c r="DO275" s="149">
        <f t="shared" si="698"/>
        <v>0</v>
      </c>
      <c r="DP275" s="149">
        <f t="shared" si="698"/>
        <v>0</v>
      </c>
      <c r="DQ275" s="149">
        <f t="shared" si="698"/>
        <v>0</v>
      </c>
      <c r="DR275" s="149">
        <f t="shared" si="698"/>
        <v>0</v>
      </c>
      <c r="DS275" s="149">
        <f t="shared" si="698"/>
        <v>0</v>
      </c>
      <c r="DT275" s="149">
        <f t="shared" si="698"/>
        <v>0</v>
      </c>
      <c r="DU275" s="149">
        <f t="shared" si="698"/>
        <v>0</v>
      </c>
      <c r="DV275" s="149">
        <f t="shared" si="698"/>
        <v>0</v>
      </c>
      <c r="DW275" s="149">
        <f t="shared" si="698"/>
        <v>0</v>
      </c>
      <c r="DX275" s="149">
        <f t="shared" si="698"/>
        <v>0</v>
      </c>
      <c r="DY275" s="149">
        <f t="shared" si="698"/>
        <v>0</v>
      </c>
      <c r="DZ275" s="149">
        <f t="shared" si="698"/>
        <v>0</v>
      </c>
      <c r="EA275" s="149">
        <f t="shared" si="698"/>
        <v>0</v>
      </c>
      <c r="EB275" s="149">
        <f t="shared" si="698"/>
        <v>0</v>
      </c>
      <c r="EC275" s="149">
        <f t="shared" si="698"/>
        <v>0</v>
      </c>
      <c r="ED275" s="149">
        <f t="shared" si="698"/>
        <v>0</v>
      </c>
      <c r="EE275" s="149">
        <f t="shared" si="698"/>
        <v>0</v>
      </c>
      <c r="EF275" s="149">
        <f t="shared" si="698"/>
        <v>0</v>
      </c>
      <c r="EG275" s="149">
        <f t="shared" si="698"/>
        <v>0</v>
      </c>
      <c r="EH275" s="149">
        <f t="shared" si="698"/>
        <v>0</v>
      </c>
      <c r="EI275" s="149">
        <f t="shared" si="698"/>
        <v>0</v>
      </c>
      <c r="EJ275" s="149">
        <f t="shared" si="698"/>
        <v>0</v>
      </c>
      <c r="EK275" s="149">
        <f t="shared" si="698"/>
        <v>0</v>
      </c>
      <c r="EL275" s="149">
        <f t="shared" si="698"/>
        <v>0</v>
      </c>
      <c r="EM275" s="149">
        <f t="shared" si="698"/>
        <v>0</v>
      </c>
      <c r="EN275" s="149">
        <f t="shared" si="698"/>
        <v>0</v>
      </c>
      <c r="EO275" s="149">
        <f t="shared" si="698"/>
        <v>0</v>
      </c>
      <c r="EP275" s="149">
        <f t="shared" si="698"/>
        <v>0</v>
      </c>
      <c r="EQ275" s="149">
        <f t="shared" si="698"/>
        <v>0</v>
      </c>
      <c r="ER275" s="149">
        <f t="shared" si="698"/>
        <v>0</v>
      </c>
      <c r="ES275" s="149">
        <f t="shared" si="698"/>
        <v>0</v>
      </c>
      <c r="ET275" s="149">
        <f t="shared" ref="ET275:EV275" si="699">(ET$14&lt;$J275)*ES275*(1+$G275*($H275=ET$16))+(ET$14=$J275)*$M275*$E275+(ET$14&gt;$J275)*ES275*(1+$N275*($O275=ET$16))</f>
        <v>0</v>
      </c>
      <c r="EU275" s="149">
        <f t="shared" si="699"/>
        <v>0</v>
      </c>
      <c r="EV275" s="149">
        <f t="shared" si="699"/>
        <v>0</v>
      </c>
      <c r="EW275" s="149">
        <f t="shared" si="666"/>
        <v>0</v>
      </c>
      <c r="EX275" s="149">
        <f t="shared" si="667"/>
        <v>0</v>
      </c>
      <c r="EY275" s="149">
        <f t="shared" si="668"/>
        <v>0</v>
      </c>
      <c r="EZ275" s="149">
        <f t="shared" si="669"/>
        <v>0</v>
      </c>
      <c r="FA275" s="149">
        <f t="shared" si="670"/>
        <v>0</v>
      </c>
      <c r="FB275" s="149">
        <f t="shared" si="671"/>
        <v>0</v>
      </c>
    </row>
    <row r="276" spans="2:158" ht="11.25" customHeight="1" outlineLevel="1" x14ac:dyDescent="0.2">
      <c r="B276" s="177"/>
      <c r="C276" s="288">
        <f t="shared" si="655"/>
        <v>11</v>
      </c>
      <c r="D276" s="288">
        <f t="shared" si="655"/>
        <v>0</v>
      </c>
      <c r="E276" s="291">
        <f t="shared" si="655"/>
        <v>0</v>
      </c>
      <c r="F276" s="297"/>
      <c r="G276" s="385"/>
      <c r="H276" s="185">
        <f t="shared" si="656"/>
        <v>2</v>
      </c>
      <c r="I276" s="293">
        <f t="shared" si="656"/>
        <v>31</v>
      </c>
      <c r="J276" s="286">
        <f t="shared" si="657"/>
        <v>43404</v>
      </c>
      <c r="K276" s="297"/>
      <c r="L276" s="197">
        <f t="shared" si="658"/>
        <v>0</v>
      </c>
      <c r="M276" s="186">
        <f t="shared" si="659"/>
        <v>0</v>
      </c>
      <c r="N276" s="385"/>
      <c r="O276" s="185">
        <f t="shared" si="661"/>
        <v>10</v>
      </c>
      <c r="Q276" s="186"/>
      <c r="R276" s="186"/>
      <c r="S276" s="186"/>
      <c r="U276" s="149">
        <f t="shared" si="672"/>
        <v>0</v>
      </c>
      <c r="V276" s="149">
        <f t="shared" ref="V276:CG276" si="700">(V$14&lt;$J276)*U276*(1+$G276*($H276=V$16))+(V$14=$J276)*$M276*$E276+(V$14&gt;$J276)*U276*(1+$N276*($O276=V$16))</f>
        <v>0</v>
      </c>
      <c r="W276" s="149">
        <f t="shared" si="700"/>
        <v>0</v>
      </c>
      <c r="X276" s="149">
        <f t="shared" si="700"/>
        <v>0</v>
      </c>
      <c r="Y276" s="149">
        <f t="shared" si="700"/>
        <v>0</v>
      </c>
      <c r="Z276" s="149">
        <f t="shared" si="700"/>
        <v>0</v>
      </c>
      <c r="AA276" s="149">
        <f t="shared" si="700"/>
        <v>0</v>
      </c>
      <c r="AB276" s="149">
        <f t="shared" si="700"/>
        <v>0</v>
      </c>
      <c r="AC276" s="149">
        <f t="shared" si="700"/>
        <v>0</v>
      </c>
      <c r="AD276" s="149">
        <f t="shared" si="700"/>
        <v>0</v>
      </c>
      <c r="AE276" s="149">
        <f t="shared" si="700"/>
        <v>0</v>
      </c>
      <c r="AF276" s="149">
        <f t="shared" si="700"/>
        <v>0</v>
      </c>
      <c r="AG276" s="149">
        <f t="shared" si="700"/>
        <v>0</v>
      </c>
      <c r="AH276" s="149">
        <f t="shared" si="700"/>
        <v>0</v>
      </c>
      <c r="AI276" s="149">
        <f t="shared" si="700"/>
        <v>0</v>
      </c>
      <c r="AJ276" s="149">
        <f t="shared" si="700"/>
        <v>0</v>
      </c>
      <c r="AK276" s="149">
        <f t="shared" si="700"/>
        <v>0</v>
      </c>
      <c r="AL276" s="149">
        <f t="shared" si="700"/>
        <v>0</v>
      </c>
      <c r="AM276" s="149">
        <f t="shared" si="700"/>
        <v>0</v>
      </c>
      <c r="AN276" s="149">
        <f t="shared" si="700"/>
        <v>0</v>
      </c>
      <c r="AO276" s="149">
        <f t="shared" si="700"/>
        <v>0</v>
      </c>
      <c r="AP276" s="149">
        <f t="shared" si="700"/>
        <v>0</v>
      </c>
      <c r="AQ276" s="149">
        <f t="shared" si="700"/>
        <v>0</v>
      </c>
      <c r="AR276" s="149">
        <f t="shared" si="700"/>
        <v>0</v>
      </c>
      <c r="AS276" s="149">
        <f t="shared" si="700"/>
        <v>0</v>
      </c>
      <c r="AT276" s="149">
        <f t="shared" si="700"/>
        <v>0</v>
      </c>
      <c r="AU276" s="149">
        <f t="shared" si="700"/>
        <v>0</v>
      </c>
      <c r="AV276" s="149">
        <f t="shared" si="700"/>
        <v>0</v>
      </c>
      <c r="AW276" s="149">
        <f t="shared" si="700"/>
        <v>0</v>
      </c>
      <c r="AX276" s="149">
        <f t="shared" si="700"/>
        <v>0</v>
      </c>
      <c r="AY276" s="149">
        <f t="shared" si="700"/>
        <v>0</v>
      </c>
      <c r="AZ276" s="149">
        <f t="shared" si="700"/>
        <v>0</v>
      </c>
      <c r="BA276" s="149">
        <f t="shared" si="700"/>
        <v>0</v>
      </c>
      <c r="BB276" s="149">
        <f t="shared" si="700"/>
        <v>0</v>
      </c>
      <c r="BC276" s="149">
        <f t="shared" si="700"/>
        <v>0</v>
      </c>
      <c r="BD276" s="149">
        <f t="shared" si="700"/>
        <v>0</v>
      </c>
      <c r="BE276" s="149">
        <f t="shared" si="700"/>
        <v>0</v>
      </c>
      <c r="BF276" s="149">
        <f t="shared" si="700"/>
        <v>0</v>
      </c>
      <c r="BG276" s="149">
        <f t="shared" si="700"/>
        <v>0</v>
      </c>
      <c r="BH276" s="149">
        <f t="shared" si="700"/>
        <v>0</v>
      </c>
      <c r="BI276" s="149">
        <f t="shared" si="700"/>
        <v>0</v>
      </c>
      <c r="BJ276" s="149">
        <f t="shared" si="700"/>
        <v>0</v>
      </c>
      <c r="BK276" s="149">
        <f t="shared" si="700"/>
        <v>0</v>
      </c>
      <c r="BL276" s="149">
        <f t="shared" si="700"/>
        <v>0</v>
      </c>
      <c r="BM276" s="149">
        <f t="shared" si="700"/>
        <v>0</v>
      </c>
      <c r="BN276" s="149">
        <f t="shared" si="700"/>
        <v>0</v>
      </c>
      <c r="BO276" s="149">
        <f t="shared" si="700"/>
        <v>0</v>
      </c>
      <c r="BP276" s="149">
        <f t="shared" si="700"/>
        <v>0</v>
      </c>
      <c r="BQ276" s="149">
        <f t="shared" si="700"/>
        <v>0</v>
      </c>
      <c r="BR276" s="149">
        <f t="shared" si="700"/>
        <v>0</v>
      </c>
      <c r="BS276" s="149">
        <f t="shared" si="700"/>
        <v>0</v>
      </c>
      <c r="BT276" s="149">
        <f t="shared" si="700"/>
        <v>0</v>
      </c>
      <c r="BU276" s="149">
        <f t="shared" si="700"/>
        <v>0</v>
      </c>
      <c r="BV276" s="149">
        <f t="shared" si="700"/>
        <v>0</v>
      </c>
      <c r="BW276" s="149">
        <f t="shared" si="700"/>
        <v>0</v>
      </c>
      <c r="BX276" s="149">
        <f t="shared" si="700"/>
        <v>0</v>
      </c>
      <c r="BY276" s="149">
        <f t="shared" si="700"/>
        <v>0</v>
      </c>
      <c r="BZ276" s="149">
        <f t="shared" si="700"/>
        <v>0</v>
      </c>
      <c r="CA276" s="149">
        <f t="shared" si="700"/>
        <v>0</v>
      </c>
      <c r="CB276" s="149">
        <f t="shared" si="700"/>
        <v>0</v>
      </c>
      <c r="CC276" s="149">
        <f t="shared" si="700"/>
        <v>0</v>
      </c>
      <c r="CD276" s="149">
        <f t="shared" si="700"/>
        <v>0</v>
      </c>
      <c r="CE276" s="149">
        <f t="shared" si="700"/>
        <v>0</v>
      </c>
      <c r="CF276" s="149">
        <f t="shared" si="700"/>
        <v>0</v>
      </c>
      <c r="CG276" s="149">
        <f t="shared" si="700"/>
        <v>0</v>
      </c>
      <c r="CH276" s="149">
        <f t="shared" ref="CH276:ES276" si="701">(CH$14&lt;$J276)*CG276*(1+$G276*($H276=CH$16))+(CH$14=$J276)*$M276*$E276+(CH$14&gt;$J276)*CG276*(1+$N276*($O276=CH$16))</f>
        <v>0</v>
      </c>
      <c r="CI276" s="149">
        <f t="shared" si="701"/>
        <v>0</v>
      </c>
      <c r="CJ276" s="149">
        <f t="shared" si="701"/>
        <v>0</v>
      </c>
      <c r="CK276" s="149">
        <f t="shared" si="701"/>
        <v>0</v>
      </c>
      <c r="CL276" s="149">
        <f t="shared" si="701"/>
        <v>0</v>
      </c>
      <c r="CM276" s="149">
        <f t="shared" si="701"/>
        <v>0</v>
      </c>
      <c r="CN276" s="149">
        <f t="shared" si="701"/>
        <v>0</v>
      </c>
      <c r="CO276" s="149">
        <f t="shared" si="701"/>
        <v>0</v>
      </c>
      <c r="CP276" s="149">
        <f t="shared" si="701"/>
        <v>0</v>
      </c>
      <c r="CQ276" s="149">
        <f t="shared" si="701"/>
        <v>0</v>
      </c>
      <c r="CR276" s="149">
        <f t="shared" si="701"/>
        <v>0</v>
      </c>
      <c r="CS276" s="149">
        <f t="shared" si="701"/>
        <v>0</v>
      </c>
      <c r="CT276" s="149">
        <f t="shared" si="701"/>
        <v>0</v>
      </c>
      <c r="CU276" s="149">
        <f t="shared" si="701"/>
        <v>0</v>
      </c>
      <c r="CV276" s="149">
        <f t="shared" si="701"/>
        <v>0</v>
      </c>
      <c r="CW276" s="149">
        <f t="shared" si="701"/>
        <v>0</v>
      </c>
      <c r="CX276" s="149">
        <f t="shared" si="701"/>
        <v>0</v>
      </c>
      <c r="CY276" s="149">
        <f t="shared" si="701"/>
        <v>0</v>
      </c>
      <c r="CZ276" s="149">
        <f t="shared" si="701"/>
        <v>0</v>
      </c>
      <c r="DA276" s="149">
        <f t="shared" si="701"/>
        <v>0</v>
      </c>
      <c r="DB276" s="149">
        <f t="shared" si="701"/>
        <v>0</v>
      </c>
      <c r="DC276" s="149">
        <f t="shared" si="701"/>
        <v>0</v>
      </c>
      <c r="DD276" s="149">
        <f t="shared" si="701"/>
        <v>0</v>
      </c>
      <c r="DE276" s="149">
        <f t="shared" si="701"/>
        <v>0</v>
      </c>
      <c r="DF276" s="149">
        <f t="shared" si="701"/>
        <v>0</v>
      </c>
      <c r="DG276" s="149">
        <f t="shared" si="701"/>
        <v>0</v>
      </c>
      <c r="DH276" s="149">
        <f t="shared" si="701"/>
        <v>0</v>
      </c>
      <c r="DI276" s="149">
        <f t="shared" si="701"/>
        <v>0</v>
      </c>
      <c r="DJ276" s="149">
        <f t="shared" si="701"/>
        <v>0</v>
      </c>
      <c r="DK276" s="149">
        <f t="shared" si="701"/>
        <v>0</v>
      </c>
      <c r="DL276" s="149">
        <f t="shared" si="701"/>
        <v>0</v>
      </c>
      <c r="DM276" s="149">
        <f t="shared" si="701"/>
        <v>0</v>
      </c>
      <c r="DN276" s="149">
        <f t="shared" si="701"/>
        <v>0</v>
      </c>
      <c r="DO276" s="149">
        <f t="shared" si="701"/>
        <v>0</v>
      </c>
      <c r="DP276" s="149">
        <f t="shared" si="701"/>
        <v>0</v>
      </c>
      <c r="DQ276" s="149">
        <f t="shared" si="701"/>
        <v>0</v>
      </c>
      <c r="DR276" s="149">
        <f t="shared" si="701"/>
        <v>0</v>
      </c>
      <c r="DS276" s="149">
        <f t="shared" si="701"/>
        <v>0</v>
      </c>
      <c r="DT276" s="149">
        <f t="shared" si="701"/>
        <v>0</v>
      </c>
      <c r="DU276" s="149">
        <f t="shared" si="701"/>
        <v>0</v>
      </c>
      <c r="DV276" s="149">
        <f t="shared" si="701"/>
        <v>0</v>
      </c>
      <c r="DW276" s="149">
        <f t="shared" si="701"/>
        <v>0</v>
      </c>
      <c r="DX276" s="149">
        <f t="shared" si="701"/>
        <v>0</v>
      </c>
      <c r="DY276" s="149">
        <f t="shared" si="701"/>
        <v>0</v>
      </c>
      <c r="DZ276" s="149">
        <f t="shared" si="701"/>
        <v>0</v>
      </c>
      <c r="EA276" s="149">
        <f t="shared" si="701"/>
        <v>0</v>
      </c>
      <c r="EB276" s="149">
        <f t="shared" si="701"/>
        <v>0</v>
      </c>
      <c r="EC276" s="149">
        <f t="shared" si="701"/>
        <v>0</v>
      </c>
      <c r="ED276" s="149">
        <f t="shared" si="701"/>
        <v>0</v>
      </c>
      <c r="EE276" s="149">
        <f t="shared" si="701"/>
        <v>0</v>
      </c>
      <c r="EF276" s="149">
        <f t="shared" si="701"/>
        <v>0</v>
      </c>
      <c r="EG276" s="149">
        <f t="shared" si="701"/>
        <v>0</v>
      </c>
      <c r="EH276" s="149">
        <f t="shared" si="701"/>
        <v>0</v>
      </c>
      <c r="EI276" s="149">
        <f t="shared" si="701"/>
        <v>0</v>
      </c>
      <c r="EJ276" s="149">
        <f t="shared" si="701"/>
        <v>0</v>
      </c>
      <c r="EK276" s="149">
        <f t="shared" si="701"/>
        <v>0</v>
      </c>
      <c r="EL276" s="149">
        <f t="shared" si="701"/>
        <v>0</v>
      </c>
      <c r="EM276" s="149">
        <f t="shared" si="701"/>
        <v>0</v>
      </c>
      <c r="EN276" s="149">
        <f t="shared" si="701"/>
        <v>0</v>
      </c>
      <c r="EO276" s="149">
        <f t="shared" si="701"/>
        <v>0</v>
      </c>
      <c r="EP276" s="149">
        <f t="shared" si="701"/>
        <v>0</v>
      </c>
      <c r="EQ276" s="149">
        <f t="shared" si="701"/>
        <v>0</v>
      </c>
      <c r="ER276" s="149">
        <f t="shared" si="701"/>
        <v>0</v>
      </c>
      <c r="ES276" s="149">
        <f t="shared" si="701"/>
        <v>0</v>
      </c>
      <c r="ET276" s="149">
        <f t="shared" ref="ET276:EV276" si="702">(ET$14&lt;$J276)*ES276*(1+$G276*($H276=ET$16))+(ET$14=$J276)*$M276*$E276+(ET$14&gt;$J276)*ES276*(1+$N276*($O276=ET$16))</f>
        <v>0</v>
      </c>
      <c r="EU276" s="149">
        <f t="shared" si="702"/>
        <v>0</v>
      </c>
      <c r="EV276" s="149">
        <f t="shared" si="702"/>
        <v>0</v>
      </c>
      <c r="EW276" s="149">
        <f t="shared" si="666"/>
        <v>0</v>
      </c>
      <c r="EX276" s="149">
        <f t="shared" si="667"/>
        <v>0</v>
      </c>
      <c r="EY276" s="149">
        <f t="shared" si="668"/>
        <v>0</v>
      </c>
      <c r="EZ276" s="149">
        <f t="shared" si="669"/>
        <v>0</v>
      </c>
      <c r="FA276" s="149">
        <f t="shared" si="670"/>
        <v>0</v>
      </c>
      <c r="FB276" s="149">
        <f t="shared" si="671"/>
        <v>0</v>
      </c>
    </row>
    <row r="277" spans="2:158" ht="11.25" customHeight="1" outlineLevel="1" x14ac:dyDescent="0.2">
      <c r="B277" s="177"/>
      <c r="C277" s="288">
        <f t="shared" si="655"/>
        <v>12</v>
      </c>
      <c r="D277" s="288">
        <f t="shared" si="655"/>
        <v>0</v>
      </c>
      <c r="E277" s="291">
        <f t="shared" si="655"/>
        <v>0</v>
      </c>
      <c r="F277" s="297"/>
      <c r="G277" s="385"/>
      <c r="H277" s="185">
        <f t="shared" si="656"/>
        <v>2</v>
      </c>
      <c r="I277" s="293">
        <f t="shared" si="656"/>
        <v>31</v>
      </c>
      <c r="J277" s="286">
        <f t="shared" si="657"/>
        <v>43404</v>
      </c>
      <c r="K277" s="297"/>
      <c r="L277" s="197">
        <f t="shared" si="658"/>
        <v>0</v>
      </c>
      <c r="M277" s="186">
        <f t="shared" si="659"/>
        <v>0</v>
      </c>
      <c r="N277" s="385"/>
      <c r="O277" s="185">
        <f t="shared" si="661"/>
        <v>10</v>
      </c>
      <c r="Q277" s="186"/>
      <c r="R277" s="186"/>
      <c r="S277" s="186"/>
      <c r="U277" s="149">
        <f t="shared" si="672"/>
        <v>0</v>
      </c>
      <c r="V277" s="149">
        <f t="shared" ref="V277:CG277" si="703">(V$14&lt;$J277)*U277*(1+$G277*($H277=V$16))+(V$14=$J277)*$M277*$E277+(V$14&gt;$J277)*U277*(1+$N277*($O277=V$16))</f>
        <v>0</v>
      </c>
      <c r="W277" s="149">
        <f t="shared" si="703"/>
        <v>0</v>
      </c>
      <c r="X277" s="149">
        <f t="shared" si="703"/>
        <v>0</v>
      </c>
      <c r="Y277" s="149">
        <f t="shared" si="703"/>
        <v>0</v>
      </c>
      <c r="Z277" s="149">
        <f t="shared" si="703"/>
        <v>0</v>
      </c>
      <c r="AA277" s="149">
        <f t="shared" si="703"/>
        <v>0</v>
      </c>
      <c r="AB277" s="149">
        <f t="shared" si="703"/>
        <v>0</v>
      </c>
      <c r="AC277" s="149">
        <f t="shared" si="703"/>
        <v>0</v>
      </c>
      <c r="AD277" s="149">
        <f t="shared" si="703"/>
        <v>0</v>
      </c>
      <c r="AE277" s="149">
        <f t="shared" si="703"/>
        <v>0</v>
      </c>
      <c r="AF277" s="149">
        <f t="shared" si="703"/>
        <v>0</v>
      </c>
      <c r="AG277" s="149">
        <f t="shared" si="703"/>
        <v>0</v>
      </c>
      <c r="AH277" s="149">
        <f t="shared" si="703"/>
        <v>0</v>
      </c>
      <c r="AI277" s="149">
        <f t="shared" si="703"/>
        <v>0</v>
      </c>
      <c r="AJ277" s="149">
        <f t="shared" si="703"/>
        <v>0</v>
      </c>
      <c r="AK277" s="149">
        <f t="shared" si="703"/>
        <v>0</v>
      </c>
      <c r="AL277" s="149">
        <f t="shared" si="703"/>
        <v>0</v>
      </c>
      <c r="AM277" s="149">
        <f t="shared" si="703"/>
        <v>0</v>
      </c>
      <c r="AN277" s="149">
        <f t="shared" si="703"/>
        <v>0</v>
      </c>
      <c r="AO277" s="149">
        <f t="shared" si="703"/>
        <v>0</v>
      </c>
      <c r="AP277" s="149">
        <f t="shared" si="703"/>
        <v>0</v>
      </c>
      <c r="AQ277" s="149">
        <f t="shared" si="703"/>
        <v>0</v>
      </c>
      <c r="AR277" s="149">
        <f t="shared" si="703"/>
        <v>0</v>
      </c>
      <c r="AS277" s="149">
        <f t="shared" si="703"/>
        <v>0</v>
      </c>
      <c r="AT277" s="149">
        <f t="shared" si="703"/>
        <v>0</v>
      </c>
      <c r="AU277" s="149">
        <f t="shared" si="703"/>
        <v>0</v>
      </c>
      <c r="AV277" s="149">
        <f t="shared" si="703"/>
        <v>0</v>
      </c>
      <c r="AW277" s="149">
        <f t="shared" si="703"/>
        <v>0</v>
      </c>
      <c r="AX277" s="149">
        <f t="shared" si="703"/>
        <v>0</v>
      </c>
      <c r="AY277" s="149">
        <f t="shared" si="703"/>
        <v>0</v>
      </c>
      <c r="AZ277" s="149">
        <f t="shared" si="703"/>
        <v>0</v>
      </c>
      <c r="BA277" s="149">
        <f t="shared" si="703"/>
        <v>0</v>
      </c>
      <c r="BB277" s="149">
        <f t="shared" si="703"/>
        <v>0</v>
      </c>
      <c r="BC277" s="149">
        <f t="shared" si="703"/>
        <v>0</v>
      </c>
      <c r="BD277" s="149">
        <f t="shared" si="703"/>
        <v>0</v>
      </c>
      <c r="BE277" s="149">
        <f t="shared" si="703"/>
        <v>0</v>
      </c>
      <c r="BF277" s="149">
        <f t="shared" si="703"/>
        <v>0</v>
      </c>
      <c r="BG277" s="149">
        <f t="shared" si="703"/>
        <v>0</v>
      </c>
      <c r="BH277" s="149">
        <f t="shared" si="703"/>
        <v>0</v>
      </c>
      <c r="BI277" s="149">
        <f t="shared" si="703"/>
        <v>0</v>
      </c>
      <c r="BJ277" s="149">
        <f t="shared" si="703"/>
        <v>0</v>
      </c>
      <c r="BK277" s="149">
        <f t="shared" si="703"/>
        <v>0</v>
      </c>
      <c r="BL277" s="149">
        <f t="shared" si="703"/>
        <v>0</v>
      </c>
      <c r="BM277" s="149">
        <f t="shared" si="703"/>
        <v>0</v>
      </c>
      <c r="BN277" s="149">
        <f t="shared" si="703"/>
        <v>0</v>
      </c>
      <c r="BO277" s="149">
        <f t="shared" si="703"/>
        <v>0</v>
      </c>
      <c r="BP277" s="149">
        <f t="shared" si="703"/>
        <v>0</v>
      </c>
      <c r="BQ277" s="149">
        <f t="shared" si="703"/>
        <v>0</v>
      </c>
      <c r="BR277" s="149">
        <f t="shared" si="703"/>
        <v>0</v>
      </c>
      <c r="BS277" s="149">
        <f t="shared" si="703"/>
        <v>0</v>
      </c>
      <c r="BT277" s="149">
        <f t="shared" si="703"/>
        <v>0</v>
      </c>
      <c r="BU277" s="149">
        <f t="shared" si="703"/>
        <v>0</v>
      </c>
      <c r="BV277" s="149">
        <f t="shared" si="703"/>
        <v>0</v>
      </c>
      <c r="BW277" s="149">
        <f t="shared" si="703"/>
        <v>0</v>
      </c>
      <c r="BX277" s="149">
        <f t="shared" si="703"/>
        <v>0</v>
      </c>
      <c r="BY277" s="149">
        <f t="shared" si="703"/>
        <v>0</v>
      </c>
      <c r="BZ277" s="149">
        <f t="shared" si="703"/>
        <v>0</v>
      </c>
      <c r="CA277" s="149">
        <f t="shared" si="703"/>
        <v>0</v>
      </c>
      <c r="CB277" s="149">
        <f t="shared" si="703"/>
        <v>0</v>
      </c>
      <c r="CC277" s="149">
        <f t="shared" si="703"/>
        <v>0</v>
      </c>
      <c r="CD277" s="149">
        <f t="shared" si="703"/>
        <v>0</v>
      </c>
      <c r="CE277" s="149">
        <f t="shared" si="703"/>
        <v>0</v>
      </c>
      <c r="CF277" s="149">
        <f t="shared" si="703"/>
        <v>0</v>
      </c>
      <c r="CG277" s="149">
        <f t="shared" si="703"/>
        <v>0</v>
      </c>
      <c r="CH277" s="149">
        <f t="shared" ref="CH277:ES277" si="704">(CH$14&lt;$J277)*CG277*(1+$G277*($H277=CH$16))+(CH$14=$J277)*$M277*$E277+(CH$14&gt;$J277)*CG277*(1+$N277*($O277=CH$16))</f>
        <v>0</v>
      </c>
      <c r="CI277" s="149">
        <f t="shared" si="704"/>
        <v>0</v>
      </c>
      <c r="CJ277" s="149">
        <f t="shared" si="704"/>
        <v>0</v>
      </c>
      <c r="CK277" s="149">
        <f t="shared" si="704"/>
        <v>0</v>
      </c>
      <c r="CL277" s="149">
        <f t="shared" si="704"/>
        <v>0</v>
      </c>
      <c r="CM277" s="149">
        <f t="shared" si="704"/>
        <v>0</v>
      </c>
      <c r="CN277" s="149">
        <f t="shared" si="704"/>
        <v>0</v>
      </c>
      <c r="CO277" s="149">
        <f t="shared" si="704"/>
        <v>0</v>
      </c>
      <c r="CP277" s="149">
        <f t="shared" si="704"/>
        <v>0</v>
      </c>
      <c r="CQ277" s="149">
        <f t="shared" si="704"/>
        <v>0</v>
      </c>
      <c r="CR277" s="149">
        <f t="shared" si="704"/>
        <v>0</v>
      </c>
      <c r="CS277" s="149">
        <f t="shared" si="704"/>
        <v>0</v>
      </c>
      <c r="CT277" s="149">
        <f t="shared" si="704"/>
        <v>0</v>
      </c>
      <c r="CU277" s="149">
        <f t="shared" si="704"/>
        <v>0</v>
      </c>
      <c r="CV277" s="149">
        <f t="shared" si="704"/>
        <v>0</v>
      </c>
      <c r="CW277" s="149">
        <f t="shared" si="704"/>
        <v>0</v>
      </c>
      <c r="CX277" s="149">
        <f t="shared" si="704"/>
        <v>0</v>
      </c>
      <c r="CY277" s="149">
        <f t="shared" si="704"/>
        <v>0</v>
      </c>
      <c r="CZ277" s="149">
        <f t="shared" si="704"/>
        <v>0</v>
      </c>
      <c r="DA277" s="149">
        <f t="shared" si="704"/>
        <v>0</v>
      </c>
      <c r="DB277" s="149">
        <f t="shared" si="704"/>
        <v>0</v>
      </c>
      <c r="DC277" s="149">
        <f t="shared" si="704"/>
        <v>0</v>
      </c>
      <c r="DD277" s="149">
        <f t="shared" si="704"/>
        <v>0</v>
      </c>
      <c r="DE277" s="149">
        <f t="shared" si="704"/>
        <v>0</v>
      </c>
      <c r="DF277" s="149">
        <f t="shared" si="704"/>
        <v>0</v>
      </c>
      <c r="DG277" s="149">
        <f t="shared" si="704"/>
        <v>0</v>
      </c>
      <c r="DH277" s="149">
        <f t="shared" si="704"/>
        <v>0</v>
      </c>
      <c r="DI277" s="149">
        <f t="shared" si="704"/>
        <v>0</v>
      </c>
      <c r="DJ277" s="149">
        <f t="shared" si="704"/>
        <v>0</v>
      </c>
      <c r="DK277" s="149">
        <f t="shared" si="704"/>
        <v>0</v>
      </c>
      <c r="DL277" s="149">
        <f t="shared" si="704"/>
        <v>0</v>
      </c>
      <c r="DM277" s="149">
        <f t="shared" si="704"/>
        <v>0</v>
      </c>
      <c r="DN277" s="149">
        <f t="shared" si="704"/>
        <v>0</v>
      </c>
      <c r="DO277" s="149">
        <f t="shared" si="704"/>
        <v>0</v>
      </c>
      <c r="DP277" s="149">
        <f t="shared" si="704"/>
        <v>0</v>
      </c>
      <c r="DQ277" s="149">
        <f t="shared" si="704"/>
        <v>0</v>
      </c>
      <c r="DR277" s="149">
        <f t="shared" si="704"/>
        <v>0</v>
      </c>
      <c r="DS277" s="149">
        <f t="shared" si="704"/>
        <v>0</v>
      </c>
      <c r="DT277" s="149">
        <f t="shared" si="704"/>
        <v>0</v>
      </c>
      <c r="DU277" s="149">
        <f t="shared" si="704"/>
        <v>0</v>
      </c>
      <c r="DV277" s="149">
        <f t="shared" si="704"/>
        <v>0</v>
      </c>
      <c r="DW277" s="149">
        <f t="shared" si="704"/>
        <v>0</v>
      </c>
      <c r="DX277" s="149">
        <f t="shared" si="704"/>
        <v>0</v>
      </c>
      <c r="DY277" s="149">
        <f t="shared" si="704"/>
        <v>0</v>
      </c>
      <c r="DZ277" s="149">
        <f t="shared" si="704"/>
        <v>0</v>
      </c>
      <c r="EA277" s="149">
        <f t="shared" si="704"/>
        <v>0</v>
      </c>
      <c r="EB277" s="149">
        <f t="shared" si="704"/>
        <v>0</v>
      </c>
      <c r="EC277" s="149">
        <f t="shared" si="704"/>
        <v>0</v>
      </c>
      <c r="ED277" s="149">
        <f t="shared" si="704"/>
        <v>0</v>
      </c>
      <c r="EE277" s="149">
        <f t="shared" si="704"/>
        <v>0</v>
      </c>
      <c r="EF277" s="149">
        <f t="shared" si="704"/>
        <v>0</v>
      </c>
      <c r="EG277" s="149">
        <f t="shared" si="704"/>
        <v>0</v>
      </c>
      <c r="EH277" s="149">
        <f t="shared" si="704"/>
        <v>0</v>
      </c>
      <c r="EI277" s="149">
        <f t="shared" si="704"/>
        <v>0</v>
      </c>
      <c r="EJ277" s="149">
        <f t="shared" si="704"/>
        <v>0</v>
      </c>
      <c r="EK277" s="149">
        <f t="shared" si="704"/>
        <v>0</v>
      </c>
      <c r="EL277" s="149">
        <f t="shared" si="704"/>
        <v>0</v>
      </c>
      <c r="EM277" s="149">
        <f t="shared" si="704"/>
        <v>0</v>
      </c>
      <c r="EN277" s="149">
        <f t="shared" si="704"/>
        <v>0</v>
      </c>
      <c r="EO277" s="149">
        <f t="shared" si="704"/>
        <v>0</v>
      </c>
      <c r="EP277" s="149">
        <f t="shared" si="704"/>
        <v>0</v>
      </c>
      <c r="EQ277" s="149">
        <f t="shared" si="704"/>
        <v>0</v>
      </c>
      <c r="ER277" s="149">
        <f t="shared" si="704"/>
        <v>0</v>
      </c>
      <c r="ES277" s="149">
        <f t="shared" si="704"/>
        <v>0</v>
      </c>
      <c r="ET277" s="149">
        <f t="shared" ref="ET277:EV277" si="705">(ET$14&lt;$J277)*ES277*(1+$G277*($H277=ET$16))+(ET$14=$J277)*$M277*$E277+(ET$14&gt;$J277)*ES277*(1+$N277*($O277=ET$16))</f>
        <v>0</v>
      </c>
      <c r="EU277" s="149">
        <f t="shared" si="705"/>
        <v>0</v>
      </c>
      <c r="EV277" s="149">
        <f t="shared" si="705"/>
        <v>0</v>
      </c>
      <c r="EW277" s="149">
        <f t="shared" si="666"/>
        <v>0</v>
      </c>
      <c r="EX277" s="149">
        <f t="shared" si="667"/>
        <v>0</v>
      </c>
      <c r="EY277" s="149">
        <f t="shared" si="668"/>
        <v>0</v>
      </c>
      <c r="EZ277" s="149">
        <f t="shared" si="669"/>
        <v>0</v>
      </c>
      <c r="FA277" s="149">
        <f t="shared" si="670"/>
        <v>0</v>
      </c>
      <c r="FB277" s="149">
        <f t="shared" si="671"/>
        <v>0</v>
      </c>
    </row>
    <row r="278" spans="2:158" ht="11.25" customHeight="1" outlineLevel="1" x14ac:dyDescent="0.2">
      <c r="B278" s="177"/>
      <c r="C278" s="288">
        <f t="shared" si="655"/>
        <v>13</v>
      </c>
      <c r="D278" s="288">
        <f t="shared" si="655"/>
        <v>0</v>
      </c>
      <c r="E278" s="291">
        <f t="shared" si="655"/>
        <v>0</v>
      </c>
      <c r="F278" s="297"/>
      <c r="G278" s="385"/>
      <c r="H278" s="185">
        <f t="shared" si="656"/>
        <v>2</v>
      </c>
      <c r="I278" s="293">
        <f t="shared" si="656"/>
        <v>31</v>
      </c>
      <c r="J278" s="286">
        <f t="shared" si="657"/>
        <v>43404</v>
      </c>
      <c r="K278" s="297"/>
      <c r="L278" s="197">
        <f t="shared" si="658"/>
        <v>0</v>
      </c>
      <c r="M278" s="186">
        <f t="shared" si="659"/>
        <v>0</v>
      </c>
      <c r="N278" s="385"/>
      <c r="O278" s="185">
        <f t="shared" si="661"/>
        <v>10</v>
      </c>
      <c r="Q278" s="186"/>
      <c r="R278" s="186"/>
      <c r="S278" s="186"/>
      <c r="U278" s="149">
        <f t="shared" si="672"/>
        <v>0</v>
      </c>
      <c r="V278" s="149">
        <f t="shared" ref="V278:CG278" si="706">(V$14&lt;$J278)*U278*(1+$G278*($H278=V$16))+(V$14=$J278)*$M278*$E278+(V$14&gt;$J278)*U278*(1+$N278*($O278=V$16))</f>
        <v>0</v>
      </c>
      <c r="W278" s="149">
        <f t="shared" si="706"/>
        <v>0</v>
      </c>
      <c r="X278" s="149">
        <f t="shared" si="706"/>
        <v>0</v>
      </c>
      <c r="Y278" s="149">
        <f t="shared" si="706"/>
        <v>0</v>
      </c>
      <c r="Z278" s="149">
        <f t="shared" si="706"/>
        <v>0</v>
      </c>
      <c r="AA278" s="149">
        <f t="shared" si="706"/>
        <v>0</v>
      </c>
      <c r="AB278" s="149">
        <f t="shared" si="706"/>
        <v>0</v>
      </c>
      <c r="AC278" s="149">
        <f t="shared" si="706"/>
        <v>0</v>
      </c>
      <c r="AD278" s="149">
        <f t="shared" si="706"/>
        <v>0</v>
      </c>
      <c r="AE278" s="149">
        <f t="shared" si="706"/>
        <v>0</v>
      </c>
      <c r="AF278" s="149">
        <f t="shared" si="706"/>
        <v>0</v>
      </c>
      <c r="AG278" s="149">
        <f t="shared" si="706"/>
        <v>0</v>
      </c>
      <c r="AH278" s="149">
        <f t="shared" si="706"/>
        <v>0</v>
      </c>
      <c r="AI278" s="149">
        <f t="shared" si="706"/>
        <v>0</v>
      </c>
      <c r="AJ278" s="149">
        <f t="shared" si="706"/>
        <v>0</v>
      </c>
      <c r="AK278" s="149">
        <f t="shared" si="706"/>
        <v>0</v>
      </c>
      <c r="AL278" s="149">
        <f t="shared" si="706"/>
        <v>0</v>
      </c>
      <c r="AM278" s="149">
        <f t="shared" si="706"/>
        <v>0</v>
      </c>
      <c r="AN278" s="149">
        <f t="shared" si="706"/>
        <v>0</v>
      </c>
      <c r="AO278" s="149">
        <f t="shared" si="706"/>
        <v>0</v>
      </c>
      <c r="AP278" s="149">
        <f t="shared" si="706"/>
        <v>0</v>
      </c>
      <c r="AQ278" s="149">
        <f t="shared" si="706"/>
        <v>0</v>
      </c>
      <c r="AR278" s="149">
        <f t="shared" si="706"/>
        <v>0</v>
      </c>
      <c r="AS278" s="149">
        <f t="shared" si="706"/>
        <v>0</v>
      </c>
      <c r="AT278" s="149">
        <f t="shared" si="706"/>
        <v>0</v>
      </c>
      <c r="AU278" s="149">
        <f t="shared" si="706"/>
        <v>0</v>
      </c>
      <c r="AV278" s="149">
        <f t="shared" si="706"/>
        <v>0</v>
      </c>
      <c r="AW278" s="149">
        <f t="shared" si="706"/>
        <v>0</v>
      </c>
      <c r="AX278" s="149">
        <f t="shared" si="706"/>
        <v>0</v>
      </c>
      <c r="AY278" s="149">
        <f t="shared" si="706"/>
        <v>0</v>
      </c>
      <c r="AZ278" s="149">
        <f t="shared" si="706"/>
        <v>0</v>
      </c>
      <c r="BA278" s="149">
        <f t="shared" si="706"/>
        <v>0</v>
      </c>
      <c r="BB278" s="149">
        <f t="shared" si="706"/>
        <v>0</v>
      </c>
      <c r="BC278" s="149">
        <f t="shared" si="706"/>
        <v>0</v>
      </c>
      <c r="BD278" s="149">
        <f t="shared" si="706"/>
        <v>0</v>
      </c>
      <c r="BE278" s="149">
        <f t="shared" si="706"/>
        <v>0</v>
      </c>
      <c r="BF278" s="149">
        <f t="shared" si="706"/>
        <v>0</v>
      </c>
      <c r="BG278" s="149">
        <f t="shared" si="706"/>
        <v>0</v>
      </c>
      <c r="BH278" s="149">
        <f t="shared" si="706"/>
        <v>0</v>
      </c>
      <c r="BI278" s="149">
        <f t="shared" si="706"/>
        <v>0</v>
      </c>
      <c r="BJ278" s="149">
        <f t="shared" si="706"/>
        <v>0</v>
      </c>
      <c r="BK278" s="149">
        <f t="shared" si="706"/>
        <v>0</v>
      </c>
      <c r="BL278" s="149">
        <f t="shared" si="706"/>
        <v>0</v>
      </c>
      <c r="BM278" s="149">
        <f t="shared" si="706"/>
        <v>0</v>
      </c>
      <c r="BN278" s="149">
        <f t="shared" si="706"/>
        <v>0</v>
      </c>
      <c r="BO278" s="149">
        <f t="shared" si="706"/>
        <v>0</v>
      </c>
      <c r="BP278" s="149">
        <f t="shared" si="706"/>
        <v>0</v>
      </c>
      <c r="BQ278" s="149">
        <f t="shared" si="706"/>
        <v>0</v>
      </c>
      <c r="BR278" s="149">
        <f t="shared" si="706"/>
        <v>0</v>
      </c>
      <c r="BS278" s="149">
        <f t="shared" si="706"/>
        <v>0</v>
      </c>
      <c r="BT278" s="149">
        <f t="shared" si="706"/>
        <v>0</v>
      </c>
      <c r="BU278" s="149">
        <f t="shared" si="706"/>
        <v>0</v>
      </c>
      <c r="BV278" s="149">
        <f t="shared" si="706"/>
        <v>0</v>
      </c>
      <c r="BW278" s="149">
        <f t="shared" si="706"/>
        <v>0</v>
      </c>
      <c r="BX278" s="149">
        <f t="shared" si="706"/>
        <v>0</v>
      </c>
      <c r="BY278" s="149">
        <f t="shared" si="706"/>
        <v>0</v>
      </c>
      <c r="BZ278" s="149">
        <f t="shared" si="706"/>
        <v>0</v>
      </c>
      <c r="CA278" s="149">
        <f t="shared" si="706"/>
        <v>0</v>
      </c>
      <c r="CB278" s="149">
        <f t="shared" si="706"/>
        <v>0</v>
      </c>
      <c r="CC278" s="149">
        <f t="shared" si="706"/>
        <v>0</v>
      </c>
      <c r="CD278" s="149">
        <f t="shared" si="706"/>
        <v>0</v>
      </c>
      <c r="CE278" s="149">
        <f t="shared" si="706"/>
        <v>0</v>
      </c>
      <c r="CF278" s="149">
        <f t="shared" si="706"/>
        <v>0</v>
      </c>
      <c r="CG278" s="149">
        <f t="shared" si="706"/>
        <v>0</v>
      </c>
      <c r="CH278" s="149">
        <f t="shared" ref="CH278:ES278" si="707">(CH$14&lt;$J278)*CG278*(1+$G278*($H278=CH$16))+(CH$14=$J278)*$M278*$E278+(CH$14&gt;$J278)*CG278*(1+$N278*($O278=CH$16))</f>
        <v>0</v>
      </c>
      <c r="CI278" s="149">
        <f t="shared" si="707"/>
        <v>0</v>
      </c>
      <c r="CJ278" s="149">
        <f t="shared" si="707"/>
        <v>0</v>
      </c>
      <c r="CK278" s="149">
        <f t="shared" si="707"/>
        <v>0</v>
      </c>
      <c r="CL278" s="149">
        <f t="shared" si="707"/>
        <v>0</v>
      </c>
      <c r="CM278" s="149">
        <f t="shared" si="707"/>
        <v>0</v>
      </c>
      <c r="CN278" s="149">
        <f t="shared" si="707"/>
        <v>0</v>
      </c>
      <c r="CO278" s="149">
        <f t="shared" si="707"/>
        <v>0</v>
      </c>
      <c r="CP278" s="149">
        <f t="shared" si="707"/>
        <v>0</v>
      </c>
      <c r="CQ278" s="149">
        <f t="shared" si="707"/>
        <v>0</v>
      </c>
      <c r="CR278" s="149">
        <f t="shared" si="707"/>
        <v>0</v>
      </c>
      <c r="CS278" s="149">
        <f t="shared" si="707"/>
        <v>0</v>
      </c>
      <c r="CT278" s="149">
        <f t="shared" si="707"/>
        <v>0</v>
      </c>
      <c r="CU278" s="149">
        <f t="shared" si="707"/>
        <v>0</v>
      </c>
      <c r="CV278" s="149">
        <f t="shared" si="707"/>
        <v>0</v>
      </c>
      <c r="CW278" s="149">
        <f t="shared" si="707"/>
        <v>0</v>
      </c>
      <c r="CX278" s="149">
        <f t="shared" si="707"/>
        <v>0</v>
      </c>
      <c r="CY278" s="149">
        <f t="shared" si="707"/>
        <v>0</v>
      </c>
      <c r="CZ278" s="149">
        <f t="shared" si="707"/>
        <v>0</v>
      </c>
      <c r="DA278" s="149">
        <f t="shared" si="707"/>
        <v>0</v>
      </c>
      <c r="DB278" s="149">
        <f t="shared" si="707"/>
        <v>0</v>
      </c>
      <c r="DC278" s="149">
        <f t="shared" si="707"/>
        <v>0</v>
      </c>
      <c r="DD278" s="149">
        <f t="shared" si="707"/>
        <v>0</v>
      </c>
      <c r="DE278" s="149">
        <f t="shared" si="707"/>
        <v>0</v>
      </c>
      <c r="DF278" s="149">
        <f t="shared" si="707"/>
        <v>0</v>
      </c>
      <c r="DG278" s="149">
        <f t="shared" si="707"/>
        <v>0</v>
      </c>
      <c r="DH278" s="149">
        <f t="shared" si="707"/>
        <v>0</v>
      </c>
      <c r="DI278" s="149">
        <f t="shared" si="707"/>
        <v>0</v>
      </c>
      <c r="DJ278" s="149">
        <f t="shared" si="707"/>
        <v>0</v>
      </c>
      <c r="DK278" s="149">
        <f t="shared" si="707"/>
        <v>0</v>
      </c>
      <c r="DL278" s="149">
        <f t="shared" si="707"/>
        <v>0</v>
      </c>
      <c r="DM278" s="149">
        <f t="shared" si="707"/>
        <v>0</v>
      </c>
      <c r="DN278" s="149">
        <f t="shared" si="707"/>
        <v>0</v>
      </c>
      <c r="DO278" s="149">
        <f t="shared" si="707"/>
        <v>0</v>
      </c>
      <c r="DP278" s="149">
        <f t="shared" si="707"/>
        <v>0</v>
      </c>
      <c r="DQ278" s="149">
        <f t="shared" si="707"/>
        <v>0</v>
      </c>
      <c r="DR278" s="149">
        <f t="shared" si="707"/>
        <v>0</v>
      </c>
      <c r="DS278" s="149">
        <f t="shared" si="707"/>
        <v>0</v>
      </c>
      <c r="DT278" s="149">
        <f t="shared" si="707"/>
        <v>0</v>
      </c>
      <c r="DU278" s="149">
        <f t="shared" si="707"/>
        <v>0</v>
      </c>
      <c r="DV278" s="149">
        <f t="shared" si="707"/>
        <v>0</v>
      </c>
      <c r="DW278" s="149">
        <f t="shared" si="707"/>
        <v>0</v>
      </c>
      <c r="DX278" s="149">
        <f t="shared" si="707"/>
        <v>0</v>
      </c>
      <c r="DY278" s="149">
        <f t="shared" si="707"/>
        <v>0</v>
      </c>
      <c r="DZ278" s="149">
        <f t="shared" si="707"/>
        <v>0</v>
      </c>
      <c r="EA278" s="149">
        <f t="shared" si="707"/>
        <v>0</v>
      </c>
      <c r="EB278" s="149">
        <f t="shared" si="707"/>
        <v>0</v>
      </c>
      <c r="EC278" s="149">
        <f t="shared" si="707"/>
        <v>0</v>
      </c>
      <c r="ED278" s="149">
        <f t="shared" si="707"/>
        <v>0</v>
      </c>
      <c r="EE278" s="149">
        <f t="shared" si="707"/>
        <v>0</v>
      </c>
      <c r="EF278" s="149">
        <f t="shared" si="707"/>
        <v>0</v>
      </c>
      <c r="EG278" s="149">
        <f t="shared" si="707"/>
        <v>0</v>
      </c>
      <c r="EH278" s="149">
        <f t="shared" si="707"/>
        <v>0</v>
      </c>
      <c r="EI278" s="149">
        <f t="shared" si="707"/>
        <v>0</v>
      </c>
      <c r="EJ278" s="149">
        <f t="shared" si="707"/>
        <v>0</v>
      </c>
      <c r="EK278" s="149">
        <f t="shared" si="707"/>
        <v>0</v>
      </c>
      <c r="EL278" s="149">
        <f t="shared" si="707"/>
        <v>0</v>
      </c>
      <c r="EM278" s="149">
        <f t="shared" si="707"/>
        <v>0</v>
      </c>
      <c r="EN278" s="149">
        <f t="shared" si="707"/>
        <v>0</v>
      </c>
      <c r="EO278" s="149">
        <f t="shared" si="707"/>
        <v>0</v>
      </c>
      <c r="EP278" s="149">
        <f t="shared" si="707"/>
        <v>0</v>
      </c>
      <c r="EQ278" s="149">
        <f t="shared" si="707"/>
        <v>0</v>
      </c>
      <c r="ER278" s="149">
        <f t="shared" si="707"/>
        <v>0</v>
      </c>
      <c r="ES278" s="149">
        <f t="shared" si="707"/>
        <v>0</v>
      </c>
      <c r="ET278" s="149">
        <f t="shared" ref="ET278:EV278" si="708">(ET$14&lt;$J278)*ES278*(1+$G278*($H278=ET$16))+(ET$14=$J278)*$M278*$E278+(ET$14&gt;$J278)*ES278*(1+$N278*($O278=ET$16))</f>
        <v>0</v>
      </c>
      <c r="EU278" s="149">
        <f t="shared" si="708"/>
        <v>0</v>
      </c>
      <c r="EV278" s="149">
        <f t="shared" si="708"/>
        <v>0</v>
      </c>
      <c r="EW278" s="149">
        <f t="shared" si="666"/>
        <v>0</v>
      </c>
      <c r="EX278" s="149">
        <f t="shared" si="667"/>
        <v>0</v>
      </c>
      <c r="EY278" s="149">
        <f t="shared" si="668"/>
        <v>0</v>
      </c>
      <c r="EZ278" s="149">
        <f t="shared" si="669"/>
        <v>0</v>
      </c>
      <c r="FA278" s="149">
        <f t="shared" si="670"/>
        <v>0</v>
      </c>
      <c r="FB278" s="149">
        <f t="shared" si="671"/>
        <v>0</v>
      </c>
    </row>
    <row r="279" spans="2:158" ht="11.25" customHeight="1" outlineLevel="1" x14ac:dyDescent="0.2">
      <c r="B279" s="177"/>
      <c r="C279" s="288">
        <f t="shared" si="655"/>
        <v>14</v>
      </c>
      <c r="D279" s="288">
        <f t="shared" si="655"/>
        <v>0</v>
      </c>
      <c r="E279" s="291">
        <f t="shared" si="655"/>
        <v>0</v>
      </c>
      <c r="F279" s="297"/>
      <c r="G279" s="385"/>
      <c r="H279" s="185">
        <f t="shared" si="656"/>
        <v>2</v>
      </c>
      <c r="I279" s="293">
        <f t="shared" si="656"/>
        <v>31</v>
      </c>
      <c r="J279" s="286">
        <f t="shared" si="657"/>
        <v>43404</v>
      </c>
      <c r="K279" s="297"/>
      <c r="L279" s="197">
        <f t="shared" si="658"/>
        <v>0</v>
      </c>
      <c r="M279" s="186">
        <f t="shared" si="659"/>
        <v>0</v>
      </c>
      <c r="N279" s="385"/>
      <c r="O279" s="185">
        <f t="shared" si="661"/>
        <v>10</v>
      </c>
      <c r="Q279" s="186"/>
      <c r="R279" s="186"/>
      <c r="S279" s="186"/>
      <c r="U279" s="149">
        <f t="shared" si="672"/>
        <v>0</v>
      </c>
      <c r="V279" s="149">
        <f t="shared" ref="V279:CG279" si="709">(V$14&lt;$J279)*U279*(1+$G279*($H279=V$16))+(V$14=$J279)*$M279*$E279+(V$14&gt;$J279)*U279*(1+$N279*($O279=V$16))</f>
        <v>0</v>
      </c>
      <c r="W279" s="149">
        <f t="shared" si="709"/>
        <v>0</v>
      </c>
      <c r="X279" s="149">
        <f t="shared" si="709"/>
        <v>0</v>
      </c>
      <c r="Y279" s="149">
        <f t="shared" si="709"/>
        <v>0</v>
      </c>
      <c r="Z279" s="149">
        <f t="shared" si="709"/>
        <v>0</v>
      </c>
      <c r="AA279" s="149">
        <f t="shared" si="709"/>
        <v>0</v>
      </c>
      <c r="AB279" s="149">
        <f t="shared" si="709"/>
        <v>0</v>
      </c>
      <c r="AC279" s="149">
        <f t="shared" si="709"/>
        <v>0</v>
      </c>
      <c r="AD279" s="149">
        <f t="shared" si="709"/>
        <v>0</v>
      </c>
      <c r="AE279" s="149">
        <f t="shared" si="709"/>
        <v>0</v>
      </c>
      <c r="AF279" s="149">
        <f t="shared" si="709"/>
        <v>0</v>
      </c>
      <c r="AG279" s="149">
        <f t="shared" si="709"/>
        <v>0</v>
      </c>
      <c r="AH279" s="149">
        <f t="shared" si="709"/>
        <v>0</v>
      </c>
      <c r="AI279" s="149">
        <f t="shared" si="709"/>
        <v>0</v>
      </c>
      <c r="AJ279" s="149">
        <f t="shared" si="709"/>
        <v>0</v>
      </c>
      <c r="AK279" s="149">
        <f t="shared" si="709"/>
        <v>0</v>
      </c>
      <c r="AL279" s="149">
        <f t="shared" si="709"/>
        <v>0</v>
      </c>
      <c r="AM279" s="149">
        <f t="shared" si="709"/>
        <v>0</v>
      </c>
      <c r="AN279" s="149">
        <f t="shared" si="709"/>
        <v>0</v>
      </c>
      <c r="AO279" s="149">
        <f t="shared" si="709"/>
        <v>0</v>
      </c>
      <c r="AP279" s="149">
        <f t="shared" si="709"/>
        <v>0</v>
      </c>
      <c r="AQ279" s="149">
        <f t="shared" si="709"/>
        <v>0</v>
      </c>
      <c r="AR279" s="149">
        <f t="shared" si="709"/>
        <v>0</v>
      </c>
      <c r="AS279" s="149">
        <f t="shared" si="709"/>
        <v>0</v>
      </c>
      <c r="AT279" s="149">
        <f t="shared" si="709"/>
        <v>0</v>
      </c>
      <c r="AU279" s="149">
        <f t="shared" si="709"/>
        <v>0</v>
      </c>
      <c r="AV279" s="149">
        <f t="shared" si="709"/>
        <v>0</v>
      </c>
      <c r="AW279" s="149">
        <f t="shared" si="709"/>
        <v>0</v>
      </c>
      <c r="AX279" s="149">
        <f t="shared" si="709"/>
        <v>0</v>
      </c>
      <c r="AY279" s="149">
        <f t="shared" si="709"/>
        <v>0</v>
      </c>
      <c r="AZ279" s="149">
        <f t="shared" si="709"/>
        <v>0</v>
      </c>
      <c r="BA279" s="149">
        <f t="shared" si="709"/>
        <v>0</v>
      </c>
      <c r="BB279" s="149">
        <f t="shared" si="709"/>
        <v>0</v>
      </c>
      <c r="BC279" s="149">
        <f t="shared" si="709"/>
        <v>0</v>
      </c>
      <c r="BD279" s="149">
        <f t="shared" si="709"/>
        <v>0</v>
      </c>
      <c r="BE279" s="149">
        <f t="shared" si="709"/>
        <v>0</v>
      </c>
      <c r="BF279" s="149">
        <f t="shared" si="709"/>
        <v>0</v>
      </c>
      <c r="BG279" s="149">
        <f t="shared" si="709"/>
        <v>0</v>
      </c>
      <c r="BH279" s="149">
        <f t="shared" si="709"/>
        <v>0</v>
      </c>
      <c r="BI279" s="149">
        <f t="shared" si="709"/>
        <v>0</v>
      </c>
      <c r="BJ279" s="149">
        <f t="shared" si="709"/>
        <v>0</v>
      </c>
      <c r="BK279" s="149">
        <f t="shared" si="709"/>
        <v>0</v>
      </c>
      <c r="BL279" s="149">
        <f t="shared" si="709"/>
        <v>0</v>
      </c>
      <c r="BM279" s="149">
        <f t="shared" si="709"/>
        <v>0</v>
      </c>
      <c r="BN279" s="149">
        <f t="shared" si="709"/>
        <v>0</v>
      </c>
      <c r="BO279" s="149">
        <f t="shared" si="709"/>
        <v>0</v>
      </c>
      <c r="BP279" s="149">
        <f t="shared" si="709"/>
        <v>0</v>
      </c>
      <c r="BQ279" s="149">
        <f t="shared" si="709"/>
        <v>0</v>
      </c>
      <c r="BR279" s="149">
        <f t="shared" si="709"/>
        <v>0</v>
      </c>
      <c r="BS279" s="149">
        <f t="shared" si="709"/>
        <v>0</v>
      </c>
      <c r="BT279" s="149">
        <f t="shared" si="709"/>
        <v>0</v>
      </c>
      <c r="BU279" s="149">
        <f t="shared" si="709"/>
        <v>0</v>
      </c>
      <c r="BV279" s="149">
        <f t="shared" si="709"/>
        <v>0</v>
      </c>
      <c r="BW279" s="149">
        <f t="shared" si="709"/>
        <v>0</v>
      </c>
      <c r="BX279" s="149">
        <f t="shared" si="709"/>
        <v>0</v>
      </c>
      <c r="BY279" s="149">
        <f t="shared" si="709"/>
        <v>0</v>
      </c>
      <c r="BZ279" s="149">
        <f t="shared" si="709"/>
        <v>0</v>
      </c>
      <c r="CA279" s="149">
        <f t="shared" si="709"/>
        <v>0</v>
      </c>
      <c r="CB279" s="149">
        <f t="shared" si="709"/>
        <v>0</v>
      </c>
      <c r="CC279" s="149">
        <f t="shared" si="709"/>
        <v>0</v>
      </c>
      <c r="CD279" s="149">
        <f t="shared" si="709"/>
        <v>0</v>
      </c>
      <c r="CE279" s="149">
        <f t="shared" si="709"/>
        <v>0</v>
      </c>
      <c r="CF279" s="149">
        <f t="shared" si="709"/>
        <v>0</v>
      </c>
      <c r="CG279" s="149">
        <f t="shared" si="709"/>
        <v>0</v>
      </c>
      <c r="CH279" s="149">
        <f t="shared" ref="CH279:ES279" si="710">(CH$14&lt;$J279)*CG279*(1+$G279*($H279=CH$16))+(CH$14=$J279)*$M279*$E279+(CH$14&gt;$J279)*CG279*(1+$N279*($O279=CH$16))</f>
        <v>0</v>
      </c>
      <c r="CI279" s="149">
        <f t="shared" si="710"/>
        <v>0</v>
      </c>
      <c r="CJ279" s="149">
        <f t="shared" si="710"/>
        <v>0</v>
      </c>
      <c r="CK279" s="149">
        <f t="shared" si="710"/>
        <v>0</v>
      </c>
      <c r="CL279" s="149">
        <f t="shared" si="710"/>
        <v>0</v>
      </c>
      <c r="CM279" s="149">
        <f t="shared" si="710"/>
        <v>0</v>
      </c>
      <c r="CN279" s="149">
        <f t="shared" si="710"/>
        <v>0</v>
      </c>
      <c r="CO279" s="149">
        <f t="shared" si="710"/>
        <v>0</v>
      </c>
      <c r="CP279" s="149">
        <f t="shared" si="710"/>
        <v>0</v>
      </c>
      <c r="CQ279" s="149">
        <f t="shared" si="710"/>
        <v>0</v>
      </c>
      <c r="CR279" s="149">
        <f t="shared" si="710"/>
        <v>0</v>
      </c>
      <c r="CS279" s="149">
        <f t="shared" si="710"/>
        <v>0</v>
      </c>
      <c r="CT279" s="149">
        <f t="shared" si="710"/>
        <v>0</v>
      </c>
      <c r="CU279" s="149">
        <f t="shared" si="710"/>
        <v>0</v>
      </c>
      <c r="CV279" s="149">
        <f t="shared" si="710"/>
        <v>0</v>
      </c>
      <c r="CW279" s="149">
        <f t="shared" si="710"/>
        <v>0</v>
      </c>
      <c r="CX279" s="149">
        <f t="shared" si="710"/>
        <v>0</v>
      </c>
      <c r="CY279" s="149">
        <f t="shared" si="710"/>
        <v>0</v>
      </c>
      <c r="CZ279" s="149">
        <f t="shared" si="710"/>
        <v>0</v>
      </c>
      <c r="DA279" s="149">
        <f t="shared" si="710"/>
        <v>0</v>
      </c>
      <c r="DB279" s="149">
        <f t="shared" si="710"/>
        <v>0</v>
      </c>
      <c r="DC279" s="149">
        <f t="shared" si="710"/>
        <v>0</v>
      </c>
      <c r="DD279" s="149">
        <f t="shared" si="710"/>
        <v>0</v>
      </c>
      <c r="DE279" s="149">
        <f t="shared" si="710"/>
        <v>0</v>
      </c>
      <c r="DF279" s="149">
        <f t="shared" si="710"/>
        <v>0</v>
      </c>
      <c r="DG279" s="149">
        <f t="shared" si="710"/>
        <v>0</v>
      </c>
      <c r="DH279" s="149">
        <f t="shared" si="710"/>
        <v>0</v>
      </c>
      <c r="DI279" s="149">
        <f t="shared" si="710"/>
        <v>0</v>
      </c>
      <c r="DJ279" s="149">
        <f t="shared" si="710"/>
        <v>0</v>
      </c>
      <c r="DK279" s="149">
        <f t="shared" si="710"/>
        <v>0</v>
      </c>
      <c r="DL279" s="149">
        <f t="shared" si="710"/>
        <v>0</v>
      </c>
      <c r="DM279" s="149">
        <f t="shared" si="710"/>
        <v>0</v>
      </c>
      <c r="DN279" s="149">
        <f t="shared" si="710"/>
        <v>0</v>
      </c>
      <c r="DO279" s="149">
        <f t="shared" si="710"/>
        <v>0</v>
      </c>
      <c r="DP279" s="149">
        <f t="shared" si="710"/>
        <v>0</v>
      </c>
      <c r="DQ279" s="149">
        <f t="shared" si="710"/>
        <v>0</v>
      </c>
      <c r="DR279" s="149">
        <f t="shared" si="710"/>
        <v>0</v>
      </c>
      <c r="DS279" s="149">
        <f t="shared" si="710"/>
        <v>0</v>
      </c>
      <c r="DT279" s="149">
        <f t="shared" si="710"/>
        <v>0</v>
      </c>
      <c r="DU279" s="149">
        <f t="shared" si="710"/>
        <v>0</v>
      </c>
      <c r="DV279" s="149">
        <f t="shared" si="710"/>
        <v>0</v>
      </c>
      <c r="DW279" s="149">
        <f t="shared" si="710"/>
        <v>0</v>
      </c>
      <c r="DX279" s="149">
        <f t="shared" si="710"/>
        <v>0</v>
      </c>
      <c r="DY279" s="149">
        <f t="shared" si="710"/>
        <v>0</v>
      </c>
      <c r="DZ279" s="149">
        <f t="shared" si="710"/>
        <v>0</v>
      </c>
      <c r="EA279" s="149">
        <f t="shared" si="710"/>
        <v>0</v>
      </c>
      <c r="EB279" s="149">
        <f t="shared" si="710"/>
        <v>0</v>
      </c>
      <c r="EC279" s="149">
        <f t="shared" si="710"/>
        <v>0</v>
      </c>
      <c r="ED279" s="149">
        <f t="shared" si="710"/>
        <v>0</v>
      </c>
      <c r="EE279" s="149">
        <f t="shared" si="710"/>
        <v>0</v>
      </c>
      <c r="EF279" s="149">
        <f t="shared" si="710"/>
        <v>0</v>
      </c>
      <c r="EG279" s="149">
        <f t="shared" si="710"/>
        <v>0</v>
      </c>
      <c r="EH279" s="149">
        <f t="shared" si="710"/>
        <v>0</v>
      </c>
      <c r="EI279" s="149">
        <f t="shared" si="710"/>
        <v>0</v>
      </c>
      <c r="EJ279" s="149">
        <f t="shared" si="710"/>
        <v>0</v>
      </c>
      <c r="EK279" s="149">
        <f t="shared" si="710"/>
        <v>0</v>
      </c>
      <c r="EL279" s="149">
        <f t="shared" si="710"/>
        <v>0</v>
      </c>
      <c r="EM279" s="149">
        <f t="shared" si="710"/>
        <v>0</v>
      </c>
      <c r="EN279" s="149">
        <f t="shared" si="710"/>
        <v>0</v>
      </c>
      <c r="EO279" s="149">
        <f t="shared" si="710"/>
        <v>0</v>
      </c>
      <c r="EP279" s="149">
        <f t="shared" si="710"/>
        <v>0</v>
      </c>
      <c r="EQ279" s="149">
        <f t="shared" si="710"/>
        <v>0</v>
      </c>
      <c r="ER279" s="149">
        <f t="shared" si="710"/>
        <v>0</v>
      </c>
      <c r="ES279" s="149">
        <f t="shared" si="710"/>
        <v>0</v>
      </c>
      <c r="ET279" s="149">
        <f t="shared" ref="ET279:EV279" si="711">(ET$14&lt;$J279)*ES279*(1+$G279*($H279=ET$16))+(ET$14=$J279)*$M279*$E279+(ET$14&gt;$J279)*ES279*(1+$N279*($O279=ET$16))</f>
        <v>0</v>
      </c>
      <c r="EU279" s="149">
        <f t="shared" si="711"/>
        <v>0</v>
      </c>
      <c r="EV279" s="149">
        <f t="shared" si="711"/>
        <v>0</v>
      </c>
      <c r="EW279" s="149">
        <f t="shared" si="666"/>
        <v>0</v>
      </c>
      <c r="EX279" s="149">
        <f t="shared" si="667"/>
        <v>0</v>
      </c>
      <c r="EY279" s="149">
        <f t="shared" si="668"/>
        <v>0</v>
      </c>
      <c r="EZ279" s="149">
        <f t="shared" si="669"/>
        <v>0</v>
      </c>
      <c r="FA279" s="149">
        <f t="shared" si="670"/>
        <v>0</v>
      </c>
      <c r="FB279" s="149">
        <f t="shared" si="671"/>
        <v>0</v>
      </c>
    </row>
    <row r="280" spans="2:158" ht="11.25" customHeight="1" outlineLevel="1" x14ac:dyDescent="0.2">
      <c r="B280" s="177"/>
      <c r="C280" s="288">
        <f t="shared" si="655"/>
        <v>15</v>
      </c>
      <c r="D280" s="288">
        <f t="shared" si="655"/>
        <v>0</v>
      </c>
      <c r="E280" s="291">
        <f t="shared" si="655"/>
        <v>0</v>
      </c>
      <c r="F280" s="297"/>
      <c r="G280" s="385"/>
      <c r="H280" s="185">
        <f t="shared" si="656"/>
        <v>2</v>
      </c>
      <c r="I280" s="293">
        <f t="shared" si="656"/>
        <v>31</v>
      </c>
      <c r="J280" s="286">
        <f t="shared" si="657"/>
        <v>43404</v>
      </c>
      <c r="K280" s="297"/>
      <c r="L280" s="197">
        <f t="shared" si="658"/>
        <v>0</v>
      </c>
      <c r="M280" s="186">
        <f t="shared" si="659"/>
        <v>0</v>
      </c>
      <c r="N280" s="385"/>
      <c r="O280" s="185">
        <f t="shared" si="661"/>
        <v>10</v>
      </c>
      <c r="Q280" s="186"/>
      <c r="R280" s="186"/>
      <c r="S280" s="186"/>
      <c r="U280" s="149">
        <f t="shared" si="672"/>
        <v>0</v>
      </c>
      <c r="V280" s="149">
        <f t="shared" ref="V280:CG280" si="712">(V$14&lt;$J280)*U280*(1+$G280*($H280=V$16))+(V$14=$J280)*$M280*$E280+(V$14&gt;$J280)*U280*(1+$N280*($O280=V$16))</f>
        <v>0</v>
      </c>
      <c r="W280" s="149">
        <f t="shared" si="712"/>
        <v>0</v>
      </c>
      <c r="X280" s="149">
        <f t="shared" si="712"/>
        <v>0</v>
      </c>
      <c r="Y280" s="149">
        <f t="shared" si="712"/>
        <v>0</v>
      </c>
      <c r="Z280" s="149">
        <f t="shared" si="712"/>
        <v>0</v>
      </c>
      <c r="AA280" s="149">
        <f t="shared" si="712"/>
        <v>0</v>
      </c>
      <c r="AB280" s="149">
        <f t="shared" si="712"/>
        <v>0</v>
      </c>
      <c r="AC280" s="149">
        <f t="shared" si="712"/>
        <v>0</v>
      </c>
      <c r="AD280" s="149">
        <f t="shared" si="712"/>
        <v>0</v>
      </c>
      <c r="AE280" s="149">
        <f t="shared" si="712"/>
        <v>0</v>
      </c>
      <c r="AF280" s="149">
        <f t="shared" si="712"/>
        <v>0</v>
      </c>
      <c r="AG280" s="149">
        <f t="shared" si="712"/>
        <v>0</v>
      </c>
      <c r="AH280" s="149">
        <f t="shared" si="712"/>
        <v>0</v>
      </c>
      <c r="AI280" s="149">
        <f t="shared" si="712"/>
        <v>0</v>
      </c>
      <c r="AJ280" s="149">
        <f t="shared" si="712"/>
        <v>0</v>
      </c>
      <c r="AK280" s="149">
        <f t="shared" si="712"/>
        <v>0</v>
      </c>
      <c r="AL280" s="149">
        <f t="shared" si="712"/>
        <v>0</v>
      </c>
      <c r="AM280" s="149">
        <f t="shared" si="712"/>
        <v>0</v>
      </c>
      <c r="AN280" s="149">
        <f t="shared" si="712"/>
        <v>0</v>
      </c>
      <c r="AO280" s="149">
        <f t="shared" si="712"/>
        <v>0</v>
      </c>
      <c r="AP280" s="149">
        <f t="shared" si="712"/>
        <v>0</v>
      </c>
      <c r="AQ280" s="149">
        <f t="shared" si="712"/>
        <v>0</v>
      </c>
      <c r="AR280" s="149">
        <f t="shared" si="712"/>
        <v>0</v>
      </c>
      <c r="AS280" s="149">
        <f t="shared" si="712"/>
        <v>0</v>
      </c>
      <c r="AT280" s="149">
        <f t="shared" si="712"/>
        <v>0</v>
      </c>
      <c r="AU280" s="149">
        <f t="shared" si="712"/>
        <v>0</v>
      </c>
      <c r="AV280" s="149">
        <f t="shared" si="712"/>
        <v>0</v>
      </c>
      <c r="AW280" s="149">
        <f t="shared" si="712"/>
        <v>0</v>
      </c>
      <c r="AX280" s="149">
        <f t="shared" si="712"/>
        <v>0</v>
      </c>
      <c r="AY280" s="149">
        <f t="shared" si="712"/>
        <v>0</v>
      </c>
      <c r="AZ280" s="149">
        <f t="shared" si="712"/>
        <v>0</v>
      </c>
      <c r="BA280" s="149">
        <f t="shared" si="712"/>
        <v>0</v>
      </c>
      <c r="BB280" s="149">
        <f t="shared" si="712"/>
        <v>0</v>
      </c>
      <c r="BC280" s="149">
        <f t="shared" si="712"/>
        <v>0</v>
      </c>
      <c r="BD280" s="149">
        <f t="shared" si="712"/>
        <v>0</v>
      </c>
      <c r="BE280" s="149">
        <f t="shared" si="712"/>
        <v>0</v>
      </c>
      <c r="BF280" s="149">
        <f t="shared" si="712"/>
        <v>0</v>
      </c>
      <c r="BG280" s="149">
        <f t="shared" si="712"/>
        <v>0</v>
      </c>
      <c r="BH280" s="149">
        <f t="shared" si="712"/>
        <v>0</v>
      </c>
      <c r="BI280" s="149">
        <f t="shared" si="712"/>
        <v>0</v>
      </c>
      <c r="BJ280" s="149">
        <f t="shared" si="712"/>
        <v>0</v>
      </c>
      <c r="BK280" s="149">
        <f t="shared" si="712"/>
        <v>0</v>
      </c>
      <c r="BL280" s="149">
        <f t="shared" si="712"/>
        <v>0</v>
      </c>
      <c r="BM280" s="149">
        <f t="shared" si="712"/>
        <v>0</v>
      </c>
      <c r="BN280" s="149">
        <f t="shared" si="712"/>
        <v>0</v>
      </c>
      <c r="BO280" s="149">
        <f t="shared" si="712"/>
        <v>0</v>
      </c>
      <c r="BP280" s="149">
        <f t="shared" si="712"/>
        <v>0</v>
      </c>
      <c r="BQ280" s="149">
        <f t="shared" si="712"/>
        <v>0</v>
      </c>
      <c r="BR280" s="149">
        <f t="shared" si="712"/>
        <v>0</v>
      </c>
      <c r="BS280" s="149">
        <f t="shared" si="712"/>
        <v>0</v>
      </c>
      <c r="BT280" s="149">
        <f t="shared" si="712"/>
        <v>0</v>
      </c>
      <c r="BU280" s="149">
        <f t="shared" si="712"/>
        <v>0</v>
      </c>
      <c r="BV280" s="149">
        <f t="shared" si="712"/>
        <v>0</v>
      </c>
      <c r="BW280" s="149">
        <f t="shared" si="712"/>
        <v>0</v>
      </c>
      <c r="BX280" s="149">
        <f t="shared" si="712"/>
        <v>0</v>
      </c>
      <c r="BY280" s="149">
        <f t="shared" si="712"/>
        <v>0</v>
      </c>
      <c r="BZ280" s="149">
        <f t="shared" si="712"/>
        <v>0</v>
      </c>
      <c r="CA280" s="149">
        <f t="shared" si="712"/>
        <v>0</v>
      </c>
      <c r="CB280" s="149">
        <f t="shared" si="712"/>
        <v>0</v>
      </c>
      <c r="CC280" s="149">
        <f t="shared" si="712"/>
        <v>0</v>
      </c>
      <c r="CD280" s="149">
        <f t="shared" si="712"/>
        <v>0</v>
      </c>
      <c r="CE280" s="149">
        <f t="shared" si="712"/>
        <v>0</v>
      </c>
      <c r="CF280" s="149">
        <f t="shared" si="712"/>
        <v>0</v>
      </c>
      <c r="CG280" s="149">
        <f t="shared" si="712"/>
        <v>0</v>
      </c>
      <c r="CH280" s="149">
        <f t="shared" ref="CH280:ES280" si="713">(CH$14&lt;$J280)*CG280*(1+$G280*($H280=CH$16))+(CH$14=$J280)*$M280*$E280+(CH$14&gt;$J280)*CG280*(1+$N280*($O280=CH$16))</f>
        <v>0</v>
      </c>
      <c r="CI280" s="149">
        <f t="shared" si="713"/>
        <v>0</v>
      </c>
      <c r="CJ280" s="149">
        <f t="shared" si="713"/>
        <v>0</v>
      </c>
      <c r="CK280" s="149">
        <f t="shared" si="713"/>
        <v>0</v>
      </c>
      <c r="CL280" s="149">
        <f t="shared" si="713"/>
        <v>0</v>
      </c>
      <c r="CM280" s="149">
        <f t="shared" si="713"/>
        <v>0</v>
      </c>
      <c r="CN280" s="149">
        <f t="shared" si="713"/>
        <v>0</v>
      </c>
      <c r="CO280" s="149">
        <f t="shared" si="713"/>
        <v>0</v>
      </c>
      <c r="CP280" s="149">
        <f t="shared" si="713"/>
        <v>0</v>
      </c>
      <c r="CQ280" s="149">
        <f t="shared" si="713"/>
        <v>0</v>
      </c>
      <c r="CR280" s="149">
        <f t="shared" si="713"/>
        <v>0</v>
      </c>
      <c r="CS280" s="149">
        <f t="shared" si="713"/>
        <v>0</v>
      </c>
      <c r="CT280" s="149">
        <f t="shared" si="713"/>
        <v>0</v>
      </c>
      <c r="CU280" s="149">
        <f t="shared" si="713"/>
        <v>0</v>
      </c>
      <c r="CV280" s="149">
        <f t="shared" si="713"/>
        <v>0</v>
      </c>
      <c r="CW280" s="149">
        <f t="shared" si="713"/>
        <v>0</v>
      </c>
      <c r="CX280" s="149">
        <f t="shared" si="713"/>
        <v>0</v>
      </c>
      <c r="CY280" s="149">
        <f t="shared" si="713"/>
        <v>0</v>
      </c>
      <c r="CZ280" s="149">
        <f t="shared" si="713"/>
        <v>0</v>
      </c>
      <c r="DA280" s="149">
        <f t="shared" si="713"/>
        <v>0</v>
      </c>
      <c r="DB280" s="149">
        <f t="shared" si="713"/>
        <v>0</v>
      </c>
      <c r="DC280" s="149">
        <f t="shared" si="713"/>
        <v>0</v>
      </c>
      <c r="DD280" s="149">
        <f t="shared" si="713"/>
        <v>0</v>
      </c>
      <c r="DE280" s="149">
        <f t="shared" si="713"/>
        <v>0</v>
      </c>
      <c r="DF280" s="149">
        <f t="shared" si="713"/>
        <v>0</v>
      </c>
      <c r="DG280" s="149">
        <f t="shared" si="713"/>
        <v>0</v>
      </c>
      <c r="DH280" s="149">
        <f t="shared" si="713"/>
        <v>0</v>
      </c>
      <c r="DI280" s="149">
        <f t="shared" si="713"/>
        <v>0</v>
      </c>
      <c r="DJ280" s="149">
        <f t="shared" si="713"/>
        <v>0</v>
      </c>
      <c r="DK280" s="149">
        <f t="shared" si="713"/>
        <v>0</v>
      </c>
      <c r="DL280" s="149">
        <f t="shared" si="713"/>
        <v>0</v>
      </c>
      <c r="DM280" s="149">
        <f t="shared" si="713"/>
        <v>0</v>
      </c>
      <c r="DN280" s="149">
        <f t="shared" si="713"/>
        <v>0</v>
      </c>
      <c r="DO280" s="149">
        <f t="shared" si="713"/>
        <v>0</v>
      </c>
      <c r="DP280" s="149">
        <f t="shared" si="713"/>
        <v>0</v>
      </c>
      <c r="DQ280" s="149">
        <f t="shared" si="713"/>
        <v>0</v>
      </c>
      <c r="DR280" s="149">
        <f t="shared" si="713"/>
        <v>0</v>
      </c>
      <c r="DS280" s="149">
        <f t="shared" si="713"/>
        <v>0</v>
      </c>
      <c r="DT280" s="149">
        <f t="shared" si="713"/>
        <v>0</v>
      </c>
      <c r="DU280" s="149">
        <f t="shared" si="713"/>
        <v>0</v>
      </c>
      <c r="DV280" s="149">
        <f t="shared" si="713"/>
        <v>0</v>
      </c>
      <c r="DW280" s="149">
        <f t="shared" si="713"/>
        <v>0</v>
      </c>
      <c r="DX280" s="149">
        <f t="shared" si="713"/>
        <v>0</v>
      </c>
      <c r="DY280" s="149">
        <f t="shared" si="713"/>
        <v>0</v>
      </c>
      <c r="DZ280" s="149">
        <f t="shared" si="713"/>
        <v>0</v>
      </c>
      <c r="EA280" s="149">
        <f t="shared" si="713"/>
        <v>0</v>
      </c>
      <c r="EB280" s="149">
        <f t="shared" si="713"/>
        <v>0</v>
      </c>
      <c r="EC280" s="149">
        <f t="shared" si="713"/>
        <v>0</v>
      </c>
      <c r="ED280" s="149">
        <f t="shared" si="713"/>
        <v>0</v>
      </c>
      <c r="EE280" s="149">
        <f t="shared" si="713"/>
        <v>0</v>
      </c>
      <c r="EF280" s="149">
        <f t="shared" si="713"/>
        <v>0</v>
      </c>
      <c r="EG280" s="149">
        <f t="shared" si="713"/>
        <v>0</v>
      </c>
      <c r="EH280" s="149">
        <f t="shared" si="713"/>
        <v>0</v>
      </c>
      <c r="EI280" s="149">
        <f t="shared" si="713"/>
        <v>0</v>
      </c>
      <c r="EJ280" s="149">
        <f t="shared" si="713"/>
        <v>0</v>
      </c>
      <c r="EK280" s="149">
        <f t="shared" si="713"/>
        <v>0</v>
      </c>
      <c r="EL280" s="149">
        <f t="shared" si="713"/>
        <v>0</v>
      </c>
      <c r="EM280" s="149">
        <f t="shared" si="713"/>
        <v>0</v>
      </c>
      <c r="EN280" s="149">
        <f t="shared" si="713"/>
        <v>0</v>
      </c>
      <c r="EO280" s="149">
        <f t="shared" si="713"/>
        <v>0</v>
      </c>
      <c r="EP280" s="149">
        <f t="shared" si="713"/>
        <v>0</v>
      </c>
      <c r="EQ280" s="149">
        <f t="shared" si="713"/>
        <v>0</v>
      </c>
      <c r="ER280" s="149">
        <f t="shared" si="713"/>
        <v>0</v>
      </c>
      <c r="ES280" s="149">
        <f t="shared" si="713"/>
        <v>0</v>
      </c>
      <c r="ET280" s="149">
        <f t="shared" ref="ET280:EV280" si="714">(ET$14&lt;$J280)*ES280*(1+$G280*($H280=ET$16))+(ET$14=$J280)*$M280*$E280+(ET$14&gt;$J280)*ES280*(1+$N280*($O280=ET$16))</f>
        <v>0</v>
      </c>
      <c r="EU280" s="149">
        <f t="shared" si="714"/>
        <v>0</v>
      </c>
      <c r="EV280" s="149">
        <f t="shared" si="714"/>
        <v>0</v>
      </c>
      <c r="EW280" s="149">
        <f t="shared" si="666"/>
        <v>0</v>
      </c>
      <c r="EX280" s="149">
        <f t="shared" si="667"/>
        <v>0</v>
      </c>
      <c r="EY280" s="149">
        <f t="shared" si="668"/>
        <v>0</v>
      </c>
      <c r="EZ280" s="149">
        <f t="shared" si="669"/>
        <v>0</v>
      </c>
      <c r="FA280" s="149">
        <f t="shared" si="670"/>
        <v>0</v>
      </c>
      <c r="FB280" s="149">
        <f t="shared" si="671"/>
        <v>0</v>
      </c>
    </row>
    <row r="281" spans="2:158" ht="11.25" customHeight="1" outlineLevel="1" x14ac:dyDescent="0.2">
      <c r="B281" s="177"/>
      <c r="C281" s="288">
        <f t="shared" si="655"/>
        <v>16</v>
      </c>
      <c r="D281" s="288">
        <f t="shared" si="655"/>
        <v>0</v>
      </c>
      <c r="E281" s="291">
        <f t="shared" si="655"/>
        <v>0</v>
      </c>
      <c r="F281" s="297"/>
      <c r="G281" s="385"/>
      <c r="H281" s="185">
        <f t="shared" si="656"/>
        <v>2</v>
      </c>
      <c r="I281" s="293">
        <f t="shared" si="656"/>
        <v>31</v>
      </c>
      <c r="J281" s="286">
        <f t="shared" si="657"/>
        <v>43404</v>
      </c>
      <c r="K281" s="297"/>
      <c r="L281" s="197">
        <f t="shared" si="658"/>
        <v>0</v>
      </c>
      <c r="M281" s="186">
        <f t="shared" si="659"/>
        <v>0</v>
      </c>
      <c r="N281" s="385"/>
      <c r="O281" s="185">
        <f t="shared" si="661"/>
        <v>10</v>
      </c>
      <c r="Q281" s="186"/>
      <c r="R281" s="186"/>
      <c r="S281" s="186"/>
      <c r="U281" s="149">
        <f t="shared" si="672"/>
        <v>0</v>
      </c>
      <c r="V281" s="149">
        <f t="shared" ref="V281:CG281" si="715">(V$14&lt;$J281)*U281*(1+$G281*($H281=V$16))+(V$14=$J281)*$M281*$E281+(V$14&gt;$J281)*U281*(1+$N281*($O281=V$16))</f>
        <v>0</v>
      </c>
      <c r="W281" s="149">
        <f t="shared" si="715"/>
        <v>0</v>
      </c>
      <c r="X281" s="149">
        <f t="shared" si="715"/>
        <v>0</v>
      </c>
      <c r="Y281" s="149">
        <f t="shared" si="715"/>
        <v>0</v>
      </c>
      <c r="Z281" s="149">
        <f t="shared" si="715"/>
        <v>0</v>
      </c>
      <c r="AA281" s="149">
        <f t="shared" si="715"/>
        <v>0</v>
      </c>
      <c r="AB281" s="149">
        <f t="shared" si="715"/>
        <v>0</v>
      </c>
      <c r="AC281" s="149">
        <f t="shared" si="715"/>
        <v>0</v>
      </c>
      <c r="AD281" s="149">
        <f t="shared" si="715"/>
        <v>0</v>
      </c>
      <c r="AE281" s="149">
        <f t="shared" si="715"/>
        <v>0</v>
      </c>
      <c r="AF281" s="149">
        <f t="shared" si="715"/>
        <v>0</v>
      </c>
      <c r="AG281" s="149">
        <f t="shared" si="715"/>
        <v>0</v>
      </c>
      <c r="AH281" s="149">
        <f t="shared" si="715"/>
        <v>0</v>
      </c>
      <c r="AI281" s="149">
        <f t="shared" si="715"/>
        <v>0</v>
      </c>
      <c r="AJ281" s="149">
        <f t="shared" si="715"/>
        <v>0</v>
      </c>
      <c r="AK281" s="149">
        <f t="shared" si="715"/>
        <v>0</v>
      </c>
      <c r="AL281" s="149">
        <f t="shared" si="715"/>
        <v>0</v>
      </c>
      <c r="AM281" s="149">
        <f t="shared" si="715"/>
        <v>0</v>
      </c>
      <c r="AN281" s="149">
        <f t="shared" si="715"/>
        <v>0</v>
      </c>
      <c r="AO281" s="149">
        <f t="shared" si="715"/>
        <v>0</v>
      </c>
      <c r="AP281" s="149">
        <f t="shared" si="715"/>
        <v>0</v>
      </c>
      <c r="AQ281" s="149">
        <f t="shared" si="715"/>
        <v>0</v>
      </c>
      <c r="AR281" s="149">
        <f t="shared" si="715"/>
        <v>0</v>
      </c>
      <c r="AS281" s="149">
        <f t="shared" si="715"/>
        <v>0</v>
      </c>
      <c r="AT281" s="149">
        <f t="shared" si="715"/>
        <v>0</v>
      </c>
      <c r="AU281" s="149">
        <f t="shared" si="715"/>
        <v>0</v>
      </c>
      <c r="AV281" s="149">
        <f t="shared" si="715"/>
        <v>0</v>
      </c>
      <c r="AW281" s="149">
        <f t="shared" si="715"/>
        <v>0</v>
      </c>
      <c r="AX281" s="149">
        <f t="shared" si="715"/>
        <v>0</v>
      </c>
      <c r="AY281" s="149">
        <f t="shared" si="715"/>
        <v>0</v>
      </c>
      <c r="AZ281" s="149">
        <f t="shared" si="715"/>
        <v>0</v>
      </c>
      <c r="BA281" s="149">
        <f t="shared" si="715"/>
        <v>0</v>
      </c>
      <c r="BB281" s="149">
        <f t="shared" si="715"/>
        <v>0</v>
      </c>
      <c r="BC281" s="149">
        <f t="shared" si="715"/>
        <v>0</v>
      </c>
      <c r="BD281" s="149">
        <f t="shared" si="715"/>
        <v>0</v>
      </c>
      <c r="BE281" s="149">
        <f t="shared" si="715"/>
        <v>0</v>
      </c>
      <c r="BF281" s="149">
        <f t="shared" si="715"/>
        <v>0</v>
      </c>
      <c r="BG281" s="149">
        <f t="shared" si="715"/>
        <v>0</v>
      </c>
      <c r="BH281" s="149">
        <f t="shared" si="715"/>
        <v>0</v>
      </c>
      <c r="BI281" s="149">
        <f t="shared" si="715"/>
        <v>0</v>
      </c>
      <c r="BJ281" s="149">
        <f t="shared" si="715"/>
        <v>0</v>
      </c>
      <c r="BK281" s="149">
        <f t="shared" si="715"/>
        <v>0</v>
      </c>
      <c r="BL281" s="149">
        <f t="shared" si="715"/>
        <v>0</v>
      </c>
      <c r="BM281" s="149">
        <f t="shared" si="715"/>
        <v>0</v>
      </c>
      <c r="BN281" s="149">
        <f t="shared" si="715"/>
        <v>0</v>
      </c>
      <c r="BO281" s="149">
        <f t="shared" si="715"/>
        <v>0</v>
      </c>
      <c r="BP281" s="149">
        <f t="shared" si="715"/>
        <v>0</v>
      </c>
      <c r="BQ281" s="149">
        <f t="shared" si="715"/>
        <v>0</v>
      </c>
      <c r="BR281" s="149">
        <f t="shared" si="715"/>
        <v>0</v>
      </c>
      <c r="BS281" s="149">
        <f t="shared" si="715"/>
        <v>0</v>
      </c>
      <c r="BT281" s="149">
        <f t="shared" si="715"/>
        <v>0</v>
      </c>
      <c r="BU281" s="149">
        <f t="shared" si="715"/>
        <v>0</v>
      </c>
      <c r="BV281" s="149">
        <f t="shared" si="715"/>
        <v>0</v>
      </c>
      <c r="BW281" s="149">
        <f t="shared" si="715"/>
        <v>0</v>
      </c>
      <c r="BX281" s="149">
        <f t="shared" si="715"/>
        <v>0</v>
      </c>
      <c r="BY281" s="149">
        <f t="shared" si="715"/>
        <v>0</v>
      </c>
      <c r="BZ281" s="149">
        <f t="shared" si="715"/>
        <v>0</v>
      </c>
      <c r="CA281" s="149">
        <f t="shared" si="715"/>
        <v>0</v>
      </c>
      <c r="CB281" s="149">
        <f t="shared" si="715"/>
        <v>0</v>
      </c>
      <c r="CC281" s="149">
        <f t="shared" si="715"/>
        <v>0</v>
      </c>
      <c r="CD281" s="149">
        <f t="shared" si="715"/>
        <v>0</v>
      </c>
      <c r="CE281" s="149">
        <f t="shared" si="715"/>
        <v>0</v>
      </c>
      <c r="CF281" s="149">
        <f t="shared" si="715"/>
        <v>0</v>
      </c>
      <c r="CG281" s="149">
        <f t="shared" si="715"/>
        <v>0</v>
      </c>
      <c r="CH281" s="149">
        <f t="shared" ref="CH281:ES281" si="716">(CH$14&lt;$J281)*CG281*(1+$G281*($H281=CH$16))+(CH$14=$J281)*$M281*$E281+(CH$14&gt;$J281)*CG281*(1+$N281*($O281=CH$16))</f>
        <v>0</v>
      </c>
      <c r="CI281" s="149">
        <f t="shared" si="716"/>
        <v>0</v>
      </c>
      <c r="CJ281" s="149">
        <f t="shared" si="716"/>
        <v>0</v>
      </c>
      <c r="CK281" s="149">
        <f t="shared" si="716"/>
        <v>0</v>
      </c>
      <c r="CL281" s="149">
        <f t="shared" si="716"/>
        <v>0</v>
      </c>
      <c r="CM281" s="149">
        <f t="shared" si="716"/>
        <v>0</v>
      </c>
      <c r="CN281" s="149">
        <f t="shared" si="716"/>
        <v>0</v>
      </c>
      <c r="CO281" s="149">
        <f t="shared" si="716"/>
        <v>0</v>
      </c>
      <c r="CP281" s="149">
        <f t="shared" si="716"/>
        <v>0</v>
      </c>
      <c r="CQ281" s="149">
        <f t="shared" si="716"/>
        <v>0</v>
      </c>
      <c r="CR281" s="149">
        <f t="shared" si="716"/>
        <v>0</v>
      </c>
      <c r="CS281" s="149">
        <f t="shared" si="716"/>
        <v>0</v>
      </c>
      <c r="CT281" s="149">
        <f t="shared" si="716"/>
        <v>0</v>
      </c>
      <c r="CU281" s="149">
        <f t="shared" si="716"/>
        <v>0</v>
      </c>
      <c r="CV281" s="149">
        <f t="shared" si="716"/>
        <v>0</v>
      </c>
      <c r="CW281" s="149">
        <f t="shared" si="716"/>
        <v>0</v>
      </c>
      <c r="CX281" s="149">
        <f t="shared" si="716"/>
        <v>0</v>
      </c>
      <c r="CY281" s="149">
        <f t="shared" si="716"/>
        <v>0</v>
      </c>
      <c r="CZ281" s="149">
        <f t="shared" si="716"/>
        <v>0</v>
      </c>
      <c r="DA281" s="149">
        <f t="shared" si="716"/>
        <v>0</v>
      </c>
      <c r="DB281" s="149">
        <f t="shared" si="716"/>
        <v>0</v>
      </c>
      <c r="DC281" s="149">
        <f t="shared" si="716"/>
        <v>0</v>
      </c>
      <c r="DD281" s="149">
        <f t="shared" si="716"/>
        <v>0</v>
      </c>
      <c r="DE281" s="149">
        <f t="shared" si="716"/>
        <v>0</v>
      </c>
      <c r="DF281" s="149">
        <f t="shared" si="716"/>
        <v>0</v>
      </c>
      <c r="DG281" s="149">
        <f t="shared" si="716"/>
        <v>0</v>
      </c>
      <c r="DH281" s="149">
        <f t="shared" si="716"/>
        <v>0</v>
      </c>
      <c r="DI281" s="149">
        <f t="shared" si="716"/>
        <v>0</v>
      </c>
      <c r="DJ281" s="149">
        <f t="shared" si="716"/>
        <v>0</v>
      </c>
      <c r="DK281" s="149">
        <f t="shared" si="716"/>
        <v>0</v>
      </c>
      <c r="DL281" s="149">
        <f t="shared" si="716"/>
        <v>0</v>
      </c>
      <c r="DM281" s="149">
        <f t="shared" si="716"/>
        <v>0</v>
      </c>
      <c r="DN281" s="149">
        <f t="shared" si="716"/>
        <v>0</v>
      </c>
      <c r="DO281" s="149">
        <f t="shared" si="716"/>
        <v>0</v>
      </c>
      <c r="DP281" s="149">
        <f t="shared" si="716"/>
        <v>0</v>
      </c>
      <c r="DQ281" s="149">
        <f t="shared" si="716"/>
        <v>0</v>
      </c>
      <c r="DR281" s="149">
        <f t="shared" si="716"/>
        <v>0</v>
      </c>
      <c r="DS281" s="149">
        <f t="shared" si="716"/>
        <v>0</v>
      </c>
      <c r="DT281" s="149">
        <f t="shared" si="716"/>
        <v>0</v>
      </c>
      <c r="DU281" s="149">
        <f t="shared" si="716"/>
        <v>0</v>
      </c>
      <c r="DV281" s="149">
        <f t="shared" si="716"/>
        <v>0</v>
      </c>
      <c r="DW281" s="149">
        <f t="shared" si="716"/>
        <v>0</v>
      </c>
      <c r="DX281" s="149">
        <f t="shared" si="716"/>
        <v>0</v>
      </c>
      <c r="DY281" s="149">
        <f t="shared" si="716"/>
        <v>0</v>
      </c>
      <c r="DZ281" s="149">
        <f t="shared" si="716"/>
        <v>0</v>
      </c>
      <c r="EA281" s="149">
        <f t="shared" si="716"/>
        <v>0</v>
      </c>
      <c r="EB281" s="149">
        <f t="shared" si="716"/>
        <v>0</v>
      </c>
      <c r="EC281" s="149">
        <f t="shared" si="716"/>
        <v>0</v>
      </c>
      <c r="ED281" s="149">
        <f t="shared" si="716"/>
        <v>0</v>
      </c>
      <c r="EE281" s="149">
        <f t="shared" si="716"/>
        <v>0</v>
      </c>
      <c r="EF281" s="149">
        <f t="shared" si="716"/>
        <v>0</v>
      </c>
      <c r="EG281" s="149">
        <f t="shared" si="716"/>
        <v>0</v>
      </c>
      <c r="EH281" s="149">
        <f t="shared" si="716"/>
        <v>0</v>
      </c>
      <c r="EI281" s="149">
        <f t="shared" si="716"/>
        <v>0</v>
      </c>
      <c r="EJ281" s="149">
        <f t="shared" si="716"/>
        <v>0</v>
      </c>
      <c r="EK281" s="149">
        <f t="shared" si="716"/>
        <v>0</v>
      </c>
      <c r="EL281" s="149">
        <f t="shared" si="716"/>
        <v>0</v>
      </c>
      <c r="EM281" s="149">
        <f t="shared" si="716"/>
        <v>0</v>
      </c>
      <c r="EN281" s="149">
        <f t="shared" si="716"/>
        <v>0</v>
      </c>
      <c r="EO281" s="149">
        <f t="shared" si="716"/>
        <v>0</v>
      </c>
      <c r="EP281" s="149">
        <f t="shared" si="716"/>
        <v>0</v>
      </c>
      <c r="EQ281" s="149">
        <f t="shared" si="716"/>
        <v>0</v>
      </c>
      <c r="ER281" s="149">
        <f t="shared" si="716"/>
        <v>0</v>
      </c>
      <c r="ES281" s="149">
        <f t="shared" si="716"/>
        <v>0</v>
      </c>
      <c r="ET281" s="149">
        <f t="shared" ref="ET281:EV281" si="717">(ET$14&lt;$J281)*ES281*(1+$G281*($H281=ET$16))+(ET$14=$J281)*$M281*$E281+(ET$14&gt;$J281)*ES281*(1+$N281*($O281=ET$16))</f>
        <v>0</v>
      </c>
      <c r="EU281" s="149">
        <f t="shared" si="717"/>
        <v>0</v>
      </c>
      <c r="EV281" s="149">
        <f t="shared" si="717"/>
        <v>0</v>
      </c>
      <c r="EW281" s="149">
        <f t="shared" si="666"/>
        <v>0</v>
      </c>
      <c r="EX281" s="149">
        <f t="shared" si="667"/>
        <v>0</v>
      </c>
      <c r="EY281" s="149">
        <f t="shared" si="668"/>
        <v>0</v>
      </c>
      <c r="EZ281" s="149">
        <f t="shared" si="669"/>
        <v>0</v>
      </c>
      <c r="FA281" s="149">
        <f t="shared" si="670"/>
        <v>0</v>
      </c>
      <c r="FB281" s="149">
        <f t="shared" si="671"/>
        <v>0</v>
      </c>
    </row>
    <row r="282" spans="2:158" ht="11.25" customHeight="1" outlineLevel="1" x14ac:dyDescent="0.2">
      <c r="B282" s="177"/>
      <c r="C282" s="288">
        <f t="shared" si="655"/>
        <v>17</v>
      </c>
      <c r="D282" s="288">
        <f t="shared" si="655"/>
        <v>0</v>
      </c>
      <c r="E282" s="291">
        <f t="shared" si="655"/>
        <v>0</v>
      </c>
      <c r="F282" s="297"/>
      <c r="G282" s="385"/>
      <c r="H282" s="185">
        <f t="shared" si="656"/>
        <v>2</v>
      </c>
      <c r="I282" s="293">
        <f t="shared" si="656"/>
        <v>31</v>
      </c>
      <c r="J282" s="286">
        <f t="shared" si="657"/>
        <v>43404</v>
      </c>
      <c r="K282" s="297"/>
      <c r="L282" s="197">
        <f t="shared" si="658"/>
        <v>0</v>
      </c>
      <c r="M282" s="186">
        <f t="shared" si="659"/>
        <v>0</v>
      </c>
      <c r="N282" s="385"/>
      <c r="O282" s="185">
        <f t="shared" si="661"/>
        <v>10</v>
      </c>
      <c r="Q282" s="186"/>
      <c r="R282" s="186"/>
      <c r="S282" s="186"/>
      <c r="U282" s="149">
        <f t="shared" si="672"/>
        <v>0</v>
      </c>
      <c r="V282" s="149">
        <f t="shared" ref="V282:CG282" si="718">(V$14&lt;$J282)*U282*(1+$G282*($H282=V$16))+(V$14=$J282)*$M282*$E282+(V$14&gt;$J282)*U282*(1+$N282*($O282=V$16))</f>
        <v>0</v>
      </c>
      <c r="W282" s="149">
        <f t="shared" si="718"/>
        <v>0</v>
      </c>
      <c r="X282" s="149">
        <f t="shared" si="718"/>
        <v>0</v>
      </c>
      <c r="Y282" s="149">
        <f t="shared" si="718"/>
        <v>0</v>
      </c>
      <c r="Z282" s="149">
        <f t="shared" si="718"/>
        <v>0</v>
      </c>
      <c r="AA282" s="149">
        <f t="shared" si="718"/>
        <v>0</v>
      </c>
      <c r="AB282" s="149">
        <f t="shared" si="718"/>
        <v>0</v>
      </c>
      <c r="AC282" s="149">
        <f t="shared" si="718"/>
        <v>0</v>
      </c>
      <c r="AD282" s="149">
        <f t="shared" si="718"/>
        <v>0</v>
      </c>
      <c r="AE282" s="149">
        <f t="shared" si="718"/>
        <v>0</v>
      </c>
      <c r="AF282" s="149">
        <f t="shared" si="718"/>
        <v>0</v>
      </c>
      <c r="AG282" s="149">
        <f t="shared" si="718"/>
        <v>0</v>
      </c>
      <c r="AH282" s="149">
        <f t="shared" si="718"/>
        <v>0</v>
      </c>
      <c r="AI282" s="149">
        <f t="shared" si="718"/>
        <v>0</v>
      </c>
      <c r="AJ282" s="149">
        <f t="shared" si="718"/>
        <v>0</v>
      </c>
      <c r="AK282" s="149">
        <f t="shared" si="718"/>
        <v>0</v>
      </c>
      <c r="AL282" s="149">
        <f t="shared" si="718"/>
        <v>0</v>
      </c>
      <c r="AM282" s="149">
        <f t="shared" si="718"/>
        <v>0</v>
      </c>
      <c r="AN282" s="149">
        <f t="shared" si="718"/>
        <v>0</v>
      </c>
      <c r="AO282" s="149">
        <f t="shared" si="718"/>
        <v>0</v>
      </c>
      <c r="AP282" s="149">
        <f t="shared" si="718"/>
        <v>0</v>
      </c>
      <c r="AQ282" s="149">
        <f t="shared" si="718"/>
        <v>0</v>
      </c>
      <c r="AR282" s="149">
        <f t="shared" si="718"/>
        <v>0</v>
      </c>
      <c r="AS282" s="149">
        <f t="shared" si="718"/>
        <v>0</v>
      </c>
      <c r="AT282" s="149">
        <f t="shared" si="718"/>
        <v>0</v>
      </c>
      <c r="AU282" s="149">
        <f t="shared" si="718"/>
        <v>0</v>
      </c>
      <c r="AV282" s="149">
        <f t="shared" si="718"/>
        <v>0</v>
      </c>
      <c r="AW282" s="149">
        <f t="shared" si="718"/>
        <v>0</v>
      </c>
      <c r="AX282" s="149">
        <f t="shared" si="718"/>
        <v>0</v>
      </c>
      <c r="AY282" s="149">
        <f t="shared" si="718"/>
        <v>0</v>
      </c>
      <c r="AZ282" s="149">
        <f t="shared" si="718"/>
        <v>0</v>
      </c>
      <c r="BA282" s="149">
        <f t="shared" si="718"/>
        <v>0</v>
      </c>
      <c r="BB282" s="149">
        <f t="shared" si="718"/>
        <v>0</v>
      </c>
      <c r="BC282" s="149">
        <f t="shared" si="718"/>
        <v>0</v>
      </c>
      <c r="BD282" s="149">
        <f t="shared" si="718"/>
        <v>0</v>
      </c>
      <c r="BE282" s="149">
        <f t="shared" si="718"/>
        <v>0</v>
      </c>
      <c r="BF282" s="149">
        <f t="shared" si="718"/>
        <v>0</v>
      </c>
      <c r="BG282" s="149">
        <f t="shared" si="718"/>
        <v>0</v>
      </c>
      <c r="BH282" s="149">
        <f t="shared" si="718"/>
        <v>0</v>
      </c>
      <c r="BI282" s="149">
        <f t="shared" si="718"/>
        <v>0</v>
      </c>
      <c r="BJ282" s="149">
        <f t="shared" si="718"/>
        <v>0</v>
      </c>
      <c r="BK282" s="149">
        <f t="shared" si="718"/>
        <v>0</v>
      </c>
      <c r="BL282" s="149">
        <f t="shared" si="718"/>
        <v>0</v>
      </c>
      <c r="BM282" s="149">
        <f t="shared" si="718"/>
        <v>0</v>
      </c>
      <c r="BN282" s="149">
        <f t="shared" si="718"/>
        <v>0</v>
      </c>
      <c r="BO282" s="149">
        <f t="shared" si="718"/>
        <v>0</v>
      </c>
      <c r="BP282" s="149">
        <f t="shared" si="718"/>
        <v>0</v>
      </c>
      <c r="BQ282" s="149">
        <f t="shared" si="718"/>
        <v>0</v>
      </c>
      <c r="BR282" s="149">
        <f t="shared" si="718"/>
        <v>0</v>
      </c>
      <c r="BS282" s="149">
        <f t="shared" si="718"/>
        <v>0</v>
      </c>
      <c r="BT282" s="149">
        <f t="shared" si="718"/>
        <v>0</v>
      </c>
      <c r="BU282" s="149">
        <f t="shared" si="718"/>
        <v>0</v>
      </c>
      <c r="BV282" s="149">
        <f t="shared" si="718"/>
        <v>0</v>
      </c>
      <c r="BW282" s="149">
        <f t="shared" si="718"/>
        <v>0</v>
      </c>
      <c r="BX282" s="149">
        <f t="shared" si="718"/>
        <v>0</v>
      </c>
      <c r="BY282" s="149">
        <f t="shared" si="718"/>
        <v>0</v>
      </c>
      <c r="BZ282" s="149">
        <f t="shared" si="718"/>
        <v>0</v>
      </c>
      <c r="CA282" s="149">
        <f t="shared" si="718"/>
        <v>0</v>
      </c>
      <c r="CB282" s="149">
        <f t="shared" si="718"/>
        <v>0</v>
      </c>
      <c r="CC282" s="149">
        <f t="shared" si="718"/>
        <v>0</v>
      </c>
      <c r="CD282" s="149">
        <f t="shared" si="718"/>
        <v>0</v>
      </c>
      <c r="CE282" s="149">
        <f t="shared" si="718"/>
        <v>0</v>
      </c>
      <c r="CF282" s="149">
        <f t="shared" si="718"/>
        <v>0</v>
      </c>
      <c r="CG282" s="149">
        <f t="shared" si="718"/>
        <v>0</v>
      </c>
      <c r="CH282" s="149">
        <f t="shared" ref="CH282:ES282" si="719">(CH$14&lt;$J282)*CG282*(1+$G282*($H282=CH$16))+(CH$14=$J282)*$M282*$E282+(CH$14&gt;$J282)*CG282*(1+$N282*($O282=CH$16))</f>
        <v>0</v>
      </c>
      <c r="CI282" s="149">
        <f t="shared" si="719"/>
        <v>0</v>
      </c>
      <c r="CJ282" s="149">
        <f t="shared" si="719"/>
        <v>0</v>
      </c>
      <c r="CK282" s="149">
        <f t="shared" si="719"/>
        <v>0</v>
      </c>
      <c r="CL282" s="149">
        <f t="shared" si="719"/>
        <v>0</v>
      </c>
      <c r="CM282" s="149">
        <f t="shared" si="719"/>
        <v>0</v>
      </c>
      <c r="CN282" s="149">
        <f t="shared" si="719"/>
        <v>0</v>
      </c>
      <c r="CO282" s="149">
        <f t="shared" si="719"/>
        <v>0</v>
      </c>
      <c r="CP282" s="149">
        <f t="shared" si="719"/>
        <v>0</v>
      </c>
      <c r="CQ282" s="149">
        <f t="shared" si="719"/>
        <v>0</v>
      </c>
      <c r="CR282" s="149">
        <f t="shared" si="719"/>
        <v>0</v>
      </c>
      <c r="CS282" s="149">
        <f t="shared" si="719"/>
        <v>0</v>
      </c>
      <c r="CT282" s="149">
        <f t="shared" si="719"/>
        <v>0</v>
      </c>
      <c r="CU282" s="149">
        <f t="shared" si="719"/>
        <v>0</v>
      </c>
      <c r="CV282" s="149">
        <f t="shared" si="719"/>
        <v>0</v>
      </c>
      <c r="CW282" s="149">
        <f t="shared" si="719"/>
        <v>0</v>
      </c>
      <c r="CX282" s="149">
        <f t="shared" si="719"/>
        <v>0</v>
      </c>
      <c r="CY282" s="149">
        <f t="shared" si="719"/>
        <v>0</v>
      </c>
      <c r="CZ282" s="149">
        <f t="shared" si="719"/>
        <v>0</v>
      </c>
      <c r="DA282" s="149">
        <f t="shared" si="719"/>
        <v>0</v>
      </c>
      <c r="DB282" s="149">
        <f t="shared" si="719"/>
        <v>0</v>
      </c>
      <c r="DC282" s="149">
        <f t="shared" si="719"/>
        <v>0</v>
      </c>
      <c r="DD282" s="149">
        <f t="shared" si="719"/>
        <v>0</v>
      </c>
      <c r="DE282" s="149">
        <f t="shared" si="719"/>
        <v>0</v>
      </c>
      <c r="DF282" s="149">
        <f t="shared" si="719"/>
        <v>0</v>
      </c>
      <c r="DG282" s="149">
        <f t="shared" si="719"/>
        <v>0</v>
      </c>
      <c r="DH282" s="149">
        <f t="shared" si="719"/>
        <v>0</v>
      </c>
      <c r="DI282" s="149">
        <f t="shared" si="719"/>
        <v>0</v>
      </c>
      <c r="DJ282" s="149">
        <f t="shared" si="719"/>
        <v>0</v>
      </c>
      <c r="DK282" s="149">
        <f t="shared" si="719"/>
        <v>0</v>
      </c>
      <c r="DL282" s="149">
        <f t="shared" si="719"/>
        <v>0</v>
      </c>
      <c r="DM282" s="149">
        <f t="shared" si="719"/>
        <v>0</v>
      </c>
      <c r="DN282" s="149">
        <f t="shared" si="719"/>
        <v>0</v>
      </c>
      <c r="DO282" s="149">
        <f t="shared" si="719"/>
        <v>0</v>
      </c>
      <c r="DP282" s="149">
        <f t="shared" si="719"/>
        <v>0</v>
      </c>
      <c r="DQ282" s="149">
        <f t="shared" si="719"/>
        <v>0</v>
      </c>
      <c r="DR282" s="149">
        <f t="shared" si="719"/>
        <v>0</v>
      </c>
      <c r="DS282" s="149">
        <f t="shared" si="719"/>
        <v>0</v>
      </c>
      <c r="DT282" s="149">
        <f t="shared" si="719"/>
        <v>0</v>
      </c>
      <c r="DU282" s="149">
        <f t="shared" si="719"/>
        <v>0</v>
      </c>
      <c r="DV282" s="149">
        <f t="shared" si="719"/>
        <v>0</v>
      </c>
      <c r="DW282" s="149">
        <f t="shared" si="719"/>
        <v>0</v>
      </c>
      <c r="DX282" s="149">
        <f t="shared" si="719"/>
        <v>0</v>
      </c>
      <c r="DY282" s="149">
        <f t="shared" si="719"/>
        <v>0</v>
      </c>
      <c r="DZ282" s="149">
        <f t="shared" si="719"/>
        <v>0</v>
      </c>
      <c r="EA282" s="149">
        <f t="shared" si="719"/>
        <v>0</v>
      </c>
      <c r="EB282" s="149">
        <f t="shared" si="719"/>
        <v>0</v>
      </c>
      <c r="EC282" s="149">
        <f t="shared" si="719"/>
        <v>0</v>
      </c>
      <c r="ED282" s="149">
        <f t="shared" si="719"/>
        <v>0</v>
      </c>
      <c r="EE282" s="149">
        <f t="shared" si="719"/>
        <v>0</v>
      </c>
      <c r="EF282" s="149">
        <f t="shared" si="719"/>
        <v>0</v>
      </c>
      <c r="EG282" s="149">
        <f t="shared" si="719"/>
        <v>0</v>
      </c>
      <c r="EH282" s="149">
        <f t="shared" si="719"/>
        <v>0</v>
      </c>
      <c r="EI282" s="149">
        <f t="shared" si="719"/>
        <v>0</v>
      </c>
      <c r="EJ282" s="149">
        <f t="shared" si="719"/>
        <v>0</v>
      </c>
      <c r="EK282" s="149">
        <f t="shared" si="719"/>
        <v>0</v>
      </c>
      <c r="EL282" s="149">
        <f t="shared" si="719"/>
        <v>0</v>
      </c>
      <c r="EM282" s="149">
        <f t="shared" si="719"/>
        <v>0</v>
      </c>
      <c r="EN282" s="149">
        <f t="shared" si="719"/>
        <v>0</v>
      </c>
      <c r="EO282" s="149">
        <f t="shared" si="719"/>
        <v>0</v>
      </c>
      <c r="EP282" s="149">
        <f t="shared" si="719"/>
        <v>0</v>
      </c>
      <c r="EQ282" s="149">
        <f t="shared" si="719"/>
        <v>0</v>
      </c>
      <c r="ER282" s="149">
        <f t="shared" si="719"/>
        <v>0</v>
      </c>
      <c r="ES282" s="149">
        <f t="shared" si="719"/>
        <v>0</v>
      </c>
      <c r="ET282" s="149">
        <f t="shared" ref="ET282:EV282" si="720">(ET$14&lt;$J282)*ES282*(1+$G282*($H282=ET$16))+(ET$14=$J282)*$M282*$E282+(ET$14&gt;$J282)*ES282*(1+$N282*($O282=ET$16))</f>
        <v>0</v>
      </c>
      <c r="EU282" s="149">
        <f t="shared" si="720"/>
        <v>0</v>
      </c>
      <c r="EV282" s="149">
        <f t="shared" si="720"/>
        <v>0</v>
      </c>
      <c r="EW282" s="149">
        <f t="shared" si="666"/>
        <v>0</v>
      </c>
      <c r="EX282" s="149">
        <f t="shared" si="667"/>
        <v>0</v>
      </c>
      <c r="EY282" s="149">
        <f t="shared" si="668"/>
        <v>0</v>
      </c>
      <c r="EZ282" s="149">
        <f t="shared" si="669"/>
        <v>0</v>
      </c>
      <c r="FA282" s="149">
        <f t="shared" si="670"/>
        <v>0</v>
      </c>
      <c r="FB282" s="149">
        <f t="shared" si="671"/>
        <v>0</v>
      </c>
    </row>
    <row r="283" spans="2:158" ht="11.25" customHeight="1" outlineLevel="1" x14ac:dyDescent="0.2">
      <c r="B283" s="177"/>
      <c r="C283" s="288">
        <f t="shared" si="655"/>
        <v>18</v>
      </c>
      <c r="D283" s="288">
        <f t="shared" si="655"/>
        <v>0</v>
      </c>
      <c r="E283" s="291">
        <f t="shared" si="655"/>
        <v>0</v>
      </c>
      <c r="F283" s="297"/>
      <c r="G283" s="385"/>
      <c r="H283" s="185">
        <f t="shared" si="656"/>
        <v>2</v>
      </c>
      <c r="I283" s="293">
        <f t="shared" si="656"/>
        <v>31</v>
      </c>
      <c r="J283" s="286">
        <f t="shared" si="657"/>
        <v>43404</v>
      </c>
      <c r="K283" s="297"/>
      <c r="L283" s="197">
        <f t="shared" si="658"/>
        <v>0</v>
      </c>
      <c r="M283" s="186">
        <f t="shared" si="659"/>
        <v>0</v>
      </c>
      <c r="N283" s="385"/>
      <c r="O283" s="185">
        <f t="shared" si="661"/>
        <v>10</v>
      </c>
      <c r="Q283" s="186"/>
      <c r="R283" s="186"/>
      <c r="S283" s="186"/>
      <c r="U283" s="149">
        <f t="shared" si="672"/>
        <v>0</v>
      </c>
      <c r="V283" s="149">
        <f t="shared" ref="V283:CG283" si="721">(V$14&lt;$J283)*U283*(1+$G283*($H283=V$16))+(V$14=$J283)*$M283*$E283+(V$14&gt;$J283)*U283*(1+$N283*($O283=V$16))</f>
        <v>0</v>
      </c>
      <c r="W283" s="149">
        <f t="shared" si="721"/>
        <v>0</v>
      </c>
      <c r="X283" s="149">
        <f t="shared" si="721"/>
        <v>0</v>
      </c>
      <c r="Y283" s="149">
        <f t="shared" si="721"/>
        <v>0</v>
      </c>
      <c r="Z283" s="149">
        <f t="shared" si="721"/>
        <v>0</v>
      </c>
      <c r="AA283" s="149">
        <f t="shared" si="721"/>
        <v>0</v>
      </c>
      <c r="AB283" s="149">
        <f t="shared" si="721"/>
        <v>0</v>
      </c>
      <c r="AC283" s="149">
        <f t="shared" si="721"/>
        <v>0</v>
      </c>
      <c r="AD283" s="149">
        <f t="shared" si="721"/>
        <v>0</v>
      </c>
      <c r="AE283" s="149">
        <f t="shared" si="721"/>
        <v>0</v>
      </c>
      <c r="AF283" s="149">
        <f t="shared" si="721"/>
        <v>0</v>
      </c>
      <c r="AG283" s="149">
        <f t="shared" si="721"/>
        <v>0</v>
      </c>
      <c r="AH283" s="149">
        <f t="shared" si="721"/>
        <v>0</v>
      </c>
      <c r="AI283" s="149">
        <f t="shared" si="721"/>
        <v>0</v>
      </c>
      <c r="AJ283" s="149">
        <f t="shared" si="721"/>
        <v>0</v>
      </c>
      <c r="AK283" s="149">
        <f t="shared" si="721"/>
        <v>0</v>
      </c>
      <c r="AL283" s="149">
        <f t="shared" si="721"/>
        <v>0</v>
      </c>
      <c r="AM283" s="149">
        <f t="shared" si="721"/>
        <v>0</v>
      </c>
      <c r="AN283" s="149">
        <f t="shared" si="721"/>
        <v>0</v>
      </c>
      <c r="AO283" s="149">
        <f t="shared" si="721"/>
        <v>0</v>
      </c>
      <c r="AP283" s="149">
        <f t="shared" si="721"/>
        <v>0</v>
      </c>
      <c r="AQ283" s="149">
        <f t="shared" si="721"/>
        <v>0</v>
      </c>
      <c r="AR283" s="149">
        <f t="shared" si="721"/>
        <v>0</v>
      </c>
      <c r="AS283" s="149">
        <f t="shared" si="721"/>
        <v>0</v>
      </c>
      <c r="AT283" s="149">
        <f t="shared" si="721"/>
        <v>0</v>
      </c>
      <c r="AU283" s="149">
        <f t="shared" si="721"/>
        <v>0</v>
      </c>
      <c r="AV283" s="149">
        <f t="shared" si="721"/>
        <v>0</v>
      </c>
      <c r="AW283" s="149">
        <f t="shared" si="721"/>
        <v>0</v>
      </c>
      <c r="AX283" s="149">
        <f t="shared" si="721"/>
        <v>0</v>
      </c>
      <c r="AY283" s="149">
        <f t="shared" si="721"/>
        <v>0</v>
      </c>
      <c r="AZ283" s="149">
        <f t="shared" si="721"/>
        <v>0</v>
      </c>
      <c r="BA283" s="149">
        <f t="shared" si="721"/>
        <v>0</v>
      </c>
      <c r="BB283" s="149">
        <f t="shared" si="721"/>
        <v>0</v>
      </c>
      <c r="BC283" s="149">
        <f t="shared" si="721"/>
        <v>0</v>
      </c>
      <c r="BD283" s="149">
        <f t="shared" si="721"/>
        <v>0</v>
      </c>
      <c r="BE283" s="149">
        <f t="shared" si="721"/>
        <v>0</v>
      </c>
      <c r="BF283" s="149">
        <f t="shared" si="721"/>
        <v>0</v>
      </c>
      <c r="BG283" s="149">
        <f t="shared" si="721"/>
        <v>0</v>
      </c>
      <c r="BH283" s="149">
        <f t="shared" si="721"/>
        <v>0</v>
      </c>
      <c r="BI283" s="149">
        <f t="shared" si="721"/>
        <v>0</v>
      </c>
      <c r="BJ283" s="149">
        <f t="shared" si="721"/>
        <v>0</v>
      </c>
      <c r="BK283" s="149">
        <f t="shared" si="721"/>
        <v>0</v>
      </c>
      <c r="BL283" s="149">
        <f t="shared" si="721"/>
        <v>0</v>
      </c>
      <c r="BM283" s="149">
        <f t="shared" si="721"/>
        <v>0</v>
      </c>
      <c r="BN283" s="149">
        <f t="shared" si="721"/>
        <v>0</v>
      </c>
      <c r="BO283" s="149">
        <f t="shared" si="721"/>
        <v>0</v>
      </c>
      <c r="BP283" s="149">
        <f t="shared" si="721"/>
        <v>0</v>
      </c>
      <c r="BQ283" s="149">
        <f t="shared" si="721"/>
        <v>0</v>
      </c>
      <c r="BR283" s="149">
        <f t="shared" si="721"/>
        <v>0</v>
      </c>
      <c r="BS283" s="149">
        <f t="shared" si="721"/>
        <v>0</v>
      </c>
      <c r="BT283" s="149">
        <f t="shared" si="721"/>
        <v>0</v>
      </c>
      <c r="BU283" s="149">
        <f t="shared" si="721"/>
        <v>0</v>
      </c>
      <c r="BV283" s="149">
        <f t="shared" si="721"/>
        <v>0</v>
      </c>
      <c r="BW283" s="149">
        <f t="shared" si="721"/>
        <v>0</v>
      </c>
      <c r="BX283" s="149">
        <f t="shared" si="721"/>
        <v>0</v>
      </c>
      <c r="BY283" s="149">
        <f t="shared" si="721"/>
        <v>0</v>
      </c>
      <c r="BZ283" s="149">
        <f t="shared" si="721"/>
        <v>0</v>
      </c>
      <c r="CA283" s="149">
        <f t="shared" si="721"/>
        <v>0</v>
      </c>
      <c r="CB283" s="149">
        <f t="shared" si="721"/>
        <v>0</v>
      </c>
      <c r="CC283" s="149">
        <f t="shared" si="721"/>
        <v>0</v>
      </c>
      <c r="CD283" s="149">
        <f t="shared" si="721"/>
        <v>0</v>
      </c>
      <c r="CE283" s="149">
        <f t="shared" si="721"/>
        <v>0</v>
      </c>
      <c r="CF283" s="149">
        <f t="shared" si="721"/>
        <v>0</v>
      </c>
      <c r="CG283" s="149">
        <f t="shared" si="721"/>
        <v>0</v>
      </c>
      <c r="CH283" s="149">
        <f t="shared" ref="CH283:ES283" si="722">(CH$14&lt;$J283)*CG283*(1+$G283*($H283=CH$16))+(CH$14=$J283)*$M283*$E283+(CH$14&gt;$J283)*CG283*(1+$N283*($O283=CH$16))</f>
        <v>0</v>
      </c>
      <c r="CI283" s="149">
        <f t="shared" si="722"/>
        <v>0</v>
      </c>
      <c r="CJ283" s="149">
        <f t="shared" si="722"/>
        <v>0</v>
      </c>
      <c r="CK283" s="149">
        <f t="shared" si="722"/>
        <v>0</v>
      </c>
      <c r="CL283" s="149">
        <f t="shared" si="722"/>
        <v>0</v>
      </c>
      <c r="CM283" s="149">
        <f t="shared" si="722"/>
        <v>0</v>
      </c>
      <c r="CN283" s="149">
        <f t="shared" si="722"/>
        <v>0</v>
      </c>
      <c r="CO283" s="149">
        <f t="shared" si="722"/>
        <v>0</v>
      </c>
      <c r="CP283" s="149">
        <f t="shared" si="722"/>
        <v>0</v>
      </c>
      <c r="CQ283" s="149">
        <f t="shared" si="722"/>
        <v>0</v>
      </c>
      <c r="CR283" s="149">
        <f t="shared" si="722"/>
        <v>0</v>
      </c>
      <c r="CS283" s="149">
        <f t="shared" si="722"/>
        <v>0</v>
      </c>
      <c r="CT283" s="149">
        <f t="shared" si="722"/>
        <v>0</v>
      </c>
      <c r="CU283" s="149">
        <f t="shared" si="722"/>
        <v>0</v>
      </c>
      <c r="CV283" s="149">
        <f t="shared" si="722"/>
        <v>0</v>
      </c>
      <c r="CW283" s="149">
        <f t="shared" si="722"/>
        <v>0</v>
      </c>
      <c r="CX283" s="149">
        <f t="shared" si="722"/>
        <v>0</v>
      </c>
      <c r="CY283" s="149">
        <f t="shared" si="722"/>
        <v>0</v>
      </c>
      <c r="CZ283" s="149">
        <f t="shared" si="722"/>
        <v>0</v>
      </c>
      <c r="DA283" s="149">
        <f t="shared" si="722"/>
        <v>0</v>
      </c>
      <c r="DB283" s="149">
        <f t="shared" si="722"/>
        <v>0</v>
      </c>
      <c r="DC283" s="149">
        <f t="shared" si="722"/>
        <v>0</v>
      </c>
      <c r="DD283" s="149">
        <f t="shared" si="722"/>
        <v>0</v>
      </c>
      <c r="DE283" s="149">
        <f t="shared" si="722"/>
        <v>0</v>
      </c>
      <c r="DF283" s="149">
        <f t="shared" si="722"/>
        <v>0</v>
      </c>
      <c r="DG283" s="149">
        <f t="shared" si="722"/>
        <v>0</v>
      </c>
      <c r="DH283" s="149">
        <f t="shared" si="722"/>
        <v>0</v>
      </c>
      <c r="DI283" s="149">
        <f t="shared" si="722"/>
        <v>0</v>
      </c>
      <c r="DJ283" s="149">
        <f t="shared" si="722"/>
        <v>0</v>
      </c>
      <c r="DK283" s="149">
        <f t="shared" si="722"/>
        <v>0</v>
      </c>
      <c r="DL283" s="149">
        <f t="shared" si="722"/>
        <v>0</v>
      </c>
      <c r="DM283" s="149">
        <f t="shared" si="722"/>
        <v>0</v>
      </c>
      <c r="DN283" s="149">
        <f t="shared" si="722"/>
        <v>0</v>
      </c>
      <c r="DO283" s="149">
        <f t="shared" si="722"/>
        <v>0</v>
      </c>
      <c r="DP283" s="149">
        <f t="shared" si="722"/>
        <v>0</v>
      </c>
      <c r="DQ283" s="149">
        <f t="shared" si="722"/>
        <v>0</v>
      </c>
      <c r="DR283" s="149">
        <f t="shared" si="722"/>
        <v>0</v>
      </c>
      <c r="DS283" s="149">
        <f t="shared" si="722"/>
        <v>0</v>
      </c>
      <c r="DT283" s="149">
        <f t="shared" si="722"/>
        <v>0</v>
      </c>
      <c r="DU283" s="149">
        <f t="shared" si="722"/>
        <v>0</v>
      </c>
      <c r="DV283" s="149">
        <f t="shared" si="722"/>
        <v>0</v>
      </c>
      <c r="DW283" s="149">
        <f t="shared" si="722"/>
        <v>0</v>
      </c>
      <c r="DX283" s="149">
        <f t="shared" si="722"/>
        <v>0</v>
      </c>
      <c r="DY283" s="149">
        <f t="shared" si="722"/>
        <v>0</v>
      </c>
      <c r="DZ283" s="149">
        <f t="shared" si="722"/>
        <v>0</v>
      </c>
      <c r="EA283" s="149">
        <f t="shared" si="722"/>
        <v>0</v>
      </c>
      <c r="EB283" s="149">
        <f t="shared" si="722"/>
        <v>0</v>
      </c>
      <c r="EC283" s="149">
        <f t="shared" si="722"/>
        <v>0</v>
      </c>
      <c r="ED283" s="149">
        <f t="shared" si="722"/>
        <v>0</v>
      </c>
      <c r="EE283" s="149">
        <f t="shared" si="722"/>
        <v>0</v>
      </c>
      <c r="EF283" s="149">
        <f t="shared" si="722"/>
        <v>0</v>
      </c>
      <c r="EG283" s="149">
        <f t="shared" si="722"/>
        <v>0</v>
      </c>
      <c r="EH283" s="149">
        <f t="shared" si="722"/>
        <v>0</v>
      </c>
      <c r="EI283" s="149">
        <f t="shared" si="722"/>
        <v>0</v>
      </c>
      <c r="EJ283" s="149">
        <f t="shared" si="722"/>
        <v>0</v>
      </c>
      <c r="EK283" s="149">
        <f t="shared" si="722"/>
        <v>0</v>
      </c>
      <c r="EL283" s="149">
        <f t="shared" si="722"/>
        <v>0</v>
      </c>
      <c r="EM283" s="149">
        <f t="shared" si="722"/>
        <v>0</v>
      </c>
      <c r="EN283" s="149">
        <f t="shared" si="722"/>
        <v>0</v>
      </c>
      <c r="EO283" s="149">
        <f t="shared" si="722"/>
        <v>0</v>
      </c>
      <c r="EP283" s="149">
        <f t="shared" si="722"/>
        <v>0</v>
      </c>
      <c r="EQ283" s="149">
        <f t="shared" si="722"/>
        <v>0</v>
      </c>
      <c r="ER283" s="149">
        <f t="shared" si="722"/>
        <v>0</v>
      </c>
      <c r="ES283" s="149">
        <f t="shared" si="722"/>
        <v>0</v>
      </c>
      <c r="ET283" s="149">
        <f t="shared" ref="ET283:EV283" si="723">(ET$14&lt;$J283)*ES283*(1+$G283*($H283=ET$16))+(ET$14=$J283)*$M283*$E283+(ET$14&gt;$J283)*ES283*(1+$N283*($O283=ET$16))</f>
        <v>0</v>
      </c>
      <c r="EU283" s="149">
        <f t="shared" si="723"/>
        <v>0</v>
      </c>
      <c r="EV283" s="149">
        <f t="shared" si="723"/>
        <v>0</v>
      </c>
      <c r="EW283" s="149">
        <f t="shared" si="666"/>
        <v>0</v>
      </c>
      <c r="EX283" s="149">
        <f t="shared" si="667"/>
        <v>0</v>
      </c>
      <c r="EY283" s="149">
        <f t="shared" si="668"/>
        <v>0</v>
      </c>
      <c r="EZ283" s="149">
        <f t="shared" si="669"/>
        <v>0</v>
      </c>
      <c r="FA283" s="149">
        <f t="shared" si="670"/>
        <v>0</v>
      </c>
      <c r="FB283" s="149">
        <f t="shared" si="671"/>
        <v>0</v>
      </c>
    </row>
    <row r="284" spans="2:158" ht="11.25" customHeight="1" outlineLevel="1" x14ac:dyDescent="0.2">
      <c r="B284" s="177"/>
      <c r="C284" s="288">
        <f t="shared" si="655"/>
        <v>19</v>
      </c>
      <c r="D284" s="288">
        <f t="shared" si="655"/>
        <v>0</v>
      </c>
      <c r="E284" s="291">
        <f t="shared" si="655"/>
        <v>0</v>
      </c>
      <c r="F284" s="297"/>
      <c r="G284" s="385"/>
      <c r="H284" s="185">
        <f t="shared" si="656"/>
        <v>2</v>
      </c>
      <c r="I284" s="293">
        <f t="shared" si="656"/>
        <v>31</v>
      </c>
      <c r="J284" s="286">
        <f t="shared" si="657"/>
        <v>43404</v>
      </c>
      <c r="K284" s="297"/>
      <c r="L284" s="197">
        <f t="shared" si="658"/>
        <v>0</v>
      </c>
      <c r="M284" s="186">
        <f t="shared" si="659"/>
        <v>0</v>
      </c>
      <c r="N284" s="385"/>
      <c r="O284" s="185">
        <f t="shared" si="661"/>
        <v>10</v>
      </c>
      <c r="Q284" s="186"/>
      <c r="R284" s="186"/>
      <c r="S284" s="186"/>
      <c r="U284" s="149">
        <f t="shared" si="672"/>
        <v>0</v>
      </c>
      <c r="V284" s="149">
        <f t="shared" ref="V284:CG284" si="724">(V$14&lt;$J284)*U284*(1+$G284*($H284=V$16))+(V$14=$J284)*$M284*$E284+(V$14&gt;$J284)*U284*(1+$N284*($O284=V$16))</f>
        <v>0</v>
      </c>
      <c r="W284" s="149">
        <f t="shared" si="724"/>
        <v>0</v>
      </c>
      <c r="X284" s="149">
        <f t="shared" si="724"/>
        <v>0</v>
      </c>
      <c r="Y284" s="149">
        <f t="shared" si="724"/>
        <v>0</v>
      </c>
      <c r="Z284" s="149">
        <f t="shared" si="724"/>
        <v>0</v>
      </c>
      <c r="AA284" s="149">
        <f t="shared" si="724"/>
        <v>0</v>
      </c>
      <c r="AB284" s="149">
        <f t="shared" si="724"/>
        <v>0</v>
      </c>
      <c r="AC284" s="149">
        <f t="shared" si="724"/>
        <v>0</v>
      </c>
      <c r="AD284" s="149">
        <f t="shared" si="724"/>
        <v>0</v>
      </c>
      <c r="AE284" s="149">
        <f t="shared" si="724"/>
        <v>0</v>
      </c>
      <c r="AF284" s="149">
        <f t="shared" si="724"/>
        <v>0</v>
      </c>
      <c r="AG284" s="149">
        <f t="shared" si="724"/>
        <v>0</v>
      </c>
      <c r="AH284" s="149">
        <f t="shared" si="724"/>
        <v>0</v>
      </c>
      <c r="AI284" s="149">
        <f t="shared" si="724"/>
        <v>0</v>
      </c>
      <c r="AJ284" s="149">
        <f t="shared" si="724"/>
        <v>0</v>
      </c>
      <c r="AK284" s="149">
        <f t="shared" si="724"/>
        <v>0</v>
      </c>
      <c r="AL284" s="149">
        <f t="shared" si="724"/>
        <v>0</v>
      </c>
      <c r="AM284" s="149">
        <f t="shared" si="724"/>
        <v>0</v>
      </c>
      <c r="AN284" s="149">
        <f t="shared" si="724"/>
        <v>0</v>
      </c>
      <c r="AO284" s="149">
        <f t="shared" si="724"/>
        <v>0</v>
      </c>
      <c r="AP284" s="149">
        <f t="shared" si="724"/>
        <v>0</v>
      </c>
      <c r="AQ284" s="149">
        <f t="shared" si="724"/>
        <v>0</v>
      </c>
      <c r="AR284" s="149">
        <f t="shared" si="724"/>
        <v>0</v>
      </c>
      <c r="AS284" s="149">
        <f t="shared" si="724"/>
        <v>0</v>
      </c>
      <c r="AT284" s="149">
        <f t="shared" si="724"/>
        <v>0</v>
      </c>
      <c r="AU284" s="149">
        <f t="shared" si="724"/>
        <v>0</v>
      </c>
      <c r="AV284" s="149">
        <f t="shared" si="724"/>
        <v>0</v>
      </c>
      <c r="AW284" s="149">
        <f t="shared" si="724"/>
        <v>0</v>
      </c>
      <c r="AX284" s="149">
        <f t="shared" si="724"/>
        <v>0</v>
      </c>
      <c r="AY284" s="149">
        <f t="shared" si="724"/>
        <v>0</v>
      </c>
      <c r="AZ284" s="149">
        <f t="shared" si="724"/>
        <v>0</v>
      </c>
      <c r="BA284" s="149">
        <f t="shared" si="724"/>
        <v>0</v>
      </c>
      <c r="BB284" s="149">
        <f t="shared" si="724"/>
        <v>0</v>
      </c>
      <c r="BC284" s="149">
        <f t="shared" si="724"/>
        <v>0</v>
      </c>
      <c r="BD284" s="149">
        <f t="shared" si="724"/>
        <v>0</v>
      </c>
      <c r="BE284" s="149">
        <f t="shared" si="724"/>
        <v>0</v>
      </c>
      <c r="BF284" s="149">
        <f t="shared" si="724"/>
        <v>0</v>
      </c>
      <c r="BG284" s="149">
        <f t="shared" si="724"/>
        <v>0</v>
      </c>
      <c r="BH284" s="149">
        <f t="shared" si="724"/>
        <v>0</v>
      </c>
      <c r="BI284" s="149">
        <f t="shared" si="724"/>
        <v>0</v>
      </c>
      <c r="BJ284" s="149">
        <f t="shared" si="724"/>
        <v>0</v>
      </c>
      <c r="BK284" s="149">
        <f t="shared" si="724"/>
        <v>0</v>
      </c>
      <c r="BL284" s="149">
        <f t="shared" si="724"/>
        <v>0</v>
      </c>
      <c r="BM284" s="149">
        <f t="shared" si="724"/>
        <v>0</v>
      </c>
      <c r="BN284" s="149">
        <f t="shared" si="724"/>
        <v>0</v>
      </c>
      <c r="BO284" s="149">
        <f t="shared" si="724"/>
        <v>0</v>
      </c>
      <c r="BP284" s="149">
        <f t="shared" si="724"/>
        <v>0</v>
      </c>
      <c r="BQ284" s="149">
        <f t="shared" si="724"/>
        <v>0</v>
      </c>
      <c r="BR284" s="149">
        <f t="shared" si="724"/>
        <v>0</v>
      </c>
      <c r="BS284" s="149">
        <f t="shared" si="724"/>
        <v>0</v>
      </c>
      <c r="BT284" s="149">
        <f t="shared" si="724"/>
        <v>0</v>
      </c>
      <c r="BU284" s="149">
        <f t="shared" si="724"/>
        <v>0</v>
      </c>
      <c r="BV284" s="149">
        <f t="shared" si="724"/>
        <v>0</v>
      </c>
      <c r="BW284" s="149">
        <f t="shared" si="724"/>
        <v>0</v>
      </c>
      <c r="BX284" s="149">
        <f t="shared" si="724"/>
        <v>0</v>
      </c>
      <c r="BY284" s="149">
        <f t="shared" si="724"/>
        <v>0</v>
      </c>
      <c r="BZ284" s="149">
        <f t="shared" si="724"/>
        <v>0</v>
      </c>
      <c r="CA284" s="149">
        <f t="shared" si="724"/>
        <v>0</v>
      </c>
      <c r="CB284" s="149">
        <f t="shared" si="724"/>
        <v>0</v>
      </c>
      <c r="CC284" s="149">
        <f t="shared" si="724"/>
        <v>0</v>
      </c>
      <c r="CD284" s="149">
        <f t="shared" si="724"/>
        <v>0</v>
      </c>
      <c r="CE284" s="149">
        <f t="shared" si="724"/>
        <v>0</v>
      </c>
      <c r="CF284" s="149">
        <f t="shared" si="724"/>
        <v>0</v>
      </c>
      <c r="CG284" s="149">
        <f t="shared" si="724"/>
        <v>0</v>
      </c>
      <c r="CH284" s="149">
        <f t="shared" ref="CH284:ES284" si="725">(CH$14&lt;$J284)*CG284*(1+$G284*($H284=CH$16))+(CH$14=$J284)*$M284*$E284+(CH$14&gt;$J284)*CG284*(1+$N284*($O284=CH$16))</f>
        <v>0</v>
      </c>
      <c r="CI284" s="149">
        <f t="shared" si="725"/>
        <v>0</v>
      </c>
      <c r="CJ284" s="149">
        <f t="shared" si="725"/>
        <v>0</v>
      </c>
      <c r="CK284" s="149">
        <f t="shared" si="725"/>
        <v>0</v>
      </c>
      <c r="CL284" s="149">
        <f t="shared" si="725"/>
        <v>0</v>
      </c>
      <c r="CM284" s="149">
        <f t="shared" si="725"/>
        <v>0</v>
      </c>
      <c r="CN284" s="149">
        <f t="shared" si="725"/>
        <v>0</v>
      </c>
      <c r="CO284" s="149">
        <f t="shared" si="725"/>
        <v>0</v>
      </c>
      <c r="CP284" s="149">
        <f t="shared" si="725"/>
        <v>0</v>
      </c>
      <c r="CQ284" s="149">
        <f t="shared" si="725"/>
        <v>0</v>
      </c>
      <c r="CR284" s="149">
        <f t="shared" si="725"/>
        <v>0</v>
      </c>
      <c r="CS284" s="149">
        <f t="shared" si="725"/>
        <v>0</v>
      </c>
      <c r="CT284" s="149">
        <f t="shared" si="725"/>
        <v>0</v>
      </c>
      <c r="CU284" s="149">
        <f t="shared" si="725"/>
        <v>0</v>
      </c>
      <c r="CV284" s="149">
        <f t="shared" si="725"/>
        <v>0</v>
      </c>
      <c r="CW284" s="149">
        <f t="shared" si="725"/>
        <v>0</v>
      </c>
      <c r="CX284" s="149">
        <f t="shared" si="725"/>
        <v>0</v>
      </c>
      <c r="CY284" s="149">
        <f t="shared" si="725"/>
        <v>0</v>
      </c>
      <c r="CZ284" s="149">
        <f t="shared" si="725"/>
        <v>0</v>
      </c>
      <c r="DA284" s="149">
        <f t="shared" si="725"/>
        <v>0</v>
      </c>
      <c r="DB284" s="149">
        <f t="shared" si="725"/>
        <v>0</v>
      </c>
      <c r="DC284" s="149">
        <f t="shared" si="725"/>
        <v>0</v>
      </c>
      <c r="DD284" s="149">
        <f t="shared" si="725"/>
        <v>0</v>
      </c>
      <c r="DE284" s="149">
        <f t="shared" si="725"/>
        <v>0</v>
      </c>
      <c r="DF284" s="149">
        <f t="shared" si="725"/>
        <v>0</v>
      </c>
      <c r="DG284" s="149">
        <f t="shared" si="725"/>
        <v>0</v>
      </c>
      <c r="DH284" s="149">
        <f t="shared" si="725"/>
        <v>0</v>
      </c>
      <c r="DI284" s="149">
        <f t="shared" si="725"/>
        <v>0</v>
      </c>
      <c r="DJ284" s="149">
        <f t="shared" si="725"/>
        <v>0</v>
      </c>
      <c r="DK284" s="149">
        <f t="shared" si="725"/>
        <v>0</v>
      </c>
      <c r="DL284" s="149">
        <f t="shared" si="725"/>
        <v>0</v>
      </c>
      <c r="DM284" s="149">
        <f t="shared" si="725"/>
        <v>0</v>
      </c>
      <c r="DN284" s="149">
        <f t="shared" si="725"/>
        <v>0</v>
      </c>
      <c r="DO284" s="149">
        <f t="shared" si="725"/>
        <v>0</v>
      </c>
      <c r="DP284" s="149">
        <f t="shared" si="725"/>
        <v>0</v>
      </c>
      <c r="DQ284" s="149">
        <f t="shared" si="725"/>
        <v>0</v>
      </c>
      <c r="DR284" s="149">
        <f t="shared" si="725"/>
        <v>0</v>
      </c>
      <c r="DS284" s="149">
        <f t="shared" si="725"/>
        <v>0</v>
      </c>
      <c r="DT284" s="149">
        <f t="shared" si="725"/>
        <v>0</v>
      </c>
      <c r="DU284" s="149">
        <f t="shared" si="725"/>
        <v>0</v>
      </c>
      <c r="DV284" s="149">
        <f t="shared" si="725"/>
        <v>0</v>
      </c>
      <c r="DW284" s="149">
        <f t="shared" si="725"/>
        <v>0</v>
      </c>
      <c r="DX284" s="149">
        <f t="shared" si="725"/>
        <v>0</v>
      </c>
      <c r="DY284" s="149">
        <f t="shared" si="725"/>
        <v>0</v>
      </c>
      <c r="DZ284" s="149">
        <f t="shared" si="725"/>
        <v>0</v>
      </c>
      <c r="EA284" s="149">
        <f t="shared" si="725"/>
        <v>0</v>
      </c>
      <c r="EB284" s="149">
        <f t="shared" si="725"/>
        <v>0</v>
      </c>
      <c r="EC284" s="149">
        <f t="shared" si="725"/>
        <v>0</v>
      </c>
      <c r="ED284" s="149">
        <f t="shared" si="725"/>
        <v>0</v>
      </c>
      <c r="EE284" s="149">
        <f t="shared" si="725"/>
        <v>0</v>
      </c>
      <c r="EF284" s="149">
        <f t="shared" si="725"/>
        <v>0</v>
      </c>
      <c r="EG284" s="149">
        <f t="shared" si="725"/>
        <v>0</v>
      </c>
      <c r="EH284" s="149">
        <f t="shared" si="725"/>
        <v>0</v>
      </c>
      <c r="EI284" s="149">
        <f t="shared" si="725"/>
        <v>0</v>
      </c>
      <c r="EJ284" s="149">
        <f t="shared" si="725"/>
        <v>0</v>
      </c>
      <c r="EK284" s="149">
        <f t="shared" si="725"/>
        <v>0</v>
      </c>
      <c r="EL284" s="149">
        <f t="shared" si="725"/>
        <v>0</v>
      </c>
      <c r="EM284" s="149">
        <f t="shared" si="725"/>
        <v>0</v>
      </c>
      <c r="EN284" s="149">
        <f t="shared" si="725"/>
        <v>0</v>
      </c>
      <c r="EO284" s="149">
        <f t="shared" si="725"/>
        <v>0</v>
      </c>
      <c r="EP284" s="149">
        <f t="shared" si="725"/>
        <v>0</v>
      </c>
      <c r="EQ284" s="149">
        <f t="shared" si="725"/>
        <v>0</v>
      </c>
      <c r="ER284" s="149">
        <f t="shared" si="725"/>
        <v>0</v>
      </c>
      <c r="ES284" s="149">
        <f t="shared" si="725"/>
        <v>0</v>
      </c>
      <c r="ET284" s="149">
        <f t="shared" ref="ET284:EV284" si="726">(ET$14&lt;$J284)*ES284*(1+$G284*($H284=ET$16))+(ET$14=$J284)*$M284*$E284+(ET$14&gt;$J284)*ES284*(1+$N284*($O284=ET$16))</f>
        <v>0</v>
      </c>
      <c r="EU284" s="149">
        <f t="shared" si="726"/>
        <v>0</v>
      </c>
      <c r="EV284" s="149">
        <f t="shared" si="726"/>
        <v>0</v>
      </c>
      <c r="EW284" s="149">
        <f t="shared" si="666"/>
        <v>0</v>
      </c>
      <c r="EX284" s="149">
        <f t="shared" si="667"/>
        <v>0</v>
      </c>
      <c r="EY284" s="149">
        <f t="shared" si="668"/>
        <v>0</v>
      </c>
      <c r="EZ284" s="149">
        <f t="shared" si="669"/>
        <v>0</v>
      </c>
      <c r="FA284" s="149">
        <f t="shared" si="670"/>
        <v>0</v>
      </c>
      <c r="FB284" s="149">
        <f t="shared" si="671"/>
        <v>0</v>
      </c>
    </row>
    <row r="285" spans="2:158" ht="11.25" customHeight="1" outlineLevel="1" x14ac:dyDescent="0.2">
      <c r="B285" s="177"/>
      <c r="C285" s="288">
        <f t="shared" si="655"/>
        <v>20</v>
      </c>
      <c r="D285" s="288">
        <f t="shared" si="655"/>
        <v>0</v>
      </c>
      <c r="E285" s="291">
        <f t="shared" si="655"/>
        <v>0</v>
      </c>
      <c r="F285" s="297"/>
      <c r="G285" s="385"/>
      <c r="H285" s="185">
        <f t="shared" si="656"/>
        <v>2</v>
      </c>
      <c r="I285" s="293">
        <f t="shared" si="656"/>
        <v>31</v>
      </c>
      <c r="J285" s="286">
        <f t="shared" si="657"/>
        <v>43404</v>
      </c>
      <c r="K285" s="297"/>
      <c r="L285" s="197">
        <f t="shared" si="658"/>
        <v>0</v>
      </c>
      <c r="M285" s="186">
        <f t="shared" si="659"/>
        <v>0</v>
      </c>
      <c r="N285" s="385"/>
      <c r="O285" s="185">
        <f t="shared" si="661"/>
        <v>10</v>
      </c>
      <c r="Q285" s="186"/>
      <c r="R285" s="186"/>
      <c r="S285" s="186"/>
      <c r="U285" s="149">
        <f t="shared" si="672"/>
        <v>0</v>
      </c>
      <c r="V285" s="149">
        <f t="shared" ref="V285:CG285" si="727">(V$14&lt;$J285)*U285*(1+$G285*($H285=V$16))+(V$14=$J285)*$M285*$E285+(V$14&gt;$J285)*U285*(1+$N285*($O285=V$16))</f>
        <v>0</v>
      </c>
      <c r="W285" s="149">
        <f t="shared" si="727"/>
        <v>0</v>
      </c>
      <c r="X285" s="149">
        <f t="shared" si="727"/>
        <v>0</v>
      </c>
      <c r="Y285" s="149">
        <f t="shared" si="727"/>
        <v>0</v>
      </c>
      <c r="Z285" s="149">
        <f t="shared" si="727"/>
        <v>0</v>
      </c>
      <c r="AA285" s="149">
        <f t="shared" si="727"/>
        <v>0</v>
      </c>
      <c r="AB285" s="149">
        <f t="shared" si="727"/>
        <v>0</v>
      </c>
      <c r="AC285" s="149">
        <f t="shared" si="727"/>
        <v>0</v>
      </c>
      <c r="AD285" s="149">
        <f t="shared" si="727"/>
        <v>0</v>
      </c>
      <c r="AE285" s="149">
        <f t="shared" si="727"/>
        <v>0</v>
      </c>
      <c r="AF285" s="149">
        <f t="shared" si="727"/>
        <v>0</v>
      </c>
      <c r="AG285" s="149">
        <f t="shared" si="727"/>
        <v>0</v>
      </c>
      <c r="AH285" s="149">
        <f t="shared" si="727"/>
        <v>0</v>
      </c>
      <c r="AI285" s="149">
        <f t="shared" si="727"/>
        <v>0</v>
      </c>
      <c r="AJ285" s="149">
        <f t="shared" si="727"/>
        <v>0</v>
      </c>
      <c r="AK285" s="149">
        <f t="shared" si="727"/>
        <v>0</v>
      </c>
      <c r="AL285" s="149">
        <f t="shared" si="727"/>
        <v>0</v>
      </c>
      <c r="AM285" s="149">
        <f t="shared" si="727"/>
        <v>0</v>
      </c>
      <c r="AN285" s="149">
        <f t="shared" si="727"/>
        <v>0</v>
      </c>
      <c r="AO285" s="149">
        <f t="shared" si="727"/>
        <v>0</v>
      </c>
      <c r="AP285" s="149">
        <f t="shared" si="727"/>
        <v>0</v>
      </c>
      <c r="AQ285" s="149">
        <f t="shared" si="727"/>
        <v>0</v>
      </c>
      <c r="AR285" s="149">
        <f t="shared" si="727"/>
        <v>0</v>
      </c>
      <c r="AS285" s="149">
        <f t="shared" si="727"/>
        <v>0</v>
      </c>
      <c r="AT285" s="149">
        <f t="shared" si="727"/>
        <v>0</v>
      </c>
      <c r="AU285" s="149">
        <f t="shared" si="727"/>
        <v>0</v>
      </c>
      <c r="AV285" s="149">
        <f t="shared" si="727"/>
        <v>0</v>
      </c>
      <c r="AW285" s="149">
        <f t="shared" si="727"/>
        <v>0</v>
      </c>
      <c r="AX285" s="149">
        <f t="shared" si="727"/>
        <v>0</v>
      </c>
      <c r="AY285" s="149">
        <f t="shared" si="727"/>
        <v>0</v>
      </c>
      <c r="AZ285" s="149">
        <f t="shared" si="727"/>
        <v>0</v>
      </c>
      <c r="BA285" s="149">
        <f t="shared" si="727"/>
        <v>0</v>
      </c>
      <c r="BB285" s="149">
        <f t="shared" si="727"/>
        <v>0</v>
      </c>
      <c r="BC285" s="149">
        <f t="shared" si="727"/>
        <v>0</v>
      </c>
      <c r="BD285" s="149">
        <f t="shared" si="727"/>
        <v>0</v>
      </c>
      <c r="BE285" s="149">
        <f t="shared" si="727"/>
        <v>0</v>
      </c>
      <c r="BF285" s="149">
        <f t="shared" si="727"/>
        <v>0</v>
      </c>
      <c r="BG285" s="149">
        <f t="shared" si="727"/>
        <v>0</v>
      </c>
      <c r="BH285" s="149">
        <f t="shared" si="727"/>
        <v>0</v>
      </c>
      <c r="BI285" s="149">
        <f t="shared" si="727"/>
        <v>0</v>
      </c>
      <c r="BJ285" s="149">
        <f t="shared" si="727"/>
        <v>0</v>
      </c>
      <c r="BK285" s="149">
        <f t="shared" si="727"/>
        <v>0</v>
      </c>
      <c r="BL285" s="149">
        <f t="shared" si="727"/>
        <v>0</v>
      </c>
      <c r="BM285" s="149">
        <f t="shared" si="727"/>
        <v>0</v>
      </c>
      <c r="BN285" s="149">
        <f t="shared" si="727"/>
        <v>0</v>
      </c>
      <c r="BO285" s="149">
        <f t="shared" si="727"/>
        <v>0</v>
      </c>
      <c r="BP285" s="149">
        <f t="shared" si="727"/>
        <v>0</v>
      </c>
      <c r="BQ285" s="149">
        <f t="shared" si="727"/>
        <v>0</v>
      </c>
      <c r="BR285" s="149">
        <f t="shared" si="727"/>
        <v>0</v>
      </c>
      <c r="BS285" s="149">
        <f t="shared" si="727"/>
        <v>0</v>
      </c>
      <c r="BT285" s="149">
        <f t="shared" si="727"/>
        <v>0</v>
      </c>
      <c r="BU285" s="149">
        <f t="shared" si="727"/>
        <v>0</v>
      </c>
      <c r="BV285" s="149">
        <f t="shared" si="727"/>
        <v>0</v>
      </c>
      <c r="BW285" s="149">
        <f t="shared" si="727"/>
        <v>0</v>
      </c>
      <c r="BX285" s="149">
        <f t="shared" si="727"/>
        <v>0</v>
      </c>
      <c r="BY285" s="149">
        <f t="shared" si="727"/>
        <v>0</v>
      </c>
      <c r="BZ285" s="149">
        <f t="shared" si="727"/>
        <v>0</v>
      </c>
      <c r="CA285" s="149">
        <f t="shared" si="727"/>
        <v>0</v>
      </c>
      <c r="CB285" s="149">
        <f t="shared" si="727"/>
        <v>0</v>
      </c>
      <c r="CC285" s="149">
        <f t="shared" si="727"/>
        <v>0</v>
      </c>
      <c r="CD285" s="149">
        <f t="shared" si="727"/>
        <v>0</v>
      </c>
      <c r="CE285" s="149">
        <f t="shared" si="727"/>
        <v>0</v>
      </c>
      <c r="CF285" s="149">
        <f t="shared" si="727"/>
        <v>0</v>
      </c>
      <c r="CG285" s="149">
        <f t="shared" si="727"/>
        <v>0</v>
      </c>
      <c r="CH285" s="149">
        <f t="shared" ref="CH285:ES285" si="728">(CH$14&lt;$J285)*CG285*(1+$G285*($H285=CH$16))+(CH$14=$J285)*$M285*$E285+(CH$14&gt;$J285)*CG285*(1+$N285*($O285=CH$16))</f>
        <v>0</v>
      </c>
      <c r="CI285" s="149">
        <f t="shared" si="728"/>
        <v>0</v>
      </c>
      <c r="CJ285" s="149">
        <f t="shared" si="728"/>
        <v>0</v>
      </c>
      <c r="CK285" s="149">
        <f t="shared" si="728"/>
        <v>0</v>
      </c>
      <c r="CL285" s="149">
        <f t="shared" si="728"/>
        <v>0</v>
      </c>
      <c r="CM285" s="149">
        <f t="shared" si="728"/>
        <v>0</v>
      </c>
      <c r="CN285" s="149">
        <f t="shared" si="728"/>
        <v>0</v>
      </c>
      <c r="CO285" s="149">
        <f t="shared" si="728"/>
        <v>0</v>
      </c>
      <c r="CP285" s="149">
        <f t="shared" si="728"/>
        <v>0</v>
      </c>
      <c r="CQ285" s="149">
        <f t="shared" si="728"/>
        <v>0</v>
      </c>
      <c r="CR285" s="149">
        <f t="shared" si="728"/>
        <v>0</v>
      </c>
      <c r="CS285" s="149">
        <f t="shared" si="728"/>
        <v>0</v>
      </c>
      <c r="CT285" s="149">
        <f t="shared" si="728"/>
        <v>0</v>
      </c>
      <c r="CU285" s="149">
        <f t="shared" si="728"/>
        <v>0</v>
      </c>
      <c r="CV285" s="149">
        <f t="shared" si="728"/>
        <v>0</v>
      </c>
      <c r="CW285" s="149">
        <f t="shared" si="728"/>
        <v>0</v>
      </c>
      <c r="CX285" s="149">
        <f t="shared" si="728"/>
        <v>0</v>
      </c>
      <c r="CY285" s="149">
        <f t="shared" si="728"/>
        <v>0</v>
      </c>
      <c r="CZ285" s="149">
        <f t="shared" si="728"/>
        <v>0</v>
      </c>
      <c r="DA285" s="149">
        <f t="shared" si="728"/>
        <v>0</v>
      </c>
      <c r="DB285" s="149">
        <f t="shared" si="728"/>
        <v>0</v>
      </c>
      <c r="DC285" s="149">
        <f t="shared" si="728"/>
        <v>0</v>
      </c>
      <c r="DD285" s="149">
        <f t="shared" si="728"/>
        <v>0</v>
      </c>
      <c r="DE285" s="149">
        <f t="shared" si="728"/>
        <v>0</v>
      </c>
      <c r="DF285" s="149">
        <f t="shared" si="728"/>
        <v>0</v>
      </c>
      <c r="DG285" s="149">
        <f t="shared" si="728"/>
        <v>0</v>
      </c>
      <c r="DH285" s="149">
        <f t="shared" si="728"/>
        <v>0</v>
      </c>
      <c r="DI285" s="149">
        <f t="shared" si="728"/>
        <v>0</v>
      </c>
      <c r="DJ285" s="149">
        <f t="shared" si="728"/>
        <v>0</v>
      </c>
      <c r="DK285" s="149">
        <f t="shared" si="728"/>
        <v>0</v>
      </c>
      <c r="DL285" s="149">
        <f t="shared" si="728"/>
        <v>0</v>
      </c>
      <c r="DM285" s="149">
        <f t="shared" si="728"/>
        <v>0</v>
      </c>
      <c r="DN285" s="149">
        <f t="shared" si="728"/>
        <v>0</v>
      </c>
      <c r="DO285" s="149">
        <f t="shared" si="728"/>
        <v>0</v>
      </c>
      <c r="DP285" s="149">
        <f t="shared" si="728"/>
        <v>0</v>
      </c>
      <c r="DQ285" s="149">
        <f t="shared" si="728"/>
        <v>0</v>
      </c>
      <c r="DR285" s="149">
        <f t="shared" si="728"/>
        <v>0</v>
      </c>
      <c r="DS285" s="149">
        <f t="shared" si="728"/>
        <v>0</v>
      </c>
      <c r="DT285" s="149">
        <f t="shared" si="728"/>
        <v>0</v>
      </c>
      <c r="DU285" s="149">
        <f t="shared" si="728"/>
        <v>0</v>
      </c>
      <c r="DV285" s="149">
        <f t="shared" si="728"/>
        <v>0</v>
      </c>
      <c r="DW285" s="149">
        <f t="shared" si="728"/>
        <v>0</v>
      </c>
      <c r="DX285" s="149">
        <f t="shared" si="728"/>
        <v>0</v>
      </c>
      <c r="DY285" s="149">
        <f t="shared" si="728"/>
        <v>0</v>
      </c>
      <c r="DZ285" s="149">
        <f t="shared" si="728"/>
        <v>0</v>
      </c>
      <c r="EA285" s="149">
        <f t="shared" si="728"/>
        <v>0</v>
      </c>
      <c r="EB285" s="149">
        <f t="shared" si="728"/>
        <v>0</v>
      </c>
      <c r="EC285" s="149">
        <f t="shared" si="728"/>
        <v>0</v>
      </c>
      <c r="ED285" s="149">
        <f t="shared" si="728"/>
        <v>0</v>
      </c>
      <c r="EE285" s="149">
        <f t="shared" si="728"/>
        <v>0</v>
      </c>
      <c r="EF285" s="149">
        <f t="shared" si="728"/>
        <v>0</v>
      </c>
      <c r="EG285" s="149">
        <f t="shared" si="728"/>
        <v>0</v>
      </c>
      <c r="EH285" s="149">
        <f t="shared" si="728"/>
        <v>0</v>
      </c>
      <c r="EI285" s="149">
        <f t="shared" si="728"/>
        <v>0</v>
      </c>
      <c r="EJ285" s="149">
        <f t="shared" si="728"/>
        <v>0</v>
      </c>
      <c r="EK285" s="149">
        <f t="shared" si="728"/>
        <v>0</v>
      </c>
      <c r="EL285" s="149">
        <f t="shared" si="728"/>
        <v>0</v>
      </c>
      <c r="EM285" s="149">
        <f t="shared" si="728"/>
        <v>0</v>
      </c>
      <c r="EN285" s="149">
        <f t="shared" si="728"/>
        <v>0</v>
      </c>
      <c r="EO285" s="149">
        <f t="shared" si="728"/>
        <v>0</v>
      </c>
      <c r="EP285" s="149">
        <f t="shared" si="728"/>
        <v>0</v>
      </c>
      <c r="EQ285" s="149">
        <f t="shared" si="728"/>
        <v>0</v>
      </c>
      <c r="ER285" s="149">
        <f t="shared" si="728"/>
        <v>0</v>
      </c>
      <c r="ES285" s="149">
        <f t="shared" si="728"/>
        <v>0</v>
      </c>
      <c r="ET285" s="149">
        <f t="shared" ref="ET285:EV285" si="729">(ET$14&lt;$J285)*ES285*(1+$G285*($H285=ET$16))+(ET$14=$J285)*$M285*$E285+(ET$14&gt;$J285)*ES285*(1+$N285*($O285=ET$16))</f>
        <v>0</v>
      </c>
      <c r="EU285" s="149">
        <f t="shared" si="729"/>
        <v>0</v>
      </c>
      <c r="EV285" s="149">
        <f t="shared" si="729"/>
        <v>0</v>
      </c>
      <c r="EW285" s="149">
        <f t="shared" si="666"/>
        <v>0</v>
      </c>
      <c r="EX285" s="149">
        <f t="shared" si="667"/>
        <v>0</v>
      </c>
      <c r="EY285" s="149">
        <f t="shared" si="668"/>
        <v>0</v>
      </c>
      <c r="EZ285" s="149">
        <f t="shared" si="669"/>
        <v>0</v>
      </c>
      <c r="FA285" s="149">
        <f t="shared" si="670"/>
        <v>0</v>
      </c>
      <c r="FB285" s="149">
        <f t="shared" si="671"/>
        <v>0</v>
      </c>
    </row>
    <row r="286" spans="2:158" ht="11.25" customHeight="1" outlineLevel="1" x14ac:dyDescent="0.2">
      <c r="B286" s="177"/>
      <c r="C286" s="288">
        <f t="shared" ref="C286:E305" si="730">C44</f>
        <v>21</v>
      </c>
      <c r="D286" s="288">
        <f t="shared" si="730"/>
        <v>0</v>
      </c>
      <c r="E286" s="291">
        <f t="shared" si="730"/>
        <v>0</v>
      </c>
      <c r="F286" s="297"/>
      <c r="G286" s="385"/>
      <c r="H286" s="185">
        <f t="shared" ref="H286:I305" si="731">H185</f>
        <v>2</v>
      </c>
      <c r="I286" s="293">
        <f t="shared" si="731"/>
        <v>31</v>
      </c>
      <c r="J286" s="286">
        <f t="shared" si="657"/>
        <v>43404</v>
      </c>
      <c r="K286" s="297"/>
      <c r="L286" s="197">
        <f t="shared" si="658"/>
        <v>0</v>
      </c>
      <c r="M286" s="186">
        <f t="shared" ref="M286:M305" si="732">K286*(1+$L$263)^L286</f>
        <v>0</v>
      </c>
      <c r="N286" s="385"/>
      <c r="O286" s="185">
        <f t="shared" si="661"/>
        <v>10</v>
      </c>
      <c r="Q286" s="186"/>
      <c r="R286" s="186"/>
      <c r="S286" s="186"/>
      <c r="U286" s="149">
        <f t="shared" ref="U286:U305" si="733">$F286*$E286*(1+0%)</f>
        <v>0</v>
      </c>
      <c r="V286" s="149">
        <f t="shared" ref="V286:BA286" si="734">(V$14&lt;$J286)*U286*(1+$G286*($H286=V$16))+(V$14=$J286)*$M286*$E286+(V$14&gt;$J286)*U286*(1+$N286*($O286=V$16))</f>
        <v>0</v>
      </c>
      <c r="W286" s="149">
        <f t="shared" si="734"/>
        <v>0</v>
      </c>
      <c r="X286" s="149">
        <f t="shared" si="734"/>
        <v>0</v>
      </c>
      <c r="Y286" s="149">
        <f t="shared" si="734"/>
        <v>0</v>
      </c>
      <c r="Z286" s="149">
        <f t="shared" si="734"/>
        <v>0</v>
      </c>
      <c r="AA286" s="149">
        <f t="shared" si="734"/>
        <v>0</v>
      </c>
      <c r="AB286" s="149">
        <f t="shared" si="734"/>
        <v>0</v>
      </c>
      <c r="AC286" s="149">
        <f t="shared" si="734"/>
        <v>0</v>
      </c>
      <c r="AD286" s="149">
        <f t="shared" si="734"/>
        <v>0</v>
      </c>
      <c r="AE286" s="149">
        <f t="shared" si="734"/>
        <v>0</v>
      </c>
      <c r="AF286" s="149">
        <f t="shared" si="734"/>
        <v>0</v>
      </c>
      <c r="AG286" s="149">
        <f t="shared" si="734"/>
        <v>0</v>
      </c>
      <c r="AH286" s="149">
        <f t="shared" si="734"/>
        <v>0</v>
      </c>
      <c r="AI286" s="149">
        <f t="shared" si="734"/>
        <v>0</v>
      </c>
      <c r="AJ286" s="149">
        <f t="shared" si="734"/>
        <v>0</v>
      </c>
      <c r="AK286" s="149">
        <f t="shared" si="734"/>
        <v>0</v>
      </c>
      <c r="AL286" s="149">
        <f t="shared" si="734"/>
        <v>0</v>
      </c>
      <c r="AM286" s="149">
        <f t="shared" si="734"/>
        <v>0</v>
      </c>
      <c r="AN286" s="149">
        <f t="shared" si="734"/>
        <v>0</v>
      </c>
      <c r="AO286" s="149">
        <f t="shared" si="734"/>
        <v>0</v>
      </c>
      <c r="AP286" s="149">
        <f t="shared" si="734"/>
        <v>0</v>
      </c>
      <c r="AQ286" s="149">
        <f t="shared" si="734"/>
        <v>0</v>
      </c>
      <c r="AR286" s="149">
        <f t="shared" si="734"/>
        <v>0</v>
      </c>
      <c r="AS286" s="149">
        <f t="shared" si="734"/>
        <v>0</v>
      </c>
      <c r="AT286" s="149">
        <f t="shared" si="734"/>
        <v>0</v>
      </c>
      <c r="AU286" s="149">
        <f t="shared" si="734"/>
        <v>0</v>
      </c>
      <c r="AV286" s="149">
        <f t="shared" si="734"/>
        <v>0</v>
      </c>
      <c r="AW286" s="149">
        <f t="shared" si="734"/>
        <v>0</v>
      </c>
      <c r="AX286" s="149">
        <f t="shared" si="734"/>
        <v>0</v>
      </c>
      <c r="AY286" s="149">
        <f t="shared" si="734"/>
        <v>0</v>
      </c>
      <c r="AZ286" s="149">
        <f t="shared" si="734"/>
        <v>0</v>
      </c>
      <c r="BA286" s="149">
        <f t="shared" si="734"/>
        <v>0</v>
      </c>
      <c r="BB286" s="149">
        <f t="shared" ref="BB286:CG286" si="735">(BB$14&lt;$J286)*BA286*(1+$G286*($H286=BB$16))+(BB$14=$J286)*$M286*$E286+(BB$14&gt;$J286)*BA286*(1+$N286*($O286=BB$16))</f>
        <v>0</v>
      </c>
      <c r="BC286" s="149">
        <f t="shared" si="735"/>
        <v>0</v>
      </c>
      <c r="BD286" s="149">
        <f t="shared" si="735"/>
        <v>0</v>
      </c>
      <c r="BE286" s="149">
        <f t="shared" si="735"/>
        <v>0</v>
      </c>
      <c r="BF286" s="149">
        <f t="shared" si="735"/>
        <v>0</v>
      </c>
      <c r="BG286" s="149">
        <f t="shared" si="735"/>
        <v>0</v>
      </c>
      <c r="BH286" s="149">
        <f t="shared" si="735"/>
        <v>0</v>
      </c>
      <c r="BI286" s="149">
        <f t="shared" si="735"/>
        <v>0</v>
      </c>
      <c r="BJ286" s="149">
        <f t="shared" si="735"/>
        <v>0</v>
      </c>
      <c r="BK286" s="149">
        <f t="shared" si="735"/>
        <v>0</v>
      </c>
      <c r="BL286" s="149">
        <f t="shared" si="735"/>
        <v>0</v>
      </c>
      <c r="BM286" s="149">
        <f t="shared" si="735"/>
        <v>0</v>
      </c>
      <c r="BN286" s="149">
        <f t="shared" si="735"/>
        <v>0</v>
      </c>
      <c r="BO286" s="149">
        <f t="shared" si="735"/>
        <v>0</v>
      </c>
      <c r="BP286" s="149">
        <f t="shared" si="735"/>
        <v>0</v>
      </c>
      <c r="BQ286" s="149">
        <f t="shared" si="735"/>
        <v>0</v>
      </c>
      <c r="BR286" s="149">
        <f t="shared" si="735"/>
        <v>0</v>
      </c>
      <c r="BS286" s="149">
        <f t="shared" si="735"/>
        <v>0</v>
      </c>
      <c r="BT286" s="149">
        <f t="shared" si="735"/>
        <v>0</v>
      </c>
      <c r="BU286" s="149">
        <f t="shared" si="735"/>
        <v>0</v>
      </c>
      <c r="BV286" s="149">
        <f t="shared" si="735"/>
        <v>0</v>
      </c>
      <c r="BW286" s="149">
        <f t="shared" si="735"/>
        <v>0</v>
      </c>
      <c r="BX286" s="149">
        <f t="shared" si="735"/>
        <v>0</v>
      </c>
      <c r="BY286" s="149">
        <f t="shared" si="735"/>
        <v>0</v>
      </c>
      <c r="BZ286" s="149">
        <f t="shared" si="735"/>
        <v>0</v>
      </c>
      <c r="CA286" s="149">
        <f t="shared" si="735"/>
        <v>0</v>
      </c>
      <c r="CB286" s="149">
        <f t="shared" si="735"/>
        <v>0</v>
      </c>
      <c r="CC286" s="149">
        <f t="shared" si="735"/>
        <v>0</v>
      </c>
      <c r="CD286" s="149">
        <f t="shared" si="735"/>
        <v>0</v>
      </c>
      <c r="CE286" s="149">
        <f t="shared" si="735"/>
        <v>0</v>
      </c>
      <c r="CF286" s="149">
        <f t="shared" si="735"/>
        <v>0</v>
      </c>
      <c r="CG286" s="149">
        <f t="shared" si="735"/>
        <v>0</v>
      </c>
      <c r="CH286" s="149">
        <f t="shared" ref="CH286:DM286" si="736">(CH$14&lt;$J286)*CG286*(1+$G286*($H286=CH$16))+(CH$14=$J286)*$M286*$E286+(CH$14&gt;$J286)*CG286*(1+$N286*($O286=CH$16))</f>
        <v>0</v>
      </c>
      <c r="CI286" s="149">
        <f t="shared" si="736"/>
        <v>0</v>
      </c>
      <c r="CJ286" s="149">
        <f t="shared" si="736"/>
        <v>0</v>
      </c>
      <c r="CK286" s="149">
        <f t="shared" si="736"/>
        <v>0</v>
      </c>
      <c r="CL286" s="149">
        <f t="shared" si="736"/>
        <v>0</v>
      </c>
      <c r="CM286" s="149">
        <f t="shared" si="736"/>
        <v>0</v>
      </c>
      <c r="CN286" s="149">
        <f t="shared" si="736"/>
        <v>0</v>
      </c>
      <c r="CO286" s="149">
        <f t="shared" si="736"/>
        <v>0</v>
      </c>
      <c r="CP286" s="149">
        <f t="shared" si="736"/>
        <v>0</v>
      </c>
      <c r="CQ286" s="149">
        <f t="shared" si="736"/>
        <v>0</v>
      </c>
      <c r="CR286" s="149">
        <f t="shared" si="736"/>
        <v>0</v>
      </c>
      <c r="CS286" s="149">
        <f t="shared" si="736"/>
        <v>0</v>
      </c>
      <c r="CT286" s="149">
        <f t="shared" si="736"/>
        <v>0</v>
      </c>
      <c r="CU286" s="149">
        <f t="shared" si="736"/>
        <v>0</v>
      </c>
      <c r="CV286" s="149">
        <f t="shared" si="736"/>
        <v>0</v>
      </c>
      <c r="CW286" s="149">
        <f t="shared" si="736"/>
        <v>0</v>
      </c>
      <c r="CX286" s="149">
        <f t="shared" si="736"/>
        <v>0</v>
      </c>
      <c r="CY286" s="149">
        <f t="shared" si="736"/>
        <v>0</v>
      </c>
      <c r="CZ286" s="149">
        <f t="shared" si="736"/>
        <v>0</v>
      </c>
      <c r="DA286" s="149">
        <f t="shared" si="736"/>
        <v>0</v>
      </c>
      <c r="DB286" s="149">
        <f t="shared" si="736"/>
        <v>0</v>
      </c>
      <c r="DC286" s="149">
        <f t="shared" si="736"/>
        <v>0</v>
      </c>
      <c r="DD286" s="149">
        <f t="shared" si="736"/>
        <v>0</v>
      </c>
      <c r="DE286" s="149">
        <f t="shared" si="736"/>
        <v>0</v>
      </c>
      <c r="DF286" s="149">
        <f t="shared" si="736"/>
        <v>0</v>
      </c>
      <c r="DG286" s="149">
        <f t="shared" si="736"/>
        <v>0</v>
      </c>
      <c r="DH286" s="149">
        <f t="shared" si="736"/>
        <v>0</v>
      </c>
      <c r="DI286" s="149">
        <f t="shared" si="736"/>
        <v>0</v>
      </c>
      <c r="DJ286" s="149">
        <f t="shared" si="736"/>
        <v>0</v>
      </c>
      <c r="DK286" s="149">
        <f t="shared" si="736"/>
        <v>0</v>
      </c>
      <c r="DL286" s="149">
        <f t="shared" si="736"/>
        <v>0</v>
      </c>
      <c r="DM286" s="149">
        <f t="shared" si="736"/>
        <v>0</v>
      </c>
      <c r="DN286" s="149">
        <f t="shared" ref="DN286:EV286" si="737">(DN$14&lt;$J286)*DM286*(1+$G286*($H286=DN$16))+(DN$14=$J286)*$M286*$E286+(DN$14&gt;$J286)*DM286*(1+$N286*($O286=DN$16))</f>
        <v>0</v>
      </c>
      <c r="DO286" s="149">
        <f t="shared" si="737"/>
        <v>0</v>
      </c>
      <c r="DP286" s="149">
        <f t="shared" si="737"/>
        <v>0</v>
      </c>
      <c r="DQ286" s="149">
        <f t="shared" si="737"/>
        <v>0</v>
      </c>
      <c r="DR286" s="149">
        <f t="shared" si="737"/>
        <v>0</v>
      </c>
      <c r="DS286" s="149">
        <f t="shared" si="737"/>
        <v>0</v>
      </c>
      <c r="DT286" s="149">
        <f t="shared" si="737"/>
        <v>0</v>
      </c>
      <c r="DU286" s="149">
        <f t="shared" si="737"/>
        <v>0</v>
      </c>
      <c r="DV286" s="149">
        <f t="shared" si="737"/>
        <v>0</v>
      </c>
      <c r="DW286" s="149">
        <f t="shared" si="737"/>
        <v>0</v>
      </c>
      <c r="DX286" s="149">
        <f t="shared" si="737"/>
        <v>0</v>
      </c>
      <c r="DY286" s="149">
        <f t="shared" si="737"/>
        <v>0</v>
      </c>
      <c r="DZ286" s="149">
        <f t="shared" si="737"/>
        <v>0</v>
      </c>
      <c r="EA286" s="149">
        <f t="shared" si="737"/>
        <v>0</v>
      </c>
      <c r="EB286" s="149">
        <f t="shared" si="737"/>
        <v>0</v>
      </c>
      <c r="EC286" s="149">
        <f t="shared" si="737"/>
        <v>0</v>
      </c>
      <c r="ED286" s="149">
        <f t="shared" si="737"/>
        <v>0</v>
      </c>
      <c r="EE286" s="149">
        <f t="shared" si="737"/>
        <v>0</v>
      </c>
      <c r="EF286" s="149">
        <f t="shared" si="737"/>
        <v>0</v>
      </c>
      <c r="EG286" s="149">
        <f t="shared" si="737"/>
        <v>0</v>
      </c>
      <c r="EH286" s="149">
        <f t="shared" si="737"/>
        <v>0</v>
      </c>
      <c r="EI286" s="149">
        <f t="shared" si="737"/>
        <v>0</v>
      </c>
      <c r="EJ286" s="149">
        <f t="shared" si="737"/>
        <v>0</v>
      </c>
      <c r="EK286" s="149">
        <f t="shared" si="737"/>
        <v>0</v>
      </c>
      <c r="EL286" s="149">
        <f t="shared" si="737"/>
        <v>0</v>
      </c>
      <c r="EM286" s="149">
        <f t="shared" si="737"/>
        <v>0</v>
      </c>
      <c r="EN286" s="149">
        <f t="shared" si="737"/>
        <v>0</v>
      </c>
      <c r="EO286" s="149">
        <f t="shared" si="737"/>
        <v>0</v>
      </c>
      <c r="EP286" s="149">
        <f t="shared" si="737"/>
        <v>0</v>
      </c>
      <c r="EQ286" s="149">
        <f t="shared" si="737"/>
        <v>0</v>
      </c>
      <c r="ER286" s="149">
        <f t="shared" si="737"/>
        <v>0</v>
      </c>
      <c r="ES286" s="149">
        <f t="shared" si="737"/>
        <v>0</v>
      </c>
      <c r="ET286" s="149">
        <f t="shared" si="737"/>
        <v>0</v>
      </c>
      <c r="EU286" s="149">
        <f t="shared" si="737"/>
        <v>0</v>
      </c>
      <c r="EV286" s="149">
        <f t="shared" si="737"/>
        <v>0</v>
      </c>
      <c r="EW286" s="149">
        <f t="shared" si="666"/>
        <v>0</v>
      </c>
      <c r="EX286" s="149">
        <f t="shared" si="667"/>
        <v>0</v>
      </c>
      <c r="EY286" s="149">
        <f t="shared" si="668"/>
        <v>0</v>
      </c>
      <c r="EZ286" s="149">
        <f t="shared" si="669"/>
        <v>0</v>
      </c>
      <c r="FA286" s="149">
        <f t="shared" si="670"/>
        <v>0</v>
      </c>
      <c r="FB286" s="149">
        <f t="shared" si="671"/>
        <v>0</v>
      </c>
    </row>
    <row r="287" spans="2:158" ht="11.25" customHeight="1" outlineLevel="1" x14ac:dyDescent="0.2">
      <c r="B287" s="177"/>
      <c r="C287" s="288">
        <f t="shared" si="730"/>
        <v>22</v>
      </c>
      <c r="D287" s="288">
        <f t="shared" si="730"/>
        <v>0</v>
      </c>
      <c r="E287" s="291">
        <f t="shared" si="730"/>
        <v>0</v>
      </c>
      <c r="F287" s="297"/>
      <c r="G287" s="385"/>
      <c r="H287" s="185">
        <f t="shared" si="731"/>
        <v>2</v>
      </c>
      <c r="I287" s="293">
        <f t="shared" si="731"/>
        <v>31</v>
      </c>
      <c r="J287" s="286">
        <f t="shared" si="657"/>
        <v>43404</v>
      </c>
      <c r="K287" s="297"/>
      <c r="L287" s="197">
        <f t="shared" si="658"/>
        <v>0</v>
      </c>
      <c r="M287" s="186">
        <f t="shared" si="732"/>
        <v>0</v>
      </c>
      <c r="N287" s="385"/>
      <c r="O287" s="185">
        <f t="shared" si="661"/>
        <v>10</v>
      </c>
      <c r="Q287" s="186"/>
      <c r="R287" s="186"/>
      <c r="S287" s="186"/>
      <c r="U287" s="149">
        <f t="shared" si="733"/>
        <v>0</v>
      </c>
      <c r="V287" s="149">
        <f t="shared" ref="V287:BA287" si="738">(V$14&lt;$J287)*U287*(1+$G287*($H287=V$16))+(V$14=$J287)*$M287*$E287+(V$14&gt;$J287)*U287*(1+$N287*($O287=V$16))</f>
        <v>0</v>
      </c>
      <c r="W287" s="149">
        <f t="shared" si="738"/>
        <v>0</v>
      </c>
      <c r="X287" s="149">
        <f t="shared" si="738"/>
        <v>0</v>
      </c>
      <c r="Y287" s="149">
        <f t="shared" si="738"/>
        <v>0</v>
      </c>
      <c r="Z287" s="149">
        <f t="shared" si="738"/>
        <v>0</v>
      </c>
      <c r="AA287" s="149">
        <f t="shared" si="738"/>
        <v>0</v>
      </c>
      <c r="AB287" s="149">
        <f t="shared" si="738"/>
        <v>0</v>
      </c>
      <c r="AC287" s="149">
        <f t="shared" si="738"/>
        <v>0</v>
      </c>
      <c r="AD287" s="149">
        <f t="shared" si="738"/>
        <v>0</v>
      </c>
      <c r="AE287" s="149">
        <f t="shared" si="738"/>
        <v>0</v>
      </c>
      <c r="AF287" s="149">
        <f t="shared" si="738"/>
        <v>0</v>
      </c>
      <c r="AG287" s="149">
        <f t="shared" si="738"/>
        <v>0</v>
      </c>
      <c r="AH287" s="149">
        <f t="shared" si="738"/>
        <v>0</v>
      </c>
      <c r="AI287" s="149">
        <f t="shared" si="738"/>
        <v>0</v>
      </c>
      <c r="AJ287" s="149">
        <f t="shared" si="738"/>
        <v>0</v>
      </c>
      <c r="AK287" s="149">
        <f t="shared" si="738"/>
        <v>0</v>
      </c>
      <c r="AL287" s="149">
        <f t="shared" si="738"/>
        <v>0</v>
      </c>
      <c r="AM287" s="149">
        <f t="shared" si="738"/>
        <v>0</v>
      </c>
      <c r="AN287" s="149">
        <f t="shared" si="738"/>
        <v>0</v>
      </c>
      <c r="AO287" s="149">
        <f t="shared" si="738"/>
        <v>0</v>
      </c>
      <c r="AP287" s="149">
        <f t="shared" si="738"/>
        <v>0</v>
      </c>
      <c r="AQ287" s="149">
        <f t="shared" si="738"/>
        <v>0</v>
      </c>
      <c r="AR287" s="149">
        <f t="shared" si="738"/>
        <v>0</v>
      </c>
      <c r="AS287" s="149">
        <f t="shared" si="738"/>
        <v>0</v>
      </c>
      <c r="AT287" s="149">
        <f t="shared" si="738"/>
        <v>0</v>
      </c>
      <c r="AU287" s="149">
        <f t="shared" si="738"/>
        <v>0</v>
      </c>
      <c r="AV287" s="149">
        <f t="shared" si="738"/>
        <v>0</v>
      </c>
      <c r="AW287" s="149">
        <f t="shared" si="738"/>
        <v>0</v>
      </c>
      <c r="AX287" s="149">
        <f t="shared" si="738"/>
        <v>0</v>
      </c>
      <c r="AY287" s="149">
        <f t="shared" si="738"/>
        <v>0</v>
      </c>
      <c r="AZ287" s="149">
        <f t="shared" si="738"/>
        <v>0</v>
      </c>
      <c r="BA287" s="149">
        <f t="shared" si="738"/>
        <v>0</v>
      </c>
      <c r="BB287" s="149">
        <f t="shared" ref="BB287:CG287" si="739">(BB$14&lt;$J287)*BA287*(1+$G287*($H287=BB$16))+(BB$14=$J287)*$M287*$E287+(BB$14&gt;$J287)*BA287*(1+$N287*($O287=BB$16))</f>
        <v>0</v>
      </c>
      <c r="BC287" s="149">
        <f t="shared" si="739"/>
        <v>0</v>
      </c>
      <c r="BD287" s="149">
        <f t="shared" si="739"/>
        <v>0</v>
      </c>
      <c r="BE287" s="149">
        <f t="shared" si="739"/>
        <v>0</v>
      </c>
      <c r="BF287" s="149">
        <f t="shared" si="739"/>
        <v>0</v>
      </c>
      <c r="BG287" s="149">
        <f t="shared" si="739"/>
        <v>0</v>
      </c>
      <c r="BH287" s="149">
        <f t="shared" si="739"/>
        <v>0</v>
      </c>
      <c r="BI287" s="149">
        <f t="shared" si="739"/>
        <v>0</v>
      </c>
      <c r="BJ287" s="149">
        <f t="shared" si="739"/>
        <v>0</v>
      </c>
      <c r="BK287" s="149">
        <f t="shared" si="739"/>
        <v>0</v>
      </c>
      <c r="BL287" s="149">
        <f t="shared" si="739"/>
        <v>0</v>
      </c>
      <c r="BM287" s="149">
        <f t="shared" si="739"/>
        <v>0</v>
      </c>
      <c r="BN287" s="149">
        <f t="shared" si="739"/>
        <v>0</v>
      </c>
      <c r="BO287" s="149">
        <f t="shared" si="739"/>
        <v>0</v>
      </c>
      <c r="BP287" s="149">
        <f t="shared" si="739"/>
        <v>0</v>
      </c>
      <c r="BQ287" s="149">
        <f t="shared" si="739"/>
        <v>0</v>
      </c>
      <c r="BR287" s="149">
        <f t="shared" si="739"/>
        <v>0</v>
      </c>
      <c r="BS287" s="149">
        <f t="shared" si="739"/>
        <v>0</v>
      </c>
      <c r="BT287" s="149">
        <f t="shared" si="739"/>
        <v>0</v>
      </c>
      <c r="BU287" s="149">
        <f t="shared" si="739"/>
        <v>0</v>
      </c>
      <c r="BV287" s="149">
        <f t="shared" si="739"/>
        <v>0</v>
      </c>
      <c r="BW287" s="149">
        <f t="shared" si="739"/>
        <v>0</v>
      </c>
      <c r="BX287" s="149">
        <f t="shared" si="739"/>
        <v>0</v>
      </c>
      <c r="BY287" s="149">
        <f t="shared" si="739"/>
        <v>0</v>
      </c>
      <c r="BZ287" s="149">
        <f t="shared" si="739"/>
        <v>0</v>
      </c>
      <c r="CA287" s="149">
        <f t="shared" si="739"/>
        <v>0</v>
      </c>
      <c r="CB287" s="149">
        <f t="shared" si="739"/>
        <v>0</v>
      </c>
      <c r="CC287" s="149">
        <f t="shared" si="739"/>
        <v>0</v>
      </c>
      <c r="CD287" s="149">
        <f t="shared" si="739"/>
        <v>0</v>
      </c>
      <c r="CE287" s="149">
        <f t="shared" si="739"/>
        <v>0</v>
      </c>
      <c r="CF287" s="149">
        <f t="shared" si="739"/>
        <v>0</v>
      </c>
      <c r="CG287" s="149">
        <f t="shared" si="739"/>
        <v>0</v>
      </c>
      <c r="CH287" s="149">
        <f t="shared" ref="CH287:DM287" si="740">(CH$14&lt;$J287)*CG287*(1+$G287*($H287=CH$16))+(CH$14=$J287)*$M287*$E287+(CH$14&gt;$J287)*CG287*(1+$N287*($O287=CH$16))</f>
        <v>0</v>
      </c>
      <c r="CI287" s="149">
        <f t="shared" si="740"/>
        <v>0</v>
      </c>
      <c r="CJ287" s="149">
        <f t="shared" si="740"/>
        <v>0</v>
      </c>
      <c r="CK287" s="149">
        <f t="shared" si="740"/>
        <v>0</v>
      </c>
      <c r="CL287" s="149">
        <f t="shared" si="740"/>
        <v>0</v>
      </c>
      <c r="CM287" s="149">
        <f t="shared" si="740"/>
        <v>0</v>
      </c>
      <c r="CN287" s="149">
        <f t="shared" si="740"/>
        <v>0</v>
      </c>
      <c r="CO287" s="149">
        <f t="shared" si="740"/>
        <v>0</v>
      </c>
      <c r="CP287" s="149">
        <f t="shared" si="740"/>
        <v>0</v>
      </c>
      <c r="CQ287" s="149">
        <f t="shared" si="740"/>
        <v>0</v>
      </c>
      <c r="CR287" s="149">
        <f t="shared" si="740"/>
        <v>0</v>
      </c>
      <c r="CS287" s="149">
        <f t="shared" si="740"/>
        <v>0</v>
      </c>
      <c r="CT287" s="149">
        <f t="shared" si="740"/>
        <v>0</v>
      </c>
      <c r="CU287" s="149">
        <f t="shared" si="740"/>
        <v>0</v>
      </c>
      <c r="CV287" s="149">
        <f t="shared" si="740"/>
        <v>0</v>
      </c>
      <c r="CW287" s="149">
        <f t="shared" si="740"/>
        <v>0</v>
      </c>
      <c r="CX287" s="149">
        <f t="shared" si="740"/>
        <v>0</v>
      </c>
      <c r="CY287" s="149">
        <f t="shared" si="740"/>
        <v>0</v>
      </c>
      <c r="CZ287" s="149">
        <f t="shared" si="740"/>
        <v>0</v>
      </c>
      <c r="DA287" s="149">
        <f t="shared" si="740"/>
        <v>0</v>
      </c>
      <c r="DB287" s="149">
        <f t="shared" si="740"/>
        <v>0</v>
      </c>
      <c r="DC287" s="149">
        <f t="shared" si="740"/>
        <v>0</v>
      </c>
      <c r="DD287" s="149">
        <f t="shared" si="740"/>
        <v>0</v>
      </c>
      <c r="DE287" s="149">
        <f t="shared" si="740"/>
        <v>0</v>
      </c>
      <c r="DF287" s="149">
        <f t="shared" si="740"/>
        <v>0</v>
      </c>
      <c r="DG287" s="149">
        <f t="shared" si="740"/>
        <v>0</v>
      </c>
      <c r="DH287" s="149">
        <f t="shared" si="740"/>
        <v>0</v>
      </c>
      <c r="DI287" s="149">
        <f t="shared" si="740"/>
        <v>0</v>
      </c>
      <c r="DJ287" s="149">
        <f t="shared" si="740"/>
        <v>0</v>
      </c>
      <c r="DK287" s="149">
        <f t="shared" si="740"/>
        <v>0</v>
      </c>
      <c r="DL287" s="149">
        <f t="shared" si="740"/>
        <v>0</v>
      </c>
      <c r="DM287" s="149">
        <f t="shared" si="740"/>
        <v>0</v>
      </c>
      <c r="DN287" s="149">
        <f t="shared" ref="DN287:EV287" si="741">(DN$14&lt;$J287)*DM287*(1+$G287*($H287=DN$16))+(DN$14=$J287)*$M287*$E287+(DN$14&gt;$J287)*DM287*(1+$N287*($O287=DN$16))</f>
        <v>0</v>
      </c>
      <c r="DO287" s="149">
        <f t="shared" si="741"/>
        <v>0</v>
      </c>
      <c r="DP287" s="149">
        <f t="shared" si="741"/>
        <v>0</v>
      </c>
      <c r="DQ287" s="149">
        <f t="shared" si="741"/>
        <v>0</v>
      </c>
      <c r="DR287" s="149">
        <f t="shared" si="741"/>
        <v>0</v>
      </c>
      <c r="DS287" s="149">
        <f t="shared" si="741"/>
        <v>0</v>
      </c>
      <c r="DT287" s="149">
        <f t="shared" si="741"/>
        <v>0</v>
      </c>
      <c r="DU287" s="149">
        <f t="shared" si="741"/>
        <v>0</v>
      </c>
      <c r="DV287" s="149">
        <f t="shared" si="741"/>
        <v>0</v>
      </c>
      <c r="DW287" s="149">
        <f t="shared" si="741"/>
        <v>0</v>
      </c>
      <c r="DX287" s="149">
        <f t="shared" si="741"/>
        <v>0</v>
      </c>
      <c r="DY287" s="149">
        <f t="shared" si="741"/>
        <v>0</v>
      </c>
      <c r="DZ287" s="149">
        <f t="shared" si="741"/>
        <v>0</v>
      </c>
      <c r="EA287" s="149">
        <f t="shared" si="741"/>
        <v>0</v>
      </c>
      <c r="EB287" s="149">
        <f t="shared" si="741"/>
        <v>0</v>
      </c>
      <c r="EC287" s="149">
        <f t="shared" si="741"/>
        <v>0</v>
      </c>
      <c r="ED287" s="149">
        <f t="shared" si="741"/>
        <v>0</v>
      </c>
      <c r="EE287" s="149">
        <f t="shared" si="741"/>
        <v>0</v>
      </c>
      <c r="EF287" s="149">
        <f t="shared" si="741"/>
        <v>0</v>
      </c>
      <c r="EG287" s="149">
        <f t="shared" si="741"/>
        <v>0</v>
      </c>
      <c r="EH287" s="149">
        <f t="shared" si="741"/>
        <v>0</v>
      </c>
      <c r="EI287" s="149">
        <f t="shared" si="741"/>
        <v>0</v>
      </c>
      <c r="EJ287" s="149">
        <f t="shared" si="741"/>
        <v>0</v>
      </c>
      <c r="EK287" s="149">
        <f t="shared" si="741"/>
        <v>0</v>
      </c>
      <c r="EL287" s="149">
        <f t="shared" si="741"/>
        <v>0</v>
      </c>
      <c r="EM287" s="149">
        <f t="shared" si="741"/>
        <v>0</v>
      </c>
      <c r="EN287" s="149">
        <f t="shared" si="741"/>
        <v>0</v>
      </c>
      <c r="EO287" s="149">
        <f t="shared" si="741"/>
        <v>0</v>
      </c>
      <c r="EP287" s="149">
        <f t="shared" si="741"/>
        <v>0</v>
      </c>
      <c r="EQ287" s="149">
        <f t="shared" si="741"/>
        <v>0</v>
      </c>
      <c r="ER287" s="149">
        <f t="shared" si="741"/>
        <v>0</v>
      </c>
      <c r="ES287" s="149">
        <f t="shared" si="741"/>
        <v>0</v>
      </c>
      <c r="ET287" s="149">
        <f t="shared" si="741"/>
        <v>0</v>
      </c>
      <c r="EU287" s="149">
        <f t="shared" si="741"/>
        <v>0</v>
      </c>
      <c r="EV287" s="149">
        <f t="shared" si="741"/>
        <v>0</v>
      </c>
      <c r="EW287" s="149">
        <f t="shared" si="666"/>
        <v>0</v>
      </c>
      <c r="EX287" s="149">
        <f t="shared" si="667"/>
        <v>0</v>
      </c>
      <c r="EY287" s="149">
        <f t="shared" si="668"/>
        <v>0</v>
      </c>
      <c r="EZ287" s="149">
        <f t="shared" si="669"/>
        <v>0</v>
      </c>
      <c r="FA287" s="149">
        <f t="shared" si="670"/>
        <v>0</v>
      </c>
      <c r="FB287" s="149">
        <f t="shared" si="671"/>
        <v>0</v>
      </c>
    </row>
    <row r="288" spans="2:158" ht="11.25" customHeight="1" outlineLevel="1" x14ac:dyDescent="0.2">
      <c r="B288" s="177"/>
      <c r="C288" s="288">
        <f t="shared" si="730"/>
        <v>23</v>
      </c>
      <c r="D288" s="288">
        <f t="shared" si="730"/>
        <v>0</v>
      </c>
      <c r="E288" s="291">
        <f t="shared" si="730"/>
        <v>0</v>
      </c>
      <c r="F288" s="297"/>
      <c r="G288" s="385"/>
      <c r="H288" s="185">
        <f t="shared" si="731"/>
        <v>2</v>
      </c>
      <c r="I288" s="293">
        <f t="shared" si="731"/>
        <v>31</v>
      </c>
      <c r="J288" s="286">
        <f t="shared" si="657"/>
        <v>43404</v>
      </c>
      <c r="K288" s="297"/>
      <c r="L288" s="197">
        <f t="shared" si="658"/>
        <v>0</v>
      </c>
      <c r="M288" s="186">
        <f t="shared" si="732"/>
        <v>0</v>
      </c>
      <c r="N288" s="385"/>
      <c r="O288" s="185">
        <f t="shared" si="661"/>
        <v>10</v>
      </c>
      <c r="Q288" s="186"/>
      <c r="R288" s="186"/>
      <c r="S288" s="186"/>
      <c r="U288" s="149">
        <f t="shared" si="733"/>
        <v>0</v>
      </c>
      <c r="V288" s="149">
        <f t="shared" ref="V288:BA288" si="742">(V$14&lt;$J288)*U288*(1+$G288*($H288=V$16))+(V$14=$J288)*$M288*$E288+(V$14&gt;$J288)*U288*(1+$N288*($O288=V$16))</f>
        <v>0</v>
      </c>
      <c r="W288" s="149">
        <f t="shared" si="742"/>
        <v>0</v>
      </c>
      <c r="X288" s="149">
        <f t="shared" si="742"/>
        <v>0</v>
      </c>
      <c r="Y288" s="149">
        <f t="shared" si="742"/>
        <v>0</v>
      </c>
      <c r="Z288" s="149">
        <f t="shared" si="742"/>
        <v>0</v>
      </c>
      <c r="AA288" s="149">
        <f t="shared" si="742"/>
        <v>0</v>
      </c>
      <c r="AB288" s="149">
        <f t="shared" si="742"/>
        <v>0</v>
      </c>
      <c r="AC288" s="149">
        <f t="shared" si="742"/>
        <v>0</v>
      </c>
      <c r="AD288" s="149">
        <f t="shared" si="742"/>
        <v>0</v>
      </c>
      <c r="AE288" s="149">
        <f t="shared" si="742"/>
        <v>0</v>
      </c>
      <c r="AF288" s="149">
        <f t="shared" si="742"/>
        <v>0</v>
      </c>
      <c r="AG288" s="149">
        <f t="shared" si="742"/>
        <v>0</v>
      </c>
      <c r="AH288" s="149">
        <f t="shared" si="742"/>
        <v>0</v>
      </c>
      <c r="AI288" s="149">
        <f t="shared" si="742"/>
        <v>0</v>
      </c>
      <c r="AJ288" s="149">
        <f t="shared" si="742"/>
        <v>0</v>
      </c>
      <c r="AK288" s="149">
        <f t="shared" si="742"/>
        <v>0</v>
      </c>
      <c r="AL288" s="149">
        <f t="shared" si="742"/>
        <v>0</v>
      </c>
      <c r="AM288" s="149">
        <f t="shared" si="742"/>
        <v>0</v>
      </c>
      <c r="AN288" s="149">
        <f t="shared" si="742"/>
        <v>0</v>
      </c>
      <c r="AO288" s="149">
        <f t="shared" si="742"/>
        <v>0</v>
      </c>
      <c r="AP288" s="149">
        <f t="shared" si="742"/>
        <v>0</v>
      </c>
      <c r="AQ288" s="149">
        <f t="shared" si="742"/>
        <v>0</v>
      </c>
      <c r="AR288" s="149">
        <f t="shared" si="742"/>
        <v>0</v>
      </c>
      <c r="AS288" s="149">
        <f t="shared" si="742"/>
        <v>0</v>
      </c>
      <c r="AT288" s="149">
        <f t="shared" si="742"/>
        <v>0</v>
      </c>
      <c r="AU288" s="149">
        <f t="shared" si="742"/>
        <v>0</v>
      </c>
      <c r="AV288" s="149">
        <f t="shared" si="742"/>
        <v>0</v>
      </c>
      <c r="AW288" s="149">
        <f t="shared" si="742"/>
        <v>0</v>
      </c>
      <c r="AX288" s="149">
        <f t="shared" si="742"/>
        <v>0</v>
      </c>
      <c r="AY288" s="149">
        <f t="shared" si="742"/>
        <v>0</v>
      </c>
      <c r="AZ288" s="149">
        <f t="shared" si="742"/>
        <v>0</v>
      </c>
      <c r="BA288" s="149">
        <f t="shared" si="742"/>
        <v>0</v>
      </c>
      <c r="BB288" s="149">
        <f t="shared" ref="BB288:CG288" si="743">(BB$14&lt;$J288)*BA288*(1+$G288*($H288=BB$16))+(BB$14=$J288)*$M288*$E288+(BB$14&gt;$J288)*BA288*(1+$N288*($O288=BB$16))</f>
        <v>0</v>
      </c>
      <c r="BC288" s="149">
        <f t="shared" si="743"/>
        <v>0</v>
      </c>
      <c r="BD288" s="149">
        <f t="shared" si="743"/>
        <v>0</v>
      </c>
      <c r="BE288" s="149">
        <f t="shared" si="743"/>
        <v>0</v>
      </c>
      <c r="BF288" s="149">
        <f t="shared" si="743"/>
        <v>0</v>
      </c>
      <c r="BG288" s="149">
        <f t="shared" si="743"/>
        <v>0</v>
      </c>
      <c r="BH288" s="149">
        <f t="shared" si="743"/>
        <v>0</v>
      </c>
      <c r="BI288" s="149">
        <f t="shared" si="743"/>
        <v>0</v>
      </c>
      <c r="BJ288" s="149">
        <f t="shared" si="743"/>
        <v>0</v>
      </c>
      <c r="BK288" s="149">
        <f t="shared" si="743"/>
        <v>0</v>
      </c>
      <c r="BL288" s="149">
        <f t="shared" si="743"/>
        <v>0</v>
      </c>
      <c r="BM288" s="149">
        <f t="shared" si="743"/>
        <v>0</v>
      </c>
      <c r="BN288" s="149">
        <f t="shared" si="743"/>
        <v>0</v>
      </c>
      <c r="BO288" s="149">
        <f t="shared" si="743"/>
        <v>0</v>
      </c>
      <c r="BP288" s="149">
        <f t="shared" si="743"/>
        <v>0</v>
      </c>
      <c r="BQ288" s="149">
        <f t="shared" si="743"/>
        <v>0</v>
      </c>
      <c r="BR288" s="149">
        <f t="shared" si="743"/>
        <v>0</v>
      </c>
      <c r="BS288" s="149">
        <f t="shared" si="743"/>
        <v>0</v>
      </c>
      <c r="BT288" s="149">
        <f t="shared" si="743"/>
        <v>0</v>
      </c>
      <c r="BU288" s="149">
        <f t="shared" si="743"/>
        <v>0</v>
      </c>
      <c r="BV288" s="149">
        <f t="shared" si="743"/>
        <v>0</v>
      </c>
      <c r="BW288" s="149">
        <f t="shared" si="743"/>
        <v>0</v>
      </c>
      <c r="BX288" s="149">
        <f t="shared" si="743"/>
        <v>0</v>
      </c>
      <c r="BY288" s="149">
        <f t="shared" si="743"/>
        <v>0</v>
      </c>
      <c r="BZ288" s="149">
        <f t="shared" si="743"/>
        <v>0</v>
      </c>
      <c r="CA288" s="149">
        <f t="shared" si="743"/>
        <v>0</v>
      </c>
      <c r="CB288" s="149">
        <f t="shared" si="743"/>
        <v>0</v>
      </c>
      <c r="CC288" s="149">
        <f t="shared" si="743"/>
        <v>0</v>
      </c>
      <c r="CD288" s="149">
        <f t="shared" si="743"/>
        <v>0</v>
      </c>
      <c r="CE288" s="149">
        <f t="shared" si="743"/>
        <v>0</v>
      </c>
      <c r="CF288" s="149">
        <f t="shared" si="743"/>
        <v>0</v>
      </c>
      <c r="CG288" s="149">
        <f t="shared" si="743"/>
        <v>0</v>
      </c>
      <c r="CH288" s="149">
        <f t="shared" ref="CH288:DM288" si="744">(CH$14&lt;$J288)*CG288*(1+$G288*($H288=CH$16))+(CH$14=$J288)*$M288*$E288+(CH$14&gt;$J288)*CG288*(1+$N288*($O288=CH$16))</f>
        <v>0</v>
      </c>
      <c r="CI288" s="149">
        <f t="shared" si="744"/>
        <v>0</v>
      </c>
      <c r="CJ288" s="149">
        <f t="shared" si="744"/>
        <v>0</v>
      </c>
      <c r="CK288" s="149">
        <f t="shared" si="744"/>
        <v>0</v>
      </c>
      <c r="CL288" s="149">
        <f t="shared" si="744"/>
        <v>0</v>
      </c>
      <c r="CM288" s="149">
        <f t="shared" si="744"/>
        <v>0</v>
      </c>
      <c r="CN288" s="149">
        <f t="shared" si="744"/>
        <v>0</v>
      </c>
      <c r="CO288" s="149">
        <f t="shared" si="744"/>
        <v>0</v>
      </c>
      <c r="CP288" s="149">
        <f t="shared" si="744"/>
        <v>0</v>
      </c>
      <c r="CQ288" s="149">
        <f t="shared" si="744"/>
        <v>0</v>
      </c>
      <c r="CR288" s="149">
        <f t="shared" si="744"/>
        <v>0</v>
      </c>
      <c r="CS288" s="149">
        <f t="shared" si="744"/>
        <v>0</v>
      </c>
      <c r="CT288" s="149">
        <f t="shared" si="744"/>
        <v>0</v>
      </c>
      <c r="CU288" s="149">
        <f t="shared" si="744"/>
        <v>0</v>
      </c>
      <c r="CV288" s="149">
        <f t="shared" si="744"/>
        <v>0</v>
      </c>
      <c r="CW288" s="149">
        <f t="shared" si="744"/>
        <v>0</v>
      </c>
      <c r="CX288" s="149">
        <f t="shared" si="744"/>
        <v>0</v>
      </c>
      <c r="CY288" s="149">
        <f t="shared" si="744"/>
        <v>0</v>
      </c>
      <c r="CZ288" s="149">
        <f t="shared" si="744"/>
        <v>0</v>
      </c>
      <c r="DA288" s="149">
        <f t="shared" si="744"/>
        <v>0</v>
      </c>
      <c r="DB288" s="149">
        <f t="shared" si="744"/>
        <v>0</v>
      </c>
      <c r="DC288" s="149">
        <f t="shared" si="744"/>
        <v>0</v>
      </c>
      <c r="DD288" s="149">
        <f t="shared" si="744"/>
        <v>0</v>
      </c>
      <c r="DE288" s="149">
        <f t="shared" si="744"/>
        <v>0</v>
      </c>
      <c r="DF288" s="149">
        <f t="shared" si="744"/>
        <v>0</v>
      </c>
      <c r="DG288" s="149">
        <f t="shared" si="744"/>
        <v>0</v>
      </c>
      <c r="DH288" s="149">
        <f t="shared" si="744"/>
        <v>0</v>
      </c>
      <c r="DI288" s="149">
        <f t="shared" si="744"/>
        <v>0</v>
      </c>
      <c r="DJ288" s="149">
        <f t="shared" si="744"/>
        <v>0</v>
      </c>
      <c r="DK288" s="149">
        <f t="shared" si="744"/>
        <v>0</v>
      </c>
      <c r="DL288" s="149">
        <f t="shared" si="744"/>
        <v>0</v>
      </c>
      <c r="DM288" s="149">
        <f t="shared" si="744"/>
        <v>0</v>
      </c>
      <c r="DN288" s="149">
        <f t="shared" ref="DN288:EV288" si="745">(DN$14&lt;$J288)*DM288*(1+$G288*($H288=DN$16))+(DN$14=$J288)*$M288*$E288+(DN$14&gt;$J288)*DM288*(1+$N288*($O288=DN$16))</f>
        <v>0</v>
      </c>
      <c r="DO288" s="149">
        <f t="shared" si="745"/>
        <v>0</v>
      </c>
      <c r="DP288" s="149">
        <f t="shared" si="745"/>
        <v>0</v>
      </c>
      <c r="DQ288" s="149">
        <f t="shared" si="745"/>
        <v>0</v>
      </c>
      <c r="DR288" s="149">
        <f t="shared" si="745"/>
        <v>0</v>
      </c>
      <c r="DS288" s="149">
        <f t="shared" si="745"/>
        <v>0</v>
      </c>
      <c r="DT288" s="149">
        <f t="shared" si="745"/>
        <v>0</v>
      </c>
      <c r="DU288" s="149">
        <f t="shared" si="745"/>
        <v>0</v>
      </c>
      <c r="DV288" s="149">
        <f t="shared" si="745"/>
        <v>0</v>
      </c>
      <c r="DW288" s="149">
        <f t="shared" si="745"/>
        <v>0</v>
      </c>
      <c r="DX288" s="149">
        <f t="shared" si="745"/>
        <v>0</v>
      </c>
      <c r="DY288" s="149">
        <f t="shared" si="745"/>
        <v>0</v>
      </c>
      <c r="DZ288" s="149">
        <f t="shared" si="745"/>
        <v>0</v>
      </c>
      <c r="EA288" s="149">
        <f t="shared" si="745"/>
        <v>0</v>
      </c>
      <c r="EB288" s="149">
        <f t="shared" si="745"/>
        <v>0</v>
      </c>
      <c r="EC288" s="149">
        <f t="shared" si="745"/>
        <v>0</v>
      </c>
      <c r="ED288" s="149">
        <f t="shared" si="745"/>
        <v>0</v>
      </c>
      <c r="EE288" s="149">
        <f t="shared" si="745"/>
        <v>0</v>
      </c>
      <c r="EF288" s="149">
        <f t="shared" si="745"/>
        <v>0</v>
      </c>
      <c r="EG288" s="149">
        <f t="shared" si="745"/>
        <v>0</v>
      </c>
      <c r="EH288" s="149">
        <f t="shared" si="745"/>
        <v>0</v>
      </c>
      <c r="EI288" s="149">
        <f t="shared" si="745"/>
        <v>0</v>
      </c>
      <c r="EJ288" s="149">
        <f t="shared" si="745"/>
        <v>0</v>
      </c>
      <c r="EK288" s="149">
        <f t="shared" si="745"/>
        <v>0</v>
      </c>
      <c r="EL288" s="149">
        <f t="shared" si="745"/>
        <v>0</v>
      </c>
      <c r="EM288" s="149">
        <f t="shared" si="745"/>
        <v>0</v>
      </c>
      <c r="EN288" s="149">
        <f t="shared" si="745"/>
        <v>0</v>
      </c>
      <c r="EO288" s="149">
        <f t="shared" si="745"/>
        <v>0</v>
      </c>
      <c r="EP288" s="149">
        <f t="shared" si="745"/>
        <v>0</v>
      </c>
      <c r="EQ288" s="149">
        <f t="shared" si="745"/>
        <v>0</v>
      </c>
      <c r="ER288" s="149">
        <f t="shared" si="745"/>
        <v>0</v>
      </c>
      <c r="ES288" s="149">
        <f t="shared" si="745"/>
        <v>0</v>
      </c>
      <c r="ET288" s="149">
        <f t="shared" si="745"/>
        <v>0</v>
      </c>
      <c r="EU288" s="149">
        <f t="shared" si="745"/>
        <v>0</v>
      </c>
      <c r="EV288" s="149">
        <f t="shared" si="745"/>
        <v>0</v>
      </c>
      <c r="EW288" s="149">
        <f t="shared" si="666"/>
        <v>0</v>
      </c>
      <c r="EX288" s="149">
        <f t="shared" si="667"/>
        <v>0</v>
      </c>
      <c r="EY288" s="149">
        <f t="shared" si="668"/>
        <v>0</v>
      </c>
      <c r="EZ288" s="149">
        <f t="shared" si="669"/>
        <v>0</v>
      </c>
      <c r="FA288" s="149">
        <f t="shared" si="670"/>
        <v>0</v>
      </c>
      <c r="FB288" s="149">
        <f t="shared" si="671"/>
        <v>0</v>
      </c>
    </row>
    <row r="289" spans="2:158" ht="11.25" customHeight="1" outlineLevel="1" x14ac:dyDescent="0.2">
      <c r="B289" s="177"/>
      <c r="C289" s="288">
        <f t="shared" si="730"/>
        <v>24</v>
      </c>
      <c r="D289" s="288">
        <f t="shared" si="730"/>
        <v>0</v>
      </c>
      <c r="E289" s="291">
        <f t="shared" si="730"/>
        <v>0</v>
      </c>
      <c r="F289" s="297"/>
      <c r="G289" s="385"/>
      <c r="H289" s="185">
        <f t="shared" si="731"/>
        <v>2</v>
      </c>
      <c r="I289" s="293">
        <f t="shared" si="731"/>
        <v>31</v>
      </c>
      <c r="J289" s="286">
        <f t="shared" si="657"/>
        <v>43404</v>
      </c>
      <c r="K289" s="297"/>
      <c r="L289" s="197">
        <f t="shared" si="658"/>
        <v>0</v>
      </c>
      <c r="M289" s="186">
        <f t="shared" si="732"/>
        <v>0</v>
      </c>
      <c r="N289" s="385"/>
      <c r="O289" s="185">
        <f t="shared" si="661"/>
        <v>10</v>
      </c>
      <c r="Q289" s="186"/>
      <c r="R289" s="186"/>
      <c r="S289" s="186"/>
      <c r="U289" s="149">
        <f t="shared" si="733"/>
        <v>0</v>
      </c>
      <c r="V289" s="149">
        <f t="shared" ref="V289:BA289" si="746">(V$14&lt;$J289)*U289*(1+$G289*($H289=V$16))+(V$14=$J289)*$M289*$E289+(V$14&gt;$J289)*U289*(1+$N289*($O289=V$16))</f>
        <v>0</v>
      </c>
      <c r="W289" s="149">
        <f t="shared" si="746"/>
        <v>0</v>
      </c>
      <c r="X289" s="149">
        <f t="shared" si="746"/>
        <v>0</v>
      </c>
      <c r="Y289" s="149">
        <f t="shared" si="746"/>
        <v>0</v>
      </c>
      <c r="Z289" s="149">
        <f t="shared" si="746"/>
        <v>0</v>
      </c>
      <c r="AA289" s="149">
        <f t="shared" si="746"/>
        <v>0</v>
      </c>
      <c r="AB289" s="149">
        <f t="shared" si="746"/>
        <v>0</v>
      </c>
      <c r="AC289" s="149">
        <f t="shared" si="746"/>
        <v>0</v>
      </c>
      <c r="AD289" s="149">
        <f t="shared" si="746"/>
        <v>0</v>
      </c>
      <c r="AE289" s="149">
        <f t="shared" si="746"/>
        <v>0</v>
      </c>
      <c r="AF289" s="149">
        <f t="shared" si="746"/>
        <v>0</v>
      </c>
      <c r="AG289" s="149">
        <f t="shared" si="746"/>
        <v>0</v>
      </c>
      <c r="AH289" s="149">
        <f t="shared" si="746"/>
        <v>0</v>
      </c>
      <c r="AI289" s="149">
        <f t="shared" si="746"/>
        <v>0</v>
      </c>
      <c r="AJ289" s="149">
        <f t="shared" si="746"/>
        <v>0</v>
      </c>
      <c r="AK289" s="149">
        <f t="shared" si="746"/>
        <v>0</v>
      </c>
      <c r="AL289" s="149">
        <f t="shared" si="746"/>
        <v>0</v>
      </c>
      <c r="AM289" s="149">
        <f t="shared" si="746"/>
        <v>0</v>
      </c>
      <c r="AN289" s="149">
        <f t="shared" si="746"/>
        <v>0</v>
      </c>
      <c r="AO289" s="149">
        <f t="shared" si="746"/>
        <v>0</v>
      </c>
      <c r="AP289" s="149">
        <f t="shared" si="746"/>
        <v>0</v>
      </c>
      <c r="AQ289" s="149">
        <f t="shared" si="746"/>
        <v>0</v>
      </c>
      <c r="AR289" s="149">
        <f t="shared" si="746"/>
        <v>0</v>
      </c>
      <c r="AS289" s="149">
        <f t="shared" si="746"/>
        <v>0</v>
      </c>
      <c r="AT289" s="149">
        <f t="shared" si="746"/>
        <v>0</v>
      </c>
      <c r="AU289" s="149">
        <f t="shared" si="746"/>
        <v>0</v>
      </c>
      <c r="AV289" s="149">
        <f t="shared" si="746"/>
        <v>0</v>
      </c>
      <c r="AW289" s="149">
        <f t="shared" si="746"/>
        <v>0</v>
      </c>
      <c r="AX289" s="149">
        <f t="shared" si="746"/>
        <v>0</v>
      </c>
      <c r="AY289" s="149">
        <f t="shared" si="746"/>
        <v>0</v>
      </c>
      <c r="AZ289" s="149">
        <f t="shared" si="746"/>
        <v>0</v>
      </c>
      <c r="BA289" s="149">
        <f t="shared" si="746"/>
        <v>0</v>
      </c>
      <c r="BB289" s="149">
        <f t="shared" ref="BB289:CG289" si="747">(BB$14&lt;$J289)*BA289*(1+$G289*($H289=BB$16))+(BB$14=$J289)*$M289*$E289+(BB$14&gt;$J289)*BA289*(1+$N289*($O289=BB$16))</f>
        <v>0</v>
      </c>
      <c r="BC289" s="149">
        <f t="shared" si="747"/>
        <v>0</v>
      </c>
      <c r="BD289" s="149">
        <f t="shared" si="747"/>
        <v>0</v>
      </c>
      <c r="BE289" s="149">
        <f t="shared" si="747"/>
        <v>0</v>
      </c>
      <c r="BF289" s="149">
        <f t="shared" si="747"/>
        <v>0</v>
      </c>
      <c r="BG289" s="149">
        <f t="shared" si="747"/>
        <v>0</v>
      </c>
      <c r="BH289" s="149">
        <f t="shared" si="747"/>
        <v>0</v>
      </c>
      <c r="BI289" s="149">
        <f t="shared" si="747"/>
        <v>0</v>
      </c>
      <c r="BJ289" s="149">
        <f t="shared" si="747"/>
        <v>0</v>
      </c>
      <c r="BK289" s="149">
        <f t="shared" si="747"/>
        <v>0</v>
      </c>
      <c r="BL289" s="149">
        <f t="shared" si="747"/>
        <v>0</v>
      </c>
      <c r="BM289" s="149">
        <f t="shared" si="747"/>
        <v>0</v>
      </c>
      <c r="BN289" s="149">
        <f t="shared" si="747"/>
        <v>0</v>
      </c>
      <c r="BO289" s="149">
        <f t="shared" si="747"/>
        <v>0</v>
      </c>
      <c r="BP289" s="149">
        <f t="shared" si="747"/>
        <v>0</v>
      </c>
      <c r="BQ289" s="149">
        <f t="shared" si="747"/>
        <v>0</v>
      </c>
      <c r="BR289" s="149">
        <f t="shared" si="747"/>
        <v>0</v>
      </c>
      <c r="BS289" s="149">
        <f t="shared" si="747"/>
        <v>0</v>
      </c>
      <c r="BT289" s="149">
        <f t="shared" si="747"/>
        <v>0</v>
      </c>
      <c r="BU289" s="149">
        <f t="shared" si="747"/>
        <v>0</v>
      </c>
      <c r="BV289" s="149">
        <f t="shared" si="747"/>
        <v>0</v>
      </c>
      <c r="BW289" s="149">
        <f t="shared" si="747"/>
        <v>0</v>
      </c>
      <c r="BX289" s="149">
        <f t="shared" si="747"/>
        <v>0</v>
      </c>
      <c r="BY289" s="149">
        <f t="shared" si="747"/>
        <v>0</v>
      </c>
      <c r="BZ289" s="149">
        <f t="shared" si="747"/>
        <v>0</v>
      </c>
      <c r="CA289" s="149">
        <f t="shared" si="747"/>
        <v>0</v>
      </c>
      <c r="CB289" s="149">
        <f t="shared" si="747"/>
        <v>0</v>
      </c>
      <c r="CC289" s="149">
        <f t="shared" si="747"/>
        <v>0</v>
      </c>
      <c r="CD289" s="149">
        <f t="shared" si="747"/>
        <v>0</v>
      </c>
      <c r="CE289" s="149">
        <f t="shared" si="747"/>
        <v>0</v>
      </c>
      <c r="CF289" s="149">
        <f t="shared" si="747"/>
        <v>0</v>
      </c>
      <c r="CG289" s="149">
        <f t="shared" si="747"/>
        <v>0</v>
      </c>
      <c r="CH289" s="149">
        <f t="shared" ref="CH289:DM289" si="748">(CH$14&lt;$J289)*CG289*(1+$G289*($H289=CH$16))+(CH$14=$J289)*$M289*$E289+(CH$14&gt;$J289)*CG289*(1+$N289*($O289=CH$16))</f>
        <v>0</v>
      </c>
      <c r="CI289" s="149">
        <f t="shared" si="748"/>
        <v>0</v>
      </c>
      <c r="CJ289" s="149">
        <f t="shared" si="748"/>
        <v>0</v>
      </c>
      <c r="CK289" s="149">
        <f t="shared" si="748"/>
        <v>0</v>
      </c>
      <c r="CL289" s="149">
        <f t="shared" si="748"/>
        <v>0</v>
      </c>
      <c r="CM289" s="149">
        <f t="shared" si="748"/>
        <v>0</v>
      </c>
      <c r="CN289" s="149">
        <f t="shared" si="748"/>
        <v>0</v>
      </c>
      <c r="CO289" s="149">
        <f t="shared" si="748"/>
        <v>0</v>
      </c>
      <c r="CP289" s="149">
        <f t="shared" si="748"/>
        <v>0</v>
      </c>
      <c r="CQ289" s="149">
        <f t="shared" si="748"/>
        <v>0</v>
      </c>
      <c r="CR289" s="149">
        <f t="shared" si="748"/>
        <v>0</v>
      </c>
      <c r="CS289" s="149">
        <f t="shared" si="748"/>
        <v>0</v>
      </c>
      <c r="CT289" s="149">
        <f t="shared" si="748"/>
        <v>0</v>
      </c>
      <c r="CU289" s="149">
        <f t="shared" si="748"/>
        <v>0</v>
      </c>
      <c r="CV289" s="149">
        <f t="shared" si="748"/>
        <v>0</v>
      </c>
      <c r="CW289" s="149">
        <f t="shared" si="748"/>
        <v>0</v>
      </c>
      <c r="CX289" s="149">
        <f t="shared" si="748"/>
        <v>0</v>
      </c>
      <c r="CY289" s="149">
        <f t="shared" si="748"/>
        <v>0</v>
      </c>
      <c r="CZ289" s="149">
        <f t="shared" si="748"/>
        <v>0</v>
      </c>
      <c r="DA289" s="149">
        <f t="shared" si="748"/>
        <v>0</v>
      </c>
      <c r="DB289" s="149">
        <f t="shared" si="748"/>
        <v>0</v>
      </c>
      <c r="DC289" s="149">
        <f t="shared" si="748"/>
        <v>0</v>
      </c>
      <c r="DD289" s="149">
        <f t="shared" si="748"/>
        <v>0</v>
      </c>
      <c r="DE289" s="149">
        <f t="shared" si="748"/>
        <v>0</v>
      </c>
      <c r="DF289" s="149">
        <f t="shared" si="748"/>
        <v>0</v>
      </c>
      <c r="DG289" s="149">
        <f t="shared" si="748"/>
        <v>0</v>
      </c>
      <c r="DH289" s="149">
        <f t="shared" si="748"/>
        <v>0</v>
      </c>
      <c r="DI289" s="149">
        <f t="shared" si="748"/>
        <v>0</v>
      </c>
      <c r="DJ289" s="149">
        <f t="shared" si="748"/>
        <v>0</v>
      </c>
      <c r="DK289" s="149">
        <f t="shared" si="748"/>
        <v>0</v>
      </c>
      <c r="DL289" s="149">
        <f t="shared" si="748"/>
        <v>0</v>
      </c>
      <c r="DM289" s="149">
        <f t="shared" si="748"/>
        <v>0</v>
      </c>
      <c r="DN289" s="149">
        <f t="shared" ref="DN289:EV289" si="749">(DN$14&lt;$J289)*DM289*(1+$G289*($H289=DN$16))+(DN$14=$J289)*$M289*$E289+(DN$14&gt;$J289)*DM289*(1+$N289*($O289=DN$16))</f>
        <v>0</v>
      </c>
      <c r="DO289" s="149">
        <f t="shared" si="749"/>
        <v>0</v>
      </c>
      <c r="DP289" s="149">
        <f t="shared" si="749"/>
        <v>0</v>
      </c>
      <c r="DQ289" s="149">
        <f t="shared" si="749"/>
        <v>0</v>
      </c>
      <c r="DR289" s="149">
        <f t="shared" si="749"/>
        <v>0</v>
      </c>
      <c r="DS289" s="149">
        <f t="shared" si="749"/>
        <v>0</v>
      </c>
      <c r="DT289" s="149">
        <f t="shared" si="749"/>
        <v>0</v>
      </c>
      <c r="DU289" s="149">
        <f t="shared" si="749"/>
        <v>0</v>
      </c>
      <c r="DV289" s="149">
        <f t="shared" si="749"/>
        <v>0</v>
      </c>
      <c r="DW289" s="149">
        <f t="shared" si="749"/>
        <v>0</v>
      </c>
      <c r="DX289" s="149">
        <f t="shared" si="749"/>
        <v>0</v>
      </c>
      <c r="DY289" s="149">
        <f t="shared" si="749"/>
        <v>0</v>
      </c>
      <c r="DZ289" s="149">
        <f t="shared" si="749"/>
        <v>0</v>
      </c>
      <c r="EA289" s="149">
        <f t="shared" si="749"/>
        <v>0</v>
      </c>
      <c r="EB289" s="149">
        <f t="shared" si="749"/>
        <v>0</v>
      </c>
      <c r="EC289" s="149">
        <f t="shared" si="749"/>
        <v>0</v>
      </c>
      <c r="ED289" s="149">
        <f t="shared" si="749"/>
        <v>0</v>
      </c>
      <c r="EE289" s="149">
        <f t="shared" si="749"/>
        <v>0</v>
      </c>
      <c r="EF289" s="149">
        <f t="shared" si="749"/>
        <v>0</v>
      </c>
      <c r="EG289" s="149">
        <f t="shared" si="749"/>
        <v>0</v>
      </c>
      <c r="EH289" s="149">
        <f t="shared" si="749"/>
        <v>0</v>
      </c>
      <c r="EI289" s="149">
        <f t="shared" si="749"/>
        <v>0</v>
      </c>
      <c r="EJ289" s="149">
        <f t="shared" si="749"/>
        <v>0</v>
      </c>
      <c r="EK289" s="149">
        <f t="shared" si="749"/>
        <v>0</v>
      </c>
      <c r="EL289" s="149">
        <f t="shared" si="749"/>
        <v>0</v>
      </c>
      <c r="EM289" s="149">
        <f t="shared" si="749"/>
        <v>0</v>
      </c>
      <c r="EN289" s="149">
        <f t="shared" si="749"/>
        <v>0</v>
      </c>
      <c r="EO289" s="149">
        <f t="shared" si="749"/>
        <v>0</v>
      </c>
      <c r="EP289" s="149">
        <f t="shared" si="749"/>
        <v>0</v>
      </c>
      <c r="EQ289" s="149">
        <f t="shared" si="749"/>
        <v>0</v>
      </c>
      <c r="ER289" s="149">
        <f t="shared" si="749"/>
        <v>0</v>
      </c>
      <c r="ES289" s="149">
        <f t="shared" si="749"/>
        <v>0</v>
      </c>
      <c r="ET289" s="149">
        <f t="shared" si="749"/>
        <v>0</v>
      </c>
      <c r="EU289" s="149">
        <f t="shared" si="749"/>
        <v>0</v>
      </c>
      <c r="EV289" s="149">
        <f t="shared" si="749"/>
        <v>0</v>
      </c>
      <c r="EW289" s="149">
        <f t="shared" si="666"/>
        <v>0</v>
      </c>
      <c r="EX289" s="149">
        <f t="shared" si="667"/>
        <v>0</v>
      </c>
      <c r="EY289" s="149">
        <f t="shared" si="668"/>
        <v>0</v>
      </c>
      <c r="EZ289" s="149">
        <f t="shared" si="669"/>
        <v>0</v>
      </c>
      <c r="FA289" s="149">
        <f t="shared" si="670"/>
        <v>0</v>
      </c>
      <c r="FB289" s="149">
        <f t="shared" si="671"/>
        <v>0</v>
      </c>
    </row>
    <row r="290" spans="2:158" ht="11.25" customHeight="1" outlineLevel="1" x14ac:dyDescent="0.2">
      <c r="B290" s="177"/>
      <c r="C290" s="288">
        <f t="shared" si="730"/>
        <v>25</v>
      </c>
      <c r="D290" s="288">
        <f t="shared" si="730"/>
        <v>0</v>
      </c>
      <c r="E290" s="291">
        <f t="shared" si="730"/>
        <v>0</v>
      </c>
      <c r="F290" s="297"/>
      <c r="G290" s="385"/>
      <c r="H290" s="185">
        <f t="shared" si="731"/>
        <v>2</v>
      </c>
      <c r="I290" s="293">
        <f t="shared" si="731"/>
        <v>31</v>
      </c>
      <c r="J290" s="286">
        <f t="shared" si="657"/>
        <v>43404</v>
      </c>
      <c r="K290" s="297"/>
      <c r="L290" s="197">
        <f t="shared" si="658"/>
        <v>0</v>
      </c>
      <c r="M290" s="186">
        <f t="shared" si="732"/>
        <v>0</v>
      </c>
      <c r="N290" s="385"/>
      <c r="O290" s="185">
        <f t="shared" si="661"/>
        <v>10</v>
      </c>
      <c r="Q290" s="186"/>
      <c r="R290" s="186"/>
      <c r="S290" s="186"/>
      <c r="U290" s="149">
        <f t="shared" si="733"/>
        <v>0</v>
      </c>
      <c r="V290" s="149">
        <f t="shared" ref="V290:BA290" si="750">(V$14&lt;$J290)*U290*(1+$G290*($H290=V$16))+(V$14=$J290)*$M290*$E290+(V$14&gt;$J290)*U290*(1+$N290*($O290=V$16))</f>
        <v>0</v>
      </c>
      <c r="W290" s="149">
        <f t="shared" si="750"/>
        <v>0</v>
      </c>
      <c r="X290" s="149">
        <f t="shared" si="750"/>
        <v>0</v>
      </c>
      <c r="Y290" s="149">
        <f t="shared" si="750"/>
        <v>0</v>
      </c>
      <c r="Z290" s="149">
        <f t="shared" si="750"/>
        <v>0</v>
      </c>
      <c r="AA290" s="149">
        <f t="shared" si="750"/>
        <v>0</v>
      </c>
      <c r="AB290" s="149">
        <f t="shared" si="750"/>
        <v>0</v>
      </c>
      <c r="AC290" s="149">
        <f t="shared" si="750"/>
        <v>0</v>
      </c>
      <c r="AD290" s="149">
        <f t="shared" si="750"/>
        <v>0</v>
      </c>
      <c r="AE290" s="149">
        <f t="shared" si="750"/>
        <v>0</v>
      </c>
      <c r="AF290" s="149">
        <f t="shared" si="750"/>
        <v>0</v>
      </c>
      <c r="AG290" s="149">
        <f t="shared" si="750"/>
        <v>0</v>
      </c>
      <c r="AH290" s="149">
        <f t="shared" si="750"/>
        <v>0</v>
      </c>
      <c r="AI290" s="149">
        <f t="shared" si="750"/>
        <v>0</v>
      </c>
      <c r="AJ290" s="149">
        <f t="shared" si="750"/>
        <v>0</v>
      </c>
      <c r="AK290" s="149">
        <f t="shared" si="750"/>
        <v>0</v>
      </c>
      <c r="AL290" s="149">
        <f t="shared" si="750"/>
        <v>0</v>
      </c>
      <c r="AM290" s="149">
        <f t="shared" si="750"/>
        <v>0</v>
      </c>
      <c r="AN290" s="149">
        <f t="shared" si="750"/>
        <v>0</v>
      </c>
      <c r="AO290" s="149">
        <f t="shared" si="750"/>
        <v>0</v>
      </c>
      <c r="AP290" s="149">
        <f t="shared" si="750"/>
        <v>0</v>
      </c>
      <c r="AQ290" s="149">
        <f t="shared" si="750"/>
        <v>0</v>
      </c>
      <c r="AR290" s="149">
        <f t="shared" si="750"/>
        <v>0</v>
      </c>
      <c r="AS290" s="149">
        <f t="shared" si="750"/>
        <v>0</v>
      </c>
      <c r="AT290" s="149">
        <f t="shared" si="750"/>
        <v>0</v>
      </c>
      <c r="AU290" s="149">
        <f t="shared" si="750"/>
        <v>0</v>
      </c>
      <c r="AV290" s="149">
        <f t="shared" si="750"/>
        <v>0</v>
      </c>
      <c r="AW290" s="149">
        <f t="shared" si="750"/>
        <v>0</v>
      </c>
      <c r="AX290" s="149">
        <f t="shared" si="750"/>
        <v>0</v>
      </c>
      <c r="AY290" s="149">
        <f t="shared" si="750"/>
        <v>0</v>
      </c>
      <c r="AZ290" s="149">
        <f t="shared" si="750"/>
        <v>0</v>
      </c>
      <c r="BA290" s="149">
        <f t="shared" si="750"/>
        <v>0</v>
      </c>
      <c r="BB290" s="149">
        <f t="shared" ref="BB290:CG290" si="751">(BB$14&lt;$J290)*BA290*(1+$G290*($H290=BB$16))+(BB$14=$J290)*$M290*$E290+(BB$14&gt;$J290)*BA290*(1+$N290*($O290=BB$16))</f>
        <v>0</v>
      </c>
      <c r="BC290" s="149">
        <f t="shared" si="751"/>
        <v>0</v>
      </c>
      <c r="BD290" s="149">
        <f t="shared" si="751"/>
        <v>0</v>
      </c>
      <c r="BE290" s="149">
        <f t="shared" si="751"/>
        <v>0</v>
      </c>
      <c r="BF290" s="149">
        <f t="shared" si="751"/>
        <v>0</v>
      </c>
      <c r="BG290" s="149">
        <f t="shared" si="751"/>
        <v>0</v>
      </c>
      <c r="BH290" s="149">
        <f t="shared" si="751"/>
        <v>0</v>
      </c>
      <c r="BI290" s="149">
        <f t="shared" si="751"/>
        <v>0</v>
      </c>
      <c r="BJ290" s="149">
        <f t="shared" si="751"/>
        <v>0</v>
      </c>
      <c r="BK290" s="149">
        <f t="shared" si="751"/>
        <v>0</v>
      </c>
      <c r="BL290" s="149">
        <f t="shared" si="751"/>
        <v>0</v>
      </c>
      <c r="BM290" s="149">
        <f t="shared" si="751"/>
        <v>0</v>
      </c>
      <c r="BN290" s="149">
        <f t="shared" si="751"/>
        <v>0</v>
      </c>
      <c r="BO290" s="149">
        <f t="shared" si="751"/>
        <v>0</v>
      </c>
      <c r="BP290" s="149">
        <f t="shared" si="751"/>
        <v>0</v>
      </c>
      <c r="BQ290" s="149">
        <f t="shared" si="751"/>
        <v>0</v>
      </c>
      <c r="BR290" s="149">
        <f t="shared" si="751"/>
        <v>0</v>
      </c>
      <c r="BS290" s="149">
        <f t="shared" si="751"/>
        <v>0</v>
      </c>
      <c r="BT290" s="149">
        <f t="shared" si="751"/>
        <v>0</v>
      </c>
      <c r="BU290" s="149">
        <f t="shared" si="751"/>
        <v>0</v>
      </c>
      <c r="BV290" s="149">
        <f t="shared" si="751"/>
        <v>0</v>
      </c>
      <c r="BW290" s="149">
        <f t="shared" si="751"/>
        <v>0</v>
      </c>
      <c r="BX290" s="149">
        <f t="shared" si="751"/>
        <v>0</v>
      </c>
      <c r="BY290" s="149">
        <f t="shared" si="751"/>
        <v>0</v>
      </c>
      <c r="BZ290" s="149">
        <f t="shared" si="751"/>
        <v>0</v>
      </c>
      <c r="CA290" s="149">
        <f t="shared" si="751"/>
        <v>0</v>
      </c>
      <c r="CB290" s="149">
        <f t="shared" si="751"/>
        <v>0</v>
      </c>
      <c r="CC290" s="149">
        <f t="shared" si="751"/>
        <v>0</v>
      </c>
      <c r="CD290" s="149">
        <f t="shared" si="751"/>
        <v>0</v>
      </c>
      <c r="CE290" s="149">
        <f t="shared" si="751"/>
        <v>0</v>
      </c>
      <c r="CF290" s="149">
        <f t="shared" si="751"/>
        <v>0</v>
      </c>
      <c r="CG290" s="149">
        <f t="shared" si="751"/>
        <v>0</v>
      </c>
      <c r="CH290" s="149">
        <f t="shared" ref="CH290:DM290" si="752">(CH$14&lt;$J290)*CG290*(1+$G290*($H290=CH$16))+(CH$14=$J290)*$M290*$E290+(CH$14&gt;$J290)*CG290*(1+$N290*($O290=CH$16))</f>
        <v>0</v>
      </c>
      <c r="CI290" s="149">
        <f t="shared" si="752"/>
        <v>0</v>
      </c>
      <c r="CJ290" s="149">
        <f t="shared" si="752"/>
        <v>0</v>
      </c>
      <c r="CK290" s="149">
        <f t="shared" si="752"/>
        <v>0</v>
      </c>
      <c r="CL290" s="149">
        <f t="shared" si="752"/>
        <v>0</v>
      </c>
      <c r="CM290" s="149">
        <f t="shared" si="752"/>
        <v>0</v>
      </c>
      <c r="CN290" s="149">
        <f t="shared" si="752"/>
        <v>0</v>
      </c>
      <c r="CO290" s="149">
        <f t="shared" si="752"/>
        <v>0</v>
      </c>
      <c r="CP290" s="149">
        <f t="shared" si="752"/>
        <v>0</v>
      </c>
      <c r="CQ290" s="149">
        <f t="shared" si="752"/>
        <v>0</v>
      </c>
      <c r="CR290" s="149">
        <f t="shared" si="752"/>
        <v>0</v>
      </c>
      <c r="CS290" s="149">
        <f t="shared" si="752"/>
        <v>0</v>
      </c>
      <c r="CT290" s="149">
        <f t="shared" si="752"/>
        <v>0</v>
      </c>
      <c r="CU290" s="149">
        <f t="shared" si="752"/>
        <v>0</v>
      </c>
      <c r="CV290" s="149">
        <f t="shared" si="752"/>
        <v>0</v>
      </c>
      <c r="CW290" s="149">
        <f t="shared" si="752"/>
        <v>0</v>
      </c>
      <c r="CX290" s="149">
        <f t="shared" si="752"/>
        <v>0</v>
      </c>
      <c r="CY290" s="149">
        <f t="shared" si="752"/>
        <v>0</v>
      </c>
      <c r="CZ290" s="149">
        <f t="shared" si="752"/>
        <v>0</v>
      </c>
      <c r="DA290" s="149">
        <f t="shared" si="752"/>
        <v>0</v>
      </c>
      <c r="DB290" s="149">
        <f t="shared" si="752"/>
        <v>0</v>
      </c>
      <c r="DC290" s="149">
        <f t="shared" si="752"/>
        <v>0</v>
      </c>
      <c r="DD290" s="149">
        <f t="shared" si="752"/>
        <v>0</v>
      </c>
      <c r="DE290" s="149">
        <f t="shared" si="752"/>
        <v>0</v>
      </c>
      <c r="DF290" s="149">
        <f t="shared" si="752"/>
        <v>0</v>
      </c>
      <c r="DG290" s="149">
        <f t="shared" si="752"/>
        <v>0</v>
      </c>
      <c r="DH290" s="149">
        <f t="shared" si="752"/>
        <v>0</v>
      </c>
      <c r="DI290" s="149">
        <f t="shared" si="752"/>
        <v>0</v>
      </c>
      <c r="DJ290" s="149">
        <f t="shared" si="752"/>
        <v>0</v>
      </c>
      <c r="DK290" s="149">
        <f t="shared" si="752"/>
        <v>0</v>
      </c>
      <c r="DL290" s="149">
        <f t="shared" si="752"/>
        <v>0</v>
      </c>
      <c r="DM290" s="149">
        <f t="shared" si="752"/>
        <v>0</v>
      </c>
      <c r="DN290" s="149">
        <f t="shared" ref="DN290:EV290" si="753">(DN$14&lt;$J290)*DM290*(1+$G290*($H290=DN$16))+(DN$14=$J290)*$M290*$E290+(DN$14&gt;$J290)*DM290*(1+$N290*($O290=DN$16))</f>
        <v>0</v>
      </c>
      <c r="DO290" s="149">
        <f t="shared" si="753"/>
        <v>0</v>
      </c>
      <c r="DP290" s="149">
        <f t="shared" si="753"/>
        <v>0</v>
      </c>
      <c r="DQ290" s="149">
        <f t="shared" si="753"/>
        <v>0</v>
      </c>
      <c r="DR290" s="149">
        <f t="shared" si="753"/>
        <v>0</v>
      </c>
      <c r="DS290" s="149">
        <f t="shared" si="753"/>
        <v>0</v>
      </c>
      <c r="DT290" s="149">
        <f t="shared" si="753"/>
        <v>0</v>
      </c>
      <c r="DU290" s="149">
        <f t="shared" si="753"/>
        <v>0</v>
      </c>
      <c r="DV290" s="149">
        <f t="shared" si="753"/>
        <v>0</v>
      </c>
      <c r="DW290" s="149">
        <f t="shared" si="753"/>
        <v>0</v>
      </c>
      <c r="DX290" s="149">
        <f t="shared" si="753"/>
        <v>0</v>
      </c>
      <c r="DY290" s="149">
        <f t="shared" si="753"/>
        <v>0</v>
      </c>
      <c r="DZ290" s="149">
        <f t="shared" si="753"/>
        <v>0</v>
      </c>
      <c r="EA290" s="149">
        <f t="shared" si="753"/>
        <v>0</v>
      </c>
      <c r="EB290" s="149">
        <f t="shared" si="753"/>
        <v>0</v>
      </c>
      <c r="EC290" s="149">
        <f t="shared" si="753"/>
        <v>0</v>
      </c>
      <c r="ED290" s="149">
        <f t="shared" si="753"/>
        <v>0</v>
      </c>
      <c r="EE290" s="149">
        <f t="shared" si="753"/>
        <v>0</v>
      </c>
      <c r="EF290" s="149">
        <f t="shared" si="753"/>
        <v>0</v>
      </c>
      <c r="EG290" s="149">
        <f t="shared" si="753"/>
        <v>0</v>
      </c>
      <c r="EH290" s="149">
        <f t="shared" si="753"/>
        <v>0</v>
      </c>
      <c r="EI290" s="149">
        <f t="shared" si="753"/>
        <v>0</v>
      </c>
      <c r="EJ290" s="149">
        <f t="shared" si="753"/>
        <v>0</v>
      </c>
      <c r="EK290" s="149">
        <f t="shared" si="753"/>
        <v>0</v>
      </c>
      <c r="EL290" s="149">
        <f t="shared" si="753"/>
        <v>0</v>
      </c>
      <c r="EM290" s="149">
        <f t="shared" si="753"/>
        <v>0</v>
      </c>
      <c r="EN290" s="149">
        <f t="shared" si="753"/>
        <v>0</v>
      </c>
      <c r="EO290" s="149">
        <f t="shared" si="753"/>
        <v>0</v>
      </c>
      <c r="EP290" s="149">
        <f t="shared" si="753"/>
        <v>0</v>
      </c>
      <c r="EQ290" s="149">
        <f t="shared" si="753"/>
        <v>0</v>
      </c>
      <c r="ER290" s="149">
        <f t="shared" si="753"/>
        <v>0</v>
      </c>
      <c r="ES290" s="149">
        <f t="shared" si="753"/>
        <v>0</v>
      </c>
      <c r="ET290" s="149">
        <f t="shared" si="753"/>
        <v>0</v>
      </c>
      <c r="EU290" s="149">
        <f t="shared" si="753"/>
        <v>0</v>
      </c>
      <c r="EV290" s="149">
        <f t="shared" si="753"/>
        <v>0</v>
      </c>
      <c r="EW290" s="149">
        <f t="shared" si="666"/>
        <v>0</v>
      </c>
      <c r="EX290" s="149">
        <f t="shared" si="667"/>
        <v>0</v>
      </c>
      <c r="EY290" s="149">
        <f t="shared" si="668"/>
        <v>0</v>
      </c>
      <c r="EZ290" s="149">
        <f t="shared" si="669"/>
        <v>0</v>
      </c>
      <c r="FA290" s="149">
        <f t="shared" si="670"/>
        <v>0</v>
      </c>
      <c r="FB290" s="149">
        <f t="shared" si="671"/>
        <v>0</v>
      </c>
    </row>
    <row r="291" spans="2:158" ht="11.25" customHeight="1" outlineLevel="1" x14ac:dyDescent="0.2">
      <c r="B291" s="177"/>
      <c r="C291" s="288">
        <f t="shared" si="730"/>
        <v>26</v>
      </c>
      <c r="D291" s="288">
        <f t="shared" si="730"/>
        <v>0</v>
      </c>
      <c r="E291" s="291">
        <f t="shared" si="730"/>
        <v>0</v>
      </c>
      <c r="F291" s="297"/>
      <c r="G291" s="385"/>
      <c r="H291" s="185">
        <f t="shared" si="731"/>
        <v>2</v>
      </c>
      <c r="I291" s="293">
        <f t="shared" si="731"/>
        <v>31</v>
      </c>
      <c r="J291" s="286">
        <f t="shared" si="657"/>
        <v>43404</v>
      </c>
      <c r="K291" s="297"/>
      <c r="L291" s="197">
        <f t="shared" si="658"/>
        <v>0</v>
      </c>
      <c r="M291" s="186">
        <f t="shared" si="732"/>
        <v>0</v>
      </c>
      <c r="N291" s="385"/>
      <c r="O291" s="185">
        <f t="shared" si="661"/>
        <v>10</v>
      </c>
      <c r="Q291" s="186"/>
      <c r="R291" s="186"/>
      <c r="S291" s="186"/>
      <c r="U291" s="149">
        <f t="shared" si="733"/>
        <v>0</v>
      </c>
      <c r="V291" s="149">
        <f t="shared" ref="V291:BA291" si="754">(V$14&lt;$J291)*U291*(1+$G291*($H291=V$16))+(V$14=$J291)*$M291*$E291+(V$14&gt;$J291)*U291*(1+$N291*($O291=V$16))</f>
        <v>0</v>
      </c>
      <c r="W291" s="149">
        <f t="shared" si="754"/>
        <v>0</v>
      </c>
      <c r="X291" s="149">
        <f t="shared" si="754"/>
        <v>0</v>
      </c>
      <c r="Y291" s="149">
        <f t="shared" si="754"/>
        <v>0</v>
      </c>
      <c r="Z291" s="149">
        <f t="shared" si="754"/>
        <v>0</v>
      </c>
      <c r="AA291" s="149">
        <f t="shared" si="754"/>
        <v>0</v>
      </c>
      <c r="AB291" s="149">
        <f t="shared" si="754"/>
        <v>0</v>
      </c>
      <c r="AC291" s="149">
        <f t="shared" si="754"/>
        <v>0</v>
      </c>
      <c r="AD291" s="149">
        <f t="shared" si="754"/>
        <v>0</v>
      </c>
      <c r="AE291" s="149">
        <f t="shared" si="754"/>
        <v>0</v>
      </c>
      <c r="AF291" s="149">
        <f t="shared" si="754"/>
        <v>0</v>
      </c>
      <c r="AG291" s="149">
        <f t="shared" si="754"/>
        <v>0</v>
      </c>
      <c r="AH291" s="149">
        <f t="shared" si="754"/>
        <v>0</v>
      </c>
      <c r="AI291" s="149">
        <f t="shared" si="754"/>
        <v>0</v>
      </c>
      <c r="AJ291" s="149">
        <f t="shared" si="754"/>
        <v>0</v>
      </c>
      <c r="AK291" s="149">
        <f t="shared" si="754"/>
        <v>0</v>
      </c>
      <c r="AL291" s="149">
        <f t="shared" si="754"/>
        <v>0</v>
      </c>
      <c r="AM291" s="149">
        <f t="shared" si="754"/>
        <v>0</v>
      </c>
      <c r="AN291" s="149">
        <f t="shared" si="754"/>
        <v>0</v>
      </c>
      <c r="AO291" s="149">
        <f t="shared" si="754"/>
        <v>0</v>
      </c>
      <c r="AP291" s="149">
        <f t="shared" si="754"/>
        <v>0</v>
      </c>
      <c r="AQ291" s="149">
        <f t="shared" si="754"/>
        <v>0</v>
      </c>
      <c r="AR291" s="149">
        <f t="shared" si="754"/>
        <v>0</v>
      </c>
      <c r="AS291" s="149">
        <f t="shared" si="754"/>
        <v>0</v>
      </c>
      <c r="AT291" s="149">
        <f t="shared" si="754"/>
        <v>0</v>
      </c>
      <c r="AU291" s="149">
        <f t="shared" si="754"/>
        <v>0</v>
      </c>
      <c r="AV291" s="149">
        <f t="shared" si="754"/>
        <v>0</v>
      </c>
      <c r="AW291" s="149">
        <f t="shared" si="754"/>
        <v>0</v>
      </c>
      <c r="AX291" s="149">
        <f t="shared" si="754"/>
        <v>0</v>
      </c>
      <c r="AY291" s="149">
        <f t="shared" si="754"/>
        <v>0</v>
      </c>
      <c r="AZ291" s="149">
        <f t="shared" si="754"/>
        <v>0</v>
      </c>
      <c r="BA291" s="149">
        <f t="shared" si="754"/>
        <v>0</v>
      </c>
      <c r="BB291" s="149">
        <f t="shared" ref="BB291:CG291" si="755">(BB$14&lt;$J291)*BA291*(1+$G291*($H291=BB$16))+(BB$14=$J291)*$M291*$E291+(BB$14&gt;$J291)*BA291*(1+$N291*($O291=BB$16))</f>
        <v>0</v>
      </c>
      <c r="BC291" s="149">
        <f t="shared" si="755"/>
        <v>0</v>
      </c>
      <c r="BD291" s="149">
        <f t="shared" si="755"/>
        <v>0</v>
      </c>
      <c r="BE291" s="149">
        <f t="shared" si="755"/>
        <v>0</v>
      </c>
      <c r="BF291" s="149">
        <f t="shared" si="755"/>
        <v>0</v>
      </c>
      <c r="BG291" s="149">
        <f t="shared" si="755"/>
        <v>0</v>
      </c>
      <c r="BH291" s="149">
        <f t="shared" si="755"/>
        <v>0</v>
      </c>
      <c r="BI291" s="149">
        <f t="shared" si="755"/>
        <v>0</v>
      </c>
      <c r="BJ291" s="149">
        <f t="shared" si="755"/>
        <v>0</v>
      </c>
      <c r="BK291" s="149">
        <f t="shared" si="755"/>
        <v>0</v>
      </c>
      <c r="BL291" s="149">
        <f t="shared" si="755"/>
        <v>0</v>
      </c>
      <c r="BM291" s="149">
        <f t="shared" si="755"/>
        <v>0</v>
      </c>
      <c r="BN291" s="149">
        <f t="shared" si="755"/>
        <v>0</v>
      </c>
      <c r="BO291" s="149">
        <f t="shared" si="755"/>
        <v>0</v>
      </c>
      <c r="BP291" s="149">
        <f t="shared" si="755"/>
        <v>0</v>
      </c>
      <c r="BQ291" s="149">
        <f t="shared" si="755"/>
        <v>0</v>
      </c>
      <c r="BR291" s="149">
        <f t="shared" si="755"/>
        <v>0</v>
      </c>
      <c r="BS291" s="149">
        <f t="shared" si="755"/>
        <v>0</v>
      </c>
      <c r="BT291" s="149">
        <f t="shared" si="755"/>
        <v>0</v>
      </c>
      <c r="BU291" s="149">
        <f t="shared" si="755"/>
        <v>0</v>
      </c>
      <c r="BV291" s="149">
        <f t="shared" si="755"/>
        <v>0</v>
      </c>
      <c r="BW291" s="149">
        <f t="shared" si="755"/>
        <v>0</v>
      </c>
      <c r="BX291" s="149">
        <f t="shared" si="755"/>
        <v>0</v>
      </c>
      <c r="BY291" s="149">
        <f t="shared" si="755"/>
        <v>0</v>
      </c>
      <c r="BZ291" s="149">
        <f t="shared" si="755"/>
        <v>0</v>
      </c>
      <c r="CA291" s="149">
        <f t="shared" si="755"/>
        <v>0</v>
      </c>
      <c r="CB291" s="149">
        <f t="shared" si="755"/>
        <v>0</v>
      </c>
      <c r="CC291" s="149">
        <f t="shared" si="755"/>
        <v>0</v>
      </c>
      <c r="CD291" s="149">
        <f t="shared" si="755"/>
        <v>0</v>
      </c>
      <c r="CE291" s="149">
        <f t="shared" si="755"/>
        <v>0</v>
      </c>
      <c r="CF291" s="149">
        <f t="shared" si="755"/>
        <v>0</v>
      </c>
      <c r="CG291" s="149">
        <f t="shared" si="755"/>
        <v>0</v>
      </c>
      <c r="CH291" s="149">
        <f t="shared" ref="CH291:DM291" si="756">(CH$14&lt;$J291)*CG291*(1+$G291*($H291=CH$16))+(CH$14=$J291)*$M291*$E291+(CH$14&gt;$J291)*CG291*(1+$N291*($O291=CH$16))</f>
        <v>0</v>
      </c>
      <c r="CI291" s="149">
        <f t="shared" si="756"/>
        <v>0</v>
      </c>
      <c r="CJ291" s="149">
        <f t="shared" si="756"/>
        <v>0</v>
      </c>
      <c r="CK291" s="149">
        <f t="shared" si="756"/>
        <v>0</v>
      </c>
      <c r="CL291" s="149">
        <f t="shared" si="756"/>
        <v>0</v>
      </c>
      <c r="CM291" s="149">
        <f t="shared" si="756"/>
        <v>0</v>
      </c>
      <c r="CN291" s="149">
        <f t="shared" si="756"/>
        <v>0</v>
      </c>
      <c r="CO291" s="149">
        <f t="shared" si="756"/>
        <v>0</v>
      </c>
      <c r="CP291" s="149">
        <f t="shared" si="756"/>
        <v>0</v>
      </c>
      <c r="CQ291" s="149">
        <f t="shared" si="756"/>
        <v>0</v>
      </c>
      <c r="CR291" s="149">
        <f t="shared" si="756"/>
        <v>0</v>
      </c>
      <c r="CS291" s="149">
        <f t="shared" si="756"/>
        <v>0</v>
      </c>
      <c r="CT291" s="149">
        <f t="shared" si="756"/>
        <v>0</v>
      </c>
      <c r="CU291" s="149">
        <f t="shared" si="756"/>
        <v>0</v>
      </c>
      <c r="CV291" s="149">
        <f t="shared" si="756"/>
        <v>0</v>
      </c>
      <c r="CW291" s="149">
        <f t="shared" si="756"/>
        <v>0</v>
      </c>
      <c r="CX291" s="149">
        <f t="shared" si="756"/>
        <v>0</v>
      </c>
      <c r="CY291" s="149">
        <f t="shared" si="756"/>
        <v>0</v>
      </c>
      <c r="CZ291" s="149">
        <f t="shared" si="756"/>
        <v>0</v>
      </c>
      <c r="DA291" s="149">
        <f t="shared" si="756"/>
        <v>0</v>
      </c>
      <c r="DB291" s="149">
        <f t="shared" si="756"/>
        <v>0</v>
      </c>
      <c r="DC291" s="149">
        <f t="shared" si="756"/>
        <v>0</v>
      </c>
      <c r="DD291" s="149">
        <f t="shared" si="756"/>
        <v>0</v>
      </c>
      <c r="DE291" s="149">
        <f t="shared" si="756"/>
        <v>0</v>
      </c>
      <c r="DF291" s="149">
        <f t="shared" si="756"/>
        <v>0</v>
      </c>
      <c r="DG291" s="149">
        <f t="shared" si="756"/>
        <v>0</v>
      </c>
      <c r="DH291" s="149">
        <f t="shared" si="756"/>
        <v>0</v>
      </c>
      <c r="DI291" s="149">
        <f t="shared" si="756"/>
        <v>0</v>
      </c>
      <c r="DJ291" s="149">
        <f t="shared" si="756"/>
        <v>0</v>
      </c>
      <c r="DK291" s="149">
        <f t="shared" si="756"/>
        <v>0</v>
      </c>
      <c r="DL291" s="149">
        <f t="shared" si="756"/>
        <v>0</v>
      </c>
      <c r="DM291" s="149">
        <f t="shared" si="756"/>
        <v>0</v>
      </c>
      <c r="DN291" s="149">
        <f t="shared" ref="DN291:EV291" si="757">(DN$14&lt;$J291)*DM291*(1+$G291*($H291=DN$16))+(DN$14=$J291)*$M291*$E291+(DN$14&gt;$J291)*DM291*(1+$N291*($O291=DN$16))</f>
        <v>0</v>
      </c>
      <c r="DO291" s="149">
        <f t="shared" si="757"/>
        <v>0</v>
      </c>
      <c r="DP291" s="149">
        <f t="shared" si="757"/>
        <v>0</v>
      </c>
      <c r="DQ291" s="149">
        <f t="shared" si="757"/>
        <v>0</v>
      </c>
      <c r="DR291" s="149">
        <f t="shared" si="757"/>
        <v>0</v>
      </c>
      <c r="DS291" s="149">
        <f t="shared" si="757"/>
        <v>0</v>
      </c>
      <c r="DT291" s="149">
        <f t="shared" si="757"/>
        <v>0</v>
      </c>
      <c r="DU291" s="149">
        <f t="shared" si="757"/>
        <v>0</v>
      </c>
      <c r="DV291" s="149">
        <f t="shared" si="757"/>
        <v>0</v>
      </c>
      <c r="DW291" s="149">
        <f t="shared" si="757"/>
        <v>0</v>
      </c>
      <c r="DX291" s="149">
        <f t="shared" si="757"/>
        <v>0</v>
      </c>
      <c r="DY291" s="149">
        <f t="shared" si="757"/>
        <v>0</v>
      </c>
      <c r="DZ291" s="149">
        <f t="shared" si="757"/>
        <v>0</v>
      </c>
      <c r="EA291" s="149">
        <f t="shared" si="757"/>
        <v>0</v>
      </c>
      <c r="EB291" s="149">
        <f t="shared" si="757"/>
        <v>0</v>
      </c>
      <c r="EC291" s="149">
        <f t="shared" si="757"/>
        <v>0</v>
      </c>
      <c r="ED291" s="149">
        <f t="shared" si="757"/>
        <v>0</v>
      </c>
      <c r="EE291" s="149">
        <f t="shared" si="757"/>
        <v>0</v>
      </c>
      <c r="EF291" s="149">
        <f t="shared" si="757"/>
        <v>0</v>
      </c>
      <c r="EG291" s="149">
        <f t="shared" si="757"/>
        <v>0</v>
      </c>
      <c r="EH291" s="149">
        <f t="shared" si="757"/>
        <v>0</v>
      </c>
      <c r="EI291" s="149">
        <f t="shared" si="757"/>
        <v>0</v>
      </c>
      <c r="EJ291" s="149">
        <f t="shared" si="757"/>
        <v>0</v>
      </c>
      <c r="EK291" s="149">
        <f t="shared" si="757"/>
        <v>0</v>
      </c>
      <c r="EL291" s="149">
        <f t="shared" si="757"/>
        <v>0</v>
      </c>
      <c r="EM291" s="149">
        <f t="shared" si="757"/>
        <v>0</v>
      </c>
      <c r="EN291" s="149">
        <f t="shared" si="757"/>
        <v>0</v>
      </c>
      <c r="EO291" s="149">
        <f t="shared" si="757"/>
        <v>0</v>
      </c>
      <c r="EP291" s="149">
        <f t="shared" si="757"/>
        <v>0</v>
      </c>
      <c r="EQ291" s="149">
        <f t="shared" si="757"/>
        <v>0</v>
      </c>
      <c r="ER291" s="149">
        <f t="shared" si="757"/>
        <v>0</v>
      </c>
      <c r="ES291" s="149">
        <f t="shared" si="757"/>
        <v>0</v>
      </c>
      <c r="ET291" s="149">
        <f t="shared" si="757"/>
        <v>0</v>
      </c>
      <c r="EU291" s="149">
        <f t="shared" si="757"/>
        <v>0</v>
      </c>
      <c r="EV291" s="149">
        <f t="shared" si="757"/>
        <v>0</v>
      </c>
      <c r="EW291" s="149">
        <f t="shared" si="666"/>
        <v>0</v>
      </c>
      <c r="EX291" s="149">
        <f t="shared" si="667"/>
        <v>0</v>
      </c>
      <c r="EY291" s="149">
        <f t="shared" si="668"/>
        <v>0</v>
      </c>
      <c r="EZ291" s="149">
        <f t="shared" si="669"/>
        <v>0</v>
      </c>
      <c r="FA291" s="149">
        <f t="shared" si="670"/>
        <v>0</v>
      </c>
      <c r="FB291" s="149">
        <f t="shared" si="671"/>
        <v>0</v>
      </c>
    </row>
    <row r="292" spans="2:158" ht="11.25" customHeight="1" outlineLevel="1" x14ac:dyDescent="0.2">
      <c r="B292" s="177"/>
      <c r="C292" s="288">
        <f t="shared" si="730"/>
        <v>27</v>
      </c>
      <c r="D292" s="288">
        <f t="shared" si="730"/>
        <v>0</v>
      </c>
      <c r="E292" s="291">
        <f t="shared" si="730"/>
        <v>0</v>
      </c>
      <c r="F292" s="297"/>
      <c r="G292" s="385"/>
      <c r="H292" s="185">
        <f t="shared" si="731"/>
        <v>2</v>
      </c>
      <c r="I292" s="293">
        <f t="shared" si="731"/>
        <v>31</v>
      </c>
      <c r="J292" s="286">
        <f t="shared" si="657"/>
        <v>43404</v>
      </c>
      <c r="K292" s="297"/>
      <c r="L292" s="197">
        <f t="shared" si="658"/>
        <v>0</v>
      </c>
      <c r="M292" s="186">
        <f t="shared" si="732"/>
        <v>0</v>
      </c>
      <c r="N292" s="385"/>
      <c r="O292" s="185">
        <f t="shared" si="661"/>
        <v>10</v>
      </c>
      <c r="Q292" s="186"/>
      <c r="R292" s="186"/>
      <c r="S292" s="186"/>
      <c r="U292" s="149">
        <f t="shared" si="733"/>
        <v>0</v>
      </c>
      <c r="V292" s="149">
        <f t="shared" ref="V292:BA292" si="758">(V$14&lt;$J292)*U292*(1+$G292*($H292=V$16))+(V$14=$J292)*$M292*$E292+(V$14&gt;$J292)*U292*(1+$N292*($O292=V$16))</f>
        <v>0</v>
      </c>
      <c r="W292" s="149">
        <f t="shared" si="758"/>
        <v>0</v>
      </c>
      <c r="X292" s="149">
        <f t="shared" si="758"/>
        <v>0</v>
      </c>
      <c r="Y292" s="149">
        <f t="shared" si="758"/>
        <v>0</v>
      </c>
      <c r="Z292" s="149">
        <f t="shared" si="758"/>
        <v>0</v>
      </c>
      <c r="AA292" s="149">
        <f t="shared" si="758"/>
        <v>0</v>
      </c>
      <c r="AB292" s="149">
        <f t="shared" si="758"/>
        <v>0</v>
      </c>
      <c r="AC292" s="149">
        <f t="shared" si="758"/>
        <v>0</v>
      </c>
      <c r="AD292" s="149">
        <f t="shared" si="758"/>
        <v>0</v>
      </c>
      <c r="AE292" s="149">
        <f t="shared" si="758"/>
        <v>0</v>
      </c>
      <c r="AF292" s="149">
        <f t="shared" si="758"/>
        <v>0</v>
      </c>
      <c r="AG292" s="149">
        <f t="shared" si="758"/>
        <v>0</v>
      </c>
      <c r="AH292" s="149">
        <f t="shared" si="758"/>
        <v>0</v>
      </c>
      <c r="AI292" s="149">
        <f t="shared" si="758"/>
        <v>0</v>
      </c>
      <c r="AJ292" s="149">
        <f t="shared" si="758"/>
        <v>0</v>
      </c>
      <c r="AK292" s="149">
        <f t="shared" si="758"/>
        <v>0</v>
      </c>
      <c r="AL292" s="149">
        <f t="shared" si="758"/>
        <v>0</v>
      </c>
      <c r="AM292" s="149">
        <f t="shared" si="758"/>
        <v>0</v>
      </c>
      <c r="AN292" s="149">
        <f t="shared" si="758"/>
        <v>0</v>
      </c>
      <c r="AO292" s="149">
        <f t="shared" si="758"/>
        <v>0</v>
      </c>
      <c r="AP292" s="149">
        <f t="shared" si="758"/>
        <v>0</v>
      </c>
      <c r="AQ292" s="149">
        <f t="shared" si="758"/>
        <v>0</v>
      </c>
      <c r="AR292" s="149">
        <f t="shared" si="758"/>
        <v>0</v>
      </c>
      <c r="AS292" s="149">
        <f t="shared" si="758"/>
        <v>0</v>
      </c>
      <c r="AT292" s="149">
        <f t="shared" si="758"/>
        <v>0</v>
      </c>
      <c r="AU292" s="149">
        <f t="shared" si="758"/>
        <v>0</v>
      </c>
      <c r="AV292" s="149">
        <f t="shared" si="758"/>
        <v>0</v>
      </c>
      <c r="AW292" s="149">
        <f t="shared" si="758"/>
        <v>0</v>
      </c>
      <c r="AX292" s="149">
        <f t="shared" si="758"/>
        <v>0</v>
      </c>
      <c r="AY292" s="149">
        <f t="shared" si="758"/>
        <v>0</v>
      </c>
      <c r="AZ292" s="149">
        <f t="shared" si="758"/>
        <v>0</v>
      </c>
      <c r="BA292" s="149">
        <f t="shared" si="758"/>
        <v>0</v>
      </c>
      <c r="BB292" s="149">
        <f t="shared" ref="BB292:CG292" si="759">(BB$14&lt;$J292)*BA292*(1+$G292*($H292=BB$16))+(BB$14=$J292)*$M292*$E292+(BB$14&gt;$J292)*BA292*(1+$N292*($O292=BB$16))</f>
        <v>0</v>
      </c>
      <c r="BC292" s="149">
        <f t="shared" si="759"/>
        <v>0</v>
      </c>
      <c r="BD292" s="149">
        <f t="shared" si="759"/>
        <v>0</v>
      </c>
      <c r="BE292" s="149">
        <f t="shared" si="759"/>
        <v>0</v>
      </c>
      <c r="BF292" s="149">
        <f t="shared" si="759"/>
        <v>0</v>
      </c>
      <c r="BG292" s="149">
        <f t="shared" si="759"/>
        <v>0</v>
      </c>
      <c r="BH292" s="149">
        <f t="shared" si="759"/>
        <v>0</v>
      </c>
      <c r="BI292" s="149">
        <f t="shared" si="759"/>
        <v>0</v>
      </c>
      <c r="BJ292" s="149">
        <f t="shared" si="759"/>
        <v>0</v>
      </c>
      <c r="BK292" s="149">
        <f t="shared" si="759"/>
        <v>0</v>
      </c>
      <c r="BL292" s="149">
        <f t="shared" si="759"/>
        <v>0</v>
      </c>
      <c r="BM292" s="149">
        <f t="shared" si="759"/>
        <v>0</v>
      </c>
      <c r="BN292" s="149">
        <f t="shared" si="759"/>
        <v>0</v>
      </c>
      <c r="BO292" s="149">
        <f t="shared" si="759"/>
        <v>0</v>
      </c>
      <c r="BP292" s="149">
        <f t="shared" si="759"/>
        <v>0</v>
      </c>
      <c r="BQ292" s="149">
        <f t="shared" si="759"/>
        <v>0</v>
      </c>
      <c r="BR292" s="149">
        <f t="shared" si="759"/>
        <v>0</v>
      </c>
      <c r="BS292" s="149">
        <f t="shared" si="759"/>
        <v>0</v>
      </c>
      <c r="BT292" s="149">
        <f t="shared" si="759"/>
        <v>0</v>
      </c>
      <c r="BU292" s="149">
        <f t="shared" si="759"/>
        <v>0</v>
      </c>
      <c r="BV292" s="149">
        <f t="shared" si="759"/>
        <v>0</v>
      </c>
      <c r="BW292" s="149">
        <f t="shared" si="759"/>
        <v>0</v>
      </c>
      <c r="BX292" s="149">
        <f t="shared" si="759"/>
        <v>0</v>
      </c>
      <c r="BY292" s="149">
        <f t="shared" si="759"/>
        <v>0</v>
      </c>
      <c r="BZ292" s="149">
        <f t="shared" si="759"/>
        <v>0</v>
      </c>
      <c r="CA292" s="149">
        <f t="shared" si="759"/>
        <v>0</v>
      </c>
      <c r="CB292" s="149">
        <f t="shared" si="759"/>
        <v>0</v>
      </c>
      <c r="CC292" s="149">
        <f t="shared" si="759"/>
        <v>0</v>
      </c>
      <c r="CD292" s="149">
        <f t="shared" si="759"/>
        <v>0</v>
      </c>
      <c r="CE292" s="149">
        <f t="shared" si="759"/>
        <v>0</v>
      </c>
      <c r="CF292" s="149">
        <f t="shared" si="759"/>
        <v>0</v>
      </c>
      <c r="CG292" s="149">
        <f t="shared" si="759"/>
        <v>0</v>
      </c>
      <c r="CH292" s="149">
        <f t="shared" ref="CH292:DM292" si="760">(CH$14&lt;$J292)*CG292*(1+$G292*($H292=CH$16))+(CH$14=$J292)*$M292*$E292+(CH$14&gt;$J292)*CG292*(1+$N292*($O292=CH$16))</f>
        <v>0</v>
      </c>
      <c r="CI292" s="149">
        <f t="shared" si="760"/>
        <v>0</v>
      </c>
      <c r="CJ292" s="149">
        <f t="shared" si="760"/>
        <v>0</v>
      </c>
      <c r="CK292" s="149">
        <f t="shared" si="760"/>
        <v>0</v>
      </c>
      <c r="CL292" s="149">
        <f t="shared" si="760"/>
        <v>0</v>
      </c>
      <c r="CM292" s="149">
        <f t="shared" si="760"/>
        <v>0</v>
      </c>
      <c r="CN292" s="149">
        <f t="shared" si="760"/>
        <v>0</v>
      </c>
      <c r="CO292" s="149">
        <f t="shared" si="760"/>
        <v>0</v>
      </c>
      <c r="CP292" s="149">
        <f t="shared" si="760"/>
        <v>0</v>
      </c>
      <c r="CQ292" s="149">
        <f t="shared" si="760"/>
        <v>0</v>
      </c>
      <c r="CR292" s="149">
        <f t="shared" si="760"/>
        <v>0</v>
      </c>
      <c r="CS292" s="149">
        <f t="shared" si="760"/>
        <v>0</v>
      </c>
      <c r="CT292" s="149">
        <f t="shared" si="760"/>
        <v>0</v>
      </c>
      <c r="CU292" s="149">
        <f t="shared" si="760"/>
        <v>0</v>
      </c>
      <c r="CV292" s="149">
        <f t="shared" si="760"/>
        <v>0</v>
      </c>
      <c r="CW292" s="149">
        <f t="shared" si="760"/>
        <v>0</v>
      </c>
      <c r="CX292" s="149">
        <f t="shared" si="760"/>
        <v>0</v>
      </c>
      <c r="CY292" s="149">
        <f t="shared" si="760"/>
        <v>0</v>
      </c>
      <c r="CZ292" s="149">
        <f t="shared" si="760"/>
        <v>0</v>
      </c>
      <c r="DA292" s="149">
        <f t="shared" si="760"/>
        <v>0</v>
      </c>
      <c r="DB292" s="149">
        <f t="shared" si="760"/>
        <v>0</v>
      </c>
      <c r="DC292" s="149">
        <f t="shared" si="760"/>
        <v>0</v>
      </c>
      <c r="DD292" s="149">
        <f t="shared" si="760"/>
        <v>0</v>
      </c>
      <c r="DE292" s="149">
        <f t="shared" si="760"/>
        <v>0</v>
      </c>
      <c r="DF292" s="149">
        <f t="shared" si="760"/>
        <v>0</v>
      </c>
      <c r="DG292" s="149">
        <f t="shared" si="760"/>
        <v>0</v>
      </c>
      <c r="DH292" s="149">
        <f t="shared" si="760"/>
        <v>0</v>
      </c>
      <c r="DI292" s="149">
        <f t="shared" si="760"/>
        <v>0</v>
      </c>
      <c r="DJ292" s="149">
        <f t="shared" si="760"/>
        <v>0</v>
      </c>
      <c r="DK292" s="149">
        <f t="shared" si="760"/>
        <v>0</v>
      </c>
      <c r="DL292" s="149">
        <f t="shared" si="760"/>
        <v>0</v>
      </c>
      <c r="DM292" s="149">
        <f t="shared" si="760"/>
        <v>0</v>
      </c>
      <c r="DN292" s="149">
        <f t="shared" ref="DN292:EV292" si="761">(DN$14&lt;$J292)*DM292*(1+$G292*($H292=DN$16))+(DN$14=$J292)*$M292*$E292+(DN$14&gt;$J292)*DM292*(1+$N292*($O292=DN$16))</f>
        <v>0</v>
      </c>
      <c r="DO292" s="149">
        <f t="shared" si="761"/>
        <v>0</v>
      </c>
      <c r="DP292" s="149">
        <f t="shared" si="761"/>
        <v>0</v>
      </c>
      <c r="DQ292" s="149">
        <f t="shared" si="761"/>
        <v>0</v>
      </c>
      <c r="DR292" s="149">
        <f t="shared" si="761"/>
        <v>0</v>
      </c>
      <c r="DS292" s="149">
        <f t="shared" si="761"/>
        <v>0</v>
      </c>
      <c r="DT292" s="149">
        <f t="shared" si="761"/>
        <v>0</v>
      </c>
      <c r="DU292" s="149">
        <f t="shared" si="761"/>
        <v>0</v>
      </c>
      <c r="DV292" s="149">
        <f t="shared" si="761"/>
        <v>0</v>
      </c>
      <c r="DW292" s="149">
        <f t="shared" si="761"/>
        <v>0</v>
      </c>
      <c r="DX292" s="149">
        <f t="shared" si="761"/>
        <v>0</v>
      </c>
      <c r="DY292" s="149">
        <f t="shared" si="761"/>
        <v>0</v>
      </c>
      <c r="DZ292" s="149">
        <f t="shared" si="761"/>
        <v>0</v>
      </c>
      <c r="EA292" s="149">
        <f t="shared" si="761"/>
        <v>0</v>
      </c>
      <c r="EB292" s="149">
        <f t="shared" si="761"/>
        <v>0</v>
      </c>
      <c r="EC292" s="149">
        <f t="shared" si="761"/>
        <v>0</v>
      </c>
      <c r="ED292" s="149">
        <f t="shared" si="761"/>
        <v>0</v>
      </c>
      <c r="EE292" s="149">
        <f t="shared" si="761"/>
        <v>0</v>
      </c>
      <c r="EF292" s="149">
        <f t="shared" si="761"/>
        <v>0</v>
      </c>
      <c r="EG292" s="149">
        <f t="shared" si="761"/>
        <v>0</v>
      </c>
      <c r="EH292" s="149">
        <f t="shared" si="761"/>
        <v>0</v>
      </c>
      <c r="EI292" s="149">
        <f t="shared" si="761"/>
        <v>0</v>
      </c>
      <c r="EJ292" s="149">
        <f t="shared" si="761"/>
        <v>0</v>
      </c>
      <c r="EK292" s="149">
        <f t="shared" si="761"/>
        <v>0</v>
      </c>
      <c r="EL292" s="149">
        <f t="shared" si="761"/>
        <v>0</v>
      </c>
      <c r="EM292" s="149">
        <f t="shared" si="761"/>
        <v>0</v>
      </c>
      <c r="EN292" s="149">
        <f t="shared" si="761"/>
        <v>0</v>
      </c>
      <c r="EO292" s="149">
        <f t="shared" si="761"/>
        <v>0</v>
      </c>
      <c r="EP292" s="149">
        <f t="shared" si="761"/>
        <v>0</v>
      </c>
      <c r="EQ292" s="149">
        <f t="shared" si="761"/>
        <v>0</v>
      </c>
      <c r="ER292" s="149">
        <f t="shared" si="761"/>
        <v>0</v>
      </c>
      <c r="ES292" s="149">
        <f t="shared" si="761"/>
        <v>0</v>
      </c>
      <c r="ET292" s="149">
        <f t="shared" si="761"/>
        <v>0</v>
      </c>
      <c r="EU292" s="149">
        <f t="shared" si="761"/>
        <v>0</v>
      </c>
      <c r="EV292" s="149">
        <f t="shared" si="761"/>
        <v>0</v>
      </c>
      <c r="EW292" s="149">
        <f t="shared" si="666"/>
        <v>0</v>
      </c>
      <c r="EX292" s="149">
        <f t="shared" si="667"/>
        <v>0</v>
      </c>
      <c r="EY292" s="149">
        <f t="shared" si="668"/>
        <v>0</v>
      </c>
      <c r="EZ292" s="149">
        <f t="shared" si="669"/>
        <v>0</v>
      </c>
      <c r="FA292" s="149">
        <f t="shared" si="670"/>
        <v>0</v>
      </c>
      <c r="FB292" s="149">
        <f t="shared" si="671"/>
        <v>0</v>
      </c>
    </row>
    <row r="293" spans="2:158" ht="11.25" customHeight="1" outlineLevel="1" x14ac:dyDescent="0.2">
      <c r="B293" s="177"/>
      <c r="C293" s="288">
        <f t="shared" si="730"/>
        <v>28</v>
      </c>
      <c r="D293" s="288">
        <f t="shared" si="730"/>
        <v>0</v>
      </c>
      <c r="E293" s="291">
        <f t="shared" si="730"/>
        <v>0</v>
      </c>
      <c r="F293" s="297"/>
      <c r="G293" s="385"/>
      <c r="H293" s="185">
        <f t="shared" si="731"/>
        <v>2</v>
      </c>
      <c r="I293" s="293">
        <f t="shared" si="731"/>
        <v>31</v>
      </c>
      <c r="J293" s="286">
        <f t="shared" si="657"/>
        <v>43404</v>
      </c>
      <c r="K293" s="297"/>
      <c r="L293" s="197">
        <f t="shared" si="658"/>
        <v>0</v>
      </c>
      <c r="M293" s="186">
        <f t="shared" si="732"/>
        <v>0</v>
      </c>
      <c r="N293" s="385"/>
      <c r="O293" s="185">
        <f t="shared" si="661"/>
        <v>10</v>
      </c>
      <c r="Q293" s="186"/>
      <c r="R293" s="186"/>
      <c r="S293" s="186"/>
      <c r="U293" s="149">
        <f t="shared" si="733"/>
        <v>0</v>
      </c>
      <c r="V293" s="149">
        <f t="shared" ref="V293:BA293" si="762">(V$14&lt;$J293)*U293*(1+$G293*($H293=V$16))+(V$14=$J293)*$M293*$E293+(V$14&gt;$J293)*U293*(1+$N293*($O293=V$16))</f>
        <v>0</v>
      </c>
      <c r="W293" s="149">
        <f t="shared" si="762"/>
        <v>0</v>
      </c>
      <c r="X293" s="149">
        <f t="shared" si="762"/>
        <v>0</v>
      </c>
      <c r="Y293" s="149">
        <f t="shared" si="762"/>
        <v>0</v>
      </c>
      <c r="Z293" s="149">
        <f t="shared" si="762"/>
        <v>0</v>
      </c>
      <c r="AA293" s="149">
        <f t="shared" si="762"/>
        <v>0</v>
      </c>
      <c r="AB293" s="149">
        <f t="shared" si="762"/>
        <v>0</v>
      </c>
      <c r="AC293" s="149">
        <f t="shared" si="762"/>
        <v>0</v>
      </c>
      <c r="AD293" s="149">
        <f t="shared" si="762"/>
        <v>0</v>
      </c>
      <c r="AE293" s="149">
        <f t="shared" si="762"/>
        <v>0</v>
      </c>
      <c r="AF293" s="149">
        <f t="shared" si="762"/>
        <v>0</v>
      </c>
      <c r="AG293" s="149">
        <f t="shared" si="762"/>
        <v>0</v>
      </c>
      <c r="AH293" s="149">
        <f t="shared" si="762"/>
        <v>0</v>
      </c>
      <c r="AI293" s="149">
        <f t="shared" si="762"/>
        <v>0</v>
      </c>
      <c r="AJ293" s="149">
        <f t="shared" si="762"/>
        <v>0</v>
      </c>
      <c r="AK293" s="149">
        <f t="shared" si="762"/>
        <v>0</v>
      </c>
      <c r="AL293" s="149">
        <f t="shared" si="762"/>
        <v>0</v>
      </c>
      <c r="AM293" s="149">
        <f t="shared" si="762"/>
        <v>0</v>
      </c>
      <c r="AN293" s="149">
        <f t="shared" si="762"/>
        <v>0</v>
      </c>
      <c r="AO293" s="149">
        <f t="shared" si="762"/>
        <v>0</v>
      </c>
      <c r="AP293" s="149">
        <f t="shared" si="762"/>
        <v>0</v>
      </c>
      <c r="AQ293" s="149">
        <f t="shared" si="762"/>
        <v>0</v>
      </c>
      <c r="AR293" s="149">
        <f t="shared" si="762"/>
        <v>0</v>
      </c>
      <c r="AS293" s="149">
        <f t="shared" si="762"/>
        <v>0</v>
      </c>
      <c r="AT293" s="149">
        <f t="shared" si="762"/>
        <v>0</v>
      </c>
      <c r="AU293" s="149">
        <f t="shared" si="762"/>
        <v>0</v>
      </c>
      <c r="AV293" s="149">
        <f t="shared" si="762"/>
        <v>0</v>
      </c>
      <c r="AW293" s="149">
        <f t="shared" si="762"/>
        <v>0</v>
      </c>
      <c r="AX293" s="149">
        <f t="shared" si="762"/>
        <v>0</v>
      </c>
      <c r="AY293" s="149">
        <f t="shared" si="762"/>
        <v>0</v>
      </c>
      <c r="AZ293" s="149">
        <f t="shared" si="762"/>
        <v>0</v>
      </c>
      <c r="BA293" s="149">
        <f t="shared" si="762"/>
        <v>0</v>
      </c>
      <c r="BB293" s="149">
        <f t="shared" ref="BB293:CG293" si="763">(BB$14&lt;$J293)*BA293*(1+$G293*($H293=BB$16))+(BB$14=$J293)*$M293*$E293+(BB$14&gt;$J293)*BA293*(1+$N293*($O293=BB$16))</f>
        <v>0</v>
      </c>
      <c r="BC293" s="149">
        <f t="shared" si="763"/>
        <v>0</v>
      </c>
      <c r="BD293" s="149">
        <f t="shared" si="763"/>
        <v>0</v>
      </c>
      <c r="BE293" s="149">
        <f t="shared" si="763"/>
        <v>0</v>
      </c>
      <c r="BF293" s="149">
        <f t="shared" si="763"/>
        <v>0</v>
      </c>
      <c r="BG293" s="149">
        <f t="shared" si="763"/>
        <v>0</v>
      </c>
      <c r="BH293" s="149">
        <f t="shared" si="763"/>
        <v>0</v>
      </c>
      <c r="BI293" s="149">
        <f t="shared" si="763"/>
        <v>0</v>
      </c>
      <c r="BJ293" s="149">
        <f t="shared" si="763"/>
        <v>0</v>
      </c>
      <c r="BK293" s="149">
        <f t="shared" si="763"/>
        <v>0</v>
      </c>
      <c r="BL293" s="149">
        <f t="shared" si="763"/>
        <v>0</v>
      </c>
      <c r="BM293" s="149">
        <f t="shared" si="763"/>
        <v>0</v>
      </c>
      <c r="BN293" s="149">
        <f t="shared" si="763"/>
        <v>0</v>
      </c>
      <c r="BO293" s="149">
        <f t="shared" si="763"/>
        <v>0</v>
      </c>
      <c r="BP293" s="149">
        <f t="shared" si="763"/>
        <v>0</v>
      </c>
      <c r="BQ293" s="149">
        <f t="shared" si="763"/>
        <v>0</v>
      </c>
      <c r="BR293" s="149">
        <f t="shared" si="763"/>
        <v>0</v>
      </c>
      <c r="BS293" s="149">
        <f t="shared" si="763"/>
        <v>0</v>
      </c>
      <c r="BT293" s="149">
        <f t="shared" si="763"/>
        <v>0</v>
      </c>
      <c r="BU293" s="149">
        <f t="shared" si="763"/>
        <v>0</v>
      </c>
      <c r="BV293" s="149">
        <f t="shared" si="763"/>
        <v>0</v>
      </c>
      <c r="BW293" s="149">
        <f t="shared" si="763"/>
        <v>0</v>
      </c>
      <c r="BX293" s="149">
        <f t="shared" si="763"/>
        <v>0</v>
      </c>
      <c r="BY293" s="149">
        <f t="shared" si="763"/>
        <v>0</v>
      </c>
      <c r="BZ293" s="149">
        <f t="shared" si="763"/>
        <v>0</v>
      </c>
      <c r="CA293" s="149">
        <f t="shared" si="763"/>
        <v>0</v>
      </c>
      <c r="CB293" s="149">
        <f t="shared" si="763"/>
        <v>0</v>
      </c>
      <c r="CC293" s="149">
        <f t="shared" si="763"/>
        <v>0</v>
      </c>
      <c r="CD293" s="149">
        <f t="shared" si="763"/>
        <v>0</v>
      </c>
      <c r="CE293" s="149">
        <f t="shared" si="763"/>
        <v>0</v>
      </c>
      <c r="CF293" s="149">
        <f t="shared" si="763"/>
        <v>0</v>
      </c>
      <c r="CG293" s="149">
        <f t="shared" si="763"/>
        <v>0</v>
      </c>
      <c r="CH293" s="149">
        <f t="shared" ref="CH293:DM293" si="764">(CH$14&lt;$J293)*CG293*(1+$G293*($H293=CH$16))+(CH$14=$J293)*$M293*$E293+(CH$14&gt;$J293)*CG293*(1+$N293*($O293=CH$16))</f>
        <v>0</v>
      </c>
      <c r="CI293" s="149">
        <f t="shared" si="764"/>
        <v>0</v>
      </c>
      <c r="CJ293" s="149">
        <f t="shared" si="764"/>
        <v>0</v>
      </c>
      <c r="CK293" s="149">
        <f t="shared" si="764"/>
        <v>0</v>
      </c>
      <c r="CL293" s="149">
        <f t="shared" si="764"/>
        <v>0</v>
      </c>
      <c r="CM293" s="149">
        <f t="shared" si="764"/>
        <v>0</v>
      </c>
      <c r="CN293" s="149">
        <f t="shared" si="764"/>
        <v>0</v>
      </c>
      <c r="CO293" s="149">
        <f t="shared" si="764"/>
        <v>0</v>
      </c>
      <c r="CP293" s="149">
        <f t="shared" si="764"/>
        <v>0</v>
      </c>
      <c r="CQ293" s="149">
        <f t="shared" si="764"/>
        <v>0</v>
      </c>
      <c r="CR293" s="149">
        <f t="shared" si="764"/>
        <v>0</v>
      </c>
      <c r="CS293" s="149">
        <f t="shared" si="764"/>
        <v>0</v>
      </c>
      <c r="CT293" s="149">
        <f t="shared" si="764"/>
        <v>0</v>
      </c>
      <c r="CU293" s="149">
        <f t="shared" si="764"/>
        <v>0</v>
      </c>
      <c r="CV293" s="149">
        <f t="shared" si="764"/>
        <v>0</v>
      </c>
      <c r="CW293" s="149">
        <f t="shared" si="764"/>
        <v>0</v>
      </c>
      <c r="CX293" s="149">
        <f t="shared" si="764"/>
        <v>0</v>
      </c>
      <c r="CY293" s="149">
        <f t="shared" si="764"/>
        <v>0</v>
      </c>
      <c r="CZ293" s="149">
        <f t="shared" si="764"/>
        <v>0</v>
      </c>
      <c r="DA293" s="149">
        <f t="shared" si="764"/>
        <v>0</v>
      </c>
      <c r="DB293" s="149">
        <f t="shared" si="764"/>
        <v>0</v>
      </c>
      <c r="DC293" s="149">
        <f t="shared" si="764"/>
        <v>0</v>
      </c>
      <c r="DD293" s="149">
        <f t="shared" si="764"/>
        <v>0</v>
      </c>
      <c r="DE293" s="149">
        <f t="shared" si="764"/>
        <v>0</v>
      </c>
      <c r="DF293" s="149">
        <f t="shared" si="764"/>
        <v>0</v>
      </c>
      <c r="DG293" s="149">
        <f t="shared" si="764"/>
        <v>0</v>
      </c>
      <c r="DH293" s="149">
        <f t="shared" si="764"/>
        <v>0</v>
      </c>
      <c r="DI293" s="149">
        <f t="shared" si="764"/>
        <v>0</v>
      </c>
      <c r="DJ293" s="149">
        <f t="shared" si="764"/>
        <v>0</v>
      </c>
      <c r="DK293" s="149">
        <f t="shared" si="764"/>
        <v>0</v>
      </c>
      <c r="DL293" s="149">
        <f t="shared" si="764"/>
        <v>0</v>
      </c>
      <c r="DM293" s="149">
        <f t="shared" si="764"/>
        <v>0</v>
      </c>
      <c r="DN293" s="149">
        <f t="shared" ref="DN293:EV293" si="765">(DN$14&lt;$J293)*DM293*(1+$G293*($H293=DN$16))+(DN$14=$J293)*$M293*$E293+(DN$14&gt;$J293)*DM293*(1+$N293*($O293=DN$16))</f>
        <v>0</v>
      </c>
      <c r="DO293" s="149">
        <f t="shared" si="765"/>
        <v>0</v>
      </c>
      <c r="DP293" s="149">
        <f t="shared" si="765"/>
        <v>0</v>
      </c>
      <c r="DQ293" s="149">
        <f t="shared" si="765"/>
        <v>0</v>
      </c>
      <c r="DR293" s="149">
        <f t="shared" si="765"/>
        <v>0</v>
      </c>
      <c r="DS293" s="149">
        <f t="shared" si="765"/>
        <v>0</v>
      </c>
      <c r="DT293" s="149">
        <f t="shared" si="765"/>
        <v>0</v>
      </c>
      <c r="DU293" s="149">
        <f t="shared" si="765"/>
        <v>0</v>
      </c>
      <c r="DV293" s="149">
        <f t="shared" si="765"/>
        <v>0</v>
      </c>
      <c r="DW293" s="149">
        <f t="shared" si="765"/>
        <v>0</v>
      </c>
      <c r="DX293" s="149">
        <f t="shared" si="765"/>
        <v>0</v>
      </c>
      <c r="DY293" s="149">
        <f t="shared" si="765"/>
        <v>0</v>
      </c>
      <c r="DZ293" s="149">
        <f t="shared" si="765"/>
        <v>0</v>
      </c>
      <c r="EA293" s="149">
        <f t="shared" si="765"/>
        <v>0</v>
      </c>
      <c r="EB293" s="149">
        <f t="shared" si="765"/>
        <v>0</v>
      </c>
      <c r="EC293" s="149">
        <f t="shared" si="765"/>
        <v>0</v>
      </c>
      <c r="ED293" s="149">
        <f t="shared" si="765"/>
        <v>0</v>
      </c>
      <c r="EE293" s="149">
        <f t="shared" si="765"/>
        <v>0</v>
      </c>
      <c r="EF293" s="149">
        <f t="shared" si="765"/>
        <v>0</v>
      </c>
      <c r="EG293" s="149">
        <f t="shared" si="765"/>
        <v>0</v>
      </c>
      <c r="EH293" s="149">
        <f t="shared" si="765"/>
        <v>0</v>
      </c>
      <c r="EI293" s="149">
        <f t="shared" si="765"/>
        <v>0</v>
      </c>
      <c r="EJ293" s="149">
        <f t="shared" si="765"/>
        <v>0</v>
      </c>
      <c r="EK293" s="149">
        <f t="shared" si="765"/>
        <v>0</v>
      </c>
      <c r="EL293" s="149">
        <f t="shared" si="765"/>
        <v>0</v>
      </c>
      <c r="EM293" s="149">
        <f t="shared" si="765"/>
        <v>0</v>
      </c>
      <c r="EN293" s="149">
        <f t="shared" si="765"/>
        <v>0</v>
      </c>
      <c r="EO293" s="149">
        <f t="shared" si="765"/>
        <v>0</v>
      </c>
      <c r="EP293" s="149">
        <f t="shared" si="765"/>
        <v>0</v>
      </c>
      <c r="EQ293" s="149">
        <f t="shared" si="765"/>
        <v>0</v>
      </c>
      <c r="ER293" s="149">
        <f t="shared" si="765"/>
        <v>0</v>
      </c>
      <c r="ES293" s="149">
        <f t="shared" si="765"/>
        <v>0</v>
      </c>
      <c r="ET293" s="149">
        <f t="shared" si="765"/>
        <v>0</v>
      </c>
      <c r="EU293" s="149">
        <f t="shared" si="765"/>
        <v>0</v>
      </c>
      <c r="EV293" s="149">
        <f t="shared" si="765"/>
        <v>0</v>
      </c>
      <c r="EW293" s="149">
        <f t="shared" si="666"/>
        <v>0</v>
      </c>
      <c r="EX293" s="149">
        <f t="shared" si="667"/>
        <v>0</v>
      </c>
      <c r="EY293" s="149">
        <f t="shared" si="668"/>
        <v>0</v>
      </c>
      <c r="EZ293" s="149">
        <f t="shared" si="669"/>
        <v>0</v>
      </c>
      <c r="FA293" s="149">
        <f t="shared" si="670"/>
        <v>0</v>
      </c>
      <c r="FB293" s="149">
        <f t="shared" si="671"/>
        <v>0</v>
      </c>
    </row>
    <row r="294" spans="2:158" ht="11.25" customHeight="1" outlineLevel="1" x14ac:dyDescent="0.2">
      <c r="B294" s="177"/>
      <c r="C294" s="288">
        <f t="shared" si="730"/>
        <v>29</v>
      </c>
      <c r="D294" s="288">
        <f t="shared" si="730"/>
        <v>0</v>
      </c>
      <c r="E294" s="291">
        <f t="shared" si="730"/>
        <v>0</v>
      </c>
      <c r="F294" s="297"/>
      <c r="G294" s="385"/>
      <c r="H294" s="185">
        <f t="shared" si="731"/>
        <v>2</v>
      </c>
      <c r="I294" s="293">
        <f t="shared" si="731"/>
        <v>31</v>
      </c>
      <c r="J294" s="286">
        <f t="shared" si="657"/>
        <v>43404</v>
      </c>
      <c r="K294" s="297"/>
      <c r="L294" s="197">
        <f t="shared" si="658"/>
        <v>0</v>
      </c>
      <c r="M294" s="186">
        <f t="shared" si="732"/>
        <v>0</v>
      </c>
      <c r="N294" s="385"/>
      <c r="O294" s="185">
        <f t="shared" si="661"/>
        <v>10</v>
      </c>
      <c r="Q294" s="186"/>
      <c r="R294" s="186"/>
      <c r="S294" s="186"/>
      <c r="U294" s="149">
        <f t="shared" si="733"/>
        <v>0</v>
      </c>
      <c r="V294" s="149">
        <f t="shared" ref="V294:BA294" si="766">(V$14&lt;$J294)*U294*(1+$G294*($H294=V$16))+(V$14=$J294)*$M294*$E294+(V$14&gt;$J294)*U294*(1+$N294*($O294=V$16))</f>
        <v>0</v>
      </c>
      <c r="W294" s="149">
        <f t="shared" si="766"/>
        <v>0</v>
      </c>
      <c r="X294" s="149">
        <f t="shared" si="766"/>
        <v>0</v>
      </c>
      <c r="Y294" s="149">
        <f t="shared" si="766"/>
        <v>0</v>
      </c>
      <c r="Z294" s="149">
        <f t="shared" si="766"/>
        <v>0</v>
      </c>
      <c r="AA294" s="149">
        <f t="shared" si="766"/>
        <v>0</v>
      </c>
      <c r="AB294" s="149">
        <f t="shared" si="766"/>
        <v>0</v>
      </c>
      <c r="AC294" s="149">
        <f t="shared" si="766"/>
        <v>0</v>
      </c>
      <c r="AD294" s="149">
        <f t="shared" si="766"/>
        <v>0</v>
      </c>
      <c r="AE294" s="149">
        <f t="shared" si="766"/>
        <v>0</v>
      </c>
      <c r="AF294" s="149">
        <f t="shared" si="766"/>
        <v>0</v>
      </c>
      <c r="AG294" s="149">
        <f t="shared" si="766"/>
        <v>0</v>
      </c>
      <c r="AH294" s="149">
        <f t="shared" si="766"/>
        <v>0</v>
      </c>
      <c r="AI294" s="149">
        <f t="shared" si="766"/>
        <v>0</v>
      </c>
      <c r="AJ294" s="149">
        <f t="shared" si="766"/>
        <v>0</v>
      </c>
      <c r="AK294" s="149">
        <f t="shared" si="766"/>
        <v>0</v>
      </c>
      <c r="AL294" s="149">
        <f t="shared" si="766"/>
        <v>0</v>
      </c>
      <c r="AM294" s="149">
        <f t="shared" si="766"/>
        <v>0</v>
      </c>
      <c r="AN294" s="149">
        <f t="shared" si="766"/>
        <v>0</v>
      </c>
      <c r="AO294" s="149">
        <f t="shared" si="766"/>
        <v>0</v>
      </c>
      <c r="AP294" s="149">
        <f t="shared" si="766"/>
        <v>0</v>
      </c>
      <c r="AQ294" s="149">
        <f t="shared" si="766"/>
        <v>0</v>
      </c>
      <c r="AR294" s="149">
        <f t="shared" si="766"/>
        <v>0</v>
      </c>
      <c r="AS294" s="149">
        <f t="shared" si="766"/>
        <v>0</v>
      </c>
      <c r="AT294" s="149">
        <f t="shared" si="766"/>
        <v>0</v>
      </c>
      <c r="AU294" s="149">
        <f t="shared" si="766"/>
        <v>0</v>
      </c>
      <c r="AV294" s="149">
        <f t="shared" si="766"/>
        <v>0</v>
      </c>
      <c r="AW294" s="149">
        <f t="shared" si="766"/>
        <v>0</v>
      </c>
      <c r="AX294" s="149">
        <f t="shared" si="766"/>
        <v>0</v>
      </c>
      <c r="AY294" s="149">
        <f t="shared" si="766"/>
        <v>0</v>
      </c>
      <c r="AZ294" s="149">
        <f t="shared" si="766"/>
        <v>0</v>
      </c>
      <c r="BA294" s="149">
        <f t="shared" si="766"/>
        <v>0</v>
      </c>
      <c r="BB294" s="149">
        <f t="shared" ref="BB294:CG294" si="767">(BB$14&lt;$J294)*BA294*(1+$G294*($H294=BB$16))+(BB$14=$J294)*$M294*$E294+(BB$14&gt;$J294)*BA294*(1+$N294*($O294=BB$16))</f>
        <v>0</v>
      </c>
      <c r="BC294" s="149">
        <f t="shared" si="767"/>
        <v>0</v>
      </c>
      <c r="BD294" s="149">
        <f t="shared" si="767"/>
        <v>0</v>
      </c>
      <c r="BE294" s="149">
        <f t="shared" si="767"/>
        <v>0</v>
      </c>
      <c r="BF294" s="149">
        <f t="shared" si="767"/>
        <v>0</v>
      </c>
      <c r="BG294" s="149">
        <f t="shared" si="767"/>
        <v>0</v>
      </c>
      <c r="BH294" s="149">
        <f t="shared" si="767"/>
        <v>0</v>
      </c>
      <c r="BI294" s="149">
        <f t="shared" si="767"/>
        <v>0</v>
      </c>
      <c r="BJ294" s="149">
        <f t="shared" si="767"/>
        <v>0</v>
      </c>
      <c r="BK294" s="149">
        <f t="shared" si="767"/>
        <v>0</v>
      </c>
      <c r="BL294" s="149">
        <f t="shared" si="767"/>
        <v>0</v>
      </c>
      <c r="BM294" s="149">
        <f t="shared" si="767"/>
        <v>0</v>
      </c>
      <c r="BN294" s="149">
        <f t="shared" si="767"/>
        <v>0</v>
      </c>
      <c r="BO294" s="149">
        <f t="shared" si="767"/>
        <v>0</v>
      </c>
      <c r="BP294" s="149">
        <f t="shared" si="767"/>
        <v>0</v>
      </c>
      <c r="BQ294" s="149">
        <f t="shared" si="767"/>
        <v>0</v>
      </c>
      <c r="BR294" s="149">
        <f t="shared" si="767"/>
        <v>0</v>
      </c>
      <c r="BS294" s="149">
        <f t="shared" si="767"/>
        <v>0</v>
      </c>
      <c r="BT294" s="149">
        <f t="shared" si="767"/>
        <v>0</v>
      </c>
      <c r="BU294" s="149">
        <f t="shared" si="767"/>
        <v>0</v>
      </c>
      <c r="BV294" s="149">
        <f t="shared" si="767"/>
        <v>0</v>
      </c>
      <c r="BW294" s="149">
        <f t="shared" si="767"/>
        <v>0</v>
      </c>
      <c r="BX294" s="149">
        <f t="shared" si="767"/>
        <v>0</v>
      </c>
      <c r="BY294" s="149">
        <f t="shared" si="767"/>
        <v>0</v>
      </c>
      <c r="BZ294" s="149">
        <f t="shared" si="767"/>
        <v>0</v>
      </c>
      <c r="CA294" s="149">
        <f t="shared" si="767"/>
        <v>0</v>
      </c>
      <c r="CB294" s="149">
        <f t="shared" si="767"/>
        <v>0</v>
      </c>
      <c r="CC294" s="149">
        <f t="shared" si="767"/>
        <v>0</v>
      </c>
      <c r="CD294" s="149">
        <f t="shared" si="767"/>
        <v>0</v>
      </c>
      <c r="CE294" s="149">
        <f t="shared" si="767"/>
        <v>0</v>
      </c>
      <c r="CF294" s="149">
        <f t="shared" si="767"/>
        <v>0</v>
      </c>
      <c r="CG294" s="149">
        <f t="shared" si="767"/>
        <v>0</v>
      </c>
      <c r="CH294" s="149">
        <f t="shared" ref="CH294:DM294" si="768">(CH$14&lt;$J294)*CG294*(1+$G294*($H294=CH$16))+(CH$14=$J294)*$M294*$E294+(CH$14&gt;$J294)*CG294*(1+$N294*($O294=CH$16))</f>
        <v>0</v>
      </c>
      <c r="CI294" s="149">
        <f t="shared" si="768"/>
        <v>0</v>
      </c>
      <c r="CJ294" s="149">
        <f t="shared" si="768"/>
        <v>0</v>
      </c>
      <c r="CK294" s="149">
        <f t="shared" si="768"/>
        <v>0</v>
      </c>
      <c r="CL294" s="149">
        <f t="shared" si="768"/>
        <v>0</v>
      </c>
      <c r="CM294" s="149">
        <f t="shared" si="768"/>
        <v>0</v>
      </c>
      <c r="CN294" s="149">
        <f t="shared" si="768"/>
        <v>0</v>
      </c>
      <c r="CO294" s="149">
        <f t="shared" si="768"/>
        <v>0</v>
      </c>
      <c r="CP294" s="149">
        <f t="shared" si="768"/>
        <v>0</v>
      </c>
      <c r="CQ294" s="149">
        <f t="shared" si="768"/>
        <v>0</v>
      </c>
      <c r="CR294" s="149">
        <f t="shared" si="768"/>
        <v>0</v>
      </c>
      <c r="CS294" s="149">
        <f t="shared" si="768"/>
        <v>0</v>
      </c>
      <c r="CT294" s="149">
        <f t="shared" si="768"/>
        <v>0</v>
      </c>
      <c r="CU294" s="149">
        <f t="shared" si="768"/>
        <v>0</v>
      </c>
      <c r="CV294" s="149">
        <f t="shared" si="768"/>
        <v>0</v>
      </c>
      <c r="CW294" s="149">
        <f t="shared" si="768"/>
        <v>0</v>
      </c>
      <c r="CX294" s="149">
        <f t="shared" si="768"/>
        <v>0</v>
      </c>
      <c r="CY294" s="149">
        <f t="shared" si="768"/>
        <v>0</v>
      </c>
      <c r="CZ294" s="149">
        <f t="shared" si="768"/>
        <v>0</v>
      </c>
      <c r="DA294" s="149">
        <f t="shared" si="768"/>
        <v>0</v>
      </c>
      <c r="DB294" s="149">
        <f t="shared" si="768"/>
        <v>0</v>
      </c>
      <c r="DC294" s="149">
        <f t="shared" si="768"/>
        <v>0</v>
      </c>
      <c r="DD294" s="149">
        <f t="shared" si="768"/>
        <v>0</v>
      </c>
      <c r="DE294" s="149">
        <f t="shared" si="768"/>
        <v>0</v>
      </c>
      <c r="DF294" s="149">
        <f t="shared" si="768"/>
        <v>0</v>
      </c>
      <c r="DG294" s="149">
        <f t="shared" si="768"/>
        <v>0</v>
      </c>
      <c r="DH294" s="149">
        <f t="shared" si="768"/>
        <v>0</v>
      </c>
      <c r="DI294" s="149">
        <f t="shared" si="768"/>
        <v>0</v>
      </c>
      <c r="DJ294" s="149">
        <f t="shared" si="768"/>
        <v>0</v>
      </c>
      <c r="DK294" s="149">
        <f t="shared" si="768"/>
        <v>0</v>
      </c>
      <c r="DL294" s="149">
        <f t="shared" si="768"/>
        <v>0</v>
      </c>
      <c r="DM294" s="149">
        <f t="shared" si="768"/>
        <v>0</v>
      </c>
      <c r="DN294" s="149">
        <f t="shared" ref="DN294:EV294" si="769">(DN$14&lt;$J294)*DM294*(1+$G294*($H294=DN$16))+(DN$14=$J294)*$M294*$E294+(DN$14&gt;$J294)*DM294*(1+$N294*($O294=DN$16))</f>
        <v>0</v>
      </c>
      <c r="DO294" s="149">
        <f t="shared" si="769"/>
        <v>0</v>
      </c>
      <c r="DP294" s="149">
        <f t="shared" si="769"/>
        <v>0</v>
      </c>
      <c r="DQ294" s="149">
        <f t="shared" si="769"/>
        <v>0</v>
      </c>
      <c r="DR294" s="149">
        <f t="shared" si="769"/>
        <v>0</v>
      </c>
      <c r="DS294" s="149">
        <f t="shared" si="769"/>
        <v>0</v>
      </c>
      <c r="DT294" s="149">
        <f t="shared" si="769"/>
        <v>0</v>
      </c>
      <c r="DU294" s="149">
        <f t="shared" si="769"/>
        <v>0</v>
      </c>
      <c r="DV294" s="149">
        <f t="shared" si="769"/>
        <v>0</v>
      </c>
      <c r="DW294" s="149">
        <f t="shared" si="769"/>
        <v>0</v>
      </c>
      <c r="DX294" s="149">
        <f t="shared" si="769"/>
        <v>0</v>
      </c>
      <c r="DY294" s="149">
        <f t="shared" si="769"/>
        <v>0</v>
      </c>
      <c r="DZ294" s="149">
        <f t="shared" si="769"/>
        <v>0</v>
      </c>
      <c r="EA294" s="149">
        <f t="shared" si="769"/>
        <v>0</v>
      </c>
      <c r="EB294" s="149">
        <f t="shared" si="769"/>
        <v>0</v>
      </c>
      <c r="EC294" s="149">
        <f t="shared" si="769"/>
        <v>0</v>
      </c>
      <c r="ED294" s="149">
        <f t="shared" si="769"/>
        <v>0</v>
      </c>
      <c r="EE294" s="149">
        <f t="shared" si="769"/>
        <v>0</v>
      </c>
      <c r="EF294" s="149">
        <f t="shared" si="769"/>
        <v>0</v>
      </c>
      <c r="EG294" s="149">
        <f t="shared" si="769"/>
        <v>0</v>
      </c>
      <c r="EH294" s="149">
        <f t="shared" si="769"/>
        <v>0</v>
      </c>
      <c r="EI294" s="149">
        <f t="shared" si="769"/>
        <v>0</v>
      </c>
      <c r="EJ294" s="149">
        <f t="shared" si="769"/>
        <v>0</v>
      </c>
      <c r="EK294" s="149">
        <f t="shared" si="769"/>
        <v>0</v>
      </c>
      <c r="EL294" s="149">
        <f t="shared" si="769"/>
        <v>0</v>
      </c>
      <c r="EM294" s="149">
        <f t="shared" si="769"/>
        <v>0</v>
      </c>
      <c r="EN294" s="149">
        <f t="shared" si="769"/>
        <v>0</v>
      </c>
      <c r="EO294" s="149">
        <f t="shared" si="769"/>
        <v>0</v>
      </c>
      <c r="EP294" s="149">
        <f t="shared" si="769"/>
        <v>0</v>
      </c>
      <c r="EQ294" s="149">
        <f t="shared" si="769"/>
        <v>0</v>
      </c>
      <c r="ER294" s="149">
        <f t="shared" si="769"/>
        <v>0</v>
      </c>
      <c r="ES294" s="149">
        <f t="shared" si="769"/>
        <v>0</v>
      </c>
      <c r="ET294" s="149">
        <f t="shared" si="769"/>
        <v>0</v>
      </c>
      <c r="EU294" s="149">
        <f t="shared" si="769"/>
        <v>0</v>
      </c>
      <c r="EV294" s="149">
        <f t="shared" si="769"/>
        <v>0</v>
      </c>
      <c r="EW294" s="149">
        <f t="shared" si="666"/>
        <v>0</v>
      </c>
      <c r="EX294" s="149">
        <f t="shared" si="667"/>
        <v>0</v>
      </c>
      <c r="EY294" s="149">
        <f t="shared" si="668"/>
        <v>0</v>
      </c>
      <c r="EZ294" s="149">
        <f t="shared" si="669"/>
        <v>0</v>
      </c>
      <c r="FA294" s="149">
        <f t="shared" si="670"/>
        <v>0</v>
      </c>
      <c r="FB294" s="149">
        <f t="shared" si="671"/>
        <v>0</v>
      </c>
    </row>
    <row r="295" spans="2:158" ht="11.25" customHeight="1" outlineLevel="1" x14ac:dyDescent="0.2">
      <c r="B295" s="177"/>
      <c r="C295" s="288">
        <f t="shared" si="730"/>
        <v>30</v>
      </c>
      <c r="D295" s="288">
        <f t="shared" si="730"/>
        <v>0</v>
      </c>
      <c r="E295" s="291">
        <f t="shared" si="730"/>
        <v>0</v>
      </c>
      <c r="F295" s="297"/>
      <c r="G295" s="385"/>
      <c r="H295" s="185">
        <f t="shared" si="731"/>
        <v>2</v>
      </c>
      <c r="I295" s="293">
        <f t="shared" si="731"/>
        <v>31</v>
      </c>
      <c r="J295" s="286">
        <f t="shared" si="657"/>
        <v>43404</v>
      </c>
      <c r="K295" s="297"/>
      <c r="L295" s="197">
        <f t="shared" si="658"/>
        <v>0</v>
      </c>
      <c r="M295" s="186">
        <f t="shared" si="732"/>
        <v>0</v>
      </c>
      <c r="N295" s="385"/>
      <c r="O295" s="185">
        <f t="shared" si="661"/>
        <v>10</v>
      </c>
      <c r="Q295" s="186"/>
      <c r="R295" s="186"/>
      <c r="S295" s="186"/>
      <c r="U295" s="149">
        <f t="shared" si="733"/>
        <v>0</v>
      </c>
      <c r="V295" s="149">
        <f t="shared" ref="V295:BA295" si="770">(V$14&lt;$J295)*U295*(1+$G295*($H295=V$16))+(V$14=$J295)*$M295*$E295+(V$14&gt;$J295)*U295*(1+$N295*($O295=V$16))</f>
        <v>0</v>
      </c>
      <c r="W295" s="149">
        <f t="shared" si="770"/>
        <v>0</v>
      </c>
      <c r="X295" s="149">
        <f t="shared" si="770"/>
        <v>0</v>
      </c>
      <c r="Y295" s="149">
        <f t="shared" si="770"/>
        <v>0</v>
      </c>
      <c r="Z295" s="149">
        <f t="shared" si="770"/>
        <v>0</v>
      </c>
      <c r="AA295" s="149">
        <f t="shared" si="770"/>
        <v>0</v>
      </c>
      <c r="AB295" s="149">
        <f t="shared" si="770"/>
        <v>0</v>
      </c>
      <c r="AC295" s="149">
        <f t="shared" si="770"/>
        <v>0</v>
      </c>
      <c r="AD295" s="149">
        <f t="shared" si="770"/>
        <v>0</v>
      </c>
      <c r="AE295" s="149">
        <f t="shared" si="770"/>
        <v>0</v>
      </c>
      <c r="AF295" s="149">
        <f t="shared" si="770"/>
        <v>0</v>
      </c>
      <c r="AG295" s="149">
        <f t="shared" si="770"/>
        <v>0</v>
      </c>
      <c r="AH295" s="149">
        <f t="shared" si="770"/>
        <v>0</v>
      </c>
      <c r="AI295" s="149">
        <f t="shared" si="770"/>
        <v>0</v>
      </c>
      <c r="AJ295" s="149">
        <f t="shared" si="770"/>
        <v>0</v>
      </c>
      <c r="AK295" s="149">
        <f t="shared" si="770"/>
        <v>0</v>
      </c>
      <c r="AL295" s="149">
        <f t="shared" si="770"/>
        <v>0</v>
      </c>
      <c r="AM295" s="149">
        <f t="shared" si="770"/>
        <v>0</v>
      </c>
      <c r="AN295" s="149">
        <f t="shared" si="770"/>
        <v>0</v>
      </c>
      <c r="AO295" s="149">
        <f t="shared" si="770"/>
        <v>0</v>
      </c>
      <c r="AP295" s="149">
        <f t="shared" si="770"/>
        <v>0</v>
      </c>
      <c r="AQ295" s="149">
        <f t="shared" si="770"/>
        <v>0</v>
      </c>
      <c r="AR295" s="149">
        <f t="shared" si="770"/>
        <v>0</v>
      </c>
      <c r="AS295" s="149">
        <f t="shared" si="770"/>
        <v>0</v>
      </c>
      <c r="AT295" s="149">
        <f t="shared" si="770"/>
        <v>0</v>
      </c>
      <c r="AU295" s="149">
        <f t="shared" si="770"/>
        <v>0</v>
      </c>
      <c r="AV295" s="149">
        <f t="shared" si="770"/>
        <v>0</v>
      </c>
      <c r="AW295" s="149">
        <f t="shared" si="770"/>
        <v>0</v>
      </c>
      <c r="AX295" s="149">
        <f t="shared" si="770"/>
        <v>0</v>
      </c>
      <c r="AY295" s="149">
        <f t="shared" si="770"/>
        <v>0</v>
      </c>
      <c r="AZ295" s="149">
        <f t="shared" si="770"/>
        <v>0</v>
      </c>
      <c r="BA295" s="149">
        <f t="shared" si="770"/>
        <v>0</v>
      </c>
      <c r="BB295" s="149">
        <f t="shared" ref="BB295:CG295" si="771">(BB$14&lt;$J295)*BA295*(1+$G295*($H295=BB$16))+(BB$14=$J295)*$M295*$E295+(BB$14&gt;$J295)*BA295*(1+$N295*($O295=BB$16))</f>
        <v>0</v>
      </c>
      <c r="BC295" s="149">
        <f t="shared" si="771"/>
        <v>0</v>
      </c>
      <c r="BD295" s="149">
        <f t="shared" si="771"/>
        <v>0</v>
      </c>
      <c r="BE295" s="149">
        <f t="shared" si="771"/>
        <v>0</v>
      </c>
      <c r="BF295" s="149">
        <f t="shared" si="771"/>
        <v>0</v>
      </c>
      <c r="BG295" s="149">
        <f t="shared" si="771"/>
        <v>0</v>
      </c>
      <c r="BH295" s="149">
        <f t="shared" si="771"/>
        <v>0</v>
      </c>
      <c r="BI295" s="149">
        <f t="shared" si="771"/>
        <v>0</v>
      </c>
      <c r="BJ295" s="149">
        <f t="shared" si="771"/>
        <v>0</v>
      </c>
      <c r="BK295" s="149">
        <f t="shared" si="771"/>
        <v>0</v>
      </c>
      <c r="BL295" s="149">
        <f t="shared" si="771"/>
        <v>0</v>
      </c>
      <c r="BM295" s="149">
        <f t="shared" si="771"/>
        <v>0</v>
      </c>
      <c r="BN295" s="149">
        <f t="shared" si="771"/>
        <v>0</v>
      </c>
      <c r="BO295" s="149">
        <f t="shared" si="771"/>
        <v>0</v>
      </c>
      <c r="BP295" s="149">
        <f t="shared" si="771"/>
        <v>0</v>
      </c>
      <c r="BQ295" s="149">
        <f t="shared" si="771"/>
        <v>0</v>
      </c>
      <c r="BR295" s="149">
        <f t="shared" si="771"/>
        <v>0</v>
      </c>
      <c r="BS295" s="149">
        <f t="shared" si="771"/>
        <v>0</v>
      </c>
      <c r="BT295" s="149">
        <f t="shared" si="771"/>
        <v>0</v>
      </c>
      <c r="BU295" s="149">
        <f t="shared" si="771"/>
        <v>0</v>
      </c>
      <c r="BV295" s="149">
        <f t="shared" si="771"/>
        <v>0</v>
      </c>
      <c r="BW295" s="149">
        <f t="shared" si="771"/>
        <v>0</v>
      </c>
      <c r="BX295" s="149">
        <f t="shared" si="771"/>
        <v>0</v>
      </c>
      <c r="BY295" s="149">
        <f t="shared" si="771"/>
        <v>0</v>
      </c>
      <c r="BZ295" s="149">
        <f t="shared" si="771"/>
        <v>0</v>
      </c>
      <c r="CA295" s="149">
        <f t="shared" si="771"/>
        <v>0</v>
      </c>
      <c r="CB295" s="149">
        <f t="shared" si="771"/>
        <v>0</v>
      </c>
      <c r="CC295" s="149">
        <f t="shared" si="771"/>
        <v>0</v>
      </c>
      <c r="CD295" s="149">
        <f t="shared" si="771"/>
        <v>0</v>
      </c>
      <c r="CE295" s="149">
        <f t="shared" si="771"/>
        <v>0</v>
      </c>
      <c r="CF295" s="149">
        <f t="shared" si="771"/>
        <v>0</v>
      </c>
      <c r="CG295" s="149">
        <f t="shared" si="771"/>
        <v>0</v>
      </c>
      <c r="CH295" s="149">
        <f t="shared" ref="CH295:DM295" si="772">(CH$14&lt;$J295)*CG295*(1+$G295*($H295=CH$16))+(CH$14=$J295)*$M295*$E295+(CH$14&gt;$J295)*CG295*(1+$N295*($O295=CH$16))</f>
        <v>0</v>
      </c>
      <c r="CI295" s="149">
        <f t="shared" si="772"/>
        <v>0</v>
      </c>
      <c r="CJ295" s="149">
        <f t="shared" si="772"/>
        <v>0</v>
      </c>
      <c r="CK295" s="149">
        <f t="shared" si="772"/>
        <v>0</v>
      </c>
      <c r="CL295" s="149">
        <f t="shared" si="772"/>
        <v>0</v>
      </c>
      <c r="CM295" s="149">
        <f t="shared" si="772"/>
        <v>0</v>
      </c>
      <c r="CN295" s="149">
        <f t="shared" si="772"/>
        <v>0</v>
      </c>
      <c r="CO295" s="149">
        <f t="shared" si="772"/>
        <v>0</v>
      </c>
      <c r="CP295" s="149">
        <f t="shared" si="772"/>
        <v>0</v>
      </c>
      <c r="CQ295" s="149">
        <f t="shared" si="772"/>
        <v>0</v>
      </c>
      <c r="CR295" s="149">
        <f t="shared" si="772"/>
        <v>0</v>
      </c>
      <c r="CS295" s="149">
        <f t="shared" si="772"/>
        <v>0</v>
      </c>
      <c r="CT295" s="149">
        <f t="shared" si="772"/>
        <v>0</v>
      </c>
      <c r="CU295" s="149">
        <f t="shared" si="772"/>
        <v>0</v>
      </c>
      <c r="CV295" s="149">
        <f t="shared" si="772"/>
        <v>0</v>
      </c>
      <c r="CW295" s="149">
        <f t="shared" si="772"/>
        <v>0</v>
      </c>
      <c r="CX295" s="149">
        <f t="shared" si="772"/>
        <v>0</v>
      </c>
      <c r="CY295" s="149">
        <f t="shared" si="772"/>
        <v>0</v>
      </c>
      <c r="CZ295" s="149">
        <f t="shared" si="772"/>
        <v>0</v>
      </c>
      <c r="DA295" s="149">
        <f t="shared" si="772"/>
        <v>0</v>
      </c>
      <c r="DB295" s="149">
        <f t="shared" si="772"/>
        <v>0</v>
      </c>
      <c r="DC295" s="149">
        <f t="shared" si="772"/>
        <v>0</v>
      </c>
      <c r="DD295" s="149">
        <f t="shared" si="772"/>
        <v>0</v>
      </c>
      <c r="DE295" s="149">
        <f t="shared" si="772"/>
        <v>0</v>
      </c>
      <c r="DF295" s="149">
        <f t="shared" si="772"/>
        <v>0</v>
      </c>
      <c r="DG295" s="149">
        <f t="shared" si="772"/>
        <v>0</v>
      </c>
      <c r="DH295" s="149">
        <f t="shared" si="772"/>
        <v>0</v>
      </c>
      <c r="DI295" s="149">
        <f t="shared" si="772"/>
        <v>0</v>
      </c>
      <c r="DJ295" s="149">
        <f t="shared" si="772"/>
        <v>0</v>
      </c>
      <c r="DK295" s="149">
        <f t="shared" si="772"/>
        <v>0</v>
      </c>
      <c r="DL295" s="149">
        <f t="shared" si="772"/>
        <v>0</v>
      </c>
      <c r="DM295" s="149">
        <f t="shared" si="772"/>
        <v>0</v>
      </c>
      <c r="DN295" s="149">
        <f t="shared" ref="DN295:EV295" si="773">(DN$14&lt;$J295)*DM295*(1+$G295*($H295=DN$16))+(DN$14=$J295)*$M295*$E295+(DN$14&gt;$J295)*DM295*(1+$N295*($O295=DN$16))</f>
        <v>0</v>
      </c>
      <c r="DO295" s="149">
        <f t="shared" si="773"/>
        <v>0</v>
      </c>
      <c r="DP295" s="149">
        <f t="shared" si="773"/>
        <v>0</v>
      </c>
      <c r="DQ295" s="149">
        <f t="shared" si="773"/>
        <v>0</v>
      </c>
      <c r="DR295" s="149">
        <f t="shared" si="773"/>
        <v>0</v>
      </c>
      <c r="DS295" s="149">
        <f t="shared" si="773"/>
        <v>0</v>
      </c>
      <c r="DT295" s="149">
        <f t="shared" si="773"/>
        <v>0</v>
      </c>
      <c r="DU295" s="149">
        <f t="shared" si="773"/>
        <v>0</v>
      </c>
      <c r="DV295" s="149">
        <f t="shared" si="773"/>
        <v>0</v>
      </c>
      <c r="DW295" s="149">
        <f t="shared" si="773"/>
        <v>0</v>
      </c>
      <c r="DX295" s="149">
        <f t="shared" si="773"/>
        <v>0</v>
      </c>
      <c r="DY295" s="149">
        <f t="shared" si="773"/>
        <v>0</v>
      </c>
      <c r="DZ295" s="149">
        <f t="shared" si="773"/>
        <v>0</v>
      </c>
      <c r="EA295" s="149">
        <f t="shared" si="773"/>
        <v>0</v>
      </c>
      <c r="EB295" s="149">
        <f t="shared" si="773"/>
        <v>0</v>
      </c>
      <c r="EC295" s="149">
        <f t="shared" si="773"/>
        <v>0</v>
      </c>
      <c r="ED295" s="149">
        <f t="shared" si="773"/>
        <v>0</v>
      </c>
      <c r="EE295" s="149">
        <f t="shared" si="773"/>
        <v>0</v>
      </c>
      <c r="EF295" s="149">
        <f t="shared" si="773"/>
        <v>0</v>
      </c>
      <c r="EG295" s="149">
        <f t="shared" si="773"/>
        <v>0</v>
      </c>
      <c r="EH295" s="149">
        <f t="shared" si="773"/>
        <v>0</v>
      </c>
      <c r="EI295" s="149">
        <f t="shared" si="773"/>
        <v>0</v>
      </c>
      <c r="EJ295" s="149">
        <f t="shared" si="773"/>
        <v>0</v>
      </c>
      <c r="EK295" s="149">
        <f t="shared" si="773"/>
        <v>0</v>
      </c>
      <c r="EL295" s="149">
        <f t="shared" si="773"/>
        <v>0</v>
      </c>
      <c r="EM295" s="149">
        <f t="shared" si="773"/>
        <v>0</v>
      </c>
      <c r="EN295" s="149">
        <f t="shared" si="773"/>
        <v>0</v>
      </c>
      <c r="EO295" s="149">
        <f t="shared" si="773"/>
        <v>0</v>
      </c>
      <c r="EP295" s="149">
        <f t="shared" si="773"/>
        <v>0</v>
      </c>
      <c r="EQ295" s="149">
        <f t="shared" si="773"/>
        <v>0</v>
      </c>
      <c r="ER295" s="149">
        <f t="shared" si="773"/>
        <v>0</v>
      </c>
      <c r="ES295" s="149">
        <f t="shared" si="773"/>
        <v>0</v>
      </c>
      <c r="ET295" s="149">
        <f t="shared" si="773"/>
        <v>0</v>
      </c>
      <c r="EU295" s="149">
        <f t="shared" si="773"/>
        <v>0</v>
      </c>
      <c r="EV295" s="149">
        <f t="shared" si="773"/>
        <v>0</v>
      </c>
      <c r="EW295" s="149">
        <f t="shared" si="666"/>
        <v>0</v>
      </c>
      <c r="EX295" s="149">
        <f t="shared" si="667"/>
        <v>0</v>
      </c>
      <c r="EY295" s="149">
        <f t="shared" si="668"/>
        <v>0</v>
      </c>
      <c r="EZ295" s="149">
        <f t="shared" si="669"/>
        <v>0</v>
      </c>
      <c r="FA295" s="149">
        <f t="shared" si="670"/>
        <v>0</v>
      </c>
      <c r="FB295" s="149">
        <f t="shared" si="671"/>
        <v>0</v>
      </c>
    </row>
    <row r="296" spans="2:158" ht="11.25" customHeight="1" outlineLevel="1" x14ac:dyDescent="0.2">
      <c r="B296" s="177"/>
      <c r="C296" s="288">
        <f t="shared" si="730"/>
        <v>31</v>
      </c>
      <c r="D296" s="288">
        <f t="shared" si="730"/>
        <v>0</v>
      </c>
      <c r="E296" s="291">
        <f t="shared" si="730"/>
        <v>0</v>
      </c>
      <c r="F296" s="297"/>
      <c r="G296" s="385"/>
      <c r="H296" s="185">
        <f t="shared" si="731"/>
        <v>2</v>
      </c>
      <c r="I296" s="293">
        <f t="shared" si="731"/>
        <v>31</v>
      </c>
      <c r="J296" s="286">
        <f t="shared" si="657"/>
        <v>43404</v>
      </c>
      <c r="K296" s="297"/>
      <c r="L296" s="197">
        <f t="shared" si="658"/>
        <v>0</v>
      </c>
      <c r="M296" s="186">
        <f t="shared" si="732"/>
        <v>0</v>
      </c>
      <c r="N296" s="385"/>
      <c r="O296" s="185">
        <f t="shared" si="661"/>
        <v>10</v>
      </c>
      <c r="Q296" s="186"/>
      <c r="R296" s="186"/>
      <c r="S296" s="186"/>
      <c r="U296" s="149">
        <f t="shared" si="733"/>
        <v>0</v>
      </c>
      <c r="V296" s="149">
        <f t="shared" ref="V296:BA296" si="774">(V$14&lt;$J296)*U296*(1+$G296*($H296=V$16))+(V$14=$J296)*$M296*$E296+(V$14&gt;$J296)*U296*(1+$N296*($O296=V$16))</f>
        <v>0</v>
      </c>
      <c r="W296" s="149">
        <f t="shared" si="774"/>
        <v>0</v>
      </c>
      <c r="X296" s="149">
        <f t="shared" si="774"/>
        <v>0</v>
      </c>
      <c r="Y296" s="149">
        <f t="shared" si="774"/>
        <v>0</v>
      </c>
      <c r="Z296" s="149">
        <f t="shared" si="774"/>
        <v>0</v>
      </c>
      <c r="AA296" s="149">
        <f t="shared" si="774"/>
        <v>0</v>
      </c>
      <c r="AB296" s="149">
        <f t="shared" si="774"/>
        <v>0</v>
      </c>
      <c r="AC296" s="149">
        <f t="shared" si="774"/>
        <v>0</v>
      </c>
      <c r="AD296" s="149">
        <f t="shared" si="774"/>
        <v>0</v>
      </c>
      <c r="AE296" s="149">
        <f t="shared" si="774"/>
        <v>0</v>
      </c>
      <c r="AF296" s="149">
        <f t="shared" si="774"/>
        <v>0</v>
      </c>
      <c r="AG296" s="149">
        <f t="shared" si="774"/>
        <v>0</v>
      </c>
      <c r="AH296" s="149">
        <f t="shared" si="774"/>
        <v>0</v>
      </c>
      <c r="AI296" s="149">
        <f t="shared" si="774"/>
        <v>0</v>
      </c>
      <c r="AJ296" s="149">
        <f t="shared" si="774"/>
        <v>0</v>
      </c>
      <c r="AK296" s="149">
        <f t="shared" si="774"/>
        <v>0</v>
      </c>
      <c r="AL296" s="149">
        <f t="shared" si="774"/>
        <v>0</v>
      </c>
      <c r="AM296" s="149">
        <f t="shared" si="774"/>
        <v>0</v>
      </c>
      <c r="AN296" s="149">
        <f t="shared" si="774"/>
        <v>0</v>
      </c>
      <c r="AO296" s="149">
        <f t="shared" si="774"/>
        <v>0</v>
      </c>
      <c r="AP296" s="149">
        <f t="shared" si="774"/>
        <v>0</v>
      </c>
      <c r="AQ296" s="149">
        <f t="shared" si="774"/>
        <v>0</v>
      </c>
      <c r="AR296" s="149">
        <f t="shared" si="774"/>
        <v>0</v>
      </c>
      <c r="AS296" s="149">
        <f t="shared" si="774"/>
        <v>0</v>
      </c>
      <c r="AT296" s="149">
        <f t="shared" si="774"/>
        <v>0</v>
      </c>
      <c r="AU296" s="149">
        <f t="shared" si="774"/>
        <v>0</v>
      </c>
      <c r="AV296" s="149">
        <f t="shared" si="774"/>
        <v>0</v>
      </c>
      <c r="AW296" s="149">
        <f t="shared" si="774"/>
        <v>0</v>
      </c>
      <c r="AX296" s="149">
        <f t="shared" si="774"/>
        <v>0</v>
      </c>
      <c r="AY296" s="149">
        <f t="shared" si="774"/>
        <v>0</v>
      </c>
      <c r="AZ296" s="149">
        <f t="shared" si="774"/>
        <v>0</v>
      </c>
      <c r="BA296" s="149">
        <f t="shared" si="774"/>
        <v>0</v>
      </c>
      <c r="BB296" s="149">
        <f t="shared" ref="BB296:CG296" si="775">(BB$14&lt;$J296)*BA296*(1+$G296*($H296=BB$16))+(BB$14=$J296)*$M296*$E296+(BB$14&gt;$J296)*BA296*(1+$N296*($O296=BB$16))</f>
        <v>0</v>
      </c>
      <c r="BC296" s="149">
        <f t="shared" si="775"/>
        <v>0</v>
      </c>
      <c r="BD296" s="149">
        <f t="shared" si="775"/>
        <v>0</v>
      </c>
      <c r="BE296" s="149">
        <f t="shared" si="775"/>
        <v>0</v>
      </c>
      <c r="BF296" s="149">
        <f t="shared" si="775"/>
        <v>0</v>
      </c>
      <c r="BG296" s="149">
        <f t="shared" si="775"/>
        <v>0</v>
      </c>
      <c r="BH296" s="149">
        <f t="shared" si="775"/>
        <v>0</v>
      </c>
      <c r="BI296" s="149">
        <f t="shared" si="775"/>
        <v>0</v>
      </c>
      <c r="BJ296" s="149">
        <f t="shared" si="775"/>
        <v>0</v>
      </c>
      <c r="BK296" s="149">
        <f t="shared" si="775"/>
        <v>0</v>
      </c>
      <c r="BL296" s="149">
        <f t="shared" si="775"/>
        <v>0</v>
      </c>
      <c r="BM296" s="149">
        <f t="shared" si="775"/>
        <v>0</v>
      </c>
      <c r="BN296" s="149">
        <f t="shared" si="775"/>
        <v>0</v>
      </c>
      <c r="BO296" s="149">
        <f t="shared" si="775"/>
        <v>0</v>
      </c>
      <c r="BP296" s="149">
        <f t="shared" si="775"/>
        <v>0</v>
      </c>
      <c r="BQ296" s="149">
        <f t="shared" si="775"/>
        <v>0</v>
      </c>
      <c r="BR296" s="149">
        <f t="shared" si="775"/>
        <v>0</v>
      </c>
      <c r="BS296" s="149">
        <f t="shared" si="775"/>
        <v>0</v>
      </c>
      <c r="BT296" s="149">
        <f t="shared" si="775"/>
        <v>0</v>
      </c>
      <c r="BU296" s="149">
        <f t="shared" si="775"/>
        <v>0</v>
      </c>
      <c r="BV296" s="149">
        <f t="shared" si="775"/>
        <v>0</v>
      </c>
      <c r="BW296" s="149">
        <f t="shared" si="775"/>
        <v>0</v>
      </c>
      <c r="BX296" s="149">
        <f t="shared" si="775"/>
        <v>0</v>
      </c>
      <c r="BY296" s="149">
        <f t="shared" si="775"/>
        <v>0</v>
      </c>
      <c r="BZ296" s="149">
        <f t="shared" si="775"/>
        <v>0</v>
      </c>
      <c r="CA296" s="149">
        <f t="shared" si="775"/>
        <v>0</v>
      </c>
      <c r="CB296" s="149">
        <f t="shared" si="775"/>
        <v>0</v>
      </c>
      <c r="CC296" s="149">
        <f t="shared" si="775"/>
        <v>0</v>
      </c>
      <c r="CD296" s="149">
        <f t="shared" si="775"/>
        <v>0</v>
      </c>
      <c r="CE296" s="149">
        <f t="shared" si="775"/>
        <v>0</v>
      </c>
      <c r="CF296" s="149">
        <f t="shared" si="775"/>
        <v>0</v>
      </c>
      <c r="CG296" s="149">
        <f t="shared" si="775"/>
        <v>0</v>
      </c>
      <c r="CH296" s="149">
        <f t="shared" ref="CH296:DM296" si="776">(CH$14&lt;$J296)*CG296*(1+$G296*($H296=CH$16))+(CH$14=$J296)*$M296*$E296+(CH$14&gt;$J296)*CG296*(1+$N296*($O296=CH$16))</f>
        <v>0</v>
      </c>
      <c r="CI296" s="149">
        <f t="shared" si="776"/>
        <v>0</v>
      </c>
      <c r="CJ296" s="149">
        <f t="shared" si="776"/>
        <v>0</v>
      </c>
      <c r="CK296" s="149">
        <f t="shared" si="776"/>
        <v>0</v>
      </c>
      <c r="CL296" s="149">
        <f t="shared" si="776"/>
        <v>0</v>
      </c>
      <c r="CM296" s="149">
        <f t="shared" si="776"/>
        <v>0</v>
      </c>
      <c r="CN296" s="149">
        <f t="shared" si="776"/>
        <v>0</v>
      </c>
      <c r="CO296" s="149">
        <f t="shared" si="776"/>
        <v>0</v>
      </c>
      <c r="CP296" s="149">
        <f t="shared" si="776"/>
        <v>0</v>
      </c>
      <c r="CQ296" s="149">
        <f t="shared" si="776"/>
        <v>0</v>
      </c>
      <c r="CR296" s="149">
        <f t="shared" si="776"/>
        <v>0</v>
      </c>
      <c r="CS296" s="149">
        <f t="shared" si="776"/>
        <v>0</v>
      </c>
      <c r="CT296" s="149">
        <f t="shared" si="776"/>
        <v>0</v>
      </c>
      <c r="CU296" s="149">
        <f t="shared" si="776"/>
        <v>0</v>
      </c>
      <c r="CV296" s="149">
        <f t="shared" si="776"/>
        <v>0</v>
      </c>
      <c r="CW296" s="149">
        <f t="shared" si="776"/>
        <v>0</v>
      </c>
      <c r="CX296" s="149">
        <f t="shared" si="776"/>
        <v>0</v>
      </c>
      <c r="CY296" s="149">
        <f t="shared" si="776"/>
        <v>0</v>
      </c>
      <c r="CZ296" s="149">
        <f t="shared" si="776"/>
        <v>0</v>
      </c>
      <c r="DA296" s="149">
        <f t="shared" si="776"/>
        <v>0</v>
      </c>
      <c r="DB296" s="149">
        <f t="shared" si="776"/>
        <v>0</v>
      </c>
      <c r="DC296" s="149">
        <f t="shared" si="776"/>
        <v>0</v>
      </c>
      <c r="DD296" s="149">
        <f t="shared" si="776"/>
        <v>0</v>
      </c>
      <c r="DE296" s="149">
        <f t="shared" si="776"/>
        <v>0</v>
      </c>
      <c r="DF296" s="149">
        <f t="shared" si="776"/>
        <v>0</v>
      </c>
      <c r="DG296" s="149">
        <f t="shared" si="776"/>
        <v>0</v>
      </c>
      <c r="DH296" s="149">
        <f t="shared" si="776"/>
        <v>0</v>
      </c>
      <c r="DI296" s="149">
        <f t="shared" si="776"/>
        <v>0</v>
      </c>
      <c r="DJ296" s="149">
        <f t="shared" si="776"/>
        <v>0</v>
      </c>
      <c r="DK296" s="149">
        <f t="shared" si="776"/>
        <v>0</v>
      </c>
      <c r="DL296" s="149">
        <f t="shared" si="776"/>
        <v>0</v>
      </c>
      <c r="DM296" s="149">
        <f t="shared" si="776"/>
        <v>0</v>
      </c>
      <c r="DN296" s="149">
        <f t="shared" ref="DN296:EV296" si="777">(DN$14&lt;$J296)*DM296*(1+$G296*($H296=DN$16))+(DN$14=$J296)*$M296*$E296+(DN$14&gt;$J296)*DM296*(1+$N296*($O296=DN$16))</f>
        <v>0</v>
      </c>
      <c r="DO296" s="149">
        <f t="shared" si="777"/>
        <v>0</v>
      </c>
      <c r="DP296" s="149">
        <f t="shared" si="777"/>
        <v>0</v>
      </c>
      <c r="DQ296" s="149">
        <f t="shared" si="777"/>
        <v>0</v>
      </c>
      <c r="DR296" s="149">
        <f t="shared" si="777"/>
        <v>0</v>
      </c>
      <c r="DS296" s="149">
        <f t="shared" si="777"/>
        <v>0</v>
      </c>
      <c r="DT296" s="149">
        <f t="shared" si="777"/>
        <v>0</v>
      </c>
      <c r="DU296" s="149">
        <f t="shared" si="777"/>
        <v>0</v>
      </c>
      <c r="DV296" s="149">
        <f t="shared" si="777"/>
        <v>0</v>
      </c>
      <c r="DW296" s="149">
        <f t="shared" si="777"/>
        <v>0</v>
      </c>
      <c r="DX296" s="149">
        <f t="shared" si="777"/>
        <v>0</v>
      </c>
      <c r="DY296" s="149">
        <f t="shared" si="777"/>
        <v>0</v>
      </c>
      <c r="DZ296" s="149">
        <f t="shared" si="777"/>
        <v>0</v>
      </c>
      <c r="EA296" s="149">
        <f t="shared" si="777"/>
        <v>0</v>
      </c>
      <c r="EB296" s="149">
        <f t="shared" si="777"/>
        <v>0</v>
      </c>
      <c r="EC296" s="149">
        <f t="shared" si="777"/>
        <v>0</v>
      </c>
      <c r="ED296" s="149">
        <f t="shared" si="777"/>
        <v>0</v>
      </c>
      <c r="EE296" s="149">
        <f t="shared" si="777"/>
        <v>0</v>
      </c>
      <c r="EF296" s="149">
        <f t="shared" si="777"/>
        <v>0</v>
      </c>
      <c r="EG296" s="149">
        <f t="shared" si="777"/>
        <v>0</v>
      </c>
      <c r="EH296" s="149">
        <f t="shared" si="777"/>
        <v>0</v>
      </c>
      <c r="EI296" s="149">
        <f t="shared" si="777"/>
        <v>0</v>
      </c>
      <c r="EJ296" s="149">
        <f t="shared" si="777"/>
        <v>0</v>
      </c>
      <c r="EK296" s="149">
        <f t="shared" si="777"/>
        <v>0</v>
      </c>
      <c r="EL296" s="149">
        <f t="shared" si="777"/>
        <v>0</v>
      </c>
      <c r="EM296" s="149">
        <f t="shared" si="777"/>
        <v>0</v>
      </c>
      <c r="EN296" s="149">
        <f t="shared" si="777"/>
        <v>0</v>
      </c>
      <c r="EO296" s="149">
        <f t="shared" si="777"/>
        <v>0</v>
      </c>
      <c r="EP296" s="149">
        <f t="shared" si="777"/>
        <v>0</v>
      </c>
      <c r="EQ296" s="149">
        <f t="shared" si="777"/>
        <v>0</v>
      </c>
      <c r="ER296" s="149">
        <f t="shared" si="777"/>
        <v>0</v>
      </c>
      <c r="ES296" s="149">
        <f t="shared" si="777"/>
        <v>0</v>
      </c>
      <c r="ET296" s="149">
        <f t="shared" si="777"/>
        <v>0</v>
      </c>
      <c r="EU296" s="149">
        <f t="shared" si="777"/>
        <v>0</v>
      </c>
      <c r="EV296" s="149">
        <f t="shared" si="777"/>
        <v>0</v>
      </c>
      <c r="EW296" s="149">
        <f t="shared" si="666"/>
        <v>0</v>
      </c>
      <c r="EX296" s="149">
        <f t="shared" si="667"/>
        <v>0</v>
      </c>
      <c r="EY296" s="149">
        <f t="shared" si="668"/>
        <v>0</v>
      </c>
      <c r="EZ296" s="149">
        <f t="shared" si="669"/>
        <v>0</v>
      </c>
      <c r="FA296" s="149">
        <f t="shared" si="670"/>
        <v>0</v>
      </c>
      <c r="FB296" s="149">
        <f t="shared" si="671"/>
        <v>0</v>
      </c>
    </row>
    <row r="297" spans="2:158" ht="11.25" customHeight="1" outlineLevel="1" x14ac:dyDescent="0.2">
      <c r="B297" s="177"/>
      <c r="C297" s="288">
        <f t="shared" si="730"/>
        <v>32</v>
      </c>
      <c r="D297" s="288">
        <f t="shared" si="730"/>
        <v>0</v>
      </c>
      <c r="E297" s="291">
        <f t="shared" si="730"/>
        <v>0</v>
      </c>
      <c r="F297" s="297"/>
      <c r="G297" s="385"/>
      <c r="H297" s="185">
        <f t="shared" si="731"/>
        <v>2</v>
      </c>
      <c r="I297" s="293">
        <f t="shared" si="731"/>
        <v>31</v>
      </c>
      <c r="J297" s="286">
        <f t="shared" si="657"/>
        <v>43404</v>
      </c>
      <c r="K297" s="297"/>
      <c r="L297" s="197">
        <f t="shared" si="658"/>
        <v>0</v>
      </c>
      <c r="M297" s="186">
        <f t="shared" si="732"/>
        <v>0</v>
      </c>
      <c r="N297" s="385"/>
      <c r="O297" s="185">
        <f t="shared" si="661"/>
        <v>10</v>
      </c>
      <c r="Q297" s="186"/>
      <c r="R297" s="186"/>
      <c r="S297" s="186"/>
      <c r="U297" s="149">
        <f t="shared" si="733"/>
        <v>0</v>
      </c>
      <c r="V297" s="149">
        <f t="shared" ref="V297:BA297" si="778">(V$14&lt;$J297)*U297*(1+$G297*($H297=V$16))+(V$14=$J297)*$M297*$E297+(V$14&gt;$J297)*U297*(1+$N297*($O297=V$16))</f>
        <v>0</v>
      </c>
      <c r="W297" s="149">
        <f t="shared" si="778"/>
        <v>0</v>
      </c>
      <c r="X297" s="149">
        <f t="shared" si="778"/>
        <v>0</v>
      </c>
      <c r="Y297" s="149">
        <f t="shared" si="778"/>
        <v>0</v>
      </c>
      <c r="Z297" s="149">
        <f t="shared" si="778"/>
        <v>0</v>
      </c>
      <c r="AA297" s="149">
        <f t="shared" si="778"/>
        <v>0</v>
      </c>
      <c r="AB297" s="149">
        <f t="shared" si="778"/>
        <v>0</v>
      </c>
      <c r="AC297" s="149">
        <f t="shared" si="778"/>
        <v>0</v>
      </c>
      <c r="AD297" s="149">
        <f t="shared" si="778"/>
        <v>0</v>
      </c>
      <c r="AE297" s="149">
        <f t="shared" si="778"/>
        <v>0</v>
      </c>
      <c r="AF297" s="149">
        <f t="shared" si="778"/>
        <v>0</v>
      </c>
      <c r="AG297" s="149">
        <f t="shared" si="778"/>
        <v>0</v>
      </c>
      <c r="AH297" s="149">
        <f t="shared" si="778"/>
        <v>0</v>
      </c>
      <c r="AI297" s="149">
        <f t="shared" si="778"/>
        <v>0</v>
      </c>
      <c r="AJ297" s="149">
        <f t="shared" si="778"/>
        <v>0</v>
      </c>
      <c r="AK297" s="149">
        <f t="shared" si="778"/>
        <v>0</v>
      </c>
      <c r="AL297" s="149">
        <f t="shared" si="778"/>
        <v>0</v>
      </c>
      <c r="AM297" s="149">
        <f t="shared" si="778"/>
        <v>0</v>
      </c>
      <c r="AN297" s="149">
        <f t="shared" si="778"/>
        <v>0</v>
      </c>
      <c r="AO297" s="149">
        <f t="shared" si="778"/>
        <v>0</v>
      </c>
      <c r="AP297" s="149">
        <f t="shared" si="778"/>
        <v>0</v>
      </c>
      <c r="AQ297" s="149">
        <f t="shared" si="778"/>
        <v>0</v>
      </c>
      <c r="AR297" s="149">
        <f t="shared" si="778"/>
        <v>0</v>
      </c>
      <c r="AS297" s="149">
        <f t="shared" si="778"/>
        <v>0</v>
      </c>
      <c r="AT297" s="149">
        <f t="shared" si="778"/>
        <v>0</v>
      </c>
      <c r="AU297" s="149">
        <f t="shared" si="778"/>
        <v>0</v>
      </c>
      <c r="AV297" s="149">
        <f t="shared" si="778"/>
        <v>0</v>
      </c>
      <c r="AW297" s="149">
        <f t="shared" si="778"/>
        <v>0</v>
      </c>
      <c r="AX297" s="149">
        <f t="shared" si="778"/>
        <v>0</v>
      </c>
      <c r="AY297" s="149">
        <f t="shared" si="778"/>
        <v>0</v>
      </c>
      <c r="AZ297" s="149">
        <f t="shared" si="778"/>
        <v>0</v>
      </c>
      <c r="BA297" s="149">
        <f t="shared" si="778"/>
        <v>0</v>
      </c>
      <c r="BB297" s="149">
        <f t="shared" ref="BB297:CG297" si="779">(BB$14&lt;$J297)*BA297*(1+$G297*($H297=BB$16))+(BB$14=$J297)*$M297*$E297+(BB$14&gt;$J297)*BA297*(1+$N297*($O297=BB$16))</f>
        <v>0</v>
      </c>
      <c r="BC297" s="149">
        <f t="shared" si="779"/>
        <v>0</v>
      </c>
      <c r="BD297" s="149">
        <f t="shared" si="779"/>
        <v>0</v>
      </c>
      <c r="BE297" s="149">
        <f t="shared" si="779"/>
        <v>0</v>
      </c>
      <c r="BF297" s="149">
        <f t="shared" si="779"/>
        <v>0</v>
      </c>
      <c r="BG297" s="149">
        <f t="shared" si="779"/>
        <v>0</v>
      </c>
      <c r="BH297" s="149">
        <f t="shared" si="779"/>
        <v>0</v>
      </c>
      <c r="BI297" s="149">
        <f t="shared" si="779"/>
        <v>0</v>
      </c>
      <c r="BJ297" s="149">
        <f t="shared" si="779"/>
        <v>0</v>
      </c>
      <c r="BK297" s="149">
        <f t="shared" si="779"/>
        <v>0</v>
      </c>
      <c r="BL297" s="149">
        <f t="shared" si="779"/>
        <v>0</v>
      </c>
      <c r="BM297" s="149">
        <f t="shared" si="779"/>
        <v>0</v>
      </c>
      <c r="BN297" s="149">
        <f t="shared" si="779"/>
        <v>0</v>
      </c>
      <c r="BO297" s="149">
        <f t="shared" si="779"/>
        <v>0</v>
      </c>
      <c r="BP297" s="149">
        <f t="shared" si="779"/>
        <v>0</v>
      </c>
      <c r="BQ297" s="149">
        <f t="shared" si="779"/>
        <v>0</v>
      </c>
      <c r="BR297" s="149">
        <f t="shared" si="779"/>
        <v>0</v>
      </c>
      <c r="BS297" s="149">
        <f t="shared" si="779"/>
        <v>0</v>
      </c>
      <c r="BT297" s="149">
        <f t="shared" si="779"/>
        <v>0</v>
      </c>
      <c r="BU297" s="149">
        <f t="shared" si="779"/>
        <v>0</v>
      </c>
      <c r="BV297" s="149">
        <f t="shared" si="779"/>
        <v>0</v>
      </c>
      <c r="BW297" s="149">
        <f t="shared" si="779"/>
        <v>0</v>
      </c>
      <c r="BX297" s="149">
        <f t="shared" si="779"/>
        <v>0</v>
      </c>
      <c r="BY297" s="149">
        <f t="shared" si="779"/>
        <v>0</v>
      </c>
      <c r="BZ297" s="149">
        <f t="shared" si="779"/>
        <v>0</v>
      </c>
      <c r="CA297" s="149">
        <f t="shared" si="779"/>
        <v>0</v>
      </c>
      <c r="CB297" s="149">
        <f t="shared" si="779"/>
        <v>0</v>
      </c>
      <c r="CC297" s="149">
        <f t="shared" si="779"/>
        <v>0</v>
      </c>
      <c r="CD297" s="149">
        <f t="shared" si="779"/>
        <v>0</v>
      </c>
      <c r="CE297" s="149">
        <f t="shared" si="779"/>
        <v>0</v>
      </c>
      <c r="CF297" s="149">
        <f t="shared" si="779"/>
        <v>0</v>
      </c>
      <c r="CG297" s="149">
        <f t="shared" si="779"/>
        <v>0</v>
      </c>
      <c r="CH297" s="149">
        <f t="shared" ref="CH297:DM297" si="780">(CH$14&lt;$J297)*CG297*(1+$G297*($H297=CH$16))+(CH$14=$J297)*$M297*$E297+(CH$14&gt;$J297)*CG297*(1+$N297*($O297=CH$16))</f>
        <v>0</v>
      </c>
      <c r="CI297" s="149">
        <f t="shared" si="780"/>
        <v>0</v>
      </c>
      <c r="CJ297" s="149">
        <f t="shared" si="780"/>
        <v>0</v>
      </c>
      <c r="CK297" s="149">
        <f t="shared" si="780"/>
        <v>0</v>
      </c>
      <c r="CL297" s="149">
        <f t="shared" si="780"/>
        <v>0</v>
      </c>
      <c r="CM297" s="149">
        <f t="shared" si="780"/>
        <v>0</v>
      </c>
      <c r="CN297" s="149">
        <f t="shared" si="780"/>
        <v>0</v>
      </c>
      <c r="CO297" s="149">
        <f t="shared" si="780"/>
        <v>0</v>
      </c>
      <c r="CP297" s="149">
        <f t="shared" si="780"/>
        <v>0</v>
      </c>
      <c r="CQ297" s="149">
        <f t="shared" si="780"/>
        <v>0</v>
      </c>
      <c r="CR297" s="149">
        <f t="shared" si="780"/>
        <v>0</v>
      </c>
      <c r="CS297" s="149">
        <f t="shared" si="780"/>
        <v>0</v>
      </c>
      <c r="CT297" s="149">
        <f t="shared" si="780"/>
        <v>0</v>
      </c>
      <c r="CU297" s="149">
        <f t="shared" si="780"/>
        <v>0</v>
      </c>
      <c r="CV297" s="149">
        <f t="shared" si="780"/>
        <v>0</v>
      </c>
      <c r="CW297" s="149">
        <f t="shared" si="780"/>
        <v>0</v>
      </c>
      <c r="CX297" s="149">
        <f t="shared" si="780"/>
        <v>0</v>
      </c>
      <c r="CY297" s="149">
        <f t="shared" si="780"/>
        <v>0</v>
      </c>
      <c r="CZ297" s="149">
        <f t="shared" si="780"/>
        <v>0</v>
      </c>
      <c r="DA297" s="149">
        <f t="shared" si="780"/>
        <v>0</v>
      </c>
      <c r="DB297" s="149">
        <f t="shared" si="780"/>
        <v>0</v>
      </c>
      <c r="DC297" s="149">
        <f t="shared" si="780"/>
        <v>0</v>
      </c>
      <c r="DD297" s="149">
        <f t="shared" si="780"/>
        <v>0</v>
      </c>
      <c r="DE297" s="149">
        <f t="shared" si="780"/>
        <v>0</v>
      </c>
      <c r="DF297" s="149">
        <f t="shared" si="780"/>
        <v>0</v>
      </c>
      <c r="DG297" s="149">
        <f t="shared" si="780"/>
        <v>0</v>
      </c>
      <c r="DH297" s="149">
        <f t="shared" si="780"/>
        <v>0</v>
      </c>
      <c r="DI297" s="149">
        <f t="shared" si="780"/>
        <v>0</v>
      </c>
      <c r="DJ297" s="149">
        <f t="shared" si="780"/>
        <v>0</v>
      </c>
      <c r="DK297" s="149">
        <f t="shared" si="780"/>
        <v>0</v>
      </c>
      <c r="DL297" s="149">
        <f t="shared" si="780"/>
        <v>0</v>
      </c>
      <c r="DM297" s="149">
        <f t="shared" si="780"/>
        <v>0</v>
      </c>
      <c r="DN297" s="149">
        <f t="shared" ref="DN297:EV297" si="781">(DN$14&lt;$J297)*DM297*(1+$G297*($H297=DN$16))+(DN$14=$J297)*$M297*$E297+(DN$14&gt;$J297)*DM297*(1+$N297*($O297=DN$16))</f>
        <v>0</v>
      </c>
      <c r="DO297" s="149">
        <f t="shared" si="781"/>
        <v>0</v>
      </c>
      <c r="DP297" s="149">
        <f t="shared" si="781"/>
        <v>0</v>
      </c>
      <c r="DQ297" s="149">
        <f t="shared" si="781"/>
        <v>0</v>
      </c>
      <c r="DR297" s="149">
        <f t="shared" si="781"/>
        <v>0</v>
      </c>
      <c r="DS297" s="149">
        <f t="shared" si="781"/>
        <v>0</v>
      </c>
      <c r="DT297" s="149">
        <f t="shared" si="781"/>
        <v>0</v>
      </c>
      <c r="DU297" s="149">
        <f t="shared" si="781"/>
        <v>0</v>
      </c>
      <c r="DV297" s="149">
        <f t="shared" si="781"/>
        <v>0</v>
      </c>
      <c r="DW297" s="149">
        <f t="shared" si="781"/>
        <v>0</v>
      </c>
      <c r="DX297" s="149">
        <f t="shared" si="781"/>
        <v>0</v>
      </c>
      <c r="DY297" s="149">
        <f t="shared" si="781"/>
        <v>0</v>
      </c>
      <c r="DZ297" s="149">
        <f t="shared" si="781"/>
        <v>0</v>
      </c>
      <c r="EA297" s="149">
        <f t="shared" si="781"/>
        <v>0</v>
      </c>
      <c r="EB297" s="149">
        <f t="shared" si="781"/>
        <v>0</v>
      </c>
      <c r="EC297" s="149">
        <f t="shared" si="781"/>
        <v>0</v>
      </c>
      <c r="ED297" s="149">
        <f t="shared" si="781"/>
        <v>0</v>
      </c>
      <c r="EE297" s="149">
        <f t="shared" si="781"/>
        <v>0</v>
      </c>
      <c r="EF297" s="149">
        <f t="shared" si="781"/>
        <v>0</v>
      </c>
      <c r="EG297" s="149">
        <f t="shared" si="781"/>
        <v>0</v>
      </c>
      <c r="EH297" s="149">
        <f t="shared" si="781"/>
        <v>0</v>
      </c>
      <c r="EI297" s="149">
        <f t="shared" si="781"/>
        <v>0</v>
      </c>
      <c r="EJ297" s="149">
        <f t="shared" si="781"/>
        <v>0</v>
      </c>
      <c r="EK297" s="149">
        <f t="shared" si="781"/>
        <v>0</v>
      </c>
      <c r="EL297" s="149">
        <f t="shared" si="781"/>
        <v>0</v>
      </c>
      <c r="EM297" s="149">
        <f t="shared" si="781"/>
        <v>0</v>
      </c>
      <c r="EN297" s="149">
        <f t="shared" si="781"/>
        <v>0</v>
      </c>
      <c r="EO297" s="149">
        <f t="shared" si="781"/>
        <v>0</v>
      </c>
      <c r="EP297" s="149">
        <f t="shared" si="781"/>
        <v>0</v>
      </c>
      <c r="EQ297" s="149">
        <f t="shared" si="781"/>
        <v>0</v>
      </c>
      <c r="ER297" s="149">
        <f t="shared" si="781"/>
        <v>0</v>
      </c>
      <c r="ES297" s="149">
        <f t="shared" si="781"/>
        <v>0</v>
      </c>
      <c r="ET297" s="149">
        <f t="shared" si="781"/>
        <v>0</v>
      </c>
      <c r="EU297" s="149">
        <f t="shared" si="781"/>
        <v>0</v>
      </c>
      <c r="EV297" s="149">
        <f t="shared" si="781"/>
        <v>0</v>
      </c>
      <c r="EW297" s="149">
        <f t="shared" si="666"/>
        <v>0</v>
      </c>
      <c r="EX297" s="149">
        <f t="shared" si="667"/>
        <v>0</v>
      </c>
      <c r="EY297" s="149">
        <f t="shared" si="668"/>
        <v>0</v>
      </c>
      <c r="EZ297" s="149">
        <f t="shared" si="669"/>
        <v>0</v>
      </c>
      <c r="FA297" s="149">
        <f t="shared" si="670"/>
        <v>0</v>
      </c>
      <c r="FB297" s="149">
        <f t="shared" si="671"/>
        <v>0</v>
      </c>
    </row>
    <row r="298" spans="2:158" ht="11.25" customHeight="1" outlineLevel="1" x14ac:dyDescent="0.2">
      <c r="B298" s="177"/>
      <c r="C298" s="288">
        <f t="shared" si="730"/>
        <v>33</v>
      </c>
      <c r="D298" s="288">
        <f t="shared" si="730"/>
        <v>0</v>
      </c>
      <c r="E298" s="291">
        <f t="shared" si="730"/>
        <v>0</v>
      </c>
      <c r="F298" s="297"/>
      <c r="G298" s="385"/>
      <c r="H298" s="185">
        <f t="shared" si="731"/>
        <v>2</v>
      </c>
      <c r="I298" s="293">
        <f t="shared" si="731"/>
        <v>31</v>
      </c>
      <c r="J298" s="286">
        <f t="shared" si="657"/>
        <v>43404</v>
      </c>
      <c r="K298" s="297"/>
      <c r="L298" s="197">
        <f t="shared" si="658"/>
        <v>0</v>
      </c>
      <c r="M298" s="186">
        <f t="shared" si="732"/>
        <v>0</v>
      </c>
      <c r="N298" s="385"/>
      <c r="O298" s="185">
        <f t="shared" si="661"/>
        <v>10</v>
      </c>
      <c r="Q298" s="186"/>
      <c r="R298" s="186"/>
      <c r="S298" s="186"/>
      <c r="U298" s="149">
        <f t="shared" si="733"/>
        <v>0</v>
      </c>
      <c r="V298" s="149">
        <f t="shared" ref="V298:BA298" si="782">(V$14&lt;$J298)*U298*(1+$G298*($H298=V$16))+(V$14=$J298)*$M298*$E298+(V$14&gt;$J298)*U298*(1+$N298*($O298=V$16))</f>
        <v>0</v>
      </c>
      <c r="W298" s="149">
        <f t="shared" si="782"/>
        <v>0</v>
      </c>
      <c r="X298" s="149">
        <f t="shared" si="782"/>
        <v>0</v>
      </c>
      <c r="Y298" s="149">
        <f t="shared" si="782"/>
        <v>0</v>
      </c>
      <c r="Z298" s="149">
        <f t="shared" si="782"/>
        <v>0</v>
      </c>
      <c r="AA298" s="149">
        <f t="shared" si="782"/>
        <v>0</v>
      </c>
      <c r="AB298" s="149">
        <f t="shared" si="782"/>
        <v>0</v>
      </c>
      <c r="AC298" s="149">
        <f t="shared" si="782"/>
        <v>0</v>
      </c>
      <c r="AD298" s="149">
        <f t="shared" si="782"/>
        <v>0</v>
      </c>
      <c r="AE298" s="149">
        <f t="shared" si="782"/>
        <v>0</v>
      </c>
      <c r="AF298" s="149">
        <f t="shared" si="782"/>
        <v>0</v>
      </c>
      <c r="AG298" s="149">
        <f t="shared" si="782"/>
        <v>0</v>
      </c>
      <c r="AH298" s="149">
        <f t="shared" si="782"/>
        <v>0</v>
      </c>
      <c r="AI298" s="149">
        <f t="shared" si="782"/>
        <v>0</v>
      </c>
      <c r="AJ298" s="149">
        <f t="shared" si="782"/>
        <v>0</v>
      </c>
      <c r="AK298" s="149">
        <f t="shared" si="782"/>
        <v>0</v>
      </c>
      <c r="AL298" s="149">
        <f t="shared" si="782"/>
        <v>0</v>
      </c>
      <c r="AM298" s="149">
        <f t="shared" si="782"/>
        <v>0</v>
      </c>
      <c r="AN298" s="149">
        <f t="shared" si="782"/>
        <v>0</v>
      </c>
      <c r="AO298" s="149">
        <f t="shared" si="782"/>
        <v>0</v>
      </c>
      <c r="AP298" s="149">
        <f t="shared" si="782"/>
        <v>0</v>
      </c>
      <c r="AQ298" s="149">
        <f t="shared" si="782"/>
        <v>0</v>
      </c>
      <c r="AR298" s="149">
        <f t="shared" si="782"/>
        <v>0</v>
      </c>
      <c r="AS298" s="149">
        <f t="shared" si="782"/>
        <v>0</v>
      </c>
      <c r="AT298" s="149">
        <f t="shared" si="782"/>
        <v>0</v>
      </c>
      <c r="AU298" s="149">
        <f t="shared" si="782"/>
        <v>0</v>
      </c>
      <c r="AV298" s="149">
        <f t="shared" si="782"/>
        <v>0</v>
      </c>
      <c r="AW298" s="149">
        <f t="shared" si="782"/>
        <v>0</v>
      </c>
      <c r="AX298" s="149">
        <f t="shared" si="782"/>
        <v>0</v>
      </c>
      <c r="AY298" s="149">
        <f t="shared" si="782"/>
        <v>0</v>
      </c>
      <c r="AZ298" s="149">
        <f t="shared" si="782"/>
        <v>0</v>
      </c>
      <c r="BA298" s="149">
        <f t="shared" si="782"/>
        <v>0</v>
      </c>
      <c r="BB298" s="149">
        <f t="shared" ref="BB298:CG298" si="783">(BB$14&lt;$J298)*BA298*(1+$G298*($H298=BB$16))+(BB$14=$J298)*$M298*$E298+(BB$14&gt;$J298)*BA298*(1+$N298*($O298=BB$16))</f>
        <v>0</v>
      </c>
      <c r="BC298" s="149">
        <f t="shared" si="783"/>
        <v>0</v>
      </c>
      <c r="BD298" s="149">
        <f t="shared" si="783"/>
        <v>0</v>
      </c>
      <c r="BE298" s="149">
        <f t="shared" si="783"/>
        <v>0</v>
      </c>
      <c r="BF298" s="149">
        <f t="shared" si="783"/>
        <v>0</v>
      </c>
      <c r="BG298" s="149">
        <f t="shared" si="783"/>
        <v>0</v>
      </c>
      <c r="BH298" s="149">
        <f t="shared" si="783"/>
        <v>0</v>
      </c>
      <c r="BI298" s="149">
        <f t="shared" si="783"/>
        <v>0</v>
      </c>
      <c r="BJ298" s="149">
        <f t="shared" si="783"/>
        <v>0</v>
      </c>
      <c r="BK298" s="149">
        <f t="shared" si="783"/>
        <v>0</v>
      </c>
      <c r="BL298" s="149">
        <f t="shared" si="783"/>
        <v>0</v>
      </c>
      <c r="BM298" s="149">
        <f t="shared" si="783"/>
        <v>0</v>
      </c>
      <c r="BN298" s="149">
        <f t="shared" si="783"/>
        <v>0</v>
      </c>
      <c r="BO298" s="149">
        <f t="shared" si="783"/>
        <v>0</v>
      </c>
      <c r="BP298" s="149">
        <f t="shared" si="783"/>
        <v>0</v>
      </c>
      <c r="BQ298" s="149">
        <f t="shared" si="783"/>
        <v>0</v>
      </c>
      <c r="BR298" s="149">
        <f t="shared" si="783"/>
        <v>0</v>
      </c>
      <c r="BS298" s="149">
        <f t="shared" si="783"/>
        <v>0</v>
      </c>
      <c r="BT298" s="149">
        <f t="shared" si="783"/>
        <v>0</v>
      </c>
      <c r="BU298" s="149">
        <f t="shared" si="783"/>
        <v>0</v>
      </c>
      <c r="BV298" s="149">
        <f t="shared" si="783"/>
        <v>0</v>
      </c>
      <c r="BW298" s="149">
        <f t="shared" si="783"/>
        <v>0</v>
      </c>
      <c r="BX298" s="149">
        <f t="shared" si="783"/>
        <v>0</v>
      </c>
      <c r="BY298" s="149">
        <f t="shared" si="783"/>
        <v>0</v>
      </c>
      <c r="BZ298" s="149">
        <f t="shared" si="783"/>
        <v>0</v>
      </c>
      <c r="CA298" s="149">
        <f t="shared" si="783"/>
        <v>0</v>
      </c>
      <c r="CB298" s="149">
        <f t="shared" si="783"/>
        <v>0</v>
      </c>
      <c r="CC298" s="149">
        <f t="shared" si="783"/>
        <v>0</v>
      </c>
      <c r="CD298" s="149">
        <f t="shared" si="783"/>
        <v>0</v>
      </c>
      <c r="CE298" s="149">
        <f t="shared" si="783"/>
        <v>0</v>
      </c>
      <c r="CF298" s="149">
        <f t="shared" si="783"/>
        <v>0</v>
      </c>
      <c r="CG298" s="149">
        <f t="shared" si="783"/>
        <v>0</v>
      </c>
      <c r="CH298" s="149">
        <f t="shared" ref="CH298:DM298" si="784">(CH$14&lt;$J298)*CG298*(1+$G298*($H298=CH$16))+(CH$14=$J298)*$M298*$E298+(CH$14&gt;$J298)*CG298*(1+$N298*($O298=CH$16))</f>
        <v>0</v>
      </c>
      <c r="CI298" s="149">
        <f t="shared" si="784"/>
        <v>0</v>
      </c>
      <c r="CJ298" s="149">
        <f t="shared" si="784"/>
        <v>0</v>
      </c>
      <c r="CK298" s="149">
        <f t="shared" si="784"/>
        <v>0</v>
      </c>
      <c r="CL298" s="149">
        <f t="shared" si="784"/>
        <v>0</v>
      </c>
      <c r="CM298" s="149">
        <f t="shared" si="784"/>
        <v>0</v>
      </c>
      <c r="CN298" s="149">
        <f t="shared" si="784"/>
        <v>0</v>
      </c>
      <c r="CO298" s="149">
        <f t="shared" si="784"/>
        <v>0</v>
      </c>
      <c r="CP298" s="149">
        <f t="shared" si="784"/>
        <v>0</v>
      </c>
      <c r="CQ298" s="149">
        <f t="shared" si="784"/>
        <v>0</v>
      </c>
      <c r="CR298" s="149">
        <f t="shared" si="784"/>
        <v>0</v>
      </c>
      <c r="CS298" s="149">
        <f t="shared" si="784"/>
        <v>0</v>
      </c>
      <c r="CT298" s="149">
        <f t="shared" si="784"/>
        <v>0</v>
      </c>
      <c r="CU298" s="149">
        <f t="shared" si="784"/>
        <v>0</v>
      </c>
      <c r="CV298" s="149">
        <f t="shared" si="784"/>
        <v>0</v>
      </c>
      <c r="CW298" s="149">
        <f t="shared" si="784"/>
        <v>0</v>
      </c>
      <c r="CX298" s="149">
        <f t="shared" si="784"/>
        <v>0</v>
      </c>
      <c r="CY298" s="149">
        <f t="shared" si="784"/>
        <v>0</v>
      </c>
      <c r="CZ298" s="149">
        <f t="shared" si="784"/>
        <v>0</v>
      </c>
      <c r="DA298" s="149">
        <f t="shared" si="784"/>
        <v>0</v>
      </c>
      <c r="DB298" s="149">
        <f t="shared" si="784"/>
        <v>0</v>
      </c>
      <c r="DC298" s="149">
        <f t="shared" si="784"/>
        <v>0</v>
      </c>
      <c r="DD298" s="149">
        <f t="shared" si="784"/>
        <v>0</v>
      </c>
      <c r="DE298" s="149">
        <f t="shared" si="784"/>
        <v>0</v>
      </c>
      <c r="DF298" s="149">
        <f t="shared" si="784"/>
        <v>0</v>
      </c>
      <c r="DG298" s="149">
        <f t="shared" si="784"/>
        <v>0</v>
      </c>
      <c r="DH298" s="149">
        <f t="shared" si="784"/>
        <v>0</v>
      </c>
      <c r="DI298" s="149">
        <f t="shared" si="784"/>
        <v>0</v>
      </c>
      <c r="DJ298" s="149">
        <f t="shared" si="784"/>
        <v>0</v>
      </c>
      <c r="DK298" s="149">
        <f t="shared" si="784"/>
        <v>0</v>
      </c>
      <c r="DL298" s="149">
        <f t="shared" si="784"/>
        <v>0</v>
      </c>
      <c r="DM298" s="149">
        <f t="shared" si="784"/>
        <v>0</v>
      </c>
      <c r="DN298" s="149">
        <f t="shared" ref="DN298:EV298" si="785">(DN$14&lt;$J298)*DM298*(1+$G298*($H298=DN$16))+(DN$14=$J298)*$M298*$E298+(DN$14&gt;$J298)*DM298*(1+$N298*($O298=DN$16))</f>
        <v>0</v>
      </c>
      <c r="DO298" s="149">
        <f t="shared" si="785"/>
        <v>0</v>
      </c>
      <c r="DP298" s="149">
        <f t="shared" si="785"/>
        <v>0</v>
      </c>
      <c r="DQ298" s="149">
        <f t="shared" si="785"/>
        <v>0</v>
      </c>
      <c r="DR298" s="149">
        <f t="shared" si="785"/>
        <v>0</v>
      </c>
      <c r="DS298" s="149">
        <f t="shared" si="785"/>
        <v>0</v>
      </c>
      <c r="DT298" s="149">
        <f t="shared" si="785"/>
        <v>0</v>
      </c>
      <c r="DU298" s="149">
        <f t="shared" si="785"/>
        <v>0</v>
      </c>
      <c r="DV298" s="149">
        <f t="shared" si="785"/>
        <v>0</v>
      </c>
      <c r="DW298" s="149">
        <f t="shared" si="785"/>
        <v>0</v>
      </c>
      <c r="DX298" s="149">
        <f t="shared" si="785"/>
        <v>0</v>
      </c>
      <c r="DY298" s="149">
        <f t="shared" si="785"/>
        <v>0</v>
      </c>
      <c r="DZ298" s="149">
        <f t="shared" si="785"/>
        <v>0</v>
      </c>
      <c r="EA298" s="149">
        <f t="shared" si="785"/>
        <v>0</v>
      </c>
      <c r="EB298" s="149">
        <f t="shared" si="785"/>
        <v>0</v>
      </c>
      <c r="EC298" s="149">
        <f t="shared" si="785"/>
        <v>0</v>
      </c>
      <c r="ED298" s="149">
        <f t="shared" si="785"/>
        <v>0</v>
      </c>
      <c r="EE298" s="149">
        <f t="shared" si="785"/>
        <v>0</v>
      </c>
      <c r="EF298" s="149">
        <f t="shared" si="785"/>
        <v>0</v>
      </c>
      <c r="EG298" s="149">
        <f t="shared" si="785"/>
        <v>0</v>
      </c>
      <c r="EH298" s="149">
        <f t="shared" si="785"/>
        <v>0</v>
      </c>
      <c r="EI298" s="149">
        <f t="shared" si="785"/>
        <v>0</v>
      </c>
      <c r="EJ298" s="149">
        <f t="shared" si="785"/>
        <v>0</v>
      </c>
      <c r="EK298" s="149">
        <f t="shared" si="785"/>
        <v>0</v>
      </c>
      <c r="EL298" s="149">
        <f t="shared" si="785"/>
        <v>0</v>
      </c>
      <c r="EM298" s="149">
        <f t="shared" si="785"/>
        <v>0</v>
      </c>
      <c r="EN298" s="149">
        <f t="shared" si="785"/>
        <v>0</v>
      </c>
      <c r="EO298" s="149">
        <f t="shared" si="785"/>
        <v>0</v>
      </c>
      <c r="EP298" s="149">
        <f t="shared" si="785"/>
        <v>0</v>
      </c>
      <c r="EQ298" s="149">
        <f t="shared" si="785"/>
        <v>0</v>
      </c>
      <c r="ER298" s="149">
        <f t="shared" si="785"/>
        <v>0</v>
      </c>
      <c r="ES298" s="149">
        <f t="shared" si="785"/>
        <v>0</v>
      </c>
      <c r="ET298" s="149">
        <f t="shared" si="785"/>
        <v>0</v>
      </c>
      <c r="EU298" s="149">
        <f t="shared" si="785"/>
        <v>0</v>
      </c>
      <c r="EV298" s="149">
        <f t="shared" si="785"/>
        <v>0</v>
      </c>
      <c r="EW298" s="149">
        <f t="shared" si="666"/>
        <v>0</v>
      </c>
      <c r="EX298" s="149">
        <f t="shared" si="667"/>
        <v>0</v>
      </c>
      <c r="EY298" s="149">
        <f t="shared" si="668"/>
        <v>0</v>
      </c>
      <c r="EZ298" s="149">
        <f t="shared" si="669"/>
        <v>0</v>
      </c>
      <c r="FA298" s="149">
        <f t="shared" si="670"/>
        <v>0</v>
      </c>
      <c r="FB298" s="149">
        <f t="shared" si="671"/>
        <v>0</v>
      </c>
    </row>
    <row r="299" spans="2:158" ht="11.25" customHeight="1" outlineLevel="1" x14ac:dyDescent="0.2">
      <c r="B299" s="177"/>
      <c r="C299" s="288">
        <f t="shared" si="730"/>
        <v>34</v>
      </c>
      <c r="D299" s="288">
        <f t="shared" si="730"/>
        <v>0</v>
      </c>
      <c r="E299" s="291">
        <f t="shared" si="730"/>
        <v>0</v>
      </c>
      <c r="F299" s="297"/>
      <c r="G299" s="385"/>
      <c r="H299" s="185">
        <f t="shared" si="731"/>
        <v>2</v>
      </c>
      <c r="I299" s="293">
        <f t="shared" si="731"/>
        <v>31</v>
      </c>
      <c r="J299" s="286">
        <f t="shared" si="657"/>
        <v>43404</v>
      </c>
      <c r="K299" s="297"/>
      <c r="L299" s="197">
        <f t="shared" si="658"/>
        <v>0</v>
      </c>
      <c r="M299" s="186">
        <f t="shared" si="732"/>
        <v>0</v>
      </c>
      <c r="N299" s="385"/>
      <c r="O299" s="185">
        <f t="shared" si="661"/>
        <v>10</v>
      </c>
      <c r="Q299" s="186"/>
      <c r="R299" s="186"/>
      <c r="S299" s="186"/>
      <c r="U299" s="149">
        <f t="shared" si="733"/>
        <v>0</v>
      </c>
      <c r="V299" s="149">
        <f t="shared" ref="V299:BA299" si="786">(V$14&lt;$J299)*U299*(1+$G299*($H299=V$16))+(V$14=$J299)*$M299*$E299+(V$14&gt;$J299)*U299*(1+$N299*($O299=V$16))</f>
        <v>0</v>
      </c>
      <c r="W299" s="149">
        <f t="shared" si="786"/>
        <v>0</v>
      </c>
      <c r="X299" s="149">
        <f t="shared" si="786"/>
        <v>0</v>
      </c>
      <c r="Y299" s="149">
        <f t="shared" si="786"/>
        <v>0</v>
      </c>
      <c r="Z299" s="149">
        <f t="shared" si="786"/>
        <v>0</v>
      </c>
      <c r="AA299" s="149">
        <f t="shared" si="786"/>
        <v>0</v>
      </c>
      <c r="AB299" s="149">
        <f t="shared" si="786"/>
        <v>0</v>
      </c>
      <c r="AC299" s="149">
        <f t="shared" si="786"/>
        <v>0</v>
      </c>
      <c r="AD299" s="149">
        <f t="shared" si="786"/>
        <v>0</v>
      </c>
      <c r="AE299" s="149">
        <f t="shared" si="786"/>
        <v>0</v>
      </c>
      <c r="AF299" s="149">
        <f t="shared" si="786"/>
        <v>0</v>
      </c>
      <c r="AG299" s="149">
        <f t="shared" si="786"/>
        <v>0</v>
      </c>
      <c r="AH299" s="149">
        <f t="shared" si="786"/>
        <v>0</v>
      </c>
      <c r="AI299" s="149">
        <f t="shared" si="786"/>
        <v>0</v>
      </c>
      <c r="AJ299" s="149">
        <f t="shared" si="786"/>
        <v>0</v>
      </c>
      <c r="AK299" s="149">
        <f t="shared" si="786"/>
        <v>0</v>
      </c>
      <c r="AL299" s="149">
        <f t="shared" si="786"/>
        <v>0</v>
      </c>
      <c r="AM299" s="149">
        <f t="shared" si="786"/>
        <v>0</v>
      </c>
      <c r="AN299" s="149">
        <f t="shared" si="786"/>
        <v>0</v>
      </c>
      <c r="AO299" s="149">
        <f t="shared" si="786"/>
        <v>0</v>
      </c>
      <c r="AP299" s="149">
        <f t="shared" si="786"/>
        <v>0</v>
      </c>
      <c r="AQ299" s="149">
        <f t="shared" si="786"/>
        <v>0</v>
      </c>
      <c r="AR299" s="149">
        <f t="shared" si="786"/>
        <v>0</v>
      </c>
      <c r="AS299" s="149">
        <f t="shared" si="786"/>
        <v>0</v>
      </c>
      <c r="AT299" s="149">
        <f t="shared" si="786"/>
        <v>0</v>
      </c>
      <c r="AU299" s="149">
        <f t="shared" si="786"/>
        <v>0</v>
      </c>
      <c r="AV299" s="149">
        <f t="shared" si="786"/>
        <v>0</v>
      </c>
      <c r="AW299" s="149">
        <f t="shared" si="786"/>
        <v>0</v>
      </c>
      <c r="AX299" s="149">
        <f t="shared" si="786"/>
        <v>0</v>
      </c>
      <c r="AY299" s="149">
        <f t="shared" si="786"/>
        <v>0</v>
      </c>
      <c r="AZ299" s="149">
        <f t="shared" si="786"/>
        <v>0</v>
      </c>
      <c r="BA299" s="149">
        <f t="shared" si="786"/>
        <v>0</v>
      </c>
      <c r="BB299" s="149">
        <f t="shared" ref="BB299:CG299" si="787">(BB$14&lt;$J299)*BA299*(1+$G299*($H299=BB$16))+(BB$14=$J299)*$M299*$E299+(BB$14&gt;$J299)*BA299*(1+$N299*($O299=BB$16))</f>
        <v>0</v>
      </c>
      <c r="BC299" s="149">
        <f t="shared" si="787"/>
        <v>0</v>
      </c>
      <c r="BD299" s="149">
        <f t="shared" si="787"/>
        <v>0</v>
      </c>
      <c r="BE299" s="149">
        <f t="shared" si="787"/>
        <v>0</v>
      </c>
      <c r="BF299" s="149">
        <f t="shared" si="787"/>
        <v>0</v>
      </c>
      <c r="BG299" s="149">
        <f t="shared" si="787"/>
        <v>0</v>
      </c>
      <c r="BH299" s="149">
        <f t="shared" si="787"/>
        <v>0</v>
      </c>
      <c r="BI299" s="149">
        <f t="shared" si="787"/>
        <v>0</v>
      </c>
      <c r="BJ299" s="149">
        <f t="shared" si="787"/>
        <v>0</v>
      </c>
      <c r="BK299" s="149">
        <f t="shared" si="787"/>
        <v>0</v>
      </c>
      <c r="BL299" s="149">
        <f t="shared" si="787"/>
        <v>0</v>
      </c>
      <c r="BM299" s="149">
        <f t="shared" si="787"/>
        <v>0</v>
      </c>
      <c r="BN299" s="149">
        <f t="shared" si="787"/>
        <v>0</v>
      </c>
      <c r="BO299" s="149">
        <f t="shared" si="787"/>
        <v>0</v>
      </c>
      <c r="BP299" s="149">
        <f t="shared" si="787"/>
        <v>0</v>
      </c>
      <c r="BQ299" s="149">
        <f t="shared" si="787"/>
        <v>0</v>
      </c>
      <c r="BR299" s="149">
        <f t="shared" si="787"/>
        <v>0</v>
      </c>
      <c r="BS299" s="149">
        <f t="shared" si="787"/>
        <v>0</v>
      </c>
      <c r="BT299" s="149">
        <f t="shared" si="787"/>
        <v>0</v>
      </c>
      <c r="BU299" s="149">
        <f t="shared" si="787"/>
        <v>0</v>
      </c>
      <c r="BV299" s="149">
        <f t="shared" si="787"/>
        <v>0</v>
      </c>
      <c r="BW299" s="149">
        <f t="shared" si="787"/>
        <v>0</v>
      </c>
      <c r="BX299" s="149">
        <f t="shared" si="787"/>
        <v>0</v>
      </c>
      <c r="BY299" s="149">
        <f t="shared" si="787"/>
        <v>0</v>
      </c>
      <c r="BZ299" s="149">
        <f t="shared" si="787"/>
        <v>0</v>
      </c>
      <c r="CA299" s="149">
        <f t="shared" si="787"/>
        <v>0</v>
      </c>
      <c r="CB299" s="149">
        <f t="shared" si="787"/>
        <v>0</v>
      </c>
      <c r="CC299" s="149">
        <f t="shared" si="787"/>
        <v>0</v>
      </c>
      <c r="CD299" s="149">
        <f t="shared" si="787"/>
        <v>0</v>
      </c>
      <c r="CE299" s="149">
        <f t="shared" si="787"/>
        <v>0</v>
      </c>
      <c r="CF299" s="149">
        <f t="shared" si="787"/>
        <v>0</v>
      </c>
      <c r="CG299" s="149">
        <f t="shared" si="787"/>
        <v>0</v>
      </c>
      <c r="CH299" s="149">
        <f t="shared" ref="CH299:DM299" si="788">(CH$14&lt;$J299)*CG299*(1+$G299*($H299=CH$16))+(CH$14=$J299)*$M299*$E299+(CH$14&gt;$J299)*CG299*(1+$N299*($O299=CH$16))</f>
        <v>0</v>
      </c>
      <c r="CI299" s="149">
        <f t="shared" si="788"/>
        <v>0</v>
      </c>
      <c r="CJ299" s="149">
        <f t="shared" si="788"/>
        <v>0</v>
      </c>
      <c r="CK299" s="149">
        <f t="shared" si="788"/>
        <v>0</v>
      </c>
      <c r="CL299" s="149">
        <f t="shared" si="788"/>
        <v>0</v>
      </c>
      <c r="CM299" s="149">
        <f t="shared" si="788"/>
        <v>0</v>
      </c>
      <c r="CN299" s="149">
        <f t="shared" si="788"/>
        <v>0</v>
      </c>
      <c r="CO299" s="149">
        <f t="shared" si="788"/>
        <v>0</v>
      </c>
      <c r="CP299" s="149">
        <f t="shared" si="788"/>
        <v>0</v>
      </c>
      <c r="CQ299" s="149">
        <f t="shared" si="788"/>
        <v>0</v>
      </c>
      <c r="CR299" s="149">
        <f t="shared" si="788"/>
        <v>0</v>
      </c>
      <c r="CS299" s="149">
        <f t="shared" si="788"/>
        <v>0</v>
      </c>
      <c r="CT299" s="149">
        <f t="shared" si="788"/>
        <v>0</v>
      </c>
      <c r="CU299" s="149">
        <f t="shared" si="788"/>
        <v>0</v>
      </c>
      <c r="CV299" s="149">
        <f t="shared" si="788"/>
        <v>0</v>
      </c>
      <c r="CW299" s="149">
        <f t="shared" si="788"/>
        <v>0</v>
      </c>
      <c r="CX299" s="149">
        <f t="shared" si="788"/>
        <v>0</v>
      </c>
      <c r="CY299" s="149">
        <f t="shared" si="788"/>
        <v>0</v>
      </c>
      <c r="CZ299" s="149">
        <f t="shared" si="788"/>
        <v>0</v>
      </c>
      <c r="DA299" s="149">
        <f t="shared" si="788"/>
        <v>0</v>
      </c>
      <c r="DB299" s="149">
        <f t="shared" si="788"/>
        <v>0</v>
      </c>
      <c r="DC299" s="149">
        <f t="shared" si="788"/>
        <v>0</v>
      </c>
      <c r="DD299" s="149">
        <f t="shared" si="788"/>
        <v>0</v>
      </c>
      <c r="DE299" s="149">
        <f t="shared" si="788"/>
        <v>0</v>
      </c>
      <c r="DF299" s="149">
        <f t="shared" si="788"/>
        <v>0</v>
      </c>
      <c r="DG299" s="149">
        <f t="shared" si="788"/>
        <v>0</v>
      </c>
      <c r="DH299" s="149">
        <f t="shared" si="788"/>
        <v>0</v>
      </c>
      <c r="DI299" s="149">
        <f t="shared" si="788"/>
        <v>0</v>
      </c>
      <c r="DJ299" s="149">
        <f t="shared" si="788"/>
        <v>0</v>
      </c>
      <c r="DK299" s="149">
        <f t="shared" si="788"/>
        <v>0</v>
      </c>
      <c r="DL299" s="149">
        <f t="shared" si="788"/>
        <v>0</v>
      </c>
      <c r="DM299" s="149">
        <f t="shared" si="788"/>
        <v>0</v>
      </c>
      <c r="DN299" s="149">
        <f t="shared" ref="DN299:EV299" si="789">(DN$14&lt;$J299)*DM299*(1+$G299*($H299=DN$16))+(DN$14=$J299)*$M299*$E299+(DN$14&gt;$J299)*DM299*(1+$N299*($O299=DN$16))</f>
        <v>0</v>
      </c>
      <c r="DO299" s="149">
        <f t="shared" si="789"/>
        <v>0</v>
      </c>
      <c r="DP299" s="149">
        <f t="shared" si="789"/>
        <v>0</v>
      </c>
      <c r="DQ299" s="149">
        <f t="shared" si="789"/>
        <v>0</v>
      </c>
      <c r="DR299" s="149">
        <f t="shared" si="789"/>
        <v>0</v>
      </c>
      <c r="DS299" s="149">
        <f t="shared" si="789"/>
        <v>0</v>
      </c>
      <c r="DT299" s="149">
        <f t="shared" si="789"/>
        <v>0</v>
      </c>
      <c r="DU299" s="149">
        <f t="shared" si="789"/>
        <v>0</v>
      </c>
      <c r="DV299" s="149">
        <f t="shared" si="789"/>
        <v>0</v>
      </c>
      <c r="DW299" s="149">
        <f t="shared" si="789"/>
        <v>0</v>
      </c>
      <c r="DX299" s="149">
        <f t="shared" si="789"/>
        <v>0</v>
      </c>
      <c r="DY299" s="149">
        <f t="shared" si="789"/>
        <v>0</v>
      </c>
      <c r="DZ299" s="149">
        <f t="shared" si="789"/>
        <v>0</v>
      </c>
      <c r="EA299" s="149">
        <f t="shared" si="789"/>
        <v>0</v>
      </c>
      <c r="EB299" s="149">
        <f t="shared" si="789"/>
        <v>0</v>
      </c>
      <c r="EC299" s="149">
        <f t="shared" si="789"/>
        <v>0</v>
      </c>
      <c r="ED299" s="149">
        <f t="shared" si="789"/>
        <v>0</v>
      </c>
      <c r="EE299" s="149">
        <f t="shared" si="789"/>
        <v>0</v>
      </c>
      <c r="EF299" s="149">
        <f t="shared" si="789"/>
        <v>0</v>
      </c>
      <c r="EG299" s="149">
        <f t="shared" si="789"/>
        <v>0</v>
      </c>
      <c r="EH299" s="149">
        <f t="shared" si="789"/>
        <v>0</v>
      </c>
      <c r="EI299" s="149">
        <f t="shared" si="789"/>
        <v>0</v>
      </c>
      <c r="EJ299" s="149">
        <f t="shared" si="789"/>
        <v>0</v>
      </c>
      <c r="EK299" s="149">
        <f t="shared" si="789"/>
        <v>0</v>
      </c>
      <c r="EL299" s="149">
        <f t="shared" si="789"/>
        <v>0</v>
      </c>
      <c r="EM299" s="149">
        <f t="shared" si="789"/>
        <v>0</v>
      </c>
      <c r="EN299" s="149">
        <f t="shared" si="789"/>
        <v>0</v>
      </c>
      <c r="EO299" s="149">
        <f t="shared" si="789"/>
        <v>0</v>
      </c>
      <c r="EP299" s="149">
        <f t="shared" si="789"/>
        <v>0</v>
      </c>
      <c r="EQ299" s="149">
        <f t="shared" si="789"/>
        <v>0</v>
      </c>
      <c r="ER299" s="149">
        <f t="shared" si="789"/>
        <v>0</v>
      </c>
      <c r="ES299" s="149">
        <f t="shared" si="789"/>
        <v>0</v>
      </c>
      <c r="ET299" s="149">
        <f t="shared" si="789"/>
        <v>0</v>
      </c>
      <c r="EU299" s="149">
        <f t="shared" si="789"/>
        <v>0</v>
      </c>
      <c r="EV299" s="149">
        <f t="shared" si="789"/>
        <v>0</v>
      </c>
      <c r="EW299" s="149">
        <f t="shared" si="666"/>
        <v>0</v>
      </c>
      <c r="EX299" s="149">
        <f t="shared" si="667"/>
        <v>0</v>
      </c>
      <c r="EY299" s="149">
        <f t="shared" si="668"/>
        <v>0</v>
      </c>
      <c r="EZ299" s="149">
        <f t="shared" si="669"/>
        <v>0</v>
      </c>
      <c r="FA299" s="149">
        <f t="shared" si="670"/>
        <v>0</v>
      </c>
      <c r="FB299" s="149">
        <f t="shared" si="671"/>
        <v>0</v>
      </c>
    </row>
    <row r="300" spans="2:158" ht="11.25" customHeight="1" outlineLevel="1" x14ac:dyDescent="0.2">
      <c r="B300" s="177"/>
      <c r="C300" s="288">
        <f t="shared" si="730"/>
        <v>35</v>
      </c>
      <c r="D300" s="288">
        <f t="shared" si="730"/>
        <v>0</v>
      </c>
      <c r="E300" s="291">
        <f t="shared" si="730"/>
        <v>0</v>
      </c>
      <c r="F300" s="297"/>
      <c r="G300" s="385"/>
      <c r="H300" s="185">
        <f t="shared" si="731"/>
        <v>2</v>
      </c>
      <c r="I300" s="293">
        <f t="shared" si="731"/>
        <v>31</v>
      </c>
      <c r="J300" s="286">
        <f t="shared" si="657"/>
        <v>43404</v>
      </c>
      <c r="K300" s="297"/>
      <c r="L300" s="197">
        <f t="shared" si="658"/>
        <v>0</v>
      </c>
      <c r="M300" s="186">
        <f t="shared" si="732"/>
        <v>0</v>
      </c>
      <c r="N300" s="385"/>
      <c r="O300" s="185">
        <f t="shared" si="661"/>
        <v>10</v>
      </c>
      <c r="Q300" s="186"/>
      <c r="R300" s="186"/>
      <c r="S300" s="186"/>
      <c r="U300" s="149">
        <f t="shared" si="733"/>
        <v>0</v>
      </c>
      <c r="V300" s="149">
        <f t="shared" ref="V300:BA300" si="790">(V$14&lt;$J300)*U300*(1+$G300*($H300=V$16))+(V$14=$J300)*$M300*$E300+(V$14&gt;$J300)*U300*(1+$N300*($O300=V$16))</f>
        <v>0</v>
      </c>
      <c r="W300" s="149">
        <f t="shared" si="790"/>
        <v>0</v>
      </c>
      <c r="X300" s="149">
        <f t="shared" si="790"/>
        <v>0</v>
      </c>
      <c r="Y300" s="149">
        <f t="shared" si="790"/>
        <v>0</v>
      </c>
      <c r="Z300" s="149">
        <f t="shared" si="790"/>
        <v>0</v>
      </c>
      <c r="AA300" s="149">
        <f t="shared" si="790"/>
        <v>0</v>
      </c>
      <c r="AB300" s="149">
        <f t="shared" si="790"/>
        <v>0</v>
      </c>
      <c r="AC300" s="149">
        <f t="shared" si="790"/>
        <v>0</v>
      </c>
      <c r="AD300" s="149">
        <f t="shared" si="790"/>
        <v>0</v>
      </c>
      <c r="AE300" s="149">
        <f t="shared" si="790"/>
        <v>0</v>
      </c>
      <c r="AF300" s="149">
        <f t="shared" si="790"/>
        <v>0</v>
      </c>
      <c r="AG300" s="149">
        <f t="shared" si="790"/>
        <v>0</v>
      </c>
      <c r="AH300" s="149">
        <f t="shared" si="790"/>
        <v>0</v>
      </c>
      <c r="AI300" s="149">
        <f t="shared" si="790"/>
        <v>0</v>
      </c>
      <c r="AJ300" s="149">
        <f t="shared" si="790"/>
        <v>0</v>
      </c>
      <c r="AK300" s="149">
        <f t="shared" si="790"/>
        <v>0</v>
      </c>
      <c r="AL300" s="149">
        <f t="shared" si="790"/>
        <v>0</v>
      </c>
      <c r="AM300" s="149">
        <f t="shared" si="790"/>
        <v>0</v>
      </c>
      <c r="AN300" s="149">
        <f t="shared" si="790"/>
        <v>0</v>
      </c>
      <c r="AO300" s="149">
        <f t="shared" si="790"/>
        <v>0</v>
      </c>
      <c r="AP300" s="149">
        <f t="shared" si="790"/>
        <v>0</v>
      </c>
      <c r="AQ300" s="149">
        <f t="shared" si="790"/>
        <v>0</v>
      </c>
      <c r="AR300" s="149">
        <f t="shared" si="790"/>
        <v>0</v>
      </c>
      <c r="AS300" s="149">
        <f t="shared" si="790"/>
        <v>0</v>
      </c>
      <c r="AT300" s="149">
        <f t="shared" si="790"/>
        <v>0</v>
      </c>
      <c r="AU300" s="149">
        <f t="shared" si="790"/>
        <v>0</v>
      </c>
      <c r="AV300" s="149">
        <f t="shared" si="790"/>
        <v>0</v>
      </c>
      <c r="AW300" s="149">
        <f t="shared" si="790"/>
        <v>0</v>
      </c>
      <c r="AX300" s="149">
        <f t="shared" si="790"/>
        <v>0</v>
      </c>
      <c r="AY300" s="149">
        <f t="shared" si="790"/>
        <v>0</v>
      </c>
      <c r="AZ300" s="149">
        <f t="shared" si="790"/>
        <v>0</v>
      </c>
      <c r="BA300" s="149">
        <f t="shared" si="790"/>
        <v>0</v>
      </c>
      <c r="BB300" s="149">
        <f t="shared" ref="BB300:CG300" si="791">(BB$14&lt;$J300)*BA300*(1+$G300*($H300=BB$16))+(BB$14=$J300)*$M300*$E300+(BB$14&gt;$J300)*BA300*(1+$N300*($O300=BB$16))</f>
        <v>0</v>
      </c>
      <c r="BC300" s="149">
        <f t="shared" si="791"/>
        <v>0</v>
      </c>
      <c r="BD300" s="149">
        <f t="shared" si="791"/>
        <v>0</v>
      </c>
      <c r="BE300" s="149">
        <f t="shared" si="791"/>
        <v>0</v>
      </c>
      <c r="BF300" s="149">
        <f t="shared" si="791"/>
        <v>0</v>
      </c>
      <c r="BG300" s="149">
        <f t="shared" si="791"/>
        <v>0</v>
      </c>
      <c r="BH300" s="149">
        <f t="shared" si="791"/>
        <v>0</v>
      </c>
      <c r="BI300" s="149">
        <f t="shared" si="791"/>
        <v>0</v>
      </c>
      <c r="BJ300" s="149">
        <f t="shared" si="791"/>
        <v>0</v>
      </c>
      <c r="BK300" s="149">
        <f t="shared" si="791"/>
        <v>0</v>
      </c>
      <c r="BL300" s="149">
        <f t="shared" si="791"/>
        <v>0</v>
      </c>
      <c r="BM300" s="149">
        <f t="shared" si="791"/>
        <v>0</v>
      </c>
      <c r="BN300" s="149">
        <f t="shared" si="791"/>
        <v>0</v>
      </c>
      <c r="BO300" s="149">
        <f t="shared" si="791"/>
        <v>0</v>
      </c>
      <c r="BP300" s="149">
        <f t="shared" si="791"/>
        <v>0</v>
      </c>
      <c r="BQ300" s="149">
        <f t="shared" si="791"/>
        <v>0</v>
      </c>
      <c r="BR300" s="149">
        <f t="shared" si="791"/>
        <v>0</v>
      </c>
      <c r="BS300" s="149">
        <f t="shared" si="791"/>
        <v>0</v>
      </c>
      <c r="BT300" s="149">
        <f t="shared" si="791"/>
        <v>0</v>
      </c>
      <c r="BU300" s="149">
        <f t="shared" si="791"/>
        <v>0</v>
      </c>
      <c r="BV300" s="149">
        <f t="shared" si="791"/>
        <v>0</v>
      </c>
      <c r="BW300" s="149">
        <f t="shared" si="791"/>
        <v>0</v>
      </c>
      <c r="BX300" s="149">
        <f t="shared" si="791"/>
        <v>0</v>
      </c>
      <c r="BY300" s="149">
        <f t="shared" si="791"/>
        <v>0</v>
      </c>
      <c r="BZ300" s="149">
        <f t="shared" si="791"/>
        <v>0</v>
      </c>
      <c r="CA300" s="149">
        <f t="shared" si="791"/>
        <v>0</v>
      </c>
      <c r="CB300" s="149">
        <f t="shared" si="791"/>
        <v>0</v>
      </c>
      <c r="CC300" s="149">
        <f t="shared" si="791"/>
        <v>0</v>
      </c>
      <c r="CD300" s="149">
        <f t="shared" si="791"/>
        <v>0</v>
      </c>
      <c r="CE300" s="149">
        <f t="shared" si="791"/>
        <v>0</v>
      </c>
      <c r="CF300" s="149">
        <f t="shared" si="791"/>
        <v>0</v>
      </c>
      <c r="CG300" s="149">
        <f t="shared" si="791"/>
        <v>0</v>
      </c>
      <c r="CH300" s="149">
        <f t="shared" ref="CH300:DM300" si="792">(CH$14&lt;$J300)*CG300*(1+$G300*($H300=CH$16))+(CH$14=$J300)*$M300*$E300+(CH$14&gt;$J300)*CG300*(1+$N300*($O300=CH$16))</f>
        <v>0</v>
      </c>
      <c r="CI300" s="149">
        <f t="shared" si="792"/>
        <v>0</v>
      </c>
      <c r="CJ300" s="149">
        <f t="shared" si="792"/>
        <v>0</v>
      </c>
      <c r="CK300" s="149">
        <f t="shared" si="792"/>
        <v>0</v>
      </c>
      <c r="CL300" s="149">
        <f t="shared" si="792"/>
        <v>0</v>
      </c>
      <c r="CM300" s="149">
        <f t="shared" si="792"/>
        <v>0</v>
      </c>
      <c r="CN300" s="149">
        <f t="shared" si="792"/>
        <v>0</v>
      </c>
      <c r="CO300" s="149">
        <f t="shared" si="792"/>
        <v>0</v>
      </c>
      <c r="CP300" s="149">
        <f t="shared" si="792"/>
        <v>0</v>
      </c>
      <c r="CQ300" s="149">
        <f t="shared" si="792"/>
        <v>0</v>
      </c>
      <c r="CR300" s="149">
        <f t="shared" si="792"/>
        <v>0</v>
      </c>
      <c r="CS300" s="149">
        <f t="shared" si="792"/>
        <v>0</v>
      </c>
      <c r="CT300" s="149">
        <f t="shared" si="792"/>
        <v>0</v>
      </c>
      <c r="CU300" s="149">
        <f t="shared" si="792"/>
        <v>0</v>
      </c>
      <c r="CV300" s="149">
        <f t="shared" si="792"/>
        <v>0</v>
      </c>
      <c r="CW300" s="149">
        <f t="shared" si="792"/>
        <v>0</v>
      </c>
      <c r="CX300" s="149">
        <f t="shared" si="792"/>
        <v>0</v>
      </c>
      <c r="CY300" s="149">
        <f t="shared" si="792"/>
        <v>0</v>
      </c>
      <c r="CZ300" s="149">
        <f t="shared" si="792"/>
        <v>0</v>
      </c>
      <c r="DA300" s="149">
        <f t="shared" si="792"/>
        <v>0</v>
      </c>
      <c r="DB300" s="149">
        <f t="shared" si="792"/>
        <v>0</v>
      </c>
      <c r="DC300" s="149">
        <f t="shared" si="792"/>
        <v>0</v>
      </c>
      <c r="DD300" s="149">
        <f t="shared" si="792"/>
        <v>0</v>
      </c>
      <c r="DE300" s="149">
        <f t="shared" si="792"/>
        <v>0</v>
      </c>
      <c r="DF300" s="149">
        <f t="shared" si="792"/>
        <v>0</v>
      </c>
      <c r="DG300" s="149">
        <f t="shared" si="792"/>
        <v>0</v>
      </c>
      <c r="DH300" s="149">
        <f t="shared" si="792"/>
        <v>0</v>
      </c>
      <c r="DI300" s="149">
        <f t="shared" si="792"/>
        <v>0</v>
      </c>
      <c r="DJ300" s="149">
        <f t="shared" si="792"/>
        <v>0</v>
      </c>
      <c r="DK300" s="149">
        <f t="shared" si="792"/>
        <v>0</v>
      </c>
      <c r="DL300" s="149">
        <f t="shared" si="792"/>
        <v>0</v>
      </c>
      <c r="DM300" s="149">
        <f t="shared" si="792"/>
        <v>0</v>
      </c>
      <c r="DN300" s="149">
        <f t="shared" ref="DN300:EV300" si="793">(DN$14&lt;$J300)*DM300*(1+$G300*($H300=DN$16))+(DN$14=$J300)*$M300*$E300+(DN$14&gt;$J300)*DM300*(1+$N300*($O300=DN$16))</f>
        <v>0</v>
      </c>
      <c r="DO300" s="149">
        <f t="shared" si="793"/>
        <v>0</v>
      </c>
      <c r="DP300" s="149">
        <f t="shared" si="793"/>
        <v>0</v>
      </c>
      <c r="DQ300" s="149">
        <f t="shared" si="793"/>
        <v>0</v>
      </c>
      <c r="DR300" s="149">
        <f t="shared" si="793"/>
        <v>0</v>
      </c>
      <c r="DS300" s="149">
        <f t="shared" si="793"/>
        <v>0</v>
      </c>
      <c r="DT300" s="149">
        <f t="shared" si="793"/>
        <v>0</v>
      </c>
      <c r="DU300" s="149">
        <f t="shared" si="793"/>
        <v>0</v>
      </c>
      <c r="DV300" s="149">
        <f t="shared" si="793"/>
        <v>0</v>
      </c>
      <c r="DW300" s="149">
        <f t="shared" si="793"/>
        <v>0</v>
      </c>
      <c r="DX300" s="149">
        <f t="shared" si="793"/>
        <v>0</v>
      </c>
      <c r="DY300" s="149">
        <f t="shared" si="793"/>
        <v>0</v>
      </c>
      <c r="DZ300" s="149">
        <f t="shared" si="793"/>
        <v>0</v>
      </c>
      <c r="EA300" s="149">
        <f t="shared" si="793"/>
        <v>0</v>
      </c>
      <c r="EB300" s="149">
        <f t="shared" si="793"/>
        <v>0</v>
      </c>
      <c r="EC300" s="149">
        <f t="shared" si="793"/>
        <v>0</v>
      </c>
      <c r="ED300" s="149">
        <f t="shared" si="793"/>
        <v>0</v>
      </c>
      <c r="EE300" s="149">
        <f t="shared" si="793"/>
        <v>0</v>
      </c>
      <c r="EF300" s="149">
        <f t="shared" si="793"/>
        <v>0</v>
      </c>
      <c r="EG300" s="149">
        <f t="shared" si="793"/>
        <v>0</v>
      </c>
      <c r="EH300" s="149">
        <f t="shared" si="793"/>
        <v>0</v>
      </c>
      <c r="EI300" s="149">
        <f t="shared" si="793"/>
        <v>0</v>
      </c>
      <c r="EJ300" s="149">
        <f t="shared" si="793"/>
        <v>0</v>
      </c>
      <c r="EK300" s="149">
        <f t="shared" si="793"/>
        <v>0</v>
      </c>
      <c r="EL300" s="149">
        <f t="shared" si="793"/>
        <v>0</v>
      </c>
      <c r="EM300" s="149">
        <f t="shared" si="793"/>
        <v>0</v>
      </c>
      <c r="EN300" s="149">
        <f t="shared" si="793"/>
        <v>0</v>
      </c>
      <c r="EO300" s="149">
        <f t="shared" si="793"/>
        <v>0</v>
      </c>
      <c r="EP300" s="149">
        <f t="shared" si="793"/>
        <v>0</v>
      </c>
      <c r="EQ300" s="149">
        <f t="shared" si="793"/>
        <v>0</v>
      </c>
      <c r="ER300" s="149">
        <f t="shared" si="793"/>
        <v>0</v>
      </c>
      <c r="ES300" s="149">
        <f t="shared" si="793"/>
        <v>0</v>
      </c>
      <c r="ET300" s="149">
        <f t="shared" si="793"/>
        <v>0</v>
      </c>
      <c r="EU300" s="149">
        <f t="shared" si="793"/>
        <v>0</v>
      </c>
      <c r="EV300" s="149">
        <f t="shared" si="793"/>
        <v>0</v>
      </c>
      <c r="EW300" s="149">
        <f t="shared" si="666"/>
        <v>0</v>
      </c>
      <c r="EX300" s="149">
        <f t="shared" si="667"/>
        <v>0</v>
      </c>
      <c r="EY300" s="149">
        <f t="shared" si="668"/>
        <v>0</v>
      </c>
      <c r="EZ300" s="149">
        <f t="shared" si="669"/>
        <v>0</v>
      </c>
      <c r="FA300" s="149">
        <f t="shared" si="670"/>
        <v>0</v>
      </c>
      <c r="FB300" s="149">
        <f t="shared" si="671"/>
        <v>0</v>
      </c>
    </row>
    <row r="301" spans="2:158" ht="11.25" customHeight="1" outlineLevel="1" x14ac:dyDescent="0.2">
      <c r="B301" s="177"/>
      <c r="C301" s="288">
        <f t="shared" si="730"/>
        <v>36</v>
      </c>
      <c r="D301" s="288">
        <f t="shared" si="730"/>
        <v>0</v>
      </c>
      <c r="E301" s="291">
        <f t="shared" si="730"/>
        <v>0</v>
      </c>
      <c r="F301" s="297"/>
      <c r="G301" s="385"/>
      <c r="H301" s="185">
        <f t="shared" si="731"/>
        <v>2</v>
      </c>
      <c r="I301" s="293">
        <f t="shared" si="731"/>
        <v>31</v>
      </c>
      <c r="J301" s="286">
        <f t="shared" si="657"/>
        <v>43404</v>
      </c>
      <c r="K301" s="297"/>
      <c r="L301" s="197">
        <f t="shared" si="658"/>
        <v>0</v>
      </c>
      <c r="M301" s="186">
        <f t="shared" si="732"/>
        <v>0</v>
      </c>
      <c r="N301" s="385"/>
      <c r="O301" s="185">
        <f t="shared" si="661"/>
        <v>10</v>
      </c>
      <c r="Q301" s="186"/>
      <c r="R301" s="186"/>
      <c r="S301" s="186"/>
      <c r="U301" s="149">
        <f t="shared" si="733"/>
        <v>0</v>
      </c>
      <c r="V301" s="149">
        <f t="shared" ref="V301:BA301" si="794">(V$14&lt;$J301)*U301*(1+$G301*($H301=V$16))+(V$14=$J301)*$M301*$E301+(V$14&gt;$J301)*U301*(1+$N301*($O301=V$16))</f>
        <v>0</v>
      </c>
      <c r="W301" s="149">
        <f t="shared" si="794"/>
        <v>0</v>
      </c>
      <c r="X301" s="149">
        <f t="shared" si="794"/>
        <v>0</v>
      </c>
      <c r="Y301" s="149">
        <f t="shared" si="794"/>
        <v>0</v>
      </c>
      <c r="Z301" s="149">
        <f t="shared" si="794"/>
        <v>0</v>
      </c>
      <c r="AA301" s="149">
        <f t="shared" si="794"/>
        <v>0</v>
      </c>
      <c r="AB301" s="149">
        <f t="shared" si="794"/>
        <v>0</v>
      </c>
      <c r="AC301" s="149">
        <f t="shared" si="794"/>
        <v>0</v>
      </c>
      <c r="AD301" s="149">
        <f t="shared" si="794"/>
        <v>0</v>
      </c>
      <c r="AE301" s="149">
        <f t="shared" si="794"/>
        <v>0</v>
      </c>
      <c r="AF301" s="149">
        <f t="shared" si="794"/>
        <v>0</v>
      </c>
      <c r="AG301" s="149">
        <f t="shared" si="794"/>
        <v>0</v>
      </c>
      <c r="AH301" s="149">
        <f t="shared" si="794"/>
        <v>0</v>
      </c>
      <c r="AI301" s="149">
        <f t="shared" si="794"/>
        <v>0</v>
      </c>
      <c r="AJ301" s="149">
        <f t="shared" si="794"/>
        <v>0</v>
      </c>
      <c r="AK301" s="149">
        <f t="shared" si="794"/>
        <v>0</v>
      </c>
      <c r="AL301" s="149">
        <f t="shared" si="794"/>
        <v>0</v>
      </c>
      <c r="AM301" s="149">
        <f t="shared" si="794"/>
        <v>0</v>
      </c>
      <c r="AN301" s="149">
        <f t="shared" si="794"/>
        <v>0</v>
      </c>
      <c r="AO301" s="149">
        <f t="shared" si="794"/>
        <v>0</v>
      </c>
      <c r="AP301" s="149">
        <f t="shared" si="794"/>
        <v>0</v>
      </c>
      <c r="AQ301" s="149">
        <f t="shared" si="794"/>
        <v>0</v>
      </c>
      <c r="AR301" s="149">
        <f t="shared" si="794"/>
        <v>0</v>
      </c>
      <c r="AS301" s="149">
        <f t="shared" si="794"/>
        <v>0</v>
      </c>
      <c r="AT301" s="149">
        <f t="shared" si="794"/>
        <v>0</v>
      </c>
      <c r="AU301" s="149">
        <f t="shared" si="794"/>
        <v>0</v>
      </c>
      <c r="AV301" s="149">
        <f t="shared" si="794"/>
        <v>0</v>
      </c>
      <c r="AW301" s="149">
        <f t="shared" si="794"/>
        <v>0</v>
      </c>
      <c r="AX301" s="149">
        <f t="shared" si="794"/>
        <v>0</v>
      </c>
      <c r="AY301" s="149">
        <f t="shared" si="794"/>
        <v>0</v>
      </c>
      <c r="AZ301" s="149">
        <f t="shared" si="794"/>
        <v>0</v>
      </c>
      <c r="BA301" s="149">
        <f t="shared" si="794"/>
        <v>0</v>
      </c>
      <c r="BB301" s="149">
        <f t="shared" ref="BB301:CG301" si="795">(BB$14&lt;$J301)*BA301*(1+$G301*($H301=BB$16))+(BB$14=$J301)*$M301*$E301+(BB$14&gt;$J301)*BA301*(1+$N301*($O301=BB$16))</f>
        <v>0</v>
      </c>
      <c r="BC301" s="149">
        <f t="shared" si="795"/>
        <v>0</v>
      </c>
      <c r="BD301" s="149">
        <f t="shared" si="795"/>
        <v>0</v>
      </c>
      <c r="BE301" s="149">
        <f t="shared" si="795"/>
        <v>0</v>
      </c>
      <c r="BF301" s="149">
        <f t="shared" si="795"/>
        <v>0</v>
      </c>
      <c r="BG301" s="149">
        <f t="shared" si="795"/>
        <v>0</v>
      </c>
      <c r="BH301" s="149">
        <f t="shared" si="795"/>
        <v>0</v>
      </c>
      <c r="BI301" s="149">
        <f t="shared" si="795"/>
        <v>0</v>
      </c>
      <c r="BJ301" s="149">
        <f t="shared" si="795"/>
        <v>0</v>
      </c>
      <c r="BK301" s="149">
        <f t="shared" si="795"/>
        <v>0</v>
      </c>
      <c r="BL301" s="149">
        <f t="shared" si="795"/>
        <v>0</v>
      </c>
      <c r="BM301" s="149">
        <f t="shared" si="795"/>
        <v>0</v>
      </c>
      <c r="BN301" s="149">
        <f t="shared" si="795"/>
        <v>0</v>
      </c>
      <c r="BO301" s="149">
        <f t="shared" si="795"/>
        <v>0</v>
      </c>
      <c r="BP301" s="149">
        <f t="shared" si="795"/>
        <v>0</v>
      </c>
      <c r="BQ301" s="149">
        <f t="shared" si="795"/>
        <v>0</v>
      </c>
      <c r="BR301" s="149">
        <f t="shared" si="795"/>
        <v>0</v>
      </c>
      <c r="BS301" s="149">
        <f t="shared" si="795"/>
        <v>0</v>
      </c>
      <c r="BT301" s="149">
        <f t="shared" si="795"/>
        <v>0</v>
      </c>
      <c r="BU301" s="149">
        <f t="shared" si="795"/>
        <v>0</v>
      </c>
      <c r="BV301" s="149">
        <f t="shared" si="795"/>
        <v>0</v>
      </c>
      <c r="BW301" s="149">
        <f t="shared" si="795"/>
        <v>0</v>
      </c>
      <c r="BX301" s="149">
        <f t="shared" si="795"/>
        <v>0</v>
      </c>
      <c r="BY301" s="149">
        <f t="shared" si="795"/>
        <v>0</v>
      </c>
      <c r="BZ301" s="149">
        <f t="shared" si="795"/>
        <v>0</v>
      </c>
      <c r="CA301" s="149">
        <f t="shared" si="795"/>
        <v>0</v>
      </c>
      <c r="CB301" s="149">
        <f t="shared" si="795"/>
        <v>0</v>
      </c>
      <c r="CC301" s="149">
        <f t="shared" si="795"/>
        <v>0</v>
      </c>
      <c r="CD301" s="149">
        <f t="shared" si="795"/>
        <v>0</v>
      </c>
      <c r="CE301" s="149">
        <f t="shared" si="795"/>
        <v>0</v>
      </c>
      <c r="CF301" s="149">
        <f t="shared" si="795"/>
        <v>0</v>
      </c>
      <c r="CG301" s="149">
        <f t="shared" si="795"/>
        <v>0</v>
      </c>
      <c r="CH301" s="149">
        <f t="shared" ref="CH301:DM301" si="796">(CH$14&lt;$J301)*CG301*(1+$G301*($H301=CH$16))+(CH$14=$J301)*$M301*$E301+(CH$14&gt;$J301)*CG301*(1+$N301*($O301=CH$16))</f>
        <v>0</v>
      </c>
      <c r="CI301" s="149">
        <f t="shared" si="796"/>
        <v>0</v>
      </c>
      <c r="CJ301" s="149">
        <f t="shared" si="796"/>
        <v>0</v>
      </c>
      <c r="CK301" s="149">
        <f t="shared" si="796"/>
        <v>0</v>
      </c>
      <c r="CL301" s="149">
        <f t="shared" si="796"/>
        <v>0</v>
      </c>
      <c r="CM301" s="149">
        <f t="shared" si="796"/>
        <v>0</v>
      </c>
      <c r="CN301" s="149">
        <f t="shared" si="796"/>
        <v>0</v>
      </c>
      <c r="CO301" s="149">
        <f t="shared" si="796"/>
        <v>0</v>
      </c>
      <c r="CP301" s="149">
        <f t="shared" si="796"/>
        <v>0</v>
      </c>
      <c r="CQ301" s="149">
        <f t="shared" si="796"/>
        <v>0</v>
      </c>
      <c r="CR301" s="149">
        <f t="shared" si="796"/>
        <v>0</v>
      </c>
      <c r="CS301" s="149">
        <f t="shared" si="796"/>
        <v>0</v>
      </c>
      <c r="CT301" s="149">
        <f t="shared" si="796"/>
        <v>0</v>
      </c>
      <c r="CU301" s="149">
        <f t="shared" si="796"/>
        <v>0</v>
      </c>
      <c r="CV301" s="149">
        <f t="shared" si="796"/>
        <v>0</v>
      </c>
      <c r="CW301" s="149">
        <f t="shared" si="796"/>
        <v>0</v>
      </c>
      <c r="CX301" s="149">
        <f t="shared" si="796"/>
        <v>0</v>
      </c>
      <c r="CY301" s="149">
        <f t="shared" si="796"/>
        <v>0</v>
      </c>
      <c r="CZ301" s="149">
        <f t="shared" si="796"/>
        <v>0</v>
      </c>
      <c r="DA301" s="149">
        <f t="shared" si="796"/>
        <v>0</v>
      </c>
      <c r="DB301" s="149">
        <f t="shared" si="796"/>
        <v>0</v>
      </c>
      <c r="DC301" s="149">
        <f t="shared" si="796"/>
        <v>0</v>
      </c>
      <c r="DD301" s="149">
        <f t="shared" si="796"/>
        <v>0</v>
      </c>
      <c r="DE301" s="149">
        <f t="shared" si="796"/>
        <v>0</v>
      </c>
      <c r="DF301" s="149">
        <f t="shared" si="796"/>
        <v>0</v>
      </c>
      <c r="DG301" s="149">
        <f t="shared" si="796"/>
        <v>0</v>
      </c>
      <c r="DH301" s="149">
        <f t="shared" si="796"/>
        <v>0</v>
      </c>
      <c r="DI301" s="149">
        <f t="shared" si="796"/>
        <v>0</v>
      </c>
      <c r="DJ301" s="149">
        <f t="shared" si="796"/>
        <v>0</v>
      </c>
      <c r="DK301" s="149">
        <f t="shared" si="796"/>
        <v>0</v>
      </c>
      <c r="DL301" s="149">
        <f t="shared" si="796"/>
        <v>0</v>
      </c>
      <c r="DM301" s="149">
        <f t="shared" si="796"/>
        <v>0</v>
      </c>
      <c r="DN301" s="149">
        <f t="shared" ref="DN301:EV301" si="797">(DN$14&lt;$J301)*DM301*(1+$G301*($H301=DN$16))+(DN$14=$J301)*$M301*$E301+(DN$14&gt;$J301)*DM301*(1+$N301*($O301=DN$16))</f>
        <v>0</v>
      </c>
      <c r="DO301" s="149">
        <f t="shared" si="797"/>
        <v>0</v>
      </c>
      <c r="DP301" s="149">
        <f t="shared" si="797"/>
        <v>0</v>
      </c>
      <c r="DQ301" s="149">
        <f t="shared" si="797"/>
        <v>0</v>
      </c>
      <c r="DR301" s="149">
        <f t="shared" si="797"/>
        <v>0</v>
      </c>
      <c r="DS301" s="149">
        <f t="shared" si="797"/>
        <v>0</v>
      </c>
      <c r="DT301" s="149">
        <f t="shared" si="797"/>
        <v>0</v>
      </c>
      <c r="DU301" s="149">
        <f t="shared" si="797"/>
        <v>0</v>
      </c>
      <c r="DV301" s="149">
        <f t="shared" si="797"/>
        <v>0</v>
      </c>
      <c r="DW301" s="149">
        <f t="shared" si="797"/>
        <v>0</v>
      </c>
      <c r="DX301" s="149">
        <f t="shared" si="797"/>
        <v>0</v>
      </c>
      <c r="DY301" s="149">
        <f t="shared" si="797"/>
        <v>0</v>
      </c>
      <c r="DZ301" s="149">
        <f t="shared" si="797"/>
        <v>0</v>
      </c>
      <c r="EA301" s="149">
        <f t="shared" si="797"/>
        <v>0</v>
      </c>
      <c r="EB301" s="149">
        <f t="shared" si="797"/>
        <v>0</v>
      </c>
      <c r="EC301" s="149">
        <f t="shared" si="797"/>
        <v>0</v>
      </c>
      <c r="ED301" s="149">
        <f t="shared" si="797"/>
        <v>0</v>
      </c>
      <c r="EE301" s="149">
        <f t="shared" si="797"/>
        <v>0</v>
      </c>
      <c r="EF301" s="149">
        <f t="shared" si="797"/>
        <v>0</v>
      </c>
      <c r="EG301" s="149">
        <f t="shared" si="797"/>
        <v>0</v>
      </c>
      <c r="EH301" s="149">
        <f t="shared" si="797"/>
        <v>0</v>
      </c>
      <c r="EI301" s="149">
        <f t="shared" si="797"/>
        <v>0</v>
      </c>
      <c r="EJ301" s="149">
        <f t="shared" si="797"/>
        <v>0</v>
      </c>
      <c r="EK301" s="149">
        <f t="shared" si="797"/>
        <v>0</v>
      </c>
      <c r="EL301" s="149">
        <f t="shared" si="797"/>
        <v>0</v>
      </c>
      <c r="EM301" s="149">
        <f t="shared" si="797"/>
        <v>0</v>
      </c>
      <c r="EN301" s="149">
        <f t="shared" si="797"/>
        <v>0</v>
      </c>
      <c r="EO301" s="149">
        <f t="shared" si="797"/>
        <v>0</v>
      </c>
      <c r="EP301" s="149">
        <f t="shared" si="797"/>
        <v>0</v>
      </c>
      <c r="EQ301" s="149">
        <f t="shared" si="797"/>
        <v>0</v>
      </c>
      <c r="ER301" s="149">
        <f t="shared" si="797"/>
        <v>0</v>
      </c>
      <c r="ES301" s="149">
        <f t="shared" si="797"/>
        <v>0</v>
      </c>
      <c r="ET301" s="149">
        <f t="shared" si="797"/>
        <v>0</v>
      </c>
      <c r="EU301" s="149">
        <f t="shared" si="797"/>
        <v>0</v>
      </c>
      <c r="EV301" s="149">
        <f t="shared" si="797"/>
        <v>0</v>
      </c>
      <c r="EW301" s="149">
        <f t="shared" si="666"/>
        <v>0</v>
      </c>
      <c r="EX301" s="149">
        <f t="shared" si="667"/>
        <v>0</v>
      </c>
      <c r="EY301" s="149">
        <f t="shared" si="668"/>
        <v>0</v>
      </c>
      <c r="EZ301" s="149">
        <f t="shared" si="669"/>
        <v>0</v>
      </c>
      <c r="FA301" s="149">
        <f t="shared" si="670"/>
        <v>0</v>
      </c>
      <c r="FB301" s="149">
        <f t="shared" si="671"/>
        <v>0</v>
      </c>
    </row>
    <row r="302" spans="2:158" ht="11.25" customHeight="1" outlineLevel="1" x14ac:dyDescent="0.2">
      <c r="B302" s="177"/>
      <c r="C302" s="288">
        <f t="shared" si="730"/>
        <v>37</v>
      </c>
      <c r="D302" s="288">
        <f t="shared" si="730"/>
        <v>0</v>
      </c>
      <c r="E302" s="291">
        <f t="shared" si="730"/>
        <v>0</v>
      </c>
      <c r="F302" s="297"/>
      <c r="G302" s="385"/>
      <c r="H302" s="185">
        <f t="shared" si="731"/>
        <v>2</v>
      </c>
      <c r="I302" s="293">
        <f t="shared" si="731"/>
        <v>31</v>
      </c>
      <c r="J302" s="286">
        <f t="shared" si="657"/>
        <v>43404</v>
      </c>
      <c r="K302" s="297"/>
      <c r="L302" s="197">
        <f t="shared" si="658"/>
        <v>0</v>
      </c>
      <c r="M302" s="186">
        <f t="shared" si="732"/>
        <v>0</v>
      </c>
      <c r="N302" s="385"/>
      <c r="O302" s="185">
        <f t="shared" si="661"/>
        <v>10</v>
      </c>
      <c r="Q302" s="186"/>
      <c r="R302" s="186"/>
      <c r="S302" s="186"/>
      <c r="U302" s="149">
        <f t="shared" si="733"/>
        <v>0</v>
      </c>
      <c r="V302" s="149">
        <f t="shared" ref="V302:BA302" si="798">(V$14&lt;$J302)*U302*(1+$G302*($H302=V$16))+(V$14=$J302)*$M302*$E302+(V$14&gt;$J302)*U302*(1+$N302*($O302=V$16))</f>
        <v>0</v>
      </c>
      <c r="W302" s="149">
        <f t="shared" si="798"/>
        <v>0</v>
      </c>
      <c r="X302" s="149">
        <f t="shared" si="798"/>
        <v>0</v>
      </c>
      <c r="Y302" s="149">
        <f t="shared" si="798"/>
        <v>0</v>
      </c>
      <c r="Z302" s="149">
        <f t="shared" si="798"/>
        <v>0</v>
      </c>
      <c r="AA302" s="149">
        <f t="shared" si="798"/>
        <v>0</v>
      </c>
      <c r="AB302" s="149">
        <f t="shared" si="798"/>
        <v>0</v>
      </c>
      <c r="AC302" s="149">
        <f t="shared" si="798"/>
        <v>0</v>
      </c>
      <c r="AD302" s="149">
        <f t="shared" si="798"/>
        <v>0</v>
      </c>
      <c r="AE302" s="149">
        <f t="shared" si="798"/>
        <v>0</v>
      </c>
      <c r="AF302" s="149">
        <f t="shared" si="798"/>
        <v>0</v>
      </c>
      <c r="AG302" s="149">
        <f t="shared" si="798"/>
        <v>0</v>
      </c>
      <c r="AH302" s="149">
        <f t="shared" si="798"/>
        <v>0</v>
      </c>
      <c r="AI302" s="149">
        <f t="shared" si="798"/>
        <v>0</v>
      </c>
      <c r="AJ302" s="149">
        <f t="shared" si="798"/>
        <v>0</v>
      </c>
      <c r="AK302" s="149">
        <f t="shared" si="798"/>
        <v>0</v>
      </c>
      <c r="AL302" s="149">
        <f t="shared" si="798"/>
        <v>0</v>
      </c>
      <c r="AM302" s="149">
        <f t="shared" si="798"/>
        <v>0</v>
      </c>
      <c r="AN302" s="149">
        <f t="shared" si="798"/>
        <v>0</v>
      </c>
      <c r="AO302" s="149">
        <f t="shared" si="798"/>
        <v>0</v>
      </c>
      <c r="AP302" s="149">
        <f t="shared" si="798"/>
        <v>0</v>
      </c>
      <c r="AQ302" s="149">
        <f t="shared" si="798"/>
        <v>0</v>
      </c>
      <c r="AR302" s="149">
        <f t="shared" si="798"/>
        <v>0</v>
      </c>
      <c r="AS302" s="149">
        <f t="shared" si="798"/>
        <v>0</v>
      </c>
      <c r="AT302" s="149">
        <f t="shared" si="798"/>
        <v>0</v>
      </c>
      <c r="AU302" s="149">
        <f t="shared" si="798"/>
        <v>0</v>
      </c>
      <c r="AV302" s="149">
        <f t="shared" si="798"/>
        <v>0</v>
      </c>
      <c r="AW302" s="149">
        <f t="shared" si="798"/>
        <v>0</v>
      </c>
      <c r="AX302" s="149">
        <f t="shared" si="798"/>
        <v>0</v>
      </c>
      <c r="AY302" s="149">
        <f t="shared" si="798"/>
        <v>0</v>
      </c>
      <c r="AZ302" s="149">
        <f t="shared" si="798"/>
        <v>0</v>
      </c>
      <c r="BA302" s="149">
        <f t="shared" si="798"/>
        <v>0</v>
      </c>
      <c r="BB302" s="149">
        <f t="shared" ref="BB302:CG302" si="799">(BB$14&lt;$J302)*BA302*(1+$G302*($H302=BB$16))+(BB$14=$J302)*$M302*$E302+(BB$14&gt;$J302)*BA302*(1+$N302*($O302=BB$16))</f>
        <v>0</v>
      </c>
      <c r="BC302" s="149">
        <f t="shared" si="799"/>
        <v>0</v>
      </c>
      <c r="BD302" s="149">
        <f t="shared" si="799"/>
        <v>0</v>
      </c>
      <c r="BE302" s="149">
        <f t="shared" si="799"/>
        <v>0</v>
      </c>
      <c r="BF302" s="149">
        <f t="shared" si="799"/>
        <v>0</v>
      </c>
      <c r="BG302" s="149">
        <f t="shared" si="799"/>
        <v>0</v>
      </c>
      <c r="BH302" s="149">
        <f t="shared" si="799"/>
        <v>0</v>
      </c>
      <c r="BI302" s="149">
        <f t="shared" si="799"/>
        <v>0</v>
      </c>
      <c r="BJ302" s="149">
        <f t="shared" si="799"/>
        <v>0</v>
      </c>
      <c r="BK302" s="149">
        <f t="shared" si="799"/>
        <v>0</v>
      </c>
      <c r="BL302" s="149">
        <f t="shared" si="799"/>
        <v>0</v>
      </c>
      <c r="BM302" s="149">
        <f t="shared" si="799"/>
        <v>0</v>
      </c>
      <c r="BN302" s="149">
        <f t="shared" si="799"/>
        <v>0</v>
      </c>
      <c r="BO302" s="149">
        <f t="shared" si="799"/>
        <v>0</v>
      </c>
      <c r="BP302" s="149">
        <f t="shared" si="799"/>
        <v>0</v>
      </c>
      <c r="BQ302" s="149">
        <f t="shared" si="799"/>
        <v>0</v>
      </c>
      <c r="BR302" s="149">
        <f t="shared" si="799"/>
        <v>0</v>
      </c>
      <c r="BS302" s="149">
        <f t="shared" si="799"/>
        <v>0</v>
      </c>
      <c r="BT302" s="149">
        <f t="shared" si="799"/>
        <v>0</v>
      </c>
      <c r="BU302" s="149">
        <f t="shared" si="799"/>
        <v>0</v>
      </c>
      <c r="BV302" s="149">
        <f t="shared" si="799"/>
        <v>0</v>
      </c>
      <c r="BW302" s="149">
        <f t="shared" si="799"/>
        <v>0</v>
      </c>
      <c r="BX302" s="149">
        <f t="shared" si="799"/>
        <v>0</v>
      </c>
      <c r="BY302" s="149">
        <f t="shared" si="799"/>
        <v>0</v>
      </c>
      <c r="BZ302" s="149">
        <f t="shared" si="799"/>
        <v>0</v>
      </c>
      <c r="CA302" s="149">
        <f t="shared" si="799"/>
        <v>0</v>
      </c>
      <c r="CB302" s="149">
        <f t="shared" si="799"/>
        <v>0</v>
      </c>
      <c r="CC302" s="149">
        <f t="shared" si="799"/>
        <v>0</v>
      </c>
      <c r="CD302" s="149">
        <f t="shared" si="799"/>
        <v>0</v>
      </c>
      <c r="CE302" s="149">
        <f t="shared" si="799"/>
        <v>0</v>
      </c>
      <c r="CF302" s="149">
        <f t="shared" si="799"/>
        <v>0</v>
      </c>
      <c r="CG302" s="149">
        <f t="shared" si="799"/>
        <v>0</v>
      </c>
      <c r="CH302" s="149">
        <f t="shared" ref="CH302:DM302" si="800">(CH$14&lt;$J302)*CG302*(1+$G302*($H302=CH$16))+(CH$14=$J302)*$M302*$E302+(CH$14&gt;$J302)*CG302*(1+$N302*($O302=CH$16))</f>
        <v>0</v>
      </c>
      <c r="CI302" s="149">
        <f t="shared" si="800"/>
        <v>0</v>
      </c>
      <c r="CJ302" s="149">
        <f t="shared" si="800"/>
        <v>0</v>
      </c>
      <c r="CK302" s="149">
        <f t="shared" si="800"/>
        <v>0</v>
      </c>
      <c r="CL302" s="149">
        <f t="shared" si="800"/>
        <v>0</v>
      </c>
      <c r="CM302" s="149">
        <f t="shared" si="800"/>
        <v>0</v>
      </c>
      <c r="CN302" s="149">
        <f t="shared" si="800"/>
        <v>0</v>
      </c>
      <c r="CO302" s="149">
        <f t="shared" si="800"/>
        <v>0</v>
      </c>
      <c r="CP302" s="149">
        <f t="shared" si="800"/>
        <v>0</v>
      </c>
      <c r="CQ302" s="149">
        <f t="shared" si="800"/>
        <v>0</v>
      </c>
      <c r="CR302" s="149">
        <f t="shared" si="800"/>
        <v>0</v>
      </c>
      <c r="CS302" s="149">
        <f t="shared" si="800"/>
        <v>0</v>
      </c>
      <c r="CT302" s="149">
        <f t="shared" si="800"/>
        <v>0</v>
      </c>
      <c r="CU302" s="149">
        <f t="shared" si="800"/>
        <v>0</v>
      </c>
      <c r="CV302" s="149">
        <f t="shared" si="800"/>
        <v>0</v>
      </c>
      <c r="CW302" s="149">
        <f t="shared" si="800"/>
        <v>0</v>
      </c>
      <c r="CX302" s="149">
        <f t="shared" si="800"/>
        <v>0</v>
      </c>
      <c r="CY302" s="149">
        <f t="shared" si="800"/>
        <v>0</v>
      </c>
      <c r="CZ302" s="149">
        <f t="shared" si="800"/>
        <v>0</v>
      </c>
      <c r="DA302" s="149">
        <f t="shared" si="800"/>
        <v>0</v>
      </c>
      <c r="DB302" s="149">
        <f t="shared" si="800"/>
        <v>0</v>
      </c>
      <c r="DC302" s="149">
        <f t="shared" si="800"/>
        <v>0</v>
      </c>
      <c r="DD302" s="149">
        <f t="shared" si="800"/>
        <v>0</v>
      </c>
      <c r="DE302" s="149">
        <f t="shared" si="800"/>
        <v>0</v>
      </c>
      <c r="DF302" s="149">
        <f t="shared" si="800"/>
        <v>0</v>
      </c>
      <c r="DG302" s="149">
        <f t="shared" si="800"/>
        <v>0</v>
      </c>
      <c r="DH302" s="149">
        <f t="shared" si="800"/>
        <v>0</v>
      </c>
      <c r="DI302" s="149">
        <f t="shared" si="800"/>
        <v>0</v>
      </c>
      <c r="DJ302" s="149">
        <f t="shared" si="800"/>
        <v>0</v>
      </c>
      <c r="DK302" s="149">
        <f t="shared" si="800"/>
        <v>0</v>
      </c>
      <c r="DL302" s="149">
        <f t="shared" si="800"/>
        <v>0</v>
      </c>
      <c r="DM302" s="149">
        <f t="shared" si="800"/>
        <v>0</v>
      </c>
      <c r="DN302" s="149">
        <f t="shared" ref="DN302:EV302" si="801">(DN$14&lt;$J302)*DM302*(1+$G302*($H302=DN$16))+(DN$14=$J302)*$M302*$E302+(DN$14&gt;$J302)*DM302*(1+$N302*($O302=DN$16))</f>
        <v>0</v>
      </c>
      <c r="DO302" s="149">
        <f t="shared" si="801"/>
        <v>0</v>
      </c>
      <c r="DP302" s="149">
        <f t="shared" si="801"/>
        <v>0</v>
      </c>
      <c r="DQ302" s="149">
        <f t="shared" si="801"/>
        <v>0</v>
      </c>
      <c r="DR302" s="149">
        <f t="shared" si="801"/>
        <v>0</v>
      </c>
      <c r="DS302" s="149">
        <f t="shared" si="801"/>
        <v>0</v>
      </c>
      <c r="DT302" s="149">
        <f t="shared" si="801"/>
        <v>0</v>
      </c>
      <c r="DU302" s="149">
        <f t="shared" si="801"/>
        <v>0</v>
      </c>
      <c r="DV302" s="149">
        <f t="shared" si="801"/>
        <v>0</v>
      </c>
      <c r="DW302" s="149">
        <f t="shared" si="801"/>
        <v>0</v>
      </c>
      <c r="DX302" s="149">
        <f t="shared" si="801"/>
        <v>0</v>
      </c>
      <c r="DY302" s="149">
        <f t="shared" si="801"/>
        <v>0</v>
      </c>
      <c r="DZ302" s="149">
        <f t="shared" si="801"/>
        <v>0</v>
      </c>
      <c r="EA302" s="149">
        <f t="shared" si="801"/>
        <v>0</v>
      </c>
      <c r="EB302" s="149">
        <f t="shared" si="801"/>
        <v>0</v>
      </c>
      <c r="EC302" s="149">
        <f t="shared" si="801"/>
        <v>0</v>
      </c>
      <c r="ED302" s="149">
        <f t="shared" si="801"/>
        <v>0</v>
      </c>
      <c r="EE302" s="149">
        <f t="shared" si="801"/>
        <v>0</v>
      </c>
      <c r="EF302" s="149">
        <f t="shared" si="801"/>
        <v>0</v>
      </c>
      <c r="EG302" s="149">
        <f t="shared" si="801"/>
        <v>0</v>
      </c>
      <c r="EH302" s="149">
        <f t="shared" si="801"/>
        <v>0</v>
      </c>
      <c r="EI302" s="149">
        <f t="shared" si="801"/>
        <v>0</v>
      </c>
      <c r="EJ302" s="149">
        <f t="shared" si="801"/>
        <v>0</v>
      </c>
      <c r="EK302" s="149">
        <f t="shared" si="801"/>
        <v>0</v>
      </c>
      <c r="EL302" s="149">
        <f t="shared" si="801"/>
        <v>0</v>
      </c>
      <c r="EM302" s="149">
        <f t="shared" si="801"/>
        <v>0</v>
      </c>
      <c r="EN302" s="149">
        <f t="shared" si="801"/>
        <v>0</v>
      </c>
      <c r="EO302" s="149">
        <f t="shared" si="801"/>
        <v>0</v>
      </c>
      <c r="EP302" s="149">
        <f t="shared" si="801"/>
        <v>0</v>
      </c>
      <c r="EQ302" s="149">
        <f t="shared" si="801"/>
        <v>0</v>
      </c>
      <c r="ER302" s="149">
        <f t="shared" si="801"/>
        <v>0</v>
      </c>
      <c r="ES302" s="149">
        <f t="shared" si="801"/>
        <v>0</v>
      </c>
      <c r="ET302" s="149">
        <f t="shared" si="801"/>
        <v>0</v>
      </c>
      <c r="EU302" s="149">
        <f t="shared" si="801"/>
        <v>0</v>
      </c>
      <c r="EV302" s="149">
        <f t="shared" si="801"/>
        <v>0</v>
      </c>
      <c r="EW302" s="149">
        <f t="shared" si="666"/>
        <v>0</v>
      </c>
      <c r="EX302" s="149">
        <f t="shared" si="667"/>
        <v>0</v>
      </c>
      <c r="EY302" s="149">
        <f t="shared" si="668"/>
        <v>0</v>
      </c>
      <c r="EZ302" s="149">
        <f t="shared" si="669"/>
        <v>0</v>
      </c>
      <c r="FA302" s="149">
        <f t="shared" si="670"/>
        <v>0</v>
      </c>
      <c r="FB302" s="149">
        <f t="shared" si="671"/>
        <v>0</v>
      </c>
    </row>
    <row r="303" spans="2:158" ht="11.25" customHeight="1" outlineLevel="1" x14ac:dyDescent="0.2">
      <c r="B303" s="177"/>
      <c r="C303" s="288">
        <f t="shared" si="730"/>
        <v>38</v>
      </c>
      <c r="D303" s="288">
        <f t="shared" si="730"/>
        <v>0</v>
      </c>
      <c r="E303" s="291">
        <f t="shared" si="730"/>
        <v>0</v>
      </c>
      <c r="F303" s="297"/>
      <c r="G303" s="385"/>
      <c r="H303" s="185">
        <f t="shared" si="731"/>
        <v>2</v>
      </c>
      <c r="I303" s="293">
        <f t="shared" si="731"/>
        <v>31</v>
      </c>
      <c r="J303" s="286">
        <f t="shared" si="657"/>
        <v>43404</v>
      </c>
      <c r="K303" s="297"/>
      <c r="L303" s="197">
        <f t="shared" si="658"/>
        <v>0</v>
      </c>
      <c r="M303" s="186">
        <f t="shared" si="732"/>
        <v>0</v>
      </c>
      <c r="N303" s="385"/>
      <c r="O303" s="185">
        <f t="shared" si="661"/>
        <v>10</v>
      </c>
      <c r="Q303" s="186"/>
      <c r="R303" s="186"/>
      <c r="S303" s="186"/>
      <c r="U303" s="149">
        <f t="shared" si="733"/>
        <v>0</v>
      </c>
      <c r="V303" s="149">
        <f t="shared" ref="V303:BA303" si="802">(V$14&lt;$J303)*U303*(1+$G303*($H303=V$16))+(V$14=$J303)*$M303*$E303+(V$14&gt;$J303)*U303*(1+$N303*($O303=V$16))</f>
        <v>0</v>
      </c>
      <c r="W303" s="149">
        <f t="shared" si="802"/>
        <v>0</v>
      </c>
      <c r="X303" s="149">
        <f t="shared" si="802"/>
        <v>0</v>
      </c>
      <c r="Y303" s="149">
        <f t="shared" si="802"/>
        <v>0</v>
      </c>
      <c r="Z303" s="149">
        <f t="shared" si="802"/>
        <v>0</v>
      </c>
      <c r="AA303" s="149">
        <f t="shared" si="802"/>
        <v>0</v>
      </c>
      <c r="AB303" s="149">
        <f t="shared" si="802"/>
        <v>0</v>
      </c>
      <c r="AC303" s="149">
        <f t="shared" si="802"/>
        <v>0</v>
      </c>
      <c r="AD303" s="149">
        <f t="shared" si="802"/>
        <v>0</v>
      </c>
      <c r="AE303" s="149">
        <f t="shared" si="802"/>
        <v>0</v>
      </c>
      <c r="AF303" s="149">
        <f t="shared" si="802"/>
        <v>0</v>
      </c>
      <c r="AG303" s="149">
        <f t="shared" si="802"/>
        <v>0</v>
      </c>
      <c r="AH303" s="149">
        <f t="shared" si="802"/>
        <v>0</v>
      </c>
      <c r="AI303" s="149">
        <f t="shared" si="802"/>
        <v>0</v>
      </c>
      <c r="AJ303" s="149">
        <f t="shared" si="802"/>
        <v>0</v>
      </c>
      <c r="AK303" s="149">
        <f t="shared" si="802"/>
        <v>0</v>
      </c>
      <c r="AL303" s="149">
        <f t="shared" si="802"/>
        <v>0</v>
      </c>
      <c r="AM303" s="149">
        <f t="shared" si="802"/>
        <v>0</v>
      </c>
      <c r="AN303" s="149">
        <f t="shared" si="802"/>
        <v>0</v>
      </c>
      <c r="AO303" s="149">
        <f t="shared" si="802"/>
        <v>0</v>
      </c>
      <c r="AP303" s="149">
        <f t="shared" si="802"/>
        <v>0</v>
      </c>
      <c r="AQ303" s="149">
        <f t="shared" si="802"/>
        <v>0</v>
      </c>
      <c r="AR303" s="149">
        <f t="shared" si="802"/>
        <v>0</v>
      </c>
      <c r="AS303" s="149">
        <f t="shared" si="802"/>
        <v>0</v>
      </c>
      <c r="AT303" s="149">
        <f t="shared" si="802"/>
        <v>0</v>
      </c>
      <c r="AU303" s="149">
        <f t="shared" si="802"/>
        <v>0</v>
      </c>
      <c r="AV303" s="149">
        <f t="shared" si="802"/>
        <v>0</v>
      </c>
      <c r="AW303" s="149">
        <f t="shared" si="802"/>
        <v>0</v>
      </c>
      <c r="AX303" s="149">
        <f t="shared" si="802"/>
        <v>0</v>
      </c>
      <c r="AY303" s="149">
        <f t="shared" si="802"/>
        <v>0</v>
      </c>
      <c r="AZ303" s="149">
        <f t="shared" si="802"/>
        <v>0</v>
      </c>
      <c r="BA303" s="149">
        <f t="shared" si="802"/>
        <v>0</v>
      </c>
      <c r="BB303" s="149">
        <f t="shared" ref="BB303:CG303" si="803">(BB$14&lt;$J303)*BA303*(1+$G303*($H303=BB$16))+(BB$14=$J303)*$M303*$E303+(BB$14&gt;$J303)*BA303*(1+$N303*($O303=BB$16))</f>
        <v>0</v>
      </c>
      <c r="BC303" s="149">
        <f t="shared" si="803"/>
        <v>0</v>
      </c>
      <c r="BD303" s="149">
        <f t="shared" si="803"/>
        <v>0</v>
      </c>
      <c r="BE303" s="149">
        <f t="shared" si="803"/>
        <v>0</v>
      </c>
      <c r="BF303" s="149">
        <f t="shared" si="803"/>
        <v>0</v>
      </c>
      <c r="BG303" s="149">
        <f t="shared" si="803"/>
        <v>0</v>
      </c>
      <c r="BH303" s="149">
        <f t="shared" si="803"/>
        <v>0</v>
      </c>
      <c r="BI303" s="149">
        <f t="shared" si="803"/>
        <v>0</v>
      </c>
      <c r="BJ303" s="149">
        <f t="shared" si="803"/>
        <v>0</v>
      </c>
      <c r="BK303" s="149">
        <f t="shared" si="803"/>
        <v>0</v>
      </c>
      <c r="BL303" s="149">
        <f t="shared" si="803"/>
        <v>0</v>
      </c>
      <c r="BM303" s="149">
        <f t="shared" si="803"/>
        <v>0</v>
      </c>
      <c r="BN303" s="149">
        <f t="shared" si="803"/>
        <v>0</v>
      </c>
      <c r="BO303" s="149">
        <f t="shared" si="803"/>
        <v>0</v>
      </c>
      <c r="BP303" s="149">
        <f t="shared" si="803"/>
        <v>0</v>
      </c>
      <c r="BQ303" s="149">
        <f t="shared" si="803"/>
        <v>0</v>
      </c>
      <c r="BR303" s="149">
        <f t="shared" si="803"/>
        <v>0</v>
      </c>
      <c r="BS303" s="149">
        <f t="shared" si="803"/>
        <v>0</v>
      </c>
      <c r="BT303" s="149">
        <f t="shared" si="803"/>
        <v>0</v>
      </c>
      <c r="BU303" s="149">
        <f t="shared" si="803"/>
        <v>0</v>
      </c>
      <c r="BV303" s="149">
        <f t="shared" si="803"/>
        <v>0</v>
      </c>
      <c r="BW303" s="149">
        <f t="shared" si="803"/>
        <v>0</v>
      </c>
      <c r="BX303" s="149">
        <f t="shared" si="803"/>
        <v>0</v>
      </c>
      <c r="BY303" s="149">
        <f t="shared" si="803"/>
        <v>0</v>
      </c>
      <c r="BZ303" s="149">
        <f t="shared" si="803"/>
        <v>0</v>
      </c>
      <c r="CA303" s="149">
        <f t="shared" si="803"/>
        <v>0</v>
      </c>
      <c r="CB303" s="149">
        <f t="shared" si="803"/>
        <v>0</v>
      </c>
      <c r="CC303" s="149">
        <f t="shared" si="803"/>
        <v>0</v>
      </c>
      <c r="CD303" s="149">
        <f t="shared" si="803"/>
        <v>0</v>
      </c>
      <c r="CE303" s="149">
        <f t="shared" si="803"/>
        <v>0</v>
      </c>
      <c r="CF303" s="149">
        <f t="shared" si="803"/>
        <v>0</v>
      </c>
      <c r="CG303" s="149">
        <f t="shared" si="803"/>
        <v>0</v>
      </c>
      <c r="CH303" s="149">
        <f t="shared" ref="CH303:DM303" si="804">(CH$14&lt;$J303)*CG303*(1+$G303*($H303=CH$16))+(CH$14=$J303)*$M303*$E303+(CH$14&gt;$J303)*CG303*(1+$N303*($O303=CH$16))</f>
        <v>0</v>
      </c>
      <c r="CI303" s="149">
        <f t="shared" si="804"/>
        <v>0</v>
      </c>
      <c r="CJ303" s="149">
        <f t="shared" si="804"/>
        <v>0</v>
      </c>
      <c r="CK303" s="149">
        <f t="shared" si="804"/>
        <v>0</v>
      </c>
      <c r="CL303" s="149">
        <f t="shared" si="804"/>
        <v>0</v>
      </c>
      <c r="CM303" s="149">
        <f t="shared" si="804"/>
        <v>0</v>
      </c>
      <c r="CN303" s="149">
        <f t="shared" si="804"/>
        <v>0</v>
      </c>
      <c r="CO303" s="149">
        <f t="shared" si="804"/>
        <v>0</v>
      </c>
      <c r="CP303" s="149">
        <f t="shared" si="804"/>
        <v>0</v>
      </c>
      <c r="CQ303" s="149">
        <f t="shared" si="804"/>
        <v>0</v>
      </c>
      <c r="CR303" s="149">
        <f t="shared" si="804"/>
        <v>0</v>
      </c>
      <c r="CS303" s="149">
        <f t="shared" si="804"/>
        <v>0</v>
      </c>
      <c r="CT303" s="149">
        <f t="shared" si="804"/>
        <v>0</v>
      </c>
      <c r="CU303" s="149">
        <f t="shared" si="804"/>
        <v>0</v>
      </c>
      <c r="CV303" s="149">
        <f t="shared" si="804"/>
        <v>0</v>
      </c>
      <c r="CW303" s="149">
        <f t="shared" si="804"/>
        <v>0</v>
      </c>
      <c r="CX303" s="149">
        <f t="shared" si="804"/>
        <v>0</v>
      </c>
      <c r="CY303" s="149">
        <f t="shared" si="804"/>
        <v>0</v>
      </c>
      <c r="CZ303" s="149">
        <f t="shared" si="804"/>
        <v>0</v>
      </c>
      <c r="DA303" s="149">
        <f t="shared" si="804"/>
        <v>0</v>
      </c>
      <c r="DB303" s="149">
        <f t="shared" si="804"/>
        <v>0</v>
      </c>
      <c r="DC303" s="149">
        <f t="shared" si="804"/>
        <v>0</v>
      </c>
      <c r="DD303" s="149">
        <f t="shared" si="804"/>
        <v>0</v>
      </c>
      <c r="DE303" s="149">
        <f t="shared" si="804"/>
        <v>0</v>
      </c>
      <c r="DF303" s="149">
        <f t="shared" si="804"/>
        <v>0</v>
      </c>
      <c r="DG303" s="149">
        <f t="shared" si="804"/>
        <v>0</v>
      </c>
      <c r="DH303" s="149">
        <f t="shared" si="804"/>
        <v>0</v>
      </c>
      <c r="DI303" s="149">
        <f t="shared" si="804"/>
        <v>0</v>
      </c>
      <c r="DJ303" s="149">
        <f t="shared" si="804"/>
        <v>0</v>
      </c>
      <c r="DK303" s="149">
        <f t="shared" si="804"/>
        <v>0</v>
      </c>
      <c r="DL303" s="149">
        <f t="shared" si="804"/>
        <v>0</v>
      </c>
      <c r="DM303" s="149">
        <f t="shared" si="804"/>
        <v>0</v>
      </c>
      <c r="DN303" s="149">
        <f t="shared" ref="DN303:EV303" si="805">(DN$14&lt;$J303)*DM303*(1+$G303*($H303=DN$16))+(DN$14=$J303)*$M303*$E303+(DN$14&gt;$J303)*DM303*(1+$N303*($O303=DN$16))</f>
        <v>0</v>
      </c>
      <c r="DO303" s="149">
        <f t="shared" si="805"/>
        <v>0</v>
      </c>
      <c r="DP303" s="149">
        <f t="shared" si="805"/>
        <v>0</v>
      </c>
      <c r="DQ303" s="149">
        <f t="shared" si="805"/>
        <v>0</v>
      </c>
      <c r="DR303" s="149">
        <f t="shared" si="805"/>
        <v>0</v>
      </c>
      <c r="DS303" s="149">
        <f t="shared" si="805"/>
        <v>0</v>
      </c>
      <c r="DT303" s="149">
        <f t="shared" si="805"/>
        <v>0</v>
      </c>
      <c r="DU303" s="149">
        <f t="shared" si="805"/>
        <v>0</v>
      </c>
      <c r="DV303" s="149">
        <f t="shared" si="805"/>
        <v>0</v>
      </c>
      <c r="DW303" s="149">
        <f t="shared" si="805"/>
        <v>0</v>
      </c>
      <c r="DX303" s="149">
        <f t="shared" si="805"/>
        <v>0</v>
      </c>
      <c r="DY303" s="149">
        <f t="shared" si="805"/>
        <v>0</v>
      </c>
      <c r="DZ303" s="149">
        <f t="shared" si="805"/>
        <v>0</v>
      </c>
      <c r="EA303" s="149">
        <f t="shared" si="805"/>
        <v>0</v>
      </c>
      <c r="EB303" s="149">
        <f t="shared" si="805"/>
        <v>0</v>
      </c>
      <c r="EC303" s="149">
        <f t="shared" si="805"/>
        <v>0</v>
      </c>
      <c r="ED303" s="149">
        <f t="shared" si="805"/>
        <v>0</v>
      </c>
      <c r="EE303" s="149">
        <f t="shared" si="805"/>
        <v>0</v>
      </c>
      <c r="EF303" s="149">
        <f t="shared" si="805"/>
        <v>0</v>
      </c>
      <c r="EG303" s="149">
        <f t="shared" si="805"/>
        <v>0</v>
      </c>
      <c r="EH303" s="149">
        <f t="shared" si="805"/>
        <v>0</v>
      </c>
      <c r="EI303" s="149">
        <f t="shared" si="805"/>
        <v>0</v>
      </c>
      <c r="EJ303" s="149">
        <f t="shared" si="805"/>
        <v>0</v>
      </c>
      <c r="EK303" s="149">
        <f t="shared" si="805"/>
        <v>0</v>
      </c>
      <c r="EL303" s="149">
        <f t="shared" si="805"/>
        <v>0</v>
      </c>
      <c r="EM303" s="149">
        <f t="shared" si="805"/>
        <v>0</v>
      </c>
      <c r="EN303" s="149">
        <f t="shared" si="805"/>
        <v>0</v>
      </c>
      <c r="EO303" s="149">
        <f t="shared" si="805"/>
        <v>0</v>
      </c>
      <c r="EP303" s="149">
        <f t="shared" si="805"/>
        <v>0</v>
      </c>
      <c r="EQ303" s="149">
        <f t="shared" si="805"/>
        <v>0</v>
      </c>
      <c r="ER303" s="149">
        <f t="shared" si="805"/>
        <v>0</v>
      </c>
      <c r="ES303" s="149">
        <f t="shared" si="805"/>
        <v>0</v>
      </c>
      <c r="ET303" s="149">
        <f t="shared" si="805"/>
        <v>0</v>
      </c>
      <c r="EU303" s="149">
        <f t="shared" si="805"/>
        <v>0</v>
      </c>
      <c r="EV303" s="149">
        <f t="shared" si="805"/>
        <v>0</v>
      </c>
      <c r="EW303" s="149">
        <f t="shared" si="666"/>
        <v>0</v>
      </c>
      <c r="EX303" s="149">
        <f t="shared" si="667"/>
        <v>0</v>
      </c>
      <c r="EY303" s="149">
        <f t="shared" si="668"/>
        <v>0</v>
      </c>
      <c r="EZ303" s="149">
        <f t="shared" si="669"/>
        <v>0</v>
      </c>
      <c r="FA303" s="149">
        <f t="shared" si="670"/>
        <v>0</v>
      </c>
      <c r="FB303" s="149">
        <f t="shared" si="671"/>
        <v>0</v>
      </c>
    </row>
    <row r="304" spans="2:158" ht="11.25" customHeight="1" outlineLevel="1" x14ac:dyDescent="0.2">
      <c r="B304" s="177"/>
      <c r="C304" s="288">
        <f t="shared" si="730"/>
        <v>39</v>
      </c>
      <c r="D304" s="288">
        <f t="shared" si="730"/>
        <v>0</v>
      </c>
      <c r="E304" s="291">
        <f t="shared" si="730"/>
        <v>0</v>
      </c>
      <c r="F304" s="297"/>
      <c r="G304" s="385"/>
      <c r="H304" s="185">
        <f t="shared" si="731"/>
        <v>2</v>
      </c>
      <c r="I304" s="293">
        <f t="shared" si="731"/>
        <v>31</v>
      </c>
      <c r="J304" s="286">
        <f t="shared" si="657"/>
        <v>43404</v>
      </c>
      <c r="K304" s="297"/>
      <c r="L304" s="197">
        <f t="shared" si="658"/>
        <v>0</v>
      </c>
      <c r="M304" s="186">
        <f t="shared" si="732"/>
        <v>0</v>
      </c>
      <c r="N304" s="385"/>
      <c r="O304" s="185">
        <f t="shared" si="661"/>
        <v>10</v>
      </c>
      <c r="Q304" s="186"/>
      <c r="R304" s="186"/>
      <c r="S304" s="186"/>
      <c r="U304" s="149">
        <f t="shared" si="733"/>
        <v>0</v>
      </c>
      <c r="V304" s="149">
        <f t="shared" ref="V304:BA304" si="806">(V$14&lt;$J304)*U304*(1+$G304*($H304=V$16))+(V$14=$J304)*$M304*$E304+(V$14&gt;$J304)*U304*(1+$N304*($O304=V$16))</f>
        <v>0</v>
      </c>
      <c r="W304" s="149">
        <f t="shared" si="806"/>
        <v>0</v>
      </c>
      <c r="X304" s="149">
        <f t="shared" si="806"/>
        <v>0</v>
      </c>
      <c r="Y304" s="149">
        <f t="shared" si="806"/>
        <v>0</v>
      </c>
      <c r="Z304" s="149">
        <f t="shared" si="806"/>
        <v>0</v>
      </c>
      <c r="AA304" s="149">
        <f t="shared" si="806"/>
        <v>0</v>
      </c>
      <c r="AB304" s="149">
        <f t="shared" si="806"/>
        <v>0</v>
      </c>
      <c r="AC304" s="149">
        <f t="shared" si="806"/>
        <v>0</v>
      </c>
      <c r="AD304" s="149">
        <f t="shared" si="806"/>
        <v>0</v>
      </c>
      <c r="AE304" s="149">
        <f t="shared" si="806"/>
        <v>0</v>
      </c>
      <c r="AF304" s="149">
        <f t="shared" si="806"/>
        <v>0</v>
      </c>
      <c r="AG304" s="149">
        <f t="shared" si="806"/>
        <v>0</v>
      </c>
      <c r="AH304" s="149">
        <f t="shared" si="806"/>
        <v>0</v>
      </c>
      <c r="AI304" s="149">
        <f t="shared" si="806"/>
        <v>0</v>
      </c>
      <c r="AJ304" s="149">
        <f t="shared" si="806"/>
        <v>0</v>
      </c>
      <c r="AK304" s="149">
        <f t="shared" si="806"/>
        <v>0</v>
      </c>
      <c r="AL304" s="149">
        <f t="shared" si="806"/>
        <v>0</v>
      </c>
      <c r="AM304" s="149">
        <f t="shared" si="806"/>
        <v>0</v>
      </c>
      <c r="AN304" s="149">
        <f t="shared" si="806"/>
        <v>0</v>
      </c>
      <c r="AO304" s="149">
        <f t="shared" si="806"/>
        <v>0</v>
      </c>
      <c r="AP304" s="149">
        <f t="shared" si="806"/>
        <v>0</v>
      </c>
      <c r="AQ304" s="149">
        <f t="shared" si="806"/>
        <v>0</v>
      </c>
      <c r="AR304" s="149">
        <f t="shared" si="806"/>
        <v>0</v>
      </c>
      <c r="AS304" s="149">
        <f t="shared" si="806"/>
        <v>0</v>
      </c>
      <c r="AT304" s="149">
        <f t="shared" si="806"/>
        <v>0</v>
      </c>
      <c r="AU304" s="149">
        <f t="shared" si="806"/>
        <v>0</v>
      </c>
      <c r="AV304" s="149">
        <f t="shared" si="806"/>
        <v>0</v>
      </c>
      <c r="AW304" s="149">
        <f t="shared" si="806"/>
        <v>0</v>
      </c>
      <c r="AX304" s="149">
        <f t="shared" si="806"/>
        <v>0</v>
      </c>
      <c r="AY304" s="149">
        <f t="shared" si="806"/>
        <v>0</v>
      </c>
      <c r="AZ304" s="149">
        <f t="shared" si="806"/>
        <v>0</v>
      </c>
      <c r="BA304" s="149">
        <f t="shared" si="806"/>
        <v>0</v>
      </c>
      <c r="BB304" s="149">
        <f t="shared" ref="BB304:CG304" si="807">(BB$14&lt;$J304)*BA304*(1+$G304*($H304=BB$16))+(BB$14=$J304)*$M304*$E304+(BB$14&gt;$J304)*BA304*(1+$N304*($O304=BB$16))</f>
        <v>0</v>
      </c>
      <c r="BC304" s="149">
        <f t="shared" si="807"/>
        <v>0</v>
      </c>
      <c r="BD304" s="149">
        <f t="shared" si="807"/>
        <v>0</v>
      </c>
      <c r="BE304" s="149">
        <f t="shared" si="807"/>
        <v>0</v>
      </c>
      <c r="BF304" s="149">
        <f t="shared" si="807"/>
        <v>0</v>
      </c>
      <c r="BG304" s="149">
        <f t="shared" si="807"/>
        <v>0</v>
      </c>
      <c r="BH304" s="149">
        <f t="shared" si="807"/>
        <v>0</v>
      </c>
      <c r="BI304" s="149">
        <f t="shared" si="807"/>
        <v>0</v>
      </c>
      <c r="BJ304" s="149">
        <f t="shared" si="807"/>
        <v>0</v>
      </c>
      <c r="BK304" s="149">
        <f t="shared" si="807"/>
        <v>0</v>
      </c>
      <c r="BL304" s="149">
        <f t="shared" si="807"/>
        <v>0</v>
      </c>
      <c r="BM304" s="149">
        <f t="shared" si="807"/>
        <v>0</v>
      </c>
      <c r="BN304" s="149">
        <f t="shared" si="807"/>
        <v>0</v>
      </c>
      <c r="BO304" s="149">
        <f t="shared" si="807"/>
        <v>0</v>
      </c>
      <c r="BP304" s="149">
        <f t="shared" si="807"/>
        <v>0</v>
      </c>
      <c r="BQ304" s="149">
        <f t="shared" si="807"/>
        <v>0</v>
      </c>
      <c r="BR304" s="149">
        <f t="shared" si="807"/>
        <v>0</v>
      </c>
      <c r="BS304" s="149">
        <f t="shared" si="807"/>
        <v>0</v>
      </c>
      <c r="BT304" s="149">
        <f t="shared" si="807"/>
        <v>0</v>
      </c>
      <c r="BU304" s="149">
        <f t="shared" si="807"/>
        <v>0</v>
      </c>
      <c r="BV304" s="149">
        <f t="shared" si="807"/>
        <v>0</v>
      </c>
      <c r="BW304" s="149">
        <f t="shared" si="807"/>
        <v>0</v>
      </c>
      <c r="BX304" s="149">
        <f t="shared" si="807"/>
        <v>0</v>
      </c>
      <c r="BY304" s="149">
        <f t="shared" si="807"/>
        <v>0</v>
      </c>
      <c r="BZ304" s="149">
        <f t="shared" si="807"/>
        <v>0</v>
      </c>
      <c r="CA304" s="149">
        <f t="shared" si="807"/>
        <v>0</v>
      </c>
      <c r="CB304" s="149">
        <f t="shared" si="807"/>
        <v>0</v>
      </c>
      <c r="CC304" s="149">
        <f t="shared" si="807"/>
        <v>0</v>
      </c>
      <c r="CD304" s="149">
        <f t="shared" si="807"/>
        <v>0</v>
      </c>
      <c r="CE304" s="149">
        <f t="shared" si="807"/>
        <v>0</v>
      </c>
      <c r="CF304" s="149">
        <f t="shared" si="807"/>
        <v>0</v>
      </c>
      <c r="CG304" s="149">
        <f t="shared" si="807"/>
        <v>0</v>
      </c>
      <c r="CH304" s="149">
        <f t="shared" ref="CH304:DM304" si="808">(CH$14&lt;$J304)*CG304*(1+$G304*($H304=CH$16))+(CH$14=$J304)*$M304*$E304+(CH$14&gt;$J304)*CG304*(1+$N304*($O304=CH$16))</f>
        <v>0</v>
      </c>
      <c r="CI304" s="149">
        <f t="shared" si="808"/>
        <v>0</v>
      </c>
      <c r="CJ304" s="149">
        <f t="shared" si="808"/>
        <v>0</v>
      </c>
      <c r="CK304" s="149">
        <f t="shared" si="808"/>
        <v>0</v>
      </c>
      <c r="CL304" s="149">
        <f t="shared" si="808"/>
        <v>0</v>
      </c>
      <c r="CM304" s="149">
        <f t="shared" si="808"/>
        <v>0</v>
      </c>
      <c r="CN304" s="149">
        <f t="shared" si="808"/>
        <v>0</v>
      </c>
      <c r="CO304" s="149">
        <f t="shared" si="808"/>
        <v>0</v>
      </c>
      <c r="CP304" s="149">
        <f t="shared" si="808"/>
        <v>0</v>
      </c>
      <c r="CQ304" s="149">
        <f t="shared" si="808"/>
        <v>0</v>
      </c>
      <c r="CR304" s="149">
        <f t="shared" si="808"/>
        <v>0</v>
      </c>
      <c r="CS304" s="149">
        <f t="shared" si="808"/>
        <v>0</v>
      </c>
      <c r="CT304" s="149">
        <f t="shared" si="808"/>
        <v>0</v>
      </c>
      <c r="CU304" s="149">
        <f t="shared" si="808"/>
        <v>0</v>
      </c>
      <c r="CV304" s="149">
        <f t="shared" si="808"/>
        <v>0</v>
      </c>
      <c r="CW304" s="149">
        <f t="shared" si="808"/>
        <v>0</v>
      </c>
      <c r="CX304" s="149">
        <f t="shared" si="808"/>
        <v>0</v>
      </c>
      <c r="CY304" s="149">
        <f t="shared" si="808"/>
        <v>0</v>
      </c>
      <c r="CZ304" s="149">
        <f t="shared" si="808"/>
        <v>0</v>
      </c>
      <c r="DA304" s="149">
        <f t="shared" si="808"/>
        <v>0</v>
      </c>
      <c r="DB304" s="149">
        <f t="shared" si="808"/>
        <v>0</v>
      </c>
      <c r="DC304" s="149">
        <f t="shared" si="808"/>
        <v>0</v>
      </c>
      <c r="DD304" s="149">
        <f t="shared" si="808"/>
        <v>0</v>
      </c>
      <c r="DE304" s="149">
        <f t="shared" si="808"/>
        <v>0</v>
      </c>
      <c r="DF304" s="149">
        <f t="shared" si="808"/>
        <v>0</v>
      </c>
      <c r="DG304" s="149">
        <f t="shared" si="808"/>
        <v>0</v>
      </c>
      <c r="DH304" s="149">
        <f t="shared" si="808"/>
        <v>0</v>
      </c>
      <c r="DI304" s="149">
        <f t="shared" si="808"/>
        <v>0</v>
      </c>
      <c r="DJ304" s="149">
        <f t="shared" si="808"/>
        <v>0</v>
      </c>
      <c r="DK304" s="149">
        <f t="shared" si="808"/>
        <v>0</v>
      </c>
      <c r="DL304" s="149">
        <f t="shared" si="808"/>
        <v>0</v>
      </c>
      <c r="DM304" s="149">
        <f t="shared" si="808"/>
        <v>0</v>
      </c>
      <c r="DN304" s="149">
        <f t="shared" ref="DN304:EV304" si="809">(DN$14&lt;$J304)*DM304*(1+$G304*($H304=DN$16))+(DN$14=$J304)*$M304*$E304+(DN$14&gt;$J304)*DM304*(1+$N304*($O304=DN$16))</f>
        <v>0</v>
      </c>
      <c r="DO304" s="149">
        <f t="shared" si="809"/>
        <v>0</v>
      </c>
      <c r="DP304" s="149">
        <f t="shared" si="809"/>
        <v>0</v>
      </c>
      <c r="DQ304" s="149">
        <f t="shared" si="809"/>
        <v>0</v>
      </c>
      <c r="DR304" s="149">
        <f t="shared" si="809"/>
        <v>0</v>
      </c>
      <c r="DS304" s="149">
        <f t="shared" si="809"/>
        <v>0</v>
      </c>
      <c r="DT304" s="149">
        <f t="shared" si="809"/>
        <v>0</v>
      </c>
      <c r="DU304" s="149">
        <f t="shared" si="809"/>
        <v>0</v>
      </c>
      <c r="DV304" s="149">
        <f t="shared" si="809"/>
        <v>0</v>
      </c>
      <c r="DW304" s="149">
        <f t="shared" si="809"/>
        <v>0</v>
      </c>
      <c r="DX304" s="149">
        <f t="shared" si="809"/>
        <v>0</v>
      </c>
      <c r="DY304" s="149">
        <f t="shared" si="809"/>
        <v>0</v>
      </c>
      <c r="DZ304" s="149">
        <f t="shared" si="809"/>
        <v>0</v>
      </c>
      <c r="EA304" s="149">
        <f t="shared" si="809"/>
        <v>0</v>
      </c>
      <c r="EB304" s="149">
        <f t="shared" si="809"/>
        <v>0</v>
      </c>
      <c r="EC304" s="149">
        <f t="shared" si="809"/>
        <v>0</v>
      </c>
      <c r="ED304" s="149">
        <f t="shared" si="809"/>
        <v>0</v>
      </c>
      <c r="EE304" s="149">
        <f t="shared" si="809"/>
        <v>0</v>
      </c>
      <c r="EF304" s="149">
        <f t="shared" si="809"/>
        <v>0</v>
      </c>
      <c r="EG304" s="149">
        <f t="shared" si="809"/>
        <v>0</v>
      </c>
      <c r="EH304" s="149">
        <f t="shared" si="809"/>
        <v>0</v>
      </c>
      <c r="EI304" s="149">
        <f t="shared" si="809"/>
        <v>0</v>
      </c>
      <c r="EJ304" s="149">
        <f t="shared" si="809"/>
        <v>0</v>
      </c>
      <c r="EK304" s="149">
        <f t="shared" si="809"/>
        <v>0</v>
      </c>
      <c r="EL304" s="149">
        <f t="shared" si="809"/>
        <v>0</v>
      </c>
      <c r="EM304" s="149">
        <f t="shared" si="809"/>
        <v>0</v>
      </c>
      <c r="EN304" s="149">
        <f t="shared" si="809"/>
        <v>0</v>
      </c>
      <c r="EO304" s="149">
        <f t="shared" si="809"/>
        <v>0</v>
      </c>
      <c r="EP304" s="149">
        <f t="shared" si="809"/>
        <v>0</v>
      </c>
      <c r="EQ304" s="149">
        <f t="shared" si="809"/>
        <v>0</v>
      </c>
      <c r="ER304" s="149">
        <f t="shared" si="809"/>
        <v>0</v>
      </c>
      <c r="ES304" s="149">
        <f t="shared" si="809"/>
        <v>0</v>
      </c>
      <c r="ET304" s="149">
        <f t="shared" si="809"/>
        <v>0</v>
      </c>
      <c r="EU304" s="149">
        <f t="shared" si="809"/>
        <v>0</v>
      </c>
      <c r="EV304" s="149">
        <f t="shared" si="809"/>
        <v>0</v>
      </c>
      <c r="EW304" s="149">
        <f t="shared" si="666"/>
        <v>0</v>
      </c>
      <c r="EX304" s="149">
        <f t="shared" si="667"/>
        <v>0</v>
      </c>
      <c r="EY304" s="149">
        <f t="shared" si="668"/>
        <v>0</v>
      </c>
      <c r="EZ304" s="149">
        <f t="shared" si="669"/>
        <v>0</v>
      </c>
      <c r="FA304" s="149">
        <f t="shared" si="670"/>
        <v>0</v>
      </c>
      <c r="FB304" s="149">
        <f t="shared" si="671"/>
        <v>0</v>
      </c>
    </row>
    <row r="305" spans="2:158" ht="11.25" customHeight="1" outlineLevel="1" x14ac:dyDescent="0.2">
      <c r="B305" s="177"/>
      <c r="C305" s="288">
        <f t="shared" si="730"/>
        <v>40</v>
      </c>
      <c r="D305" s="288">
        <f t="shared" si="730"/>
        <v>0</v>
      </c>
      <c r="E305" s="291">
        <f t="shared" si="730"/>
        <v>0</v>
      </c>
      <c r="F305" s="297"/>
      <c r="G305" s="385"/>
      <c r="H305" s="185">
        <f t="shared" si="731"/>
        <v>2</v>
      </c>
      <c r="I305" s="293">
        <f t="shared" si="731"/>
        <v>31</v>
      </c>
      <c r="J305" s="286">
        <f t="shared" si="657"/>
        <v>43404</v>
      </c>
      <c r="K305" s="297"/>
      <c r="L305" s="197">
        <f t="shared" si="658"/>
        <v>0</v>
      </c>
      <c r="M305" s="186">
        <f t="shared" si="732"/>
        <v>0</v>
      </c>
      <c r="N305" s="385"/>
      <c r="O305" s="185">
        <f t="shared" si="661"/>
        <v>10</v>
      </c>
      <c r="Q305" s="186"/>
      <c r="R305" s="186"/>
      <c r="S305" s="186"/>
      <c r="U305" s="149">
        <f t="shared" si="733"/>
        <v>0</v>
      </c>
      <c r="V305" s="149">
        <f t="shared" ref="V305:BA305" si="810">(V$14&lt;$J305)*U305*(1+$G305*($H305=V$16))+(V$14=$J305)*$M305*$E305+(V$14&gt;$J305)*U305*(1+$N305*($O305=V$16))</f>
        <v>0</v>
      </c>
      <c r="W305" s="149">
        <f t="shared" si="810"/>
        <v>0</v>
      </c>
      <c r="X305" s="149">
        <f t="shared" si="810"/>
        <v>0</v>
      </c>
      <c r="Y305" s="149">
        <f t="shared" si="810"/>
        <v>0</v>
      </c>
      <c r="Z305" s="149">
        <f t="shared" si="810"/>
        <v>0</v>
      </c>
      <c r="AA305" s="149">
        <f t="shared" si="810"/>
        <v>0</v>
      </c>
      <c r="AB305" s="149">
        <f t="shared" si="810"/>
        <v>0</v>
      </c>
      <c r="AC305" s="149">
        <f t="shared" si="810"/>
        <v>0</v>
      </c>
      <c r="AD305" s="149">
        <f t="shared" si="810"/>
        <v>0</v>
      </c>
      <c r="AE305" s="149">
        <f t="shared" si="810"/>
        <v>0</v>
      </c>
      <c r="AF305" s="149">
        <f t="shared" si="810"/>
        <v>0</v>
      </c>
      <c r="AG305" s="149">
        <f t="shared" si="810"/>
        <v>0</v>
      </c>
      <c r="AH305" s="149">
        <f t="shared" si="810"/>
        <v>0</v>
      </c>
      <c r="AI305" s="149">
        <f t="shared" si="810"/>
        <v>0</v>
      </c>
      <c r="AJ305" s="149">
        <f t="shared" si="810"/>
        <v>0</v>
      </c>
      <c r="AK305" s="149">
        <f t="shared" si="810"/>
        <v>0</v>
      </c>
      <c r="AL305" s="149">
        <f t="shared" si="810"/>
        <v>0</v>
      </c>
      <c r="AM305" s="149">
        <f t="shared" si="810"/>
        <v>0</v>
      </c>
      <c r="AN305" s="149">
        <f t="shared" si="810"/>
        <v>0</v>
      </c>
      <c r="AO305" s="149">
        <f t="shared" si="810"/>
        <v>0</v>
      </c>
      <c r="AP305" s="149">
        <f t="shared" si="810"/>
        <v>0</v>
      </c>
      <c r="AQ305" s="149">
        <f t="shared" si="810"/>
        <v>0</v>
      </c>
      <c r="AR305" s="149">
        <f t="shared" si="810"/>
        <v>0</v>
      </c>
      <c r="AS305" s="149">
        <f t="shared" si="810"/>
        <v>0</v>
      </c>
      <c r="AT305" s="149">
        <f t="shared" si="810"/>
        <v>0</v>
      </c>
      <c r="AU305" s="149">
        <f t="shared" si="810"/>
        <v>0</v>
      </c>
      <c r="AV305" s="149">
        <f t="shared" si="810"/>
        <v>0</v>
      </c>
      <c r="AW305" s="149">
        <f t="shared" si="810"/>
        <v>0</v>
      </c>
      <c r="AX305" s="149">
        <f t="shared" si="810"/>
        <v>0</v>
      </c>
      <c r="AY305" s="149">
        <f t="shared" si="810"/>
        <v>0</v>
      </c>
      <c r="AZ305" s="149">
        <f t="shared" si="810"/>
        <v>0</v>
      </c>
      <c r="BA305" s="149">
        <f t="shared" si="810"/>
        <v>0</v>
      </c>
      <c r="BB305" s="149">
        <f t="shared" ref="BB305:CG305" si="811">(BB$14&lt;$J305)*BA305*(1+$G305*($H305=BB$16))+(BB$14=$J305)*$M305*$E305+(BB$14&gt;$J305)*BA305*(1+$N305*($O305=BB$16))</f>
        <v>0</v>
      </c>
      <c r="BC305" s="149">
        <f t="shared" si="811"/>
        <v>0</v>
      </c>
      <c r="BD305" s="149">
        <f t="shared" si="811"/>
        <v>0</v>
      </c>
      <c r="BE305" s="149">
        <f t="shared" si="811"/>
        <v>0</v>
      </c>
      <c r="BF305" s="149">
        <f t="shared" si="811"/>
        <v>0</v>
      </c>
      <c r="BG305" s="149">
        <f t="shared" si="811"/>
        <v>0</v>
      </c>
      <c r="BH305" s="149">
        <f t="shared" si="811"/>
        <v>0</v>
      </c>
      <c r="BI305" s="149">
        <f t="shared" si="811"/>
        <v>0</v>
      </c>
      <c r="BJ305" s="149">
        <f t="shared" si="811"/>
        <v>0</v>
      </c>
      <c r="BK305" s="149">
        <f t="shared" si="811"/>
        <v>0</v>
      </c>
      <c r="BL305" s="149">
        <f t="shared" si="811"/>
        <v>0</v>
      </c>
      <c r="BM305" s="149">
        <f t="shared" si="811"/>
        <v>0</v>
      </c>
      <c r="BN305" s="149">
        <f t="shared" si="811"/>
        <v>0</v>
      </c>
      <c r="BO305" s="149">
        <f t="shared" si="811"/>
        <v>0</v>
      </c>
      <c r="BP305" s="149">
        <f t="shared" si="811"/>
        <v>0</v>
      </c>
      <c r="BQ305" s="149">
        <f t="shared" si="811"/>
        <v>0</v>
      </c>
      <c r="BR305" s="149">
        <f t="shared" si="811"/>
        <v>0</v>
      </c>
      <c r="BS305" s="149">
        <f t="shared" si="811"/>
        <v>0</v>
      </c>
      <c r="BT305" s="149">
        <f t="shared" si="811"/>
        <v>0</v>
      </c>
      <c r="BU305" s="149">
        <f t="shared" si="811"/>
        <v>0</v>
      </c>
      <c r="BV305" s="149">
        <f t="shared" si="811"/>
        <v>0</v>
      </c>
      <c r="BW305" s="149">
        <f t="shared" si="811"/>
        <v>0</v>
      </c>
      <c r="BX305" s="149">
        <f t="shared" si="811"/>
        <v>0</v>
      </c>
      <c r="BY305" s="149">
        <f t="shared" si="811"/>
        <v>0</v>
      </c>
      <c r="BZ305" s="149">
        <f t="shared" si="811"/>
        <v>0</v>
      </c>
      <c r="CA305" s="149">
        <f t="shared" si="811"/>
        <v>0</v>
      </c>
      <c r="CB305" s="149">
        <f t="shared" si="811"/>
        <v>0</v>
      </c>
      <c r="CC305" s="149">
        <f t="shared" si="811"/>
        <v>0</v>
      </c>
      <c r="CD305" s="149">
        <f t="shared" si="811"/>
        <v>0</v>
      </c>
      <c r="CE305" s="149">
        <f t="shared" si="811"/>
        <v>0</v>
      </c>
      <c r="CF305" s="149">
        <f t="shared" si="811"/>
        <v>0</v>
      </c>
      <c r="CG305" s="149">
        <f t="shared" si="811"/>
        <v>0</v>
      </c>
      <c r="CH305" s="149">
        <f t="shared" ref="CH305:DM305" si="812">(CH$14&lt;$J305)*CG305*(1+$G305*($H305=CH$16))+(CH$14=$J305)*$M305*$E305+(CH$14&gt;$J305)*CG305*(1+$N305*($O305=CH$16))</f>
        <v>0</v>
      </c>
      <c r="CI305" s="149">
        <f t="shared" si="812"/>
        <v>0</v>
      </c>
      <c r="CJ305" s="149">
        <f t="shared" si="812"/>
        <v>0</v>
      </c>
      <c r="CK305" s="149">
        <f t="shared" si="812"/>
        <v>0</v>
      </c>
      <c r="CL305" s="149">
        <f t="shared" si="812"/>
        <v>0</v>
      </c>
      <c r="CM305" s="149">
        <f t="shared" si="812"/>
        <v>0</v>
      </c>
      <c r="CN305" s="149">
        <f t="shared" si="812"/>
        <v>0</v>
      </c>
      <c r="CO305" s="149">
        <f t="shared" si="812"/>
        <v>0</v>
      </c>
      <c r="CP305" s="149">
        <f t="shared" si="812"/>
        <v>0</v>
      </c>
      <c r="CQ305" s="149">
        <f t="shared" si="812"/>
        <v>0</v>
      </c>
      <c r="CR305" s="149">
        <f t="shared" si="812"/>
        <v>0</v>
      </c>
      <c r="CS305" s="149">
        <f t="shared" si="812"/>
        <v>0</v>
      </c>
      <c r="CT305" s="149">
        <f t="shared" si="812"/>
        <v>0</v>
      </c>
      <c r="CU305" s="149">
        <f t="shared" si="812"/>
        <v>0</v>
      </c>
      <c r="CV305" s="149">
        <f t="shared" si="812"/>
        <v>0</v>
      </c>
      <c r="CW305" s="149">
        <f t="shared" si="812"/>
        <v>0</v>
      </c>
      <c r="CX305" s="149">
        <f t="shared" si="812"/>
        <v>0</v>
      </c>
      <c r="CY305" s="149">
        <f t="shared" si="812"/>
        <v>0</v>
      </c>
      <c r="CZ305" s="149">
        <f t="shared" si="812"/>
        <v>0</v>
      </c>
      <c r="DA305" s="149">
        <f t="shared" si="812"/>
        <v>0</v>
      </c>
      <c r="DB305" s="149">
        <f t="shared" si="812"/>
        <v>0</v>
      </c>
      <c r="DC305" s="149">
        <f t="shared" si="812"/>
        <v>0</v>
      </c>
      <c r="DD305" s="149">
        <f t="shared" si="812"/>
        <v>0</v>
      </c>
      <c r="DE305" s="149">
        <f t="shared" si="812"/>
        <v>0</v>
      </c>
      <c r="DF305" s="149">
        <f t="shared" si="812"/>
        <v>0</v>
      </c>
      <c r="DG305" s="149">
        <f t="shared" si="812"/>
        <v>0</v>
      </c>
      <c r="DH305" s="149">
        <f t="shared" si="812"/>
        <v>0</v>
      </c>
      <c r="DI305" s="149">
        <f t="shared" si="812"/>
        <v>0</v>
      </c>
      <c r="DJ305" s="149">
        <f t="shared" si="812"/>
        <v>0</v>
      </c>
      <c r="DK305" s="149">
        <f t="shared" si="812"/>
        <v>0</v>
      </c>
      <c r="DL305" s="149">
        <f t="shared" si="812"/>
        <v>0</v>
      </c>
      <c r="DM305" s="149">
        <f t="shared" si="812"/>
        <v>0</v>
      </c>
      <c r="DN305" s="149">
        <f t="shared" ref="DN305:EV305" si="813">(DN$14&lt;$J305)*DM305*(1+$G305*($H305=DN$16))+(DN$14=$J305)*$M305*$E305+(DN$14&gt;$J305)*DM305*(1+$N305*($O305=DN$16))</f>
        <v>0</v>
      </c>
      <c r="DO305" s="149">
        <f t="shared" si="813"/>
        <v>0</v>
      </c>
      <c r="DP305" s="149">
        <f t="shared" si="813"/>
        <v>0</v>
      </c>
      <c r="DQ305" s="149">
        <f t="shared" si="813"/>
        <v>0</v>
      </c>
      <c r="DR305" s="149">
        <f t="shared" si="813"/>
        <v>0</v>
      </c>
      <c r="DS305" s="149">
        <f t="shared" si="813"/>
        <v>0</v>
      </c>
      <c r="DT305" s="149">
        <f t="shared" si="813"/>
        <v>0</v>
      </c>
      <c r="DU305" s="149">
        <f t="shared" si="813"/>
        <v>0</v>
      </c>
      <c r="DV305" s="149">
        <f t="shared" si="813"/>
        <v>0</v>
      </c>
      <c r="DW305" s="149">
        <f t="shared" si="813"/>
        <v>0</v>
      </c>
      <c r="DX305" s="149">
        <f t="shared" si="813"/>
        <v>0</v>
      </c>
      <c r="DY305" s="149">
        <f t="shared" si="813"/>
        <v>0</v>
      </c>
      <c r="DZ305" s="149">
        <f t="shared" si="813"/>
        <v>0</v>
      </c>
      <c r="EA305" s="149">
        <f t="shared" si="813"/>
        <v>0</v>
      </c>
      <c r="EB305" s="149">
        <f t="shared" si="813"/>
        <v>0</v>
      </c>
      <c r="EC305" s="149">
        <f t="shared" si="813"/>
        <v>0</v>
      </c>
      <c r="ED305" s="149">
        <f t="shared" si="813"/>
        <v>0</v>
      </c>
      <c r="EE305" s="149">
        <f t="shared" si="813"/>
        <v>0</v>
      </c>
      <c r="EF305" s="149">
        <f t="shared" si="813"/>
        <v>0</v>
      </c>
      <c r="EG305" s="149">
        <f t="shared" si="813"/>
        <v>0</v>
      </c>
      <c r="EH305" s="149">
        <f t="shared" si="813"/>
        <v>0</v>
      </c>
      <c r="EI305" s="149">
        <f t="shared" si="813"/>
        <v>0</v>
      </c>
      <c r="EJ305" s="149">
        <f t="shared" si="813"/>
        <v>0</v>
      </c>
      <c r="EK305" s="149">
        <f t="shared" si="813"/>
        <v>0</v>
      </c>
      <c r="EL305" s="149">
        <f t="shared" si="813"/>
        <v>0</v>
      </c>
      <c r="EM305" s="149">
        <f t="shared" si="813"/>
        <v>0</v>
      </c>
      <c r="EN305" s="149">
        <f t="shared" si="813"/>
        <v>0</v>
      </c>
      <c r="EO305" s="149">
        <f t="shared" si="813"/>
        <v>0</v>
      </c>
      <c r="EP305" s="149">
        <f t="shared" si="813"/>
        <v>0</v>
      </c>
      <c r="EQ305" s="149">
        <f t="shared" si="813"/>
        <v>0</v>
      </c>
      <c r="ER305" s="149">
        <f t="shared" si="813"/>
        <v>0</v>
      </c>
      <c r="ES305" s="149">
        <f t="shared" si="813"/>
        <v>0</v>
      </c>
      <c r="ET305" s="149">
        <f t="shared" si="813"/>
        <v>0</v>
      </c>
      <c r="EU305" s="149">
        <f t="shared" si="813"/>
        <v>0</v>
      </c>
      <c r="EV305" s="149">
        <f t="shared" si="813"/>
        <v>0</v>
      </c>
      <c r="EW305" s="149">
        <f t="shared" si="666"/>
        <v>0</v>
      </c>
      <c r="EX305" s="149">
        <f t="shared" si="667"/>
        <v>0</v>
      </c>
      <c r="EY305" s="149">
        <f t="shared" si="668"/>
        <v>0</v>
      </c>
      <c r="EZ305" s="149">
        <f t="shared" si="669"/>
        <v>0</v>
      </c>
      <c r="FA305" s="149">
        <f t="shared" si="670"/>
        <v>0</v>
      </c>
      <c r="FB305" s="149">
        <f t="shared" si="671"/>
        <v>0</v>
      </c>
    </row>
    <row r="306" spans="2:158" ht="11.25" customHeight="1" outlineLevel="1" x14ac:dyDescent="0.2">
      <c r="C306" s="174"/>
      <c r="D306" s="174"/>
      <c r="E306" s="174"/>
      <c r="F306" s="174"/>
      <c r="G306" s="174"/>
      <c r="H306" s="174"/>
      <c r="I306" s="174"/>
      <c r="J306" s="174"/>
      <c r="K306" s="174"/>
      <c r="L306" s="174"/>
      <c r="M306" s="174"/>
      <c r="N306" s="174"/>
      <c r="O306" s="174"/>
      <c r="P306" s="174"/>
      <c r="Q306" s="174"/>
      <c r="R306" s="174"/>
      <c r="S306" s="174"/>
    </row>
    <row r="307" spans="2:158" ht="11.25" customHeight="1" outlineLevel="1" x14ac:dyDescent="0.2"/>
    <row r="310" spans="2:158" ht="11.25" customHeight="1" x14ac:dyDescent="0.2">
      <c r="C310" s="404" t="s">
        <v>610</v>
      </c>
      <c r="D310" s="404"/>
      <c r="E310" s="404"/>
      <c r="F310" s="404"/>
      <c r="G310" s="404"/>
      <c r="H310" s="404"/>
      <c r="I310" s="404"/>
      <c r="J310" s="404"/>
      <c r="K310" s="404"/>
      <c r="L310" s="404"/>
      <c r="M310" s="404"/>
      <c r="N310" s="404"/>
      <c r="O310" s="404"/>
      <c r="P310" s="404"/>
      <c r="Q310" s="404"/>
      <c r="R310" s="404"/>
      <c r="S310" s="404"/>
      <c r="T310" s="406"/>
      <c r="U310" s="405">
        <f t="shared" ref="U310:AZ310" si="814">SUM(U313:U353)</f>
        <v>0</v>
      </c>
      <c r="V310" s="405">
        <f t="shared" si="814"/>
        <v>0</v>
      </c>
      <c r="W310" s="405">
        <f t="shared" si="814"/>
        <v>0</v>
      </c>
      <c r="X310" s="405">
        <f t="shared" si="814"/>
        <v>0</v>
      </c>
      <c r="Y310" s="405">
        <f t="shared" si="814"/>
        <v>0</v>
      </c>
      <c r="Z310" s="405">
        <f t="shared" si="814"/>
        <v>0</v>
      </c>
      <c r="AA310" s="405">
        <f t="shared" si="814"/>
        <v>0</v>
      </c>
      <c r="AB310" s="405">
        <f t="shared" si="814"/>
        <v>0</v>
      </c>
      <c r="AC310" s="405">
        <f t="shared" si="814"/>
        <v>0</v>
      </c>
      <c r="AD310" s="405">
        <f t="shared" si="814"/>
        <v>0</v>
      </c>
      <c r="AE310" s="405">
        <f t="shared" si="814"/>
        <v>0</v>
      </c>
      <c r="AF310" s="405">
        <f t="shared" si="814"/>
        <v>0</v>
      </c>
      <c r="AG310" s="405">
        <f t="shared" si="814"/>
        <v>0</v>
      </c>
      <c r="AH310" s="405">
        <f t="shared" si="814"/>
        <v>0</v>
      </c>
      <c r="AI310" s="405">
        <f t="shared" si="814"/>
        <v>0</v>
      </c>
      <c r="AJ310" s="405">
        <f t="shared" si="814"/>
        <v>0</v>
      </c>
      <c r="AK310" s="405">
        <f t="shared" si="814"/>
        <v>0</v>
      </c>
      <c r="AL310" s="405">
        <f t="shared" si="814"/>
        <v>0</v>
      </c>
      <c r="AM310" s="405">
        <f t="shared" si="814"/>
        <v>0</v>
      </c>
      <c r="AN310" s="405">
        <f t="shared" si="814"/>
        <v>0</v>
      </c>
      <c r="AO310" s="405">
        <f t="shared" si="814"/>
        <v>0</v>
      </c>
      <c r="AP310" s="405">
        <f t="shared" si="814"/>
        <v>0</v>
      </c>
      <c r="AQ310" s="405">
        <f t="shared" si="814"/>
        <v>0</v>
      </c>
      <c r="AR310" s="405">
        <f t="shared" si="814"/>
        <v>0</v>
      </c>
      <c r="AS310" s="405">
        <f t="shared" si="814"/>
        <v>0</v>
      </c>
      <c r="AT310" s="405">
        <f t="shared" si="814"/>
        <v>0</v>
      </c>
      <c r="AU310" s="405">
        <f t="shared" si="814"/>
        <v>0</v>
      </c>
      <c r="AV310" s="405">
        <f t="shared" si="814"/>
        <v>451013.4</v>
      </c>
      <c r="AW310" s="405">
        <f t="shared" si="814"/>
        <v>0</v>
      </c>
      <c r="AX310" s="405">
        <f t="shared" si="814"/>
        <v>0</v>
      </c>
      <c r="AY310" s="405">
        <f t="shared" si="814"/>
        <v>0</v>
      </c>
      <c r="AZ310" s="405">
        <f t="shared" si="814"/>
        <v>0</v>
      </c>
      <c r="BA310" s="405">
        <f t="shared" ref="BA310:CF310" si="815">SUM(BA313:BA353)</f>
        <v>0</v>
      </c>
      <c r="BB310" s="405">
        <f t="shared" si="815"/>
        <v>0</v>
      </c>
      <c r="BC310" s="405">
        <f t="shared" si="815"/>
        <v>0</v>
      </c>
      <c r="BD310" s="405">
        <f t="shared" si="815"/>
        <v>0</v>
      </c>
      <c r="BE310" s="405">
        <f t="shared" si="815"/>
        <v>0</v>
      </c>
      <c r="BF310" s="405">
        <f t="shared" si="815"/>
        <v>0</v>
      </c>
      <c r="BG310" s="405">
        <f t="shared" si="815"/>
        <v>0</v>
      </c>
      <c r="BH310" s="405">
        <f t="shared" si="815"/>
        <v>0</v>
      </c>
      <c r="BI310" s="405">
        <f t="shared" si="815"/>
        <v>0</v>
      </c>
      <c r="BJ310" s="405">
        <f t="shared" si="815"/>
        <v>0</v>
      </c>
      <c r="BK310" s="405">
        <f t="shared" si="815"/>
        <v>0</v>
      </c>
      <c r="BL310" s="405">
        <f t="shared" si="815"/>
        <v>0</v>
      </c>
      <c r="BM310" s="405">
        <f t="shared" si="815"/>
        <v>0</v>
      </c>
      <c r="BN310" s="405">
        <f t="shared" si="815"/>
        <v>0</v>
      </c>
      <c r="BO310" s="405">
        <f t="shared" si="815"/>
        <v>0</v>
      </c>
      <c r="BP310" s="405">
        <f t="shared" si="815"/>
        <v>451013.4</v>
      </c>
      <c r="BQ310" s="405">
        <f t="shared" si="815"/>
        <v>0</v>
      </c>
      <c r="BR310" s="405">
        <f t="shared" si="815"/>
        <v>0</v>
      </c>
      <c r="BS310" s="405">
        <f t="shared" si="815"/>
        <v>0</v>
      </c>
      <c r="BT310" s="405">
        <f t="shared" si="815"/>
        <v>0</v>
      </c>
      <c r="BU310" s="405">
        <f t="shared" si="815"/>
        <v>0</v>
      </c>
      <c r="BV310" s="405">
        <f t="shared" si="815"/>
        <v>0</v>
      </c>
      <c r="BW310" s="405">
        <f t="shared" si="815"/>
        <v>0</v>
      </c>
      <c r="BX310" s="405">
        <f t="shared" si="815"/>
        <v>0</v>
      </c>
      <c r="BY310" s="405">
        <f t="shared" si="815"/>
        <v>0</v>
      </c>
      <c r="BZ310" s="405">
        <f t="shared" si="815"/>
        <v>0</v>
      </c>
      <c r="CA310" s="405">
        <f t="shared" si="815"/>
        <v>0</v>
      </c>
      <c r="CB310" s="405">
        <f t="shared" si="815"/>
        <v>0</v>
      </c>
      <c r="CC310" s="405">
        <f t="shared" si="815"/>
        <v>0</v>
      </c>
      <c r="CD310" s="405">
        <f t="shared" si="815"/>
        <v>0</v>
      </c>
      <c r="CE310" s="405">
        <f t="shared" si="815"/>
        <v>0</v>
      </c>
      <c r="CF310" s="405">
        <f t="shared" si="815"/>
        <v>0</v>
      </c>
      <c r="CG310" s="405">
        <f t="shared" ref="CG310:DL310" si="816">SUM(CG313:CG353)</f>
        <v>0</v>
      </c>
      <c r="CH310" s="405">
        <f t="shared" si="816"/>
        <v>0</v>
      </c>
      <c r="CI310" s="405">
        <f t="shared" si="816"/>
        <v>0</v>
      </c>
      <c r="CJ310" s="405">
        <f t="shared" si="816"/>
        <v>451013.4</v>
      </c>
      <c r="CK310" s="405">
        <f t="shared" si="816"/>
        <v>0</v>
      </c>
      <c r="CL310" s="405">
        <f t="shared" si="816"/>
        <v>0</v>
      </c>
      <c r="CM310" s="405">
        <f t="shared" si="816"/>
        <v>0</v>
      </c>
      <c r="CN310" s="405">
        <f t="shared" si="816"/>
        <v>0</v>
      </c>
      <c r="CO310" s="405">
        <f t="shared" si="816"/>
        <v>0</v>
      </c>
      <c r="CP310" s="405">
        <f t="shared" si="816"/>
        <v>0</v>
      </c>
      <c r="CQ310" s="405">
        <f t="shared" si="816"/>
        <v>0</v>
      </c>
      <c r="CR310" s="405">
        <f t="shared" si="816"/>
        <v>0</v>
      </c>
      <c r="CS310" s="405">
        <f t="shared" si="816"/>
        <v>0</v>
      </c>
      <c r="CT310" s="405">
        <f t="shared" si="816"/>
        <v>0</v>
      </c>
      <c r="CU310" s="405">
        <f t="shared" si="816"/>
        <v>0</v>
      </c>
      <c r="CV310" s="405">
        <f t="shared" si="816"/>
        <v>0</v>
      </c>
      <c r="CW310" s="405">
        <f t="shared" si="816"/>
        <v>0</v>
      </c>
      <c r="CX310" s="405">
        <f t="shared" si="816"/>
        <v>0</v>
      </c>
      <c r="CY310" s="405">
        <f t="shared" si="816"/>
        <v>0</v>
      </c>
      <c r="CZ310" s="405">
        <f t="shared" si="816"/>
        <v>0</v>
      </c>
      <c r="DA310" s="405">
        <f t="shared" si="816"/>
        <v>0</v>
      </c>
      <c r="DB310" s="405">
        <f t="shared" si="816"/>
        <v>0</v>
      </c>
      <c r="DC310" s="405">
        <f t="shared" si="816"/>
        <v>0</v>
      </c>
      <c r="DD310" s="405">
        <f t="shared" si="816"/>
        <v>451013.4</v>
      </c>
      <c r="DE310" s="405">
        <f t="shared" si="816"/>
        <v>0</v>
      </c>
      <c r="DF310" s="405">
        <f t="shared" si="816"/>
        <v>0</v>
      </c>
      <c r="DG310" s="405">
        <f t="shared" si="816"/>
        <v>0</v>
      </c>
      <c r="DH310" s="405">
        <f t="shared" si="816"/>
        <v>0</v>
      </c>
      <c r="DI310" s="405">
        <f t="shared" si="816"/>
        <v>0</v>
      </c>
      <c r="DJ310" s="405">
        <f t="shared" si="816"/>
        <v>0</v>
      </c>
      <c r="DK310" s="405">
        <f t="shared" si="816"/>
        <v>0</v>
      </c>
      <c r="DL310" s="405">
        <f t="shared" si="816"/>
        <v>0</v>
      </c>
      <c r="DM310" s="405">
        <f t="shared" ref="DM310:EV310" si="817">SUM(DM313:DM353)</f>
        <v>0</v>
      </c>
      <c r="DN310" s="405">
        <f t="shared" si="817"/>
        <v>0</v>
      </c>
      <c r="DO310" s="405">
        <f t="shared" si="817"/>
        <v>0</v>
      </c>
      <c r="DP310" s="405">
        <f t="shared" si="817"/>
        <v>0</v>
      </c>
      <c r="DQ310" s="405">
        <f t="shared" si="817"/>
        <v>0</v>
      </c>
      <c r="DR310" s="405">
        <f t="shared" si="817"/>
        <v>0</v>
      </c>
      <c r="DS310" s="405">
        <f t="shared" si="817"/>
        <v>0</v>
      </c>
      <c r="DT310" s="405">
        <f t="shared" si="817"/>
        <v>0</v>
      </c>
      <c r="DU310" s="405">
        <f t="shared" si="817"/>
        <v>0</v>
      </c>
      <c r="DV310" s="405">
        <f t="shared" si="817"/>
        <v>0</v>
      </c>
      <c r="DW310" s="405">
        <f t="shared" si="817"/>
        <v>0</v>
      </c>
      <c r="DX310" s="405">
        <f t="shared" si="817"/>
        <v>451013.4</v>
      </c>
      <c r="DY310" s="405">
        <f t="shared" si="817"/>
        <v>0</v>
      </c>
      <c r="DZ310" s="405">
        <f t="shared" si="817"/>
        <v>0</v>
      </c>
      <c r="EA310" s="405">
        <f t="shared" si="817"/>
        <v>0</v>
      </c>
      <c r="EB310" s="405">
        <f t="shared" si="817"/>
        <v>0</v>
      </c>
      <c r="EC310" s="405">
        <f t="shared" si="817"/>
        <v>0</v>
      </c>
      <c r="ED310" s="405">
        <f t="shared" si="817"/>
        <v>0</v>
      </c>
      <c r="EE310" s="405">
        <f t="shared" si="817"/>
        <v>0</v>
      </c>
      <c r="EF310" s="405">
        <f t="shared" si="817"/>
        <v>0</v>
      </c>
      <c r="EG310" s="405">
        <f t="shared" si="817"/>
        <v>0</v>
      </c>
      <c r="EH310" s="405">
        <f t="shared" si="817"/>
        <v>0</v>
      </c>
      <c r="EI310" s="405">
        <f t="shared" si="817"/>
        <v>0</v>
      </c>
      <c r="EJ310" s="405">
        <f t="shared" si="817"/>
        <v>0</v>
      </c>
      <c r="EK310" s="405">
        <f t="shared" si="817"/>
        <v>0</v>
      </c>
      <c r="EL310" s="405">
        <f t="shared" si="817"/>
        <v>0</v>
      </c>
      <c r="EM310" s="405">
        <f t="shared" si="817"/>
        <v>0</v>
      </c>
      <c r="EN310" s="405">
        <f t="shared" si="817"/>
        <v>0</v>
      </c>
      <c r="EO310" s="405">
        <f t="shared" si="817"/>
        <v>0</v>
      </c>
      <c r="EP310" s="405">
        <f t="shared" si="817"/>
        <v>0</v>
      </c>
      <c r="EQ310" s="405">
        <f t="shared" si="817"/>
        <v>0</v>
      </c>
      <c r="ER310" s="405">
        <f t="shared" si="817"/>
        <v>451013.4</v>
      </c>
      <c r="ES310" s="405">
        <f t="shared" si="817"/>
        <v>0</v>
      </c>
      <c r="ET310" s="405">
        <f t="shared" si="817"/>
        <v>0</v>
      </c>
      <c r="EU310" s="405">
        <f t="shared" si="817"/>
        <v>0</v>
      </c>
      <c r="EV310" s="405">
        <f t="shared" si="817"/>
        <v>0</v>
      </c>
      <c r="EW310" s="405">
        <f t="shared" ref="EW310:FB310" si="818">SUM(EW313:EW353)</f>
        <v>0</v>
      </c>
      <c r="EX310" s="405">
        <f t="shared" si="818"/>
        <v>0</v>
      </c>
      <c r="EY310" s="405">
        <f t="shared" si="818"/>
        <v>0</v>
      </c>
      <c r="EZ310" s="405">
        <f t="shared" si="818"/>
        <v>0</v>
      </c>
      <c r="FA310" s="405">
        <f t="shared" si="818"/>
        <v>0</v>
      </c>
      <c r="FB310" s="405">
        <f t="shared" si="818"/>
        <v>0</v>
      </c>
    </row>
    <row r="311" spans="2:158" ht="11.25" hidden="1" customHeight="1" outlineLevel="1" x14ac:dyDescent="0.2">
      <c r="E311" s="171"/>
      <c r="G311" s="149"/>
      <c r="AW311" s="149"/>
    </row>
    <row r="312" spans="2:158" ht="11.25" hidden="1" customHeight="1" outlineLevel="1" x14ac:dyDescent="0.2">
      <c r="C312" s="191" t="s">
        <v>505</v>
      </c>
      <c r="D312" s="200" t="s">
        <v>527</v>
      </c>
      <c r="E312" s="191" t="s">
        <v>501</v>
      </c>
      <c r="F312" s="200" t="s">
        <v>528</v>
      </c>
      <c r="G312" s="200" t="s">
        <v>529</v>
      </c>
      <c r="H312" s="200" t="s">
        <v>530</v>
      </c>
      <c r="I312" s="200" t="s">
        <v>842</v>
      </c>
      <c r="J312" s="200" t="s">
        <v>531</v>
      </c>
      <c r="K312" s="200" t="s">
        <v>532</v>
      </c>
      <c r="R312" s="201"/>
      <c r="S312" s="201"/>
    </row>
    <row r="313" spans="2:158" ht="11.25" hidden="1" customHeight="1" outlineLevel="1" x14ac:dyDescent="0.2">
      <c r="C313" s="294">
        <v>1</v>
      </c>
      <c r="D313" s="226">
        <f t="shared" ref="D313:D352" si="819">$O$315</f>
        <v>1</v>
      </c>
      <c r="E313" s="289">
        <f t="shared" ref="E313:E352" si="820">J24</f>
        <v>44227</v>
      </c>
      <c r="F313" s="151">
        <f t="shared" ref="F313:K322" si="821">EOMONTH(E313,$O$316)</f>
        <v>44834</v>
      </c>
      <c r="G313" s="151">
        <f t="shared" si="821"/>
        <v>45443</v>
      </c>
      <c r="H313" s="151">
        <f t="shared" si="821"/>
        <v>46053</v>
      </c>
      <c r="I313" s="151">
        <f t="shared" si="821"/>
        <v>46660</v>
      </c>
      <c r="J313" s="151">
        <f t="shared" si="821"/>
        <v>47269</v>
      </c>
      <c r="K313" s="151">
        <f t="shared" si="821"/>
        <v>47879</v>
      </c>
      <c r="N313" s="171" t="s">
        <v>533</v>
      </c>
      <c r="O313" s="369">
        <f>'A&amp;R'!M45</f>
        <v>1</v>
      </c>
      <c r="P313" s="148" t="s">
        <v>534</v>
      </c>
      <c r="Q313" s="368">
        <f>'A&amp;R'!L45</f>
        <v>0.75</v>
      </c>
      <c r="S313" s="149"/>
      <c r="T313" s="149"/>
      <c r="U313" s="149">
        <f t="shared" ref="U313:AZ313" si="822">ISNUMBER(MATCH(U$14,$E313:$K313,0))*$D313*U165</f>
        <v>0</v>
      </c>
      <c r="V313" s="149">
        <f t="shared" si="822"/>
        <v>0</v>
      </c>
      <c r="W313" s="149">
        <f t="shared" si="822"/>
        <v>0</v>
      </c>
      <c r="X313" s="149">
        <f t="shared" si="822"/>
        <v>0</v>
      </c>
      <c r="Y313" s="149">
        <f t="shared" si="822"/>
        <v>0</v>
      </c>
      <c r="Z313" s="149">
        <f t="shared" si="822"/>
        <v>0</v>
      </c>
      <c r="AA313" s="149">
        <f t="shared" si="822"/>
        <v>0</v>
      </c>
      <c r="AB313" s="149">
        <f t="shared" si="822"/>
        <v>0</v>
      </c>
      <c r="AC313" s="149">
        <f t="shared" si="822"/>
        <v>0</v>
      </c>
      <c r="AD313" s="149">
        <f t="shared" si="822"/>
        <v>0</v>
      </c>
      <c r="AE313" s="149">
        <f t="shared" si="822"/>
        <v>0</v>
      </c>
      <c r="AF313" s="149">
        <f t="shared" si="822"/>
        <v>0</v>
      </c>
      <c r="AG313" s="149">
        <f t="shared" si="822"/>
        <v>0</v>
      </c>
      <c r="AH313" s="149">
        <f t="shared" si="822"/>
        <v>0</v>
      </c>
      <c r="AI313" s="149">
        <f t="shared" si="822"/>
        <v>0</v>
      </c>
      <c r="AJ313" s="149">
        <f t="shared" si="822"/>
        <v>0</v>
      </c>
      <c r="AK313" s="149">
        <f t="shared" si="822"/>
        <v>0</v>
      </c>
      <c r="AL313" s="149">
        <f t="shared" si="822"/>
        <v>0</v>
      </c>
      <c r="AM313" s="149">
        <f t="shared" si="822"/>
        <v>0</v>
      </c>
      <c r="AN313" s="149">
        <f t="shared" si="822"/>
        <v>0</v>
      </c>
      <c r="AO313" s="149">
        <f t="shared" si="822"/>
        <v>0</v>
      </c>
      <c r="AP313" s="149">
        <f t="shared" si="822"/>
        <v>0</v>
      </c>
      <c r="AQ313" s="149">
        <f t="shared" si="822"/>
        <v>0</v>
      </c>
      <c r="AR313" s="149">
        <f t="shared" si="822"/>
        <v>0</v>
      </c>
      <c r="AS313" s="149">
        <f t="shared" si="822"/>
        <v>0</v>
      </c>
      <c r="AT313" s="149">
        <f t="shared" si="822"/>
        <v>0</v>
      </c>
      <c r="AU313" s="149">
        <f t="shared" si="822"/>
        <v>0</v>
      </c>
      <c r="AV313" s="149">
        <f t="shared" si="822"/>
        <v>451013.4</v>
      </c>
      <c r="AW313" s="149">
        <f t="shared" si="822"/>
        <v>0</v>
      </c>
      <c r="AX313" s="149">
        <f t="shared" si="822"/>
        <v>0</v>
      </c>
      <c r="AY313" s="149">
        <f t="shared" si="822"/>
        <v>0</v>
      </c>
      <c r="AZ313" s="149">
        <f t="shared" si="822"/>
        <v>0</v>
      </c>
      <c r="BA313" s="149">
        <f t="shared" ref="BA313:CF313" si="823">ISNUMBER(MATCH(BA$14,$E313:$K313,0))*$D313*BA165</f>
        <v>0</v>
      </c>
      <c r="BB313" s="149">
        <f t="shared" si="823"/>
        <v>0</v>
      </c>
      <c r="BC313" s="149">
        <f t="shared" si="823"/>
        <v>0</v>
      </c>
      <c r="BD313" s="149">
        <f t="shared" si="823"/>
        <v>0</v>
      </c>
      <c r="BE313" s="149">
        <f t="shared" si="823"/>
        <v>0</v>
      </c>
      <c r="BF313" s="149">
        <f t="shared" si="823"/>
        <v>0</v>
      </c>
      <c r="BG313" s="149">
        <f t="shared" si="823"/>
        <v>0</v>
      </c>
      <c r="BH313" s="149">
        <f t="shared" si="823"/>
        <v>0</v>
      </c>
      <c r="BI313" s="149">
        <f t="shared" si="823"/>
        <v>0</v>
      </c>
      <c r="BJ313" s="149">
        <f t="shared" si="823"/>
        <v>0</v>
      </c>
      <c r="BK313" s="149">
        <f t="shared" si="823"/>
        <v>0</v>
      </c>
      <c r="BL313" s="149">
        <f t="shared" si="823"/>
        <v>0</v>
      </c>
      <c r="BM313" s="149">
        <f t="shared" si="823"/>
        <v>0</v>
      </c>
      <c r="BN313" s="149">
        <f t="shared" si="823"/>
        <v>0</v>
      </c>
      <c r="BO313" s="149">
        <f t="shared" si="823"/>
        <v>0</v>
      </c>
      <c r="BP313" s="149">
        <f t="shared" si="823"/>
        <v>451013.4</v>
      </c>
      <c r="BQ313" s="149">
        <f t="shared" si="823"/>
        <v>0</v>
      </c>
      <c r="BR313" s="149">
        <f t="shared" si="823"/>
        <v>0</v>
      </c>
      <c r="BS313" s="149">
        <f t="shared" si="823"/>
        <v>0</v>
      </c>
      <c r="BT313" s="149">
        <f t="shared" si="823"/>
        <v>0</v>
      </c>
      <c r="BU313" s="149">
        <f t="shared" si="823"/>
        <v>0</v>
      </c>
      <c r="BV313" s="149">
        <f t="shared" si="823"/>
        <v>0</v>
      </c>
      <c r="BW313" s="149">
        <f t="shared" si="823"/>
        <v>0</v>
      </c>
      <c r="BX313" s="149">
        <f t="shared" si="823"/>
        <v>0</v>
      </c>
      <c r="BY313" s="149">
        <f t="shared" si="823"/>
        <v>0</v>
      </c>
      <c r="BZ313" s="149">
        <f t="shared" si="823"/>
        <v>0</v>
      </c>
      <c r="CA313" s="149">
        <f t="shared" si="823"/>
        <v>0</v>
      </c>
      <c r="CB313" s="149">
        <f t="shared" si="823"/>
        <v>0</v>
      </c>
      <c r="CC313" s="149">
        <f t="shared" si="823"/>
        <v>0</v>
      </c>
      <c r="CD313" s="149">
        <f t="shared" si="823"/>
        <v>0</v>
      </c>
      <c r="CE313" s="149">
        <f t="shared" si="823"/>
        <v>0</v>
      </c>
      <c r="CF313" s="149">
        <f t="shared" si="823"/>
        <v>0</v>
      </c>
      <c r="CG313" s="149">
        <f t="shared" ref="CG313:DL313" si="824">ISNUMBER(MATCH(CG$14,$E313:$K313,0))*$D313*CG165</f>
        <v>0</v>
      </c>
      <c r="CH313" s="149">
        <f t="shared" si="824"/>
        <v>0</v>
      </c>
      <c r="CI313" s="149">
        <f t="shared" si="824"/>
        <v>0</v>
      </c>
      <c r="CJ313" s="149">
        <f t="shared" si="824"/>
        <v>451013.4</v>
      </c>
      <c r="CK313" s="149">
        <f t="shared" si="824"/>
        <v>0</v>
      </c>
      <c r="CL313" s="149">
        <f t="shared" si="824"/>
        <v>0</v>
      </c>
      <c r="CM313" s="149">
        <f t="shared" si="824"/>
        <v>0</v>
      </c>
      <c r="CN313" s="149">
        <f t="shared" si="824"/>
        <v>0</v>
      </c>
      <c r="CO313" s="149">
        <f t="shared" si="824"/>
        <v>0</v>
      </c>
      <c r="CP313" s="149">
        <f t="shared" si="824"/>
        <v>0</v>
      </c>
      <c r="CQ313" s="149">
        <f t="shared" si="824"/>
        <v>0</v>
      </c>
      <c r="CR313" s="149">
        <f t="shared" si="824"/>
        <v>0</v>
      </c>
      <c r="CS313" s="149">
        <f t="shared" si="824"/>
        <v>0</v>
      </c>
      <c r="CT313" s="149">
        <f t="shared" si="824"/>
        <v>0</v>
      </c>
      <c r="CU313" s="149">
        <f t="shared" si="824"/>
        <v>0</v>
      </c>
      <c r="CV313" s="149">
        <f t="shared" si="824"/>
        <v>0</v>
      </c>
      <c r="CW313" s="149">
        <f t="shared" si="824"/>
        <v>0</v>
      </c>
      <c r="CX313" s="149">
        <f t="shared" si="824"/>
        <v>0</v>
      </c>
      <c r="CY313" s="149">
        <f t="shared" si="824"/>
        <v>0</v>
      </c>
      <c r="CZ313" s="149">
        <f t="shared" si="824"/>
        <v>0</v>
      </c>
      <c r="DA313" s="149">
        <f t="shared" si="824"/>
        <v>0</v>
      </c>
      <c r="DB313" s="149">
        <f t="shared" si="824"/>
        <v>0</v>
      </c>
      <c r="DC313" s="149">
        <f t="shared" si="824"/>
        <v>0</v>
      </c>
      <c r="DD313" s="149">
        <f t="shared" si="824"/>
        <v>451013.4</v>
      </c>
      <c r="DE313" s="149">
        <f t="shared" si="824"/>
        <v>0</v>
      </c>
      <c r="DF313" s="149">
        <f t="shared" si="824"/>
        <v>0</v>
      </c>
      <c r="DG313" s="149">
        <f t="shared" si="824"/>
        <v>0</v>
      </c>
      <c r="DH313" s="149">
        <f t="shared" si="824"/>
        <v>0</v>
      </c>
      <c r="DI313" s="149">
        <f t="shared" si="824"/>
        <v>0</v>
      </c>
      <c r="DJ313" s="149">
        <f t="shared" si="824"/>
        <v>0</v>
      </c>
      <c r="DK313" s="149">
        <f t="shared" si="824"/>
        <v>0</v>
      </c>
      <c r="DL313" s="149">
        <f t="shared" si="824"/>
        <v>0</v>
      </c>
      <c r="DM313" s="149">
        <f t="shared" ref="DM313:EV313" si="825">ISNUMBER(MATCH(DM$14,$E313:$K313,0))*$D313*DM165</f>
        <v>0</v>
      </c>
      <c r="DN313" s="149">
        <f t="shared" si="825"/>
        <v>0</v>
      </c>
      <c r="DO313" s="149">
        <f t="shared" si="825"/>
        <v>0</v>
      </c>
      <c r="DP313" s="149">
        <f t="shared" si="825"/>
        <v>0</v>
      </c>
      <c r="DQ313" s="149">
        <f t="shared" si="825"/>
        <v>0</v>
      </c>
      <c r="DR313" s="149">
        <f t="shared" si="825"/>
        <v>0</v>
      </c>
      <c r="DS313" s="149">
        <f t="shared" si="825"/>
        <v>0</v>
      </c>
      <c r="DT313" s="149">
        <f t="shared" si="825"/>
        <v>0</v>
      </c>
      <c r="DU313" s="149">
        <f t="shared" si="825"/>
        <v>0</v>
      </c>
      <c r="DV313" s="149">
        <f t="shared" si="825"/>
        <v>0</v>
      </c>
      <c r="DW313" s="149">
        <f t="shared" si="825"/>
        <v>0</v>
      </c>
      <c r="DX313" s="149">
        <f t="shared" si="825"/>
        <v>451013.4</v>
      </c>
      <c r="DY313" s="149">
        <f t="shared" si="825"/>
        <v>0</v>
      </c>
      <c r="DZ313" s="149">
        <f t="shared" si="825"/>
        <v>0</v>
      </c>
      <c r="EA313" s="149">
        <f t="shared" si="825"/>
        <v>0</v>
      </c>
      <c r="EB313" s="149">
        <f t="shared" si="825"/>
        <v>0</v>
      </c>
      <c r="EC313" s="149">
        <f t="shared" si="825"/>
        <v>0</v>
      </c>
      <c r="ED313" s="149">
        <f t="shared" si="825"/>
        <v>0</v>
      </c>
      <c r="EE313" s="149">
        <f t="shared" si="825"/>
        <v>0</v>
      </c>
      <c r="EF313" s="149">
        <f t="shared" si="825"/>
        <v>0</v>
      </c>
      <c r="EG313" s="149">
        <f t="shared" si="825"/>
        <v>0</v>
      </c>
      <c r="EH313" s="149">
        <f t="shared" si="825"/>
        <v>0</v>
      </c>
      <c r="EI313" s="149">
        <f t="shared" si="825"/>
        <v>0</v>
      </c>
      <c r="EJ313" s="149">
        <f t="shared" si="825"/>
        <v>0</v>
      </c>
      <c r="EK313" s="149">
        <f t="shared" si="825"/>
        <v>0</v>
      </c>
      <c r="EL313" s="149">
        <f t="shared" si="825"/>
        <v>0</v>
      </c>
      <c r="EM313" s="149">
        <f t="shared" si="825"/>
        <v>0</v>
      </c>
      <c r="EN313" s="149">
        <f t="shared" si="825"/>
        <v>0</v>
      </c>
      <c r="EO313" s="149">
        <f t="shared" si="825"/>
        <v>0</v>
      </c>
      <c r="EP313" s="149">
        <f t="shared" si="825"/>
        <v>0</v>
      </c>
      <c r="EQ313" s="149">
        <f t="shared" si="825"/>
        <v>0</v>
      </c>
      <c r="ER313" s="149">
        <f t="shared" si="825"/>
        <v>451013.4</v>
      </c>
      <c r="ES313" s="149">
        <f t="shared" si="825"/>
        <v>0</v>
      </c>
      <c r="ET313" s="149">
        <f t="shared" si="825"/>
        <v>0</v>
      </c>
      <c r="EU313" s="149">
        <f t="shared" si="825"/>
        <v>0</v>
      </c>
      <c r="EV313" s="149">
        <f t="shared" si="825"/>
        <v>0</v>
      </c>
      <c r="EW313" s="149">
        <f t="shared" ref="EW313:FB313" si="826">ISNUMBER(MATCH(EW$14,$E313:$K313,0))*$D313*EW165</f>
        <v>0</v>
      </c>
      <c r="EX313" s="149">
        <f t="shared" si="826"/>
        <v>0</v>
      </c>
      <c r="EY313" s="149">
        <f t="shared" si="826"/>
        <v>0</v>
      </c>
      <c r="EZ313" s="149">
        <f t="shared" si="826"/>
        <v>0</v>
      </c>
      <c r="FA313" s="149">
        <f t="shared" si="826"/>
        <v>0</v>
      </c>
      <c r="FB313" s="149">
        <f t="shared" si="826"/>
        <v>0</v>
      </c>
    </row>
    <row r="314" spans="2:158" ht="11.25" hidden="1" customHeight="1" outlineLevel="1" x14ac:dyDescent="0.2">
      <c r="C314" s="294">
        <v>2</v>
      </c>
      <c r="D314" s="226">
        <f t="shared" si="819"/>
        <v>1</v>
      </c>
      <c r="E314" s="289">
        <f t="shared" si="820"/>
        <v>43404</v>
      </c>
      <c r="F314" s="151">
        <f t="shared" si="821"/>
        <v>44012</v>
      </c>
      <c r="G314" s="151">
        <f t="shared" si="821"/>
        <v>44620</v>
      </c>
      <c r="H314" s="151">
        <f t="shared" si="821"/>
        <v>45230</v>
      </c>
      <c r="I314" s="151">
        <f t="shared" si="821"/>
        <v>45838</v>
      </c>
      <c r="J314" s="151">
        <f t="shared" si="821"/>
        <v>46446</v>
      </c>
      <c r="K314" s="151">
        <f t="shared" si="821"/>
        <v>47057</v>
      </c>
      <c r="N314" s="173" t="s">
        <v>535</v>
      </c>
      <c r="O314" s="370">
        <f>'A&amp;R'!M46</f>
        <v>1</v>
      </c>
      <c r="P314" s="172" t="s">
        <v>534</v>
      </c>
      <c r="Q314" s="371">
        <f>1-Q313</f>
        <v>0.25</v>
      </c>
      <c r="S314" s="186"/>
      <c r="U314" s="149">
        <f t="shared" ref="U314:AZ314" si="827">ISNUMBER(MATCH(U$14,$E314:$K314,0))*$D314*U166</f>
        <v>0</v>
      </c>
      <c r="V314" s="149">
        <f t="shared" si="827"/>
        <v>0</v>
      </c>
      <c r="W314" s="149">
        <f t="shared" si="827"/>
        <v>0</v>
      </c>
      <c r="X314" s="149">
        <f t="shared" si="827"/>
        <v>0</v>
      </c>
      <c r="Y314" s="149">
        <f t="shared" si="827"/>
        <v>0</v>
      </c>
      <c r="Z314" s="149">
        <f t="shared" si="827"/>
        <v>0</v>
      </c>
      <c r="AA314" s="149">
        <f t="shared" si="827"/>
        <v>0</v>
      </c>
      <c r="AB314" s="149">
        <f t="shared" si="827"/>
        <v>0</v>
      </c>
      <c r="AC314" s="149">
        <f t="shared" si="827"/>
        <v>0</v>
      </c>
      <c r="AD314" s="149">
        <f t="shared" si="827"/>
        <v>0</v>
      </c>
      <c r="AE314" s="149">
        <f t="shared" si="827"/>
        <v>0</v>
      </c>
      <c r="AF314" s="149">
        <f t="shared" si="827"/>
        <v>0</v>
      </c>
      <c r="AG314" s="149">
        <f t="shared" si="827"/>
        <v>0</v>
      </c>
      <c r="AH314" s="149">
        <f t="shared" si="827"/>
        <v>0</v>
      </c>
      <c r="AI314" s="149">
        <f t="shared" si="827"/>
        <v>0</v>
      </c>
      <c r="AJ314" s="149">
        <f t="shared" si="827"/>
        <v>0</v>
      </c>
      <c r="AK314" s="149">
        <f t="shared" si="827"/>
        <v>0</v>
      </c>
      <c r="AL314" s="149">
        <f t="shared" si="827"/>
        <v>0</v>
      </c>
      <c r="AM314" s="149">
        <f t="shared" si="827"/>
        <v>0</v>
      </c>
      <c r="AN314" s="149">
        <f t="shared" si="827"/>
        <v>0</v>
      </c>
      <c r="AO314" s="149">
        <f t="shared" si="827"/>
        <v>0</v>
      </c>
      <c r="AP314" s="149">
        <f t="shared" si="827"/>
        <v>0</v>
      </c>
      <c r="AQ314" s="149">
        <f t="shared" si="827"/>
        <v>0</v>
      </c>
      <c r="AR314" s="149">
        <f t="shared" si="827"/>
        <v>0</v>
      </c>
      <c r="AS314" s="149">
        <f t="shared" si="827"/>
        <v>0</v>
      </c>
      <c r="AT314" s="149">
        <f t="shared" si="827"/>
        <v>0</v>
      </c>
      <c r="AU314" s="149">
        <f t="shared" si="827"/>
        <v>0</v>
      </c>
      <c r="AV314" s="149">
        <f t="shared" si="827"/>
        <v>0</v>
      </c>
      <c r="AW314" s="149">
        <f t="shared" si="827"/>
        <v>0</v>
      </c>
      <c r="AX314" s="149">
        <f t="shared" si="827"/>
        <v>0</v>
      </c>
      <c r="AY314" s="149">
        <f t="shared" si="827"/>
        <v>0</v>
      </c>
      <c r="AZ314" s="149">
        <f t="shared" si="827"/>
        <v>0</v>
      </c>
      <c r="BA314" s="149">
        <f t="shared" ref="BA314:CF314" si="828">ISNUMBER(MATCH(BA$14,$E314:$K314,0))*$D314*BA166</f>
        <v>0</v>
      </c>
      <c r="BB314" s="149">
        <f t="shared" si="828"/>
        <v>0</v>
      </c>
      <c r="BC314" s="149">
        <f t="shared" si="828"/>
        <v>0</v>
      </c>
      <c r="BD314" s="149">
        <f t="shared" si="828"/>
        <v>0</v>
      </c>
      <c r="BE314" s="149">
        <f t="shared" si="828"/>
        <v>0</v>
      </c>
      <c r="BF314" s="149">
        <f t="shared" si="828"/>
        <v>0</v>
      </c>
      <c r="BG314" s="149">
        <f t="shared" si="828"/>
        <v>0</v>
      </c>
      <c r="BH314" s="149">
        <f t="shared" si="828"/>
        <v>0</v>
      </c>
      <c r="BI314" s="149">
        <f t="shared" si="828"/>
        <v>0</v>
      </c>
      <c r="BJ314" s="149">
        <f t="shared" si="828"/>
        <v>0</v>
      </c>
      <c r="BK314" s="149">
        <f t="shared" si="828"/>
        <v>0</v>
      </c>
      <c r="BL314" s="149">
        <f t="shared" si="828"/>
        <v>0</v>
      </c>
      <c r="BM314" s="149">
        <f t="shared" si="828"/>
        <v>0</v>
      </c>
      <c r="BN314" s="149">
        <f t="shared" si="828"/>
        <v>0</v>
      </c>
      <c r="BO314" s="149">
        <f t="shared" si="828"/>
        <v>0</v>
      </c>
      <c r="BP314" s="149">
        <f t="shared" si="828"/>
        <v>0</v>
      </c>
      <c r="BQ314" s="149">
        <f t="shared" si="828"/>
        <v>0</v>
      </c>
      <c r="BR314" s="149">
        <f t="shared" si="828"/>
        <v>0</v>
      </c>
      <c r="BS314" s="149">
        <f t="shared" si="828"/>
        <v>0</v>
      </c>
      <c r="BT314" s="149">
        <f t="shared" si="828"/>
        <v>0</v>
      </c>
      <c r="BU314" s="149">
        <f t="shared" si="828"/>
        <v>0</v>
      </c>
      <c r="BV314" s="149">
        <f t="shared" si="828"/>
        <v>0</v>
      </c>
      <c r="BW314" s="149">
        <f t="shared" si="828"/>
        <v>0</v>
      </c>
      <c r="BX314" s="149">
        <f t="shared" si="828"/>
        <v>0</v>
      </c>
      <c r="BY314" s="149">
        <f t="shared" si="828"/>
        <v>0</v>
      </c>
      <c r="BZ314" s="149">
        <f t="shared" si="828"/>
        <v>0</v>
      </c>
      <c r="CA314" s="149">
        <f t="shared" si="828"/>
        <v>0</v>
      </c>
      <c r="CB314" s="149">
        <f t="shared" si="828"/>
        <v>0</v>
      </c>
      <c r="CC314" s="149">
        <f t="shared" si="828"/>
        <v>0</v>
      </c>
      <c r="CD314" s="149">
        <f t="shared" si="828"/>
        <v>0</v>
      </c>
      <c r="CE314" s="149">
        <f t="shared" si="828"/>
        <v>0</v>
      </c>
      <c r="CF314" s="149">
        <f t="shared" si="828"/>
        <v>0</v>
      </c>
      <c r="CG314" s="149">
        <f t="shared" ref="CG314:DL314" si="829">ISNUMBER(MATCH(CG$14,$E314:$K314,0))*$D314*CG166</f>
        <v>0</v>
      </c>
      <c r="CH314" s="149">
        <f t="shared" si="829"/>
        <v>0</v>
      </c>
      <c r="CI314" s="149">
        <f t="shared" si="829"/>
        <v>0</v>
      </c>
      <c r="CJ314" s="149">
        <f t="shared" si="829"/>
        <v>0</v>
      </c>
      <c r="CK314" s="149">
        <f t="shared" si="829"/>
        <v>0</v>
      </c>
      <c r="CL314" s="149">
        <f t="shared" si="829"/>
        <v>0</v>
      </c>
      <c r="CM314" s="149">
        <f t="shared" si="829"/>
        <v>0</v>
      </c>
      <c r="CN314" s="149">
        <f t="shared" si="829"/>
        <v>0</v>
      </c>
      <c r="CO314" s="149">
        <f t="shared" si="829"/>
        <v>0</v>
      </c>
      <c r="CP314" s="149">
        <f t="shared" si="829"/>
        <v>0</v>
      </c>
      <c r="CQ314" s="149">
        <f t="shared" si="829"/>
        <v>0</v>
      </c>
      <c r="CR314" s="149">
        <f t="shared" si="829"/>
        <v>0</v>
      </c>
      <c r="CS314" s="149">
        <f t="shared" si="829"/>
        <v>0</v>
      </c>
      <c r="CT314" s="149">
        <f t="shared" si="829"/>
        <v>0</v>
      </c>
      <c r="CU314" s="149">
        <f t="shared" si="829"/>
        <v>0</v>
      </c>
      <c r="CV314" s="149">
        <f t="shared" si="829"/>
        <v>0</v>
      </c>
      <c r="CW314" s="149">
        <f t="shared" si="829"/>
        <v>0</v>
      </c>
      <c r="CX314" s="149">
        <f t="shared" si="829"/>
        <v>0</v>
      </c>
      <c r="CY314" s="149">
        <f t="shared" si="829"/>
        <v>0</v>
      </c>
      <c r="CZ314" s="149">
        <f t="shared" si="829"/>
        <v>0</v>
      </c>
      <c r="DA314" s="149">
        <f t="shared" si="829"/>
        <v>0</v>
      </c>
      <c r="DB314" s="149">
        <f t="shared" si="829"/>
        <v>0</v>
      </c>
      <c r="DC314" s="149">
        <f t="shared" si="829"/>
        <v>0</v>
      </c>
      <c r="DD314" s="149">
        <f t="shared" si="829"/>
        <v>0</v>
      </c>
      <c r="DE314" s="149">
        <f t="shared" si="829"/>
        <v>0</v>
      </c>
      <c r="DF314" s="149">
        <f t="shared" si="829"/>
        <v>0</v>
      </c>
      <c r="DG314" s="149">
        <f t="shared" si="829"/>
        <v>0</v>
      </c>
      <c r="DH314" s="149">
        <f t="shared" si="829"/>
        <v>0</v>
      </c>
      <c r="DI314" s="149">
        <f t="shared" si="829"/>
        <v>0</v>
      </c>
      <c r="DJ314" s="149">
        <f t="shared" si="829"/>
        <v>0</v>
      </c>
      <c r="DK314" s="149">
        <f t="shared" si="829"/>
        <v>0</v>
      </c>
      <c r="DL314" s="149">
        <f t="shared" si="829"/>
        <v>0</v>
      </c>
      <c r="DM314" s="149">
        <f t="shared" ref="DM314:EV314" si="830">ISNUMBER(MATCH(DM$14,$E314:$K314,0))*$D314*DM166</f>
        <v>0</v>
      </c>
      <c r="DN314" s="149">
        <f t="shared" si="830"/>
        <v>0</v>
      </c>
      <c r="DO314" s="149">
        <f t="shared" si="830"/>
        <v>0</v>
      </c>
      <c r="DP314" s="149">
        <f t="shared" si="830"/>
        <v>0</v>
      </c>
      <c r="DQ314" s="149">
        <f t="shared" si="830"/>
        <v>0</v>
      </c>
      <c r="DR314" s="149">
        <f t="shared" si="830"/>
        <v>0</v>
      </c>
      <c r="DS314" s="149">
        <f t="shared" si="830"/>
        <v>0</v>
      </c>
      <c r="DT314" s="149">
        <f t="shared" si="830"/>
        <v>0</v>
      </c>
      <c r="DU314" s="149">
        <f t="shared" si="830"/>
        <v>0</v>
      </c>
      <c r="DV314" s="149">
        <f t="shared" si="830"/>
        <v>0</v>
      </c>
      <c r="DW314" s="149">
        <f t="shared" si="830"/>
        <v>0</v>
      </c>
      <c r="DX314" s="149">
        <f t="shared" si="830"/>
        <v>0</v>
      </c>
      <c r="DY314" s="149">
        <f t="shared" si="830"/>
        <v>0</v>
      </c>
      <c r="DZ314" s="149">
        <f t="shared" si="830"/>
        <v>0</v>
      </c>
      <c r="EA314" s="149">
        <f t="shared" si="830"/>
        <v>0</v>
      </c>
      <c r="EB314" s="149">
        <f t="shared" si="830"/>
        <v>0</v>
      </c>
      <c r="EC314" s="149">
        <f t="shared" si="830"/>
        <v>0</v>
      </c>
      <c r="ED314" s="149">
        <f t="shared" si="830"/>
        <v>0</v>
      </c>
      <c r="EE314" s="149">
        <f t="shared" si="830"/>
        <v>0</v>
      </c>
      <c r="EF314" s="149">
        <f t="shared" si="830"/>
        <v>0</v>
      </c>
      <c r="EG314" s="149">
        <f t="shared" si="830"/>
        <v>0</v>
      </c>
      <c r="EH314" s="149">
        <f t="shared" si="830"/>
        <v>0</v>
      </c>
      <c r="EI314" s="149">
        <f t="shared" si="830"/>
        <v>0</v>
      </c>
      <c r="EJ314" s="149">
        <f t="shared" si="830"/>
        <v>0</v>
      </c>
      <c r="EK314" s="149">
        <f t="shared" si="830"/>
        <v>0</v>
      </c>
      <c r="EL314" s="149">
        <f t="shared" si="830"/>
        <v>0</v>
      </c>
      <c r="EM314" s="149">
        <f t="shared" si="830"/>
        <v>0</v>
      </c>
      <c r="EN314" s="149">
        <f t="shared" si="830"/>
        <v>0</v>
      </c>
      <c r="EO314" s="149">
        <f t="shared" si="830"/>
        <v>0</v>
      </c>
      <c r="EP314" s="149">
        <f t="shared" si="830"/>
        <v>0</v>
      </c>
      <c r="EQ314" s="149">
        <f t="shared" si="830"/>
        <v>0</v>
      </c>
      <c r="ER314" s="149">
        <f t="shared" si="830"/>
        <v>0</v>
      </c>
      <c r="ES314" s="149">
        <f t="shared" si="830"/>
        <v>0</v>
      </c>
      <c r="ET314" s="149">
        <f t="shared" si="830"/>
        <v>0</v>
      </c>
      <c r="EU314" s="149">
        <f t="shared" si="830"/>
        <v>0</v>
      </c>
      <c r="EV314" s="149">
        <f t="shared" si="830"/>
        <v>0</v>
      </c>
      <c r="EW314" s="149">
        <f t="shared" ref="EW314:FB314" si="831">ISNUMBER(MATCH(EW$14,$E314:$K314,0))*$D314*EW166</f>
        <v>0</v>
      </c>
      <c r="EX314" s="149">
        <f t="shared" si="831"/>
        <v>0</v>
      </c>
      <c r="EY314" s="149">
        <f t="shared" si="831"/>
        <v>0</v>
      </c>
      <c r="EZ314" s="149">
        <f t="shared" si="831"/>
        <v>0</v>
      </c>
      <c r="FA314" s="149">
        <f t="shared" si="831"/>
        <v>0</v>
      </c>
      <c r="FB314" s="149">
        <f t="shared" si="831"/>
        <v>0</v>
      </c>
    </row>
    <row r="315" spans="2:158" ht="11.25" hidden="1" customHeight="1" outlineLevel="1" x14ac:dyDescent="0.2">
      <c r="C315" s="294">
        <v>3</v>
      </c>
      <c r="D315" s="226">
        <f t="shared" si="819"/>
        <v>1</v>
      </c>
      <c r="E315" s="289">
        <f t="shared" si="820"/>
        <v>43404</v>
      </c>
      <c r="F315" s="151">
        <f t="shared" si="821"/>
        <v>44012</v>
      </c>
      <c r="G315" s="151">
        <f t="shared" si="821"/>
        <v>44620</v>
      </c>
      <c r="H315" s="151">
        <f t="shared" si="821"/>
        <v>45230</v>
      </c>
      <c r="I315" s="151">
        <f t="shared" si="821"/>
        <v>45838</v>
      </c>
      <c r="J315" s="151">
        <f t="shared" si="821"/>
        <v>46446</v>
      </c>
      <c r="K315" s="151">
        <f t="shared" si="821"/>
        <v>47057</v>
      </c>
      <c r="N315" s="171" t="s">
        <v>536</v>
      </c>
      <c r="O315" s="152">
        <f>SUMPRODUCT(O313:O314,Q313:Q314)</f>
        <v>1</v>
      </c>
      <c r="P315" s="148" t="s">
        <v>534</v>
      </c>
      <c r="S315" s="186"/>
      <c r="U315" s="149">
        <f t="shared" ref="U315:AZ315" si="832">ISNUMBER(MATCH(U$14,$E315:$K315,0))*$D315*U167</f>
        <v>0</v>
      </c>
      <c r="V315" s="149">
        <f t="shared" si="832"/>
        <v>0</v>
      </c>
      <c r="W315" s="149">
        <f t="shared" si="832"/>
        <v>0</v>
      </c>
      <c r="X315" s="149">
        <f t="shared" si="832"/>
        <v>0</v>
      </c>
      <c r="Y315" s="149">
        <f t="shared" si="832"/>
        <v>0</v>
      </c>
      <c r="Z315" s="149">
        <f t="shared" si="832"/>
        <v>0</v>
      </c>
      <c r="AA315" s="149">
        <f t="shared" si="832"/>
        <v>0</v>
      </c>
      <c r="AB315" s="149">
        <f t="shared" si="832"/>
        <v>0</v>
      </c>
      <c r="AC315" s="149">
        <f t="shared" si="832"/>
        <v>0</v>
      </c>
      <c r="AD315" s="149">
        <f t="shared" si="832"/>
        <v>0</v>
      </c>
      <c r="AE315" s="149">
        <f t="shared" si="832"/>
        <v>0</v>
      </c>
      <c r="AF315" s="149">
        <f t="shared" si="832"/>
        <v>0</v>
      </c>
      <c r="AG315" s="149">
        <f t="shared" si="832"/>
        <v>0</v>
      </c>
      <c r="AH315" s="149">
        <f t="shared" si="832"/>
        <v>0</v>
      </c>
      <c r="AI315" s="149">
        <f t="shared" si="832"/>
        <v>0</v>
      </c>
      <c r="AJ315" s="149">
        <f t="shared" si="832"/>
        <v>0</v>
      </c>
      <c r="AK315" s="149">
        <f t="shared" si="832"/>
        <v>0</v>
      </c>
      <c r="AL315" s="149">
        <f t="shared" si="832"/>
        <v>0</v>
      </c>
      <c r="AM315" s="149">
        <f t="shared" si="832"/>
        <v>0</v>
      </c>
      <c r="AN315" s="149">
        <f t="shared" si="832"/>
        <v>0</v>
      </c>
      <c r="AO315" s="149">
        <f t="shared" si="832"/>
        <v>0</v>
      </c>
      <c r="AP315" s="149">
        <f t="shared" si="832"/>
        <v>0</v>
      </c>
      <c r="AQ315" s="149">
        <f t="shared" si="832"/>
        <v>0</v>
      </c>
      <c r="AR315" s="149">
        <f t="shared" si="832"/>
        <v>0</v>
      </c>
      <c r="AS315" s="149">
        <f t="shared" si="832"/>
        <v>0</v>
      </c>
      <c r="AT315" s="149">
        <f t="shared" si="832"/>
        <v>0</v>
      </c>
      <c r="AU315" s="149">
        <f t="shared" si="832"/>
        <v>0</v>
      </c>
      <c r="AV315" s="149">
        <f t="shared" si="832"/>
        <v>0</v>
      </c>
      <c r="AW315" s="149">
        <f t="shared" si="832"/>
        <v>0</v>
      </c>
      <c r="AX315" s="149">
        <f t="shared" si="832"/>
        <v>0</v>
      </c>
      <c r="AY315" s="149">
        <f t="shared" si="832"/>
        <v>0</v>
      </c>
      <c r="AZ315" s="149">
        <f t="shared" si="832"/>
        <v>0</v>
      </c>
      <c r="BA315" s="149">
        <f t="shared" ref="BA315:CF315" si="833">ISNUMBER(MATCH(BA$14,$E315:$K315,0))*$D315*BA167</f>
        <v>0</v>
      </c>
      <c r="BB315" s="149">
        <f t="shared" si="833"/>
        <v>0</v>
      </c>
      <c r="BC315" s="149">
        <f t="shared" si="833"/>
        <v>0</v>
      </c>
      <c r="BD315" s="149">
        <f t="shared" si="833"/>
        <v>0</v>
      </c>
      <c r="BE315" s="149">
        <f t="shared" si="833"/>
        <v>0</v>
      </c>
      <c r="BF315" s="149">
        <f t="shared" si="833"/>
        <v>0</v>
      </c>
      <c r="BG315" s="149">
        <f t="shared" si="833"/>
        <v>0</v>
      </c>
      <c r="BH315" s="149">
        <f t="shared" si="833"/>
        <v>0</v>
      </c>
      <c r="BI315" s="149">
        <f t="shared" si="833"/>
        <v>0</v>
      </c>
      <c r="BJ315" s="149">
        <f t="shared" si="833"/>
        <v>0</v>
      </c>
      <c r="BK315" s="149">
        <f t="shared" si="833"/>
        <v>0</v>
      </c>
      <c r="BL315" s="149">
        <f t="shared" si="833"/>
        <v>0</v>
      </c>
      <c r="BM315" s="149">
        <f t="shared" si="833"/>
        <v>0</v>
      </c>
      <c r="BN315" s="149">
        <f t="shared" si="833"/>
        <v>0</v>
      </c>
      <c r="BO315" s="149">
        <f t="shared" si="833"/>
        <v>0</v>
      </c>
      <c r="BP315" s="149">
        <f t="shared" si="833"/>
        <v>0</v>
      </c>
      <c r="BQ315" s="149">
        <f t="shared" si="833"/>
        <v>0</v>
      </c>
      <c r="BR315" s="149">
        <f t="shared" si="833"/>
        <v>0</v>
      </c>
      <c r="BS315" s="149">
        <f t="shared" si="833"/>
        <v>0</v>
      </c>
      <c r="BT315" s="149">
        <f t="shared" si="833"/>
        <v>0</v>
      </c>
      <c r="BU315" s="149">
        <f t="shared" si="833"/>
        <v>0</v>
      </c>
      <c r="BV315" s="149">
        <f t="shared" si="833"/>
        <v>0</v>
      </c>
      <c r="BW315" s="149">
        <f t="shared" si="833"/>
        <v>0</v>
      </c>
      <c r="BX315" s="149">
        <f t="shared" si="833"/>
        <v>0</v>
      </c>
      <c r="BY315" s="149">
        <f t="shared" si="833"/>
        <v>0</v>
      </c>
      <c r="BZ315" s="149">
        <f t="shared" si="833"/>
        <v>0</v>
      </c>
      <c r="CA315" s="149">
        <f t="shared" si="833"/>
        <v>0</v>
      </c>
      <c r="CB315" s="149">
        <f t="shared" si="833"/>
        <v>0</v>
      </c>
      <c r="CC315" s="149">
        <f t="shared" si="833"/>
        <v>0</v>
      </c>
      <c r="CD315" s="149">
        <f t="shared" si="833"/>
        <v>0</v>
      </c>
      <c r="CE315" s="149">
        <f t="shared" si="833"/>
        <v>0</v>
      </c>
      <c r="CF315" s="149">
        <f t="shared" si="833"/>
        <v>0</v>
      </c>
      <c r="CG315" s="149">
        <f t="shared" ref="CG315:DL315" si="834">ISNUMBER(MATCH(CG$14,$E315:$K315,0))*$D315*CG167</f>
        <v>0</v>
      </c>
      <c r="CH315" s="149">
        <f t="shared" si="834"/>
        <v>0</v>
      </c>
      <c r="CI315" s="149">
        <f t="shared" si="834"/>
        <v>0</v>
      </c>
      <c r="CJ315" s="149">
        <f t="shared" si="834"/>
        <v>0</v>
      </c>
      <c r="CK315" s="149">
        <f t="shared" si="834"/>
        <v>0</v>
      </c>
      <c r="CL315" s="149">
        <f t="shared" si="834"/>
        <v>0</v>
      </c>
      <c r="CM315" s="149">
        <f t="shared" si="834"/>
        <v>0</v>
      </c>
      <c r="CN315" s="149">
        <f t="shared" si="834"/>
        <v>0</v>
      </c>
      <c r="CO315" s="149">
        <f t="shared" si="834"/>
        <v>0</v>
      </c>
      <c r="CP315" s="149">
        <f t="shared" si="834"/>
        <v>0</v>
      </c>
      <c r="CQ315" s="149">
        <f t="shared" si="834"/>
        <v>0</v>
      </c>
      <c r="CR315" s="149">
        <f t="shared" si="834"/>
        <v>0</v>
      </c>
      <c r="CS315" s="149">
        <f t="shared" si="834"/>
        <v>0</v>
      </c>
      <c r="CT315" s="149">
        <f t="shared" si="834"/>
        <v>0</v>
      </c>
      <c r="CU315" s="149">
        <f t="shared" si="834"/>
        <v>0</v>
      </c>
      <c r="CV315" s="149">
        <f t="shared" si="834"/>
        <v>0</v>
      </c>
      <c r="CW315" s="149">
        <f t="shared" si="834"/>
        <v>0</v>
      </c>
      <c r="CX315" s="149">
        <f t="shared" si="834"/>
        <v>0</v>
      </c>
      <c r="CY315" s="149">
        <f t="shared" si="834"/>
        <v>0</v>
      </c>
      <c r="CZ315" s="149">
        <f t="shared" si="834"/>
        <v>0</v>
      </c>
      <c r="DA315" s="149">
        <f t="shared" si="834"/>
        <v>0</v>
      </c>
      <c r="DB315" s="149">
        <f t="shared" si="834"/>
        <v>0</v>
      </c>
      <c r="DC315" s="149">
        <f t="shared" si="834"/>
        <v>0</v>
      </c>
      <c r="DD315" s="149">
        <f t="shared" si="834"/>
        <v>0</v>
      </c>
      <c r="DE315" s="149">
        <f t="shared" si="834"/>
        <v>0</v>
      </c>
      <c r="DF315" s="149">
        <f t="shared" si="834"/>
        <v>0</v>
      </c>
      <c r="DG315" s="149">
        <f t="shared" si="834"/>
        <v>0</v>
      </c>
      <c r="DH315" s="149">
        <f t="shared" si="834"/>
        <v>0</v>
      </c>
      <c r="DI315" s="149">
        <f t="shared" si="834"/>
        <v>0</v>
      </c>
      <c r="DJ315" s="149">
        <f t="shared" si="834"/>
        <v>0</v>
      </c>
      <c r="DK315" s="149">
        <f t="shared" si="834"/>
        <v>0</v>
      </c>
      <c r="DL315" s="149">
        <f t="shared" si="834"/>
        <v>0</v>
      </c>
      <c r="DM315" s="149">
        <f t="shared" ref="DM315:EV315" si="835">ISNUMBER(MATCH(DM$14,$E315:$K315,0))*$D315*DM167</f>
        <v>0</v>
      </c>
      <c r="DN315" s="149">
        <f t="shared" si="835"/>
        <v>0</v>
      </c>
      <c r="DO315" s="149">
        <f t="shared" si="835"/>
        <v>0</v>
      </c>
      <c r="DP315" s="149">
        <f t="shared" si="835"/>
        <v>0</v>
      </c>
      <c r="DQ315" s="149">
        <f t="shared" si="835"/>
        <v>0</v>
      </c>
      <c r="DR315" s="149">
        <f t="shared" si="835"/>
        <v>0</v>
      </c>
      <c r="DS315" s="149">
        <f t="shared" si="835"/>
        <v>0</v>
      </c>
      <c r="DT315" s="149">
        <f t="shared" si="835"/>
        <v>0</v>
      </c>
      <c r="DU315" s="149">
        <f t="shared" si="835"/>
        <v>0</v>
      </c>
      <c r="DV315" s="149">
        <f t="shared" si="835"/>
        <v>0</v>
      </c>
      <c r="DW315" s="149">
        <f t="shared" si="835"/>
        <v>0</v>
      </c>
      <c r="DX315" s="149">
        <f t="shared" si="835"/>
        <v>0</v>
      </c>
      <c r="DY315" s="149">
        <f t="shared" si="835"/>
        <v>0</v>
      </c>
      <c r="DZ315" s="149">
        <f t="shared" si="835"/>
        <v>0</v>
      </c>
      <c r="EA315" s="149">
        <f t="shared" si="835"/>
        <v>0</v>
      </c>
      <c r="EB315" s="149">
        <f t="shared" si="835"/>
        <v>0</v>
      </c>
      <c r="EC315" s="149">
        <f t="shared" si="835"/>
        <v>0</v>
      </c>
      <c r="ED315" s="149">
        <f t="shared" si="835"/>
        <v>0</v>
      </c>
      <c r="EE315" s="149">
        <f t="shared" si="835"/>
        <v>0</v>
      </c>
      <c r="EF315" s="149">
        <f t="shared" si="835"/>
        <v>0</v>
      </c>
      <c r="EG315" s="149">
        <f t="shared" si="835"/>
        <v>0</v>
      </c>
      <c r="EH315" s="149">
        <f t="shared" si="835"/>
        <v>0</v>
      </c>
      <c r="EI315" s="149">
        <f t="shared" si="835"/>
        <v>0</v>
      </c>
      <c r="EJ315" s="149">
        <f t="shared" si="835"/>
        <v>0</v>
      </c>
      <c r="EK315" s="149">
        <f t="shared" si="835"/>
        <v>0</v>
      </c>
      <c r="EL315" s="149">
        <f t="shared" si="835"/>
        <v>0</v>
      </c>
      <c r="EM315" s="149">
        <f t="shared" si="835"/>
        <v>0</v>
      </c>
      <c r="EN315" s="149">
        <f t="shared" si="835"/>
        <v>0</v>
      </c>
      <c r="EO315" s="149">
        <f t="shared" si="835"/>
        <v>0</v>
      </c>
      <c r="EP315" s="149">
        <f t="shared" si="835"/>
        <v>0</v>
      </c>
      <c r="EQ315" s="149">
        <f t="shared" si="835"/>
        <v>0</v>
      </c>
      <c r="ER315" s="149">
        <f t="shared" si="835"/>
        <v>0</v>
      </c>
      <c r="ES315" s="149">
        <f t="shared" si="835"/>
        <v>0</v>
      </c>
      <c r="ET315" s="149">
        <f t="shared" si="835"/>
        <v>0</v>
      </c>
      <c r="EU315" s="149">
        <f t="shared" si="835"/>
        <v>0</v>
      </c>
      <c r="EV315" s="149">
        <f t="shared" si="835"/>
        <v>0</v>
      </c>
      <c r="EW315" s="149">
        <f t="shared" ref="EW315:FB315" si="836">ISNUMBER(MATCH(EW$14,$E315:$K315,0))*$D315*EW167</f>
        <v>0</v>
      </c>
      <c r="EX315" s="149">
        <f t="shared" si="836"/>
        <v>0</v>
      </c>
      <c r="EY315" s="149">
        <f t="shared" si="836"/>
        <v>0</v>
      </c>
      <c r="EZ315" s="149">
        <f t="shared" si="836"/>
        <v>0</v>
      </c>
      <c r="FA315" s="149">
        <f t="shared" si="836"/>
        <v>0</v>
      </c>
      <c r="FB315" s="149">
        <f t="shared" si="836"/>
        <v>0</v>
      </c>
    </row>
    <row r="316" spans="2:158" ht="11.25" hidden="1" customHeight="1" outlineLevel="1" x14ac:dyDescent="0.2">
      <c r="C316" s="294">
        <v>4</v>
      </c>
      <c r="D316" s="226">
        <f t="shared" si="819"/>
        <v>1</v>
      </c>
      <c r="E316" s="289">
        <f t="shared" si="820"/>
        <v>43404</v>
      </c>
      <c r="F316" s="151">
        <f t="shared" si="821"/>
        <v>44012</v>
      </c>
      <c r="G316" s="151">
        <f t="shared" si="821"/>
        <v>44620</v>
      </c>
      <c r="H316" s="151">
        <f t="shared" si="821"/>
        <v>45230</v>
      </c>
      <c r="I316" s="151">
        <f t="shared" si="821"/>
        <v>45838</v>
      </c>
      <c r="J316" s="151">
        <f t="shared" si="821"/>
        <v>46446</v>
      </c>
      <c r="K316" s="151">
        <f t="shared" si="821"/>
        <v>47057</v>
      </c>
      <c r="N316" s="171" t="s">
        <v>537</v>
      </c>
      <c r="O316" s="369">
        <f>'A&amp;R'!L47</f>
        <v>20</v>
      </c>
      <c r="P316" s="148" t="s">
        <v>538</v>
      </c>
      <c r="Q316" s="186"/>
      <c r="S316" s="186"/>
      <c r="U316" s="149">
        <f t="shared" ref="U316:AZ316" si="837">ISNUMBER(MATCH(U$14,$E316:$K316,0))*$D316*U168</f>
        <v>0</v>
      </c>
      <c r="V316" s="149">
        <f t="shared" si="837"/>
        <v>0</v>
      </c>
      <c r="W316" s="149">
        <f t="shared" si="837"/>
        <v>0</v>
      </c>
      <c r="X316" s="149">
        <f t="shared" si="837"/>
        <v>0</v>
      </c>
      <c r="Y316" s="149">
        <f t="shared" si="837"/>
        <v>0</v>
      </c>
      <c r="Z316" s="149">
        <f t="shared" si="837"/>
        <v>0</v>
      </c>
      <c r="AA316" s="149">
        <f t="shared" si="837"/>
        <v>0</v>
      </c>
      <c r="AB316" s="149">
        <f t="shared" si="837"/>
        <v>0</v>
      </c>
      <c r="AC316" s="149">
        <f t="shared" si="837"/>
        <v>0</v>
      </c>
      <c r="AD316" s="149">
        <f t="shared" si="837"/>
        <v>0</v>
      </c>
      <c r="AE316" s="149">
        <f t="shared" si="837"/>
        <v>0</v>
      </c>
      <c r="AF316" s="149">
        <f t="shared" si="837"/>
        <v>0</v>
      </c>
      <c r="AG316" s="149">
        <f t="shared" si="837"/>
        <v>0</v>
      </c>
      <c r="AH316" s="149">
        <f t="shared" si="837"/>
        <v>0</v>
      </c>
      <c r="AI316" s="149">
        <f t="shared" si="837"/>
        <v>0</v>
      </c>
      <c r="AJ316" s="149">
        <f t="shared" si="837"/>
        <v>0</v>
      </c>
      <c r="AK316" s="149">
        <f t="shared" si="837"/>
        <v>0</v>
      </c>
      <c r="AL316" s="149">
        <f t="shared" si="837"/>
        <v>0</v>
      </c>
      <c r="AM316" s="149">
        <f t="shared" si="837"/>
        <v>0</v>
      </c>
      <c r="AN316" s="149">
        <f t="shared" si="837"/>
        <v>0</v>
      </c>
      <c r="AO316" s="149">
        <f t="shared" si="837"/>
        <v>0</v>
      </c>
      <c r="AP316" s="149">
        <f t="shared" si="837"/>
        <v>0</v>
      </c>
      <c r="AQ316" s="149">
        <f t="shared" si="837"/>
        <v>0</v>
      </c>
      <c r="AR316" s="149">
        <f t="shared" si="837"/>
        <v>0</v>
      </c>
      <c r="AS316" s="149">
        <f t="shared" si="837"/>
        <v>0</v>
      </c>
      <c r="AT316" s="149">
        <f t="shared" si="837"/>
        <v>0</v>
      </c>
      <c r="AU316" s="149">
        <f t="shared" si="837"/>
        <v>0</v>
      </c>
      <c r="AV316" s="149">
        <f t="shared" si="837"/>
        <v>0</v>
      </c>
      <c r="AW316" s="149">
        <f t="shared" si="837"/>
        <v>0</v>
      </c>
      <c r="AX316" s="149">
        <f t="shared" si="837"/>
        <v>0</v>
      </c>
      <c r="AY316" s="149">
        <f t="shared" si="837"/>
        <v>0</v>
      </c>
      <c r="AZ316" s="149">
        <f t="shared" si="837"/>
        <v>0</v>
      </c>
      <c r="BA316" s="149">
        <f t="shared" ref="BA316:CF316" si="838">ISNUMBER(MATCH(BA$14,$E316:$K316,0))*$D316*BA168</f>
        <v>0</v>
      </c>
      <c r="BB316" s="149">
        <f t="shared" si="838"/>
        <v>0</v>
      </c>
      <c r="BC316" s="149">
        <f t="shared" si="838"/>
        <v>0</v>
      </c>
      <c r="BD316" s="149">
        <f t="shared" si="838"/>
        <v>0</v>
      </c>
      <c r="BE316" s="149">
        <f t="shared" si="838"/>
        <v>0</v>
      </c>
      <c r="BF316" s="149">
        <f t="shared" si="838"/>
        <v>0</v>
      </c>
      <c r="BG316" s="149">
        <f t="shared" si="838"/>
        <v>0</v>
      </c>
      <c r="BH316" s="149">
        <f t="shared" si="838"/>
        <v>0</v>
      </c>
      <c r="BI316" s="149">
        <f t="shared" si="838"/>
        <v>0</v>
      </c>
      <c r="BJ316" s="149">
        <f t="shared" si="838"/>
        <v>0</v>
      </c>
      <c r="BK316" s="149">
        <f t="shared" si="838"/>
        <v>0</v>
      </c>
      <c r="BL316" s="149">
        <f t="shared" si="838"/>
        <v>0</v>
      </c>
      <c r="BM316" s="149">
        <f t="shared" si="838"/>
        <v>0</v>
      </c>
      <c r="BN316" s="149">
        <f t="shared" si="838"/>
        <v>0</v>
      </c>
      <c r="BO316" s="149">
        <f t="shared" si="838"/>
        <v>0</v>
      </c>
      <c r="BP316" s="149">
        <f t="shared" si="838"/>
        <v>0</v>
      </c>
      <c r="BQ316" s="149">
        <f t="shared" si="838"/>
        <v>0</v>
      </c>
      <c r="BR316" s="149">
        <f t="shared" si="838"/>
        <v>0</v>
      </c>
      <c r="BS316" s="149">
        <f t="shared" si="838"/>
        <v>0</v>
      </c>
      <c r="BT316" s="149">
        <f t="shared" si="838"/>
        <v>0</v>
      </c>
      <c r="BU316" s="149">
        <f t="shared" si="838"/>
        <v>0</v>
      </c>
      <c r="BV316" s="149">
        <f t="shared" si="838"/>
        <v>0</v>
      </c>
      <c r="BW316" s="149">
        <f t="shared" si="838"/>
        <v>0</v>
      </c>
      <c r="BX316" s="149">
        <f t="shared" si="838"/>
        <v>0</v>
      </c>
      <c r="BY316" s="149">
        <f t="shared" si="838"/>
        <v>0</v>
      </c>
      <c r="BZ316" s="149">
        <f t="shared" si="838"/>
        <v>0</v>
      </c>
      <c r="CA316" s="149">
        <f t="shared" si="838"/>
        <v>0</v>
      </c>
      <c r="CB316" s="149">
        <f t="shared" si="838"/>
        <v>0</v>
      </c>
      <c r="CC316" s="149">
        <f t="shared" si="838"/>
        <v>0</v>
      </c>
      <c r="CD316" s="149">
        <f t="shared" si="838"/>
        <v>0</v>
      </c>
      <c r="CE316" s="149">
        <f t="shared" si="838"/>
        <v>0</v>
      </c>
      <c r="CF316" s="149">
        <f t="shared" si="838"/>
        <v>0</v>
      </c>
      <c r="CG316" s="149">
        <f t="shared" ref="CG316:DL316" si="839">ISNUMBER(MATCH(CG$14,$E316:$K316,0))*$D316*CG168</f>
        <v>0</v>
      </c>
      <c r="CH316" s="149">
        <f t="shared" si="839"/>
        <v>0</v>
      </c>
      <c r="CI316" s="149">
        <f t="shared" si="839"/>
        <v>0</v>
      </c>
      <c r="CJ316" s="149">
        <f t="shared" si="839"/>
        <v>0</v>
      </c>
      <c r="CK316" s="149">
        <f t="shared" si="839"/>
        <v>0</v>
      </c>
      <c r="CL316" s="149">
        <f t="shared" si="839"/>
        <v>0</v>
      </c>
      <c r="CM316" s="149">
        <f t="shared" si="839"/>
        <v>0</v>
      </c>
      <c r="CN316" s="149">
        <f t="shared" si="839"/>
        <v>0</v>
      </c>
      <c r="CO316" s="149">
        <f t="shared" si="839"/>
        <v>0</v>
      </c>
      <c r="CP316" s="149">
        <f t="shared" si="839"/>
        <v>0</v>
      </c>
      <c r="CQ316" s="149">
        <f t="shared" si="839"/>
        <v>0</v>
      </c>
      <c r="CR316" s="149">
        <f t="shared" si="839"/>
        <v>0</v>
      </c>
      <c r="CS316" s="149">
        <f t="shared" si="839"/>
        <v>0</v>
      </c>
      <c r="CT316" s="149">
        <f t="shared" si="839"/>
        <v>0</v>
      </c>
      <c r="CU316" s="149">
        <f t="shared" si="839"/>
        <v>0</v>
      </c>
      <c r="CV316" s="149">
        <f t="shared" si="839"/>
        <v>0</v>
      </c>
      <c r="CW316" s="149">
        <f t="shared" si="839"/>
        <v>0</v>
      </c>
      <c r="CX316" s="149">
        <f t="shared" si="839"/>
        <v>0</v>
      </c>
      <c r="CY316" s="149">
        <f t="shared" si="839"/>
        <v>0</v>
      </c>
      <c r="CZ316" s="149">
        <f t="shared" si="839"/>
        <v>0</v>
      </c>
      <c r="DA316" s="149">
        <f t="shared" si="839"/>
        <v>0</v>
      </c>
      <c r="DB316" s="149">
        <f t="shared" si="839"/>
        <v>0</v>
      </c>
      <c r="DC316" s="149">
        <f t="shared" si="839"/>
        <v>0</v>
      </c>
      <c r="DD316" s="149">
        <f t="shared" si="839"/>
        <v>0</v>
      </c>
      <c r="DE316" s="149">
        <f t="shared" si="839"/>
        <v>0</v>
      </c>
      <c r="DF316" s="149">
        <f t="shared" si="839"/>
        <v>0</v>
      </c>
      <c r="DG316" s="149">
        <f t="shared" si="839"/>
        <v>0</v>
      </c>
      <c r="DH316" s="149">
        <f t="shared" si="839"/>
        <v>0</v>
      </c>
      <c r="DI316" s="149">
        <f t="shared" si="839"/>
        <v>0</v>
      </c>
      <c r="DJ316" s="149">
        <f t="shared" si="839"/>
        <v>0</v>
      </c>
      <c r="DK316" s="149">
        <f t="shared" si="839"/>
        <v>0</v>
      </c>
      <c r="DL316" s="149">
        <f t="shared" si="839"/>
        <v>0</v>
      </c>
      <c r="DM316" s="149">
        <f t="shared" ref="DM316:EV316" si="840">ISNUMBER(MATCH(DM$14,$E316:$K316,0))*$D316*DM168</f>
        <v>0</v>
      </c>
      <c r="DN316" s="149">
        <f t="shared" si="840"/>
        <v>0</v>
      </c>
      <c r="DO316" s="149">
        <f t="shared" si="840"/>
        <v>0</v>
      </c>
      <c r="DP316" s="149">
        <f t="shared" si="840"/>
        <v>0</v>
      </c>
      <c r="DQ316" s="149">
        <f t="shared" si="840"/>
        <v>0</v>
      </c>
      <c r="DR316" s="149">
        <f t="shared" si="840"/>
        <v>0</v>
      </c>
      <c r="DS316" s="149">
        <f t="shared" si="840"/>
        <v>0</v>
      </c>
      <c r="DT316" s="149">
        <f t="shared" si="840"/>
        <v>0</v>
      </c>
      <c r="DU316" s="149">
        <f t="shared" si="840"/>
        <v>0</v>
      </c>
      <c r="DV316" s="149">
        <f t="shared" si="840"/>
        <v>0</v>
      </c>
      <c r="DW316" s="149">
        <f t="shared" si="840"/>
        <v>0</v>
      </c>
      <c r="DX316" s="149">
        <f t="shared" si="840"/>
        <v>0</v>
      </c>
      <c r="DY316" s="149">
        <f t="shared" si="840"/>
        <v>0</v>
      </c>
      <c r="DZ316" s="149">
        <f t="shared" si="840"/>
        <v>0</v>
      </c>
      <c r="EA316" s="149">
        <f t="shared" si="840"/>
        <v>0</v>
      </c>
      <c r="EB316" s="149">
        <f t="shared" si="840"/>
        <v>0</v>
      </c>
      <c r="EC316" s="149">
        <f t="shared" si="840"/>
        <v>0</v>
      </c>
      <c r="ED316" s="149">
        <f t="shared" si="840"/>
        <v>0</v>
      </c>
      <c r="EE316" s="149">
        <f t="shared" si="840"/>
        <v>0</v>
      </c>
      <c r="EF316" s="149">
        <f t="shared" si="840"/>
        <v>0</v>
      </c>
      <c r="EG316" s="149">
        <f t="shared" si="840"/>
        <v>0</v>
      </c>
      <c r="EH316" s="149">
        <f t="shared" si="840"/>
        <v>0</v>
      </c>
      <c r="EI316" s="149">
        <f t="shared" si="840"/>
        <v>0</v>
      </c>
      <c r="EJ316" s="149">
        <f t="shared" si="840"/>
        <v>0</v>
      </c>
      <c r="EK316" s="149">
        <f t="shared" si="840"/>
        <v>0</v>
      </c>
      <c r="EL316" s="149">
        <f t="shared" si="840"/>
        <v>0</v>
      </c>
      <c r="EM316" s="149">
        <f t="shared" si="840"/>
        <v>0</v>
      </c>
      <c r="EN316" s="149">
        <f t="shared" si="840"/>
        <v>0</v>
      </c>
      <c r="EO316" s="149">
        <f t="shared" si="840"/>
        <v>0</v>
      </c>
      <c r="EP316" s="149">
        <f t="shared" si="840"/>
        <v>0</v>
      </c>
      <c r="EQ316" s="149">
        <f t="shared" si="840"/>
        <v>0</v>
      </c>
      <c r="ER316" s="149">
        <f t="shared" si="840"/>
        <v>0</v>
      </c>
      <c r="ES316" s="149">
        <f t="shared" si="840"/>
        <v>0</v>
      </c>
      <c r="ET316" s="149">
        <f t="shared" si="840"/>
        <v>0</v>
      </c>
      <c r="EU316" s="149">
        <f t="shared" si="840"/>
        <v>0</v>
      </c>
      <c r="EV316" s="149">
        <f t="shared" si="840"/>
        <v>0</v>
      </c>
      <c r="EW316" s="149">
        <f t="shared" ref="EW316:FB316" si="841">ISNUMBER(MATCH(EW$14,$E316:$K316,0))*$D316*EW168</f>
        <v>0</v>
      </c>
      <c r="EX316" s="149">
        <f t="shared" si="841"/>
        <v>0</v>
      </c>
      <c r="EY316" s="149">
        <f t="shared" si="841"/>
        <v>0</v>
      </c>
      <c r="EZ316" s="149">
        <f t="shared" si="841"/>
        <v>0</v>
      </c>
      <c r="FA316" s="149">
        <f t="shared" si="841"/>
        <v>0</v>
      </c>
      <c r="FB316" s="149">
        <f t="shared" si="841"/>
        <v>0</v>
      </c>
    </row>
    <row r="317" spans="2:158" ht="11.25" hidden="1" customHeight="1" outlineLevel="1" x14ac:dyDescent="0.2">
      <c r="C317" s="294">
        <v>5</v>
      </c>
      <c r="D317" s="226">
        <f t="shared" si="819"/>
        <v>1</v>
      </c>
      <c r="E317" s="289">
        <f t="shared" si="820"/>
        <v>43404</v>
      </c>
      <c r="F317" s="151">
        <f t="shared" si="821"/>
        <v>44012</v>
      </c>
      <c r="G317" s="151">
        <f t="shared" si="821"/>
        <v>44620</v>
      </c>
      <c r="H317" s="151">
        <f t="shared" si="821"/>
        <v>45230</v>
      </c>
      <c r="I317" s="151">
        <f t="shared" si="821"/>
        <v>45838</v>
      </c>
      <c r="J317" s="151">
        <f t="shared" si="821"/>
        <v>46446</v>
      </c>
      <c r="K317" s="151">
        <f t="shared" si="821"/>
        <v>47057</v>
      </c>
      <c r="S317" s="186"/>
      <c r="U317" s="149">
        <f t="shared" ref="U317:AZ317" si="842">ISNUMBER(MATCH(U$14,$E317:$K317,0))*$D317*U169</f>
        <v>0</v>
      </c>
      <c r="V317" s="149">
        <f t="shared" si="842"/>
        <v>0</v>
      </c>
      <c r="W317" s="149">
        <f t="shared" si="842"/>
        <v>0</v>
      </c>
      <c r="X317" s="149">
        <f t="shared" si="842"/>
        <v>0</v>
      </c>
      <c r="Y317" s="149">
        <f t="shared" si="842"/>
        <v>0</v>
      </c>
      <c r="Z317" s="149">
        <f t="shared" si="842"/>
        <v>0</v>
      </c>
      <c r="AA317" s="149">
        <f t="shared" si="842"/>
        <v>0</v>
      </c>
      <c r="AB317" s="149">
        <f t="shared" si="842"/>
        <v>0</v>
      </c>
      <c r="AC317" s="149">
        <f t="shared" si="842"/>
        <v>0</v>
      </c>
      <c r="AD317" s="149">
        <f t="shared" si="842"/>
        <v>0</v>
      </c>
      <c r="AE317" s="149">
        <f t="shared" si="842"/>
        <v>0</v>
      </c>
      <c r="AF317" s="149">
        <f t="shared" si="842"/>
        <v>0</v>
      </c>
      <c r="AG317" s="149">
        <f t="shared" si="842"/>
        <v>0</v>
      </c>
      <c r="AH317" s="149">
        <f t="shared" si="842"/>
        <v>0</v>
      </c>
      <c r="AI317" s="149">
        <f t="shared" si="842"/>
        <v>0</v>
      </c>
      <c r="AJ317" s="149">
        <f t="shared" si="842"/>
        <v>0</v>
      </c>
      <c r="AK317" s="149">
        <f t="shared" si="842"/>
        <v>0</v>
      </c>
      <c r="AL317" s="149">
        <f t="shared" si="842"/>
        <v>0</v>
      </c>
      <c r="AM317" s="149">
        <f t="shared" si="842"/>
        <v>0</v>
      </c>
      <c r="AN317" s="149">
        <f t="shared" si="842"/>
        <v>0</v>
      </c>
      <c r="AO317" s="149">
        <f t="shared" si="842"/>
        <v>0</v>
      </c>
      <c r="AP317" s="149">
        <f t="shared" si="842"/>
        <v>0</v>
      </c>
      <c r="AQ317" s="149">
        <f t="shared" si="842"/>
        <v>0</v>
      </c>
      <c r="AR317" s="149">
        <f t="shared" si="842"/>
        <v>0</v>
      </c>
      <c r="AS317" s="149">
        <f t="shared" si="842"/>
        <v>0</v>
      </c>
      <c r="AT317" s="149">
        <f t="shared" si="842"/>
        <v>0</v>
      </c>
      <c r="AU317" s="149">
        <f t="shared" si="842"/>
        <v>0</v>
      </c>
      <c r="AV317" s="149">
        <f t="shared" si="842"/>
        <v>0</v>
      </c>
      <c r="AW317" s="149">
        <f t="shared" si="842"/>
        <v>0</v>
      </c>
      <c r="AX317" s="149">
        <f t="shared" si="842"/>
        <v>0</v>
      </c>
      <c r="AY317" s="149">
        <f t="shared" si="842"/>
        <v>0</v>
      </c>
      <c r="AZ317" s="149">
        <f t="shared" si="842"/>
        <v>0</v>
      </c>
      <c r="BA317" s="149">
        <f t="shared" ref="BA317:CF317" si="843">ISNUMBER(MATCH(BA$14,$E317:$K317,0))*$D317*BA169</f>
        <v>0</v>
      </c>
      <c r="BB317" s="149">
        <f t="shared" si="843"/>
        <v>0</v>
      </c>
      <c r="BC317" s="149">
        <f t="shared" si="843"/>
        <v>0</v>
      </c>
      <c r="BD317" s="149">
        <f t="shared" si="843"/>
        <v>0</v>
      </c>
      <c r="BE317" s="149">
        <f t="shared" si="843"/>
        <v>0</v>
      </c>
      <c r="BF317" s="149">
        <f t="shared" si="843"/>
        <v>0</v>
      </c>
      <c r="BG317" s="149">
        <f t="shared" si="843"/>
        <v>0</v>
      </c>
      <c r="BH317" s="149">
        <f t="shared" si="843"/>
        <v>0</v>
      </c>
      <c r="BI317" s="149">
        <f t="shared" si="843"/>
        <v>0</v>
      </c>
      <c r="BJ317" s="149">
        <f t="shared" si="843"/>
        <v>0</v>
      </c>
      <c r="BK317" s="149">
        <f t="shared" si="843"/>
        <v>0</v>
      </c>
      <c r="BL317" s="149">
        <f t="shared" si="843"/>
        <v>0</v>
      </c>
      <c r="BM317" s="149">
        <f t="shared" si="843"/>
        <v>0</v>
      </c>
      <c r="BN317" s="149">
        <f t="shared" si="843"/>
        <v>0</v>
      </c>
      <c r="BO317" s="149">
        <f t="shared" si="843"/>
        <v>0</v>
      </c>
      <c r="BP317" s="149">
        <f t="shared" si="843"/>
        <v>0</v>
      </c>
      <c r="BQ317" s="149">
        <f t="shared" si="843"/>
        <v>0</v>
      </c>
      <c r="BR317" s="149">
        <f t="shared" si="843"/>
        <v>0</v>
      </c>
      <c r="BS317" s="149">
        <f t="shared" si="843"/>
        <v>0</v>
      </c>
      <c r="BT317" s="149">
        <f t="shared" si="843"/>
        <v>0</v>
      </c>
      <c r="BU317" s="149">
        <f t="shared" si="843"/>
        <v>0</v>
      </c>
      <c r="BV317" s="149">
        <f t="shared" si="843"/>
        <v>0</v>
      </c>
      <c r="BW317" s="149">
        <f t="shared" si="843"/>
        <v>0</v>
      </c>
      <c r="BX317" s="149">
        <f t="shared" si="843"/>
        <v>0</v>
      </c>
      <c r="BY317" s="149">
        <f t="shared" si="843"/>
        <v>0</v>
      </c>
      <c r="BZ317" s="149">
        <f t="shared" si="843"/>
        <v>0</v>
      </c>
      <c r="CA317" s="149">
        <f t="shared" si="843"/>
        <v>0</v>
      </c>
      <c r="CB317" s="149">
        <f t="shared" si="843"/>
        <v>0</v>
      </c>
      <c r="CC317" s="149">
        <f t="shared" si="843"/>
        <v>0</v>
      </c>
      <c r="CD317" s="149">
        <f t="shared" si="843"/>
        <v>0</v>
      </c>
      <c r="CE317" s="149">
        <f t="shared" si="843"/>
        <v>0</v>
      </c>
      <c r="CF317" s="149">
        <f t="shared" si="843"/>
        <v>0</v>
      </c>
      <c r="CG317" s="149">
        <f t="shared" ref="CG317:DL317" si="844">ISNUMBER(MATCH(CG$14,$E317:$K317,0))*$D317*CG169</f>
        <v>0</v>
      </c>
      <c r="CH317" s="149">
        <f t="shared" si="844"/>
        <v>0</v>
      </c>
      <c r="CI317" s="149">
        <f t="shared" si="844"/>
        <v>0</v>
      </c>
      <c r="CJ317" s="149">
        <f t="shared" si="844"/>
        <v>0</v>
      </c>
      <c r="CK317" s="149">
        <f t="shared" si="844"/>
        <v>0</v>
      </c>
      <c r="CL317" s="149">
        <f t="shared" si="844"/>
        <v>0</v>
      </c>
      <c r="CM317" s="149">
        <f t="shared" si="844"/>
        <v>0</v>
      </c>
      <c r="CN317" s="149">
        <f t="shared" si="844"/>
        <v>0</v>
      </c>
      <c r="CO317" s="149">
        <f t="shared" si="844"/>
        <v>0</v>
      </c>
      <c r="CP317" s="149">
        <f t="shared" si="844"/>
        <v>0</v>
      </c>
      <c r="CQ317" s="149">
        <f t="shared" si="844"/>
        <v>0</v>
      </c>
      <c r="CR317" s="149">
        <f t="shared" si="844"/>
        <v>0</v>
      </c>
      <c r="CS317" s="149">
        <f t="shared" si="844"/>
        <v>0</v>
      </c>
      <c r="CT317" s="149">
        <f t="shared" si="844"/>
        <v>0</v>
      </c>
      <c r="CU317" s="149">
        <f t="shared" si="844"/>
        <v>0</v>
      </c>
      <c r="CV317" s="149">
        <f t="shared" si="844"/>
        <v>0</v>
      </c>
      <c r="CW317" s="149">
        <f t="shared" si="844"/>
        <v>0</v>
      </c>
      <c r="CX317" s="149">
        <f t="shared" si="844"/>
        <v>0</v>
      </c>
      <c r="CY317" s="149">
        <f t="shared" si="844"/>
        <v>0</v>
      </c>
      <c r="CZ317" s="149">
        <f t="shared" si="844"/>
        <v>0</v>
      </c>
      <c r="DA317" s="149">
        <f t="shared" si="844"/>
        <v>0</v>
      </c>
      <c r="DB317" s="149">
        <f t="shared" si="844"/>
        <v>0</v>
      </c>
      <c r="DC317" s="149">
        <f t="shared" si="844"/>
        <v>0</v>
      </c>
      <c r="DD317" s="149">
        <f t="shared" si="844"/>
        <v>0</v>
      </c>
      <c r="DE317" s="149">
        <f t="shared" si="844"/>
        <v>0</v>
      </c>
      <c r="DF317" s="149">
        <f t="shared" si="844"/>
        <v>0</v>
      </c>
      <c r="DG317" s="149">
        <f t="shared" si="844"/>
        <v>0</v>
      </c>
      <c r="DH317" s="149">
        <f t="shared" si="844"/>
        <v>0</v>
      </c>
      <c r="DI317" s="149">
        <f t="shared" si="844"/>
        <v>0</v>
      </c>
      <c r="DJ317" s="149">
        <f t="shared" si="844"/>
        <v>0</v>
      </c>
      <c r="DK317" s="149">
        <f t="shared" si="844"/>
        <v>0</v>
      </c>
      <c r="DL317" s="149">
        <f t="shared" si="844"/>
        <v>0</v>
      </c>
      <c r="DM317" s="149">
        <f t="shared" ref="DM317:EV317" si="845">ISNUMBER(MATCH(DM$14,$E317:$K317,0))*$D317*DM169</f>
        <v>0</v>
      </c>
      <c r="DN317" s="149">
        <f t="shared" si="845"/>
        <v>0</v>
      </c>
      <c r="DO317" s="149">
        <f t="shared" si="845"/>
        <v>0</v>
      </c>
      <c r="DP317" s="149">
        <f t="shared" si="845"/>
        <v>0</v>
      </c>
      <c r="DQ317" s="149">
        <f t="shared" si="845"/>
        <v>0</v>
      </c>
      <c r="DR317" s="149">
        <f t="shared" si="845"/>
        <v>0</v>
      </c>
      <c r="DS317" s="149">
        <f t="shared" si="845"/>
        <v>0</v>
      </c>
      <c r="DT317" s="149">
        <f t="shared" si="845"/>
        <v>0</v>
      </c>
      <c r="DU317" s="149">
        <f t="shared" si="845"/>
        <v>0</v>
      </c>
      <c r="DV317" s="149">
        <f t="shared" si="845"/>
        <v>0</v>
      </c>
      <c r="DW317" s="149">
        <f t="shared" si="845"/>
        <v>0</v>
      </c>
      <c r="DX317" s="149">
        <f t="shared" si="845"/>
        <v>0</v>
      </c>
      <c r="DY317" s="149">
        <f t="shared" si="845"/>
        <v>0</v>
      </c>
      <c r="DZ317" s="149">
        <f t="shared" si="845"/>
        <v>0</v>
      </c>
      <c r="EA317" s="149">
        <f t="shared" si="845"/>
        <v>0</v>
      </c>
      <c r="EB317" s="149">
        <f t="shared" si="845"/>
        <v>0</v>
      </c>
      <c r="EC317" s="149">
        <f t="shared" si="845"/>
        <v>0</v>
      </c>
      <c r="ED317" s="149">
        <f t="shared" si="845"/>
        <v>0</v>
      </c>
      <c r="EE317" s="149">
        <f t="shared" si="845"/>
        <v>0</v>
      </c>
      <c r="EF317" s="149">
        <f t="shared" si="845"/>
        <v>0</v>
      </c>
      <c r="EG317" s="149">
        <f t="shared" si="845"/>
        <v>0</v>
      </c>
      <c r="EH317" s="149">
        <f t="shared" si="845"/>
        <v>0</v>
      </c>
      <c r="EI317" s="149">
        <f t="shared" si="845"/>
        <v>0</v>
      </c>
      <c r="EJ317" s="149">
        <f t="shared" si="845"/>
        <v>0</v>
      </c>
      <c r="EK317" s="149">
        <f t="shared" si="845"/>
        <v>0</v>
      </c>
      <c r="EL317" s="149">
        <f t="shared" si="845"/>
        <v>0</v>
      </c>
      <c r="EM317" s="149">
        <f t="shared" si="845"/>
        <v>0</v>
      </c>
      <c r="EN317" s="149">
        <f t="shared" si="845"/>
        <v>0</v>
      </c>
      <c r="EO317" s="149">
        <f t="shared" si="845"/>
        <v>0</v>
      </c>
      <c r="EP317" s="149">
        <f t="shared" si="845"/>
        <v>0</v>
      </c>
      <c r="EQ317" s="149">
        <f t="shared" si="845"/>
        <v>0</v>
      </c>
      <c r="ER317" s="149">
        <f t="shared" si="845"/>
        <v>0</v>
      </c>
      <c r="ES317" s="149">
        <f t="shared" si="845"/>
        <v>0</v>
      </c>
      <c r="ET317" s="149">
        <f t="shared" si="845"/>
        <v>0</v>
      </c>
      <c r="EU317" s="149">
        <f t="shared" si="845"/>
        <v>0</v>
      </c>
      <c r="EV317" s="149">
        <f t="shared" si="845"/>
        <v>0</v>
      </c>
      <c r="EW317" s="149">
        <f t="shared" ref="EW317:FB317" si="846">ISNUMBER(MATCH(EW$14,$E317:$K317,0))*$D317*EW169</f>
        <v>0</v>
      </c>
      <c r="EX317" s="149">
        <f t="shared" si="846"/>
        <v>0</v>
      </c>
      <c r="EY317" s="149">
        <f t="shared" si="846"/>
        <v>0</v>
      </c>
      <c r="EZ317" s="149">
        <f t="shared" si="846"/>
        <v>0</v>
      </c>
      <c r="FA317" s="149">
        <f t="shared" si="846"/>
        <v>0</v>
      </c>
      <c r="FB317" s="149">
        <f t="shared" si="846"/>
        <v>0</v>
      </c>
    </row>
    <row r="318" spans="2:158" ht="11.25" hidden="1" customHeight="1" outlineLevel="1" x14ac:dyDescent="0.2">
      <c r="C318" s="294">
        <v>6</v>
      </c>
      <c r="D318" s="226">
        <f t="shared" si="819"/>
        <v>1</v>
      </c>
      <c r="E318" s="289">
        <f t="shared" si="820"/>
        <v>43404</v>
      </c>
      <c r="F318" s="151">
        <f t="shared" si="821"/>
        <v>44012</v>
      </c>
      <c r="G318" s="151">
        <f t="shared" si="821"/>
        <v>44620</v>
      </c>
      <c r="H318" s="151">
        <f t="shared" si="821"/>
        <v>45230</v>
      </c>
      <c r="I318" s="151">
        <f t="shared" si="821"/>
        <v>45838</v>
      </c>
      <c r="J318" s="151">
        <f t="shared" si="821"/>
        <v>46446</v>
      </c>
      <c r="K318" s="151">
        <f t="shared" si="821"/>
        <v>47057</v>
      </c>
      <c r="S318" s="186"/>
      <c r="U318" s="149">
        <f t="shared" ref="U318:AZ318" si="847">ISNUMBER(MATCH(U$14,$E318:$K318,0))*$D318*U170</f>
        <v>0</v>
      </c>
      <c r="V318" s="149">
        <f t="shared" si="847"/>
        <v>0</v>
      </c>
      <c r="W318" s="149">
        <f t="shared" si="847"/>
        <v>0</v>
      </c>
      <c r="X318" s="149">
        <f t="shared" si="847"/>
        <v>0</v>
      </c>
      <c r="Y318" s="149">
        <f t="shared" si="847"/>
        <v>0</v>
      </c>
      <c r="Z318" s="149">
        <f t="shared" si="847"/>
        <v>0</v>
      </c>
      <c r="AA318" s="149">
        <f t="shared" si="847"/>
        <v>0</v>
      </c>
      <c r="AB318" s="149">
        <f t="shared" si="847"/>
        <v>0</v>
      </c>
      <c r="AC318" s="149">
        <f t="shared" si="847"/>
        <v>0</v>
      </c>
      <c r="AD318" s="149">
        <f t="shared" si="847"/>
        <v>0</v>
      </c>
      <c r="AE318" s="149">
        <f t="shared" si="847"/>
        <v>0</v>
      </c>
      <c r="AF318" s="149">
        <f t="shared" si="847"/>
        <v>0</v>
      </c>
      <c r="AG318" s="149">
        <f t="shared" si="847"/>
        <v>0</v>
      </c>
      <c r="AH318" s="149">
        <f t="shared" si="847"/>
        <v>0</v>
      </c>
      <c r="AI318" s="149">
        <f t="shared" si="847"/>
        <v>0</v>
      </c>
      <c r="AJ318" s="149">
        <f t="shared" si="847"/>
        <v>0</v>
      </c>
      <c r="AK318" s="149">
        <f t="shared" si="847"/>
        <v>0</v>
      </c>
      <c r="AL318" s="149">
        <f t="shared" si="847"/>
        <v>0</v>
      </c>
      <c r="AM318" s="149">
        <f t="shared" si="847"/>
        <v>0</v>
      </c>
      <c r="AN318" s="149">
        <f t="shared" si="847"/>
        <v>0</v>
      </c>
      <c r="AO318" s="149">
        <f t="shared" si="847"/>
        <v>0</v>
      </c>
      <c r="AP318" s="149">
        <f t="shared" si="847"/>
        <v>0</v>
      </c>
      <c r="AQ318" s="149">
        <f t="shared" si="847"/>
        <v>0</v>
      </c>
      <c r="AR318" s="149">
        <f t="shared" si="847"/>
        <v>0</v>
      </c>
      <c r="AS318" s="149">
        <f t="shared" si="847"/>
        <v>0</v>
      </c>
      <c r="AT318" s="149">
        <f t="shared" si="847"/>
        <v>0</v>
      </c>
      <c r="AU318" s="149">
        <f t="shared" si="847"/>
        <v>0</v>
      </c>
      <c r="AV318" s="149">
        <f t="shared" si="847"/>
        <v>0</v>
      </c>
      <c r="AW318" s="149">
        <f t="shared" si="847"/>
        <v>0</v>
      </c>
      <c r="AX318" s="149">
        <f t="shared" si="847"/>
        <v>0</v>
      </c>
      <c r="AY318" s="149">
        <f t="shared" si="847"/>
        <v>0</v>
      </c>
      <c r="AZ318" s="149">
        <f t="shared" si="847"/>
        <v>0</v>
      </c>
      <c r="BA318" s="149">
        <f t="shared" ref="BA318:CF318" si="848">ISNUMBER(MATCH(BA$14,$E318:$K318,0))*$D318*BA170</f>
        <v>0</v>
      </c>
      <c r="BB318" s="149">
        <f t="shared" si="848"/>
        <v>0</v>
      </c>
      <c r="BC318" s="149">
        <f t="shared" si="848"/>
        <v>0</v>
      </c>
      <c r="BD318" s="149">
        <f t="shared" si="848"/>
        <v>0</v>
      </c>
      <c r="BE318" s="149">
        <f t="shared" si="848"/>
        <v>0</v>
      </c>
      <c r="BF318" s="149">
        <f t="shared" si="848"/>
        <v>0</v>
      </c>
      <c r="BG318" s="149">
        <f t="shared" si="848"/>
        <v>0</v>
      </c>
      <c r="BH318" s="149">
        <f t="shared" si="848"/>
        <v>0</v>
      </c>
      <c r="BI318" s="149">
        <f t="shared" si="848"/>
        <v>0</v>
      </c>
      <c r="BJ318" s="149">
        <f t="shared" si="848"/>
        <v>0</v>
      </c>
      <c r="BK318" s="149">
        <f t="shared" si="848"/>
        <v>0</v>
      </c>
      <c r="BL318" s="149">
        <f t="shared" si="848"/>
        <v>0</v>
      </c>
      <c r="BM318" s="149">
        <f t="shared" si="848"/>
        <v>0</v>
      </c>
      <c r="BN318" s="149">
        <f t="shared" si="848"/>
        <v>0</v>
      </c>
      <c r="BO318" s="149">
        <f t="shared" si="848"/>
        <v>0</v>
      </c>
      <c r="BP318" s="149">
        <f t="shared" si="848"/>
        <v>0</v>
      </c>
      <c r="BQ318" s="149">
        <f t="shared" si="848"/>
        <v>0</v>
      </c>
      <c r="BR318" s="149">
        <f t="shared" si="848"/>
        <v>0</v>
      </c>
      <c r="BS318" s="149">
        <f t="shared" si="848"/>
        <v>0</v>
      </c>
      <c r="BT318" s="149">
        <f t="shared" si="848"/>
        <v>0</v>
      </c>
      <c r="BU318" s="149">
        <f t="shared" si="848"/>
        <v>0</v>
      </c>
      <c r="BV318" s="149">
        <f t="shared" si="848"/>
        <v>0</v>
      </c>
      <c r="BW318" s="149">
        <f t="shared" si="848"/>
        <v>0</v>
      </c>
      <c r="BX318" s="149">
        <f t="shared" si="848"/>
        <v>0</v>
      </c>
      <c r="BY318" s="149">
        <f t="shared" si="848"/>
        <v>0</v>
      </c>
      <c r="BZ318" s="149">
        <f t="shared" si="848"/>
        <v>0</v>
      </c>
      <c r="CA318" s="149">
        <f t="shared" si="848"/>
        <v>0</v>
      </c>
      <c r="CB318" s="149">
        <f t="shared" si="848"/>
        <v>0</v>
      </c>
      <c r="CC318" s="149">
        <f t="shared" si="848"/>
        <v>0</v>
      </c>
      <c r="CD318" s="149">
        <f t="shared" si="848"/>
        <v>0</v>
      </c>
      <c r="CE318" s="149">
        <f t="shared" si="848"/>
        <v>0</v>
      </c>
      <c r="CF318" s="149">
        <f t="shared" si="848"/>
        <v>0</v>
      </c>
      <c r="CG318" s="149">
        <f t="shared" ref="CG318:DL318" si="849">ISNUMBER(MATCH(CG$14,$E318:$K318,0))*$D318*CG170</f>
        <v>0</v>
      </c>
      <c r="CH318" s="149">
        <f t="shared" si="849"/>
        <v>0</v>
      </c>
      <c r="CI318" s="149">
        <f t="shared" si="849"/>
        <v>0</v>
      </c>
      <c r="CJ318" s="149">
        <f t="shared" si="849"/>
        <v>0</v>
      </c>
      <c r="CK318" s="149">
        <f t="shared" si="849"/>
        <v>0</v>
      </c>
      <c r="CL318" s="149">
        <f t="shared" si="849"/>
        <v>0</v>
      </c>
      <c r="CM318" s="149">
        <f t="shared" si="849"/>
        <v>0</v>
      </c>
      <c r="CN318" s="149">
        <f t="shared" si="849"/>
        <v>0</v>
      </c>
      <c r="CO318" s="149">
        <f t="shared" si="849"/>
        <v>0</v>
      </c>
      <c r="CP318" s="149">
        <f t="shared" si="849"/>
        <v>0</v>
      </c>
      <c r="CQ318" s="149">
        <f t="shared" si="849"/>
        <v>0</v>
      </c>
      <c r="CR318" s="149">
        <f t="shared" si="849"/>
        <v>0</v>
      </c>
      <c r="CS318" s="149">
        <f t="shared" si="849"/>
        <v>0</v>
      </c>
      <c r="CT318" s="149">
        <f t="shared" si="849"/>
        <v>0</v>
      </c>
      <c r="CU318" s="149">
        <f t="shared" si="849"/>
        <v>0</v>
      </c>
      <c r="CV318" s="149">
        <f t="shared" si="849"/>
        <v>0</v>
      </c>
      <c r="CW318" s="149">
        <f t="shared" si="849"/>
        <v>0</v>
      </c>
      <c r="CX318" s="149">
        <f t="shared" si="849"/>
        <v>0</v>
      </c>
      <c r="CY318" s="149">
        <f t="shared" si="849"/>
        <v>0</v>
      </c>
      <c r="CZ318" s="149">
        <f t="shared" si="849"/>
        <v>0</v>
      </c>
      <c r="DA318" s="149">
        <f t="shared" si="849"/>
        <v>0</v>
      </c>
      <c r="DB318" s="149">
        <f t="shared" si="849"/>
        <v>0</v>
      </c>
      <c r="DC318" s="149">
        <f t="shared" si="849"/>
        <v>0</v>
      </c>
      <c r="DD318" s="149">
        <f t="shared" si="849"/>
        <v>0</v>
      </c>
      <c r="DE318" s="149">
        <f t="shared" si="849"/>
        <v>0</v>
      </c>
      <c r="DF318" s="149">
        <f t="shared" si="849"/>
        <v>0</v>
      </c>
      <c r="DG318" s="149">
        <f t="shared" si="849"/>
        <v>0</v>
      </c>
      <c r="DH318" s="149">
        <f t="shared" si="849"/>
        <v>0</v>
      </c>
      <c r="DI318" s="149">
        <f t="shared" si="849"/>
        <v>0</v>
      </c>
      <c r="DJ318" s="149">
        <f t="shared" si="849"/>
        <v>0</v>
      </c>
      <c r="DK318" s="149">
        <f t="shared" si="849"/>
        <v>0</v>
      </c>
      <c r="DL318" s="149">
        <f t="shared" si="849"/>
        <v>0</v>
      </c>
      <c r="DM318" s="149">
        <f t="shared" ref="DM318:EV318" si="850">ISNUMBER(MATCH(DM$14,$E318:$K318,0))*$D318*DM170</f>
        <v>0</v>
      </c>
      <c r="DN318" s="149">
        <f t="shared" si="850"/>
        <v>0</v>
      </c>
      <c r="DO318" s="149">
        <f t="shared" si="850"/>
        <v>0</v>
      </c>
      <c r="DP318" s="149">
        <f t="shared" si="850"/>
        <v>0</v>
      </c>
      <c r="DQ318" s="149">
        <f t="shared" si="850"/>
        <v>0</v>
      </c>
      <c r="DR318" s="149">
        <f t="shared" si="850"/>
        <v>0</v>
      </c>
      <c r="DS318" s="149">
        <f t="shared" si="850"/>
        <v>0</v>
      </c>
      <c r="DT318" s="149">
        <f t="shared" si="850"/>
        <v>0</v>
      </c>
      <c r="DU318" s="149">
        <f t="shared" si="850"/>
        <v>0</v>
      </c>
      <c r="DV318" s="149">
        <f t="shared" si="850"/>
        <v>0</v>
      </c>
      <c r="DW318" s="149">
        <f t="shared" si="850"/>
        <v>0</v>
      </c>
      <c r="DX318" s="149">
        <f t="shared" si="850"/>
        <v>0</v>
      </c>
      <c r="DY318" s="149">
        <f t="shared" si="850"/>
        <v>0</v>
      </c>
      <c r="DZ318" s="149">
        <f t="shared" si="850"/>
        <v>0</v>
      </c>
      <c r="EA318" s="149">
        <f t="shared" si="850"/>
        <v>0</v>
      </c>
      <c r="EB318" s="149">
        <f t="shared" si="850"/>
        <v>0</v>
      </c>
      <c r="EC318" s="149">
        <f t="shared" si="850"/>
        <v>0</v>
      </c>
      <c r="ED318" s="149">
        <f t="shared" si="850"/>
        <v>0</v>
      </c>
      <c r="EE318" s="149">
        <f t="shared" si="850"/>
        <v>0</v>
      </c>
      <c r="EF318" s="149">
        <f t="shared" si="850"/>
        <v>0</v>
      </c>
      <c r="EG318" s="149">
        <f t="shared" si="850"/>
        <v>0</v>
      </c>
      <c r="EH318" s="149">
        <f t="shared" si="850"/>
        <v>0</v>
      </c>
      <c r="EI318" s="149">
        <f t="shared" si="850"/>
        <v>0</v>
      </c>
      <c r="EJ318" s="149">
        <f t="shared" si="850"/>
        <v>0</v>
      </c>
      <c r="EK318" s="149">
        <f t="shared" si="850"/>
        <v>0</v>
      </c>
      <c r="EL318" s="149">
        <f t="shared" si="850"/>
        <v>0</v>
      </c>
      <c r="EM318" s="149">
        <f t="shared" si="850"/>
        <v>0</v>
      </c>
      <c r="EN318" s="149">
        <f t="shared" si="850"/>
        <v>0</v>
      </c>
      <c r="EO318" s="149">
        <f t="shared" si="850"/>
        <v>0</v>
      </c>
      <c r="EP318" s="149">
        <f t="shared" si="850"/>
        <v>0</v>
      </c>
      <c r="EQ318" s="149">
        <f t="shared" si="850"/>
        <v>0</v>
      </c>
      <c r="ER318" s="149">
        <f t="shared" si="850"/>
        <v>0</v>
      </c>
      <c r="ES318" s="149">
        <f t="shared" si="850"/>
        <v>0</v>
      </c>
      <c r="ET318" s="149">
        <f t="shared" si="850"/>
        <v>0</v>
      </c>
      <c r="EU318" s="149">
        <f t="shared" si="850"/>
        <v>0</v>
      </c>
      <c r="EV318" s="149">
        <f t="shared" si="850"/>
        <v>0</v>
      </c>
      <c r="EW318" s="149">
        <f t="shared" ref="EW318:FB318" si="851">ISNUMBER(MATCH(EW$14,$E318:$K318,0))*$D318*EW170</f>
        <v>0</v>
      </c>
      <c r="EX318" s="149">
        <f t="shared" si="851"/>
        <v>0</v>
      </c>
      <c r="EY318" s="149">
        <f t="shared" si="851"/>
        <v>0</v>
      </c>
      <c r="EZ318" s="149">
        <f t="shared" si="851"/>
        <v>0</v>
      </c>
      <c r="FA318" s="149">
        <f t="shared" si="851"/>
        <v>0</v>
      </c>
      <c r="FB318" s="149">
        <f t="shared" si="851"/>
        <v>0</v>
      </c>
    </row>
    <row r="319" spans="2:158" ht="11.25" hidden="1" customHeight="1" outlineLevel="1" x14ac:dyDescent="0.2">
      <c r="C319" s="294">
        <v>7</v>
      </c>
      <c r="D319" s="226">
        <f t="shared" si="819"/>
        <v>1</v>
      </c>
      <c r="E319" s="289">
        <f t="shared" si="820"/>
        <v>43404</v>
      </c>
      <c r="F319" s="151">
        <f t="shared" si="821"/>
        <v>44012</v>
      </c>
      <c r="G319" s="151">
        <f t="shared" si="821"/>
        <v>44620</v>
      </c>
      <c r="H319" s="151">
        <f t="shared" si="821"/>
        <v>45230</v>
      </c>
      <c r="I319" s="151">
        <f t="shared" si="821"/>
        <v>45838</v>
      </c>
      <c r="J319" s="151">
        <f t="shared" si="821"/>
        <v>46446</v>
      </c>
      <c r="K319" s="151">
        <f t="shared" si="821"/>
        <v>47057</v>
      </c>
      <c r="S319" s="186"/>
      <c r="U319" s="149">
        <f t="shared" ref="U319:AZ319" si="852">ISNUMBER(MATCH(U$14,$E319:$K319,0))*$D319*U171</f>
        <v>0</v>
      </c>
      <c r="V319" s="149">
        <f t="shared" si="852"/>
        <v>0</v>
      </c>
      <c r="W319" s="149">
        <f t="shared" si="852"/>
        <v>0</v>
      </c>
      <c r="X319" s="149">
        <f t="shared" si="852"/>
        <v>0</v>
      </c>
      <c r="Y319" s="149">
        <f t="shared" si="852"/>
        <v>0</v>
      </c>
      <c r="Z319" s="149">
        <f t="shared" si="852"/>
        <v>0</v>
      </c>
      <c r="AA319" s="149">
        <f t="shared" si="852"/>
        <v>0</v>
      </c>
      <c r="AB319" s="149">
        <f t="shared" si="852"/>
        <v>0</v>
      </c>
      <c r="AC319" s="149">
        <f t="shared" si="852"/>
        <v>0</v>
      </c>
      <c r="AD319" s="149">
        <f t="shared" si="852"/>
        <v>0</v>
      </c>
      <c r="AE319" s="149">
        <f t="shared" si="852"/>
        <v>0</v>
      </c>
      <c r="AF319" s="149">
        <f t="shared" si="852"/>
        <v>0</v>
      </c>
      <c r="AG319" s="149">
        <f t="shared" si="852"/>
        <v>0</v>
      </c>
      <c r="AH319" s="149">
        <f t="shared" si="852"/>
        <v>0</v>
      </c>
      <c r="AI319" s="149">
        <f t="shared" si="852"/>
        <v>0</v>
      </c>
      <c r="AJ319" s="149">
        <f t="shared" si="852"/>
        <v>0</v>
      </c>
      <c r="AK319" s="149">
        <f t="shared" si="852"/>
        <v>0</v>
      </c>
      <c r="AL319" s="149">
        <f t="shared" si="852"/>
        <v>0</v>
      </c>
      <c r="AM319" s="149">
        <f t="shared" si="852"/>
        <v>0</v>
      </c>
      <c r="AN319" s="149">
        <f t="shared" si="852"/>
        <v>0</v>
      </c>
      <c r="AO319" s="149">
        <f t="shared" si="852"/>
        <v>0</v>
      </c>
      <c r="AP319" s="149">
        <f t="shared" si="852"/>
        <v>0</v>
      </c>
      <c r="AQ319" s="149">
        <f t="shared" si="852"/>
        <v>0</v>
      </c>
      <c r="AR319" s="149">
        <f t="shared" si="852"/>
        <v>0</v>
      </c>
      <c r="AS319" s="149">
        <f t="shared" si="852"/>
        <v>0</v>
      </c>
      <c r="AT319" s="149">
        <f t="shared" si="852"/>
        <v>0</v>
      </c>
      <c r="AU319" s="149">
        <f t="shared" si="852"/>
        <v>0</v>
      </c>
      <c r="AV319" s="149">
        <f t="shared" si="852"/>
        <v>0</v>
      </c>
      <c r="AW319" s="149">
        <f t="shared" si="852"/>
        <v>0</v>
      </c>
      <c r="AX319" s="149">
        <f t="shared" si="852"/>
        <v>0</v>
      </c>
      <c r="AY319" s="149">
        <f t="shared" si="852"/>
        <v>0</v>
      </c>
      <c r="AZ319" s="149">
        <f t="shared" si="852"/>
        <v>0</v>
      </c>
      <c r="BA319" s="149">
        <f t="shared" ref="BA319:CF319" si="853">ISNUMBER(MATCH(BA$14,$E319:$K319,0))*$D319*BA171</f>
        <v>0</v>
      </c>
      <c r="BB319" s="149">
        <f t="shared" si="853"/>
        <v>0</v>
      </c>
      <c r="BC319" s="149">
        <f t="shared" si="853"/>
        <v>0</v>
      </c>
      <c r="BD319" s="149">
        <f t="shared" si="853"/>
        <v>0</v>
      </c>
      <c r="BE319" s="149">
        <f t="shared" si="853"/>
        <v>0</v>
      </c>
      <c r="BF319" s="149">
        <f t="shared" si="853"/>
        <v>0</v>
      </c>
      <c r="BG319" s="149">
        <f t="shared" si="853"/>
        <v>0</v>
      </c>
      <c r="BH319" s="149">
        <f t="shared" si="853"/>
        <v>0</v>
      </c>
      <c r="BI319" s="149">
        <f t="shared" si="853"/>
        <v>0</v>
      </c>
      <c r="BJ319" s="149">
        <f t="shared" si="853"/>
        <v>0</v>
      </c>
      <c r="BK319" s="149">
        <f t="shared" si="853"/>
        <v>0</v>
      </c>
      <c r="BL319" s="149">
        <f t="shared" si="853"/>
        <v>0</v>
      </c>
      <c r="BM319" s="149">
        <f t="shared" si="853"/>
        <v>0</v>
      </c>
      <c r="BN319" s="149">
        <f t="shared" si="853"/>
        <v>0</v>
      </c>
      <c r="BO319" s="149">
        <f t="shared" si="853"/>
        <v>0</v>
      </c>
      <c r="BP319" s="149">
        <f t="shared" si="853"/>
        <v>0</v>
      </c>
      <c r="BQ319" s="149">
        <f t="shared" si="853"/>
        <v>0</v>
      </c>
      <c r="BR319" s="149">
        <f t="shared" si="853"/>
        <v>0</v>
      </c>
      <c r="BS319" s="149">
        <f t="shared" si="853"/>
        <v>0</v>
      </c>
      <c r="BT319" s="149">
        <f t="shared" si="853"/>
        <v>0</v>
      </c>
      <c r="BU319" s="149">
        <f t="shared" si="853"/>
        <v>0</v>
      </c>
      <c r="BV319" s="149">
        <f t="shared" si="853"/>
        <v>0</v>
      </c>
      <c r="BW319" s="149">
        <f t="shared" si="853"/>
        <v>0</v>
      </c>
      <c r="BX319" s="149">
        <f t="shared" si="853"/>
        <v>0</v>
      </c>
      <c r="BY319" s="149">
        <f t="shared" si="853"/>
        <v>0</v>
      </c>
      <c r="BZ319" s="149">
        <f t="shared" si="853"/>
        <v>0</v>
      </c>
      <c r="CA319" s="149">
        <f t="shared" si="853"/>
        <v>0</v>
      </c>
      <c r="CB319" s="149">
        <f t="shared" si="853"/>
        <v>0</v>
      </c>
      <c r="CC319" s="149">
        <f t="shared" si="853"/>
        <v>0</v>
      </c>
      <c r="CD319" s="149">
        <f t="shared" si="853"/>
        <v>0</v>
      </c>
      <c r="CE319" s="149">
        <f t="shared" si="853"/>
        <v>0</v>
      </c>
      <c r="CF319" s="149">
        <f t="shared" si="853"/>
        <v>0</v>
      </c>
      <c r="CG319" s="149">
        <f t="shared" ref="CG319:DL319" si="854">ISNUMBER(MATCH(CG$14,$E319:$K319,0))*$D319*CG171</f>
        <v>0</v>
      </c>
      <c r="CH319" s="149">
        <f t="shared" si="854"/>
        <v>0</v>
      </c>
      <c r="CI319" s="149">
        <f t="shared" si="854"/>
        <v>0</v>
      </c>
      <c r="CJ319" s="149">
        <f t="shared" si="854"/>
        <v>0</v>
      </c>
      <c r="CK319" s="149">
        <f t="shared" si="854"/>
        <v>0</v>
      </c>
      <c r="CL319" s="149">
        <f t="shared" si="854"/>
        <v>0</v>
      </c>
      <c r="CM319" s="149">
        <f t="shared" si="854"/>
        <v>0</v>
      </c>
      <c r="CN319" s="149">
        <f t="shared" si="854"/>
        <v>0</v>
      </c>
      <c r="CO319" s="149">
        <f t="shared" si="854"/>
        <v>0</v>
      </c>
      <c r="CP319" s="149">
        <f t="shared" si="854"/>
        <v>0</v>
      </c>
      <c r="CQ319" s="149">
        <f t="shared" si="854"/>
        <v>0</v>
      </c>
      <c r="CR319" s="149">
        <f t="shared" si="854"/>
        <v>0</v>
      </c>
      <c r="CS319" s="149">
        <f t="shared" si="854"/>
        <v>0</v>
      </c>
      <c r="CT319" s="149">
        <f t="shared" si="854"/>
        <v>0</v>
      </c>
      <c r="CU319" s="149">
        <f t="shared" si="854"/>
        <v>0</v>
      </c>
      <c r="CV319" s="149">
        <f t="shared" si="854"/>
        <v>0</v>
      </c>
      <c r="CW319" s="149">
        <f t="shared" si="854"/>
        <v>0</v>
      </c>
      <c r="CX319" s="149">
        <f t="shared" si="854"/>
        <v>0</v>
      </c>
      <c r="CY319" s="149">
        <f t="shared" si="854"/>
        <v>0</v>
      </c>
      <c r="CZ319" s="149">
        <f t="shared" si="854"/>
        <v>0</v>
      </c>
      <c r="DA319" s="149">
        <f t="shared" si="854"/>
        <v>0</v>
      </c>
      <c r="DB319" s="149">
        <f t="shared" si="854"/>
        <v>0</v>
      </c>
      <c r="DC319" s="149">
        <f t="shared" si="854"/>
        <v>0</v>
      </c>
      <c r="DD319" s="149">
        <f t="shared" si="854"/>
        <v>0</v>
      </c>
      <c r="DE319" s="149">
        <f t="shared" si="854"/>
        <v>0</v>
      </c>
      <c r="DF319" s="149">
        <f t="shared" si="854"/>
        <v>0</v>
      </c>
      <c r="DG319" s="149">
        <f t="shared" si="854"/>
        <v>0</v>
      </c>
      <c r="DH319" s="149">
        <f t="shared" si="854"/>
        <v>0</v>
      </c>
      <c r="DI319" s="149">
        <f t="shared" si="854"/>
        <v>0</v>
      </c>
      <c r="DJ319" s="149">
        <f t="shared" si="854"/>
        <v>0</v>
      </c>
      <c r="DK319" s="149">
        <f t="shared" si="854"/>
        <v>0</v>
      </c>
      <c r="DL319" s="149">
        <f t="shared" si="854"/>
        <v>0</v>
      </c>
      <c r="DM319" s="149">
        <f t="shared" ref="DM319:EV319" si="855">ISNUMBER(MATCH(DM$14,$E319:$K319,0))*$D319*DM171</f>
        <v>0</v>
      </c>
      <c r="DN319" s="149">
        <f t="shared" si="855"/>
        <v>0</v>
      </c>
      <c r="DO319" s="149">
        <f t="shared" si="855"/>
        <v>0</v>
      </c>
      <c r="DP319" s="149">
        <f t="shared" si="855"/>
        <v>0</v>
      </c>
      <c r="DQ319" s="149">
        <f t="shared" si="855"/>
        <v>0</v>
      </c>
      <c r="DR319" s="149">
        <f t="shared" si="855"/>
        <v>0</v>
      </c>
      <c r="DS319" s="149">
        <f t="shared" si="855"/>
        <v>0</v>
      </c>
      <c r="DT319" s="149">
        <f t="shared" si="855"/>
        <v>0</v>
      </c>
      <c r="DU319" s="149">
        <f t="shared" si="855"/>
        <v>0</v>
      </c>
      <c r="DV319" s="149">
        <f t="shared" si="855"/>
        <v>0</v>
      </c>
      <c r="DW319" s="149">
        <f t="shared" si="855"/>
        <v>0</v>
      </c>
      <c r="DX319" s="149">
        <f t="shared" si="855"/>
        <v>0</v>
      </c>
      <c r="DY319" s="149">
        <f t="shared" si="855"/>
        <v>0</v>
      </c>
      <c r="DZ319" s="149">
        <f t="shared" si="855"/>
        <v>0</v>
      </c>
      <c r="EA319" s="149">
        <f t="shared" si="855"/>
        <v>0</v>
      </c>
      <c r="EB319" s="149">
        <f t="shared" si="855"/>
        <v>0</v>
      </c>
      <c r="EC319" s="149">
        <f t="shared" si="855"/>
        <v>0</v>
      </c>
      <c r="ED319" s="149">
        <f t="shared" si="855"/>
        <v>0</v>
      </c>
      <c r="EE319" s="149">
        <f t="shared" si="855"/>
        <v>0</v>
      </c>
      <c r="EF319" s="149">
        <f t="shared" si="855"/>
        <v>0</v>
      </c>
      <c r="EG319" s="149">
        <f t="shared" si="855"/>
        <v>0</v>
      </c>
      <c r="EH319" s="149">
        <f t="shared" si="855"/>
        <v>0</v>
      </c>
      <c r="EI319" s="149">
        <f t="shared" si="855"/>
        <v>0</v>
      </c>
      <c r="EJ319" s="149">
        <f t="shared" si="855"/>
        <v>0</v>
      </c>
      <c r="EK319" s="149">
        <f t="shared" si="855"/>
        <v>0</v>
      </c>
      <c r="EL319" s="149">
        <f t="shared" si="855"/>
        <v>0</v>
      </c>
      <c r="EM319" s="149">
        <f t="shared" si="855"/>
        <v>0</v>
      </c>
      <c r="EN319" s="149">
        <f t="shared" si="855"/>
        <v>0</v>
      </c>
      <c r="EO319" s="149">
        <f t="shared" si="855"/>
        <v>0</v>
      </c>
      <c r="EP319" s="149">
        <f t="shared" si="855"/>
        <v>0</v>
      </c>
      <c r="EQ319" s="149">
        <f t="shared" si="855"/>
        <v>0</v>
      </c>
      <c r="ER319" s="149">
        <f t="shared" si="855"/>
        <v>0</v>
      </c>
      <c r="ES319" s="149">
        <f t="shared" si="855"/>
        <v>0</v>
      </c>
      <c r="ET319" s="149">
        <f t="shared" si="855"/>
        <v>0</v>
      </c>
      <c r="EU319" s="149">
        <f t="shared" si="855"/>
        <v>0</v>
      </c>
      <c r="EV319" s="149">
        <f t="shared" si="855"/>
        <v>0</v>
      </c>
      <c r="EW319" s="149">
        <f t="shared" ref="EW319:FB319" si="856">ISNUMBER(MATCH(EW$14,$E319:$K319,0))*$D319*EW171</f>
        <v>0</v>
      </c>
      <c r="EX319" s="149">
        <f t="shared" si="856"/>
        <v>0</v>
      </c>
      <c r="EY319" s="149">
        <f t="shared" si="856"/>
        <v>0</v>
      </c>
      <c r="EZ319" s="149">
        <f t="shared" si="856"/>
        <v>0</v>
      </c>
      <c r="FA319" s="149">
        <f t="shared" si="856"/>
        <v>0</v>
      </c>
      <c r="FB319" s="149">
        <f t="shared" si="856"/>
        <v>0</v>
      </c>
    </row>
    <row r="320" spans="2:158" ht="11.25" hidden="1" customHeight="1" outlineLevel="1" x14ac:dyDescent="0.2">
      <c r="C320" s="294">
        <v>8</v>
      </c>
      <c r="D320" s="226">
        <f t="shared" si="819"/>
        <v>1</v>
      </c>
      <c r="E320" s="289">
        <f t="shared" si="820"/>
        <v>43404</v>
      </c>
      <c r="F320" s="151">
        <f t="shared" si="821"/>
        <v>44012</v>
      </c>
      <c r="G320" s="151">
        <f t="shared" si="821"/>
        <v>44620</v>
      </c>
      <c r="H320" s="151">
        <f t="shared" si="821"/>
        <v>45230</v>
      </c>
      <c r="I320" s="151">
        <f t="shared" si="821"/>
        <v>45838</v>
      </c>
      <c r="J320" s="151">
        <f t="shared" si="821"/>
        <v>46446</v>
      </c>
      <c r="K320" s="151">
        <f t="shared" si="821"/>
        <v>47057</v>
      </c>
      <c r="S320" s="186"/>
      <c r="U320" s="149">
        <f t="shared" ref="U320:AZ320" si="857">ISNUMBER(MATCH(U$14,$E320:$K320,0))*$D320*U172</f>
        <v>0</v>
      </c>
      <c r="V320" s="149">
        <f t="shared" si="857"/>
        <v>0</v>
      </c>
      <c r="W320" s="149">
        <f t="shared" si="857"/>
        <v>0</v>
      </c>
      <c r="X320" s="149">
        <f t="shared" si="857"/>
        <v>0</v>
      </c>
      <c r="Y320" s="149">
        <f t="shared" si="857"/>
        <v>0</v>
      </c>
      <c r="Z320" s="149">
        <f t="shared" si="857"/>
        <v>0</v>
      </c>
      <c r="AA320" s="149">
        <f t="shared" si="857"/>
        <v>0</v>
      </c>
      <c r="AB320" s="149">
        <f t="shared" si="857"/>
        <v>0</v>
      </c>
      <c r="AC320" s="149">
        <f t="shared" si="857"/>
        <v>0</v>
      </c>
      <c r="AD320" s="149">
        <f t="shared" si="857"/>
        <v>0</v>
      </c>
      <c r="AE320" s="149">
        <f t="shared" si="857"/>
        <v>0</v>
      </c>
      <c r="AF320" s="149">
        <f t="shared" si="857"/>
        <v>0</v>
      </c>
      <c r="AG320" s="149">
        <f t="shared" si="857"/>
        <v>0</v>
      </c>
      <c r="AH320" s="149">
        <f t="shared" si="857"/>
        <v>0</v>
      </c>
      <c r="AI320" s="149">
        <f t="shared" si="857"/>
        <v>0</v>
      </c>
      <c r="AJ320" s="149">
        <f t="shared" si="857"/>
        <v>0</v>
      </c>
      <c r="AK320" s="149">
        <f t="shared" si="857"/>
        <v>0</v>
      </c>
      <c r="AL320" s="149">
        <f t="shared" si="857"/>
        <v>0</v>
      </c>
      <c r="AM320" s="149">
        <f t="shared" si="857"/>
        <v>0</v>
      </c>
      <c r="AN320" s="149">
        <f t="shared" si="857"/>
        <v>0</v>
      </c>
      <c r="AO320" s="149">
        <f t="shared" si="857"/>
        <v>0</v>
      </c>
      <c r="AP320" s="149">
        <f t="shared" si="857"/>
        <v>0</v>
      </c>
      <c r="AQ320" s="149">
        <f t="shared" si="857"/>
        <v>0</v>
      </c>
      <c r="AR320" s="149">
        <f t="shared" si="857"/>
        <v>0</v>
      </c>
      <c r="AS320" s="149">
        <f t="shared" si="857"/>
        <v>0</v>
      </c>
      <c r="AT320" s="149">
        <f t="shared" si="857"/>
        <v>0</v>
      </c>
      <c r="AU320" s="149">
        <f t="shared" si="857"/>
        <v>0</v>
      </c>
      <c r="AV320" s="149">
        <f t="shared" si="857"/>
        <v>0</v>
      </c>
      <c r="AW320" s="149">
        <f t="shared" si="857"/>
        <v>0</v>
      </c>
      <c r="AX320" s="149">
        <f t="shared" si="857"/>
        <v>0</v>
      </c>
      <c r="AY320" s="149">
        <f t="shared" si="857"/>
        <v>0</v>
      </c>
      <c r="AZ320" s="149">
        <f t="shared" si="857"/>
        <v>0</v>
      </c>
      <c r="BA320" s="149">
        <f t="shared" ref="BA320:CF320" si="858">ISNUMBER(MATCH(BA$14,$E320:$K320,0))*$D320*BA172</f>
        <v>0</v>
      </c>
      <c r="BB320" s="149">
        <f t="shared" si="858"/>
        <v>0</v>
      </c>
      <c r="BC320" s="149">
        <f t="shared" si="858"/>
        <v>0</v>
      </c>
      <c r="BD320" s="149">
        <f t="shared" si="858"/>
        <v>0</v>
      </c>
      <c r="BE320" s="149">
        <f t="shared" si="858"/>
        <v>0</v>
      </c>
      <c r="BF320" s="149">
        <f t="shared" si="858"/>
        <v>0</v>
      </c>
      <c r="BG320" s="149">
        <f t="shared" si="858"/>
        <v>0</v>
      </c>
      <c r="BH320" s="149">
        <f t="shared" si="858"/>
        <v>0</v>
      </c>
      <c r="BI320" s="149">
        <f t="shared" si="858"/>
        <v>0</v>
      </c>
      <c r="BJ320" s="149">
        <f t="shared" si="858"/>
        <v>0</v>
      </c>
      <c r="BK320" s="149">
        <f t="shared" si="858"/>
        <v>0</v>
      </c>
      <c r="BL320" s="149">
        <f t="shared" si="858"/>
        <v>0</v>
      </c>
      <c r="BM320" s="149">
        <f t="shared" si="858"/>
        <v>0</v>
      </c>
      <c r="BN320" s="149">
        <f t="shared" si="858"/>
        <v>0</v>
      </c>
      <c r="BO320" s="149">
        <f t="shared" si="858"/>
        <v>0</v>
      </c>
      <c r="BP320" s="149">
        <f t="shared" si="858"/>
        <v>0</v>
      </c>
      <c r="BQ320" s="149">
        <f t="shared" si="858"/>
        <v>0</v>
      </c>
      <c r="BR320" s="149">
        <f t="shared" si="858"/>
        <v>0</v>
      </c>
      <c r="BS320" s="149">
        <f t="shared" si="858"/>
        <v>0</v>
      </c>
      <c r="BT320" s="149">
        <f t="shared" si="858"/>
        <v>0</v>
      </c>
      <c r="BU320" s="149">
        <f t="shared" si="858"/>
        <v>0</v>
      </c>
      <c r="BV320" s="149">
        <f t="shared" si="858"/>
        <v>0</v>
      </c>
      <c r="BW320" s="149">
        <f t="shared" si="858"/>
        <v>0</v>
      </c>
      <c r="BX320" s="149">
        <f t="shared" si="858"/>
        <v>0</v>
      </c>
      <c r="BY320" s="149">
        <f t="shared" si="858"/>
        <v>0</v>
      </c>
      <c r="BZ320" s="149">
        <f t="shared" si="858"/>
        <v>0</v>
      </c>
      <c r="CA320" s="149">
        <f t="shared" si="858"/>
        <v>0</v>
      </c>
      <c r="CB320" s="149">
        <f t="shared" si="858"/>
        <v>0</v>
      </c>
      <c r="CC320" s="149">
        <f t="shared" si="858"/>
        <v>0</v>
      </c>
      <c r="CD320" s="149">
        <f t="shared" si="858"/>
        <v>0</v>
      </c>
      <c r="CE320" s="149">
        <f t="shared" si="858"/>
        <v>0</v>
      </c>
      <c r="CF320" s="149">
        <f t="shared" si="858"/>
        <v>0</v>
      </c>
      <c r="CG320" s="149">
        <f t="shared" ref="CG320:DL320" si="859">ISNUMBER(MATCH(CG$14,$E320:$K320,0))*$D320*CG172</f>
        <v>0</v>
      </c>
      <c r="CH320" s="149">
        <f t="shared" si="859"/>
        <v>0</v>
      </c>
      <c r="CI320" s="149">
        <f t="shared" si="859"/>
        <v>0</v>
      </c>
      <c r="CJ320" s="149">
        <f t="shared" si="859"/>
        <v>0</v>
      </c>
      <c r="CK320" s="149">
        <f t="shared" si="859"/>
        <v>0</v>
      </c>
      <c r="CL320" s="149">
        <f t="shared" si="859"/>
        <v>0</v>
      </c>
      <c r="CM320" s="149">
        <f t="shared" si="859"/>
        <v>0</v>
      </c>
      <c r="CN320" s="149">
        <f t="shared" si="859"/>
        <v>0</v>
      </c>
      <c r="CO320" s="149">
        <f t="shared" si="859"/>
        <v>0</v>
      </c>
      <c r="CP320" s="149">
        <f t="shared" si="859"/>
        <v>0</v>
      </c>
      <c r="CQ320" s="149">
        <f t="shared" si="859"/>
        <v>0</v>
      </c>
      <c r="CR320" s="149">
        <f t="shared" si="859"/>
        <v>0</v>
      </c>
      <c r="CS320" s="149">
        <f t="shared" si="859"/>
        <v>0</v>
      </c>
      <c r="CT320" s="149">
        <f t="shared" si="859"/>
        <v>0</v>
      </c>
      <c r="CU320" s="149">
        <f t="shared" si="859"/>
        <v>0</v>
      </c>
      <c r="CV320" s="149">
        <f t="shared" si="859"/>
        <v>0</v>
      </c>
      <c r="CW320" s="149">
        <f t="shared" si="859"/>
        <v>0</v>
      </c>
      <c r="CX320" s="149">
        <f t="shared" si="859"/>
        <v>0</v>
      </c>
      <c r="CY320" s="149">
        <f t="shared" si="859"/>
        <v>0</v>
      </c>
      <c r="CZ320" s="149">
        <f t="shared" si="859"/>
        <v>0</v>
      </c>
      <c r="DA320" s="149">
        <f t="shared" si="859"/>
        <v>0</v>
      </c>
      <c r="DB320" s="149">
        <f t="shared" si="859"/>
        <v>0</v>
      </c>
      <c r="DC320" s="149">
        <f t="shared" si="859"/>
        <v>0</v>
      </c>
      <c r="DD320" s="149">
        <f t="shared" si="859"/>
        <v>0</v>
      </c>
      <c r="DE320" s="149">
        <f t="shared" si="859"/>
        <v>0</v>
      </c>
      <c r="DF320" s="149">
        <f t="shared" si="859"/>
        <v>0</v>
      </c>
      <c r="DG320" s="149">
        <f t="shared" si="859"/>
        <v>0</v>
      </c>
      <c r="DH320" s="149">
        <f t="shared" si="859"/>
        <v>0</v>
      </c>
      <c r="DI320" s="149">
        <f t="shared" si="859"/>
        <v>0</v>
      </c>
      <c r="DJ320" s="149">
        <f t="shared" si="859"/>
        <v>0</v>
      </c>
      <c r="DK320" s="149">
        <f t="shared" si="859"/>
        <v>0</v>
      </c>
      <c r="DL320" s="149">
        <f t="shared" si="859"/>
        <v>0</v>
      </c>
      <c r="DM320" s="149">
        <f t="shared" ref="DM320:EV320" si="860">ISNUMBER(MATCH(DM$14,$E320:$K320,0))*$D320*DM172</f>
        <v>0</v>
      </c>
      <c r="DN320" s="149">
        <f t="shared" si="860"/>
        <v>0</v>
      </c>
      <c r="DO320" s="149">
        <f t="shared" si="860"/>
        <v>0</v>
      </c>
      <c r="DP320" s="149">
        <f t="shared" si="860"/>
        <v>0</v>
      </c>
      <c r="DQ320" s="149">
        <f t="shared" si="860"/>
        <v>0</v>
      </c>
      <c r="DR320" s="149">
        <f t="shared" si="860"/>
        <v>0</v>
      </c>
      <c r="DS320" s="149">
        <f t="shared" si="860"/>
        <v>0</v>
      </c>
      <c r="DT320" s="149">
        <f t="shared" si="860"/>
        <v>0</v>
      </c>
      <c r="DU320" s="149">
        <f t="shared" si="860"/>
        <v>0</v>
      </c>
      <c r="DV320" s="149">
        <f t="shared" si="860"/>
        <v>0</v>
      </c>
      <c r="DW320" s="149">
        <f t="shared" si="860"/>
        <v>0</v>
      </c>
      <c r="DX320" s="149">
        <f t="shared" si="860"/>
        <v>0</v>
      </c>
      <c r="DY320" s="149">
        <f t="shared" si="860"/>
        <v>0</v>
      </c>
      <c r="DZ320" s="149">
        <f t="shared" si="860"/>
        <v>0</v>
      </c>
      <c r="EA320" s="149">
        <f t="shared" si="860"/>
        <v>0</v>
      </c>
      <c r="EB320" s="149">
        <f t="shared" si="860"/>
        <v>0</v>
      </c>
      <c r="EC320" s="149">
        <f t="shared" si="860"/>
        <v>0</v>
      </c>
      <c r="ED320" s="149">
        <f t="shared" si="860"/>
        <v>0</v>
      </c>
      <c r="EE320" s="149">
        <f t="shared" si="860"/>
        <v>0</v>
      </c>
      <c r="EF320" s="149">
        <f t="shared" si="860"/>
        <v>0</v>
      </c>
      <c r="EG320" s="149">
        <f t="shared" si="860"/>
        <v>0</v>
      </c>
      <c r="EH320" s="149">
        <f t="shared" si="860"/>
        <v>0</v>
      </c>
      <c r="EI320" s="149">
        <f t="shared" si="860"/>
        <v>0</v>
      </c>
      <c r="EJ320" s="149">
        <f t="shared" si="860"/>
        <v>0</v>
      </c>
      <c r="EK320" s="149">
        <f t="shared" si="860"/>
        <v>0</v>
      </c>
      <c r="EL320" s="149">
        <f t="shared" si="860"/>
        <v>0</v>
      </c>
      <c r="EM320" s="149">
        <f t="shared" si="860"/>
        <v>0</v>
      </c>
      <c r="EN320" s="149">
        <f t="shared" si="860"/>
        <v>0</v>
      </c>
      <c r="EO320" s="149">
        <f t="shared" si="860"/>
        <v>0</v>
      </c>
      <c r="EP320" s="149">
        <f t="shared" si="860"/>
        <v>0</v>
      </c>
      <c r="EQ320" s="149">
        <f t="shared" si="860"/>
        <v>0</v>
      </c>
      <c r="ER320" s="149">
        <f t="shared" si="860"/>
        <v>0</v>
      </c>
      <c r="ES320" s="149">
        <f t="shared" si="860"/>
        <v>0</v>
      </c>
      <c r="ET320" s="149">
        <f t="shared" si="860"/>
        <v>0</v>
      </c>
      <c r="EU320" s="149">
        <f t="shared" si="860"/>
        <v>0</v>
      </c>
      <c r="EV320" s="149">
        <f t="shared" si="860"/>
        <v>0</v>
      </c>
      <c r="EW320" s="149">
        <f t="shared" ref="EW320:FB320" si="861">ISNUMBER(MATCH(EW$14,$E320:$K320,0))*$D320*EW172</f>
        <v>0</v>
      </c>
      <c r="EX320" s="149">
        <f t="shared" si="861"/>
        <v>0</v>
      </c>
      <c r="EY320" s="149">
        <f t="shared" si="861"/>
        <v>0</v>
      </c>
      <c r="EZ320" s="149">
        <f t="shared" si="861"/>
        <v>0</v>
      </c>
      <c r="FA320" s="149">
        <f t="shared" si="861"/>
        <v>0</v>
      </c>
      <c r="FB320" s="149">
        <f t="shared" si="861"/>
        <v>0</v>
      </c>
    </row>
    <row r="321" spans="3:158" ht="11.25" hidden="1" customHeight="1" outlineLevel="1" x14ac:dyDescent="0.2">
      <c r="C321" s="294">
        <v>9</v>
      </c>
      <c r="D321" s="226">
        <f t="shared" si="819"/>
        <v>1</v>
      </c>
      <c r="E321" s="289">
        <f t="shared" si="820"/>
        <v>43404</v>
      </c>
      <c r="F321" s="151">
        <f t="shared" si="821"/>
        <v>44012</v>
      </c>
      <c r="G321" s="151">
        <f t="shared" si="821"/>
        <v>44620</v>
      </c>
      <c r="H321" s="151">
        <f t="shared" si="821"/>
        <v>45230</v>
      </c>
      <c r="I321" s="151">
        <f t="shared" si="821"/>
        <v>45838</v>
      </c>
      <c r="J321" s="151">
        <f t="shared" si="821"/>
        <v>46446</v>
      </c>
      <c r="K321" s="151">
        <f t="shared" si="821"/>
        <v>47057</v>
      </c>
      <c r="S321" s="186"/>
      <c r="U321" s="149">
        <f t="shared" ref="U321:AZ321" si="862">ISNUMBER(MATCH(U$14,$E321:$K321,0))*$D321*U173</f>
        <v>0</v>
      </c>
      <c r="V321" s="149">
        <f t="shared" si="862"/>
        <v>0</v>
      </c>
      <c r="W321" s="149">
        <f t="shared" si="862"/>
        <v>0</v>
      </c>
      <c r="X321" s="149">
        <f t="shared" si="862"/>
        <v>0</v>
      </c>
      <c r="Y321" s="149">
        <f t="shared" si="862"/>
        <v>0</v>
      </c>
      <c r="Z321" s="149">
        <f t="shared" si="862"/>
        <v>0</v>
      </c>
      <c r="AA321" s="149">
        <f t="shared" si="862"/>
        <v>0</v>
      </c>
      <c r="AB321" s="149">
        <f t="shared" si="862"/>
        <v>0</v>
      </c>
      <c r="AC321" s="149">
        <f t="shared" si="862"/>
        <v>0</v>
      </c>
      <c r="AD321" s="149">
        <f t="shared" si="862"/>
        <v>0</v>
      </c>
      <c r="AE321" s="149">
        <f t="shared" si="862"/>
        <v>0</v>
      </c>
      <c r="AF321" s="149">
        <f t="shared" si="862"/>
        <v>0</v>
      </c>
      <c r="AG321" s="149">
        <f t="shared" si="862"/>
        <v>0</v>
      </c>
      <c r="AH321" s="149">
        <f t="shared" si="862"/>
        <v>0</v>
      </c>
      <c r="AI321" s="149">
        <f t="shared" si="862"/>
        <v>0</v>
      </c>
      <c r="AJ321" s="149">
        <f t="shared" si="862"/>
        <v>0</v>
      </c>
      <c r="AK321" s="149">
        <f t="shared" si="862"/>
        <v>0</v>
      </c>
      <c r="AL321" s="149">
        <f t="shared" si="862"/>
        <v>0</v>
      </c>
      <c r="AM321" s="149">
        <f t="shared" si="862"/>
        <v>0</v>
      </c>
      <c r="AN321" s="149">
        <f t="shared" si="862"/>
        <v>0</v>
      </c>
      <c r="AO321" s="149">
        <f t="shared" si="862"/>
        <v>0</v>
      </c>
      <c r="AP321" s="149">
        <f t="shared" si="862"/>
        <v>0</v>
      </c>
      <c r="AQ321" s="149">
        <f t="shared" si="862"/>
        <v>0</v>
      </c>
      <c r="AR321" s="149">
        <f t="shared" si="862"/>
        <v>0</v>
      </c>
      <c r="AS321" s="149">
        <f t="shared" si="862"/>
        <v>0</v>
      </c>
      <c r="AT321" s="149">
        <f t="shared" si="862"/>
        <v>0</v>
      </c>
      <c r="AU321" s="149">
        <f t="shared" si="862"/>
        <v>0</v>
      </c>
      <c r="AV321" s="149">
        <f t="shared" si="862"/>
        <v>0</v>
      </c>
      <c r="AW321" s="149">
        <f t="shared" si="862"/>
        <v>0</v>
      </c>
      <c r="AX321" s="149">
        <f t="shared" si="862"/>
        <v>0</v>
      </c>
      <c r="AY321" s="149">
        <f t="shared" si="862"/>
        <v>0</v>
      </c>
      <c r="AZ321" s="149">
        <f t="shared" si="862"/>
        <v>0</v>
      </c>
      <c r="BA321" s="149">
        <f t="shared" ref="BA321:CF321" si="863">ISNUMBER(MATCH(BA$14,$E321:$K321,0))*$D321*BA173</f>
        <v>0</v>
      </c>
      <c r="BB321" s="149">
        <f t="shared" si="863"/>
        <v>0</v>
      </c>
      <c r="BC321" s="149">
        <f t="shared" si="863"/>
        <v>0</v>
      </c>
      <c r="BD321" s="149">
        <f t="shared" si="863"/>
        <v>0</v>
      </c>
      <c r="BE321" s="149">
        <f t="shared" si="863"/>
        <v>0</v>
      </c>
      <c r="BF321" s="149">
        <f t="shared" si="863"/>
        <v>0</v>
      </c>
      <c r="BG321" s="149">
        <f t="shared" si="863"/>
        <v>0</v>
      </c>
      <c r="BH321" s="149">
        <f t="shared" si="863"/>
        <v>0</v>
      </c>
      <c r="BI321" s="149">
        <f t="shared" si="863"/>
        <v>0</v>
      </c>
      <c r="BJ321" s="149">
        <f t="shared" si="863"/>
        <v>0</v>
      </c>
      <c r="BK321" s="149">
        <f t="shared" si="863"/>
        <v>0</v>
      </c>
      <c r="BL321" s="149">
        <f t="shared" si="863"/>
        <v>0</v>
      </c>
      <c r="BM321" s="149">
        <f t="shared" si="863"/>
        <v>0</v>
      </c>
      <c r="BN321" s="149">
        <f t="shared" si="863"/>
        <v>0</v>
      </c>
      <c r="BO321" s="149">
        <f t="shared" si="863"/>
        <v>0</v>
      </c>
      <c r="BP321" s="149">
        <f t="shared" si="863"/>
        <v>0</v>
      </c>
      <c r="BQ321" s="149">
        <f t="shared" si="863"/>
        <v>0</v>
      </c>
      <c r="BR321" s="149">
        <f t="shared" si="863"/>
        <v>0</v>
      </c>
      <c r="BS321" s="149">
        <f t="shared" si="863"/>
        <v>0</v>
      </c>
      <c r="BT321" s="149">
        <f t="shared" si="863"/>
        <v>0</v>
      </c>
      <c r="BU321" s="149">
        <f t="shared" si="863"/>
        <v>0</v>
      </c>
      <c r="BV321" s="149">
        <f t="shared" si="863"/>
        <v>0</v>
      </c>
      <c r="BW321" s="149">
        <f t="shared" si="863"/>
        <v>0</v>
      </c>
      <c r="BX321" s="149">
        <f t="shared" si="863"/>
        <v>0</v>
      </c>
      <c r="BY321" s="149">
        <f t="shared" si="863"/>
        <v>0</v>
      </c>
      <c r="BZ321" s="149">
        <f t="shared" si="863"/>
        <v>0</v>
      </c>
      <c r="CA321" s="149">
        <f t="shared" si="863"/>
        <v>0</v>
      </c>
      <c r="CB321" s="149">
        <f t="shared" si="863"/>
        <v>0</v>
      </c>
      <c r="CC321" s="149">
        <f t="shared" si="863"/>
        <v>0</v>
      </c>
      <c r="CD321" s="149">
        <f t="shared" si="863"/>
        <v>0</v>
      </c>
      <c r="CE321" s="149">
        <f t="shared" si="863"/>
        <v>0</v>
      </c>
      <c r="CF321" s="149">
        <f t="shared" si="863"/>
        <v>0</v>
      </c>
      <c r="CG321" s="149">
        <f t="shared" ref="CG321:DL321" si="864">ISNUMBER(MATCH(CG$14,$E321:$K321,0))*$D321*CG173</f>
        <v>0</v>
      </c>
      <c r="CH321" s="149">
        <f t="shared" si="864"/>
        <v>0</v>
      </c>
      <c r="CI321" s="149">
        <f t="shared" si="864"/>
        <v>0</v>
      </c>
      <c r="CJ321" s="149">
        <f t="shared" si="864"/>
        <v>0</v>
      </c>
      <c r="CK321" s="149">
        <f t="shared" si="864"/>
        <v>0</v>
      </c>
      <c r="CL321" s="149">
        <f t="shared" si="864"/>
        <v>0</v>
      </c>
      <c r="CM321" s="149">
        <f t="shared" si="864"/>
        <v>0</v>
      </c>
      <c r="CN321" s="149">
        <f t="shared" si="864"/>
        <v>0</v>
      </c>
      <c r="CO321" s="149">
        <f t="shared" si="864"/>
        <v>0</v>
      </c>
      <c r="CP321" s="149">
        <f t="shared" si="864"/>
        <v>0</v>
      </c>
      <c r="CQ321" s="149">
        <f t="shared" si="864"/>
        <v>0</v>
      </c>
      <c r="CR321" s="149">
        <f t="shared" si="864"/>
        <v>0</v>
      </c>
      <c r="CS321" s="149">
        <f t="shared" si="864"/>
        <v>0</v>
      </c>
      <c r="CT321" s="149">
        <f t="shared" si="864"/>
        <v>0</v>
      </c>
      <c r="CU321" s="149">
        <f t="shared" si="864"/>
        <v>0</v>
      </c>
      <c r="CV321" s="149">
        <f t="shared" si="864"/>
        <v>0</v>
      </c>
      <c r="CW321" s="149">
        <f t="shared" si="864"/>
        <v>0</v>
      </c>
      <c r="CX321" s="149">
        <f t="shared" si="864"/>
        <v>0</v>
      </c>
      <c r="CY321" s="149">
        <f t="shared" si="864"/>
        <v>0</v>
      </c>
      <c r="CZ321" s="149">
        <f t="shared" si="864"/>
        <v>0</v>
      </c>
      <c r="DA321" s="149">
        <f t="shared" si="864"/>
        <v>0</v>
      </c>
      <c r="DB321" s="149">
        <f t="shared" si="864"/>
        <v>0</v>
      </c>
      <c r="DC321" s="149">
        <f t="shared" si="864"/>
        <v>0</v>
      </c>
      <c r="DD321" s="149">
        <f t="shared" si="864"/>
        <v>0</v>
      </c>
      <c r="DE321" s="149">
        <f t="shared" si="864"/>
        <v>0</v>
      </c>
      <c r="DF321" s="149">
        <f t="shared" si="864"/>
        <v>0</v>
      </c>
      <c r="DG321" s="149">
        <f t="shared" si="864"/>
        <v>0</v>
      </c>
      <c r="DH321" s="149">
        <f t="shared" si="864"/>
        <v>0</v>
      </c>
      <c r="DI321" s="149">
        <f t="shared" si="864"/>
        <v>0</v>
      </c>
      <c r="DJ321" s="149">
        <f t="shared" si="864"/>
        <v>0</v>
      </c>
      <c r="DK321" s="149">
        <f t="shared" si="864"/>
        <v>0</v>
      </c>
      <c r="DL321" s="149">
        <f t="shared" si="864"/>
        <v>0</v>
      </c>
      <c r="DM321" s="149">
        <f t="shared" ref="DM321:EV321" si="865">ISNUMBER(MATCH(DM$14,$E321:$K321,0))*$D321*DM173</f>
        <v>0</v>
      </c>
      <c r="DN321" s="149">
        <f t="shared" si="865"/>
        <v>0</v>
      </c>
      <c r="DO321" s="149">
        <f t="shared" si="865"/>
        <v>0</v>
      </c>
      <c r="DP321" s="149">
        <f t="shared" si="865"/>
        <v>0</v>
      </c>
      <c r="DQ321" s="149">
        <f t="shared" si="865"/>
        <v>0</v>
      </c>
      <c r="DR321" s="149">
        <f t="shared" si="865"/>
        <v>0</v>
      </c>
      <c r="DS321" s="149">
        <f t="shared" si="865"/>
        <v>0</v>
      </c>
      <c r="DT321" s="149">
        <f t="shared" si="865"/>
        <v>0</v>
      </c>
      <c r="DU321" s="149">
        <f t="shared" si="865"/>
        <v>0</v>
      </c>
      <c r="DV321" s="149">
        <f t="shared" si="865"/>
        <v>0</v>
      </c>
      <c r="DW321" s="149">
        <f t="shared" si="865"/>
        <v>0</v>
      </c>
      <c r="DX321" s="149">
        <f t="shared" si="865"/>
        <v>0</v>
      </c>
      <c r="DY321" s="149">
        <f t="shared" si="865"/>
        <v>0</v>
      </c>
      <c r="DZ321" s="149">
        <f t="shared" si="865"/>
        <v>0</v>
      </c>
      <c r="EA321" s="149">
        <f t="shared" si="865"/>
        <v>0</v>
      </c>
      <c r="EB321" s="149">
        <f t="shared" si="865"/>
        <v>0</v>
      </c>
      <c r="EC321" s="149">
        <f t="shared" si="865"/>
        <v>0</v>
      </c>
      <c r="ED321" s="149">
        <f t="shared" si="865"/>
        <v>0</v>
      </c>
      <c r="EE321" s="149">
        <f t="shared" si="865"/>
        <v>0</v>
      </c>
      <c r="EF321" s="149">
        <f t="shared" si="865"/>
        <v>0</v>
      </c>
      <c r="EG321" s="149">
        <f t="shared" si="865"/>
        <v>0</v>
      </c>
      <c r="EH321" s="149">
        <f t="shared" si="865"/>
        <v>0</v>
      </c>
      <c r="EI321" s="149">
        <f t="shared" si="865"/>
        <v>0</v>
      </c>
      <c r="EJ321" s="149">
        <f t="shared" si="865"/>
        <v>0</v>
      </c>
      <c r="EK321" s="149">
        <f t="shared" si="865"/>
        <v>0</v>
      </c>
      <c r="EL321" s="149">
        <f t="shared" si="865"/>
        <v>0</v>
      </c>
      <c r="EM321" s="149">
        <f t="shared" si="865"/>
        <v>0</v>
      </c>
      <c r="EN321" s="149">
        <f t="shared" si="865"/>
        <v>0</v>
      </c>
      <c r="EO321" s="149">
        <f t="shared" si="865"/>
        <v>0</v>
      </c>
      <c r="EP321" s="149">
        <f t="shared" si="865"/>
        <v>0</v>
      </c>
      <c r="EQ321" s="149">
        <f t="shared" si="865"/>
        <v>0</v>
      </c>
      <c r="ER321" s="149">
        <f t="shared" si="865"/>
        <v>0</v>
      </c>
      <c r="ES321" s="149">
        <f t="shared" si="865"/>
        <v>0</v>
      </c>
      <c r="ET321" s="149">
        <f t="shared" si="865"/>
        <v>0</v>
      </c>
      <c r="EU321" s="149">
        <f t="shared" si="865"/>
        <v>0</v>
      </c>
      <c r="EV321" s="149">
        <f t="shared" si="865"/>
        <v>0</v>
      </c>
      <c r="EW321" s="149">
        <f t="shared" ref="EW321:FB321" si="866">ISNUMBER(MATCH(EW$14,$E321:$K321,0))*$D321*EW173</f>
        <v>0</v>
      </c>
      <c r="EX321" s="149">
        <f t="shared" si="866"/>
        <v>0</v>
      </c>
      <c r="EY321" s="149">
        <f t="shared" si="866"/>
        <v>0</v>
      </c>
      <c r="EZ321" s="149">
        <f t="shared" si="866"/>
        <v>0</v>
      </c>
      <c r="FA321" s="149">
        <f t="shared" si="866"/>
        <v>0</v>
      </c>
      <c r="FB321" s="149">
        <f t="shared" si="866"/>
        <v>0</v>
      </c>
    </row>
    <row r="322" spans="3:158" ht="11.25" hidden="1" customHeight="1" outlineLevel="1" x14ac:dyDescent="0.2">
      <c r="C322" s="294">
        <v>10</v>
      </c>
      <c r="D322" s="226">
        <f t="shared" si="819"/>
        <v>1</v>
      </c>
      <c r="E322" s="289">
        <f t="shared" si="820"/>
        <v>43404</v>
      </c>
      <c r="F322" s="151">
        <f t="shared" si="821"/>
        <v>44012</v>
      </c>
      <c r="G322" s="151">
        <f t="shared" si="821"/>
        <v>44620</v>
      </c>
      <c r="H322" s="151">
        <f t="shared" si="821"/>
        <v>45230</v>
      </c>
      <c r="I322" s="151">
        <f t="shared" si="821"/>
        <v>45838</v>
      </c>
      <c r="J322" s="151">
        <f t="shared" si="821"/>
        <v>46446</v>
      </c>
      <c r="K322" s="151">
        <f t="shared" si="821"/>
        <v>47057</v>
      </c>
      <c r="S322" s="186"/>
      <c r="U322" s="149">
        <f t="shared" ref="U322:AZ322" si="867">ISNUMBER(MATCH(U$14,$E322:$K322,0))*$D322*U174</f>
        <v>0</v>
      </c>
      <c r="V322" s="149">
        <f t="shared" si="867"/>
        <v>0</v>
      </c>
      <c r="W322" s="149">
        <f t="shared" si="867"/>
        <v>0</v>
      </c>
      <c r="X322" s="149">
        <f t="shared" si="867"/>
        <v>0</v>
      </c>
      <c r="Y322" s="149">
        <f t="shared" si="867"/>
        <v>0</v>
      </c>
      <c r="Z322" s="149">
        <f t="shared" si="867"/>
        <v>0</v>
      </c>
      <c r="AA322" s="149">
        <f t="shared" si="867"/>
        <v>0</v>
      </c>
      <c r="AB322" s="149">
        <f t="shared" si="867"/>
        <v>0</v>
      </c>
      <c r="AC322" s="149">
        <f t="shared" si="867"/>
        <v>0</v>
      </c>
      <c r="AD322" s="149">
        <f t="shared" si="867"/>
        <v>0</v>
      </c>
      <c r="AE322" s="149">
        <f t="shared" si="867"/>
        <v>0</v>
      </c>
      <c r="AF322" s="149">
        <f t="shared" si="867"/>
        <v>0</v>
      </c>
      <c r="AG322" s="149">
        <f t="shared" si="867"/>
        <v>0</v>
      </c>
      <c r="AH322" s="149">
        <f t="shared" si="867"/>
        <v>0</v>
      </c>
      <c r="AI322" s="149">
        <f t="shared" si="867"/>
        <v>0</v>
      </c>
      <c r="AJ322" s="149">
        <f t="shared" si="867"/>
        <v>0</v>
      </c>
      <c r="AK322" s="149">
        <f t="shared" si="867"/>
        <v>0</v>
      </c>
      <c r="AL322" s="149">
        <f t="shared" si="867"/>
        <v>0</v>
      </c>
      <c r="AM322" s="149">
        <f t="shared" si="867"/>
        <v>0</v>
      </c>
      <c r="AN322" s="149">
        <f t="shared" si="867"/>
        <v>0</v>
      </c>
      <c r="AO322" s="149">
        <f t="shared" si="867"/>
        <v>0</v>
      </c>
      <c r="AP322" s="149">
        <f t="shared" si="867"/>
        <v>0</v>
      </c>
      <c r="AQ322" s="149">
        <f t="shared" si="867"/>
        <v>0</v>
      </c>
      <c r="AR322" s="149">
        <f t="shared" si="867"/>
        <v>0</v>
      </c>
      <c r="AS322" s="149">
        <f t="shared" si="867"/>
        <v>0</v>
      </c>
      <c r="AT322" s="149">
        <f t="shared" si="867"/>
        <v>0</v>
      </c>
      <c r="AU322" s="149">
        <f t="shared" si="867"/>
        <v>0</v>
      </c>
      <c r="AV322" s="149">
        <f t="shared" si="867"/>
        <v>0</v>
      </c>
      <c r="AW322" s="149">
        <f t="shared" si="867"/>
        <v>0</v>
      </c>
      <c r="AX322" s="149">
        <f t="shared" si="867"/>
        <v>0</v>
      </c>
      <c r="AY322" s="149">
        <f t="shared" si="867"/>
        <v>0</v>
      </c>
      <c r="AZ322" s="149">
        <f t="shared" si="867"/>
        <v>0</v>
      </c>
      <c r="BA322" s="149">
        <f t="shared" ref="BA322:CF322" si="868">ISNUMBER(MATCH(BA$14,$E322:$K322,0))*$D322*BA174</f>
        <v>0</v>
      </c>
      <c r="BB322" s="149">
        <f t="shared" si="868"/>
        <v>0</v>
      </c>
      <c r="BC322" s="149">
        <f t="shared" si="868"/>
        <v>0</v>
      </c>
      <c r="BD322" s="149">
        <f t="shared" si="868"/>
        <v>0</v>
      </c>
      <c r="BE322" s="149">
        <f t="shared" si="868"/>
        <v>0</v>
      </c>
      <c r="BF322" s="149">
        <f t="shared" si="868"/>
        <v>0</v>
      </c>
      <c r="BG322" s="149">
        <f t="shared" si="868"/>
        <v>0</v>
      </c>
      <c r="BH322" s="149">
        <f t="shared" si="868"/>
        <v>0</v>
      </c>
      <c r="BI322" s="149">
        <f t="shared" si="868"/>
        <v>0</v>
      </c>
      <c r="BJ322" s="149">
        <f t="shared" si="868"/>
        <v>0</v>
      </c>
      <c r="BK322" s="149">
        <f t="shared" si="868"/>
        <v>0</v>
      </c>
      <c r="BL322" s="149">
        <f t="shared" si="868"/>
        <v>0</v>
      </c>
      <c r="BM322" s="149">
        <f t="shared" si="868"/>
        <v>0</v>
      </c>
      <c r="BN322" s="149">
        <f t="shared" si="868"/>
        <v>0</v>
      </c>
      <c r="BO322" s="149">
        <f t="shared" si="868"/>
        <v>0</v>
      </c>
      <c r="BP322" s="149">
        <f t="shared" si="868"/>
        <v>0</v>
      </c>
      <c r="BQ322" s="149">
        <f t="shared" si="868"/>
        <v>0</v>
      </c>
      <c r="BR322" s="149">
        <f t="shared" si="868"/>
        <v>0</v>
      </c>
      <c r="BS322" s="149">
        <f t="shared" si="868"/>
        <v>0</v>
      </c>
      <c r="BT322" s="149">
        <f t="shared" si="868"/>
        <v>0</v>
      </c>
      <c r="BU322" s="149">
        <f t="shared" si="868"/>
        <v>0</v>
      </c>
      <c r="BV322" s="149">
        <f t="shared" si="868"/>
        <v>0</v>
      </c>
      <c r="BW322" s="149">
        <f t="shared" si="868"/>
        <v>0</v>
      </c>
      <c r="BX322" s="149">
        <f t="shared" si="868"/>
        <v>0</v>
      </c>
      <c r="BY322" s="149">
        <f t="shared" si="868"/>
        <v>0</v>
      </c>
      <c r="BZ322" s="149">
        <f t="shared" si="868"/>
        <v>0</v>
      </c>
      <c r="CA322" s="149">
        <f t="shared" si="868"/>
        <v>0</v>
      </c>
      <c r="CB322" s="149">
        <f t="shared" si="868"/>
        <v>0</v>
      </c>
      <c r="CC322" s="149">
        <f t="shared" si="868"/>
        <v>0</v>
      </c>
      <c r="CD322" s="149">
        <f t="shared" si="868"/>
        <v>0</v>
      </c>
      <c r="CE322" s="149">
        <f t="shared" si="868"/>
        <v>0</v>
      </c>
      <c r="CF322" s="149">
        <f t="shared" si="868"/>
        <v>0</v>
      </c>
      <c r="CG322" s="149">
        <f t="shared" ref="CG322:DL322" si="869">ISNUMBER(MATCH(CG$14,$E322:$K322,0))*$D322*CG174</f>
        <v>0</v>
      </c>
      <c r="CH322" s="149">
        <f t="shared" si="869"/>
        <v>0</v>
      </c>
      <c r="CI322" s="149">
        <f t="shared" si="869"/>
        <v>0</v>
      </c>
      <c r="CJ322" s="149">
        <f t="shared" si="869"/>
        <v>0</v>
      </c>
      <c r="CK322" s="149">
        <f t="shared" si="869"/>
        <v>0</v>
      </c>
      <c r="CL322" s="149">
        <f t="shared" si="869"/>
        <v>0</v>
      </c>
      <c r="CM322" s="149">
        <f t="shared" si="869"/>
        <v>0</v>
      </c>
      <c r="CN322" s="149">
        <f t="shared" si="869"/>
        <v>0</v>
      </c>
      <c r="CO322" s="149">
        <f t="shared" si="869"/>
        <v>0</v>
      </c>
      <c r="CP322" s="149">
        <f t="shared" si="869"/>
        <v>0</v>
      </c>
      <c r="CQ322" s="149">
        <f t="shared" si="869"/>
        <v>0</v>
      </c>
      <c r="CR322" s="149">
        <f t="shared" si="869"/>
        <v>0</v>
      </c>
      <c r="CS322" s="149">
        <f t="shared" si="869"/>
        <v>0</v>
      </c>
      <c r="CT322" s="149">
        <f t="shared" si="869"/>
        <v>0</v>
      </c>
      <c r="CU322" s="149">
        <f t="shared" si="869"/>
        <v>0</v>
      </c>
      <c r="CV322" s="149">
        <f t="shared" si="869"/>
        <v>0</v>
      </c>
      <c r="CW322" s="149">
        <f t="shared" si="869"/>
        <v>0</v>
      </c>
      <c r="CX322" s="149">
        <f t="shared" si="869"/>
        <v>0</v>
      </c>
      <c r="CY322" s="149">
        <f t="shared" si="869"/>
        <v>0</v>
      </c>
      <c r="CZ322" s="149">
        <f t="shared" si="869"/>
        <v>0</v>
      </c>
      <c r="DA322" s="149">
        <f t="shared" si="869"/>
        <v>0</v>
      </c>
      <c r="DB322" s="149">
        <f t="shared" si="869"/>
        <v>0</v>
      </c>
      <c r="DC322" s="149">
        <f t="shared" si="869"/>
        <v>0</v>
      </c>
      <c r="DD322" s="149">
        <f t="shared" si="869"/>
        <v>0</v>
      </c>
      <c r="DE322" s="149">
        <f t="shared" si="869"/>
        <v>0</v>
      </c>
      <c r="DF322" s="149">
        <f t="shared" si="869"/>
        <v>0</v>
      </c>
      <c r="DG322" s="149">
        <f t="shared" si="869"/>
        <v>0</v>
      </c>
      <c r="DH322" s="149">
        <f t="shared" si="869"/>
        <v>0</v>
      </c>
      <c r="DI322" s="149">
        <f t="shared" si="869"/>
        <v>0</v>
      </c>
      <c r="DJ322" s="149">
        <f t="shared" si="869"/>
        <v>0</v>
      </c>
      <c r="DK322" s="149">
        <f t="shared" si="869"/>
        <v>0</v>
      </c>
      <c r="DL322" s="149">
        <f t="shared" si="869"/>
        <v>0</v>
      </c>
      <c r="DM322" s="149">
        <f t="shared" ref="DM322:EV322" si="870">ISNUMBER(MATCH(DM$14,$E322:$K322,0))*$D322*DM174</f>
        <v>0</v>
      </c>
      <c r="DN322" s="149">
        <f t="shared" si="870"/>
        <v>0</v>
      </c>
      <c r="DO322" s="149">
        <f t="shared" si="870"/>
        <v>0</v>
      </c>
      <c r="DP322" s="149">
        <f t="shared" si="870"/>
        <v>0</v>
      </c>
      <c r="DQ322" s="149">
        <f t="shared" si="870"/>
        <v>0</v>
      </c>
      <c r="DR322" s="149">
        <f t="shared" si="870"/>
        <v>0</v>
      </c>
      <c r="DS322" s="149">
        <f t="shared" si="870"/>
        <v>0</v>
      </c>
      <c r="DT322" s="149">
        <f t="shared" si="870"/>
        <v>0</v>
      </c>
      <c r="DU322" s="149">
        <f t="shared" si="870"/>
        <v>0</v>
      </c>
      <c r="DV322" s="149">
        <f t="shared" si="870"/>
        <v>0</v>
      </c>
      <c r="DW322" s="149">
        <f t="shared" si="870"/>
        <v>0</v>
      </c>
      <c r="DX322" s="149">
        <f t="shared" si="870"/>
        <v>0</v>
      </c>
      <c r="DY322" s="149">
        <f t="shared" si="870"/>
        <v>0</v>
      </c>
      <c r="DZ322" s="149">
        <f t="shared" si="870"/>
        <v>0</v>
      </c>
      <c r="EA322" s="149">
        <f t="shared" si="870"/>
        <v>0</v>
      </c>
      <c r="EB322" s="149">
        <f t="shared" si="870"/>
        <v>0</v>
      </c>
      <c r="EC322" s="149">
        <f t="shared" si="870"/>
        <v>0</v>
      </c>
      <c r="ED322" s="149">
        <f t="shared" si="870"/>
        <v>0</v>
      </c>
      <c r="EE322" s="149">
        <f t="shared" si="870"/>
        <v>0</v>
      </c>
      <c r="EF322" s="149">
        <f t="shared" si="870"/>
        <v>0</v>
      </c>
      <c r="EG322" s="149">
        <f t="shared" si="870"/>
        <v>0</v>
      </c>
      <c r="EH322" s="149">
        <f t="shared" si="870"/>
        <v>0</v>
      </c>
      <c r="EI322" s="149">
        <f t="shared" si="870"/>
        <v>0</v>
      </c>
      <c r="EJ322" s="149">
        <f t="shared" si="870"/>
        <v>0</v>
      </c>
      <c r="EK322" s="149">
        <f t="shared" si="870"/>
        <v>0</v>
      </c>
      <c r="EL322" s="149">
        <f t="shared" si="870"/>
        <v>0</v>
      </c>
      <c r="EM322" s="149">
        <f t="shared" si="870"/>
        <v>0</v>
      </c>
      <c r="EN322" s="149">
        <f t="shared" si="870"/>
        <v>0</v>
      </c>
      <c r="EO322" s="149">
        <f t="shared" si="870"/>
        <v>0</v>
      </c>
      <c r="EP322" s="149">
        <f t="shared" si="870"/>
        <v>0</v>
      </c>
      <c r="EQ322" s="149">
        <f t="shared" si="870"/>
        <v>0</v>
      </c>
      <c r="ER322" s="149">
        <f t="shared" si="870"/>
        <v>0</v>
      </c>
      <c r="ES322" s="149">
        <f t="shared" si="870"/>
        <v>0</v>
      </c>
      <c r="ET322" s="149">
        <f t="shared" si="870"/>
        <v>0</v>
      </c>
      <c r="EU322" s="149">
        <f t="shared" si="870"/>
        <v>0</v>
      </c>
      <c r="EV322" s="149">
        <f t="shared" si="870"/>
        <v>0</v>
      </c>
      <c r="EW322" s="149">
        <f t="shared" ref="EW322:FB322" si="871">ISNUMBER(MATCH(EW$14,$E322:$K322,0))*$D322*EW174</f>
        <v>0</v>
      </c>
      <c r="EX322" s="149">
        <f t="shared" si="871"/>
        <v>0</v>
      </c>
      <c r="EY322" s="149">
        <f t="shared" si="871"/>
        <v>0</v>
      </c>
      <c r="EZ322" s="149">
        <f t="shared" si="871"/>
        <v>0</v>
      </c>
      <c r="FA322" s="149">
        <f t="shared" si="871"/>
        <v>0</v>
      </c>
      <c r="FB322" s="149">
        <f t="shared" si="871"/>
        <v>0</v>
      </c>
    </row>
    <row r="323" spans="3:158" ht="11.25" hidden="1" customHeight="1" outlineLevel="1" x14ac:dyDescent="0.2">
      <c r="C323" s="294">
        <v>11</v>
      </c>
      <c r="D323" s="226">
        <f t="shared" si="819"/>
        <v>1</v>
      </c>
      <c r="E323" s="289">
        <f t="shared" si="820"/>
        <v>43404</v>
      </c>
      <c r="F323" s="151">
        <f t="shared" ref="F323:K332" si="872">EOMONTH(E323,$O$316)</f>
        <v>44012</v>
      </c>
      <c r="G323" s="151">
        <f t="shared" si="872"/>
        <v>44620</v>
      </c>
      <c r="H323" s="151">
        <f t="shared" si="872"/>
        <v>45230</v>
      </c>
      <c r="I323" s="151">
        <f t="shared" si="872"/>
        <v>45838</v>
      </c>
      <c r="J323" s="151">
        <f t="shared" si="872"/>
        <v>46446</v>
      </c>
      <c r="K323" s="151">
        <f t="shared" si="872"/>
        <v>47057</v>
      </c>
      <c r="S323" s="186"/>
      <c r="U323" s="149">
        <f t="shared" ref="U323:AZ323" si="873">ISNUMBER(MATCH(U$14,$E323:$K323,0))*$D323*U175</f>
        <v>0</v>
      </c>
      <c r="V323" s="149">
        <f t="shared" si="873"/>
        <v>0</v>
      </c>
      <c r="W323" s="149">
        <f t="shared" si="873"/>
        <v>0</v>
      </c>
      <c r="X323" s="149">
        <f t="shared" si="873"/>
        <v>0</v>
      </c>
      <c r="Y323" s="149">
        <f t="shared" si="873"/>
        <v>0</v>
      </c>
      <c r="Z323" s="149">
        <f t="shared" si="873"/>
        <v>0</v>
      </c>
      <c r="AA323" s="149">
        <f t="shared" si="873"/>
        <v>0</v>
      </c>
      <c r="AB323" s="149">
        <f t="shared" si="873"/>
        <v>0</v>
      </c>
      <c r="AC323" s="149">
        <f t="shared" si="873"/>
        <v>0</v>
      </c>
      <c r="AD323" s="149">
        <f t="shared" si="873"/>
        <v>0</v>
      </c>
      <c r="AE323" s="149">
        <f t="shared" si="873"/>
        <v>0</v>
      </c>
      <c r="AF323" s="149">
        <f t="shared" si="873"/>
        <v>0</v>
      </c>
      <c r="AG323" s="149">
        <f t="shared" si="873"/>
        <v>0</v>
      </c>
      <c r="AH323" s="149">
        <f t="shared" si="873"/>
        <v>0</v>
      </c>
      <c r="AI323" s="149">
        <f t="shared" si="873"/>
        <v>0</v>
      </c>
      <c r="AJ323" s="149">
        <f t="shared" si="873"/>
        <v>0</v>
      </c>
      <c r="AK323" s="149">
        <f t="shared" si="873"/>
        <v>0</v>
      </c>
      <c r="AL323" s="149">
        <f t="shared" si="873"/>
        <v>0</v>
      </c>
      <c r="AM323" s="149">
        <f t="shared" si="873"/>
        <v>0</v>
      </c>
      <c r="AN323" s="149">
        <f t="shared" si="873"/>
        <v>0</v>
      </c>
      <c r="AO323" s="149">
        <f t="shared" si="873"/>
        <v>0</v>
      </c>
      <c r="AP323" s="149">
        <f t="shared" si="873"/>
        <v>0</v>
      </c>
      <c r="AQ323" s="149">
        <f t="shared" si="873"/>
        <v>0</v>
      </c>
      <c r="AR323" s="149">
        <f t="shared" si="873"/>
        <v>0</v>
      </c>
      <c r="AS323" s="149">
        <f t="shared" si="873"/>
        <v>0</v>
      </c>
      <c r="AT323" s="149">
        <f t="shared" si="873"/>
        <v>0</v>
      </c>
      <c r="AU323" s="149">
        <f t="shared" si="873"/>
        <v>0</v>
      </c>
      <c r="AV323" s="149">
        <f t="shared" si="873"/>
        <v>0</v>
      </c>
      <c r="AW323" s="149">
        <f t="shared" si="873"/>
        <v>0</v>
      </c>
      <c r="AX323" s="149">
        <f t="shared" si="873"/>
        <v>0</v>
      </c>
      <c r="AY323" s="149">
        <f t="shared" si="873"/>
        <v>0</v>
      </c>
      <c r="AZ323" s="149">
        <f t="shared" si="873"/>
        <v>0</v>
      </c>
      <c r="BA323" s="149">
        <f t="shared" ref="BA323:CF323" si="874">ISNUMBER(MATCH(BA$14,$E323:$K323,0))*$D323*BA175</f>
        <v>0</v>
      </c>
      <c r="BB323" s="149">
        <f t="shared" si="874"/>
        <v>0</v>
      </c>
      <c r="BC323" s="149">
        <f t="shared" si="874"/>
        <v>0</v>
      </c>
      <c r="BD323" s="149">
        <f t="shared" si="874"/>
        <v>0</v>
      </c>
      <c r="BE323" s="149">
        <f t="shared" si="874"/>
        <v>0</v>
      </c>
      <c r="BF323" s="149">
        <f t="shared" si="874"/>
        <v>0</v>
      </c>
      <c r="BG323" s="149">
        <f t="shared" si="874"/>
        <v>0</v>
      </c>
      <c r="BH323" s="149">
        <f t="shared" si="874"/>
        <v>0</v>
      </c>
      <c r="BI323" s="149">
        <f t="shared" si="874"/>
        <v>0</v>
      </c>
      <c r="BJ323" s="149">
        <f t="shared" si="874"/>
        <v>0</v>
      </c>
      <c r="BK323" s="149">
        <f t="shared" si="874"/>
        <v>0</v>
      </c>
      <c r="BL323" s="149">
        <f t="shared" si="874"/>
        <v>0</v>
      </c>
      <c r="BM323" s="149">
        <f t="shared" si="874"/>
        <v>0</v>
      </c>
      <c r="BN323" s="149">
        <f t="shared" si="874"/>
        <v>0</v>
      </c>
      <c r="BO323" s="149">
        <f t="shared" si="874"/>
        <v>0</v>
      </c>
      <c r="BP323" s="149">
        <f t="shared" si="874"/>
        <v>0</v>
      </c>
      <c r="BQ323" s="149">
        <f t="shared" si="874"/>
        <v>0</v>
      </c>
      <c r="BR323" s="149">
        <f t="shared" si="874"/>
        <v>0</v>
      </c>
      <c r="BS323" s="149">
        <f t="shared" si="874"/>
        <v>0</v>
      </c>
      <c r="BT323" s="149">
        <f t="shared" si="874"/>
        <v>0</v>
      </c>
      <c r="BU323" s="149">
        <f t="shared" si="874"/>
        <v>0</v>
      </c>
      <c r="BV323" s="149">
        <f t="shared" si="874"/>
        <v>0</v>
      </c>
      <c r="BW323" s="149">
        <f t="shared" si="874"/>
        <v>0</v>
      </c>
      <c r="BX323" s="149">
        <f t="shared" si="874"/>
        <v>0</v>
      </c>
      <c r="BY323" s="149">
        <f t="shared" si="874"/>
        <v>0</v>
      </c>
      <c r="BZ323" s="149">
        <f t="shared" si="874"/>
        <v>0</v>
      </c>
      <c r="CA323" s="149">
        <f t="shared" si="874"/>
        <v>0</v>
      </c>
      <c r="CB323" s="149">
        <f t="shared" si="874"/>
        <v>0</v>
      </c>
      <c r="CC323" s="149">
        <f t="shared" si="874"/>
        <v>0</v>
      </c>
      <c r="CD323" s="149">
        <f t="shared" si="874"/>
        <v>0</v>
      </c>
      <c r="CE323" s="149">
        <f t="shared" si="874"/>
        <v>0</v>
      </c>
      <c r="CF323" s="149">
        <f t="shared" si="874"/>
        <v>0</v>
      </c>
      <c r="CG323" s="149">
        <f t="shared" ref="CG323:DL323" si="875">ISNUMBER(MATCH(CG$14,$E323:$K323,0))*$D323*CG175</f>
        <v>0</v>
      </c>
      <c r="CH323" s="149">
        <f t="shared" si="875"/>
        <v>0</v>
      </c>
      <c r="CI323" s="149">
        <f t="shared" si="875"/>
        <v>0</v>
      </c>
      <c r="CJ323" s="149">
        <f t="shared" si="875"/>
        <v>0</v>
      </c>
      <c r="CK323" s="149">
        <f t="shared" si="875"/>
        <v>0</v>
      </c>
      <c r="CL323" s="149">
        <f t="shared" si="875"/>
        <v>0</v>
      </c>
      <c r="CM323" s="149">
        <f t="shared" si="875"/>
        <v>0</v>
      </c>
      <c r="CN323" s="149">
        <f t="shared" si="875"/>
        <v>0</v>
      </c>
      <c r="CO323" s="149">
        <f t="shared" si="875"/>
        <v>0</v>
      </c>
      <c r="CP323" s="149">
        <f t="shared" si="875"/>
        <v>0</v>
      </c>
      <c r="CQ323" s="149">
        <f t="shared" si="875"/>
        <v>0</v>
      </c>
      <c r="CR323" s="149">
        <f t="shared" si="875"/>
        <v>0</v>
      </c>
      <c r="CS323" s="149">
        <f t="shared" si="875"/>
        <v>0</v>
      </c>
      <c r="CT323" s="149">
        <f t="shared" si="875"/>
        <v>0</v>
      </c>
      <c r="CU323" s="149">
        <f t="shared" si="875"/>
        <v>0</v>
      </c>
      <c r="CV323" s="149">
        <f t="shared" si="875"/>
        <v>0</v>
      </c>
      <c r="CW323" s="149">
        <f t="shared" si="875"/>
        <v>0</v>
      </c>
      <c r="CX323" s="149">
        <f t="shared" si="875"/>
        <v>0</v>
      </c>
      <c r="CY323" s="149">
        <f t="shared" si="875"/>
        <v>0</v>
      </c>
      <c r="CZ323" s="149">
        <f t="shared" si="875"/>
        <v>0</v>
      </c>
      <c r="DA323" s="149">
        <f t="shared" si="875"/>
        <v>0</v>
      </c>
      <c r="DB323" s="149">
        <f t="shared" si="875"/>
        <v>0</v>
      </c>
      <c r="DC323" s="149">
        <f t="shared" si="875"/>
        <v>0</v>
      </c>
      <c r="DD323" s="149">
        <f t="shared" si="875"/>
        <v>0</v>
      </c>
      <c r="DE323" s="149">
        <f t="shared" si="875"/>
        <v>0</v>
      </c>
      <c r="DF323" s="149">
        <f t="shared" si="875"/>
        <v>0</v>
      </c>
      <c r="DG323" s="149">
        <f t="shared" si="875"/>
        <v>0</v>
      </c>
      <c r="DH323" s="149">
        <f t="shared" si="875"/>
        <v>0</v>
      </c>
      <c r="DI323" s="149">
        <f t="shared" si="875"/>
        <v>0</v>
      </c>
      <c r="DJ323" s="149">
        <f t="shared" si="875"/>
        <v>0</v>
      </c>
      <c r="DK323" s="149">
        <f t="shared" si="875"/>
        <v>0</v>
      </c>
      <c r="DL323" s="149">
        <f t="shared" si="875"/>
        <v>0</v>
      </c>
      <c r="DM323" s="149">
        <f t="shared" ref="DM323:EV323" si="876">ISNUMBER(MATCH(DM$14,$E323:$K323,0))*$D323*DM175</f>
        <v>0</v>
      </c>
      <c r="DN323" s="149">
        <f t="shared" si="876"/>
        <v>0</v>
      </c>
      <c r="DO323" s="149">
        <f t="shared" si="876"/>
        <v>0</v>
      </c>
      <c r="DP323" s="149">
        <f t="shared" si="876"/>
        <v>0</v>
      </c>
      <c r="DQ323" s="149">
        <f t="shared" si="876"/>
        <v>0</v>
      </c>
      <c r="DR323" s="149">
        <f t="shared" si="876"/>
        <v>0</v>
      </c>
      <c r="DS323" s="149">
        <f t="shared" si="876"/>
        <v>0</v>
      </c>
      <c r="DT323" s="149">
        <f t="shared" si="876"/>
        <v>0</v>
      </c>
      <c r="DU323" s="149">
        <f t="shared" si="876"/>
        <v>0</v>
      </c>
      <c r="DV323" s="149">
        <f t="shared" si="876"/>
        <v>0</v>
      </c>
      <c r="DW323" s="149">
        <f t="shared" si="876"/>
        <v>0</v>
      </c>
      <c r="DX323" s="149">
        <f t="shared" si="876"/>
        <v>0</v>
      </c>
      <c r="DY323" s="149">
        <f t="shared" si="876"/>
        <v>0</v>
      </c>
      <c r="DZ323" s="149">
        <f t="shared" si="876"/>
        <v>0</v>
      </c>
      <c r="EA323" s="149">
        <f t="shared" si="876"/>
        <v>0</v>
      </c>
      <c r="EB323" s="149">
        <f t="shared" si="876"/>
        <v>0</v>
      </c>
      <c r="EC323" s="149">
        <f t="shared" si="876"/>
        <v>0</v>
      </c>
      <c r="ED323" s="149">
        <f t="shared" si="876"/>
        <v>0</v>
      </c>
      <c r="EE323" s="149">
        <f t="shared" si="876"/>
        <v>0</v>
      </c>
      <c r="EF323" s="149">
        <f t="shared" si="876"/>
        <v>0</v>
      </c>
      <c r="EG323" s="149">
        <f t="shared" si="876"/>
        <v>0</v>
      </c>
      <c r="EH323" s="149">
        <f t="shared" si="876"/>
        <v>0</v>
      </c>
      <c r="EI323" s="149">
        <f t="shared" si="876"/>
        <v>0</v>
      </c>
      <c r="EJ323" s="149">
        <f t="shared" si="876"/>
        <v>0</v>
      </c>
      <c r="EK323" s="149">
        <f t="shared" si="876"/>
        <v>0</v>
      </c>
      <c r="EL323" s="149">
        <f t="shared" si="876"/>
        <v>0</v>
      </c>
      <c r="EM323" s="149">
        <f t="shared" si="876"/>
        <v>0</v>
      </c>
      <c r="EN323" s="149">
        <f t="shared" si="876"/>
        <v>0</v>
      </c>
      <c r="EO323" s="149">
        <f t="shared" si="876"/>
        <v>0</v>
      </c>
      <c r="EP323" s="149">
        <f t="shared" si="876"/>
        <v>0</v>
      </c>
      <c r="EQ323" s="149">
        <f t="shared" si="876"/>
        <v>0</v>
      </c>
      <c r="ER323" s="149">
        <f t="shared" si="876"/>
        <v>0</v>
      </c>
      <c r="ES323" s="149">
        <f t="shared" si="876"/>
        <v>0</v>
      </c>
      <c r="ET323" s="149">
        <f t="shared" si="876"/>
        <v>0</v>
      </c>
      <c r="EU323" s="149">
        <f t="shared" si="876"/>
        <v>0</v>
      </c>
      <c r="EV323" s="149">
        <f t="shared" si="876"/>
        <v>0</v>
      </c>
      <c r="EW323" s="149">
        <f t="shared" ref="EW323:FB323" si="877">ISNUMBER(MATCH(EW$14,$E323:$K323,0))*$D323*EW175</f>
        <v>0</v>
      </c>
      <c r="EX323" s="149">
        <f t="shared" si="877"/>
        <v>0</v>
      </c>
      <c r="EY323" s="149">
        <f t="shared" si="877"/>
        <v>0</v>
      </c>
      <c r="EZ323" s="149">
        <f t="shared" si="877"/>
        <v>0</v>
      </c>
      <c r="FA323" s="149">
        <f t="shared" si="877"/>
        <v>0</v>
      </c>
      <c r="FB323" s="149">
        <f t="shared" si="877"/>
        <v>0</v>
      </c>
    </row>
    <row r="324" spans="3:158" ht="11.25" hidden="1" customHeight="1" outlineLevel="1" x14ac:dyDescent="0.2">
      <c r="C324" s="294">
        <v>12</v>
      </c>
      <c r="D324" s="226">
        <f t="shared" si="819"/>
        <v>1</v>
      </c>
      <c r="E324" s="289">
        <f t="shared" si="820"/>
        <v>43404</v>
      </c>
      <c r="F324" s="151">
        <f t="shared" si="872"/>
        <v>44012</v>
      </c>
      <c r="G324" s="151">
        <f t="shared" si="872"/>
        <v>44620</v>
      </c>
      <c r="H324" s="151">
        <f t="shared" si="872"/>
        <v>45230</v>
      </c>
      <c r="I324" s="151">
        <f t="shared" si="872"/>
        <v>45838</v>
      </c>
      <c r="J324" s="151">
        <f t="shared" si="872"/>
        <v>46446</v>
      </c>
      <c r="K324" s="151">
        <f t="shared" si="872"/>
        <v>47057</v>
      </c>
      <c r="S324" s="186"/>
      <c r="U324" s="149">
        <f t="shared" ref="U324:AZ324" si="878">ISNUMBER(MATCH(U$14,$E324:$K324,0))*$D324*U176</f>
        <v>0</v>
      </c>
      <c r="V324" s="149">
        <f t="shared" si="878"/>
        <v>0</v>
      </c>
      <c r="W324" s="149">
        <f t="shared" si="878"/>
        <v>0</v>
      </c>
      <c r="X324" s="149">
        <f t="shared" si="878"/>
        <v>0</v>
      </c>
      <c r="Y324" s="149">
        <f t="shared" si="878"/>
        <v>0</v>
      </c>
      <c r="Z324" s="149">
        <f t="shared" si="878"/>
        <v>0</v>
      </c>
      <c r="AA324" s="149">
        <f t="shared" si="878"/>
        <v>0</v>
      </c>
      <c r="AB324" s="149">
        <f t="shared" si="878"/>
        <v>0</v>
      </c>
      <c r="AC324" s="149">
        <f t="shared" si="878"/>
        <v>0</v>
      </c>
      <c r="AD324" s="149">
        <f t="shared" si="878"/>
        <v>0</v>
      </c>
      <c r="AE324" s="149">
        <f t="shared" si="878"/>
        <v>0</v>
      </c>
      <c r="AF324" s="149">
        <f t="shared" si="878"/>
        <v>0</v>
      </c>
      <c r="AG324" s="149">
        <f t="shared" si="878"/>
        <v>0</v>
      </c>
      <c r="AH324" s="149">
        <f t="shared" si="878"/>
        <v>0</v>
      </c>
      <c r="AI324" s="149">
        <f t="shared" si="878"/>
        <v>0</v>
      </c>
      <c r="AJ324" s="149">
        <f t="shared" si="878"/>
        <v>0</v>
      </c>
      <c r="AK324" s="149">
        <f t="shared" si="878"/>
        <v>0</v>
      </c>
      <c r="AL324" s="149">
        <f t="shared" si="878"/>
        <v>0</v>
      </c>
      <c r="AM324" s="149">
        <f t="shared" si="878"/>
        <v>0</v>
      </c>
      <c r="AN324" s="149">
        <f t="shared" si="878"/>
        <v>0</v>
      </c>
      <c r="AO324" s="149">
        <f t="shared" si="878"/>
        <v>0</v>
      </c>
      <c r="AP324" s="149">
        <f t="shared" si="878"/>
        <v>0</v>
      </c>
      <c r="AQ324" s="149">
        <f t="shared" si="878"/>
        <v>0</v>
      </c>
      <c r="AR324" s="149">
        <f t="shared" si="878"/>
        <v>0</v>
      </c>
      <c r="AS324" s="149">
        <f t="shared" si="878"/>
        <v>0</v>
      </c>
      <c r="AT324" s="149">
        <f t="shared" si="878"/>
        <v>0</v>
      </c>
      <c r="AU324" s="149">
        <f t="shared" si="878"/>
        <v>0</v>
      </c>
      <c r="AV324" s="149">
        <f t="shared" si="878"/>
        <v>0</v>
      </c>
      <c r="AW324" s="149">
        <f t="shared" si="878"/>
        <v>0</v>
      </c>
      <c r="AX324" s="149">
        <f t="shared" si="878"/>
        <v>0</v>
      </c>
      <c r="AY324" s="149">
        <f t="shared" si="878"/>
        <v>0</v>
      </c>
      <c r="AZ324" s="149">
        <f t="shared" si="878"/>
        <v>0</v>
      </c>
      <c r="BA324" s="149">
        <f t="shared" ref="BA324:CF324" si="879">ISNUMBER(MATCH(BA$14,$E324:$K324,0))*$D324*BA176</f>
        <v>0</v>
      </c>
      <c r="BB324" s="149">
        <f t="shared" si="879"/>
        <v>0</v>
      </c>
      <c r="BC324" s="149">
        <f t="shared" si="879"/>
        <v>0</v>
      </c>
      <c r="BD324" s="149">
        <f t="shared" si="879"/>
        <v>0</v>
      </c>
      <c r="BE324" s="149">
        <f t="shared" si="879"/>
        <v>0</v>
      </c>
      <c r="BF324" s="149">
        <f t="shared" si="879"/>
        <v>0</v>
      </c>
      <c r="BG324" s="149">
        <f t="shared" si="879"/>
        <v>0</v>
      </c>
      <c r="BH324" s="149">
        <f t="shared" si="879"/>
        <v>0</v>
      </c>
      <c r="BI324" s="149">
        <f t="shared" si="879"/>
        <v>0</v>
      </c>
      <c r="BJ324" s="149">
        <f t="shared" si="879"/>
        <v>0</v>
      </c>
      <c r="BK324" s="149">
        <f t="shared" si="879"/>
        <v>0</v>
      </c>
      <c r="BL324" s="149">
        <f t="shared" si="879"/>
        <v>0</v>
      </c>
      <c r="BM324" s="149">
        <f t="shared" si="879"/>
        <v>0</v>
      </c>
      <c r="BN324" s="149">
        <f t="shared" si="879"/>
        <v>0</v>
      </c>
      <c r="BO324" s="149">
        <f t="shared" si="879"/>
        <v>0</v>
      </c>
      <c r="BP324" s="149">
        <f t="shared" si="879"/>
        <v>0</v>
      </c>
      <c r="BQ324" s="149">
        <f t="shared" si="879"/>
        <v>0</v>
      </c>
      <c r="BR324" s="149">
        <f t="shared" si="879"/>
        <v>0</v>
      </c>
      <c r="BS324" s="149">
        <f t="shared" si="879"/>
        <v>0</v>
      </c>
      <c r="BT324" s="149">
        <f t="shared" si="879"/>
        <v>0</v>
      </c>
      <c r="BU324" s="149">
        <f t="shared" si="879"/>
        <v>0</v>
      </c>
      <c r="BV324" s="149">
        <f t="shared" si="879"/>
        <v>0</v>
      </c>
      <c r="BW324" s="149">
        <f t="shared" si="879"/>
        <v>0</v>
      </c>
      <c r="BX324" s="149">
        <f t="shared" si="879"/>
        <v>0</v>
      </c>
      <c r="BY324" s="149">
        <f t="shared" si="879"/>
        <v>0</v>
      </c>
      <c r="BZ324" s="149">
        <f t="shared" si="879"/>
        <v>0</v>
      </c>
      <c r="CA324" s="149">
        <f t="shared" si="879"/>
        <v>0</v>
      </c>
      <c r="CB324" s="149">
        <f t="shared" si="879"/>
        <v>0</v>
      </c>
      <c r="CC324" s="149">
        <f t="shared" si="879"/>
        <v>0</v>
      </c>
      <c r="CD324" s="149">
        <f t="shared" si="879"/>
        <v>0</v>
      </c>
      <c r="CE324" s="149">
        <f t="shared" si="879"/>
        <v>0</v>
      </c>
      <c r="CF324" s="149">
        <f t="shared" si="879"/>
        <v>0</v>
      </c>
      <c r="CG324" s="149">
        <f t="shared" ref="CG324:DL324" si="880">ISNUMBER(MATCH(CG$14,$E324:$K324,0))*$D324*CG176</f>
        <v>0</v>
      </c>
      <c r="CH324" s="149">
        <f t="shared" si="880"/>
        <v>0</v>
      </c>
      <c r="CI324" s="149">
        <f t="shared" si="880"/>
        <v>0</v>
      </c>
      <c r="CJ324" s="149">
        <f t="shared" si="880"/>
        <v>0</v>
      </c>
      <c r="CK324" s="149">
        <f t="shared" si="880"/>
        <v>0</v>
      </c>
      <c r="CL324" s="149">
        <f t="shared" si="880"/>
        <v>0</v>
      </c>
      <c r="CM324" s="149">
        <f t="shared" si="880"/>
        <v>0</v>
      </c>
      <c r="CN324" s="149">
        <f t="shared" si="880"/>
        <v>0</v>
      </c>
      <c r="CO324" s="149">
        <f t="shared" si="880"/>
        <v>0</v>
      </c>
      <c r="CP324" s="149">
        <f t="shared" si="880"/>
        <v>0</v>
      </c>
      <c r="CQ324" s="149">
        <f t="shared" si="880"/>
        <v>0</v>
      </c>
      <c r="CR324" s="149">
        <f t="shared" si="880"/>
        <v>0</v>
      </c>
      <c r="CS324" s="149">
        <f t="shared" si="880"/>
        <v>0</v>
      </c>
      <c r="CT324" s="149">
        <f t="shared" si="880"/>
        <v>0</v>
      </c>
      <c r="CU324" s="149">
        <f t="shared" si="880"/>
        <v>0</v>
      </c>
      <c r="CV324" s="149">
        <f t="shared" si="880"/>
        <v>0</v>
      </c>
      <c r="CW324" s="149">
        <f t="shared" si="880"/>
        <v>0</v>
      </c>
      <c r="CX324" s="149">
        <f t="shared" si="880"/>
        <v>0</v>
      </c>
      <c r="CY324" s="149">
        <f t="shared" si="880"/>
        <v>0</v>
      </c>
      <c r="CZ324" s="149">
        <f t="shared" si="880"/>
        <v>0</v>
      </c>
      <c r="DA324" s="149">
        <f t="shared" si="880"/>
        <v>0</v>
      </c>
      <c r="DB324" s="149">
        <f t="shared" si="880"/>
        <v>0</v>
      </c>
      <c r="DC324" s="149">
        <f t="shared" si="880"/>
        <v>0</v>
      </c>
      <c r="DD324" s="149">
        <f t="shared" si="880"/>
        <v>0</v>
      </c>
      <c r="DE324" s="149">
        <f t="shared" si="880"/>
        <v>0</v>
      </c>
      <c r="DF324" s="149">
        <f t="shared" si="880"/>
        <v>0</v>
      </c>
      <c r="DG324" s="149">
        <f t="shared" si="880"/>
        <v>0</v>
      </c>
      <c r="DH324" s="149">
        <f t="shared" si="880"/>
        <v>0</v>
      </c>
      <c r="DI324" s="149">
        <f t="shared" si="880"/>
        <v>0</v>
      </c>
      <c r="DJ324" s="149">
        <f t="shared" si="880"/>
        <v>0</v>
      </c>
      <c r="DK324" s="149">
        <f t="shared" si="880"/>
        <v>0</v>
      </c>
      <c r="DL324" s="149">
        <f t="shared" si="880"/>
        <v>0</v>
      </c>
      <c r="DM324" s="149">
        <f t="shared" ref="DM324:EV324" si="881">ISNUMBER(MATCH(DM$14,$E324:$K324,0))*$D324*DM176</f>
        <v>0</v>
      </c>
      <c r="DN324" s="149">
        <f t="shared" si="881"/>
        <v>0</v>
      </c>
      <c r="DO324" s="149">
        <f t="shared" si="881"/>
        <v>0</v>
      </c>
      <c r="DP324" s="149">
        <f t="shared" si="881"/>
        <v>0</v>
      </c>
      <c r="DQ324" s="149">
        <f t="shared" si="881"/>
        <v>0</v>
      </c>
      <c r="DR324" s="149">
        <f t="shared" si="881"/>
        <v>0</v>
      </c>
      <c r="DS324" s="149">
        <f t="shared" si="881"/>
        <v>0</v>
      </c>
      <c r="DT324" s="149">
        <f t="shared" si="881"/>
        <v>0</v>
      </c>
      <c r="DU324" s="149">
        <f t="shared" si="881"/>
        <v>0</v>
      </c>
      <c r="DV324" s="149">
        <f t="shared" si="881"/>
        <v>0</v>
      </c>
      <c r="DW324" s="149">
        <f t="shared" si="881"/>
        <v>0</v>
      </c>
      <c r="DX324" s="149">
        <f t="shared" si="881"/>
        <v>0</v>
      </c>
      <c r="DY324" s="149">
        <f t="shared" si="881"/>
        <v>0</v>
      </c>
      <c r="DZ324" s="149">
        <f t="shared" si="881"/>
        <v>0</v>
      </c>
      <c r="EA324" s="149">
        <f t="shared" si="881"/>
        <v>0</v>
      </c>
      <c r="EB324" s="149">
        <f t="shared" si="881"/>
        <v>0</v>
      </c>
      <c r="EC324" s="149">
        <f t="shared" si="881"/>
        <v>0</v>
      </c>
      <c r="ED324" s="149">
        <f t="shared" si="881"/>
        <v>0</v>
      </c>
      <c r="EE324" s="149">
        <f t="shared" si="881"/>
        <v>0</v>
      </c>
      <c r="EF324" s="149">
        <f t="shared" si="881"/>
        <v>0</v>
      </c>
      <c r="EG324" s="149">
        <f t="shared" si="881"/>
        <v>0</v>
      </c>
      <c r="EH324" s="149">
        <f t="shared" si="881"/>
        <v>0</v>
      </c>
      <c r="EI324" s="149">
        <f t="shared" si="881"/>
        <v>0</v>
      </c>
      <c r="EJ324" s="149">
        <f t="shared" si="881"/>
        <v>0</v>
      </c>
      <c r="EK324" s="149">
        <f t="shared" si="881"/>
        <v>0</v>
      </c>
      <c r="EL324" s="149">
        <f t="shared" si="881"/>
        <v>0</v>
      </c>
      <c r="EM324" s="149">
        <f t="shared" si="881"/>
        <v>0</v>
      </c>
      <c r="EN324" s="149">
        <f t="shared" si="881"/>
        <v>0</v>
      </c>
      <c r="EO324" s="149">
        <f t="shared" si="881"/>
        <v>0</v>
      </c>
      <c r="EP324" s="149">
        <f t="shared" si="881"/>
        <v>0</v>
      </c>
      <c r="EQ324" s="149">
        <f t="shared" si="881"/>
        <v>0</v>
      </c>
      <c r="ER324" s="149">
        <f t="shared" si="881"/>
        <v>0</v>
      </c>
      <c r="ES324" s="149">
        <f t="shared" si="881"/>
        <v>0</v>
      </c>
      <c r="ET324" s="149">
        <f t="shared" si="881"/>
        <v>0</v>
      </c>
      <c r="EU324" s="149">
        <f t="shared" si="881"/>
        <v>0</v>
      </c>
      <c r="EV324" s="149">
        <f t="shared" si="881"/>
        <v>0</v>
      </c>
      <c r="EW324" s="149">
        <f t="shared" ref="EW324:FB324" si="882">ISNUMBER(MATCH(EW$14,$E324:$K324,0))*$D324*EW176</f>
        <v>0</v>
      </c>
      <c r="EX324" s="149">
        <f t="shared" si="882"/>
        <v>0</v>
      </c>
      <c r="EY324" s="149">
        <f t="shared" si="882"/>
        <v>0</v>
      </c>
      <c r="EZ324" s="149">
        <f t="shared" si="882"/>
        <v>0</v>
      </c>
      <c r="FA324" s="149">
        <f t="shared" si="882"/>
        <v>0</v>
      </c>
      <c r="FB324" s="149">
        <f t="shared" si="882"/>
        <v>0</v>
      </c>
    </row>
    <row r="325" spans="3:158" ht="11.25" hidden="1" customHeight="1" outlineLevel="1" x14ac:dyDescent="0.2">
      <c r="C325" s="294">
        <v>13</v>
      </c>
      <c r="D325" s="226">
        <f t="shared" si="819"/>
        <v>1</v>
      </c>
      <c r="E325" s="289">
        <f t="shared" si="820"/>
        <v>43404</v>
      </c>
      <c r="F325" s="151">
        <f t="shared" si="872"/>
        <v>44012</v>
      </c>
      <c r="G325" s="151">
        <f t="shared" si="872"/>
        <v>44620</v>
      </c>
      <c r="H325" s="151">
        <f t="shared" si="872"/>
        <v>45230</v>
      </c>
      <c r="I325" s="151">
        <f t="shared" si="872"/>
        <v>45838</v>
      </c>
      <c r="J325" s="151">
        <f t="shared" si="872"/>
        <v>46446</v>
      </c>
      <c r="K325" s="151">
        <f t="shared" si="872"/>
        <v>47057</v>
      </c>
      <c r="S325" s="186"/>
      <c r="U325" s="149">
        <f t="shared" ref="U325:AZ325" si="883">ISNUMBER(MATCH(U$14,$E325:$K325,0))*$D325*U177</f>
        <v>0</v>
      </c>
      <c r="V325" s="149">
        <f t="shared" si="883"/>
        <v>0</v>
      </c>
      <c r="W325" s="149">
        <f t="shared" si="883"/>
        <v>0</v>
      </c>
      <c r="X325" s="149">
        <f t="shared" si="883"/>
        <v>0</v>
      </c>
      <c r="Y325" s="149">
        <f t="shared" si="883"/>
        <v>0</v>
      </c>
      <c r="Z325" s="149">
        <f t="shared" si="883"/>
        <v>0</v>
      </c>
      <c r="AA325" s="149">
        <f t="shared" si="883"/>
        <v>0</v>
      </c>
      <c r="AB325" s="149">
        <f t="shared" si="883"/>
        <v>0</v>
      </c>
      <c r="AC325" s="149">
        <f t="shared" si="883"/>
        <v>0</v>
      </c>
      <c r="AD325" s="149">
        <f t="shared" si="883"/>
        <v>0</v>
      </c>
      <c r="AE325" s="149">
        <f t="shared" si="883"/>
        <v>0</v>
      </c>
      <c r="AF325" s="149">
        <f t="shared" si="883"/>
        <v>0</v>
      </c>
      <c r="AG325" s="149">
        <f t="shared" si="883"/>
        <v>0</v>
      </c>
      <c r="AH325" s="149">
        <f t="shared" si="883"/>
        <v>0</v>
      </c>
      <c r="AI325" s="149">
        <f t="shared" si="883"/>
        <v>0</v>
      </c>
      <c r="AJ325" s="149">
        <f t="shared" si="883"/>
        <v>0</v>
      </c>
      <c r="AK325" s="149">
        <f t="shared" si="883"/>
        <v>0</v>
      </c>
      <c r="AL325" s="149">
        <f t="shared" si="883"/>
        <v>0</v>
      </c>
      <c r="AM325" s="149">
        <f t="shared" si="883"/>
        <v>0</v>
      </c>
      <c r="AN325" s="149">
        <f t="shared" si="883"/>
        <v>0</v>
      </c>
      <c r="AO325" s="149">
        <f t="shared" si="883"/>
        <v>0</v>
      </c>
      <c r="AP325" s="149">
        <f t="shared" si="883"/>
        <v>0</v>
      </c>
      <c r="AQ325" s="149">
        <f t="shared" si="883"/>
        <v>0</v>
      </c>
      <c r="AR325" s="149">
        <f t="shared" si="883"/>
        <v>0</v>
      </c>
      <c r="AS325" s="149">
        <f t="shared" si="883"/>
        <v>0</v>
      </c>
      <c r="AT325" s="149">
        <f t="shared" si="883"/>
        <v>0</v>
      </c>
      <c r="AU325" s="149">
        <f t="shared" si="883"/>
        <v>0</v>
      </c>
      <c r="AV325" s="149">
        <f t="shared" si="883"/>
        <v>0</v>
      </c>
      <c r="AW325" s="149">
        <f t="shared" si="883"/>
        <v>0</v>
      </c>
      <c r="AX325" s="149">
        <f t="shared" si="883"/>
        <v>0</v>
      </c>
      <c r="AY325" s="149">
        <f t="shared" si="883"/>
        <v>0</v>
      </c>
      <c r="AZ325" s="149">
        <f t="shared" si="883"/>
        <v>0</v>
      </c>
      <c r="BA325" s="149">
        <f t="shared" ref="BA325:CF325" si="884">ISNUMBER(MATCH(BA$14,$E325:$K325,0))*$D325*BA177</f>
        <v>0</v>
      </c>
      <c r="BB325" s="149">
        <f t="shared" si="884"/>
        <v>0</v>
      </c>
      <c r="BC325" s="149">
        <f t="shared" si="884"/>
        <v>0</v>
      </c>
      <c r="BD325" s="149">
        <f t="shared" si="884"/>
        <v>0</v>
      </c>
      <c r="BE325" s="149">
        <f t="shared" si="884"/>
        <v>0</v>
      </c>
      <c r="BF325" s="149">
        <f t="shared" si="884"/>
        <v>0</v>
      </c>
      <c r="BG325" s="149">
        <f t="shared" si="884"/>
        <v>0</v>
      </c>
      <c r="BH325" s="149">
        <f t="shared" si="884"/>
        <v>0</v>
      </c>
      <c r="BI325" s="149">
        <f t="shared" si="884"/>
        <v>0</v>
      </c>
      <c r="BJ325" s="149">
        <f t="shared" si="884"/>
        <v>0</v>
      </c>
      <c r="BK325" s="149">
        <f t="shared" si="884"/>
        <v>0</v>
      </c>
      <c r="BL325" s="149">
        <f t="shared" si="884"/>
        <v>0</v>
      </c>
      <c r="BM325" s="149">
        <f t="shared" si="884"/>
        <v>0</v>
      </c>
      <c r="BN325" s="149">
        <f t="shared" si="884"/>
        <v>0</v>
      </c>
      <c r="BO325" s="149">
        <f t="shared" si="884"/>
        <v>0</v>
      </c>
      <c r="BP325" s="149">
        <f t="shared" si="884"/>
        <v>0</v>
      </c>
      <c r="BQ325" s="149">
        <f t="shared" si="884"/>
        <v>0</v>
      </c>
      <c r="BR325" s="149">
        <f t="shared" si="884"/>
        <v>0</v>
      </c>
      <c r="BS325" s="149">
        <f t="shared" si="884"/>
        <v>0</v>
      </c>
      <c r="BT325" s="149">
        <f t="shared" si="884"/>
        <v>0</v>
      </c>
      <c r="BU325" s="149">
        <f t="shared" si="884"/>
        <v>0</v>
      </c>
      <c r="BV325" s="149">
        <f t="shared" si="884"/>
        <v>0</v>
      </c>
      <c r="BW325" s="149">
        <f t="shared" si="884"/>
        <v>0</v>
      </c>
      <c r="BX325" s="149">
        <f t="shared" si="884"/>
        <v>0</v>
      </c>
      <c r="BY325" s="149">
        <f t="shared" si="884"/>
        <v>0</v>
      </c>
      <c r="BZ325" s="149">
        <f t="shared" si="884"/>
        <v>0</v>
      </c>
      <c r="CA325" s="149">
        <f t="shared" si="884"/>
        <v>0</v>
      </c>
      <c r="CB325" s="149">
        <f t="shared" si="884"/>
        <v>0</v>
      </c>
      <c r="CC325" s="149">
        <f t="shared" si="884"/>
        <v>0</v>
      </c>
      <c r="CD325" s="149">
        <f t="shared" si="884"/>
        <v>0</v>
      </c>
      <c r="CE325" s="149">
        <f t="shared" si="884"/>
        <v>0</v>
      </c>
      <c r="CF325" s="149">
        <f t="shared" si="884"/>
        <v>0</v>
      </c>
      <c r="CG325" s="149">
        <f t="shared" ref="CG325:DL325" si="885">ISNUMBER(MATCH(CG$14,$E325:$K325,0))*$D325*CG177</f>
        <v>0</v>
      </c>
      <c r="CH325" s="149">
        <f t="shared" si="885"/>
        <v>0</v>
      </c>
      <c r="CI325" s="149">
        <f t="shared" si="885"/>
        <v>0</v>
      </c>
      <c r="CJ325" s="149">
        <f t="shared" si="885"/>
        <v>0</v>
      </c>
      <c r="CK325" s="149">
        <f t="shared" si="885"/>
        <v>0</v>
      </c>
      <c r="CL325" s="149">
        <f t="shared" si="885"/>
        <v>0</v>
      </c>
      <c r="CM325" s="149">
        <f t="shared" si="885"/>
        <v>0</v>
      </c>
      <c r="CN325" s="149">
        <f t="shared" si="885"/>
        <v>0</v>
      </c>
      <c r="CO325" s="149">
        <f t="shared" si="885"/>
        <v>0</v>
      </c>
      <c r="CP325" s="149">
        <f t="shared" si="885"/>
        <v>0</v>
      </c>
      <c r="CQ325" s="149">
        <f t="shared" si="885"/>
        <v>0</v>
      </c>
      <c r="CR325" s="149">
        <f t="shared" si="885"/>
        <v>0</v>
      </c>
      <c r="CS325" s="149">
        <f t="shared" si="885"/>
        <v>0</v>
      </c>
      <c r="CT325" s="149">
        <f t="shared" si="885"/>
        <v>0</v>
      </c>
      <c r="CU325" s="149">
        <f t="shared" si="885"/>
        <v>0</v>
      </c>
      <c r="CV325" s="149">
        <f t="shared" si="885"/>
        <v>0</v>
      </c>
      <c r="CW325" s="149">
        <f t="shared" si="885"/>
        <v>0</v>
      </c>
      <c r="CX325" s="149">
        <f t="shared" si="885"/>
        <v>0</v>
      </c>
      <c r="CY325" s="149">
        <f t="shared" si="885"/>
        <v>0</v>
      </c>
      <c r="CZ325" s="149">
        <f t="shared" si="885"/>
        <v>0</v>
      </c>
      <c r="DA325" s="149">
        <f t="shared" si="885"/>
        <v>0</v>
      </c>
      <c r="DB325" s="149">
        <f t="shared" si="885"/>
        <v>0</v>
      </c>
      <c r="DC325" s="149">
        <f t="shared" si="885"/>
        <v>0</v>
      </c>
      <c r="DD325" s="149">
        <f t="shared" si="885"/>
        <v>0</v>
      </c>
      <c r="DE325" s="149">
        <f t="shared" si="885"/>
        <v>0</v>
      </c>
      <c r="DF325" s="149">
        <f t="shared" si="885"/>
        <v>0</v>
      </c>
      <c r="DG325" s="149">
        <f t="shared" si="885"/>
        <v>0</v>
      </c>
      <c r="DH325" s="149">
        <f t="shared" si="885"/>
        <v>0</v>
      </c>
      <c r="DI325" s="149">
        <f t="shared" si="885"/>
        <v>0</v>
      </c>
      <c r="DJ325" s="149">
        <f t="shared" si="885"/>
        <v>0</v>
      </c>
      <c r="DK325" s="149">
        <f t="shared" si="885"/>
        <v>0</v>
      </c>
      <c r="DL325" s="149">
        <f t="shared" si="885"/>
        <v>0</v>
      </c>
      <c r="DM325" s="149">
        <f t="shared" ref="DM325:EV325" si="886">ISNUMBER(MATCH(DM$14,$E325:$K325,0))*$D325*DM177</f>
        <v>0</v>
      </c>
      <c r="DN325" s="149">
        <f t="shared" si="886"/>
        <v>0</v>
      </c>
      <c r="DO325" s="149">
        <f t="shared" si="886"/>
        <v>0</v>
      </c>
      <c r="DP325" s="149">
        <f t="shared" si="886"/>
        <v>0</v>
      </c>
      <c r="DQ325" s="149">
        <f t="shared" si="886"/>
        <v>0</v>
      </c>
      <c r="DR325" s="149">
        <f t="shared" si="886"/>
        <v>0</v>
      </c>
      <c r="DS325" s="149">
        <f t="shared" si="886"/>
        <v>0</v>
      </c>
      <c r="DT325" s="149">
        <f t="shared" si="886"/>
        <v>0</v>
      </c>
      <c r="DU325" s="149">
        <f t="shared" si="886"/>
        <v>0</v>
      </c>
      <c r="DV325" s="149">
        <f t="shared" si="886"/>
        <v>0</v>
      </c>
      <c r="DW325" s="149">
        <f t="shared" si="886"/>
        <v>0</v>
      </c>
      <c r="DX325" s="149">
        <f t="shared" si="886"/>
        <v>0</v>
      </c>
      <c r="DY325" s="149">
        <f t="shared" si="886"/>
        <v>0</v>
      </c>
      <c r="DZ325" s="149">
        <f t="shared" si="886"/>
        <v>0</v>
      </c>
      <c r="EA325" s="149">
        <f t="shared" si="886"/>
        <v>0</v>
      </c>
      <c r="EB325" s="149">
        <f t="shared" si="886"/>
        <v>0</v>
      </c>
      <c r="EC325" s="149">
        <f t="shared" si="886"/>
        <v>0</v>
      </c>
      <c r="ED325" s="149">
        <f t="shared" si="886"/>
        <v>0</v>
      </c>
      <c r="EE325" s="149">
        <f t="shared" si="886"/>
        <v>0</v>
      </c>
      <c r="EF325" s="149">
        <f t="shared" si="886"/>
        <v>0</v>
      </c>
      <c r="EG325" s="149">
        <f t="shared" si="886"/>
        <v>0</v>
      </c>
      <c r="EH325" s="149">
        <f t="shared" si="886"/>
        <v>0</v>
      </c>
      <c r="EI325" s="149">
        <f t="shared" si="886"/>
        <v>0</v>
      </c>
      <c r="EJ325" s="149">
        <f t="shared" si="886"/>
        <v>0</v>
      </c>
      <c r="EK325" s="149">
        <f t="shared" si="886"/>
        <v>0</v>
      </c>
      <c r="EL325" s="149">
        <f t="shared" si="886"/>
        <v>0</v>
      </c>
      <c r="EM325" s="149">
        <f t="shared" si="886"/>
        <v>0</v>
      </c>
      <c r="EN325" s="149">
        <f t="shared" si="886"/>
        <v>0</v>
      </c>
      <c r="EO325" s="149">
        <f t="shared" si="886"/>
        <v>0</v>
      </c>
      <c r="EP325" s="149">
        <f t="shared" si="886"/>
        <v>0</v>
      </c>
      <c r="EQ325" s="149">
        <f t="shared" si="886"/>
        <v>0</v>
      </c>
      <c r="ER325" s="149">
        <f t="shared" si="886"/>
        <v>0</v>
      </c>
      <c r="ES325" s="149">
        <f t="shared" si="886"/>
        <v>0</v>
      </c>
      <c r="ET325" s="149">
        <f t="shared" si="886"/>
        <v>0</v>
      </c>
      <c r="EU325" s="149">
        <f t="shared" si="886"/>
        <v>0</v>
      </c>
      <c r="EV325" s="149">
        <f t="shared" si="886"/>
        <v>0</v>
      </c>
      <c r="EW325" s="149">
        <f t="shared" ref="EW325:FB325" si="887">ISNUMBER(MATCH(EW$14,$E325:$K325,0))*$D325*EW177</f>
        <v>0</v>
      </c>
      <c r="EX325" s="149">
        <f t="shared" si="887"/>
        <v>0</v>
      </c>
      <c r="EY325" s="149">
        <f t="shared" si="887"/>
        <v>0</v>
      </c>
      <c r="EZ325" s="149">
        <f t="shared" si="887"/>
        <v>0</v>
      </c>
      <c r="FA325" s="149">
        <f t="shared" si="887"/>
        <v>0</v>
      </c>
      <c r="FB325" s="149">
        <f t="shared" si="887"/>
        <v>0</v>
      </c>
    </row>
    <row r="326" spans="3:158" ht="11.25" hidden="1" customHeight="1" outlineLevel="1" x14ac:dyDescent="0.2">
      <c r="C326" s="294">
        <v>14</v>
      </c>
      <c r="D326" s="226">
        <f t="shared" si="819"/>
        <v>1</v>
      </c>
      <c r="E326" s="289">
        <f t="shared" si="820"/>
        <v>43404</v>
      </c>
      <c r="F326" s="151">
        <f t="shared" si="872"/>
        <v>44012</v>
      </c>
      <c r="G326" s="151">
        <f t="shared" si="872"/>
        <v>44620</v>
      </c>
      <c r="H326" s="151">
        <f t="shared" si="872"/>
        <v>45230</v>
      </c>
      <c r="I326" s="151">
        <f t="shared" si="872"/>
        <v>45838</v>
      </c>
      <c r="J326" s="151">
        <f t="shared" si="872"/>
        <v>46446</v>
      </c>
      <c r="K326" s="151">
        <f t="shared" si="872"/>
        <v>47057</v>
      </c>
      <c r="S326" s="186"/>
      <c r="U326" s="149">
        <f t="shared" ref="U326:AZ326" si="888">ISNUMBER(MATCH(U$14,$E326:$K326,0))*$D326*U178</f>
        <v>0</v>
      </c>
      <c r="V326" s="149">
        <f t="shared" si="888"/>
        <v>0</v>
      </c>
      <c r="W326" s="149">
        <f t="shared" si="888"/>
        <v>0</v>
      </c>
      <c r="X326" s="149">
        <f t="shared" si="888"/>
        <v>0</v>
      </c>
      <c r="Y326" s="149">
        <f t="shared" si="888"/>
        <v>0</v>
      </c>
      <c r="Z326" s="149">
        <f t="shared" si="888"/>
        <v>0</v>
      </c>
      <c r="AA326" s="149">
        <f t="shared" si="888"/>
        <v>0</v>
      </c>
      <c r="AB326" s="149">
        <f t="shared" si="888"/>
        <v>0</v>
      </c>
      <c r="AC326" s="149">
        <f t="shared" si="888"/>
        <v>0</v>
      </c>
      <c r="AD326" s="149">
        <f t="shared" si="888"/>
        <v>0</v>
      </c>
      <c r="AE326" s="149">
        <f t="shared" si="888"/>
        <v>0</v>
      </c>
      <c r="AF326" s="149">
        <f t="shared" si="888"/>
        <v>0</v>
      </c>
      <c r="AG326" s="149">
        <f t="shared" si="888"/>
        <v>0</v>
      </c>
      <c r="AH326" s="149">
        <f t="shared" si="888"/>
        <v>0</v>
      </c>
      <c r="AI326" s="149">
        <f t="shared" si="888"/>
        <v>0</v>
      </c>
      <c r="AJ326" s="149">
        <f t="shared" si="888"/>
        <v>0</v>
      </c>
      <c r="AK326" s="149">
        <f t="shared" si="888"/>
        <v>0</v>
      </c>
      <c r="AL326" s="149">
        <f t="shared" si="888"/>
        <v>0</v>
      </c>
      <c r="AM326" s="149">
        <f t="shared" si="888"/>
        <v>0</v>
      </c>
      <c r="AN326" s="149">
        <f t="shared" si="888"/>
        <v>0</v>
      </c>
      <c r="AO326" s="149">
        <f t="shared" si="888"/>
        <v>0</v>
      </c>
      <c r="AP326" s="149">
        <f t="shared" si="888"/>
        <v>0</v>
      </c>
      <c r="AQ326" s="149">
        <f t="shared" si="888"/>
        <v>0</v>
      </c>
      <c r="AR326" s="149">
        <f t="shared" si="888"/>
        <v>0</v>
      </c>
      <c r="AS326" s="149">
        <f t="shared" si="888"/>
        <v>0</v>
      </c>
      <c r="AT326" s="149">
        <f t="shared" si="888"/>
        <v>0</v>
      </c>
      <c r="AU326" s="149">
        <f t="shared" si="888"/>
        <v>0</v>
      </c>
      <c r="AV326" s="149">
        <f t="shared" si="888"/>
        <v>0</v>
      </c>
      <c r="AW326" s="149">
        <f t="shared" si="888"/>
        <v>0</v>
      </c>
      <c r="AX326" s="149">
        <f t="shared" si="888"/>
        <v>0</v>
      </c>
      <c r="AY326" s="149">
        <f t="shared" si="888"/>
        <v>0</v>
      </c>
      <c r="AZ326" s="149">
        <f t="shared" si="888"/>
        <v>0</v>
      </c>
      <c r="BA326" s="149">
        <f t="shared" ref="BA326:CF326" si="889">ISNUMBER(MATCH(BA$14,$E326:$K326,0))*$D326*BA178</f>
        <v>0</v>
      </c>
      <c r="BB326" s="149">
        <f t="shared" si="889"/>
        <v>0</v>
      </c>
      <c r="BC326" s="149">
        <f t="shared" si="889"/>
        <v>0</v>
      </c>
      <c r="BD326" s="149">
        <f t="shared" si="889"/>
        <v>0</v>
      </c>
      <c r="BE326" s="149">
        <f t="shared" si="889"/>
        <v>0</v>
      </c>
      <c r="BF326" s="149">
        <f t="shared" si="889"/>
        <v>0</v>
      </c>
      <c r="BG326" s="149">
        <f t="shared" si="889"/>
        <v>0</v>
      </c>
      <c r="BH326" s="149">
        <f t="shared" si="889"/>
        <v>0</v>
      </c>
      <c r="BI326" s="149">
        <f t="shared" si="889"/>
        <v>0</v>
      </c>
      <c r="BJ326" s="149">
        <f t="shared" si="889"/>
        <v>0</v>
      </c>
      <c r="BK326" s="149">
        <f t="shared" si="889"/>
        <v>0</v>
      </c>
      <c r="BL326" s="149">
        <f t="shared" si="889"/>
        <v>0</v>
      </c>
      <c r="BM326" s="149">
        <f t="shared" si="889"/>
        <v>0</v>
      </c>
      <c r="BN326" s="149">
        <f t="shared" si="889"/>
        <v>0</v>
      </c>
      <c r="BO326" s="149">
        <f t="shared" si="889"/>
        <v>0</v>
      </c>
      <c r="BP326" s="149">
        <f t="shared" si="889"/>
        <v>0</v>
      </c>
      <c r="BQ326" s="149">
        <f t="shared" si="889"/>
        <v>0</v>
      </c>
      <c r="BR326" s="149">
        <f t="shared" si="889"/>
        <v>0</v>
      </c>
      <c r="BS326" s="149">
        <f t="shared" si="889"/>
        <v>0</v>
      </c>
      <c r="BT326" s="149">
        <f t="shared" si="889"/>
        <v>0</v>
      </c>
      <c r="BU326" s="149">
        <f t="shared" si="889"/>
        <v>0</v>
      </c>
      <c r="BV326" s="149">
        <f t="shared" si="889"/>
        <v>0</v>
      </c>
      <c r="BW326" s="149">
        <f t="shared" si="889"/>
        <v>0</v>
      </c>
      <c r="BX326" s="149">
        <f t="shared" si="889"/>
        <v>0</v>
      </c>
      <c r="BY326" s="149">
        <f t="shared" si="889"/>
        <v>0</v>
      </c>
      <c r="BZ326" s="149">
        <f t="shared" si="889"/>
        <v>0</v>
      </c>
      <c r="CA326" s="149">
        <f t="shared" si="889"/>
        <v>0</v>
      </c>
      <c r="CB326" s="149">
        <f t="shared" si="889"/>
        <v>0</v>
      </c>
      <c r="CC326" s="149">
        <f t="shared" si="889"/>
        <v>0</v>
      </c>
      <c r="CD326" s="149">
        <f t="shared" si="889"/>
        <v>0</v>
      </c>
      <c r="CE326" s="149">
        <f t="shared" si="889"/>
        <v>0</v>
      </c>
      <c r="CF326" s="149">
        <f t="shared" si="889"/>
        <v>0</v>
      </c>
      <c r="CG326" s="149">
        <f t="shared" ref="CG326:DL326" si="890">ISNUMBER(MATCH(CG$14,$E326:$K326,0))*$D326*CG178</f>
        <v>0</v>
      </c>
      <c r="CH326" s="149">
        <f t="shared" si="890"/>
        <v>0</v>
      </c>
      <c r="CI326" s="149">
        <f t="shared" si="890"/>
        <v>0</v>
      </c>
      <c r="CJ326" s="149">
        <f t="shared" si="890"/>
        <v>0</v>
      </c>
      <c r="CK326" s="149">
        <f t="shared" si="890"/>
        <v>0</v>
      </c>
      <c r="CL326" s="149">
        <f t="shared" si="890"/>
        <v>0</v>
      </c>
      <c r="CM326" s="149">
        <f t="shared" si="890"/>
        <v>0</v>
      </c>
      <c r="CN326" s="149">
        <f t="shared" si="890"/>
        <v>0</v>
      </c>
      <c r="CO326" s="149">
        <f t="shared" si="890"/>
        <v>0</v>
      </c>
      <c r="CP326" s="149">
        <f t="shared" si="890"/>
        <v>0</v>
      </c>
      <c r="CQ326" s="149">
        <f t="shared" si="890"/>
        <v>0</v>
      </c>
      <c r="CR326" s="149">
        <f t="shared" si="890"/>
        <v>0</v>
      </c>
      <c r="CS326" s="149">
        <f t="shared" si="890"/>
        <v>0</v>
      </c>
      <c r="CT326" s="149">
        <f t="shared" si="890"/>
        <v>0</v>
      </c>
      <c r="CU326" s="149">
        <f t="shared" si="890"/>
        <v>0</v>
      </c>
      <c r="CV326" s="149">
        <f t="shared" si="890"/>
        <v>0</v>
      </c>
      <c r="CW326" s="149">
        <f t="shared" si="890"/>
        <v>0</v>
      </c>
      <c r="CX326" s="149">
        <f t="shared" si="890"/>
        <v>0</v>
      </c>
      <c r="CY326" s="149">
        <f t="shared" si="890"/>
        <v>0</v>
      </c>
      <c r="CZ326" s="149">
        <f t="shared" si="890"/>
        <v>0</v>
      </c>
      <c r="DA326" s="149">
        <f t="shared" si="890"/>
        <v>0</v>
      </c>
      <c r="DB326" s="149">
        <f t="shared" si="890"/>
        <v>0</v>
      </c>
      <c r="DC326" s="149">
        <f t="shared" si="890"/>
        <v>0</v>
      </c>
      <c r="DD326" s="149">
        <f t="shared" si="890"/>
        <v>0</v>
      </c>
      <c r="DE326" s="149">
        <f t="shared" si="890"/>
        <v>0</v>
      </c>
      <c r="DF326" s="149">
        <f t="shared" si="890"/>
        <v>0</v>
      </c>
      <c r="DG326" s="149">
        <f t="shared" si="890"/>
        <v>0</v>
      </c>
      <c r="DH326" s="149">
        <f t="shared" si="890"/>
        <v>0</v>
      </c>
      <c r="DI326" s="149">
        <f t="shared" si="890"/>
        <v>0</v>
      </c>
      <c r="DJ326" s="149">
        <f t="shared" si="890"/>
        <v>0</v>
      </c>
      <c r="DK326" s="149">
        <f t="shared" si="890"/>
        <v>0</v>
      </c>
      <c r="DL326" s="149">
        <f t="shared" si="890"/>
        <v>0</v>
      </c>
      <c r="DM326" s="149">
        <f t="shared" ref="DM326:EV326" si="891">ISNUMBER(MATCH(DM$14,$E326:$K326,0))*$D326*DM178</f>
        <v>0</v>
      </c>
      <c r="DN326" s="149">
        <f t="shared" si="891"/>
        <v>0</v>
      </c>
      <c r="DO326" s="149">
        <f t="shared" si="891"/>
        <v>0</v>
      </c>
      <c r="DP326" s="149">
        <f t="shared" si="891"/>
        <v>0</v>
      </c>
      <c r="DQ326" s="149">
        <f t="shared" si="891"/>
        <v>0</v>
      </c>
      <c r="DR326" s="149">
        <f t="shared" si="891"/>
        <v>0</v>
      </c>
      <c r="DS326" s="149">
        <f t="shared" si="891"/>
        <v>0</v>
      </c>
      <c r="DT326" s="149">
        <f t="shared" si="891"/>
        <v>0</v>
      </c>
      <c r="DU326" s="149">
        <f t="shared" si="891"/>
        <v>0</v>
      </c>
      <c r="DV326" s="149">
        <f t="shared" si="891"/>
        <v>0</v>
      </c>
      <c r="DW326" s="149">
        <f t="shared" si="891"/>
        <v>0</v>
      </c>
      <c r="DX326" s="149">
        <f t="shared" si="891"/>
        <v>0</v>
      </c>
      <c r="DY326" s="149">
        <f t="shared" si="891"/>
        <v>0</v>
      </c>
      <c r="DZ326" s="149">
        <f t="shared" si="891"/>
        <v>0</v>
      </c>
      <c r="EA326" s="149">
        <f t="shared" si="891"/>
        <v>0</v>
      </c>
      <c r="EB326" s="149">
        <f t="shared" si="891"/>
        <v>0</v>
      </c>
      <c r="EC326" s="149">
        <f t="shared" si="891"/>
        <v>0</v>
      </c>
      <c r="ED326" s="149">
        <f t="shared" si="891"/>
        <v>0</v>
      </c>
      <c r="EE326" s="149">
        <f t="shared" si="891"/>
        <v>0</v>
      </c>
      <c r="EF326" s="149">
        <f t="shared" si="891"/>
        <v>0</v>
      </c>
      <c r="EG326" s="149">
        <f t="shared" si="891"/>
        <v>0</v>
      </c>
      <c r="EH326" s="149">
        <f t="shared" si="891"/>
        <v>0</v>
      </c>
      <c r="EI326" s="149">
        <f t="shared" si="891"/>
        <v>0</v>
      </c>
      <c r="EJ326" s="149">
        <f t="shared" si="891"/>
        <v>0</v>
      </c>
      <c r="EK326" s="149">
        <f t="shared" si="891"/>
        <v>0</v>
      </c>
      <c r="EL326" s="149">
        <f t="shared" si="891"/>
        <v>0</v>
      </c>
      <c r="EM326" s="149">
        <f t="shared" si="891"/>
        <v>0</v>
      </c>
      <c r="EN326" s="149">
        <f t="shared" si="891"/>
        <v>0</v>
      </c>
      <c r="EO326" s="149">
        <f t="shared" si="891"/>
        <v>0</v>
      </c>
      <c r="EP326" s="149">
        <f t="shared" si="891"/>
        <v>0</v>
      </c>
      <c r="EQ326" s="149">
        <f t="shared" si="891"/>
        <v>0</v>
      </c>
      <c r="ER326" s="149">
        <f t="shared" si="891"/>
        <v>0</v>
      </c>
      <c r="ES326" s="149">
        <f t="shared" si="891"/>
        <v>0</v>
      </c>
      <c r="ET326" s="149">
        <f t="shared" si="891"/>
        <v>0</v>
      </c>
      <c r="EU326" s="149">
        <f t="shared" si="891"/>
        <v>0</v>
      </c>
      <c r="EV326" s="149">
        <f t="shared" si="891"/>
        <v>0</v>
      </c>
      <c r="EW326" s="149">
        <f t="shared" ref="EW326:FB326" si="892">ISNUMBER(MATCH(EW$14,$E326:$K326,0))*$D326*EW178</f>
        <v>0</v>
      </c>
      <c r="EX326" s="149">
        <f t="shared" si="892"/>
        <v>0</v>
      </c>
      <c r="EY326" s="149">
        <f t="shared" si="892"/>
        <v>0</v>
      </c>
      <c r="EZ326" s="149">
        <f t="shared" si="892"/>
        <v>0</v>
      </c>
      <c r="FA326" s="149">
        <f t="shared" si="892"/>
        <v>0</v>
      </c>
      <c r="FB326" s="149">
        <f t="shared" si="892"/>
        <v>0</v>
      </c>
    </row>
    <row r="327" spans="3:158" ht="11.25" hidden="1" customHeight="1" outlineLevel="1" x14ac:dyDescent="0.2">
      <c r="C327" s="294">
        <v>15</v>
      </c>
      <c r="D327" s="226">
        <f t="shared" si="819"/>
        <v>1</v>
      </c>
      <c r="E327" s="289">
        <f t="shared" si="820"/>
        <v>43404</v>
      </c>
      <c r="F327" s="151">
        <f t="shared" si="872"/>
        <v>44012</v>
      </c>
      <c r="G327" s="151">
        <f t="shared" si="872"/>
        <v>44620</v>
      </c>
      <c r="H327" s="151">
        <f t="shared" si="872"/>
        <v>45230</v>
      </c>
      <c r="I327" s="151">
        <f t="shared" si="872"/>
        <v>45838</v>
      </c>
      <c r="J327" s="151">
        <f t="shared" si="872"/>
        <v>46446</v>
      </c>
      <c r="K327" s="151">
        <f t="shared" si="872"/>
        <v>47057</v>
      </c>
      <c r="S327" s="186"/>
      <c r="U327" s="149">
        <f t="shared" ref="U327:AZ327" si="893">ISNUMBER(MATCH(U$14,$E327:$K327,0))*$D327*U179</f>
        <v>0</v>
      </c>
      <c r="V327" s="149">
        <f t="shared" si="893"/>
        <v>0</v>
      </c>
      <c r="W327" s="149">
        <f t="shared" si="893"/>
        <v>0</v>
      </c>
      <c r="X327" s="149">
        <f t="shared" si="893"/>
        <v>0</v>
      </c>
      <c r="Y327" s="149">
        <f t="shared" si="893"/>
        <v>0</v>
      </c>
      <c r="Z327" s="149">
        <f t="shared" si="893"/>
        <v>0</v>
      </c>
      <c r="AA327" s="149">
        <f t="shared" si="893"/>
        <v>0</v>
      </c>
      <c r="AB327" s="149">
        <f t="shared" si="893"/>
        <v>0</v>
      </c>
      <c r="AC327" s="149">
        <f t="shared" si="893"/>
        <v>0</v>
      </c>
      <c r="AD327" s="149">
        <f t="shared" si="893"/>
        <v>0</v>
      </c>
      <c r="AE327" s="149">
        <f t="shared" si="893"/>
        <v>0</v>
      </c>
      <c r="AF327" s="149">
        <f t="shared" si="893"/>
        <v>0</v>
      </c>
      <c r="AG327" s="149">
        <f t="shared" si="893"/>
        <v>0</v>
      </c>
      <c r="AH327" s="149">
        <f t="shared" si="893"/>
        <v>0</v>
      </c>
      <c r="AI327" s="149">
        <f t="shared" si="893"/>
        <v>0</v>
      </c>
      <c r="AJ327" s="149">
        <f t="shared" si="893"/>
        <v>0</v>
      </c>
      <c r="AK327" s="149">
        <f t="shared" si="893"/>
        <v>0</v>
      </c>
      <c r="AL327" s="149">
        <f t="shared" si="893"/>
        <v>0</v>
      </c>
      <c r="AM327" s="149">
        <f t="shared" si="893"/>
        <v>0</v>
      </c>
      <c r="AN327" s="149">
        <f t="shared" si="893"/>
        <v>0</v>
      </c>
      <c r="AO327" s="149">
        <f t="shared" si="893"/>
        <v>0</v>
      </c>
      <c r="AP327" s="149">
        <f t="shared" si="893"/>
        <v>0</v>
      </c>
      <c r="AQ327" s="149">
        <f t="shared" si="893"/>
        <v>0</v>
      </c>
      <c r="AR327" s="149">
        <f t="shared" si="893"/>
        <v>0</v>
      </c>
      <c r="AS327" s="149">
        <f t="shared" si="893"/>
        <v>0</v>
      </c>
      <c r="AT327" s="149">
        <f t="shared" si="893"/>
        <v>0</v>
      </c>
      <c r="AU327" s="149">
        <f t="shared" si="893"/>
        <v>0</v>
      </c>
      <c r="AV327" s="149">
        <f t="shared" si="893"/>
        <v>0</v>
      </c>
      <c r="AW327" s="149">
        <f t="shared" si="893"/>
        <v>0</v>
      </c>
      <c r="AX327" s="149">
        <f t="shared" si="893"/>
        <v>0</v>
      </c>
      <c r="AY327" s="149">
        <f t="shared" si="893"/>
        <v>0</v>
      </c>
      <c r="AZ327" s="149">
        <f t="shared" si="893"/>
        <v>0</v>
      </c>
      <c r="BA327" s="149">
        <f t="shared" ref="BA327:CF327" si="894">ISNUMBER(MATCH(BA$14,$E327:$K327,0))*$D327*BA179</f>
        <v>0</v>
      </c>
      <c r="BB327" s="149">
        <f t="shared" si="894"/>
        <v>0</v>
      </c>
      <c r="BC327" s="149">
        <f t="shared" si="894"/>
        <v>0</v>
      </c>
      <c r="BD327" s="149">
        <f t="shared" si="894"/>
        <v>0</v>
      </c>
      <c r="BE327" s="149">
        <f t="shared" si="894"/>
        <v>0</v>
      </c>
      <c r="BF327" s="149">
        <f t="shared" si="894"/>
        <v>0</v>
      </c>
      <c r="BG327" s="149">
        <f t="shared" si="894"/>
        <v>0</v>
      </c>
      <c r="BH327" s="149">
        <f t="shared" si="894"/>
        <v>0</v>
      </c>
      <c r="BI327" s="149">
        <f t="shared" si="894"/>
        <v>0</v>
      </c>
      <c r="BJ327" s="149">
        <f t="shared" si="894"/>
        <v>0</v>
      </c>
      <c r="BK327" s="149">
        <f t="shared" si="894"/>
        <v>0</v>
      </c>
      <c r="BL327" s="149">
        <f t="shared" si="894"/>
        <v>0</v>
      </c>
      <c r="BM327" s="149">
        <f t="shared" si="894"/>
        <v>0</v>
      </c>
      <c r="BN327" s="149">
        <f t="shared" si="894"/>
        <v>0</v>
      </c>
      <c r="BO327" s="149">
        <f t="shared" si="894"/>
        <v>0</v>
      </c>
      <c r="BP327" s="149">
        <f t="shared" si="894"/>
        <v>0</v>
      </c>
      <c r="BQ327" s="149">
        <f t="shared" si="894"/>
        <v>0</v>
      </c>
      <c r="BR327" s="149">
        <f t="shared" si="894"/>
        <v>0</v>
      </c>
      <c r="BS327" s="149">
        <f t="shared" si="894"/>
        <v>0</v>
      </c>
      <c r="BT327" s="149">
        <f t="shared" si="894"/>
        <v>0</v>
      </c>
      <c r="BU327" s="149">
        <f t="shared" si="894"/>
        <v>0</v>
      </c>
      <c r="BV327" s="149">
        <f t="shared" si="894"/>
        <v>0</v>
      </c>
      <c r="BW327" s="149">
        <f t="shared" si="894"/>
        <v>0</v>
      </c>
      <c r="BX327" s="149">
        <f t="shared" si="894"/>
        <v>0</v>
      </c>
      <c r="BY327" s="149">
        <f t="shared" si="894"/>
        <v>0</v>
      </c>
      <c r="BZ327" s="149">
        <f t="shared" si="894"/>
        <v>0</v>
      </c>
      <c r="CA327" s="149">
        <f t="shared" si="894"/>
        <v>0</v>
      </c>
      <c r="CB327" s="149">
        <f t="shared" si="894"/>
        <v>0</v>
      </c>
      <c r="CC327" s="149">
        <f t="shared" si="894"/>
        <v>0</v>
      </c>
      <c r="CD327" s="149">
        <f t="shared" si="894"/>
        <v>0</v>
      </c>
      <c r="CE327" s="149">
        <f t="shared" si="894"/>
        <v>0</v>
      </c>
      <c r="CF327" s="149">
        <f t="shared" si="894"/>
        <v>0</v>
      </c>
      <c r="CG327" s="149">
        <f t="shared" ref="CG327:DL327" si="895">ISNUMBER(MATCH(CG$14,$E327:$K327,0))*$D327*CG179</f>
        <v>0</v>
      </c>
      <c r="CH327" s="149">
        <f t="shared" si="895"/>
        <v>0</v>
      </c>
      <c r="CI327" s="149">
        <f t="shared" si="895"/>
        <v>0</v>
      </c>
      <c r="CJ327" s="149">
        <f t="shared" si="895"/>
        <v>0</v>
      </c>
      <c r="CK327" s="149">
        <f t="shared" si="895"/>
        <v>0</v>
      </c>
      <c r="CL327" s="149">
        <f t="shared" si="895"/>
        <v>0</v>
      </c>
      <c r="CM327" s="149">
        <f t="shared" si="895"/>
        <v>0</v>
      </c>
      <c r="CN327" s="149">
        <f t="shared" si="895"/>
        <v>0</v>
      </c>
      <c r="CO327" s="149">
        <f t="shared" si="895"/>
        <v>0</v>
      </c>
      <c r="CP327" s="149">
        <f t="shared" si="895"/>
        <v>0</v>
      </c>
      <c r="CQ327" s="149">
        <f t="shared" si="895"/>
        <v>0</v>
      </c>
      <c r="CR327" s="149">
        <f t="shared" si="895"/>
        <v>0</v>
      </c>
      <c r="CS327" s="149">
        <f t="shared" si="895"/>
        <v>0</v>
      </c>
      <c r="CT327" s="149">
        <f t="shared" si="895"/>
        <v>0</v>
      </c>
      <c r="CU327" s="149">
        <f t="shared" si="895"/>
        <v>0</v>
      </c>
      <c r="CV327" s="149">
        <f t="shared" si="895"/>
        <v>0</v>
      </c>
      <c r="CW327" s="149">
        <f t="shared" si="895"/>
        <v>0</v>
      </c>
      <c r="CX327" s="149">
        <f t="shared" si="895"/>
        <v>0</v>
      </c>
      <c r="CY327" s="149">
        <f t="shared" si="895"/>
        <v>0</v>
      </c>
      <c r="CZ327" s="149">
        <f t="shared" si="895"/>
        <v>0</v>
      </c>
      <c r="DA327" s="149">
        <f t="shared" si="895"/>
        <v>0</v>
      </c>
      <c r="DB327" s="149">
        <f t="shared" si="895"/>
        <v>0</v>
      </c>
      <c r="DC327" s="149">
        <f t="shared" si="895"/>
        <v>0</v>
      </c>
      <c r="DD327" s="149">
        <f t="shared" si="895"/>
        <v>0</v>
      </c>
      <c r="DE327" s="149">
        <f t="shared" si="895"/>
        <v>0</v>
      </c>
      <c r="DF327" s="149">
        <f t="shared" si="895"/>
        <v>0</v>
      </c>
      <c r="DG327" s="149">
        <f t="shared" si="895"/>
        <v>0</v>
      </c>
      <c r="DH327" s="149">
        <f t="shared" si="895"/>
        <v>0</v>
      </c>
      <c r="DI327" s="149">
        <f t="shared" si="895"/>
        <v>0</v>
      </c>
      <c r="DJ327" s="149">
        <f t="shared" si="895"/>
        <v>0</v>
      </c>
      <c r="DK327" s="149">
        <f t="shared" si="895"/>
        <v>0</v>
      </c>
      <c r="DL327" s="149">
        <f t="shared" si="895"/>
        <v>0</v>
      </c>
      <c r="DM327" s="149">
        <f t="shared" ref="DM327:EV327" si="896">ISNUMBER(MATCH(DM$14,$E327:$K327,0))*$D327*DM179</f>
        <v>0</v>
      </c>
      <c r="DN327" s="149">
        <f t="shared" si="896"/>
        <v>0</v>
      </c>
      <c r="DO327" s="149">
        <f t="shared" si="896"/>
        <v>0</v>
      </c>
      <c r="DP327" s="149">
        <f t="shared" si="896"/>
        <v>0</v>
      </c>
      <c r="DQ327" s="149">
        <f t="shared" si="896"/>
        <v>0</v>
      </c>
      <c r="DR327" s="149">
        <f t="shared" si="896"/>
        <v>0</v>
      </c>
      <c r="DS327" s="149">
        <f t="shared" si="896"/>
        <v>0</v>
      </c>
      <c r="DT327" s="149">
        <f t="shared" si="896"/>
        <v>0</v>
      </c>
      <c r="DU327" s="149">
        <f t="shared" si="896"/>
        <v>0</v>
      </c>
      <c r="DV327" s="149">
        <f t="shared" si="896"/>
        <v>0</v>
      </c>
      <c r="DW327" s="149">
        <f t="shared" si="896"/>
        <v>0</v>
      </c>
      <c r="DX327" s="149">
        <f t="shared" si="896"/>
        <v>0</v>
      </c>
      <c r="DY327" s="149">
        <f t="shared" si="896"/>
        <v>0</v>
      </c>
      <c r="DZ327" s="149">
        <f t="shared" si="896"/>
        <v>0</v>
      </c>
      <c r="EA327" s="149">
        <f t="shared" si="896"/>
        <v>0</v>
      </c>
      <c r="EB327" s="149">
        <f t="shared" si="896"/>
        <v>0</v>
      </c>
      <c r="EC327" s="149">
        <f t="shared" si="896"/>
        <v>0</v>
      </c>
      <c r="ED327" s="149">
        <f t="shared" si="896"/>
        <v>0</v>
      </c>
      <c r="EE327" s="149">
        <f t="shared" si="896"/>
        <v>0</v>
      </c>
      <c r="EF327" s="149">
        <f t="shared" si="896"/>
        <v>0</v>
      </c>
      <c r="EG327" s="149">
        <f t="shared" si="896"/>
        <v>0</v>
      </c>
      <c r="EH327" s="149">
        <f t="shared" si="896"/>
        <v>0</v>
      </c>
      <c r="EI327" s="149">
        <f t="shared" si="896"/>
        <v>0</v>
      </c>
      <c r="EJ327" s="149">
        <f t="shared" si="896"/>
        <v>0</v>
      </c>
      <c r="EK327" s="149">
        <f t="shared" si="896"/>
        <v>0</v>
      </c>
      <c r="EL327" s="149">
        <f t="shared" si="896"/>
        <v>0</v>
      </c>
      <c r="EM327" s="149">
        <f t="shared" si="896"/>
        <v>0</v>
      </c>
      <c r="EN327" s="149">
        <f t="shared" si="896"/>
        <v>0</v>
      </c>
      <c r="EO327" s="149">
        <f t="shared" si="896"/>
        <v>0</v>
      </c>
      <c r="EP327" s="149">
        <f t="shared" si="896"/>
        <v>0</v>
      </c>
      <c r="EQ327" s="149">
        <f t="shared" si="896"/>
        <v>0</v>
      </c>
      <c r="ER327" s="149">
        <f t="shared" si="896"/>
        <v>0</v>
      </c>
      <c r="ES327" s="149">
        <f t="shared" si="896"/>
        <v>0</v>
      </c>
      <c r="ET327" s="149">
        <f t="shared" si="896"/>
        <v>0</v>
      </c>
      <c r="EU327" s="149">
        <f t="shared" si="896"/>
        <v>0</v>
      </c>
      <c r="EV327" s="149">
        <f t="shared" si="896"/>
        <v>0</v>
      </c>
      <c r="EW327" s="149">
        <f t="shared" ref="EW327:FB327" si="897">ISNUMBER(MATCH(EW$14,$E327:$K327,0))*$D327*EW179</f>
        <v>0</v>
      </c>
      <c r="EX327" s="149">
        <f t="shared" si="897"/>
        <v>0</v>
      </c>
      <c r="EY327" s="149">
        <f t="shared" si="897"/>
        <v>0</v>
      </c>
      <c r="EZ327" s="149">
        <f t="shared" si="897"/>
        <v>0</v>
      </c>
      <c r="FA327" s="149">
        <f t="shared" si="897"/>
        <v>0</v>
      </c>
      <c r="FB327" s="149">
        <f t="shared" si="897"/>
        <v>0</v>
      </c>
    </row>
    <row r="328" spans="3:158" ht="11.25" hidden="1" customHeight="1" outlineLevel="1" x14ac:dyDescent="0.2">
      <c r="C328" s="294">
        <v>16</v>
      </c>
      <c r="D328" s="226">
        <f t="shared" si="819"/>
        <v>1</v>
      </c>
      <c r="E328" s="289">
        <f t="shared" si="820"/>
        <v>43404</v>
      </c>
      <c r="F328" s="151">
        <f t="shared" si="872"/>
        <v>44012</v>
      </c>
      <c r="G328" s="151">
        <f t="shared" si="872"/>
        <v>44620</v>
      </c>
      <c r="H328" s="151">
        <f t="shared" si="872"/>
        <v>45230</v>
      </c>
      <c r="I328" s="151">
        <f t="shared" si="872"/>
        <v>45838</v>
      </c>
      <c r="J328" s="151">
        <f t="shared" si="872"/>
        <v>46446</v>
      </c>
      <c r="K328" s="151">
        <f t="shared" si="872"/>
        <v>47057</v>
      </c>
      <c r="S328" s="186"/>
      <c r="U328" s="149">
        <f t="shared" ref="U328:AZ328" si="898">ISNUMBER(MATCH(U$14,$E328:$K328,0))*$D328*U180</f>
        <v>0</v>
      </c>
      <c r="V328" s="149">
        <f t="shared" si="898"/>
        <v>0</v>
      </c>
      <c r="W328" s="149">
        <f t="shared" si="898"/>
        <v>0</v>
      </c>
      <c r="X328" s="149">
        <f t="shared" si="898"/>
        <v>0</v>
      </c>
      <c r="Y328" s="149">
        <f t="shared" si="898"/>
        <v>0</v>
      </c>
      <c r="Z328" s="149">
        <f t="shared" si="898"/>
        <v>0</v>
      </c>
      <c r="AA328" s="149">
        <f t="shared" si="898"/>
        <v>0</v>
      </c>
      <c r="AB328" s="149">
        <f t="shared" si="898"/>
        <v>0</v>
      </c>
      <c r="AC328" s="149">
        <f t="shared" si="898"/>
        <v>0</v>
      </c>
      <c r="AD328" s="149">
        <f t="shared" si="898"/>
        <v>0</v>
      </c>
      <c r="AE328" s="149">
        <f t="shared" si="898"/>
        <v>0</v>
      </c>
      <c r="AF328" s="149">
        <f t="shared" si="898"/>
        <v>0</v>
      </c>
      <c r="AG328" s="149">
        <f t="shared" si="898"/>
        <v>0</v>
      </c>
      <c r="AH328" s="149">
        <f t="shared" si="898"/>
        <v>0</v>
      </c>
      <c r="AI328" s="149">
        <f t="shared" si="898"/>
        <v>0</v>
      </c>
      <c r="AJ328" s="149">
        <f t="shared" si="898"/>
        <v>0</v>
      </c>
      <c r="AK328" s="149">
        <f t="shared" si="898"/>
        <v>0</v>
      </c>
      <c r="AL328" s="149">
        <f t="shared" si="898"/>
        <v>0</v>
      </c>
      <c r="AM328" s="149">
        <f t="shared" si="898"/>
        <v>0</v>
      </c>
      <c r="AN328" s="149">
        <f t="shared" si="898"/>
        <v>0</v>
      </c>
      <c r="AO328" s="149">
        <f t="shared" si="898"/>
        <v>0</v>
      </c>
      <c r="AP328" s="149">
        <f t="shared" si="898"/>
        <v>0</v>
      </c>
      <c r="AQ328" s="149">
        <f t="shared" si="898"/>
        <v>0</v>
      </c>
      <c r="AR328" s="149">
        <f t="shared" si="898"/>
        <v>0</v>
      </c>
      <c r="AS328" s="149">
        <f t="shared" si="898"/>
        <v>0</v>
      </c>
      <c r="AT328" s="149">
        <f t="shared" si="898"/>
        <v>0</v>
      </c>
      <c r="AU328" s="149">
        <f t="shared" si="898"/>
        <v>0</v>
      </c>
      <c r="AV328" s="149">
        <f t="shared" si="898"/>
        <v>0</v>
      </c>
      <c r="AW328" s="149">
        <f t="shared" si="898"/>
        <v>0</v>
      </c>
      <c r="AX328" s="149">
        <f t="shared" si="898"/>
        <v>0</v>
      </c>
      <c r="AY328" s="149">
        <f t="shared" si="898"/>
        <v>0</v>
      </c>
      <c r="AZ328" s="149">
        <f t="shared" si="898"/>
        <v>0</v>
      </c>
      <c r="BA328" s="149">
        <f t="shared" ref="BA328:CF328" si="899">ISNUMBER(MATCH(BA$14,$E328:$K328,0))*$D328*BA180</f>
        <v>0</v>
      </c>
      <c r="BB328" s="149">
        <f t="shared" si="899"/>
        <v>0</v>
      </c>
      <c r="BC328" s="149">
        <f t="shared" si="899"/>
        <v>0</v>
      </c>
      <c r="BD328" s="149">
        <f t="shared" si="899"/>
        <v>0</v>
      </c>
      <c r="BE328" s="149">
        <f t="shared" si="899"/>
        <v>0</v>
      </c>
      <c r="BF328" s="149">
        <f t="shared" si="899"/>
        <v>0</v>
      </c>
      <c r="BG328" s="149">
        <f t="shared" si="899"/>
        <v>0</v>
      </c>
      <c r="BH328" s="149">
        <f t="shared" si="899"/>
        <v>0</v>
      </c>
      <c r="BI328" s="149">
        <f t="shared" si="899"/>
        <v>0</v>
      </c>
      <c r="BJ328" s="149">
        <f t="shared" si="899"/>
        <v>0</v>
      </c>
      <c r="BK328" s="149">
        <f t="shared" si="899"/>
        <v>0</v>
      </c>
      <c r="BL328" s="149">
        <f t="shared" si="899"/>
        <v>0</v>
      </c>
      <c r="BM328" s="149">
        <f t="shared" si="899"/>
        <v>0</v>
      </c>
      <c r="BN328" s="149">
        <f t="shared" si="899"/>
        <v>0</v>
      </c>
      <c r="BO328" s="149">
        <f t="shared" si="899"/>
        <v>0</v>
      </c>
      <c r="BP328" s="149">
        <f t="shared" si="899"/>
        <v>0</v>
      </c>
      <c r="BQ328" s="149">
        <f t="shared" si="899"/>
        <v>0</v>
      </c>
      <c r="BR328" s="149">
        <f t="shared" si="899"/>
        <v>0</v>
      </c>
      <c r="BS328" s="149">
        <f t="shared" si="899"/>
        <v>0</v>
      </c>
      <c r="BT328" s="149">
        <f t="shared" si="899"/>
        <v>0</v>
      </c>
      <c r="BU328" s="149">
        <f t="shared" si="899"/>
        <v>0</v>
      </c>
      <c r="BV328" s="149">
        <f t="shared" si="899"/>
        <v>0</v>
      </c>
      <c r="BW328" s="149">
        <f t="shared" si="899"/>
        <v>0</v>
      </c>
      <c r="BX328" s="149">
        <f t="shared" si="899"/>
        <v>0</v>
      </c>
      <c r="BY328" s="149">
        <f t="shared" si="899"/>
        <v>0</v>
      </c>
      <c r="BZ328" s="149">
        <f t="shared" si="899"/>
        <v>0</v>
      </c>
      <c r="CA328" s="149">
        <f t="shared" si="899"/>
        <v>0</v>
      </c>
      <c r="CB328" s="149">
        <f t="shared" si="899"/>
        <v>0</v>
      </c>
      <c r="CC328" s="149">
        <f t="shared" si="899"/>
        <v>0</v>
      </c>
      <c r="CD328" s="149">
        <f t="shared" si="899"/>
        <v>0</v>
      </c>
      <c r="CE328" s="149">
        <f t="shared" si="899"/>
        <v>0</v>
      </c>
      <c r="CF328" s="149">
        <f t="shared" si="899"/>
        <v>0</v>
      </c>
      <c r="CG328" s="149">
        <f t="shared" ref="CG328:DL328" si="900">ISNUMBER(MATCH(CG$14,$E328:$K328,0))*$D328*CG180</f>
        <v>0</v>
      </c>
      <c r="CH328" s="149">
        <f t="shared" si="900"/>
        <v>0</v>
      </c>
      <c r="CI328" s="149">
        <f t="shared" si="900"/>
        <v>0</v>
      </c>
      <c r="CJ328" s="149">
        <f t="shared" si="900"/>
        <v>0</v>
      </c>
      <c r="CK328" s="149">
        <f t="shared" si="900"/>
        <v>0</v>
      </c>
      <c r="CL328" s="149">
        <f t="shared" si="900"/>
        <v>0</v>
      </c>
      <c r="CM328" s="149">
        <f t="shared" si="900"/>
        <v>0</v>
      </c>
      <c r="CN328" s="149">
        <f t="shared" si="900"/>
        <v>0</v>
      </c>
      <c r="CO328" s="149">
        <f t="shared" si="900"/>
        <v>0</v>
      </c>
      <c r="CP328" s="149">
        <f t="shared" si="900"/>
        <v>0</v>
      </c>
      <c r="CQ328" s="149">
        <f t="shared" si="900"/>
        <v>0</v>
      </c>
      <c r="CR328" s="149">
        <f t="shared" si="900"/>
        <v>0</v>
      </c>
      <c r="CS328" s="149">
        <f t="shared" si="900"/>
        <v>0</v>
      </c>
      <c r="CT328" s="149">
        <f t="shared" si="900"/>
        <v>0</v>
      </c>
      <c r="CU328" s="149">
        <f t="shared" si="900"/>
        <v>0</v>
      </c>
      <c r="CV328" s="149">
        <f t="shared" si="900"/>
        <v>0</v>
      </c>
      <c r="CW328" s="149">
        <f t="shared" si="900"/>
        <v>0</v>
      </c>
      <c r="CX328" s="149">
        <f t="shared" si="900"/>
        <v>0</v>
      </c>
      <c r="CY328" s="149">
        <f t="shared" si="900"/>
        <v>0</v>
      </c>
      <c r="CZ328" s="149">
        <f t="shared" si="900"/>
        <v>0</v>
      </c>
      <c r="DA328" s="149">
        <f t="shared" si="900"/>
        <v>0</v>
      </c>
      <c r="DB328" s="149">
        <f t="shared" si="900"/>
        <v>0</v>
      </c>
      <c r="DC328" s="149">
        <f t="shared" si="900"/>
        <v>0</v>
      </c>
      <c r="DD328" s="149">
        <f t="shared" si="900"/>
        <v>0</v>
      </c>
      <c r="DE328" s="149">
        <f t="shared" si="900"/>
        <v>0</v>
      </c>
      <c r="DF328" s="149">
        <f t="shared" si="900"/>
        <v>0</v>
      </c>
      <c r="DG328" s="149">
        <f t="shared" si="900"/>
        <v>0</v>
      </c>
      <c r="DH328" s="149">
        <f t="shared" si="900"/>
        <v>0</v>
      </c>
      <c r="DI328" s="149">
        <f t="shared" si="900"/>
        <v>0</v>
      </c>
      <c r="DJ328" s="149">
        <f t="shared" si="900"/>
        <v>0</v>
      </c>
      <c r="DK328" s="149">
        <f t="shared" si="900"/>
        <v>0</v>
      </c>
      <c r="DL328" s="149">
        <f t="shared" si="900"/>
        <v>0</v>
      </c>
      <c r="DM328" s="149">
        <f t="shared" ref="DM328:EV328" si="901">ISNUMBER(MATCH(DM$14,$E328:$K328,0))*$D328*DM180</f>
        <v>0</v>
      </c>
      <c r="DN328" s="149">
        <f t="shared" si="901"/>
        <v>0</v>
      </c>
      <c r="DO328" s="149">
        <f t="shared" si="901"/>
        <v>0</v>
      </c>
      <c r="DP328" s="149">
        <f t="shared" si="901"/>
        <v>0</v>
      </c>
      <c r="DQ328" s="149">
        <f t="shared" si="901"/>
        <v>0</v>
      </c>
      <c r="DR328" s="149">
        <f t="shared" si="901"/>
        <v>0</v>
      </c>
      <c r="DS328" s="149">
        <f t="shared" si="901"/>
        <v>0</v>
      </c>
      <c r="DT328" s="149">
        <f t="shared" si="901"/>
        <v>0</v>
      </c>
      <c r="DU328" s="149">
        <f t="shared" si="901"/>
        <v>0</v>
      </c>
      <c r="DV328" s="149">
        <f t="shared" si="901"/>
        <v>0</v>
      </c>
      <c r="DW328" s="149">
        <f t="shared" si="901"/>
        <v>0</v>
      </c>
      <c r="DX328" s="149">
        <f t="shared" si="901"/>
        <v>0</v>
      </c>
      <c r="DY328" s="149">
        <f t="shared" si="901"/>
        <v>0</v>
      </c>
      <c r="DZ328" s="149">
        <f t="shared" si="901"/>
        <v>0</v>
      </c>
      <c r="EA328" s="149">
        <f t="shared" si="901"/>
        <v>0</v>
      </c>
      <c r="EB328" s="149">
        <f t="shared" si="901"/>
        <v>0</v>
      </c>
      <c r="EC328" s="149">
        <f t="shared" si="901"/>
        <v>0</v>
      </c>
      <c r="ED328" s="149">
        <f t="shared" si="901"/>
        <v>0</v>
      </c>
      <c r="EE328" s="149">
        <f t="shared" si="901"/>
        <v>0</v>
      </c>
      <c r="EF328" s="149">
        <f t="shared" si="901"/>
        <v>0</v>
      </c>
      <c r="EG328" s="149">
        <f t="shared" si="901"/>
        <v>0</v>
      </c>
      <c r="EH328" s="149">
        <f t="shared" si="901"/>
        <v>0</v>
      </c>
      <c r="EI328" s="149">
        <f t="shared" si="901"/>
        <v>0</v>
      </c>
      <c r="EJ328" s="149">
        <f t="shared" si="901"/>
        <v>0</v>
      </c>
      <c r="EK328" s="149">
        <f t="shared" si="901"/>
        <v>0</v>
      </c>
      <c r="EL328" s="149">
        <f t="shared" si="901"/>
        <v>0</v>
      </c>
      <c r="EM328" s="149">
        <f t="shared" si="901"/>
        <v>0</v>
      </c>
      <c r="EN328" s="149">
        <f t="shared" si="901"/>
        <v>0</v>
      </c>
      <c r="EO328" s="149">
        <f t="shared" si="901"/>
        <v>0</v>
      </c>
      <c r="EP328" s="149">
        <f t="shared" si="901"/>
        <v>0</v>
      </c>
      <c r="EQ328" s="149">
        <f t="shared" si="901"/>
        <v>0</v>
      </c>
      <c r="ER328" s="149">
        <f t="shared" si="901"/>
        <v>0</v>
      </c>
      <c r="ES328" s="149">
        <f t="shared" si="901"/>
        <v>0</v>
      </c>
      <c r="ET328" s="149">
        <f t="shared" si="901"/>
        <v>0</v>
      </c>
      <c r="EU328" s="149">
        <f t="shared" si="901"/>
        <v>0</v>
      </c>
      <c r="EV328" s="149">
        <f t="shared" si="901"/>
        <v>0</v>
      </c>
      <c r="EW328" s="149">
        <f t="shared" ref="EW328:FB328" si="902">ISNUMBER(MATCH(EW$14,$E328:$K328,0))*$D328*EW180</f>
        <v>0</v>
      </c>
      <c r="EX328" s="149">
        <f t="shared" si="902"/>
        <v>0</v>
      </c>
      <c r="EY328" s="149">
        <f t="shared" si="902"/>
        <v>0</v>
      </c>
      <c r="EZ328" s="149">
        <f t="shared" si="902"/>
        <v>0</v>
      </c>
      <c r="FA328" s="149">
        <f t="shared" si="902"/>
        <v>0</v>
      </c>
      <c r="FB328" s="149">
        <f t="shared" si="902"/>
        <v>0</v>
      </c>
    </row>
    <row r="329" spans="3:158" ht="11.25" hidden="1" customHeight="1" outlineLevel="1" x14ac:dyDescent="0.2">
      <c r="C329" s="294">
        <v>17</v>
      </c>
      <c r="D329" s="226">
        <f t="shared" si="819"/>
        <v>1</v>
      </c>
      <c r="E329" s="289">
        <f t="shared" si="820"/>
        <v>43404</v>
      </c>
      <c r="F329" s="151">
        <f t="shared" si="872"/>
        <v>44012</v>
      </c>
      <c r="G329" s="151">
        <f t="shared" si="872"/>
        <v>44620</v>
      </c>
      <c r="H329" s="151">
        <f t="shared" si="872"/>
        <v>45230</v>
      </c>
      <c r="I329" s="151">
        <f t="shared" si="872"/>
        <v>45838</v>
      </c>
      <c r="J329" s="151">
        <f t="shared" si="872"/>
        <v>46446</v>
      </c>
      <c r="K329" s="151">
        <f t="shared" si="872"/>
        <v>47057</v>
      </c>
      <c r="S329" s="186"/>
      <c r="U329" s="149">
        <f t="shared" ref="U329:AZ329" si="903">ISNUMBER(MATCH(U$14,$E329:$K329,0))*$D329*U181</f>
        <v>0</v>
      </c>
      <c r="V329" s="149">
        <f t="shared" si="903"/>
        <v>0</v>
      </c>
      <c r="W329" s="149">
        <f t="shared" si="903"/>
        <v>0</v>
      </c>
      <c r="X329" s="149">
        <f t="shared" si="903"/>
        <v>0</v>
      </c>
      <c r="Y329" s="149">
        <f t="shared" si="903"/>
        <v>0</v>
      </c>
      <c r="Z329" s="149">
        <f t="shared" si="903"/>
        <v>0</v>
      </c>
      <c r="AA329" s="149">
        <f t="shared" si="903"/>
        <v>0</v>
      </c>
      <c r="AB329" s="149">
        <f t="shared" si="903"/>
        <v>0</v>
      </c>
      <c r="AC329" s="149">
        <f t="shared" si="903"/>
        <v>0</v>
      </c>
      <c r="AD329" s="149">
        <f t="shared" si="903"/>
        <v>0</v>
      </c>
      <c r="AE329" s="149">
        <f t="shared" si="903"/>
        <v>0</v>
      </c>
      <c r="AF329" s="149">
        <f t="shared" si="903"/>
        <v>0</v>
      </c>
      <c r="AG329" s="149">
        <f t="shared" si="903"/>
        <v>0</v>
      </c>
      <c r="AH329" s="149">
        <f t="shared" si="903"/>
        <v>0</v>
      </c>
      <c r="AI329" s="149">
        <f t="shared" si="903"/>
        <v>0</v>
      </c>
      <c r="AJ329" s="149">
        <f t="shared" si="903"/>
        <v>0</v>
      </c>
      <c r="AK329" s="149">
        <f t="shared" si="903"/>
        <v>0</v>
      </c>
      <c r="AL329" s="149">
        <f t="shared" si="903"/>
        <v>0</v>
      </c>
      <c r="AM329" s="149">
        <f t="shared" si="903"/>
        <v>0</v>
      </c>
      <c r="AN329" s="149">
        <f t="shared" si="903"/>
        <v>0</v>
      </c>
      <c r="AO329" s="149">
        <f t="shared" si="903"/>
        <v>0</v>
      </c>
      <c r="AP329" s="149">
        <f t="shared" si="903"/>
        <v>0</v>
      </c>
      <c r="AQ329" s="149">
        <f t="shared" si="903"/>
        <v>0</v>
      </c>
      <c r="AR329" s="149">
        <f t="shared" si="903"/>
        <v>0</v>
      </c>
      <c r="AS329" s="149">
        <f t="shared" si="903"/>
        <v>0</v>
      </c>
      <c r="AT329" s="149">
        <f t="shared" si="903"/>
        <v>0</v>
      </c>
      <c r="AU329" s="149">
        <f t="shared" si="903"/>
        <v>0</v>
      </c>
      <c r="AV329" s="149">
        <f t="shared" si="903"/>
        <v>0</v>
      </c>
      <c r="AW329" s="149">
        <f t="shared" si="903"/>
        <v>0</v>
      </c>
      <c r="AX329" s="149">
        <f t="shared" si="903"/>
        <v>0</v>
      </c>
      <c r="AY329" s="149">
        <f t="shared" si="903"/>
        <v>0</v>
      </c>
      <c r="AZ329" s="149">
        <f t="shared" si="903"/>
        <v>0</v>
      </c>
      <c r="BA329" s="149">
        <f t="shared" ref="BA329:CF329" si="904">ISNUMBER(MATCH(BA$14,$E329:$K329,0))*$D329*BA181</f>
        <v>0</v>
      </c>
      <c r="BB329" s="149">
        <f t="shared" si="904"/>
        <v>0</v>
      </c>
      <c r="BC329" s="149">
        <f t="shared" si="904"/>
        <v>0</v>
      </c>
      <c r="BD329" s="149">
        <f t="shared" si="904"/>
        <v>0</v>
      </c>
      <c r="BE329" s="149">
        <f t="shared" si="904"/>
        <v>0</v>
      </c>
      <c r="BF329" s="149">
        <f t="shared" si="904"/>
        <v>0</v>
      </c>
      <c r="BG329" s="149">
        <f t="shared" si="904"/>
        <v>0</v>
      </c>
      <c r="BH329" s="149">
        <f t="shared" si="904"/>
        <v>0</v>
      </c>
      <c r="BI329" s="149">
        <f t="shared" si="904"/>
        <v>0</v>
      </c>
      <c r="BJ329" s="149">
        <f t="shared" si="904"/>
        <v>0</v>
      </c>
      <c r="BK329" s="149">
        <f t="shared" si="904"/>
        <v>0</v>
      </c>
      <c r="BL329" s="149">
        <f t="shared" si="904"/>
        <v>0</v>
      </c>
      <c r="BM329" s="149">
        <f t="shared" si="904"/>
        <v>0</v>
      </c>
      <c r="BN329" s="149">
        <f t="shared" si="904"/>
        <v>0</v>
      </c>
      <c r="BO329" s="149">
        <f t="shared" si="904"/>
        <v>0</v>
      </c>
      <c r="BP329" s="149">
        <f t="shared" si="904"/>
        <v>0</v>
      </c>
      <c r="BQ329" s="149">
        <f t="shared" si="904"/>
        <v>0</v>
      </c>
      <c r="BR329" s="149">
        <f t="shared" si="904"/>
        <v>0</v>
      </c>
      <c r="BS329" s="149">
        <f t="shared" si="904"/>
        <v>0</v>
      </c>
      <c r="BT329" s="149">
        <f t="shared" si="904"/>
        <v>0</v>
      </c>
      <c r="BU329" s="149">
        <f t="shared" si="904"/>
        <v>0</v>
      </c>
      <c r="BV329" s="149">
        <f t="shared" si="904"/>
        <v>0</v>
      </c>
      <c r="BW329" s="149">
        <f t="shared" si="904"/>
        <v>0</v>
      </c>
      <c r="BX329" s="149">
        <f t="shared" si="904"/>
        <v>0</v>
      </c>
      <c r="BY329" s="149">
        <f t="shared" si="904"/>
        <v>0</v>
      </c>
      <c r="BZ329" s="149">
        <f t="shared" si="904"/>
        <v>0</v>
      </c>
      <c r="CA329" s="149">
        <f t="shared" si="904"/>
        <v>0</v>
      </c>
      <c r="CB329" s="149">
        <f t="shared" si="904"/>
        <v>0</v>
      </c>
      <c r="CC329" s="149">
        <f t="shared" si="904"/>
        <v>0</v>
      </c>
      <c r="CD329" s="149">
        <f t="shared" si="904"/>
        <v>0</v>
      </c>
      <c r="CE329" s="149">
        <f t="shared" si="904"/>
        <v>0</v>
      </c>
      <c r="CF329" s="149">
        <f t="shared" si="904"/>
        <v>0</v>
      </c>
      <c r="CG329" s="149">
        <f t="shared" ref="CG329:DL329" si="905">ISNUMBER(MATCH(CG$14,$E329:$K329,0))*$D329*CG181</f>
        <v>0</v>
      </c>
      <c r="CH329" s="149">
        <f t="shared" si="905"/>
        <v>0</v>
      </c>
      <c r="CI329" s="149">
        <f t="shared" si="905"/>
        <v>0</v>
      </c>
      <c r="CJ329" s="149">
        <f t="shared" si="905"/>
        <v>0</v>
      </c>
      <c r="CK329" s="149">
        <f t="shared" si="905"/>
        <v>0</v>
      </c>
      <c r="CL329" s="149">
        <f t="shared" si="905"/>
        <v>0</v>
      </c>
      <c r="CM329" s="149">
        <f t="shared" si="905"/>
        <v>0</v>
      </c>
      <c r="CN329" s="149">
        <f t="shared" si="905"/>
        <v>0</v>
      </c>
      <c r="CO329" s="149">
        <f t="shared" si="905"/>
        <v>0</v>
      </c>
      <c r="CP329" s="149">
        <f t="shared" si="905"/>
        <v>0</v>
      </c>
      <c r="CQ329" s="149">
        <f t="shared" si="905"/>
        <v>0</v>
      </c>
      <c r="CR329" s="149">
        <f t="shared" si="905"/>
        <v>0</v>
      </c>
      <c r="CS329" s="149">
        <f t="shared" si="905"/>
        <v>0</v>
      </c>
      <c r="CT329" s="149">
        <f t="shared" si="905"/>
        <v>0</v>
      </c>
      <c r="CU329" s="149">
        <f t="shared" si="905"/>
        <v>0</v>
      </c>
      <c r="CV329" s="149">
        <f t="shared" si="905"/>
        <v>0</v>
      </c>
      <c r="CW329" s="149">
        <f t="shared" si="905"/>
        <v>0</v>
      </c>
      <c r="CX329" s="149">
        <f t="shared" si="905"/>
        <v>0</v>
      </c>
      <c r="CY329" s="149">
        <f t="shared" si="905"/>
        <v>0</v>
      </c>
      <c r="CZ329" s="149">
        <f t="shared" si="905"/>
        <v>0</v>
      </c>
      <c r="DA329" s="149">
        <f t="shared" si="905"/>
        <v>0</v>
      </c>
      <c r="DB329" s="149">
        <f t="shared" si="905"/>
        <v>0</v>
      </c>
      <c r="DC329" s="149">
        <f t="shared" si="905"/>
        <v>0</v>
      </c>
      <c r="DD329" s="149">
        <f t="shared" si="905"/>
        <v>0</v>
      </c>
      <c r="DE329" s="149">
        <f t="shared" si="905"/>
        <v>0</v>
      </c>
      <c r="DF329" s="149">
        <f t="shared" si="905"/>
        <v>0</v>
      </c>
      <c r="DG329" s="149">
        <f t="shared" si="905"/>
        <v>0</v>
      </c>
      <c r="DH329" s="149">
        <f t="shared" si="905"/>
        <v>0</v>
      </c>
      <c r="DI329" s="149">
        <f t="shared" si="905"/>
        <v>0</v>
      </c>
      <c r="DJ329" s="149">
        <f t="shared" si="905"/>
        <v>0</v>
      </c>
      <c r="DK329" s="149">
        <f t="shared" si="905"/>
        <v>0</v>
      </c>
      <c r="DL329" s="149">
        <f t="shared" si="905"/>
        <v>0</v>
      </c>
      <c r="DM329" s="149">
        <f t="shared" ref="DM329:EV329" si="906">ISNUMBER(MATCH(DM$14,$E329:$K329,0))*$D329*DM181</f>
        <v>0</v>
      </c>
      <c r="DN329" s="149">
        <f t="shared" si="906"/>
        <v>0</v>
      </c>
      <c r="DO329" s="149">
        <f t="shared" si="906"/>
        <v>0</v>
      </c>
      <c r="DP329" s="149">
        <f t="shared" si="906"/>
        <v>0</v>
      </c>
      <c r="DQ329" s="149">
        <f t="shared" si="906"/>
        <v>0</v>
      </c>
      <c r="DR329" s="149">
        <f t="shared" si="906"/>
        <v>0</v>
      </c>
      <c r="DS329" s="149">
        <f t="shared" si="906"/>
        <v>0</v>
      </c>
      <c r="DT329" s="149">
        <f t="shared" si="906"/>
        <v>0</v>
      </c>
      <c r="DU329" s="149">
        <f t="shared" si="906"/>
        <v>0</v>
      </c>
      <c r="DV329" s="149">
        <f t="shared" si="906"/>
        <v>0</v>
      </c>
      <c r="DW329" s="149">
        <f t="shared" si="906"/>
        <v>0</v>
      </c>
      <c r="DX329" s="149">
        <f t="shared" si="906"/>
        <v>0</v>
      </c>
      <c r="DY329" s="149">
        <f t="shared" si="906"/>
        <v>0</v>
      </c>
      <c r="DZ329" s="149">
        <f t="shared" si="906"/>
        <v>0</v>
      </c>
      <c r="EA329" s="149">
        <f t="shared" si="906"/>
        <v>0</v>
      </c>
      <c r="EB329" s="149">
        <f t="shared" si="906"/>
        <v>0</v>
      </c>
      <c r="EC329" s="149">
        <f t="shared" si="906"/>
        <v>0</v>
      </c>
      <c r="ED329" s="149">
        <f t="shared" si="906"/>
        <v>0</v>
      </c>
      <c r="EE329" s="149">
        <f t="shared" si="906"/>
        <v>0</v>
      </c>
      <c r="EF329" s="149">
        <f t="shared" si="906"/>
        <v>0</v>
      </c>
      <c r="EG329" s="149">
        <f t="shared" si="906"/>
        <v>0</v>
      </c>
      <c r="EH329" s="149">
        <f t="shared" si="906"/>
        <v>0</v>
      </c>
      <c r="EI329" s="149">
        <f t="shared" si="906"/>
        <v>0</v>
      </c>
      <c r="EJ329" s="149">
        <f t="shared" si="906"/>
        <v>0</v>
      </c>
      <c r="EK329" s="149">
        <f t="shared" si="906"/>
        <v>0</v>
      </c>
      <c r="EL329" s="149">
        <f t="shared" si="906"/>
        <v>0</v>
      </c>
      <c r="EM329" s="149">
        <f t="shared" si="906"/>
        <v>0</v>
      </c>
      <c r="EN329" s="149">
        <f t="shared" si="906"/>
        <v>0</v>
      </c>
      <c r="EO329" s="149">
        <f t="shared" si="906"/>
        <v>0</v>
      </c>
      <c r="EP329" s="149">
        <f t="shared" si="906"/>
        <v>0</v>
      </c>
      <c r="EQ329" s="149">
        <f t="shared" si="906"/>
        <v>0</v>
      </c>
      <c r="ER329" s="149">
        <f t="shared" si="906"/>
        <v>0</v>
      </c>
      <c r="ES329" s="149">
        <f t="shared" si="906"/>
        <v>0</v>
      </c>
      <c r="ET329" s="149">
        <f t="shared" si="906"/>
        <v>0</v>
      </c>
      <c r="EU329" s="149">
        <f t="shared" si="906"/>
        <v>0</v>
      </c>
      <c r="EV329" s="149">
        <f t="shared" si="906"/>
        <v>0</v>
      </c>
      <c r="EW329" s="149">
        <f t="shared" ref="EW329:FB329" si="907">ISNUMBER(MATCH(EW$14,$E329:$K329,0))*$D329*EW181</f>
        <v>0</v>
      </c>
      <c r="EX329" s="149">
        <f t="shared" si="907"/>
        <v>0</v>
      </c>
      <c r="EY329" s="149">
        <f t="shared" si="907"/>
        <v>0</v>
      </c>
      <c r="EZ329" s="149">
        <f t="shared" si="907"/>
        <v>0</v>
      </c>
      <c r="FA329" s="149">
        <f t="shared" si="907"/>
        <v>0</v>
      </c>
      <c r="FB329" s="149">
        <f t="shared" si="907"/>
        <v>0</v>
      </c>
    </row>
    <row r="330" spans="3:158" ht="11.25" hidden="1" customHeight="1" outlineLevel="1" x14ac:dyDescent="0.2">
      <c r="C330" s="294">
        <v>18</v>
      </c>
      <c r="D330" s="226">
        <f t="shared" si="819"/>
        <v>1</v>
      </c>
      <c r="E330" s="289">
        <f t="shared" si="820"/>
        <v>43404</v>
      </c>
      <c r="F330" s="151">
        <f t="shared" si="872"/>
        <v>44012</v>
      </c>
      <c r="G330" s="151">
        <f t="shared" si="872"/>
        <v>44620</v>
      </c>
      <c r="H330" s="151">
        <f t="shared" si="872"/>
        <v>45230</v>
      </c>
      <c r="I330" s="151">
        <f t="shared" si="872"/>
        <v>45838</v>
      </c>
      <c r="J330" s="151">
        <f t="shared" si="872"/>
        <v>46446</v>
      </c>
      <c r="K330" s="151">
        <f t="shared" si="872"/>
        <v>47057</v>
      </c>
      <c r="S330" s="186"/>
      <c r="U330" s="149">
        <f t="shared" ref="U330:AZ330" si="908">ISNUMBER(MATCH(U$14,$E330:$K330,0))*$D330*U182</f>
        <v>0</v>
      </c>
      <c r="V330" s="149">
        <f t="shared" si="908"/>
        <v>0</v>
      </c>
      <c r="W330" s="149">
        <f t="shared" si="908"/>
        <v>0</v>
      </c>
      <c r="X330" s="149">
        <f t="shared" si="908"/>
        <v>0</v>
      </c>
      <c r="Y330" s="149">
        <f t="shared" si="908"/>
        <v>0</v>
      </c>
      <c r="Z330" s="149">
        <f t="shared" si="908"/>
        <v>0</v>
      </c>
      <c r="AA330" s="149">
        <f t="shared" si="908"/>
        <v>0</v>
      </c>
      <c r="AB330" s="149">
        <f t="shared" si="908"/>
        <v>0</v>
      </c>
      <c r="AC330" s="149">
        <f t="shared" si="908"/>
        <v>0</v>
      </c>
      <c r="AD330" s="149">
        <f t="shared" si="908"/>
        <v>0</v>
      </c>
      <c r="AE330" s="149">
        <f t="shared" si="908"/>
        <v>0</v>
      </c>
      <c r="AF330" s="149">
        <f t="shared" si="908"/>
        <v>0</v>
      </c>
      <c r="AG330" s="149">
        <f t="shared" si="908"/>
        <v>0</v>
      </c>
      <c r="AH330" s="149">
        <f t="shared" si="908"/>
        <v>0</v>
      </c>
      <c r="AI330" s="149">
        <f t="shared" si="908"/>
        <v>0</v>
      </c>
      <c r="AJ330" s="149">
        <f t="shared" si="908"/>
        <v>0</v>
      </c>
      <c r="AK330" s="149">
        <f t="shared" si="908"/>
        <v>0</v>
      </c>
      <c r="AL330" s="149">
        <f t="shared" si="908"/>
        <v>0</v>
      </c>
      <c r="AM330" s="149">
        <f t="shared" si="908"/>
        <v>0</v>
      </c>
      <c r="AN330" s="149">
        <f t="shared" si="908"/>
        <v>0</v>
      </c>
      <c r="AO330" s="149">
        <f t="shared" si="908"/>
        <v>0</v>
      </c>
      <c r="AP330" s="149">
        <f t="shared" si="908"/>
        <v>0</v>
      </c>
      <c r="AQ330" s="149">
        <f t="shared" si="908"/>
        <v>0</v>
      </c>
      <c r="AR330" s="149">
        <f t="shared" si="908"/>
        <v>0</v>
      </c>
      <c r="AS330" s="149">
        <f t="shared" si="908"/>
        <v>0</v>
      </c>
      <c r="AT330" s="149">
        <f t="shared" si="908"/>
        <v>0</v>
      </c>
      <c r="AU330" s="149">
        <f t="shared" si="908"/>
        <v>0</v>
      </c>
      <c r="AV330" s="149">
        <f t="shared" si="908"/>
        <v>0</v>
      </c>
      <c r="AW330" s="149">
        <f t="shared" si="908"/>
        <v>0</v>
      </c>
      <c r="AX330" s="149">
        <f t="shared" si="908"/>
        <v>0</v>
      </c>
      <c r="AY330" s="149">
        <f t="shared" si="908"/>
        <v>0</v>
      </c>
      <c r="AZ330" s="149">
        <f t="shared" si="908"/>
        <v>0</v>
      </c>
      <c r="BA330" s="149">
        <f t="shared" ref="BA330:CF330" si="909">ISNUMBER(MATCH(BA$14,$E330:$K330,0))*$D330*BA182</f>
        <v>0</v>
      </c>
      <c r="BB330" s="149">
        <f t="shared" si="909"/>
        <v>0</v>
      </c>
      <c r="BC330" s="149">
        <f t="shared" si="909"/>
        <v>0</v>
      </c>
      <c r="BD330" s="149">
        <f t="shared" si="909"/>
        <v>0</v>
      </c>
      <c r="BE330" s="149">
        <f t="shared" si="909"/>
        <v>0</v>
      </c>
      <c r="BF330" s="149">
        <f t="shared" si="909"/>
        <v>0</v>
      </c>
      <c r="BG330" s="149">
        <f t="shared" si="909"/>
        <v>0</v>
      </c>
      <c r="BH330" s="149">
        <f t="shared" si="909"/>
        <v>0</v>
      </c>
      <c r="BI330" s="149">
        <f t="shared" si="909"/>
        <v>0</v>
      </c>
      <c r="BJ330" s="149">
        <f t="shared" si="909"/>
        <v>0</v>
      </c>
      <c r="BK330" s="149">
        <f t="shared" si="909"/>
        <v>0</v>
      </c>
      <c r="BL330" s="149">
        <f t="shared" si="909"/>
        <v>0</v>
      </c>
      <c r="BM330" s="149">
        <f t="shared" si="909"/>
        <v>0</v>
      </c>
      <c r="BN330" s="149">
        <f t="shared" si="909"/>
        <v>0</v>
      </c>
      <c r="BO330" s="149">
        <f t="shared" si="909"/>
        <v>0</v>
      </c>
      <c r="BP330" s="149">
        <f t="shared" si="909"/>
        <v>0</v>
      </c>
      <c r="BQ330" s="149">
        <f t="shared" si="909"/>
        <v>0</v>
      </c>
      <c r="BR330" s="149">
        <f t="shared" si="909"/>
        <v>0</v>
      </c>
      <c r="BS330" s="149">
        <f t="shared" si="909"/>
        <v>0</v>
      </c>
      <c r="BT330" s="149">
        <f t="shared" si="909"/>
        <v>0</v>
      </c>
      <c r="BU330" s="149">
        <f t="shared" si="909"/>
        <v>0</v>
      </c>
      <c r="BV330" s="149">
        <f t="shared" si="909"/>
        <v>0</v>
      </c>
      <c r="BW330" s="149">
        <f t="shared" si="909"/>
        <v>0</v>
      </c>
      <c r="BX330" s="149">
        <f t="shared" si="909"/>
        <v>0</v>
      </c>
      <c r="BY330" s="149">
        <f t="shared" si="909"/>
        <v>0</v>
      </c>
      <c r="BZ330" s="149">
        <f t="shared" si="909"/>
        <v>0</v>
      </c>
      <c r="CA330" s="149">
        <f t="shared" si="909"/>
        <v>0</v>
      </c>
      <c r="CB330" s="149">
        <f t="shared" si="909"/>
        <v>0</v>
      </c>
      <c r="CC330" s="149">
        <f t="shared" si="909"/>
        <v>0</v>
      </c>
      <c r="CD330" s="149">
        <f t="shared" si="909"/>
        <v>0</v>
      </c>
      <c r="CE330" s="149">
        <f t="shared" si="909"/>
        <v>0</v>
      </c>
      <c r="CF330" s="149">
        <f t="shared" si="909"/>
        <v>0</v>
      </c>
      <c r="CG330" s="149">
        <f t="shared" ref="CG330:DL330" si="910">ISNUMBER(MATCH(CG$14,$E330:$K330,0))*$D330*CG182</f>
        <v>0</v>
      </c>
      <c r="CH330" s="149">
        <f t="shared" si="910"/>
        <v>0</v>
      </c>
      <c r="CI330" s="149">
        <f t="shared" si="910"/>
        <v>0</v>
      </c>
      <c r="CJ330" s="149">
        <f t="shared" si="910"/>
        <v>0</v>
      </c>
      <c r="CK330" s="149">
        <f t="shared" si="910"/>
        <v>0</v>
      </c>
      <c r="CL330" s="149">
        <f t="shared" si="910"/>
        <v>0</v>
      </c>
      <c r="CM330" s="149">
        <f t="shared" si="910"/>
        <v>0</v>
      </c>
      <c r="CN330" s="149">
        <f t="shared" si="910"/>
        <v>0</v>
      </c>
      <c r="CO330" s="149">
        <f t="shared" si="910"/>
        <v>0</v>
      </c>
      <c r="CP330" s="149">
        <f t="shared" si="910"/>
        <v>0</v>
      </c>
      <c r="CQ330" s="149">
        <f t="shared" si="910"/>
        <v>0</v>
      </c>
      <c r="CR330" s="149">
        <f t="shared" si="910"/>
        <v>0</v>
      </c>
      <c r="CS330" s="149">
        <f t="shared" si="910"/>
        <v>0</v>
      </c>
      <c r="CT330" s="149">
        <f t="shared" si="910"/>
        <v>0</v>
      </c>
      <c r="CU330" s="149">
        <f t="shared" si="910"/>
        <v>0</v>
      </c>
      <c r="CV330" s="149">
        <f t="shared" si="910"/>
        <v>0</v>
      </c>
      <c r="CW330" s="149">
        <f t="shared" si="910"/>
        <v>0</v>
      </c>
      <c r="CX330" s="149">
        <f t="shared" si="910"/>
        <v>0</v>
      </c>
      <c r="CY330" s="149">
        <f t="shared" si="910"/>
        <v>0</v>
      </c>
      <c r="CZ330" s="149">
        <f t="shared" si="910"/>
        <v>0</v>
      </c>
      <c r="DA330" s="149">
        <f t="shared" si="910"/>
        <v>0</v>
      </c>
      <c r="DB330" s="149">
        <f t="shared" si="910"/>
        <v>0</v>
      </c>
      <c r="DC330" s="149">
        <f t="shared" si="910"/>
        <v>0</v>
      </c>
      <c r="DD330" s="149">
        <f t="shared" si="910"/>
        <v>0</v>
      </c>
      <c r="DE330" s="149">
        <f t="shared" si="910"/>
        <v>0</v>
      </c>
      <c r="DF330" s="149">
        <f t="shared" si="910"/>
        <v>0</v>
      </c>
      <c r="DG330" s="149">
        <f t="shared" si="910"/>
        <v>0</v>
      </c>
      <c r="DH330" s="149">
        <f t="shared" si="910"/>
        <v>0</v>
      </c>
      <c r="DI330" s="149">
        <f t="shared" si="910"/>
        <v>0</v>
      </c>
      <c r="DJ330" s="149">
        <f t="shared" si="910"/>
        <v>0</v>
      </c>
      <c r="DK330" s="149">
        <f t="shared" si="910"/>
        <v>0</v>
      </c>
      <c r="DL330" s="149">
        <f t="shared" si="910"/>
        <v>0</v>
      </c>
      <c r="DM330" s="149">
        <f t="shared" ref="DM330:EV330" si="911">ISNUMBER(MATCH(DM$14,$E330:$K330,0))*$D330*DM182</f>
        <v>0</v>
      </c>
      <c r="DN330" s="149">
        <f t="shared" si="911"/>
        <v>0</v>
      </c>
      <c r="DO330" s="149">
        <f t="shared" si="911"/>
        <v>0</v>
      </c>
      <c r="DP330" s="149">
        <f t="shared" si="911"/>
        <v>0</v>
      </c>
      <c r="DQ330" s="149">
        <f t="shared" si="911"/>
        <v>0</v>
      </c>
      <c r="DR330" s="149">
        <f t="shared" si="911"/>
        <v>0</v>
      </c>
      <c r="DS330" s="149">
        <f t="shared" si="911"/>
        <v>0</v>
      </c>
      <c r="DT330" s="149">
        <f t="shared" si="911"/>
        <v>0</v>
      </c>
      <c r="DU330" s="149">
        <f t="shared" si="911"/>
        <v>0</v>
      </c>
      <c r="DV330" s="149">
        <f t="shared" si="911"/>
        <v>0</v>
      </c>
      <c r="DW330" s="149">
        <f t="shared" si="911"/>
        <v>0</v>
      </c>
      <c r="DX330" s="149">
        <f t="shared" si="911"/>
        <v>0</v>
      </c>
      <c r="DY330" s="149">
        <f t="shared" si="911"/>
        <v>0</v>
      </c>
      <c r="DZ330" s="149">
        <f t="shared" si="911"/>
        <v>0</v>
      </c>
      <c r="EA330" s="149">
        <f t="shared" si="911"/>
        <v>0</v>
      </c>
      <c r="EB330" s="149">
        <f t="shared" si="911"/>
        <v>0</v>
      </c>
      <c r="EC330" s="149">
        <f t="shared" si="911"/>
        <v>0</v>
      </c>
      <c r="ED330" s="149">
        <f t="shared" si="911"/>
        <v>0</v>
      </c>
      <c r="EE330" s="149">
        <f t="shared" si="911"/>
        <v>0</v>
      </c>
      <c r="EF330" s="149">
        <f t="shared" si="911"/>
        <v>0</v>
      </c>
      <c r="EG330" s="149">
        <f t="shared" si="911"/>
        <v>0</v>
      </c>
      <c r="EH330" s="149">
        <f t="shared" si="911"/>
        <v>0</v>
      </c>
      <c r="EI330" s="149">
        <f t="shared" si="911"/>
        <v>0</v>
      </c>
      <c r="EJ330" s="149">
        <f t="shared" si="911"/>
        <v>0</v>
      </c>
      <c r="EK330" s="149">
        <f t="shared" si="911"/>
        <v>0</v>
      </c>
      <c r="EL330" s="149">
        <f t="shared" si="911"/>
        <v>0</v>
      </c>
      <c r="EM330" s="149">
        <f t="shared" si="911"/>
        <v>0</v>
      </c>
      <c r="EN330" s="149">
        <f t="shared" si="911"/>
        <v>0</v>
      </c>
      <c r="EO330" s="149">
        <f t="shared" si="911"/>
        <v>0</v>
      </c>
      <c r="EP330" s="149">
        <f t="shared" si="911"/>
        <v>0</v>
      </c>
      <c r="EQ330" s="149">
        <f t="shared" si="911"/>
        <v>0</v>
      </c>
      <c r="ER330" s="149">
        <f t="shared" si="911"/>
        <v>0</v>
      </c>
      <c r="ES330" s="149">
        <f t="shared" si="911"/>
        <v>0</v>
      </c>
      <c r="ET330" s="149">
        <f t="shared" si="911"/>
        <v>0</v>
      </c>
      <c r="EU330" s="149">
        <f t="shared" si="911"/>
        <v>0</v>
      </c>
      <c r="EV330" s="149">
        <f t="shared" si="911"/>
        <v>0</v>
      </c>
      <c r="EW330" s="149">
        <f t="shared" ref="EW330:FB330" si="912">ISNUMBER(MATCH(EW$14,$E330:$K330,0))*$D330*EW182</f>
        <v>0</v>
      </c>
      <c r="EX330" s="149">
        <f t="shared" si="912"/>
        <v>0</v>
      </c>
      <c r="EY330" s="149">
        <f t="shared" si="912"/>
        <v>0</v>
      </c>
      <c r="EZ330" s="149">
        <f t="shared" si="912"/>
        <v>0</v>
      </c>
      <c r="FA330" s="149">
        <f t="shared" si="912"/>
        <v>0</v>
      </c>
      <c r="FB330" s="149">
        <f t="shared" si="912"/>
        <v>0</v>
      </c>
    </row>
    <row r="331" spans="3:158" ht="11.25" hidden="1" customHeight="1" outlineLevel="1" x14ac:dyDescent="0.2">
      <c r="C331" s="294">
        <v>19</v>
      </c>
      <c r="D331" s="226">
        <f t="shared" si="819"/>
        <v>1</v>
      </c>
      <c r="E331" s="289">
        <f t="shared" si="820"/>
        <v>43404</v>
      </c>
      <c r="F331" s="151">
        <f t="shared" si="872"/>
        <v>44012</v>
      </c>
      <c r="G331" s="151">
        <f t="shared" si="872"/>
        <v>44620</v>
      </c>
      <c r="H331" s="151">
        <f t="shared" si="872"/>
        <v>45230</v>
      </c>
      <c r="I331" s="151">
        <f t="shared" si="872"/>
        <v>45838</v>
      </c>
      <c r="J331" s="151">
        <f t="shared" si="872"/>
        <v>46446</v>
      </c>
      <c r="K331" s="151">
        <f t="shared" si="872"/>
        <v>47057</v>
      </c>
      <c r="S331" s="186"/>
      <c r="U331" s="149">
        <f t="shared" ref="U331:AZ331" si="913">ISNUMBER(MATCH(U$14,$E331:$K331,0))*$D331*U183</f>
        <v>0</v>
      </c>
      <c r="V331" s="149">
        <f t="shared" si="913"/>
        <v>0</v>
      </c>
      <c r="W331" s="149">
        <f t="shared" si="913"/>
        <v>0</v>
      </c>
      <c r="X331" s="149">
        <f t="shared" si="913"/>
        <v>0</v>
      </c>
      <c r="Y331" s="149">
        <f t="shared" si="913"/>
        <v>0</v>
      </c>
      <c r="Z331" s="149">
        <f t="shared" si="913"/>
        <v>0</v>
      </c>
      <c r="AA331" s="149">
        <f t="shared" si="913"/>
        <v>0</v>
      </c>
      <c r="AB331" s="149">
        <f t="shared" si="913"/>
        <v>0</v>
      </c>
      <c r="AC331" s="149">
        <f t="shared" si="913"/>
        <v>0</v>
      </c>
      <c r="AD331" s="149">
        <f t="shared" si="913"/>
        <v>0</v>
      </c>
      <c r="AE331" s="149">
        <f t="shared" si="913"/>
        <v>0</v>
      </c>
      <c r="AF331" s="149">
        <f t="shared" si="913"/>
        <v>0</v>
      </c>
      <c r="AG331" s="149">
        <f t="shared" si="913"/>
        <v>0</v>
      </c>
      <c r="AH331" s="149">
        <f t="shared" si="913"/>
        <v>0</v>
      </c>
      <c r="AI331" s="149">
        <f t="shared" si="913"/>
        <v>0</v>
      </c>
      <c r="AJ331" s="149">
        <f t="shared" si="913"/>
        <v>0</v>
      </c>
      <c r="AK331" s="149">
        <f t="shared" si="913"/>
        <v>0</v>
      </c>
      <c r="AL331" s="149">
        <f t="shared" si="913"/>
        <v>0</v>
      </c>
      <c r="AM331" s="149">
        <f t="shared" si="913"/>
        <v>0</v>
      </c>
      <c r="AN331" s="149">
        <f t="shared" si="913"/>
        <v>0</v>
      </c>
      <c r="AO331" s="149">
        <f t="shared" si="913"/>
        <v>0</v>
      </c>
      <c r="AP331" s="149">
        <f t="shared" si="913"/>
        <v>0</v>
      </c>
      <c r="AQ331" s="149">
        <f t="shared" si="913"/>
        <v>0</v>
      </c>
      <c r="AR331" s="149">
        <f t="shared" si="913"/>
        <v>0</v>
      </c>
      <c r="AS331" s="149">
        <f t="shared" si="913"/>
        <v>0</v>
      </c>
      <c r="AT331" s="149">
        <f t="shared" si="913"/>
        <v>0</v>
      </c>
      <c r="AU331" s="149">
        <f t="shared" si="913"/>
        <v>0</v>
      </c>
      <c r="AV331" s="149">
        <f t="shared" si="913"/>
        <v>0</v>
      </c>
      <c r="AW331" s="149">
        <f t="shared" si="913"/>
        <v>0</v>
      </c>
      <c r="AX331" s="149">
        <f t="shared" si="913"/>
        <v>0</v>
      </c>
      <c r="AY331" s="149">
        <f t="shared" si="913"/>
        <v>0</v>
      </c>
      <c r="AZ331" s="149">
        <f t="shared" si="913"/>
        <v>0</v>
      </c>
      <c r="BA331" s="149">
        <f t="shared" ref="BA331:CF331" si="914">ISNUMBER(MATCH(BA$14,$E331:$K331,0))*$D331*BA183</f>
        <v>0</v>
      </c>
      <c r="BB331" s="149">
        <f t="shared" si="914"/>
        <v>0</v>
      </c>
      <c r="BC331" s="149">
        <f t="shared" si="914"/>
        <v>0</v>
      </c>
      <c r="BD331" s="149">
        <f t="shared" si="914"/>
        <v>0</v>
      </c>
      <c r="BE331" s="149">
        <f t="shared" si="914"/>
        <v>0</v>
      </c>
      <c r="BF331" s="149">
        <f t="shared" si="914"/>
        <v>0</v>
      </c>
      <c r="BG331" s="149">
        <f t="shared" si="914"/>
        <v>0</v>
      </c>
      <c r="BH331" s="149">
        <f t="shared" si="914"/>
        <v>0</v>
      </c>
      <c r="BI331" s="149">
        <f t="shared" si="914"/>
        <v>0</v>
      </c>
      <c r="BJ331" s="149">
        <f t="shared" si="914"/>
        <v>0</v>
      </c>
      <c r="BK331" s="149">
        <f t="shared" si="914"/>
        <v>0</v>
      </c>
      <c r="BL331" s="149">
        <f t="shared" si="914"/>
        <v>0</v>
      </c>
      <c r="BM331" s="149">
        <f t="shared" si="914"/>
        <v>0</v>
      </c>
      <c r="BN331" s="149">
        <f t="shared" si="914"/>
        <v>0</v>
      </c>
      <c r="BO331" s="149">
        <f t="shared" si="914"/>
        <v>0</v>
      </c>
      <c r="BP331" s="149">
        <f t="shared" si="914"/>
        <v>0</v>
      </c>
      <c r="BQ331" s="149">
        <f t="shared" si="914"/>
        <v>0</v>
      </c>
      <c r="BR331" s="149">
        <f t="shared" si="914"/>
        <v>0</v>
      </c>
      <c r="BS331" s="149">
        <f t="shared" si="914"/>
        <v>0</v>
      </c>
      <c r="BT331" s="149">
        <f t="shared" si="914"/>
        <v>0</v>
      </c>
      <c r="BU331" s="149">
        <f t="shared" si="914"/>
        <v>0</v>
      </c>
      <c r="BV331" s="149">
        <f t="shared" si="914"/>
        <v>0</v>
      </c>
      <c r="BW331" s="149">
        <f t="shared" si="914"/>
        <v>0</v>
      </c>
      <c r="BX331" s="149">
        <f t="shared" si="914"/>
        <v>0</v>
      </c>
      <c r="BY331" s="149">
        <f t="shared" si="914"/>
        <v>0</v>
      </c>
      <c r="BZ331" s="149">
        <f t="shared" si="914"/>
        <v>0</v>
      </c>
      <c r="CA331" s="149">
        <f t="shared" si="914"/>
        <v>0</v>
      </c>
      <c r="CB331" s="149">
        <f t="shared" si="914"/>
        <v>0</v>
      </c>
      <c r="CC331" s="149">
        <f t="shared" si="914"/>
        <v>0</v>
      </c>
      <c r="CD331" s="149">
        <f t="shared" si="914"/>
        <v>0</v>
      </c>
      <c r="CE331" s="149">
        <f t="shared" si="914"/>
        <v>0</v>
      </c>
      <c r="CF331" s="149">
        <f t="shared" si="914"/>
        <v>0</v>
      </c>
      <c r="CG331" s="149">
        <f t="shared" ref="CG331:DL331" si="915">ISNUMBER(MATCH(CG$14,$E331:$K331,0))*$D331*CG183</f>
        <v>0</v>
      </c>
      <c r="CH331" s="149">
        <f t="shared" si="915"/>
        <v>0</v>
      </c>
      <c r="CI331" s="149">
        <f t="shared" si="915"/>
        <v>0</v>
      </c>
      <c r="CJ331" s="149">
        <f t="shared" si="915"/>
        <v>0</v>
      </c>
      <c r="CK331" s="149">
        <f t="shared" si="915"/>
        <v>0</v>
      </c>
      <c r="CL331" s="149">
        <f t="shared" si="915"/>
        <v>0</v>
      </c>
      <c r="CM331" s="149">
        <f t="shared" si="915"/>
        <v>0</v>
      </c>
      <c r="CN331" s="149">
        <f t="shared" si="915"/>
        <v>0</v>
      </c>
      <c r="CO331" s="149">
        <f t="shared" si="915"/>
        <v>0</v>
      </c>
      <c r="CP331" s="149">
        <f t="shared" si="915"/>
        <v>0</v>
      </c>
      <c r="CQ331" s="149">
        <f t="shared" si="915"/>
        <v>0</v>
      </c>
      <c r="CR331" s="149">
        <f t="shared" si="915"/>
        <v>0</v>
      </c>
      <c r="CS331" s="149">
        <f t="shared" si="915"/>
        <v>0</v>
      </c>
      <c r="CT331" s="149">
        <f t="shared" si="915"/>
        <v>0</v>
      </c>
      <c r="CU331" s="149">
        <f t="shared" si="915"/>
        <v>0</v>
      </c>
      <c r="CV331" s="149">
        <f t="shared" si="915"/>
        <v>0</v>
      </c>
      <c r="CW331" s="149">
        <f t="shared" si="915"/>
        <v>0</v>
      </c>
      <c r="CX331" s="149">
        <f t="shared" si="915"/>
        <v>0</v>
      </c>
      <c r="CY331" s="149">
        <f t="shared" si="915"/>
        <v>0</v>
      </c>
      <c r="CZ331" s="149">
        <f t="shared" si="915"/>
        <v>0</v>
      </c>
      <c r="DA331" s="149">
        <f t="shared" si="915"/>
        <v>0</v>
      </c>
      <c r="DB331" s="149">
        <f t="shared" si="915"/>
        <v>0</v>
      </c>
      <c r="DC331" s="149">
        <f t="shared" si="915"/>
        <v>0</v>
      </c>
      <c r="DD331" s="149">
        <f t="shared" si="915"/>
        <v>0</v>
      </c>
      <c r="DE331" s="149">
        <f t="shared" si="915"/>
        <v>0</v>
      </c>
      <c r="DF331" s="149">
        <f t="shared" si="915"/>
        <v>0</v>
      </c>
      <c r="DG331" s="149">
        <f t="shared" si="915"/>
        <v>0</v>
      </c>
      <c r="DH331" s="149">
        <f t="shared" si="915"/>
        <v>0</v>
      </c>
      <c r="DI331" s="149">
        <f t="shared" si="915"/>
        <v>0</v>
      </c>
      <c r="DJ331" s="149">
        <f t="shared" si="915"/>
        <v>0</v>
      </c>
      <c r="DK331" s="149">
        <f t="shared" si="915"/>
        <v>0</v>
      </c>
      <c r="DL331" s="149">
        <f t="shared" si="915"/>
        <v>0</v>
      </c>
      <c r="DM331" s="149">
        <f t="shared" ref="DM331:EV331" si="916">ISNUMBER(MATCH(DM$14,$E331:$K331,0))*$D331*DM183</f>
        <v>0</v>
      </c>
      <c r="DN331" s="149">
        <f t="shared" si="916"/>
        <v>0</v>
      </c>
      <c r="DO331" s="149">
        <f t="shared" si="916"/>
        <v>0</v>
      </c>
      <c r="DP331" s="149">
        <f t="shared" si="916"/>
        <v>0</v>
      </c>
      <c r="DQ331" s="149">
        <f t="shared" si="916"/>
        <v>0</v>
      </c>
      <c r="DR331" s="149">
        <f t="shared" si="916"/>
        <v>0</v>
      </c>
      <c r="DS331" s="149">
        <f t="shared" si="916"/>
        <v>0</v>
      </c>
      <c r="DT331" s="149">
        <f t="shared" si="916"/>
        <v>0</v>
      </c>
      <c r="DU331" s="149">
        <f t="shared" si="916"/>
        <v>0</v>
      </c>
      <c r="DV331" s="149">
        <f t="shared" si="916"/>
        <v>0</v>
      </c>
      <c r="DW331" s="149">
        <f t="shared" si="916"/>
        <v>0</v>
      </c>
      <c r="DX331" s="149">
        <f t="shared" si="916"/>
        <v>0</v>
      </c>
      <c r="DY331" s="149">
        <f t="shared" si="916"/>
        <v>0</v>
      </c>
      <c r="DZ331" s="149">
        <f t="shared" si="916"/>
        <v>0</v>
      </c>
      <c r="EA331" s="149">
        <f t="shared" si="916"/>
        <v>0</v>
      </c>
      <c r="EB331" s="149">
        <f t="shared" si="916"/>
        <v>0</v>
      </c>
      <c r="EC331" s="149">
        <f t="shared" si="916"/>
        <v>0</v>
      </c>
      <c r="ED331" s="149">
        <f t="shared" si="916"/>
        <v>0</v>
      </c>
      <c r="EE331" s="149">
        <f t="shared" si="916"/>
        <v>0</v>
      </c>
      <c r="EF331" s="149">
        <f t="shared" si="916"/>
        <v>0</v>
      </c>
      <c r="EG331" s="149">
        <f t="shared" si="916"/>
        <v>0</v>
      </c>
      <c r="EH331" s="149">
        <f t="shared" si="916"/>
        <v>0</v>
      </c>
      <c r="EI331" s="149">
        <f t="shared" si="916"/>
        <v>0</v>
      </c>
      <c r="EJ331" s="149">
        <f t="shared" si="916"/>
        <v>0</v>
      </c>
      <c r="EK331" s="149">
        <f t="shared" si="916"/>
        <v>0</v>
      </c>
      <c r="EL331" s="149">
        <f t="shared" si="916"/>
        <v>0</v>
      </c>
      <c r="EM331" s="149">
        <f t="shared" si="916"/>
        <v>0</v>
      </c>
      <c r="EN331" s="149">
        <f t="shared" si="916"/>
        <v>0</v>
      </c>
      <c r="EO331" s="149">
        <f t="shared" si="916"/>
        <v>0</v>
      </c>
      <c r="EP331" s="149">
        <f t="shared" si="916"/>
        <v>0</v>
      </c>
      <c r="EQ331" s="149">
        <f t="shared" si="916"/>
        <v>0</v>
      </c>
      <c r="ER331" s="149">
        <f t="shared" si="916"/>
        <v>0</v>
      </c>
      <c r="ES331" s="149">
        <f t="shared" si="916"/>
        <v>0</v>
      </c>
      <c r="ET331" s="149">
        <f t="shared" si="916"/>
        <v>0</v>
      </c>
      <c r="EU331" s="149">
        <f t="shared" si="916"/>
        <v>0</v>
      </c>
      <c r="EV331" s="149">
        <f t="shared" si="916"/>
        <v>0</v>
      </c>
      <c r="EW331" s="149">
        <f t="shared" ref="EW331:FB331" si="917">ISNUMBER(MATCH(EW$14,$E331:$K331,0))*$D331*EW183</f>
        <v>0</v>
      </c>
      <c r="EX331" s="149">
        <f t="shared" si="917"/>
        <v>0</v>
      </c>
      <c r="EY331" s="149">
        <f t="shared" si="917"/>
        <v>0</v>
      </c>
      <c r="EZ331" s="149">
        <f t="shared" si="917"/>
        <v>0</v>
      </c>
      <c r="FA331" s="149">
        <f t="shared" si="917"/>
        <v>0</v>
      </c>
      <c r="FB331" s="149">
        <f t="shared" si="917"/>
        <v>0</v>
      </c>
    </row>
    <row r="332" spans="3:158" ht="11.25" hidden="1" customHeight="1" outlineLevel="1" x14ac:dyDescent="0.2">
      <c r="C332" s="294">
        <v>20</v>
      </c>
      <c r="D332" s="226">
        <f t="shared" si="819"/>
        <v>1</v>
      </c>
      <c r="E332" s="289">
        <f t="shared" si="820"/>
        <v>43404</v>
      </c>
      <c r="F332" s="151">
        <f t="shared" si="872"/>
        <v>44012</v>
      </c>
      <c r="G332" s="151">
        <f t="shared" si="872"/>
        <v>44620</v>
      </c>
      <c r="H332" s="151">
        <f t="shared" si="872"/>
        <v>45230</v>
      </c>
      <c r="I332" s="151">
        <f t="shared" si="872"/>
        <v>45838</v>
      </c>
      <c r="J332" s="151">
        <f t="shared" si="872"/>
        <v>46446</v>
      </c>
      <c r="K332" s="151">
        <f t="shared" si="872"/>
        <v>47057</v>
      </c>
      <c r="S332" s="186"/>
      <c r="U332" s="149">
        <f t="shared" ref="U332:AZ332" si="918">ISNUMBER(MATCH(U$14,$E332:$K332,0))*$D332*U184</f>
        <v>0</v>
      </c>
      <c r="V332" s="149">
        <f t="shared" si="918"/>
        <v>0</v>
      </c>
      <c r="W332" s="149">
        <f t="shared" si="918"/>
        <v>0</v>
      </c>
      <c r="X332" s="149">
        <f t="shared" si="918"/>
        <v>0</v>
      </c>
      <c r="Y332" s="149">
        <f t="shared" si="918"/>
        <v>0</v>
      </c>
      <c r="Z332" s="149">
        <f t="shared" si="918"/>
        <v>0</v>
      </c>
      <c r="AA332" s="149">
        <f t="shared" si="918"/>
        <v>0</v>
      </c>
      <c r="AB332" s="149">
        <f t="shared" si="918"/>
        <v>0</v>
      </c>
      <c r="AC332" s="149">
        <f t="shared" si="918"/>
        <v>0</v>
      </c>
      <c r="AD332" s="149">
        <f t="shared" si="918"/>
        <v>0</v>
      </c>
      <c r="AE332" s="149">
        <f t="shared" si="918"/>
        <v>0</v>
      </c>
      <c r="AF332" s="149">
        <f t="shared" si="918"/>
        <v>0</v>
      </c>
      <c r="AG332" s="149">
        <f t="shared" si="918"/>
        <v>0</v>
      </c>
      <c r="AH332" s="149">
        <f t="shared" si="918"/>
        <v>0</v>
      </c>
      <c r="AI332" s="149">
        <f t="shared" si="918"/>
        <v>0</v>
      </c>
      <c r="AJ332" s="149">
        <f t="shared" si="918"/>
        <v>0</v>
      </c>
      <c r="AK332" s="149">
        <f t="shared" si="918"/>
        <v>0</v>
      </c>
      <c r="AL332" s="149">
        <f t="shared" si="918"/>
        <v>0</v>
      </c>
      <c r="AM332" s="149">
        <f t="shared" si="918"/>
        <v>0</v>
      </c>
      <c r="AN332" s="149">
        <f t="shared" si="918"/>
        <v>0</v>
      </c>
      <c r="AO332" s="149">
        <f t="shared" si="918"/>
        <v>0</v>
      </c>
      <c r="AP332" s="149">
        <f t="shared" si="918"/>
        <v>0</v>
      </c>
      <c r="AQ332" s="149">
        <f t="shared" si="918"/>
        <v>0</v>
      </c>
      <c r="AR332" s="149">
        <f t="shared" si="918"/>
        <v>0</v>
      </c>
      <c r="AS332" s="149">
        <f t="shared" si="918"/>
        <v>0</v>
      </c>
      <c r="AT332" s="149">
        <f t="shared" si="918"/>
        <v>0</v>
      </c>
      <c r="AU332" s="149">
        <f t="shared" si="918"/>
        <v>0</v>
      </c>
      <c r="AV332" s="149">
        <f t="shared" si="918"/>
        <v>0</v>
      </c>
      <c r="AW332" s="149">
        <f t="shared" si="918"/>
        <v>0</v>
      </c>
      <c r="AX332" s="149">
        <f t="shared" si="918"/>
        <v>0</v>
      </c>
      <c r="AY332" s="149">
        <f t="shared" si="918"/>
        <v>0</v>
      </c>
      <c r="AZ332" s="149">
        <f t="shared" si="918"/>
        <v>0</v>
      </c>
      <c r="BA332" s="149">
        <f t="shared" ref="BA332:CF332" si="919">ISNUMBER(MATCH(BA$14,$E332:$K332,0))*$D332*BA184</f>
        <v>0</v>
      </c>
      <c r="BB332" s="149">
        <f t="shared" si="919"/>
        <v>0</v>
      </c>
      <c r="BC332" s="149">
        <f t="shared" si="919"/>
        <v>0</v>
      </c>
      <c r="BD332" s="149">
        <f t="shared" si="919"/>
        <v>0</v>
      </c>
      <c r="BE332" s="149">
        <f t="shared" si="919"/>
        <v>0</v>
      </c>
      <c r="BF332" s="149">
        <f t="shared" si="919"/>
        <v>0</v>
      </c>
      <c r="BG332" s="149">
        <f t="shared" si="919"/>
        <v>0</v>
      </c>
      <c r="BH332" s="149">
        <f t="shared" si="919"/>
        <v>0</v>
      </c>
      <c r="BI332" s="149">
        <f t="shared" si="919"/>
        <v>0</v>
      </c>
      <c r="BJ332" s="149">
        <f t="shared" si="919"/>
        <v>0</v>
      </c>
      <c r="BK332" s="149">
        <f t="shared" si="919"/>
        <v>0</v>
      </c>
      <c r="BL332" s="149">
        <f t="shared" si="919"/>
        <v>0</v>
      </c>
      <c r="BM332" s="149">
        <f t="shared" si="919"/>
        <v>0</v>
      </c>
      <c r="BN332" s="149">
        <f t="shared" si="919"/>
        <v>0</v>
      </c>
      <c r="BO332" s="149">
        <f t="shared" si="919"/>
        <v>0</v>
      </c>
      <c r="BP332" s="149">
        <f t="shared" si="919"/>
        <v>0</v>
      </c>
      <c r="BQ332" s="149">
        <f t="shared" si="919"/>
        <v>0</v>
      </c>
      <c r="BR332" s="149">
        <f t="shared" si="919"/>
        <v>0</v>
      </c>
      <c r="BS332" s="149">
        <f t="shared" si="919"/>
        <v>0</v>
      </c>
      <c r="BT332" s="149">
        <f t="shared" si="919"/>
        <v>0</v>
      </c>
      <c r="BU332" s="149">
        <f t="shared" si="919"/>
        <v>0</v>
      </c>
      <c r="BV332" s="149">
        <f t="shared" si="919"/>
        <v>0</v>
      </c>
      <c r="BW332" s="149">
        <f t="shared" si="919"/>
        <v>0</v>
      </c>
      <c r="BX332" s="149">
        <f t="shared" si="919"/>
        <v>0</v>
      </c>
      <c r="BY332" s="149">
        <f t="shared" si="919"/>
        <v>0</v>
      </c>
      <c r="BZ332" s="149">
        <f t="shared" si="919"/>
        <v>0</v>
      </c>
      <c r="CA332" s="149">
        <f t="shared" si="919"/>
        <v>0</v>
      </c>
      <c r="CB332" s="149">
        <f t="shared" si="919"/>
        <v>0</v>
      </c>
      <c r="CC332" s="149">
        <f t="shared" si="919"/>
        <v>0</v>
      </c>
      <c r="CD332" s="149">
        <f t="shared" si="919"/>
        <v>0</v>
      </c>
      <c r="CE332" s="149">
        <f t="shared" si="919"/>
        <v>0</v>
      </c>
      <c r="CF332" s="149">
        <f t="shared" si="919"/>
        <v>0</v>
      </c>
      <c r="CG332" s="149">
        <f t="shared" ref="CG332:DL332" si="920">ISNUMBER(MATCH(CG$14,$E332:$K332,0))*$D332*CG184</f>
        <v>0</v>
      </c>
      <c r="CH332" s="149">
        <f t="shared" si="920"/>
        <v>0</v>
      </c>
      <c r="CI332" s="149">
        <f t="shared" si="920"/>
        <v>0</v>
      </c>
      <c r="CJ332" s="149">
        <f t="shared" si="920"/>
        <v>0</v>
      </c>
      <c r="CK332" s="149">
        <f t="shared" si="920"/>
        <v>0</v>
      </c>
      <c r="CL332" s="149">
        <f t="shared" si="920"/>
        <v>0</v>
      </c>
      <c r="CM332" s="149">
        <f t="shared" si="920"/>
        <v>0</v>
      </c>
      <c r="CN332" s="149">
        <f t="shared" si="920"/>
        <v>0</v>
      </c>
      <c r="CO332" s="149">
        <f t="shared" si="920"/>
        <v>0</v>
      </c>
      <c r="CP332" s="149">
        <f t="shared" si="920"/>
        <v>0</v>
      </c>
      <c r="CQ332" s="149">
        <f t="shared" si="920"/>
        <v>0</v>
      </c>
      <c r="CR332" s="149">
        <f t="shared" si="920"/>
        <v>0</v>
      </c>
      <c r="CS332" s="149">
        <f t="shared" si="920"/>
        <v>0</v>
      </c>
      <c r="CT332" s="149">
        <f t="shared" si="920"/>
        <v>0</v>
      </c>
      <c r="CU332" s="149">
        <f t="shared" si="920"/>
        <v>0</v>
      </c>
      <c r="CV332" s="149">
        <f t="shared" si="920"/>
        <v>0</v>
      </c>
      <c r="CW332" s="149">
        <f t="shared" si="920"/>
        <v>0</v>
      </c>
      <c r="CX332" s="149">
        <f t="shared" si="920"/>
        <v>0</v>
      </c>
      <c r="CY332" s="149">
        <f t="shared" si="920"/>
        <v>0</v>
      </c>
      <c r="CZ332" s="149">
        <f t="shared" si="920"/>
        <v>0</v>
      </c>
      <c r="DA332" s="149">
        <f t="shared" si="920"/>
        <v>0</v>
      </c>
      <c r="DB332" s="149">
        <f t="shared" si="920"/>
        <v>0</v>
      </c>
      <c r="DC332" s="149">
        <f t="shared" si="920"/>
        <v>0</v>
      </c>
      <c r="DD332" s="149">
        <f t="shared" si="920"/>
        <v>0</v>
      </c>
      <c r="DE332" s="149">
        <f t="shared" si="920"/>
        <v>0</v>
      </c>
      <c r="DF332" s="149">
        <f t="shared" si="920"/>
        <v>0</v>
      </c>
      <c r="DG332" s="149">
        <f t="shared" si="920"/>
        <v>0</v>
      </c>
      <c r="DH332" s="149">
        <f t="shared" si="920"/>
        <v>0</v>
      </c>
      <c r="DI332" s="149">
        <f t="shared" si="920"/>
        <v>0</v>
      </c>
      <c r="DJ332" s="149">
        <f t="shared" si="920"/>
        <v>0</v>
      </c>
      <c r="DK332" s="149">
        <f t="shared" si="920"/>
        <v>0</v>
      </c>
      <c r="DL332" s="149">
        <f t="shared" si="920"/>
        <v>0</v>
      </c>
      <c r="DM332" s="149">
        <f t="shared" ref="DM332:EV332" si="921">ISNUMBER(MATCH(DM$14,$E332:$K332,0))*$D332*DM184</f>
        <v>0</v>
      </c>
      <c r="DN332" s="149">
        <f t="shared" si="921"/>
        <v>0</v>
      </c>
      <c r="DO332" s="149">
        <f t="shared" si="921"/>
        <v>0</v>
      </c>
      <c r="DP332" s="149">
        <f t="shared" si="921"/>
        <v>0</v>
      </c>
      <c r="DQ332" s="149">
        <f t="shared" si="921"/>
        <v>0</v>
      </c>
      <c r="DR332" s="149">
        <f t="shared" si="921"/>
        <v>0</v>
      </c>
      <c r="DS332" s="149">
        <f t="shared" si="921"/>
        <v>0</v>
      </c>
      <c r="DT332" s="149">
        <f t="shared" si="921"/>
        <v>0</v>
      </c>
      <c r="DU332" s="149">
        <f t="shared" si="921"/>
        <v>0</v>
      </c>
      <c r="DV332" s="149">
        <f t="shared" si="921"/>
        <v>0</v>
      </c>
      <c r="DW332" s="149">
        <f t="shared" si="921"/>
        <v>0</v>
      </c>
      <c r="DX332" s="149">
        <f t="shared" si="921"/>
        <v>0</v>
      </c>
      <c r="DY332" s="149">
        <f t="shared" si="921"/>
        <v>0</v>
      </c>
      <c r="DZ332" s="149">
        <f t="shared" si="921"/>
        <v>0</v>
      </c>
      <c r="EA332" s="149">
        <f t="shared" si="921"/>
        <v>0</v>
      </c>
      <c r="EB332" s="149">
        <f t="shared" si="921"/>
        <v>0</v>
      </c>
      <c r="EC332" s="149">
        <f t="shared" si="921"/>
        <v>0</v>
      </c>
      <c r="ED332" s="149">
        <f t="shared" si="921"/>
        <v>0</v>
      </c>
      <c r="EE332" s="149">
        <f t="shared" si="921"/>
        <v>0</v>
      </c>
      <c r="EF332" s="149">
        <f t="shared" si="921"/>
        <v>0</v>
      </c>
      <c r="EG332" s="149">
        <f t="shared" si="921"/>
        <v>0</v>
      </c>
      <c r="EH332" s="149">
        <f t="shared" si="921"/>
        <v>0</v>
      </c>
      <c r="EI332" s="149">
        <f t="shared" si="921"/>
        <v>0</v>
      </c>
      <c r="EJ332" s="149">
        <f t="shared" si="921"/>
        <v>0</v>
      </c>
      <c r="EK332" s="149">
        <f t="shared" si="921"/>
        <v>0</v>
      </c>
      <c r="EL332" s="149">
        <f t="shared" si="921"/>
        <v>0</v>
      </c>
      <c r="EM332" s="149">
        <f t="shared" si="921"/>
        <v>0</v>
      </c>
      <c r="EN332" s="149">
        <f t="shared" si="921"/>
        <v>0</v>
      </c>
      <c r="EO332" s="149">
        <f t="shared" si="921"/>
        <v>0</v>
      </c>
      <c r="EP332" s="149">
        <f t="shared" si="921"/>
        <v>0</v>
      </c>
      <c r="EQ332" s="149">
        <f t="shared" si="921"/>
        <v>0</v>
      </c>
      <c r="ER332" s="149">
        <f t="shared" si="921"/>
        <v>0</v>
      </c>
      <c r="ES332" s="149">
        <f t="shared" si="921"/>
        <v>0</v>
      </c>
      <c r="ET332" s="149">
        <f t="shared" si="921"/>
        <v>0</v>
      </c>
      <c r="EU332" s="149">
        <f t="shared" si="921"/>
        <v>0</v>
      </c>
      <c r="EV332" s="149">
        <f t="shared" si="921"/>
        <v>0</v>
      </c>
      <c r="EW332" s="149">
        <f t="shared" ref="EW332:FB332" si="922">ISNUMBER(MATCH(EW$14,$E332:$K332,0))*$D332*EW184</f>
        <v>0</v>
      </c>
      <c r="EX332" s="149">
        <f t="shared" si="922"/>
        <v>0</v>
      </c>
      <c r="EY332" s="149">
        <f t="shared" si="922"/>
        <v>0</v>
      </c>
      <c r="EZ332" s="149">
        <f t="shared" si="922"/>
        <v>0</v>
      </c>
      <c r="FA332" s="149">
        <f t="shared" si="922"/>
        <v>0</v>
      </c>
      <c r="FB332" s="149">
        <f t="shared" si="922"/>
        <v>0</v>
      </c>
    </row>
    <row r="333" spans="3:158" ht="11.25" hidden="1" customHeight="1" outlineLevel="1" x14ac:dyDescent="0.2">
      <c r="C333" s="294">
        <v>21</v>
      </c>
      <c r="D333" s="226">
        <f t="shared" si="819"/>
        <v>1</v>
      </c>
      <c r="E333" s="289">
        <f t="shared" si="820"/>
        <v>43404</v>
      </c>
      <c r="F333" s="151">
        <f t="shared" ref="F333:F352" si="923">EOMONTH(E333,$O$316)</f>
        <v>44012</v>
      </c>
      <c r="G333" s="151">
        <f t="shared" ref="G333:G352" si="924">EOMONTH(F333,$O$316)</f>
        <v>44620</v>
      </c>
      <c r="H333" s="151">
        <f t="shared" ref="H333:H352" si="925">EOMONTH(G333,$O$316)</f>
        <v>45230</v>
      </c>
      <c r="I333" s="151">
        <f t="shared" ref="I333:I352" si="926">EOMONTH(H333,$O$316)</f>
        <v>45838</v>
      </c>
      <c r="J333" s="151">
        <f t="shared" ref="J333:J352" si="927">EOMONTH(I333,$O$316)</f>
        <v>46446</v>
      </c>
      <c r="K333" s="151">
        <f t="shared" ref="K333:K352" si="928">EOMONTH(J333,$O$316)</f>
        <v>47057</v>
      </c>
      <c r="S333" s="186"/>
      <c r="U333" s="149">
        <f t="shared" ref="U333:AZ333" si="929">ISNUMBER(MATCH(U$14,$E333:$K333,0))*$D333*U185</f>
        <v>0</v>
      </c>
      <c r="V333" s="149">
        <f t="shared" si="929"/>
        <v>0</v>
      </c>
      <c r="W333" s="149">
        <f t="shared" si="929"/>
        <v>0</v>
      </c>
      <c r="X333" s="149">
        <f t="shared" si="929"/>
        <v>0</v>
      </c>
      <c r="Y333" s="149">
        <f t="shared" si="929"/>
        <v>0</v>
      </c>
      <c r="Z333" s="149">
        <f t="shared" si="929"/>
        <v>0</v>
      </c>
      <c r="AA333" s="149">
        <f t="shared" si="929"/>
        <v>0</v>
      </c>
      <c r="AB333" s="149">
        <f t="shared" si="929"/>
        <v>0</v>
      </c>
      <c r="AC333" s="149">
        <f t="shared" si="929"/>
        <v>0</v>
      </c>
      <c r="AD333" s="149">
        <f t="shared" si="929"/>
        <v>0</v>
      </c>
      <c r="AE333" s="149">
        <f t="shared" si="929"/>
        <v>0</v>
      </c>
      <c r="AF333" s="149">
        <f t="shared" si="929"/>
        <v>0</v>
      </c>
      <c r="AG333" s="149">
        <f t="shared" si="929"/>
        <v>0</v>
      </c>
      <c r="AH333" s="149">
        <f t="shared" si="929"/>
        <v>0</v>
      </c>
      <c r="AI333" s="149">
        <f t="shared" si="929"/>
        <v>0</v>
      </c>
      <c r="AJ333" s="149">
        <f t="shared" si="929"/>
        <v>0</v>
      </c>
      <c r="AK333" s="149">
        <f t="shared" si="929"/>
        <v>0</v>
      </c>
      <c r="AL333" s="149">
        <f t="shared" si="929"/>
        <v>0</v>
      </c>
      <c r="AM333" s="149">
        <f t="shared" si="929"/>
        <v>0</v>
      </c>
      <c r="AN333" s="149">
        <f t="shared" si="929"/>
        <v>0</v>
      </c>
      <c r="AO333" s="149">
        <f t="shared" si="929"/>
        <v>0</v>
      </c>
      <c r="AP333" s="149">
        <f t="shared" si="929"/>
        <v>0</v>
      </c>
      <c r="AQ333" s="149">
        <f t="shared" si="929"/>
        <v>0</v>
      </c>
      <c r="AR333" s="149">
        <f t="shared" si="929"/>
        <v>0</v>
      </c>
      <c r="AS333" s="149">
        <f t="shared" si="929"/>
        <v>0</v>
      </c>
      <c r="AT333" s="149">
        <f t="shared" si="929"/>
        <v>0</v>
      </c>
      <c r="AU333" s="149">
        <f t="shared" si="929"/>
        <v>0</v>
      </c>
      <c r="AV333" s="149">
        <f t="shared" si="929"/>
        <v>0</v>
      </c>
      <c r="AW333" s="149">
        <f t="shared" si="929"/>
        <v>0</v>
      </c>
      <c r="AX333" s="149">
        <f t="shared" si="929"/>
        <v>0</v>
      </c>
      <c r="AY333" s="149">
        <f t="shared" si="929"/>
        <v>0</v>
      </c>
      <c r="AZ333" s="149">
        <f t="shared" si="929"/>
        <v>0</v>
      </c>
      <c r="BA333" s="149">
        <f t="shared" ref="BA333:CF333" si="930">ISNUMBER(MATCH(BA$14,$E333:$K333,0))*$D333*BA185</f>
        <v>0</v>
      </c>
      <c r="BB333" s="149">
        <f t="shared" si="930"/>
        <v>0</v>
      </c>
      <c r="BC333" s="149">
        <f t="shared" si="930"/>
        <v>0</v>
      </c>
      <c r="BD333" s="149">
        <f t="shared" si="930"/>
        <v>0</v>
      </c>
      <c r="BE333" s="149">
        <f t="shared" si="930"/>
        <v>0</v>
      </c>
      <c r="BF333" s="149">
        <f t="shared" si="930"/>
        <v>0</v>
      </c>
      <c r="BG333" s="149">
        <f t="shared" si="930"/>
        <v>0</v>
      </c>
      <c r="BH333" s="149">
        <f t="shared" si="930"/>
        <v>0</v>
      </c>
      <c r="BI333" s="149">
        <f t="shared" si="930"/>
        <v>0</v>
      </c>
      <c r="BJ333" s="149">
        <f t="shared" si="930"/>
        <v>0</v>
      </c>
      <c r="BK333" s="149">
        <f t="shared" si="930"/>
        <v>0</v>
      </c>
      <c r="BL333" s="149">
        <f t="shared" si="930"/>
        <v>0</v>
      </c>
      <c r="BM333" s="149">
        <f t="shared" si="930"/>
        <v>0</v>
      </c>
      <c r="BN333" s="149">
        <f t="shared" si="930"/>
        <v>0</v>
      </c>
      <c r="BO333" s="149">
        <f t="shared" si="930"/>
        <v>0</v>
      </c>
      <c r="BP333" s="149">
        <f t="shared" si="930"/>
        <v>0</v>
      </c>
      <c r="BQ333" s="149">
        <f t="shared" si="930"/>
        <v>0</v>
      </c>
      <c r="BR333" s="149">
        <f t="shared" si="930"/>
        <v>0</v>
      </c>
      <c r="BS333" s="149">
        <f t="shared" si="930"/>
        <v>0</v>
      </c>
      <c r="BT333" s="149">
        <f t="shared" si="930"/>
        <v>0</v>
      </c>
      <c r="BU333" s="149">
        <f t="shared" si="930"/>
        <v>0</v>
      </c>
      <c r="BV333" s="149">
        <f t="shared" si="930"/>
        <v>0</v>
      </c>
      <c r="BW333" s="149">
        <f t="shared" si="930"/>
        <v>0</v>
      </c>
      <c r="BX333" s="149">
        <f t="shared" si="930"/>
        <v>0</v>
      </c>
      <c r="BY333" s="149">
        <f t="shared" si="930"/>
        <v>0</v>
      </c>
      <c r="BZ333" s="149">
        <f t="shared" si="930"/>
        <v>0</v>
      </c>
      <c r="CA333" s="149">
        <f t="shared" si="930"/>
        <v>0</v>
      </c>
      <c r="CB333" s="149">
        <f t="shared" si="930"/>
        <v>0</v>
      </c>
      <c r="CC333" s="149">
        <f t="shared" si="930"/>
        <v>0</v>
      </c>
      <c r="CD333" s="149">
        <f t="shared" si="930"/>
        <v>0</v>
      </c>
      <c r="CE333" s="149">
        <f t="shared" si="930"/>
        <v>0</v>
      </c>
      <c r="CF333" s="149">
        <f t="shared" si="930"/>
        <v>0</v>
      </c>
      <c r="CG333" s="149">
        <f t="shared" ref="CG333:DL333" si="931">ISNUMBER(MATCH(CG$14,$E333:$K333,0))*$D333*CG185</f>
        <v>0</v>
      </c>
      <c r="CH333" s="149">
        <f t="shared" si="931"/>
        <v>0</v>
      </c>
      <c r="CI333" s="149">
        <f t="shared" si="931"/>
        <v>0</v>
      </c>
      <c r="CJ333" s="149">
        <f t="shared" si="931"/>
        <v>0</v>
      </c>
      <c r="CK333" s="149">
        <f t="shared" si="931"/>
        <v>0</v>
      </c>
      <c r="CL333" s="149">
        <f t="shared" si="931"/>
        <v>0</v>
      </c>
      <c r="CM333" s="149">
        <f t="shared" si="931"/>
        <v>0</v>
      </c>
      <c r="CN333" s="149">
        <f t="shared" si="931"/>
        <v>0</v>
      </c>
      <c r="CO333" s="149">
        <f t="shared" si="931"/>
        <v>0</v>
      </c>
      <c r="CP333" s="149">
        <f t="shared" si="931"/>
        <v>0</v>
      </c>
      <c r="CQ333" s="149">
        <f t="shared" si="931"/>
        <v>0</v>
      </c>
      <c r="CR333" s="149">
        <f t="shared" si="931"/>
        <v>0</v>
      </c>
      <c r="CS333" s="149">
        <f t="shared" si="931"/>
        <v>0</v>
      </c>
      <c r="CT333" s="149">
        <f t="shared" si="931"/>
        <v>0</v>
      </c>
      <c r="CU333" s="149">
        <f t="shared" si="931"/>
        <v>0</v>
      </c>
      <c r="CV333" s="149">
        <f t="shared" si="931"/>
        <v>0</v>
      </c>
      <c r="CW333" s="149">
        <f t="shared" si="931"/>
        <v>0</v>
      </c>
      <c r="CX333" s="149">
        <f t="shared" si="931"/>
        <v>0</v>
      </c>
      <c r="CY333" s="149">
        <f t="shared" si="931"/>
        <v>0</v>
      </c>
      <c r="CZ333" s="149">
        <f t="shared" si="931"/>
        <v>0</v>
      </c>
      <c r="DA333" s="149">
        <f t="shared" si="931"/>
        <v>0</v>
      </c>
      <c r="DB333" s="149">
        <f t="shared" si="931"/>
        <v>0</v>
      </c>
      <c r="DC333" s="149">
        <f t="shared" si="931"/>
        <v>0</v>
      </c>
      <c r="DD333" s="149">
        <f t="shared" si="931"/>
        <v>0</v>
      </c>
      <c r="DE333" s="149">
        <f t="shared" si="931"/>
        <v>0</v>
      </c>
      <c r="DF333" s="149">
        <f t="shared" si="931"/>
        <v>0</v>
      </c>
      <c r="DG333" s="149">
        <f t="shared" si="931"/>
        <v>0</v>
      </c>
      <c r="DH333" s="149">
        <f t="shared" si="931"/>
        <v>0</v>
      </c>
      <c r="DI333" s="149">
        <f t="shared" si="931"/>
        <v>0</v>
      </c>
      <c r="DJ333" s="149">
        <f t="shared" si="931"/>
        <v>0</v>
      </c>
      <c r="DK333" s="149">
        <f t="shared" si="931"/>
        <v>0</v>
      </c>
      <c r="DL333" s="149">
        <f t="shared" si="931"/>
        <v>0</v>
      </c>
      <c r="DM333" s="149">
        <f t="shared" ref="DM333:EV333" si="932">ISNUMBER(MATCH(DM$14,$E333:$K333,0))*$D333*DM185</f>
        <v>0</v>
      </c>
      <c r="DN333" s="149">
        <f t="shared" si="932"/>
        <v>0</v>
      </c>
      <c r="DO333" s="149">
        <f t="shared" si="932"/>
        <v>0</v>
      </c>
      <c r="DP333" s="149">
        <f t="shared" si="932"/>
        <v>0</v>
      </c>
      <c r="DQ333" s="149">
        <f t="shared" si="932"/>
        <v>0</v>
      </c>
      <c r="DR333" s="149">
        <f t="shared" si="932"/>
        <v>0</v>
      </c>
      <c r="DS333" s="149">
        <f t="shared" si="932"/>
        <v>0</v>
      </c>
      <c r="DT333" s="149">
        <f t="shared" si="932"/>
        <v>0</v>
      </c>
      <c r="DU333" s="149">
        <f t="shared" si="932"/>
        <v>0</v>
      </c>
      <c r="DV333" s="149">
        <f t="shared" si="932"/>
        <v>0</v>
      </c>
      <c r="DW333" s="149">
        <f t="shared" si="932"/>
        <v>0</v>
      </c>
      <c r="DX333" s="149">
        <f t="shared" si="932"/>
        <v>0</v>
      </c>
      <c r="DY333" s="149">
        <f t="shared" si="932"/>
        <v>0</v>
      </c>
      <c r="DZ333" s="149">
        <f t="shared" si="932"/>
        <v>0</v>
      </c>
      <c r="EA333" s="149">
        <f t="shared" si="932"/>
        <v>0</v>
      </c>
      <c r="EB333" s="149">
        <f t="shared" si="932"/>
        <v>0</v>
      </c>
      <c r="EC333" s="149">
        <f t="shared" si="932"/>
        <v>0</v>
      </c>
      <c r="ED333" s="149">
        <f t="shared" si="932"/>
        <v>0</v>
      </c>
      <c r="EE333" s="149">
        <f t="shared" si="932"/>
        <v>0</v>
      </c>
      <c r="EF333" s="149">
        <f t="shared" si="932"/>
        <v>0</v>
      </c>
      <c r="EG333" s="149">
        <f t="shared" si="932"/>
        <v>0</v>
      </c>
      <c r="EH333" s="149">
        <f t="shared" si="932"/>
        <v>0</v>
      </c>
      <c r="EI333" s="149">
        <f t="shared" si="932"/>
        <v>0</v>
      </c>
      <c r="EJ333" s="149">
        <f t="shared" si="932"/>
        <v>0</v>
      </c>
      <c r="EK333" s="149">
        <f t="shared" si="932"/>
        <v>0</v>
      </c>
      <c r="EL333" s="149">
        <f t="shared" si="932"/>
        <v>0</v>
      </c>
      <c r="EM333" s="149">
        <f t="shared" si="932"/>
        <v>0</v>
      </c>
      <c r="EN333" s="149">
        <f t="shared" si="932"/>
        <v>0</v>
      </c>
      <c r="EO333" s="149">
        <f t="shared" si="932"/>
        <v>0</v>
      </c>
      <c r="EP333" s="149">
        <f t="shared" si="932"/>
        <v>0</v>
      </c>
      <c r="EQ333" s="149">
        <f t="shared" si="932"/>
        <v>0</v>
      </c>
      <c r="ER333" s="149">
        <f t="shared" si="932"/>
        <v>0</v>
      </c>
      <c r="ES333" s="149">
        <f t="shared" si="932"/>
        <v>0</v>
      </c>
      <c r="ET333" s="149">
        <f t="shared" si="932"/>
        <v>0</v>
      </c>
      <c r="EU333" s="149">
        <f t="shared" si="932"/>
        <v>0</v>
      </c>
      <c r="EV333" s="149">
        <f t="shared" si="932"/>
        <v>0</v>
      </c>
      <c r="EW333" s="149">
        <f t="shared" ref="EW333:FB333" si="933">ISNUMBER(MATCH(EW$14,$E333:$K333,0))*$D333*EW185</f>
        <v>0</v>
      </c>
      <c r="EX333" s="149">
        <f t="shared" si="933"/>
        <v>0</v>
      </c>
      <c r="EY333" s="149">
        <f t="shared" si="933"/>
        <v>0</v>
      </c>
      <c r="EZ333" s="149">
        <f t="shared" si="933"/>
        <v>0</v>
      </c>
      <c r="FA333" s="149">
        <f t="shared" si="933"/>
        <v>0</v>
      </c>
      <c r="FB333" s="149">
        <f t="shared" si="933"/>
        <v>0</v>
      </c>
    </row>
    <row r="334" spans="3:158" ht="11.25" hidden="1" customHeight="1" outlineLevel="1" x14ac:dyDescent="0.2">
      <c r="C334" s="294">
        <v>22</v>
      </c>
      <c r="D334" s="226">
        <f t="shared" si="819"/>
        <v>1</v>
      </c>
      <c r="E334" s="289">
        <f t="shared" si="820"/>
        <v>43404</v>
      </c>
      <c r="F334" s="151">
        <f t="shared" si="923"/>
        <v>44012</v>
      </c>
      <c r="G334" s="151">
        <f t="shared" si="924"/>
        <v>44620</v>
      </c>
      <c r="H334" s="151">
        <f t="shared" si="925"/>
        <v>45230</v>
      </c>
      <c r="I334" s="151">
        <f t="shared" si="926"/>
        <v>45838</v>
      </c>
      <c r="J334" s="151">
        <f t="shared" si="927"/>
        <v>46446</v>
      </c>
      <c r="K334" s="151">
        <f t="shared" si="928"/>
        <v>47057</v>
      </c>
      <c r="S334" s="186"/>
      <c r="U334" s="149">
        <f t="shared" ref="U334:AZ334" si="934">ISNUMBER(MATCH(U$14,$E334:$K334,0))*$D334*U186</f>
        <v>0</v>
      </c>
      <c r="V334" s="149">
        <f t="shared" si="934"/>
        <v>0</v>
      </c>
      <c r="W334" s="149">
        <f t="shared" si="934"/>
        <v>0</v>
      </c>
      <c r="X334" s="149">
        <f t="shared" si="934"/>
        <v>0</v>
      </c>
      <c r="Y334" s="149">
        <f t="shared" si="934"/>
        <v>0</v>
      </c>
      <c r="Z334" s="149">
        <f t="shared" si="934"/>
        <v>0</v>
      </c>
      <c r="AA334" s="149">
        <f t="shared" si="934"/>
        <v>0</v>
      </c>
      <c r="AB334" s="149">
        <f t="shared" si="934"/>
        <v>0</v>
      </c>
      <c r="AC334" s="149">
        <f t="shared" si="934"/>
        <v>0</v>
      </c>
      <c r="AD334" s="149">
        <f t="shared" si="934"/>
        <v>0</v>
      </c>
      <c r="AE334" s="149">
        <f t="shared" si="934"/>
        <v>0</v>
      </c>
      <c r="AF334" s="149">
        <f t="shared" si="934"/>
        <v>0</v>
      </c>
      <c r="AG334" s="149">
        <f t="shared" si="934"/>
        <v>0</v>
      </c>
      <c r="AH334" s="149">
        <f t="shared" si="934"/>
        <v>0</v>
      </c>
      <c r="AI334" s="149">
        <f t="shared" si="934"/>
        <v>0</v>
      </c>
      <c r="AJ334" s="149">
        <f t="shared" si="934"/>
        <v>0</v>
      </c>
      <c r="AK334" s="149">
        <f t="shared" si="934"/>
        <v>0</v>
      </c>
      <c r="AL334" s="149">
        <f t="shared" si="934"/>
        <v>0</v>
      </c>
      <c r="AM334" s="149">
        <f t="shared" si="934"/>
        <v>0</v>
      </c>
      <c r="AN334" s="149">
        <f t="shared" si="934"/>
        <v>0</v>
      </c>
      <c r="AO334" s="149">
        <f t="shared" si="934"/>
        <v>0</v>
      </c>
      <c r="AP334" s="149">
        <f t="shared" si="934"/>
        <v>0</v>
      </c>
      <c r="AQ334" s="149">
        <f t="shared" si="934"/>
        <v>0</v>
      </c>
      <c r="AR334" s="149">
        <f t="shared" si="934"/>
        <v>0</v>
      </c>
      <c r="AS334" s="149">
        <f t="shared" si="934"/>
        <v>0</v>
      </c>
      <c r="AT334" s="149">
        <f t="shared" si="934"/>
        <v>0</v>
      </c>
      <c r="AU334" s="149">
        <f t="shared" si="934"/>
        <v>0</v>
      </c>
      <c r="AV334" s="149">
        <f t="shared" si="934"/>
        <v>0</v>
      </c>
      <c r="AW334" s="149">
        <f t="shared" si="934"/>
        <v>0</v>
      </c>
      <c r="AX334" s="149">
        <f t="shared" si="934"/>
        <v>0</v>
      </c>
      <c r="AY334" s="149">
        <f t="shared" si="934"/>
        <v>0</v>
      </c>
      <c r="AZ334" s="149">
        <f t="shared" si="934"/>
        <v>0</v>
      </c>
      <c r="BA334" s="149">
        <f t="shared" ref="BA334:CF334" si="935">ISNUMBER(MATCH(BA$14,$E334:$K334,0))*$D334*BA186</f>
        <v>0</v>
      </c>
      <c r="BB334" s="149">
        <f t="shared" si="935"/>
        <v>0</v>
      </c>
      <c r="BC334" s="149">
        <f t="shared" si="935"/>
        <v>0</v>
      </c>
      <c r="BD334" s="149">
        <f t="shared" si="935"/>
        <v>0</v>
      </c>
      <c r="BE334" s="149">
        <f t="shared" si="935"/>
        <v>0</v>
      </c>
      <c r="BF334" s="149">
        <f t="shared" si="935"/>
        <v>0</v>
      </c>
      <c r="BG334" s="149">
        <f t="shared" si="935"/>
        <v>0</v>
      </c>
      <c r="BH334" s="149">
        <f t="shared" si="935"/>
        <v>0</v>
      </c>
      <c r="BI334" s="149">
        <f t="shared" si="935"/>
        <v>0</v>
      </c>
      <c r="BJ334" s="149">
        <f t="shared" si="935"/>
        <v>0</v>
      </c>
      <c r="BK334" s="149">
        <f t="shared" si="935"/>
        <v>0</v>
      </c>
      <c r="BL334" s="149">
        <f t="shared" si="935"/>
        <v>0</v>
      </c>
      <c r="BM334" s="149">
        <f t="shared" si="935"/>
        <v>0</v>
      </c>
      <c r="BN334" s="149">
        <f t="shared" si="935"/>
        <v>0</v>
      </c>
      <c r="BO334" s="149">
        <f t="shared" si="935"/>
        <v>0</v>
      </c>
      <c r="BP334" s="149">
        <f t="shared" si="935"/>
        <v>0</v>
      </c>
      <c r="BQ334" s="149">
        <f t="shared" si="935"/>
        <v>0</v>
      </c>
      <c r="BR334" s="149">
        <f t="shared" si="935"/>
        <v>0</v>
      </c>
      <c r="BS334" s="149">
        <f t="shared" si="935"/>
        <v>0</v>
      </c>
      <c r="BT334" s="149">
        <f t="shared" si="935"/>
        <v>0</v>
      </c>
      <c r="BU334" s="149">
        <f t="shared" si="935"/>
        <v>0</v>
      </c>
      <c r="BV334" s="149">
        <f t="shared" si="935"/>
        <v>0</v>
      </c>
      <c r="BW334" s="149">
        <f t="shared" si="935"/>
        <v>0</v>
      </c>
      <c r="BX334" s="149">
        <f t="shared" si="935"/>
        <v>0</v>
      </c>
      <c r="BY334" s="149">
        <f t="shared" si="935"/>
        <v>0</v>
      </c>
      <c r="BZ334" s="149">
        <f t="shared" si="935"/>
        <v>0</v>
      </c>
      <c r="CA334" s="149">
        <f t="shared" si="935"/>
        <v>0</v>
      </c>
      <c r="CB334" s="149">
        <f t="shared" si="935"/>
        <v>0</v>
      </c>
      <c r="CC334" s="149">
        <f t="shared" si="935"/>
        <v>0</v>
      </c>
      <c r="CD334" s="149">
        <f t="shared" si="935"/>
        <v>0</v>
      </c>
      <c r="CE334" s="149">
        <f t="shared" si="935"/>
        <v>0</v>
      </c>
      <c r="CF334" s="149">
        <f t="shared" si="935"/>
        <v>0</v>
      </c>
      <c r="CG334" s="149">
        <f t="shared" ref="CG334:DL334" si="936">ISNUMBER(MATCH(CG$14,$E334:$K334,0))*$D334*CG186</f>
        <v>0</v>
      </c>
      <c r="CH334" s="149">
        <f t="shared" si="936"/>
        <v>0</v>
      </c>
      <c r="CI334" s="149">
        <f t="shared" si="936"/>
        <v>0</v>
      </c>
      <c r="CJ334" s="149">
        <f t="shared" si="936"/>
        <v>0</v>
      </c>
      <c r="CK334" s="149">
        <f t="shared" si="936"/>
        <v>0</v>
      </c>
      <c r="CL334" s="149">
        <f t="shared" si="936"/>
        <v>0</v>
      </c>
      <c r="CM334" s="149">
        <f t="shared" si="936"/>
        <v>0</v>
      </c>
      <c r="CN334" s="149">
        <f t="shared" si="936"/>
        <v>0</v>
      </c>
      <c r="CO334" s="149">
        <f t="shared" si="936"/>
        <v>0</v>
      </c>
      <c r="CP334" s="149">
        <f t="shared" si="936"/>
        <v>0</v>
      </c>
      <c r="CQ334" s="149">
        <f t="shared" si="936"/>
        <v>0</v>
      </c>
      <c r="CR334" s="149">
        <f t="shared" si="936"/>
        <v>0</v>
      </c>
      <c r="CS334" s="149">
        <f t="shared" si="936"/>
        <v>0</v>
      </c>
      <c r="CT334" s="149">
        <f t="shared" si="936"/>
        <v>0</v>
      </c>
      <c r="CU334" s="149">
        <f t="shared" si="936"/>
        <v>0</v>
      </c>
      <c r="CV334" s="149">
        <f t="shared" si="936"/>
        <v>0</v>
      </c>
      <c r="CW334" s="149">
        <f t="shared" si="936"/>
        <v>0</v>
      </c>
      <c r="CX334" s="149">
        <f t="shared" si="936"/>
        <v>0</v>
      </c>
      <c r="CY334" s="149">
        <f t="shared" si="936"/>
        <v>0</v>
      </c>
      <c r="CZ334" s="149">
        <f t="shared" si="936"/>
        <v>0</v>
      </c>
      <c r="DA334" s="149">
        <f t="shared" si="936"/>
        <v>0</v>
      </c>
      <c r="DB334" s="149">
        <f t="shared" si="936"/>
        <v>0</v>
      </c>
      <c r="DC334" s="149">
        <f t="shared" si="936"/>
        <v>0</v>
      </c>
      <c r="DD334" s="149">
        <f t="shared" si="936"/>
        <v>0</v>
      </c>
      <c r="DE334" s="149">
        <f t="shared" si="936"/>
        <v>0</v>
      </c>
      <c r="DF334" s="149">
        <f t="shared" si="936"/>
        <v>0</v>
      </c>
      <c r="DG334" s="149">
        <f t="shared" si="936"/>
        <v>0</v>
      </c>
      <c r="DH334" s="149">
        <f t="shared" si="936"/>
        <v>0</v>
      </c>
      <c r="DI334" s="149">
        <f t="shared" si="936"/>
        <v>0</v>
      </c>
      <c r="DJ334" s="149">
        <f t="shared" si="936"/>
        <v>0</v>
      </c>
      <c r="DK334" s="149">
        <f t="shared" si="936"/>
        <v>0</v>
      </c>
      <c r="DL334" s="149">
        <f t="shared" si="936"/>
        <v>0</v>
      </c>
      <c r="DM334" s="149">
        <f t="shared" ref="DM334:EV334" si="937">ISNUMBER(MATCH(DM$14,$E334:$K334,0))*$D334*DM186</f>
        <v>0</v>
      </c>
      <c r="DN334" s="149">
        <f t="shared" si="937"/>
        <v>0</v>
      </c>
      <c r="DO334" s="149">
        <f t="shared" si="937"/>
        <v>0</v>
      </c>
      <c r="DP334" s="149">
        <f t="shared" si="937"/>
        <v>0</v>
      </c>
      <c r="DQ334" s="149">
        <f t="shared" si="937"/>
        <v>0</v>
      </c>
      <c r="DR334" s="149">
        <f t="shared" si="937"/>
        <v>0</v>
      </c>
      <c r="DS334" s="149">
        <f t="shared" si="937"/>
        <v>0</v>
      </c>
      <c r="DT334" s="149">
        <f t="shared" si="937"/>
        <v>0</v>
      </c>
      <c r="DU334" s="149">
        <f t="shared" si="937"/>
        <v>0</v>
      </c>
      <c r="DV334" s="149">
        <f t="shared" si="937"/>
        <v>0</v>
      </c>
      <c r="DW334" s="149">
        <f t="shared" si="937"/>
        <v>0</v>
      </c>
      <c r="DX334" s="149">
        <f t="shared" si="937"/>
        <v>0</v>
      </c>
      <c r="DY334" s="149">
        <f t="shared" si="937"/>
        <v>0</v>
      </c>
      <c r="DZ334" s="149">
        <f t="shared" si="937"/>
        <v>0</v>
      </c>
      <c r="EA334" s="149">
        <f t="shared" si="937"/>
        <v>0</v>
      </c>
      <c r="EB334" s="149">
        <f t="shared" si="937"/>
        <v>0</v>
      </c>
      <c r="EC334" s="149">
        <f t="shared" si="937"/>
        <v>0</v>
      </c>
      <c r="ED334" s="149">
        <f t="shared" si="937"/>
        <v>0</v>
      </c>
      <c r="EE334" s="149">
        <f t="shared" si="937"/>
        <v>0</v>
      </c>
      <c r="EF334" s="149">
        <f t="shared" si="937"/>
        <v>0</v>
      </c>
      <c r="EG334" s="149">
        <f t="shared" si="937"/>
        <v>0</v>
      </c>
      <c r="EH334" s="149">
        <f t="shared" si="937"/>
        <v>0</v>
      </c>
      <c r="EI334" s="149">
        <f t="shared" si="937"/>
        <v>0</v>
      </c>
      <c r="EJ334" s="149">
        <f t="shared" si="937"/>
        <v>0</v>
      </c>
      <c r="EK334" s="149">
        <f t="shared" si="937"/>
        <v>0</v>
      </c>
      <c r="EL334" s="149">
        <f t="shared" si="937"/>
        <v>0</v>
      </c>
      <c r="EM334" s="149">
        <f t="shared" si="937"/>
        <v>0</v>
      </c>
      <c r="EN334" s="149">
        <f t="shared" si="937"/>
        <v>0</v>
      </c>
      <c r="EO334" s="149">
        <f t="shared" si="937"/>
        <v>0</v>
      </c>
      <c r="EP334" s="149">
        <f t="shared" si="937"/>
        <v>0</v>
      </c>
      <c r="EQ334" s="149">
        <f t="shared" si="937"/>
        <v>0</v>
      </c>
      <c r="ER334" s="149">
        <f t="shared" si="937"/>
        <v>0</v>
      </c>
      <c r="ES334" s="149">
        <f t="shared" si="937"/>
        <v>0</v>
      </c>
      <c r="ET334" s="149">
        <f t="shared" si="937"/>
        <v>0</v>
      </c>
      <c r="EU334" s="149">
        <f t="shared" si="937"/>
        <v>0</v>
      </c>
      <c r="EV334" s="149">
        <f t="shared" si="937"/>
        <v>0</v>
      </c>
      <c r="EW334" s="149">
        <f t="shared" ref="EW334:FB334" si="938">ISNUMBER(MATCH(EW$14,$E334:$K334,0))*$D334*EW186</f>
        <v>0</v>
      </c>
      <c r="EX334" s="149">
        <f t="shared" si="938"/>
        <v>0</v>
      </c>
      <c r="EY334" s="149">
        <f t="shared" si="938"/>
        <v>0</v>
      </c>
      <c r="EZ334" s="149">
        <f t="shared" si="938"/>
        <v>0</v>
      </c>
      <c r="FA334" s="149">
        <f t="shared" si="938"/>
        <v>0</v>
      </c>
      <c r="FB334" s="149">
        <f t="shared" si="938"/>
        <v>0</v>
      </c>
    </row>
    <row r="335" spans="3:158" ht="11.25" hidden="1" customHeight="1" outlineLevel="1" x14ac:dyDescent="0.2">
      <c r="C335" s="294">
        <v>23</v>
      </c>
      <c r="D335" s="226">
        <f t="shared" si="819"/>
        <v>1</v>
      </c>
      <c r="E335" s="289">
        <f t="shared" si="820"/>
        <v>43404</v>
      </c>
      <c r="F335" s="151">
        <f t="shared" si="923"/>
        <v>44012</v>
      </c>
      <c r="G335" s="151">
        <f t="shared" si="924"/>
        <v>44620</v>
      </c>
      <c r="H335" s="151">
        <f t="shared" si="925"/>
        <v>45230</v>
      </c>
      <c r="I335" s="151">
        <f t="shared" si="926"/>
        <v>45838</v>
      </c>
      <c r="J335" s="151">
        <f t="shared" si="927"/>
        <v>46446</v>
      </c>
      <c r="K335" s="151">
        <f t="shared" si="928"/>
        <v>47057</v>
      </c>
      <c r="S335" s="186"/>
      <c r="U335" s="149">
        <f t="shared" ref="U335:AZ335" si="939">ISNUMBER(MATCH(U$14,$E335:$K335,0))*$D335*U187</f>
        <v>0</v>
      </c>
      <c r="V335" s="149">
        <f t="shared" si="939"/>
        <v>0</v>
      </c>
      <c r="W335" s="149">
        <f t="shared" si="939"/>
        <v>0</v>
      </c>
      <c r="X335" s="149">
        <f t="shared" si="939"/>
        <v>0</v>
      </c>
      <c r="Y335" s="149">
        <f t="shared" si="939"/>
        <v>0</v>
      </c>
      <c r="Z335" s="149">
        <f t="shared" si="939"/>
        <v>0</v>
      </c>
      <c r="AA335" s="149">
        <f t="shared" si="939"/>
        <v>0</v>
      </c>
      <c r="AB335" s="149">
        <f t="shared" si="939"/>
        <v>0</v>
      </c>
      <c r="AC335" s="149">
        <f t="shared" si="939"/>
        <v>0</v>
      </c>
      <c r="AD335" s="149">
        <f t="shared" si="939"/>
        <v>0</v>
      </c>
      <c r="AE335" s="149">
        <f t="shared" si="939"/>
        <v>0</v>
      </c>
      <c r="AF335" s="149">
        <f t="shared" si="939"/>
        <v>0</v>
      </c>
      <c r="AG335" s="149">
        <f t="shared" si="939"/>
        <v>0</v>
      </c>
      <c r="AH335" s="149">
        <f t="shared" si="939"/>
        <v>0</v>
      </c>
      <c r="AI335" s="149">
        <f t="shared" si="939"/>
        <v>0</v>
      </c>
      <c r="AJ335" s="149">
        <f t="shared" si="939"/>
        <v>0</v>
      </c>
      <c r="AK335" s="149">
        <f t="shared" si="939"/>
        <v>0</v>
      </c>
      <c r="AL335" s="149">
        <f t="shared" si="939"/>
        <v>0</v>
      </c>
      <c r="AM335" s="149">
        <f t="shared" si="939"/>
        <v>0</v>
      </c>
      <c r="AN335" s="149">
        <f t="shared" si="939"/>
        <v>0</v>
      </c>
      <c r="AO335" s="149">
        <f t="shared" si="939"/>
        <v>0</v>
      </c>
      <c r="AP335" s="149">
        <f t="shared" si="939"/>
        <v>0</v>
      </c>
      <c r="AQ335" s="149">
        <f t="shared" si="939"/>
        <v>0</v>
      </c>
      <c r="AR335" s="149">
        <f t="shared" si="939"/>
        <v>0</v>
      </c>
      <c r="AS335" s="149">
        <f t="shared" si="939"/>
        <v>0</v>
      </c>
      <c r="AT335" s="149">
        <f t="shared" si="939"/>
        <v>0</v>
      </c>
      <c r="AU335" s="149">
        <f t="shared" si="939"/>
        <v>0</v>
      </c>
      <c r="AV335" s="149">
        <f t="shared" si="939"/>
        <v>0</v>
      </c>
      <c r="AW335" s="149">
        <f t="shared" si="939"/>
        <v>0</v>
      </c>
      <c r="AX335" s="149">
        <f t="shared" si="939"/>
        <v>0</v>
      </c>
      <c r="AY335" s="149">
        <f t="shared" si="939"/>
        <v>0</v>
      </c>
      <c r="AZ335" s="149">
        <f t="shared" si="939"/>
        <v>0</v>
      </c>
      <c r="BA335" s="149">
        <f t="shared" ref="BA335:CF335" si="940">ISNUMBER(MATCH(BA$14,$E335:$K335,0))*$D335*BA187</f>
        <v>0</v>
      </c>
      <c r="BB335" s="149">
        <f t="shared" si="940"/>
        <v>0</v>
      </c>
      <c r="BC335" s="149">
        <f t="shared" si="940"/>
        <v>0</v>
      </c>
      <c r="BD335" s="149">
        <f t="shared" si="940"/>
        <v>0</v>
      </c>
      <c r="BE335" s="149">
        <f t="shared" si="940"/>
        <v>0</v>
      </c>
      <c r="BF335" s="149">
        <f t="shared" si="940"/>
        <v>0</v>
      </c>
      <c r="BG335" s="149">
        <f t="shared" si="940"/>
        <v>0</v>
      </c>
      <c r="BH335" s="149">
        <f t="shared" si="940"/>
        <v>0</v>
      </c>
      <c r="BI335" s="149">
        <f t="shared" si="940"/>
        <v>0</v>
      </c>
      <c r="BJ335" s="149">
        <f t="shared" si="940"/>
        <v>0</v>
      </c>
      <c r="BK335" s="149">
        <f t="shared" si="940"/>
        <v>0</v>
      </c>
      <c r="BL335" s="149">
        <f t="shared" si="940"/>
        <v>0</v>
      </c>
      <c r="BM335" s="149">
        <f t="shared" si="940"/>
        <v>0</v>
      </c>
      <c r="BN335" s="149">
        <f t="shared" si="940"/>
        <v>0</v>
      </c>
      <c r="BO335" s="149">
        <f t="shared" si="940"/>
        <v>0</v>
      </c>
      <c r="BP335" s="149">
        <f t="shared" si="940"/>
        <v>0</v>
      </c>
      <c r="BQ335" s="149">
        <f t="shared" si="940"/>
        <v>0</v>
      </c>
      <c r="BR335" s="149">
        <f t="shared" si="940"/>
        <v>0</v>
      </c>
      <c r="BS335" s="149">
        <f t="shared" si="940"/>
        <v>0</v>
      </c>
      <c r="BT335" s="149">
        <f t="shared" si="940"/>
        <v>0</v>
      </c>
      <c r="BU335" s="149">
        <f t="shared" si="940"/>
        <v>0</v>
      </c>
      <c r="BV335" s="149">
        <f t="shared" si="940"/>
        <v>0</v>
      </c>
      <c r="BW335" s="149">
        <f t="shared" si="940"/>
        <v>0</v>
      </c>
      <c r="BX335" s="149">
        <f t="shared" si="940"/>
        <v>0</v>
      </c>
      <c r="BY335" s="149">
        <f t="shared" si="940"/>
        <v>0</v>
      </c>
      <c r="BZ335" s="149">
        <f t="shared" si="940"/>
        <v>0</v>
      </c>
      <c r="CA335" s="149">
        <f t="shared" si="940"/>
        <v>0</v>
      </c>
      <c r="CB335" s="149">
        <f t="shared" si="940"/>
        <v>0</v>
      </c>
      <c r="CC335" s="149">
        <f t="shared" si="940"/>
        <v>0</v>
      </c>
      <c r="CD335" s="149">
        <f t="shared" si="940"/>
        <v>0</v>
      </c>
      <c r="CE335" s="149">
        <f t="shared" si="940"/>
        <v>0</v>
      </c>
      <c r="CF335" s="149">
        <f t="shared" si="940"/>
        <v>0</v>
      </c>
      <c r="CG335" s="149">
        <f t="shared" ref="CG335:DL335" si="941">ISNUMBER(MATCH(CG$14,$E335:$K335,0))*$D335*CG187</f>
        <v>0</v>
      </c>
      <c r="CH335" s="149">
        <f t="shared" si="941"/>
        <v>0</v>
      </c>
      <c r="CI335" s="149">
        <f t="shared" si="941"/>
        <v>0</v>
      </c>
      <c r="CJ335" s="149">
        <f t="shared" si="941"/>
        <v>0</v>
      </c>
      <c r="CK335" s="149">
        <f t="shared" si="941"/>
        <v>0</v>
      </c>
      <c r="CL335" s="149">
        <f t="shared" si="941"/>
        <v>0</v>
      </c>
      <c r="CM335" s="149">
        <f t="shared" si="941"/>
        <v>0</v>
      </c>
      <c r="CN335" s="149">
        <f t="shared" si="941"/>
        <v>0</v>
      </c>
      <c r="CO335" s="149">
        <f t="shared" si="941"/>
        <v>0</v>
      </c>
      <c r="CP335" s="149">
        <f t="shared" si="941"/>
        <v>0</v>
      </c>
      <c r="CQ335" s="149">
        <f t="shared" si="941"/>
        <v>0</v>
      </c>
      <c r="CR335" s="149">
        <f t="shared" si="941"/>
        <v>0</v>
      </c>
      <c r="CS335" s="149">
        <f t="shared" si="941"/>
        <v>0</v>
      </c>
      <c r="CT335" s="149">
        <f t="shared" si="941"/>
        <v>0</v>
      </c>
      <c r="CU335" s="149">
        <f t="shared" si="941"/>
        <v>0</v>
      </c>
      <c r="CV335" s="149">
        <f t="shared" si="941"/>
        <v>0</v>
      </c>
      <c r="CW335" s="149">
        <f t="shared" si="941"/>
        <v>0</v>
      </c>
      <c r="CX335" s="149">
        <f t="shared" si="941"/>
        <v>0</v>
      </c>
      <c r="CY335" s="149">
        <f t="shared" si="941"/>
        <v>0</v>
      </c>
      <c r="CZ335" s="149">
        <f t="shared" si="941"/>
        <v>0</v>
      </c>
      <c r="DA335" s="149">
        <f t="shared" si="941"/>
        <v>0</v>
      </c>
      <c r="DB335" s="149">
        <f t="shared" si="941"/>
        <v>0</v>
      </c>
      <c r="DC335" s="149">
        <f t="shared" si="941"/>
        <v>0</v>
      </c>
      <c r="DD335" s="149">
        <f t="shared" si="941"/>
        <v>0</v>
      </c>
      <c r="DE335" s="149">
        <f t="shared" si="941"/>
        <v>0</v>
      </c>
      <c r="DF335" s="149">
        <f t="shared" si="941"/>
        <v>0</v>
      </c>
      <c r="DG335" s="149">
        <f t="shared" si="941"/>
        <v>0</v>
      </c>
      <c r="DH335" s="149">
        <f t="shared" si="941"/>
        <v>0</v>
      </c>
      <c r="DI335" s="149">
        <f t="shared" si="941"/>
        <v>0</v>
      </c>
      <c r="DJ335" s="149">
        <f t="shared" si="941"/>
        <v>0</v>
      </c>
      <c r="DK335" s="149">
        <f t="shared" si="941"/>
        <v>0</v>
      </c>
      <c r="DL335" s="149">
        <f t="shared" si="941"/>
        <v>0</v>
      </c>
      <c r="DM335" s="149">
        <f t="shared" ref="DM335:EV335" si="942">ISNUMBER(MATCH(DM$14,$E335:$K335,0))*$D335*DM187</f>
        <v>0</v>
      </c>
      <c r="DN335" s="149">
        <f t="shared" si="942"/>
        <v>0</v>
      </c>
      <c r="DO335" s="149">
        <f t="shared" si="942"/>
        <v>0</v>
      </c>
      <c r="DP335" s="149">
        <f t="shared" si="942"/>
        <v>0</v>
      </c>
      <c r="DQ335" s="149">
        <f t="shared" si="942"/>
        <v>0</v>
      </c>
      <c r="DR335" s="149">
        <f t="shared" si="942"/>
        <v>0</v>
      </c>
      <c r="DS335" s="149">
        <f t="shared" si="942"/>
        <v>0</v>
      </c>
      <c r="DT335" s="149">
        <f t="shared" si="942"/>
        <v>0</v>
      </c>
      <c r="DU335" s="149">
        <f t="shared" si="942"/>
        <v>0</v>
      </c>
      <c r="DV335" s="149">
        <f t="shared" si="942"/>
        <v>0</v>
      </c>
      <c r="DW335" s="149">
        <f t="shared" si="942"/>
        <v>0</v>
      </c>
      <c r="DX335" s="149">
        <f t="shared" si="942"/>
        <v>0</v>
      </c>
      <c r="DY335" s="149">
        <f t="shared" si="942"/>
        <v>0</v>
      </c>
      <c r="DZ335" s="149">
        <f t="shared" si="942"/>
        <v>0</v>
      </c>
      <c r="EA335" s="149">
        <f t="shared" si="942"/>
        <v>0</v>
      </c>
      <c r="EB335" s="149">
        <f t="shared" si="942"/>
        <v>0</v>
      </c>
      <c r="EC335" s="149">
        <f t="shared" si="942"/>
        <v>0</v>
      </c>
      <c r="ED335" s="149">
        <f t="shared" si="942"/>
        <v>0</v>
      </c>
      <c r="EE335" s="149">
        <f t="shared" si="942"/>
        <v>0</v>
      </c>
      <c r="EF335" s="149">
        <f t="shared" si="942"/>
        <v>0</v>
      </c>
      <c r="EG335" s="149">
        <f t="shared" si="942"/>
        <v>0</v>
      </c>
      <c r="EH335" s="149">
        <f t="shared" si="942"/>
        <v>0</v>
      </c>
      <c r="EI335" s="149">
        <f t="shared" si="942"/>
        <v>0</v>
      </c>
      <c r="EJ335" s="149">
        <f t="shared" si="942"/>
        <v>0</v>
      </c>
      <c r="EK335" s="149">
        <f t="shared" si="942"/>
        <v>0</v>
      </c>
      <c r="EL335" s="149">
        <f t="shared" si="942"/>
        <v>0</v>
      </c>
      <c r="EM335" s="149">
        <f t="shared" si="942"/>
        <v>0</v>
      </c>
      <c r="EN335" s="149">
        <f t="shared" si="942"/>
        <v>0</v>
      </c>
      <c r="EO335" s="149">
        <f t="shared" si="942"/>
        <v>0</v>
      </c>
      <c r="EP335" s="149">
        <f t="shared" si="942"/>
        <v>0</v>
      </c>
      <c r="EQ335" s="149">
        <f t="shared" si="942"/>
        <v>0</v>
      </c>
      <c r="ER335" s="149">
        <f t="shared" si="942"/>
        <v>0</v>
      </c>
      <c r="ES335" s="149">
        <f t="shared" si="942"/>
        <v>0</v>
      </c>
      <c r="ET335" s="149">
        <f t="shared" si="942"/>
        <v>0</v>
      </c>
      <c r="EU335" s="149">
        <f t="shared" si="942"/>
        <v>0</v>
      </c>
      <c r="EV335" s="149">
        <f t="shared" si="942"/>
        <v>0</v>
      </c>
      <c r="EW335" s="149">
        <f t="shared" ref="EW335:FB335" si="943">ISNUMBER(MATCH(EW$14,$E335:$K335,0))*$D335*EW187</f>
        <v>0</v>
      </c>
      <c r="EX335" s="149">
        <f t="shared" si="943"/>
        <v>0</v>
      </c>
      <c r="EY335" s="149">
        <f t="shared" si="943"/>
        <v>0</v>
      </c>
      <c r="EZ335" s="149">
        <f t="shared" si="943"/>
        <v>0</v>
      </c>
      <c r="FA335" s="149">
        <f t="shared" si="943"/>
        <v>0</v>
      </c>
      <c r="FB335" s="149">
        <f t="shared" si="943"/>
        <v>0</v>
      </c>
    </row>
    <row r="336" spans="3:158" ht="11.25" hidden="1" customHeight="1" outlineLevel="1" x14ac:dyDescent="0.2">
      <c r="C336" s="294">
        <v>24</v>
      </c>
      <c r="D336" s="226">
        <f t="shared" si="819"/>
        <v>1</v>
      </c>
      <c r="E336" s="289">
        <f t="shared" si="820"/>
        <v>43404</v>
      </c>
      <c r="F336" s="151">
        <f t="shared" si="923"/>
        <v>44012</v>
      </c>
      <c r="G336" s="151">
        <f t="shared" si="924"/>
        <v>44620</v>
      </c>
      <c r="H336" s="151">
        <f t="shared" si="925"/>
        <v>45230</v>
      </c>
      <c r="I336" s="151">
        <f t="shared" si="926"/>
        <v>45838</v>
      </c>
      <c r="J336" s="151">
        <f t="shared" si="927"/>
        <v>46446</v>
      </c>
      <c r="K336" s="151">
        <f t="shared" si="928"/>
        <v>47057</v>
      </c>
      <c r="S336" s="186"/>
      <c r="U336" s="149">
        <f t="shared" ref="U336:AZ336" si="944">ISNUMBER(MATCH(U$14,$E336:$K336,0))*$D336*U188</f>
        <v>0</v>
      </c>
      <c r="V336" s="149">
        <f t="shared" si="944"/>
        <v>0</v>
      </c>
      <c r="W336" s="149">
        <f t="shared" si="944"/>
        <v>0</v>
      </c>
      <c r="X336" s="149">
        <f t="shared" si="944"/>
        <v>0</v>
      </c>
      <c r="Y336" s="149">
        <f t="shared" si="944"/>
        <v>0</v>
      </c>
      <c r="Z336" s="149">
        <f t="shared" si="944"/>
        <v>0</v>
      </c>
      <c r="AA336" s="149">
        <f t="shared" si="944"/>
        <v>0</v>
      </c>
      <c r="AB336" s="149">
        <f t="shared" si="944"/>
        <v>0</v>
      </c>
      <c r="AC336" s="149">
        <f t="shared" si="944"/>
        <v>0</v>
      </c>
      <c r="AD336" s="149">
        <f t="shared" si="944"/>
        <v>0</v>
      </c>
      <c r="AE336" s="149">
        <f t="shared" si="944"/>
        <v>0</v>
      </c>
      <c r="AF336" s="149">
        <f t="shared" si="944"/>
        <v>0</v>
      </c>
      <c r="AG336" s="149">
        <f t="shared" si="944"/>
        <v>0</v>
      </c>
      <c r="AH336" s="149">
        <f t="shared" si="944"/>
        <v>0</v>
      </c>
      <c r="AI336" s="149">
        <f t="shared" si="944"/>
        <v>0</v>
      </c>
      <c r="AJ336" s="149">
        <f t="shared" si="944"/>
        <v>0</v>
      </c>
      <c r="AK336" s="149">
        <f t="shared" si="944"/>
        <v>0</v>
      </c>
      <c r="AL336" s="149">
        <f t="shared" si="944"/>
        <v>0</v>
      </c>
      <c r="AM336" s="149">
        <f t="shared" si="944"/>
        <v>0</v>
      </c>
      <c r="AN336" s="149">
        <f t="shared" si="944"/>
        <v>0</v>
      </c>
      <c r="AO336" s="149">
        <f t="shared" si="944"/>
        <v>0</v>
      </c>
      <c r="AP336" s="149">
        <f t="shared" si="944"/>
        <v>0</v>
      </c>
      <c r="AQ336" s="149">
        <f t="shared" si="944"/>
        <v>0</v>
      </c>
      <c r="AR336" s="149">
        <f t="shared" si="944"/>
        <v>0</v>
      </c>
      <c r="AS336" s="149">
        <f t="shared" si="944"/>
        <v>0</v>
      </c>
      <c r="AT336" s="149">
        <f t="shared" si="944"/>
        <v>0</v>
      </c>
      <c r="AU336" s="149">
        <f t="shared" si="944"/>
        <v>0</v>
      </c>
      <c r="AV336" s="149">
        <f t="shared" si="944"/>
        <v>0</v>
      </c>
      <c r="AW336" s="149">
        <f t="shared" si="944"/>
        <v>0</v>
      </c>
      <c r="AX336" s="149">
        <f t="shared" si="944"/>
        <v>0</v>
      </c>
      <c r="AY336" s="149">
        <f t="shared" si="944"/>
        <v>0</v>
      </c>
      <c r="AZ336" s="149">
        <f t="shared" si="944"/>
        <v>0</v>
      </c>
      <c r="BA336" s="149">
        <f t="shared" ref="BA336:CF336" si="945">ISNUMBER(MATCH(BA$14,$E336:$K336,0))*$D336*BA188</f>
        <v>0</v>
      </c>
      <c r="BB336" s="149">
        <f t="shared" si="945"/>
        <v>0</v>
      </c>
      <c r="BC336" s="149">
        <f t="shared" si="945"/>
        <v>0</v>
      </c>
      <c r="BD336" s="149">
        <f t="shared" si="945"/>
        <v>0</v>
      </c>
      <c r="BE336" s="149">
        <f t="shared" si="945"/>
        <v>0</v>
      </c>
      <c r="BF336" s="149">
        <f t="shared" si="945"/>
        <v>0</v>
      </c>
      <c r="BG336" s="149">
        <f t="shared" si="945"/>
        <v>0</v>
      </c>
      <c r="BH336" s="149">
        <f t="shared" si="945"/>
        <v>0</v>
      </c>
      <c r="BI336" s="149">
        <f t="shared" si="945"/>
        <v>0</v>
      </c>
      <c r="BJ336" s="149">
        <f t="shared" si="945"/>
        <v>0</v>
      </c>
      <c r="BK336" s="149">
        <f t="shared" si="945"/>
        <v>0</v>
      </c>
      <c r="BL336" s="149">
        <f t="shared" si="945"/>
        <v>0</v>
      </c>
      <c r="BM336" s="149">
        <f t="shared" si="945"/>
        <v>0</v>
      </c>
      <c r="BN336" s="149">
        <f t="shared" si="945"/>
        <v>0</v>
      </c>
      <c r="BO336" s="149">
        <f t="shared" si="945"/>
        <v>0</v>
      </c>
      <c r="BP336" s="149">
        <f t="shared" si="945"/>
        <v>0</v>
      </c>
      <c r="BQ336" s="149">
        <f t="shared" si="945"/>
        <v>0</v>
      </c>
      <c r="BR336" s="149">
        <f t="shared" si="945"/>
        <v>0</v>
      </c>
      <c r="BS336" s="149">
        <f t="shared" si="945"/>
        <v>0</v>
      </c>
      <c r="BT336" s="149">
        <f t="shared" si="945"/>
        <v>0</v>
      </c>
      <c r="BU336" s="149">
        <f t="shared" si="945"/>
        <v>0</v>
      </c>
      <c r="BV336" s="149">
        <f t="shared" si="945"/>
        <v>0</v>
      </c>
      <c r="BW336" s="149">
        <f t="shared" si="945"/>
        <v>0</v>
      </c>
      <c r="BX336" s="149">
        <f t="shared" si="945"/>
        <v>0</v>
      </c>
      <c r="BY336" s="149">
        <f t="shared" si="945"/>
        <v>0</v>
      </c>
      <c r="BZ336" s="149">
        <f t="shared" si="945"/>
        <v>0</v>
      </c>
      <c r="CA336" s="149">
        <f t="shared" si="945"/>
        <v>0</v>
      </c>
      <c r="CB336" s="149">
        <f t="shared" si="945"/>
        <v>0</v>
      </c>
      <c r="CC336" s="149">
        <f t="shared" si="945"/>
        <v>0</v>
      </c>
      <c r="CD336" s="149">
        <f t="shared" si="945"/>
        <v>0</v>
      </c>
      <c r="CE336" s="149">
        <f t="shared" si="945"/>
        <v>0</v>
      </c>
      <c r="CF336" s="149">
        <f t="shared" si="945"/>
        <v>0</v>
      </c>
      <c r="CG336" s="149">
        <f t="shared" ref="CG336:DL336" si="946">ISNUMBER(MATCH(CG$14,$E336:$K336,0))*$D336*CG188</f>
        <v>0</v>
      </c>
      <c r="CH336" s="149">
        <f t="shared" si="946"/>
        <v>0</v>
      </c>
      <c r="CI336" s="149">
        <f t="shared" si="946"/>
        <v>0</v>
      </c>
      <c r="CJ336" s="149">
        <f t="shared" si="946"/>
        <v>0</v>
      </c>
      <c r="CK336" s="149">
        <f t="shared" si="946"/>
        <v>0</v>
      </c>
      <c r="CL336" s="149">
        <f t="shared" si="946"/>
        <v>0</v>
      </c>
      <c r="CM336" s="149">
        <f t="shared" si="946"/>
        <v>0</v>
      </c>
      <c r="CN336" s="149">
        <f t="shared" si="946"/>
        <v>0</v>
      </c>
      <c r="CO336" s="149">
        <f t="shared" si="946"/>
        <v>0</v>
      </c>
      <c r="CP336" s="149">
        <f t="shared" si="946"/>
        <v>0</v>
      </c>
      <c r="CQ336" s="149">
        <f t="shared" si="946"/>
        <v>0</v>
      </c>
      <c r="CR336" s="149">
        <f t="shared" si="946"/>
        <v>0</v>
      </c>
      <c r="CS336" s="149">
        <f t="shared" si="946"/>
        <v>0</v>
      </c>
      <c r="CT336" s="149">
        <f t="shared" si="946"/>
        <v>0</v>
      </c>
      <c r="CU336" s="149">
        <f t="shared" si="946"/>
        <v>0</v>
      </c>
      <c r="CV336" s="149">
        <f t="shared" si="946"/>
        <v>0</v>
      </c>
      <c r="CW336" s="149">
        <f t="shared" si="946"/>
        <v>0</v>
      </c>
      <c r="CX336" s="149">
        <f t="shared" si="946"/>
        <v>0</v>
      </c>
      <c r="CY336" s="149">
        <f t="shared" si="946"/>
        <v>0</v>
      </c>
      <c r="CZ336" s="149">
        <f t="shared" si="946"/>
        <v>0</v>
      </c>
      <c r="DA336" s="149">
        <f t="shared" si="946"/>
        <v>0</v>
      </c>
      <c r="DB336" s="149">
        <f t="shared" si="946"/>
        <v>0</v>
      </c>
      <c r="DC336" s="149">
        <f t="shared" si="946"/>
        <v>0</v>
      </c>
      <c r="DD336" s="149">
        <f t="shared" si="946"/>
        <v>0</v>
      </c>
      <c r="DE336" s="149">
        <f t="shared" si="946"/>
        <v>0</v>
      </c>
      <c r="DF336" s="149">
        <f t="shared" si="946"/>
        <v>0</v>
      </c>
      <c r="DG336" s="149">
        <f t="shared" si="946"/>
        <v>0</v>
      </c>
      <c r="DH336" s="149">
        <f t="shared" si="946"/>
        <v>0</v>
      </c>
      <c r="DI336" s="149">
        <f t="shared" si="946"/>
        <v>0</v>
      </c>
      <c r="DJ336" s="149">
        <f t="shared" si="946"/>
        <v>0</v>
      </c>
      <c r="DK336" s="149">
        <f t="shared" si="946"/>
        <v>0</v>
      </c>
      <c r="DL336" s="149">
        <f t="shared" si="946"/>
        <v>0</v>
      </c>
      <c r="DM336" s="149">
        <f t="shared" ref="DM336:EV336" si="947">ISNUMBER(MATCH(DM$14,$E336:$K336,0))*$D336*DM188</f>
        <v>0</v>
      </c>
      <c r="DN336" s="149">
        <f t="shared" si="947"/>
        <v>0</v>
      </c>
      <c r="DO336" s="149">
        <f t="shared" si="947"/>
        <v>0</v>
      </c>
      <c r="DP336" s="149">
        <f t="shared" si="947"/>
        <v>0</v>
      </c>
      <c r="DQ336" s="149">
        <f t="shared" si="947"/>
        <v>0</v>
      </c>
      <c r="DR336" s="149">
        <f t="shared" si="947"/>
        <v>0</v>
      </c>
      <c r="DS336" s="149">
        <f t="shared" si="947"/>
        <v>0</v>
      </c>
      <c r="DT336" s="149">
        <f t="shared" si="947"/>
        <v>0</v>
      </c>
      <c r="DU336" s="149">
        <f t="shared" si="947"/>
        <v>0</v>
      </c>
      <c r="DV336" s="149">
        <f t="shared" si="947"/>
        <v>0</v>
      </c>
      <c r="DW336" s="149">
        <f t="shared" si="947"/>
        <v>0</v>
      </c>
      <c r="DX336" s="149">
        <f t="shared" si="947"/>
        <v>0</v>
      </c>
      <c r="DY336" s="149">
        <f t="shared" si="947"/>
        <v>0</v>
      </c>
      <c r="DZ336" s="149">
        <f t="shared" si="947"/>
        <v>0</v>
      </c>
      <c r="EA336" s="149">
        <f t="shared" si="947"/>
        <v>0</v>
      </c>
      <c r="EB336" s="149">
        <f t="shared" si="947"/>
        <v>0</v>
      </c>
      <c r="EC336" s="149">
        <f t="shared" si="947"/>
        <v>0</v>
      </c>
      <c r="ED336" s="149">
        <f t="shared" si="947"/>
        <v>0</v>
      </c>
      <c r="EE336" s="149">
        <f t="shared" si="947"/>
        <v>0</v>
      </c>
      <c r="EF336" s="149">
        <f t="shared" si="947"/>
        <v>0</v>
      </c>
      <c r="EG336" s="149">
        <f t="shared" si="947"/>
        <v>0</v>
      </c>
      <c r="EH336" s="149">
        <f t="shared" si="947"/>
        <v>0</v>
      </c>
      <c r="EI336" s="149">
        <f t="shared" si="947"/>
        <v>0</v>
      </c>
      <c r="EJ336" s="149">
        <f t="shared" si="947"/>
        <v>0</v>
      </c>
      <c r="EK336" s="149">
        <f t="shared" si="947"/>
        <v>0</v>
      </c>
      <c r="EL336" s="149">
        <f t="shared" si="947"/>
        <v>0</v>
      </c>
      <c r="EM336" s="149">
        <f t="shared" si="947"/>
        <v>0</v>
      </c>
      <c r="EN336" s="149">
        <f t="shared" si="947"/>
        <v>0</v>
      </c>
      <c r="EO336" s="149">
        <f t="shared" si="947"/>
        <v>0</v>
      </c>
      <c r="EP336" s="149">
        <f t="shared" si="947"/>
        <v>0</v>
      </c>
      <c r="EQ336" s="149">
        <f t="shared" si="947"/>
        <v>0</v>
      </c>
      <c r="ER336" s="149">
        <f t="shared" si="947"/>
        <v>0</v>
      </c>
      <c r="ES336" s="149">
        <f t="shared" si="947"/>
        <v>0</v>
      </c>
      <c r="ET336" s="149">
        <f t="shared" si="947"/>
        <v>0</v>
      </c>
      <c r="EU336" s="149">
        <f t="shared" si="947"/>
        <v>0</v>
      </c>
      <c r="EV336" s="149">
        <f t="shared" si="947"/>
        <v>0</v>
      </c>
      <c r="EW336" s="149">
        <f t="shared" ref="EW336:FB336" si="948">ISNUMBER(MATCH(EW$14,$E336:$K336,0))*$D336*EW188</f>
        <v>0</v>
      </c>
      <c r="EX336" s="149">
        <f t="shared" si="948"/>
        <v>0</v>
      </c>
      <c r="EY336" s="149">
        <f t="shared" si="948"/>
        <v>0</v>
      </c>
      <c r="EZ336" s="149">
        <f t="shared" si="948"/>
        <v>0</v>
      </c>
      <c r="FA336" s="149">
        <f t="shared" si="948"/>
        <v>0</v>
      </c>
      <c r="FB336" s="149">
        <f t="shared" si="948"/>
        <v>0</v>
      </c>
    </row>
    <row r="337" spans="3:158" ht="11.25" hidden="1" customHeight="1" outlineLevel="1" x14ac:dyDescent="0.2">
      <c r="C337" s="294">
        <v>25</v>
      </c>
      <c r="D337" s="226">
        <f t="shared" si="819"/>
        <v>1</v>
      </c>
      <c r="E337" s="289">
        <f t="shared" si="820"/>
        <v>43404</v>
      </c>
      <c r="F337" s="151">
        <f t="shared" si="923"/>
        <v>44012</v>
      </c>
      <c r="G337" s="151">
        <f t="shared" si="924"/>
        <v>44620</v>
      </c>
      <c r="H337" s="151">
        <f t="shared" si="925"/>
        <v>45230</v>
      </c>
      <c r="I337" s="151">
        <f t="shared" si="926"/>
        <v>45838</v>
      </c>
      <c r="J337" s="151">
        <f t="shared" si="927"/>
        <v>46446</v>
      </c>
      <c r="K337" s="151">
        <f t="shared" si="928"/>
        <v>47057</v>
      </c>
      <c r="S337" s="186"/>
      <c r="U337" s="149">
        <f t="shared" ref="U337:AZ337" si="949">ISNUMBER(MATCH(U$14,$E337:$K337,0))*$D337*U189</f>
        <v>0</v>
      </c>
      <c r="V337" s="149">
        <f t="shared" si="949"/>
        <v>0</v>
      </c>
      <c r="W337" s="149">
        <f t="shared" si="949"/>
        <v>0</v>
      </c>
      <c r="X337" s="149">
        <f t="shared" si="949"/>
        <v>0</v>
      </c>
      <c r="Y337" s="149">
        <f t="shared" si="949"/>
        <v>0</v>
      </c>
      <c r="Z337" s="149">
        <f t="shared" si="949"/>
        <v>0</v>
      </c>
      <c r="AA337" s="149">
        <f t="shared" si="949"/>
        <v>0</v>
      </c>
      <c r="AB337" s="149">
        <f t="shared" si="949"/>
        <v>0</v>
      </c>
      <c r="AC337" s="149">
        <f t="shared" si="949"/>
        <v>0</v>
      </c>
      <c r="AD337" s="149">
        <f t="shared" si="949"/>
        <v>0</v>
      </c>
      <c r="AE337" s="149">
        <f t="shared" si="949"/>
        <v>0</v>
      </c>
      <c r="AF337" s="149">
        <f t="shared" si="949"/>
        <v>0</v>
      </c>
      <c r="AG337" s="149">
        <f t="shared" si="949"/>
        <v>0</v>
      </c>
      <c r="AH337" s="149">
        <f t="shared" si="949"/>
        <v>0</v>
      </c>
      <c r="AI337" s="149">
        <f t="shared" si="949"/>
        <v>0</v>
      </c>
      <c r="AJ337" s="149">
        <f t="shared" si="949"/>
        <v>0</v>
      </c>
      <c r="AK337" s="149">
        <f t="shared" si="949"/>
        <v>0</v>
      </c>
      <c r="AL337" s="149">
        <f t="shared" si="949"/>
        <v>0</v>
      </c>
      <c r="AM337" s="149">
        <f t="shared" si="949"/>
        <v>0</v>
      </c>
      <c r="AN337" s="149">
        <f t="shared" si="949"/>
        <v>0</v>
      </c>
      <c r="AO337" s="149">
        <f t="shared" si="949"/>
        <v>0</v>
      </c>
      <c r="AP337" s="149">
        <f t="shared" si="949"/>
        <v>0</v>
      </c>
      <c r="AQ337" s="149">
        <f t="shared" si="949"/>
        <v>0</v>
      </c>
      <c r="AR337" s="149">
        <f t="shared" si="949"/>
        <v>0</v>
      </c>
      <c r="AS337" s="149">
        <f t="shared" si="949"/>
        <v>0</v>
      </c>
      <c r="AT337" s="149">
        <f t="shared" si="949"/>
        <v>0</v>
      </c>
      <c r="AU337" s="149">
        <f t="shared" si="949"/>
        <v>0</v>
      </c>
      <c r="AV337" s="149">
        <f t="shared" si="949"/>
        <v>0</v>
      </c>
      <c r="AW337" s="149">
        <f t="shared" si="949"/>
        <v>0</v>
      </c>
      <c r="AX337" s="149">
        <f t="shared" si="949"/>
        <v>0</v>
      </c>
      <c r="AY337" s="149">
        <f t="shared" si="949"/>
        <v>0</v>
      </c>
      <c r="AZ337" s="149">
        <f t="shared" si="949"/>
        <v>0</v>
      </c>
      <c r="BA337" s="149">
        <f t="shared" ref="BA337:CF337" si="950">ISNUMBER(MATCH(BA$14,$E337:$K337,0))*$D337*BA189</f>
        <v>0</v>
      </c>
      <c r="BB337" s="149">
        <f t="shared" si="950"/>
        <v>0</v>
      </c>
      <c r="BC337" s="149">
        <f t="shared" si="950"/>
        <v>0</v>
      </c>
      <c r="BD337" s="149">
        <f t="shared" si="950"/>
        <v>0</v>
      </c>
      <c r="BE337" s="149">
        <f t="shared" si="950"/>
        <v>0</v>
      </c>
      <c r="BF337" s="149">
        <f t="shared" si="950"/>
        <v>0</v>
      </c>
      <c r="BG337" s="149">
        <f t="shared" si="950"/>
        <v>0</v>
      </c>
      <c r="BH337" s="149">
        <f t="shared" si="950"/>
        <v>0</v>
      </c>
      <c r="BI337" s="149">
        <f t="shared" si="950"/>
        <v>0</v>
      </c>
      <c r="BJ337" s="149">
        <f t="shared" si="950"/>
        <v>0</v>
      </c>
      <c r="BK337" s="149">
        <f t="shared" si="950"/>
        <v>0</v>
      </c>
      <c r="BL337" s="149">
        <f t="shared" si="950"/>
        <v>0</v>
      </c>
      <c r="BM337" s="149">
        <f t="shared" si="950"/>
        <v>0</v>
      </c>
      <c r="BN337" s="149">
        <f t="shared" si="950"/>
        <v>0</v>
      </c>
      <c r="BO337" s="149">
        <f t="shared" si="950"/>
        <v>0</v>
      </c>
      <c r="BP337" s="149">
        <f t="shared" si="950"/>
        <v>0</v>
      </c>
      <c r="BQ337" s="149">
        <f t="shared" si="950"/>
        <v>0</v>
      </c>
      <c r="BR337" s="149">
        <f t="shared" si="950"/>
        <v>0</v>
      </c>
      <c r="BS337" s="149">
        <f t="shared" si="950"/>
        <v>0</v>
      </c>
      <c r="BT337" s="149">
        <f t="shared" si="950"/>
        <v>0</v>
      </c>
      <c r="BU337" s="149">
        <f t="shared" si="950"/>
        <v>0</v>
      </c>
      <c r="BV337" s="149">
        <f t="shared" si="950"/>
        <v>0</v>
      </c>
      <c r="BW337" s="149">
        <f t="shared" si="950"/>
        <v>0</v>
      </c>
      <c r="BX337" s="149">
        <f t="shared" si="950"/>
        <v>0</v>
      </c>
      <c r="BY337" s="149">
        <f t="shared" si="950"/>
        <v>0</v>
      </c>
      <c r="BZ337" s="149">
        <f t="shared" si="950"/>
        <v>0</v>
      </c>
      <c r="CA337" s="149">
        <f t="shared" si="950"/>
        <v>0</v>
      </c>
      <c r="CB337" s="149">
        <f t="shared" si="950"/>
        <v>0</v>
      </c>
      <c r="CC337" s="149">
        <f t="shared" si="950"/>
        <v>0</v>
      </c>
      <c r="CD337" s="149">
        <f t="shared" si="950"/>
        <v>0</v>
      </c>
      <c r="CE337" s="149">
        <f t="shared" si="950"/>
        <v>0</v>
      </c>
      <c r="CF337" s="149">
        <f t="shared" si="950"/>
        <v>0</v>
      </c>
      <c r="CG337" s="149">
        <f t="shared" ref="CG337:DL337" si="951">ISNUMBER(MATCH(CG$14,$E337:$K337,0))*$D337*CG189</f>
        <v>0</v>
      </c>
      <c r="CH337" s="149">
        <f t="shared" si="951"/>
        <v>0</v>
      </c>
      <c r="CI337" s="149">
        <f t="shared" si="951"/>
        <v>0</v>
      </c>
      <c r="CJ337" s="149">
        <f t="shared" si="951"/>
        <v>0</v>
      </c>
      <c r="CK337" s="149">
        <f t="shared" si="951"/>
        <v>0</v>
      </c>
      <c r="CL337" s="149">
        <f t="shared" si="951"/>
        <v>0</v>
      </c>
      <c r="CM337" s="149">
        <f t="shared" si="951"/>
        <v>0</v>
      </c>
      <c r="CN337" s="149">
        <f t="shared" si="951"/>
        <v>0</v>
      </c>
      <c r="CO337" s="149">
        <f t="shared" si="951"/>
        <v>0</v>
      </c>
      <c r="CP337" s="149">
        <f t="shared" si="951"/>
        <v>0</v>
      </c>
      <c r="CQ337" s="149">
        <f t="shared" si="951"/>
        <v>0</v>
      </c>
      <c r="CR337" s="149">
        <f t="shared" si="951"/>
        <v>0</v>
      </c>
      <c r="CS337" s="149">
        <f t="shared" si="951"/>
        <v>0</v>
      </c>
      <c r="CT337" s="149">
        <f t="shared" si="951"/>
        <v>0</v>
      </c>
      <c r="CU337" s="149">
        <f t="shared" si="951"/>
        <v>0</v>
      </c>
      <c r="CV337" s="149">
        <f t="shared" si="951"/>
        <v>0</v>
      </c>
      <c r="CW337" s="149">
        <f t="shared" si="951"/>
        <v>0</v>
      </c>
      <c r="CX337" s="149">
        <f t="shared" si="951"/>
        <v>0</v>
      </c>
      <c r="CY337" s="149">
        <f t="shared" si="951"/>
        <v>0</v>
      </c>
      <c r="CZ337" s="149">
        <f t="shared" si="951"/>
        <v>0</v>
      </c>
      <c r="DA337" s="149">
        <f t="shared" si="951"/>
        <v>0</v>
      </c>
      <c r="DB337" s="149">
        <f t="shared" si="951"/>
        <v>0</v>
      </c>
      <c r="DC337" s="149">
        <f t="shared" si="951"/>
        <v>0</v>
      </c>
      <c r="DD337" s="149">
        <f t="shared" si="951"/>
        <v>0</v>
      </c>
      <c r="DE337" s="149">
        <f t="shared" si="951"/>
        <v>0</v>
      </c>
      <c r="DF337" s="149">
        <f t="shared" si="951"/>
        <v>0</v>
      </c>
      <c r="DG337" s="149">
        <f t="shared" si="951"/>
        <v>0</v>
      </c>
      <c r="DH337" s="149">
        <f t="shared" si="951"/>
        <v>0</v>
      </c>
      <c r="DI337" s="149">
        <f t="shared" si="951"/>
        <v>0</v>
      </c>
      <c r="DJ337" s="149">
        <f t="shared" si="951"/>
        <v>0</v>
      </c>
      <c r="DK337" s="149">
        <f t="shared" si="951"/>
        <v>0</v>
      </c>
      <c r="DL337" s="149">
        <f t="shared" si="951"/>
        <v>0</v>
      </c>
      <c r="DM337" s="149">
        <f t="shared" ref="DM337:EV337" si="952">ISNUMBER(MATCH(DM$14,$E337:$K337,0))*$D337*DM189</f>
        <v>0</v>
      </c>
      <c r="DN337" s="149">
        <f t="shared" si="952"/>
        <v>0</v>
      </c>
      <c r="DO337" s="149">
        <f t="shared" si="952"/>
        <v>0</v>
      </c>
      <c r="DP337" s="149">
        <f t="shared" si="952"/>
        <v>0</v>
      </c>
      <c r="DQ337" s="149">
        <f t="shared" si="952"/>
        <v>0</v>
      </c>
      <c r="DR337" s="149">
        <f t="shared" si="952"/>
        <v>0</v>
      </c>
      <c r="DS337" s="149">
        <f t="shared" si="952"/>
        <v>0</v>
      </c>
      <c r="DT337" s="149">
        <f t="shared" si="952"/>
        <v>0</v>
      </c>
      <c r="DU337" s="149">
        <f t="shared" si="952"/>
        <v>0</v>
      </c>
      <c r="DV337" s="149">
        <f t="shared" si="952"/>
        <v>0</v>
      </c>
      <c r="DW337" s="149">
        <f t="shared" si="952"/>
        <v>0</v>
      </c>
      <c r="DX337" s="149">
        <f t="shared" si="952"/>
        <v>0</v>
      </c>
      <c r="DY337" s="149">
        <f t="shared" si="952"/>
        <v>0</v>
      </c>
      <c r="DZ337" s="149">
        <f t="shared" si="952"/>
        <v>0</v>
      </c>
      <c r="EA337" s="149">
        <f t="shared" si="952"/>
        <v>0</v>
      </c>
      <c r="EB337" s="149">
        <f t="shared" si="952"/>
        <v>0</v>
      </c>
      <c r="EC337" s="149">
        <f t="shared" si="952"/>
        <v>0</v>
      </c>
      <c r="ED337" s="149">
        <f t="shared" si="952"/>
        <v>0</v>
      </c>
      <c r="EE337" s="149">
        <f t="shared" si="952"/>
        <v>0</v>
      </c>
      <c r="EF337" s="149">
        <f t="shared" si="952"/>
        <v>0</v>
      </c>
      <c r="EG337" s="149">
        <f t="shared" si="952"/>
        <v>0</v>
      </c>
      <c r="EH337" s="149">
        <f t="shared" si="952"/>
        <v>0</v>
      </c>
      <c r="EI337" s="149">
        <f t="shared" si="952"/>
        <v>0</v>
      </c>
      <c r="EJ337" s="149">
        <f t="shared" si="952"/>
        <v>0</v>
      </c>
      <c r="EK337" s="149">
        <f t="shared" si="952"/>
        <v>0</v>
      </c>
      <c r="EL337" s="149">
        <f t="shared" si="952"/>
        <v>0</v>
      </c>
      <c r="EM337" s="149">
        <f t="shared" si="952"/>
        <v>0</v>
      </c>
      <c r="EN337" s="149">
        <f t="shared" si="952"/>
        <v>0</v>
      </c>
      <c r="EO337" s="149">
        <f t="shared" si="952"/>
        <v>0</v>
      </c>
      <c r="EP337" s="149">
        <f t="shared" si="952"/>
        <v>0</v>
      </c>
      <c r="EQ337" s="149">
        <f t="shared" si="952"/>
        <v>0</v>
      </c>
      <c r="ER337" s="149">
        <f t="shared" si="952"/>
        <v>0</v>
      </c>
      <c r="ES337" s="149">
        <f t="shared" si="952"/>
        <v>0</v>
      </c>
      <c r="ET337" s="149">
        <f t="shared" si="952"/>
        <v>0</v>
      </c>
      <c r="EU337" s="149">
        <f t="shared" si="952"/>
        <v>0</v>
      </c>
      <c r="EV337" s="149">
        <f t="shared" si="952"/>
        <v>0</v>
      </c>
      <c r="EW337" s="149">
        <f t="shared" ref="EW337:FB337" si="953">ISNUMBER(MATCH(EW$14,$E337:$K337,0))*$D337*EW189</f>
        <v>0</v>
      </c>
      <c r="EX337" s="149">
        <f t="shared" si="953"/>
        <v>0</v>
      </c>
      <c r="EY337" s="149">
        <f t="shared" si="953"/>
        <v>0</v>
      </c>
      <c r="EZ337" s="149">
        <f t="shared" si="953"/>
        <v>0</v>
      </c>
      <c r="FA337" s="149">
        <f t="shared" si="953"/>
        <v>0</v>
      </c>
      <c r="FB337" s="149">
        <f t="shared" si="953"/>
        <v>0</v>
      </c>
    </row>
    <row r="338" spans="3:158" ht="11.25" hidden="1" customHeight="1" outlineLevel="1" x14ac:dyDescent="0.2">
      <c r="C338" s="294">
        <v>26</v>
      </c>
      <c r="D338" s="226">
        <f t="shared" si="819"/>
        <v>1</v>
      </c>
      <c r="E338" s="289">
        <f t="shared" si="820"/>
        <v>43404</v>
      </c>
      <c r="F338" s="151">
        <f t="shared" si="923"/>
        <v>44012</v>
      </c>
      <c r="G338" s="151">
        <f t="shared" si="924"/>
        <v>44620</v>
      </c>
      <c r="H338" s="151">
        <f t="shared" si="925"/>
        <v>45230</v>
      </c>
      <c r="I338" s="151">
        <f t="shared" si="926"/>
        <v>45838</v>
      </c>
      <c r="J338" s="151">
        <f t="shared" si="927"/>
        <v>46446</v>
      </c>
      <c r="K338" s="151">
        <f t="shared" si="928"/>
        <v>47057</v>
      </c>
      <c r="S338" s="186"/>
      <c r="U338" s="149">
        <f t="shared" ref="U338:AZ338" si="954">ISNUMBER(MATCH(U$14,$E338:$K338,0))*$D338*U190</f>
        <v>0</v>
      </c>
      <c r="V338" s="149">
        <f t="shared" si="954"/>
        <v>0</v>
      </c>
      <c r="W338" s="149">
        <f t="shared" si="954"/>
        <v>0</v>
      </c>
      <c r="X338" s="149">
        <f t="shared" si="954"/>
        <v>0</v>
      </c>
      <c r="Y338" s="149">
        <f t="shared" si="954"/>
        <v>0</v>
      </c>
      <c r="Z338" s="149">
        <f t="shared" si="954"/>
        <v>0</v>
      </c>
      <c r="AA338" s="149">
        <f t="shared" si="954"/>
        <v>0</v>
      </c>
      <c r="AB338" s="149">
        <f t="shared" si="954"/>
        <v>0</v>
      </c>
      <c r="AC338" s="149">
        <f t="shared" si="954"/>
        <v>0</v>
      </c>
      <c r="AD338" s="149">
        <f t="shared" si="954"/>
        <v>0</v>
      </c>
      <c r="AE338" s="149">
        <f t="shared" si="954"/>
        <v>0</v>
      </c>
      <c r="AF338" s="149">
        <f t="shared" si="954"/>
        <v>0</v>
      </c>
      <c r="AG338" s="149">
        <f t="shared" si="954"/>
        <v>0</v>
      </c>
      <c r="AH338" s="149">
        <f t="shared" si="954"/>
        <v>0</v>
      </c>
      <c r="AI338" s="149">
        <f t="shared" si="954"/>
        <v>0</v>
      </c>
      <c r="AJ338" s="149">
        <f t="shared" si="954"/>
        <v>0</v>
      </c>
      <c r="AK338" s="149">
        <f t="shared" si="954"/>
        <v>0</v>
      </c>
      <c r="AL338" s="149">
        <f t="shared" si="954"/>
        <v>0</v>
      </c>
      <c r="AM338" s="149">
        <f t="shared" si="954"/>
        <v>0</v>
      </c>
      <c r="AN338" s="149">
        <f t="shared" si="954"/>
        <v>0</v>
      </c>
      <c r="AO338" s="149">
        <f t="shared" si="954"/>
        <v>0</v>
      </c>
      <c r="AP338" s="149">
        <f t="shared" si="954"/>
        <v>0</v>
      </c>
      <c r="AQ338" s="149">
        <f t="shared" si="954"/>
        <v>0</v>
      </c>
      <c r="AR338" s="149">
        <f t="shared" si="954"/>
        <v>0</v>
      </c>
      <c r="AS338" s="149">
        <f t="shared" si="954"/>
        <v>0</v>
      </c>
      <c r="AT338" s="149">
        <f t="shared" si="954"/>
        <v>0</v>
      </c>
      <c r="AU338" s="149">
        <f t="shared" si="954"/>
        <v>0</v>
      </c>
      <c r="AV338" s="149">
        <f t="shared" si="954"/>
        <v>0</v>
      </c>
      <c r="AW338" s="149">
        <f t="shared" si="954"/>
        <v>0</v>
      </c>
      <c r="AX338" s="149">
        <f t="shared" si="954"/>
        <v>0</v>
      </c>
      <c r="AY338" s="149">
        <f t="shared" si="954"/>
        <v>0</v>
      </c>
      <c r="AZ338" s="149">
        <f t="shared" si="954"/>
        <v>0</v>
      </c>
      <c r="BA338" s="149">
        <f t="shared" ref="BA338:CF338" si="955">ISNUMBER(MATCH(BA$14,$E338:$K338,0))*$D338*BA190</f>
        <v>0</v>
      </c>
      <c r="BB338" s="149">
        <f t="shared" si="955"/>
        <v>0</v>
      </c>
      <c r="BC338" s="149">
        <f t="shared" si="955"/>
        <v>0</v>
      </c>
      <c r="BD338" s="149">
        <f t="shared" si="955"/>
        <v>0</v>
      </c>
      <c r="BE338" s="149">
        <f t="shared" si="955"/>
        <v>0</v>
      </c>
      <c r="BF338" s="149">
        <f t="shared" si="955"/>
        <v>0</v>
      </c>
      <c r="BG338" s="149">
        <f t="shared" si="955"/>
        <v>0</v>
      </c>
      <c r="BH338" s="149">
        <f t="shared" si="955"/>
        <v>0</v>
      </c>
      <c r="BI338" s="149">
        <f t="shared" si="955"/>
        <v>0</v>
      </c>
      <c r="BJ338" s="149">
        <f t="shared" si="955"/>
        <v>0</v>
      </c>
      <c r="BK338" s="149">
        <f t="shared" si="955"/>
        <v>0</v>
      </c>
      <c r="BL338" s="149">
        <f t="shared" si="955"/>
        <v>0</v>
      </c>
      <c r="BM338" s="149">
        <f t="shared" si="955"/>
        <v>0</v>
      </c>
      <c r="BN338" s="149">
        <f t="shared" si="955"/>
        <v>0</v>
      </c>
      <c r="BO338" s="149">
        <f t="shared" si="955"/>
        <v>0</v>
      </c>
      <c r="BP338" s="149">
        <f t="shared" si="955"/>
        <v>0</v>
      </c>
      <c r="BQ338" s="149">
        <f t="shared" si="955"/>
        <v>0</v>
      </c>
      <c r="BR338" s="149">
        <f t="shared" si="955"/>
        <v>0</v>
      </c>
      <c r="BS338" s="149">
        <f t="shared" si="955"/>
        <v>0</v>
      </c>
      <c r="BT338" s="149">
        <f t="shared" si="955"/>
        <v>0</v>
      </c>
      <c r="BU338" s="149">
        <f t="shared" si="955"/>
        <v>0</v>
      </c>
      <c r="BV338" s="149">
        <f t="shared" si="955"/>
        <v>0</v>
      </c>
      <c r="BW338" s="149">
        <f t="shared" si="955"/>
        <v>0</v>
      </c>
      <c r="BX338" s="149">
        <f t="shared" si="955"/>
        <v>0</v>
      </c>
      <c r="BY338" s="149">
        <f t="shared" si="955"/>
        <v>0</v>
      </c>
      <c r="BZ338" s="149">
        <f t="shared" si="955"/>
        <v>0</v>
      </c>
      <c r="CA338" s="149">
        <f t="shared" si="955"/>
        <v>0</v>
      </c>
      <c r="CB338" s="149">
        <f t="shared" si="955"/>
        <v>0</v>
      </c>
      <c r="CC338" s="149">
        <f t="shared" si="955"/>
        <v>0</v>
      </c>
      <c r="CD338" s="149">
        <f t="shared" si="955"/>
        <v>0</v>
      </c>
      <c r="CE338" s="149">
        <f t="shared" si="955"/>
        <v>0</v>
      </c>
      <c r="CF338" s="149">
        <f t="shared" si="955"/>
        <v>0</v>
      </c>
      <c r="CG338" s="149">
        <f t="shared" ref="CG338:DL338" si="956">ISNUMBER(MATCH(CG$14,$E338:$K338,0))*$D338*CG190</f>
        <v>0</v>
      </c>
      <c r="CH338" s="149">
        <f t="shared" si="956"/>
        <v>0</v>
      </c>
      <c r="CI338" s="149">
        <f t="shared" si="956"/>
        <v>0</v>
      </c>
      <c r="CJ338" s="149">
        <f t="shared" si="956"/>
        <v>0</v>
      </c>
      <c r="CK338" s="149">
        <f t="shared" si="956"/>
        <v>0</v>
      </c>
      <c r="CL338" s="149">
        <f t="shared" si="956"/>
        <v>0</v>
      </c>
      <c r="CM338" s="149">
        <f t="shared" si="956"/>
        <v>0</v>
      </c>
      <c r="CN338" s="149">
        <f t="shared" si="956"/>
        <v>0</v>
      </c>
      <c r="CO338" s="149">
        <f t="shared" si="956"/>
        <v>0</v>
      </c>
      <c r="CP338" s="149">
        <f t="shared" si="956"/>
        <v>0</v>
      </c>
      <c r="CQ338" s="149">
        <f t="shared" si="956"/>
        <v>0</v>
      </c>
      <c r="CR338" s="149">
        <f t="shared" si="956"/>
        <v>0</v>
      </c>
      <c r="CS338" s="149">
        <f t="shared" si="956"/>
        <v>0</v>
      </c>
      <c r="CT338" s="149">
        <f t="shared" si="956"/>
        <v>0</v>
      </c>
      <c r="CU338" s="149">
        <f t="shared" si="956"/>
        <v>0</v>
      </c>
      <c r="CV338" s="149">
        <f t="shared" si="956"/>
        <v>0</v>
      </c>
      <c r="CW338" s="149">
        <f t="shared" si="956"/>
        <v>0</v>
      </c>
      <c r="CX338" s="149">
        <f t="shared" si="956"/>
        <v>0</v>
      </c>
      <c r="CY338" s="149">
        <f t="shared" si="956"/>
        <v>0</v>
      </c>
      <c r="CZ338" s="149">
        <f t="shared" si="956"/>
        <v>0</v>
      </c>
      <c r="DA338" s="149">
        <f t="shared" si="956"/>
        <v>0</v>
      </c>
      <c r="DB338" s="149">
        <f t="shared" si="956"/>
        <v>0</v>
      </c>
      <c r="DC338" s="149">
        <f t="shared" si="956"/>
        <v>0</v>
      </c>
      <c r="DD338" s="149">
        <f t="shared" si="956"/>
        <v>0</v>
      </c>
      <c r="DE338" s="149">
        <f t="shared" si="956"/>
        <v>0</v>
      </c>
      <c r="DF338" s="149">
        <f t="shared" si="956"/>
        <v>0</v>
      </c>
      <c r="DG338" s="149">
        <f t="shared" si="956"/>
        <v>0</v>
      </c>
      <c r="DH338" s="149">
        <f t="shared" si="956"/>
        <v>0</v>
      </c>
      <c r="DI338" s="149">
        <f t="shared" si="956"/>
        <v>0</v>
      </c>
      <c r="DJ338" s="149">
        <f t="shared" si="956"/>
        <v>0</v>
      </c>
      <c r="DK338" s="149">
        <f t="shared" si="956"/>
        <v>0</v>
      </c>
      <c r="DL338" s="149">
        <f t="shared" si="956"/>
        <v>0</v>
      </c>
      <c r="DM338" s="149">
        <f t="shared" ref="DM338:EV338" si="957">ISNUMBER(MATCH(DM$14,$E338:$K338,0))*$D338*DM190</f>
        <v>0</v>
      </c>
      <c r="DN338" s="149">
        <f t="shared" si="957"/>
        <v>0</v>
      </c>
      <c r="DO338" s="149">
        <f t="shared" si="957"/>
        <v>0</v>
      </c>
      <c r="DP338" s="149">
        <f t="shared" si="957"/>
        <v>0</v>
      </c>
      <c r="DQ338" s="149">
        <f t="shared" si="957"/>
        <v>0</v>
      </c>
      <c r="DR338" s="149">
        <f t="shared" si="957"/>
        <v>0</v>
      </c>
      <c r="DS338" s="149">
        <f t="shared" si="957"/>
        <v>0</v>
      </c>
      <c r="DT338" s="149">
        <f t="shared" si="957"/>
        <v>0</v>
      </c>
      <c r="DU338" s="149">
        <f t="shared" si="957"/>
        <v>0</v>
      </c>
      <c r="DV338" s="149">
        <f t="shared" si="957"/>
        <v>0</v>
      </c>
      <c r="DW338" s="149">
        <f t="shared" si="957"/>
        <v>0</v>
      </c>
      <c r="DX338" s="149">
        <f t="shared" si="957"/>
        <v>0</v>
      </c>
      <c r="DY338" s="149">
        <f t="shared" si="957"/>
        <v>0</v>
      </c>
      <c r="DZ338" s="149">
        <f t="shared" si="957"/>
        <v>0</v>
      </c>
      <c r="EA338" s="149">
        <f t="shared" si="957"/>
        <v>0</v>
      </c>
      <c r="EB338" s="149">
        <f t="shared" si="957"/>
        <v>0</v>
      </c>
      <c r="EC338" s="149">
        <f t="shared" si="957"/>
        <v>0</v>
      </c>
      <c r="ED338" s="149">
        <f t="shared" si="957"/>
        <v>0</v>
      </c>
      <c r="EE338" s="149">
        <f t="shared" si="957"/>
        <v>0</v>
      </c>
      <c r="EF338" s="149">
        <f t="shared" si="957"/>
        <v>0</v>
      </c>
      <c r="EG338" s="149">
        <f t="shared" si="957"/>
        <v>0</v>
      </c>
      <c r="EH338" s="149">
        <f t="shared" si="957"/>
        <v>0</v>
      </c>
      <c r="EI338" s="149">
        <f t="shared" si="957"/>
        <v>0</v>
      </c>
      <c r="EJ338" s="149">
        <f t="shared" si="957"/>
        <v>0</v>
      </c>
      <c r="EK338" s="149">
        <f t="shared" si="957"/>
        <v>0</v>
      </c>
      <c r="EL338" s="149">
        <f t="shared" si="957"/>
        <v>0</v>
      </c>
      <c r="EM338" s="149">
        <f t="shared" si="957"/>
        <v>0</v>
      </c>
      <c r="EN338" s="149">
        <f t="shared" si="957"/>
        <v>0</v>
      </c>
      <c r="EO338" s="149">
        <f t="shared" si="957"/>
        <v>0</v>
      </c>
      <c r="EP338" s="149">
        <f t="shared" si="957"/>
        <v>0</v>
      </c>
      <c r="EQ338" s="149">
        <f t="shared" si="957"/>
        <v>0</v>
      </c>
      <c r="ER338" s="149">
        <f t="shared" si="957"/>
        <v>0</v>
      </c>
      <c r="ES338" s="149">
        <f t="shared" si="957"/>
        <v>0</v>
      </c>
      <c r="ET338" s="149">
        <f t="shared" si="957"/>
        <v>0</v>
      </c>
      <c r="EU338" s="149">
        <f t="shared" si="957"/>
        <v>0</v>
      </c>
      <c r="EV338" s="149">
        <f t="shared" si="957"/>
        <v>0</v>
      </c>
      <c r="EW338" s="149">
        <f t="shared" ref="EW338:FB338" si="958">ISNUMBER(MATCH(EW$14,$E338:$K338,0))*$D338*EW190</f>
        <v>0</v>
      </c>
      <c r="EX338" s="149">
        <f t="shared" si="958"/>
        <v>0</v>
      </c>
      <c r="EY338" s="149">
        <f t="shared" si="958"/>
        <v>0</v>
      </c>
      <c r="EZ338" s="149">
        <f t="shared" si="958"/>
        <v>0</v>
      </c>
      <c r="FA338" s="149">
        <f t="shared" si="958"/>
        <v>0</v>
      </c>
      <c r="FB338" s="149">
        <f t="shared" si="958"/>
        <v>0</v>
      </c>
    </row>
    <row r="339" spans="3:158" ht="11.25" hidden="1" customHeight="1" outlineLevel="1" x14ac:dyDescent="0.2">
      <c r="C339" s="294">
        <v>27</v>
      </c>
      <c r="D339" s="226">
        <f t="shared" si="819"/>
        <v>1</v>
      </c>
      <c r="E339" s="289">
        <f t="shared" si="820"/>
        <v>43404</v>
      </c>
      <c r="F339" s="151">
        <f t="shared" si="923"/>
        <v>44012</v>
      </c>
      <c r="G339" s="151">
        <f t="shared" si="924"/>
        <v>44620</v>
      </c>
      <c r="H339" s="151">
        <f t="shared" si="925"/>
        <v>45230</v>
      </c>
      <c r="I339" s="151">
        <f t="shared" si="926"/>
        <v>45838</v>
      </c>
      <c r="J339" s="151">
        <f t="shared" si="927"/>
        <v>46446</v>
      </c>
      <c r="K339" s="151">
        <f t="shared" si="928"/>
        <v>47057</v>
      </c>
      <c r="S339" s="186"/>
      <c r="U339" s="149">
        <f t="shared" ref="U339:AZ339" si="959">ISNUMBER(MATCH(U$14,$E339:$K339,0))*$D339*U191</f>
        <v>0</v>
      </c>
      <c r="V339" s="149">
        <f t="shared" si="959"/>
        <v>0</v>
      </c>
      <c r="W339" s="149">
        <f t="shared" si="959"/>
        <v>0</v>
      </c>
      <c r="X339" s="149">
        <f t="shared" si="959"/>
        <v>0</v>
      </c>
      <c r="Y339" s="149">
        <f t="shared" si="959"/>
        <v>0</v>
      </c>
      <c r="Z339" s="149">
        <f t="shared" si="959"/>
        <v>0</v>
      </c>
      <c r="AA339" s="149">
        <f t="shared" si="959"/>
        <v>0</v>
      </c>
      <c r="AB339" s="149">
        <f t="shared" si="959"/>
        <v>0</v>
      </c>
      <c r="AC339" s="149">
        <f t="shared" si="959"/>
        <v>0</v>
      </c>
      <c r="AD339" s="149">
        <f t="shared" si="959"/>
        <v>0</v>
      </c>
      <c r="AE339" s="149">
        <f t="shared" si="959"/>
        <v>0</v>
      </c>
      <c r="AF339" s="149">
        <f t="shared" si="959"/>
        <v>0</v>
      </c>
      <c r="AG339" s="149">
        <f t="shared" si="959"/>
        <v>0</v>
      </c>
      <c r="AH339" s="149">
        <f t="shared" si="959"/>
        <v>0</v>
      </c>
      <c r="AI339" s="149">
        <f t="shared" si="959"/>
        <v>0</v>
      </c>
      <c r="AJ339" s="149">
        <f t="shared" si="959"/>
        <v>0</v>
      </c>
      <c r="AK339" s="149">
        <f t="shared" si="959"/>
        <v>0</v>
      </c>
      <c r="AL339" s="149">
        <f t="shared" si="959"/>
        <v>0</v>
      </c>
      <c r="AM339" s="149">
        <f t="shared" si="959"/>
        <v>0</v>
      </c>
      <c r="AN339" s="149">
        <f t="shared" si="959"/>
        <v>0</v>
      </c>
      <c r="AO339" s="149">
        <f t="shared" si="959"/>
        <v>0</v>
      </c>
      <c r="AP339" s="149">
        <f t="shared" si="959"/>
        <v>0</v>
      </c>
      <c r="AQ339" s="149">
        <f t="shared" si="959"/>
        <v>0</v>
      </c>
      <c r="AR339" s="149">
        <f t="shared" si="959"/>
        <v>0</v>
      </c>
      <c r="AS339" s="149">
        <f t="shared" si="959"/>
        <v>0</v>
      </c>
      <c r="AT339" s="149">
        <f t="shared" si="959"/>
        <v>0</v>
      </c>
      <c r="AU339" s="149">
        <f t="shared" si="959"/>
        <v>0</v>
      </c>
      <c r="AV339" s="149">
        <f t="shared" si="959"/>
        <v>0</v>
      </c>
      <c r="AW339" s="149">
        <f t="shared" si="959"/>
        <v>0</v>
      </c>
      <c r="AX339" s="149">
        <f t="shared" si="959"/>
        <v>0</v>
      </c>
      <c r="AY339" s="149">
        <f t="shared" si="959"/>
        <v>0</v>
      </c>
      <c r="AZ339" s="149">
        <f t="shared" si="959"/>
        <v>0</v>
      </c>
      <c r="BA339" s="149">
        <f t="shared" ref="BA339:CF339" si="960">ISNUMBER(MATCH(BA$14,$E339:$K339,0))*$D339*BA191</f>
        <v>0</v>
      </c>
      <c r="BB339" s="149">
        <f t="shared" si="960"/>
        <v>0</v>
      </c>
      <c r="BC339" s="149">
        <f t="shared" si="960"/>
        <v>0</v>
      </c>
      <c r="BD339" s="149">
        <f t="shared" si="960"/>
        <v>0</v>
      </c>
      <c r="BE339" s="149">
        <f t="shared" si="960"/>
        <v>0</v>
      </c>
      <c r="BF339" s="149">
        <f t="shared" si="960"/>
        <v>0</v>
      </c>
      <c r="BG339" s="149">
        <f t="shared" si="960"/>
        <v>0</v>
      </c>
      <c r="BH339" s="149">
        <f t="shared" si="960"/>
        <v>0</v>
      </c>
      <c r="BI339" s="149">
        <f t="shared" si="960"/>
        <v>0</v>
      </c>
      <c r="BJ339" s="149">
        <f t="shared" si="960"/>
        <v>0</v>
      </c>
      <c r="BK339" s="149">
        <f t="shared" si="960"/>
        <v>0</v>
      </c>
      <c r="BL339" s="149">
        <f t="shared" si="960"/>
        <v>0</v>
      </c>
      <c r="BM339" s="149">
        <f t="shared" si="960"/>
        <v>0</v>
      </c>
      <c r="BN339" s="149">
        <f t="shared" si="960"/>
        <v>0</v>
      </c>
      <c r="BO339" s="149">
        <f t="shared" si="960"/>
        <v>0</v>
      </c>
      <c r="BP339" s="149">
        <f t="shared" si="960"/>
        <v>0</v>
      </c>
      <c r="BQ339" s="149">
        <f t="shared" si="960"/>
        <v>0</v>
      </c>
      <c r="BR339" s="149">
        <f t="shared" si="960"/>
        <v>0</v>
      </c>
      <c r="BS339" s="149">
        <f t="shared" si="960"/>
        <v>0</v>
      </c>
      <c r="BT339" s="149">
        <f t="shared" si="960"/>
        <v>0</v>
      </c>
      <c r="BU339" s="149">
        <f t="shared" si="960"/>
        <v>0</v>
      </c>
      <c r="BV339" s="149">
        <f t="shared" si="960"/>
        <v>0</v>
      </c>
      <c r="BW339" s="149">
        <f t="shared" si="960"/>
        <v>0</v>
      </c>
      <c r="BX339" s="149">
        <f t="shared" si="960"/>
        <v>0</v>
      </c>
      <c r="BY339" s="149">
        <f t="shared" si="960"/>
        <v>0</v>
      </c>
      <c r="BZ339" s="149">
        <f t="shared" si="960"/>
        <v>0</v>
      </c>
      <c r="CA339" s="149">
        <f t="shared" si="960"/>
        <v>0</v>
      </c>
      <c r="CB339" s="149">
        <f t="shared" si="960"/>
        <v>0</v>
      </c>
      <c r="CC339" s="149">
        <f t="shared" si="960"/>
        <v>0</v>
      </c>
      <c r="CD339" s="149">
        <f t="shared" si="960"/>
        <v>0</v>
      </c>
      <c r="CE339" s="149">
        <f t="shared" si="960"/>
        <v>0</v>
      </c>
      <c r="CF339" s="149">
        <f t="shared" si="960"/>
        <v>0</v>
      </c>
      <c r="CG339" s="149">
        <f t="shared" ref="CG339:DL339" si="961">ISNUMBER(MATCH(CG$14,$E339:$K339,0))*$D339*CG191</f>
        <v>0</v>
      </c>
      <c r="CH339" s="149">
        <f t="shared" si="961"/>
        <v>0</v>
      </c>
      <c r="CI339" s="149">
        <f t="shared" si="961"/>
        <v>0</v>
      </c>
      <c r="CJ339" s="149">
        <f t="shared" si="961"/>
        <v>0</v>
      </c>
      <c r="CK339" s="149">
        <f t="shared" si="961"/>
        <v>0</v>
      </c>
      <c r="CL339" s="149">
        <f t="shared" si="961"/>
        <v>0</v>
      </c>
      <c r="CM339" s="149">
        <f t="shared" si="961"/>
        <v>0</v>
      </c>
      <c r="CN339" s="149">
        <f t="shared" si="961"/>
        <v>0</v>
      </c>
      <c r="CO339" s="149">
        <f t="shared" si="961"/>
        <v>0</v>
      </c>
      <c r="CP339" s="149">
        <f t="shared" si="961"/>
        <v>0</v>
      </c>
      <c r="CQ339" s="149">
        <f t="shared" si="961"/>
        <v>0</v>
      </c>
      <c r="CR339" s="149">
        <f t="shared" si="961"/>
        <v>0</v>
      </c>
      <c r="CS339" s="149">
        <f t="shared" si="961"/>
        <v>0</v>
      </c>
      <c r="CT339" s="149">
        <f t="shared" si="961"/>
        <v>0</v>
      </c>
      <c r="CU339" s="149">
        <f t="shared" si="961"/>
        <v>0</v>
      </c>
      <c r="CV339" s="149">
        <f t="shared" si="961"/>
        <v>0</v>
      </c>
      <c r="CW339" s="149">
        <f t="shared" si="961"/>
        <v>0</v>
      </c>
      <c r="CX339" s="149">
        <f t="shared" si="961"/>
        <v>0</v>
      </c>
      <c r="CY339" s="149">
        <f t="shared" si="961"/>
        <v>0</v>
      </c>
      <c r="CZ339" s="149">
        <f t="shared" si="961"/>
        <v>0</v>
      </c>
      <c r="DA339" s="149">
        <f t="shared" si="961"/>
        <v>0</v>
      </c>
      <c r="DB339" s="149">
        <f t="shared" si="961"/>
        <v>0</v>
      </c>
      <c r="DC339" s="149">
        <f t="shared" si="961"/>
        <v>0</v>
      </c>
      <c r="DD339" s="149">
        <f t="shared" si="961"/>
        <v>0</v>
      </c>
      <c r="DE339" s="149">
        <f t="shared" si="961"/>
        <v>0</v>
      </c>
      <c r="DF339" s="149">
        <f t="shared" si="961"/>
        <v>0</v>
      </c>
      <c r="DG339" s="149">
        <f t="shared" si="961"/>
        <v>0</v>
      </c>
      <c r="DH339" s="149">
        <f t="shared" si="961"/>
        <v>0</v>
      </c>
      <c r="DI339" s="149">
        <f t="shared" si="961"/>
        <v>0</v>
      </c>
      <c r="DJ339" s="149">
        <f t="shared" si="961"/>
        <v>0</v>
      </c>
      <c r="DK339" s="149">
        <f t="shared" si="961"/>
        <v>0</v>
      </c>
      <c r="DL339" s="149">
        <f t="shared" si="961"/>
        <v>0</v>
      </c>
      <c r="DM339" s="149">
        <f t="shared" ref="DM339:EV339" si="962">ISNUMBER(MATCH(DM$14,$E339:$K339,0))*$D339*DM191</f>
        <v>0</v>
      </c>
      <c r="DN339" s="149">
        <f t="shared" si="962"/>
        <v>0</v>
      </c>
      <c r="DO339" s="149">
        <f t="shared" si="962"/>
        <v>0</v>
      </c>
      <c r="DP339" s="149">
        <f t="shared" si="962"/>
        <v>0</v>
      </c>
      <c r="DQ339" s="149">
        <f t="shared" si="962"/>
        <v>0</v>
      </c>
      <c r="DR339" s="149">
        <f t="shared" si="962"/>
        <v>0</v>
      </c>
      <c r="DS339" s="149">
        <f t="shared" si="962"/>
        <v>0</v>
      </c>
      <c r="DT339" s="149">
        <f t="shared" si="962"/>
        <v>0</v>
      </c>
      <c r="DU339" s="149">
        <f t="shared" si="962"/>
        <v>0</v>
      </c>
      <c r="DV339" s="149">
        <f t="shared" si="962"/>
        <v>0</v>
      </c>
      <c r="DW339" s="149">
        <f t="shared" si="962"/>
        <v>0</v>
      </c>
      <c r="DX339" s="149">
        <f t="shared" si="962"/>
        <v>0</v>
      </c>
      <c r="DY339" s="149">
        <f t="shared" si="962"/>
        <v>0</v>
      </c>
      <c r="DZ339" s="149">
        <f t="shared" si="962"/>
        <v>0</v>
      </c>
      <c r="EA339" s="149">
        <f t="shared" si="962"/>
        <v>0</v>
      </c>
      <c r="EB339" s="149">
        <f t="shared" si="962"/>
        <v>0</v>
      </c>
      <c r="EC339" s="149">
        <f t="shared" si="962"/>
        <v>0</v>
      </c>
      <c r="ED339" s="149">
        <f t="shared" si="962"/>
        <v>0</v>
      </c>
      <c r="EE339" s="149">
        <f t="shared" si="962"/>
        <v>0</v>
      </c>
      <c r="EF339" s="149">
        <f t="shared" si="962"/>
        <v>0</v>
      </c>
      <c r="EG339" s="149">
        <f t="shared" si="962"/>
        <v>0</v>
      </c>
      <c r="EH339" s="149">
        <f t="shared" si="962"/>
        <v>0</v>
      </c>
      <c r="EI339" s="149">
        <f t="shared" si="962"/>
        <v>0</v>
      </c>
      <c r="EJ339" s="149">
        <f t="shared" si="962"/>
        <v>0</v>
      </c>
      <c r="EK339" s="149">
        <f t="shared" si="962"/>
        <v>0</v>
      </c>
      <c r="EL339" s="149">
        <f t="shared" si="962"/>
        <v>0</v>
      </c>
      <c r="EM339" s="149">
        <f t="shared" si="962"/>
        <v>0</v>
      </c>
      <c r="EN339" s="149">
        <f t="shared" si="962"/>
        <v>0</v>
      </c>
      <c r="EO339" s="149">
        <f t="shared" si="962"/>
        <v>0</v>
      </c>
      <c r="EP339" s="149">
        <f t="shared" si="962"/>
        <v>0</v>
      </c>
      <c r="EQ339" s="149">
        <f t="shared" si="962"/>
        <v>0</v>
      </c>
      <c r="ER339" s="149">
        <f t="shared" si="962"/>
        <v>0</v>
      </c>
      <c r="ES339" s="149">
        <f t="shared" si="962"/>
        <v>0</v>
      </c>
      <c r="ET339" s="149">
        <f t="shared" si="962"/>
        <v>0</v>
      </c>
      <c r="EU339" s="149">
        <f t="shared" si="962"/>
        <v>0</v>
      </c>
      <c r="EV339" s="149">
        <f t="shared" si="962"/>
        <v>0</v>
      </c>
      <c r="EW339" s="149">
        <f t="shared" ref="EW339:FB339" si="963">ISNUMBER(MATCH(EW$14,$E339:$K339,0))*$D339*EW191</f>
        <v>0</v>
      </c>
      <c r="EX339" s="149">
        <f t="shared" si="963"/>
        <v>0</v>
      </c>
      <c r="EY339" s="149">
        <f t="shared" si="963"/>
        <v>0</v>
      </c>
      <c r="EZ339" s="149">
        <f t="shared" si="963"/>
        <v>0</v>
      </c>
      <c r="FA339" s="149">
        <f t="shared" si="963"/>
        <v>0</v>
      </c>
      <c r="FB339" s="149">
        <f t="shared" si="963"/>
        <v>0</v>
      </c>
    </row>
    <row r="340" spans="3:158" ht="11.25" hidden="1" customHeight="1" outlineLevel="1" x14ac:dyDescent="0.2">
      <c r="C340" s="294">
        <v>28</v>
      </c>
      <c r="D340" s="226">
        <f t="shared" si="819"/>
        <v>1</v>
      </c>
      <c r="E340" s="289">
        <f t="shared" si="820"/>
        <v>43404</v>
      </c>
      <c r="F340" s="151">
        <f t="shared" si="923"/>
        <v>44012</v>
      </c>
      <c r="G340" s="151">
        <f t="shared" si="924"/>
        <v>44620</v>
      </c>
      <c r="H340" s="151">
        <f t="shared" si="925"/>
        <v>45230</v>
      </c>
      <c r="I340" s="151">
        <f t="shared" si="926"/>
        <v>45838</v>
      </c>
      <c r="J340" s="151">
        <f t="shared" si="927"/>
        <v>46446</v>
      </c>
      <c r="K340" s="151">
        <f t="shared" si="928"/>
        <v>47057</v>
      </c>
      <c r="S340" s="186"/>
      <c r="U340" s="149">
        <f t="shared" ref="U340:AZ340" si="964">ISNUMBER(MATCH(U$14,$E340:$K340,0))*$D340*U192</f>
        <v>0</v>
      </c>
      <c r="V340" s="149">
        <f t="shared" si="964"/>
        <v>0</v>
      </c>
      <c r="W340" s="149">
        <f t="shared" si="964"/>
        <v>0</v>
      </c>
      <c r="X340" s="149">
        <f t="shared" si="964"/>
        <v>0</v>
      </c>
      <c r="Y340" s="149">
        <f t="shared" si="964"/>
        <v>0</v>
      </c>
      <c r="Z340" s="149">
        <f t="shared" si="964"/>
        <v>0</v>
      </c>
      <c r="AA340" s="149">
        <f t="shared" si="964"/>
        <v>0</v>
      </c>
      <c r="AB340" s="149">
        <f t="shared" si="964"/>
        <v>0</v>
      </c>
      <c r="AC340" s="149">
        <f t="shared" si="964"/>
        <v>0</v>
      </c>
      <c r="AD340" s="149">
        <f t="shared" si="964"/>
        <v>0</v>
      </c>
      <c r="AE340" s="149">
        <f t="shared" si="964"/>
        <v>0</v>
      </c>
      <c r="AF340" s="149">
        <f t="shared" si="964"/>
        <v>0</v>
      </c>
      <c r="AG340" s="149">
        <f t="shared" si="964"/>
        <v>0</v>
      </c>
      <c r="AH340" s="149">
        <f t="shared" si="964"/>
        <v>0</v>
      </c>
      <c r="AI340" s="149">
        <f t="shared" si="964"/>
        <v>0</v>
      </c>
      <c r="AJ340" s="149">
        <f t="shared" si="964"/>
        <v>0</v>
      </c>
      <c r="AK340" s="149">
        <f t="shared" si="964"/>
        <v>0</v>
      </c>
      <c r="AL340" s="149">
        <f t="shared" si="964"/>
        <v>0</v>
      </c>
      <c r="AM340" s="149">
        <f t="shared" si="964"/>
        <v>0</v>
      </c>
      <c r="AN340" s="149">
        <f t="shared" si="964"/>
        <v>0</v>
      </c>
      <c r="AO340" s="149">
        <f t="shared" si="964"/>
        <v>0</v>
      </c>
      <c r="AP340" s="149">
        <f t="shared" si="964"/>
        <v>0</v>
      </c>
      <c r="AQ340" s="149">
        <f t="shared" si="964"/>
        <v>0</v>
      </c>
      <c r="AR340" s="149">
        <f t="shared" si="964"/>
        <v>0</v>
      </c>
      <c r="AS340" s="149">
        <f t="shared" si="964"/>
        <v>0</v>
      </c>
      <c r="AT340" s="149">
        <f t="shared" si="964"/>
        <v>0</v>
      </c>
      <c r="AU340" s="149">
        <f t="shared" si="964"/>
        <v>0</v>
      </c>
      <c r="AV340" s="149">
        <f t="shared" si="964"/>
        <v>0</v>
      </c>
      <c r="AW340" s="149">
        <f t="shared" si="964"/>
        <v>0</v>
      </c>
      <c r="AX340" s="149">
        <f t="shared" si="964"/>
        <v>0</v>
      </c>
      <c r="AY340" s="149">
        <f t="shared" si="964"/>
        <v>0</v>
      </c>
      <c r="AZ340" s="149">
        <f t="shared" si="964"/>
        <v>0</v>
      </c>
      <c r="BA340" s="149">
        <f t="shared" ref="BA340:CF340" si="965">ISNUMBER(MATCH(BA$14,$E340:$K340,0))*$D340*BA192</f>
        <v>0</v>
      </c>
      <c r="BB340" s="149">
        <f t="shared" si="965"/>
        <v>0</v>
      </c>
      <c r="BC340" s="149">
        <f t="shared" si="965"/>
        <v>0</v>
      </c>
      <c r="BD340" s="149">
        <f t="shared" si="965"/>
        <v>0</v>
      </c>
      <c r="BE340" s="149">
        <f t="shared" si="965"/>
        <v>0</v>
      </c>
      <c r="BF340" s="149">
        <f t="shared" si="965"/>
        <v>0</v>
      </c>
      <c r="BG340" s="149">
        <f t="shared" si="965"/>
        <v>0</v>
      </c>
      <c r="BH340" s="149">
        <f t="shared" si="965"/>
        <v>0</v>
      </c>
      <c r="BI340" s="149">
        <f t="shared" si="965"/>
        <v>0</v>
      </c>
      <c r="BJ340" s="149">
        <f t="shared" si="965"/>
        <v>0</v>
      </c>
      <c r="BK340" s="149">
        <f t="shared" si="965"/>
        <v>0</v>
      </c>
      <c r="BL340" s="149">
        <f t="shared" si="965"/>
        <v>0</v>
      </c>
      <c r="BM340" s="149">
        <f t="shared" si="965"/>
        <v>0</v>
      </c>
      <c r="BN340" s="149">
        <f t="shared" si="965"/>
        <v>0</v>
      </c>
      <c r="BO340" s="149">
        <f t="shared" si="965"/>
        <v>0</v>
      </c>
      <c r="BP340" s="149">
        <f t="shared" si="965"/>
        <v>0</v>
      </c>
      <c r="BQ340" s="149">
        <f t="shared" si="965"/>
        <v>0</v>
      </c>
      <c r="BR340" s="149">
        <f t="shared" si="965"/>
        <v>0</v>
      </c>
      <c r="BS340" s="149">
        <f t="shared" si="965"/>
        <v>0</v>
      </c>
      <c r="BT340" s="149">
        <f t="shared" si="965"/>
        <v>0</v>
      </c>
      <c r="BU340" s="149">
        <f t="shared" si="965"/>
        <v>0</v>
      </c>
      <c r="BV340" s="149">
        <f t="shared" si="965"/>
        <v>0</v>
      </c>
      <c r="BW340" s="149">
        <f t="shared" si="965"/>
        <v>0</v>
      </c>
      <c r="BX340" s="149">
        <f t="shared" si="965"/>
        <v>0</v>
      </c>
      <c r="BY340" s="149">
        <f t="shared" si="965"/>
        <v>0</v>
      </c>
      <c r="BZ340" s="149">
        <f t="shared" si="965"/>
        <v>0</v>
      </c>
      <c r="CA340" s="149">
        <f t="shared" si="965"/>
        <v>0</v>
      </c>
      <c r="CB340" s="149">
        <f t="shared" si="965"/>
        <v>0</v>
      </c>
      <c r="CC340" s="149">
        <f t="shared" si="965"/>
        <v>0</v>
      </c>
      <c r="CD340" s="149">
        <f t="shared" si="965"/>
        <v>0</v>
      </c>
      <c r="CE340" s="149">
        <f t="shared" si="965"/>
        <v>0</v>
      </c>
      <c r="CF340" s="149">
        <f t="shared" si="965"/>
        <v>0</v>
      </c>
      <c r="CG340" s="149">
        <f t="shared" ref="CG340:DL340" si="966">ISNUMBER(MATCH(CG$14,$E340:$K340,0))*$D340*CG192</f>
        <v>0</v>
      </c>
      <c r="CH340" s="149">
        <f t="shared" si="966"/>
        <v>0</v>
      </c>
      <c r="CI340" s="149">
        <f t="shared" si="966"/>
        <v>0</v>
      </c>
      <c r="CJ340" s="149">
        <f t="shared" si="966"/>
        <v>0</v>
      </c>
      <c r="CK340" s="149">
        <f t="shared" si="966"/>
        <v>0</v>
      </c>
      <c r="CL340" s="149">
        <f t="shared" si="966"/>
        <v>0</v>
      </c>
      <c r="CM340" s="149">
        <f t="shared" si="966"/>
        <v>0</v>
      </c>
      <c r="CN340" s="149">
        <f t="shared" si="966"/>
        <v>0</v>
      </c>
      <c r="CO340" s="149">
        <f t="shared" si="966"/>
        <v>0</v>
      </c>
      <c r="CP340" s="149">
        <f t="shared" si="966"/>
        <v>0</v>
      </c>
      <c r="CQ340" s="149">
        <f t="shared" si="966"/>
        <v>0</v>
      </c>
      <c r="CR340" s="149">
        <f t="shared" si="966"/>
        <v>0</v>
      </c>
      <c r="CS340" s="149">
        <f t="shared" si="966"/>
        <v>0</v>
      </c>
      <c r="CT340" s="149">
        <f t="shared" si="966"/>
        <v>0</v>
      </c>
      <c r="CU340" s="149">
        <f t="shared" si="966"/>
        <v>0</v>
      </c>
      <c r="CV340" s="149">
        <f t="shared" si="966"/>
        <v>0</v>
      </c>
      <c r="CW340" s="149">
        <f t="shared" si="966"/>
        <v>0</v>
      </c>
      <c r="CX340" s="149">
        <f t="shared" si="966"/>
        <v>0</v>
      </c>
      <c r="CY340" s="149">
        <f t="shared" si="966"/>
        <v>0</v>
      </c>
      <c r="CZ340" s="149">
        <f t="shared" si="966"/>
        <v>0</v>
      </c>
      <c r="DA340" s="149">
        <f t="shared" si="966"/>
        <v>0</v>
      </c>
      <c r="DB340" s="149">
        <f t="shared" si="966"/>
        <v>0</v>
      </c>
      <c r="DC340" s="149">
        <f t="shared" si="966"/>
        <v>0</v>
      </c>
      <c r="DD340" s="149">
        <f t="shared" si="966"/>
        <v>0</v>
      </c>
      <c r="DE340" s="149">
        <f t="shared" si="966"/>
        <v>0</v>
      </c>
      <c r="DF340" s="149">
        <f t="shared" si="966"/>
        <v>0</v>
      </c>
      <c r="DG340" s="149">
        <f t="shared" si="966"/>
        <v>0</v>
      </c>
      <c r="DH340" s="149">
        <f t="shared" si="966"/>
        <v>0</v>
      </c>
      <c r="DI340" s="149">
        <f t="shared" si="966"/>
        <v>0</v>
      </c>
      <c r="DJ340" s="149">
        <f t="shared" si="966"/>
        <v>0</v>
      </c>
      <c r="DK340" s="149">
        <f t="shared" si="966"/>
        <v>0</v>
      </c>
      <c r="DL340" s="149">
        <f t="shared" si="966"/>
        <v>0</v>
      </c>
      <c r="DM340" s="149">
        <f t="shared" ref="DM340:EV340" si="967">ISNUMBER(MATCH(DM$14,$E340:$K340,0))*$D340*DM192</f>
        <v>0</v>
      </c>
      <c r="DN340" s="149">
        <f t="shared" si="967"/>
        <v>0</v>
      </c>
      <c r="DO340" s="149">
        <f t="shared" si="967"/>
        <v>0</v>
      </c>
      <c r="DP340" s="149">
        <f t="shared" si="967"/>
        <v>0</v>
      </c>
      <c r="DQ340" s="149">
        <f t="shared" si="967"/>
        <v>0</v>
      </c>
      <c r="DR340" s="149">
        <f t="shared" si="967"/>
        <v>0</v>
      </c>
      <c r="DS340" s="149">
        <f t="shared" si="967"/>
        <v>0</v>
      </c>
      <c r="DT340" s="149">
        <f t="shared" si="967"/>
        <v>0</v>
      </c>
      <c r="DU340" s="149">
        <f t="shared" si="967"/>
        <v>0</v>
      </c>
      <c r="DV340" s="149">
        <f t="shared" si="967"/>
        <v>0</v>
      </c>
      <c r="DW340" s="149">
        <f t="shared" si="967"/>
        <v>0</v>
      </c>
      <c r="DX340" s="149">
        <f t="shared" si="967"/>
        <v>0</v>
      </c>
      <c r="DY340" s="149">
        <f t="shared" si="967"/>
        <v>0</v>
      </c>
      <c r="DZ340" s="149">
        <f t="shared" si="967"/>
        <v>0</v>
      </c>
      <c r="EA340" s="149">
        <f t="shared" si="967"/>
        <v>0</v>
      </c>
      <c r="EB340" s="149">
        <f t="shared" si="967"/>
        <v>0</v>
      </c>
      <c r="EC340" s="149">
        <f t="shared" si="967"/>
        <v>0</v>
      </c>
      <c r="ED340" s="149">
        <f t="shared" si="967"/>
        <v>0</v>
      </c>
      <c r="EE340" s="149">
        <f t="shared" si="967"/>
        <v>0</v>
      </c>
      <c r="EF340" s="149">
        <f t="shared" si="967"/>
        <v>0</v>
      </c>
      <c r="EG340" s="149">
        <f t="shared" si="967"/>
        <v>0</v>
      </c>
      <c r="EH340" s="149">
        <f t="shared" si="967"/>
        <v>0</v>
      </c>
      <c r="EI340" s="149">
        <f t="shared" si="967"/>
        <v>0</v>
      </c>
      <c r="EJ340" s="149">
        <f t="shared" si="967"/>
        <v>0</v>
      </c>
      <c r="EK340" s="149">
        <f t="shared" si="967"/>
        <v>0</v>
      </c>
      <c r="EL340" s="149">
        <f t="shared" si="967"/>
        <v>0</v>
      </c>
      <c r="EM340" s="149">
        <f t="shared" si="967"/>
        <v>0</v>
      </c>
      <c r="EN340" s="149">
        <f t="shared" si="967"/>
        <v>0</v>
      </c>
      <c r="EO340" s="149">
        <f t="shared" si="967"/>
        <v>0</v>
      </c>
      <c r="EP340" s="149">
        <f t="shared" si="967"/>
        <v>0</v>
      </c>
      <c r="EQ340" s="149">
        <f t="shared" si="967"/>
        <v>0</v>
      </c>
      <c r="ER340" s="149">
        <f t="shared" si="967"/>
        <v>0</v>
      </c>
      <c r="ES340" s="149">
        <f t="shared" si="967"/>
        <v>0</v>
      </c>
      <c r="ET340" s="149">
        <f t="shared" si="967"/>
        <v>0</v>
      </c>
      <c r="EU340" s="149">
        <f t="shared" si="967"/>
        <v>0</v>
      </c>
      <c r="EV340" s="149">
        <f t="shared" si="967"/>
        <v>0</v>
      </c>
      <c r="EW340" s="149">
        <f t="shared" ref="EW340:FB340" si="968">ISNUMBER(MATCH(EW$14,$E340:$K340,0))*$D340*EW192</f>
        <v>0</v>
      </c>
      <c r="EX340" s="149">
        <f t="shared" si="968"/>
        <v>0</v>
      </c>
      <c r="EY340" s="149">
        <f t="shared" si="968"/>
        <v>0</v>
      </c>
      <c r="EZ340" s="149">
        <f t="shared" si="968"/>
        <v>0</v>
      </c>
      <c r="FA340" s="149">
        <f t="shared" si="968"/>
        <v>0</v>
      </c>
      <c r="FB340" s="149">
        <f t="shared" si="968"/>
        <v>0</v>
      </c>
    </row>
    <row r="341" spans="3:158" ht="11.25" hidden="1" customHeight="1" outlineLevel="1" x14ac:dyDescent="0.2">
      <c r="C341" s="294">
        <v>29</v>
      </c>
      <c r="D341" s="226">
        <f t="shared" si="819"/>
        <v>1</v>
      </c>
      <c r="E341" s="289">
        <f t="shared" si="820"/>
        <v>43404</v>
      </c>
      <c r="F341" s="151">
        <f t="shared" si="923"/>
        <v>44012</v>
      </c>
      <c r="G341" s="151">
        <f t="shared" si="924"/>
        <v>44620</v>
      </c>
      <c r="H341" s="151">
        <f t="shared" si="925"/>
        <v>45230</v>
      </c>
      <c r="I341" s="151">
        <f t="shared" si="926"/>
        <v>45838</v>
      </c>
      <c r="J341" s="151">
        <f t="shared" si="927"/>
        <v>46446</v>
      </c>
      <c r="K341" s="151">
        <f t="shared" si="928"/>
        <v>47057</v>
      </c>
      <c r="S341" s="186"/>
      <c r="U341" s="149">
        <f t="shared" ref="U341:AZ341" si="969">ISNUMBER(MATCH(U$14,$E341:$K341,0))*$D341*U193</f>
        <v>0</v>
      </c>
      <c r="V341" s="149">
        <f t="shared" si="969"/>
        <v>0</v>
      </c>
      <c r="W341" s="149">
        <f t="shared" si="969"/>
        <v>0</v>
      </c>
      <c r="X341" s="149">
        <f t="shared" si="969"/>
        <v>0</v>
      </c>
      <c r="Y341" s="149">
        <f t="shared" si="969"/>
        <v>0</v>
      </c>
      <c r="Z341" s="149">
        <f t="shared" si="969"/>
        <v>0</v>
      </c>
      <c r="AA341" s="149">
        <f t="shared" si="969"/>
        <v>0</v>
      </c>
      <c r="AB341" s="149">
        <f t="shared" si="969"/>
        <v>0</v>
      </c>
      <c r="AC341" s="149">
        <f t="shared" si="969"/>
        <v>0</v>
      </c>
      <c r="AD341" s="149">
        <f t="shared" si="969"/>
        <v>0</v>
      </c>
      <c r="AE341" s="149">
        <f t="shared" si="969"/>
        <v>0</v>
      </c>
      <c r="AF341" s="149">
        <f t="shared" si="969"/>
        <v>0</v>
      </c>
      <c r="AG341" s="149">
        <f t="shared" si="969"/>
        <v>0</v>
      </c>
      <c r="AH341" s="149">
        <f t="shared" si="969"/>
        <v>0</v>
      </c>
      <c r="AI341" s="149">
        <f t="shared" si="969"/>
        <v>0</v>
      </c>
      <c r="AJ341" s="149">
        <f t="shared" si="969"/>
        <v>0</v>
      </c>
      <c r="AK341" s="149">
        <f t="shared" si="969"/>
        <v>0</v>
      </c>
      <c r="AL341" s="149">
        <f t="shared" si="969"/>
        <v>0</v>
      </c>
      <c r="AM341" s="149">
        <f t="shared" si="969"/>
        <v>0</v>
      </c>
      <c r="AN341" s="149">
        <f t="shared" si="969"/>
        <v>0</v>
      </c>
      <c r="AO341" s="149">
        <f t="shared" si="969"/>
        <v>0</v>
      </c>
      <c r="AP341" s="149">
        <f t="shared" si="969"/>
        <v>0</v>
      </c>
      <c r="AQ341" s="149">
        <f t="shared" si="969"/>
        <v>0</v>
      </c>
      <c r="AR341" s="149">
        <f t="shared" si="969"/>
        <v>0</v>
      </c>
      <c r="AS341" s="149">
        <f t="shared" si="969"/>
        <v>0</v>
      </c>
      <c r="AT341" s="149">
        <f t="shared" si="969"/>
        <v>0</v>
      </c>
      <c r="AU341" s="149">
        <f t="shared" si="969"/>
        <v>0</v>
      </c>
      <c r="AV341" s="149">
        <f t="shared" si="969"/>
        <v>0</v>
      </c>
      <c r="AW341" s="149">
        <f t="shared" si="969"/>
        <v>0</v>
      </c>
      <c r="AX341" s="149">
        <f t="shared" si="969"/>
        <v>0</v>
      </c>
      <c r="AY341" s="149">
        <f t="shared" si="969"/>
        <v>0</v>
      </c>
      <c r="AZ341" s="149">
        <f t="shared" si="969"/>
        <v>0</v>
      </c>
      <c r="BA341" s="149">
        <f t="shared" ref="BA341:CF341" si="970">ISNUMBER(MATCH(BA$14,$E341:$K341,0))*$D341*BA193</f>
        <v>0</v>
      </c>
      <c r="BB341" s="149">
        <f t="shared" si="970"/>
        <v>0</v>
      </c>
      <c r="BC341" s="149">
        <f t="shared" si="970"/>
        <v>0</v>
      </c>
      <c r="BD341" s="149">
        <f t="shared" si="970"/>
        <v>0</v>
      </c>
      <c r="BE341" s="149">
        <f t="shared" si="970"/>
        <v>0</v>
      </c>
      <c r="BF341" s="149">
        <f t="shared" si="970"/>
        <v>0</v>
      </c>
      <c r="BG341" s="149">
        <f t="shared" si="970"/>
        <v>0</v>
      </c>
      <c r="BH341" s="149">
        <f t="shared" si="970"/>
        <v>0</v>
      </c>
      <c r="BI341" s="149">
        <f t="shared" si="970"/>
        <v>0</v>
      </c>
      <c r="BJ341" s="149">
        <f t="shared" si="970"/>
        <v>0</v>
      </c>
      <c r="BK341" s="149">
        <f t="shared" si="970"/>
        <v>0</v>
      </c>
      <c r="BL341" s="149">
        <f t="shared" si="970"/>
        <v>0</v>
      </c>
      <c r="BM341" s="149">
        <f t="shared" si="970"/>
        <v>0</v>
      </c>
      <c r="BN341" s="149">
        <f t="shared" si="970"/>
        <v>0</v>
      </c>
      <c r="BO341" s="149">
        <f t="shared" si="970"/>
        <v>0</v>
      </c>
      <c r="BP341" s="149">
        <f t="shared" si="970"/>
        <v>0</v>
      </c>
      <c r="BQ341" s="149">
        <f t="shared" si="970"/>
        <v>0</v>
      </c>
      <c r="BR341" s="149">
        <f t="shared" si="970"/>
        <v>0</v>
      </c>
      <c r="BS341" s="149">
        <f t="shared" si="970"/>
        <v>0</v>
      </c>
      <c r="BT341" s="149">
        <f t="shared" si="970"/>
        <v>0</v>
      </c>
      <c r="BU341" s="149">
        <f t="shared" si="970"/>
        <v>0</v>
      </c>
      <c r="BV341" s="149">
        <f t="shared" si="970"/>
        <v>0</v>
      </c>
      <c r="BW341" s="149">
        <f t="shared" si="970"/>
        <v>0</v>
      </c>
      <c r="BX341" s="149">
        <f t="shared" si="970"/>
        <v>0</v>
      </c>
      <c r="BY341" s="149">
        <f t="shared" si="970"/>
        <v>0</v>
      </c>
      <c r="BZ341" s="149">
        <f t="shared" si="970"/>
        <v>0</v>
      </c>
      <c r="CA341" s="149">
        <f t="shared" si="970"/>
        <v>0</v>
      </c>
      <c r="CB341" s="149">
        <f t="shared" si="970"/>
        <v>0</v>
      </c>
      <c r="CC341" s="149">
        <f t="shared" si="970"/>
        <v>0</v>
      </c>
      <c r="CD341" s="149">
        <f t="shared" si="970"/>
        <v>0</v>
      </c>
      <c r="CE341" s="149">
        <f t="shared" si="970"/>
        <v>0</v>
      </c>
      <c r="CF341" s="149">
        <f t="shared" si="970"/>
        <v>0</v>
      </c>
      <c r="CG341" s="149">
        <f t="shared" ref="CG341:DL341" si="971">ISNUMBER(MATCH(CG$14,$E341:$K341,0))*$D341*CG193</f>
        <v>0</v>
      </c>
      <c r="CH341" s="149">
        <f t="shared" si="971"/>
        <v>0</v>
      </c>
      <c r="CI341" s="149">
        <f t="shared" si="971"/>
        <v>0</v>
      </c>
      <c r="CJ341" s="149">
        <f t="shared" si="971"/>
        <v>0</v>
      </c>
      <c r="CK341" s="149">
        <f t="shared" si="971"/>
        <v>0</v>
      </c>
      <c r="CL341" s="149">
        <f t="shared" si="971"/>
        <v>0</v>
      </c>
      <c r="CM341" s="149">
        <f t="shared" si="971"/>
        <v>0</v>
      </c>
      <c r="CN341" s="149">
        <f t="shared" si="971"/>
        <v>0</v>
      </c>
      <c r="CO341" s="149">
        <f t="shared" si="971"/>
        <v>0</v>
      </c>
      <c r="CP341" s="149">
        <f t="shared" si="971"/>
        <v>0</v>
      </c>
      <c r="CQ341" s="149">
        <f t="shared" si="971"/>
        <v>0</v>
      </c>
      <c r="CR341" s="149">
        <f t="shared" si="971"/>
        <v>0</v>
      </c>
      <c r="CS341" s="149">
        <f t="shared" si="971"/>
        <v>0</v>
      </c>
      <c r="CT341" s="149">
        <f t="shared" si="971"/>
        <v>0</v>
      </c>
      <c r="CU341" s="149">
        <f t="shared" si="971"/>
        <v>0</v>
      </c>
      <c r="CV341" s="149">
        <f t="shared" si="971"/>
        <v>0</v>
      </c>
      <c r="CW341" s="149">
        <f t="shared" si="971"/>
        <v>0</v>
      </c>
      <c r="CX341" s="149">
        <f t="shared" si="971"/>
        <v>0</v>
      </c>
      <c r="CY341" s="149">
        <f t="shared" si="971"/>
        <v>0</v>
      </c>
      <c r="CZ341" s="149">
        <f t="shared" si="971"/>
        <v>0</v>
      </c>
      <c r="DA341" s="149">
        <f t="shared" si="971"/>
        <v>0</v>
      </c>
      <c r="DB341" s="149">
        <f t="shared" si="971"/>
        <v>0</v>
      </c>
      <c r="DC341" s="149">
        <f t="shared" si="971"/>
        <v>0</v>
      </c>
      <c r="DD341" s="149">
        <f t="shared" si="971"/>
        <v>0</v>
      </c>
      <c r="DE341" s="149">
        <f t="shared" si="971"/>
        <v>0</v>
      </c>
      <c r="DF341" s="149">
        <f t="shared" si="971"/>
        <v>0</v>
      </c>
      <c r="DG341" s="149">
        <f t="shared" si="971"/>
        <v>0</v>
      </c>
      <c r="DH341" s="149">
        <f t="shared" si="971"/>
        <v>0</v>
      </c>
      <c r="DI341" s="149">
        <f t="shared" si="971"/>
        <v>0</v>
      </c>
      <c r="DJ341" s="149">
        <f t="shared" si="971"/>
        <v>0</v>
      </c>
      <c r="DK341" s="149">
        <f t="shared" si="971"/>
        <v>0</v>
      </c>
      <c r="DL341" s="149">
        <f t="shared" si="971"/>
        <v>0</v>
      </c>
      <c r="DM341" s="149">
        <f t="shared" ref="DM341:EV341" si="972">ISNUMBER(MATCH(DM$14,$E341:$K341,0))*$D341*DM193</f>
        <v>0</v>
      </c>
      <c r="DN341" s="149">
        <f t="shared" si="972"/>
        <v>0</v>
      </c>
      <c r="DO341" s="149">
        <f t="shared" si="972"/>
        <v>0</v>
      </c>
      <c r="DP341" s="149">
        <f t="shared" si="972"/>
        <v>0</v>
      </c>
      <c r="DQ341" s="149">
        <f t="shared" si="972"/>
        <v>0</v>
      </c>
      <c r="DR341" s="149">
        <f t="shared" si="972"/>
        <v>0</v>
      </c>
      <c r="DS341" s="149">
        <f t="shared" si="972"/>
        <v>0</v>
      </c>
      <c r="DT341" s="149">
        <f t="shared" si="972"/>
        <v>0</v>
      </c>
      <c r="DU341" s="149">
        <f t="shared" si="972"/>
        <v>0</v>
      </c>
      <c r="DV341" s="149">
        <f t="shared" si="972"/>
        <v>0</v>
      </c>
      <c r="DW341" s="149">
        <f t="shared" si="972"/>
        <v>0</v>
      </c>
      <c r="DX341" s="149">
        <f t="shared" si="972"/>
        <v>0</v>
      </c>
      <c r="DY341" s="149">
        <f t="shared" si="972"/>
        <v>0</v>
      </c>
      <c r="DZ341" s="149">
        <f t="shared" si="972"/>
        <v>0</v>
      </c>
      <c r="EA341" s="149">
        <f t="shared" si="972"/>
        <v>0</v>
      </c>
      <c r="EB341" s="149">
        <f t="shared" si="972"/>
        <v>0</v>
      </c>
      <c r="EC341" s="149">
        <f t="shared" si="972"/>
        <v>0</v>
      </c>
      <c r="ED341" s="149">
        <f t="shared" si="972"/>
        <v>0</v>
      </c>
      <c r="EE341" s="149">
        <f t="shared" si="972"/>
        <v>0</v>
      </c>
      <c r="EF341" s="149">
        <f t="shared" si="972"/>
        <v>0</v>
      </c>
      <c r="EG341" s="149">
        <f t="shared" si="972"/>
        <v>0</v>
      </c>
      <c r="EH341" s="149">
        <f t="shared" si="972"/>
        <v>0</v>
      </c>
      <c r="EI341" s="149">
        <f t="shared" si="972"/>
        <v>0</v>
      </c>
      <c r="EJ341" s="149">
        <f t="shared" si="972"/>
        <v>0</v>
      </c>
      <c r="EK341" s="149">
        <f t="shared" si="972"/>
        <v>0</v>
      </c>
      <c r="EL341" s="149">
        <f t="shared" si="972"/>
        <v>0</v>
      </c>
      <c r="EM341" s="149">
        <f t="shared" si="972"/>
        <v>0</v>
      </c>
      <c r="EN341" s="149">
        <f t="shared" si="972"/>
        <v>0</v>
      </c>
      <c r="EO341" s="149">
        <f t="shared" si="972"/>
        <v>0</v>
      </c>
      <c r="EP341" s="149">
        <f t="shared" si="972"/>
        <v>0</v>
      </c>
      <c r="EQ341" s="149">
        <f t="shared" si="972"/>
        <v>0</v>
      </c>
      <c r="ER341" s="149">
        <f t="shared" si="972"/>
        <v>0</v>
      </c>
      <c r="ES341" s="149">
        <f t="shared" si="972"/>
        <v>0</v>
      </c>
      <c r="ET341" s="149">
        <f t="shared" si="972"/>
        <v>0</v>
      </c>
      <c r="EU341" s="149">
        <f t="shared" si="972"/>
        <v>0</v>
      </c>
      <c r="EV341" s="149">
        <f t="shared" si="972"/>
        <v>0</v>
      </c>
      <c r="EW341" s="149">
        <f t="shared" ref="EW341:FB341" si="973">ISNUMBER(MATCH(EW$14,$E341:$K341,0))*$D341*EW193</f>
        <v>0</v>
      </c>
      <c r="EX341" s="149">
        <f t="shared" si="973"/>
        <v>0</v>
      </c>
      <c r="EY341" s="149">
        <f t="shared" si="973"/>
        <v>0</v>
      </c>
      <c r="EZ341" s="149">
        <f t="shared" si="973"/>
        <v>0</v>
      </c>
      <c r="FA341" s="149">
        <f t="shared" si="973"/>
        <v>0</v>
      </c>
      <c r="FB341" s="149">
        <f t="shared" si="973"/>
        <v>0</v>
      </c>
    </row>
    <row r="342" spans="3:158" ht="11.25" hidden="1" customHeight="1" outlineLevel="1" x14ac:dyDescent="0.2">
      <c r="C342" s="294">
        <v>30</v>
      </c>
      <c r="D342" s="226">
        <f t="shared" si="819"/>
        <v>1</v>
      </c>
      <c r="E342" s="289">
        <f t="shared" si="820"/>
        <v>43404</v>
      </c>
      <c r="F342" s="151">
        <f t="shared" si="923"/>
        <v>44012</v>
      </c>
      <c r="G342" s="151">
        <f t="shared" si="924"/>
        <v>44620</v>
      </c>
      <c r="H342" s="151">
        <f t="shared" si="925"/>
        <v>45230</v>
      </c>
      <c r="I342" s="151">
        <f t="shared" si="926"/>
        <v>45838</v>
      </c>
      <c r="J342" s="151">
        <f t="shared" si="927"/>
        <v>46446</v>
      </c>
      <c r="K342" s="151">
        <f t="shared" si="928"/>
        <v>47057</v>
      </c>
      <c r="S342" s="186"/>
      <c r="U342" s="149">
        <f t="shared" ref="U342:AZ342" si="974">ISNUMBER(MATCH(U$14,$E342:$K342,0))*$D342*U194</f>
        <v>0</v>
      </c>
      <c r="V342" s="149">
        <f t="shared" si="974"/>
        <v>0</v>
      </c>
      <c r="W342" s="149">
        <f t="shared" si="974"/>
        <v>0</v>
      </c>
      <c r="X342" s="149">
        <f t="shared" si="974"/>
        <v>0</v>
      </c>
      <c r="Y342" s="149">
        <f t="shared" si="974"/>
        <v>0</v>
      </c>
      <c r="Z342" s="149">
        <f t="shared" si="974"/>
        <v>0</v>
      </c>
      <c r="AA342" s="149">
        <f t="shared" si="974"/>
        <v>0</v>
      </c>
      <c r="AB342" s="149">
        <f t="shared" si="974"/>
        <v>0</v>
      </c>
      <c r="AC342" s="149">
        <f t="shared" si="974"/>
        <v>0</v>
      </c>
      <c r="AD342" s="149">
        <f t="shared" si="974"/>
        <v>0</v>
      </c>
      <c r="AE342" s="149">
        <f t="shared" si="974"/>
        <v>0</v>
      </c>
      <c r="AF342" s="149">
        <f t="shared" si="974"/>
        <v>0</v>
      </c>
      <c r="AG342" s="149">
        <f t="shared" si="974"/>
        <v>0</v>
      </c>
      <c r="AH342" s="149">
        <f t="shared" si="974"/>
        <v>0</v>
      </c>
      <c r="AI342" s="149">
        <f t="shared" si="974"/>
        <v>0</v>
      </c>
      <c r="AJ342" s="149">
        <f t="shared" si="974"/>
        <v>0</v>
      </c>
      <c r="AK342" s="149">
        <f t="shared" si="974"/>
        <v>0</v>
      </c>
      <c r="AL342" s="149">
        <f t="shared" si="974"/>
        <v>0</v>
      </c>
      <c r="AM342" s="149">
        <f t="shared" si="974"/>
        <v>0</v>
      </c>
      <c r="AN342" s="149">
        <f t="shared" si="974"/>
        <v>0</v>
      </c>
      <c r="AO342" s="149">
        <f t="shared" si="974"/>
        <v>0</v>
      </c>
      <c r="AP342" s="149">
        <f t="shared" si="974"/>
        <v>0</v>
      </c>
      <c r="AQ342" s="149">
        <f t="shared" si="974"/>
        <v>0</v>
      </c>
      <c r="AR342" s="149">
        <f t="shared" si="974"/>
        <v>0</v>
      </c>
      <c r="AS342" s="149">
        <f t="shared" si="974"/>
        <v>0</v>
      </c>
      <c r="AT342" s="149">
        <f t="shared" si="974"/>
        <v>0</v>
      </c>
      <c r="AU342" s="149">
        <f t="shared" si="974"/>
        <v>0</v>
      </c>
      <c r="AV342" s="149">
        <f t="shared" si="974"/>
        <v>0</v>
      </c>
      <c r="AW342" s="149">
        <f t="shared" si="974"/>
        <v>0</v>
      </c>
      <c r="AX342" s="149">
        <f t="shared" si="974"/>
        <v>0</v>
      </c>
      <c r="AY342" s="149">
        <f t="shared" si="974"/>
        <v>0</v>
      </c>
      <c r="AZ342" s="149">
        <f t="shared" si="974"/>
        <v>0</v>
      </c>
      <c r="BA342" s="149">
        <f t="shared" ref="BA342:CF342" si="975">ISNUMBER(MATCH(BA$14,$E342:$K342,0))*$D342*BA194</f>
        <v>0</v>
      </c>
      <c r="BB342" s="149">
        <f t="shared" si="975"/>
        <v>0</v>
      </c>
      <c r="BC342" s="149">
        <f t="shared" si="975"/>
        <v>0</v>
      </c>
      <c r="BD342" s="149">
        <f t="shared" si="975"/>
        <v>0</v>
      </c>
      <c r="BE342" s="149">
        <f t="shared" si="975"/>
        <v>0</v>
      </c>
      <c r="BF342" s="149">
        <f t="shared" si="975"/>
        <v>0</v>
      </c>
      <c r="BG342" s="149">
        <f t="shared" si="975"/>
        <v>0</v>
      </c>
      <c r="BH342" s="149">
        <f t="shared" si="975"/>
        <v>0</v>
      </c>
      <c r="BI342" s="149">
        <f t="shared" si="975"/>
        <v>0</v>
      </c>
      <c r="BJ342" s="149">
        <f t="shared" si="975"/>
        <v>0</v>
      </c>
      <c r="BK342" s="149">
        <f t="shared" si="975"/>
        <v>0</v>
      </c>
      <c r="BL342" s="149">
        <f t="shared" si="975"/>
        <v>0</v>
      </c>
      <c r="BM342" s="149">
        <f t="shared" si="975"/>
        <v>0</v>
      </c>
      <c r="BN342" s="149">
        <f t="shared" si="975"/>
        <v>0</v>
      </c>
      <c r="BO342" s="149">
        <f t="shared" si="975"/>
        <v>0</v>
      </c>
      <c r="BP342" s="149">
        <f t="shared" si="975"/>
        <v>0</v>
      </c>
      <c r="BQ342" s="149">
        <f t="shared" si="975"/>
        <v>0</v>
      </c>
      <c r="BR342" s="149">
        <f t="shared" si="975"/>
        <v>0</v>
      </c>
      <c r="BS342" s="149">
        <f t="shared" si="975"/>
        <v>0</v>
      </c>
      <c r="BT342" s="149">
        <f t="shared" si="975"/>
        <v>0</v>
      </c>
      <c r="BU342" s="149">
        <f t="shared" si="975"/>
        <v>0</v>
      </c>
      <c r="BV342" s="149">
        <f t="shared" si="975"/>
        <v>0</v>
      </c>
      <c r="BW342" s="149">
        <f t="shared" si="975"/>
        <v>0</v>
      </c>
      <c r="BX342" s="149">
        <f t="shared" si="975"/>
        <v>0</v>
      </c>
      <c r="BY342" s="149">
        <f t="shared" si="975"/>
        <v>0</v>
      </c>
      <c r="BZ342" s="149">
        <f t="shared" si="975"/>
        <v>0</v>
      </c>
      <c r="CA342" s="149">
        <f t="shared" si="975"/>
        <v>0</v>
      </c>
      <c r="CB342" s="149">
        <f t="shared" si="975"/>
        <v>0</v>
      </c>
      <c r="CC342" s="149">
        <f t="shared" si="975"/>
        <v>0</v>
      </c>
      <c r="CD342" s="149">
        <f t="shared" si="975"/>
        <v>0</v>
      </c>
      <c r="CE342" s="149">
        <f t="shared" si="975"/>
        <v>0</v>
      </c>
      <c r="CF342" s="149">
        <f t="shared" si="975"/>
        <v>0</v>
      </c>
      <c r="CG342" s="149">
        <f t="shared" ref="CG342:DL342" si="976">ISNUMBER(MATCH(CG$14,$E342:$K342,0))*$D342*CG194</f>
        <v>0</v>
      </c>
      <c r="CH342" s="149">
        <f t="shared" si="976"/>
        <v>0</v>
      </c>
      <c r="CI342" s="149">
        <f t="shared" si="976"/>
        <v>0</v>
      </c>
      <c r="CJ342" s="149">
        <f t="shared" si="976"/>
        <v>0</v>
      </c>
      <c r="CK342" s="149">
        <f t="shared" si="976"/>
        <v>0</v>
      </c>
      <c r="CL342" s="149">
        <f t="shared" si="976"/>
        <v>0</v>
      </c>
      <c r="CM342" s="149">
        <f t="shared" si="976"/>
        <v>0</v>
      </c>
      <c r="CN342" s="149">
        <f t="shared" si="976"/>
        <v>0</v>
      </c>
      <c r="CO342" s="149">
        <f t="shared" si="976"/>
        <v>0</v>
      </c>
      <c r="CP342" s="149">
        <f t="shared" si="976"/>
        <v>0</v>
      </c>
      <c r="CQ342" s="149">
        <f t="shared" si="976"/>
        <v>0</v>
      </c>
      <c r="CR342" s="149">
        <f t="shared" si="976"/>
        <v>0</v>
      </c>
      <c r="CS342" s="149">
        <f t="shared" si="976"/>
        <v>0</v>
      </c>
      <c r="CT342" s="149">
        <f t="shared" si="976"/>
        <v>0</v>
      </c>
      <c r="CU342" s="149">
        <f t="shared" si="976"/>
        <v>0</v>
      </c>
      <c r="CV342" s="149">
        <f t="shared" si="976"/>
        <v>0</v>
      </c>
      <c r="CW342" s="149">
        <f t="shared" si="976"/>
        <v>0</v>
      </c>
      <c r="CX342" s="149">
        <f t="shared" si="976"/>
        <v>0</v>
      </c>
      <c r="CY342" s="149">
        <f t="shared" si="976"/>
        <v>0</v>
      </c>
      <c r="CZ342" s="149">
        <f t="shared" si="976"/>
        <v>0</v>
      </c>
      <c r="DA342" s="149">
        <f t="shared" si="976"/>
        <v>0</v>
      </c>
      <c r="DB342" s="149">
        <f t="shared" si="976"/>
        <v>0</v>
      </c>
      <c r="DC342" s="149">
        <f t="shared" si="976"/>
        <v>0</v>
      </c>
      <c r="DD342" s="149">
        <f t="shared" si="976"/>
        <v>0</v>
      </c>
      <c r="DE342" s="149">
        <f t="shared" si="976"/>
        <v>0</v>
      </c>
      <c r="DF342" s="149">
        <f t="shared" si="976"/>
        <v>0</v>
      </c>
      <c r="DG342" s="149">
        <f t="shared" si="976"/>
        <v>0</v>
      </c>
      <c r="DH342" s="149">
        <f t="shared" si="976"/>
        <v>0</v>
      </c>
      <c r="DI342" s="149">
        <f t="shared" si="976"/>
        <v>0</v>
      </c>
      <c r="DJ342" s="149">
        <f t="shared" si="976"/>
        <v>0</v>
      </c>
      <c r="DK342" s="149">
        <f t="shared" si="976"/>
        <v>0</v>
      </c>
      <c r="DL342" s="149">
        <f t="shared" si="976"/>
        <v>0</v>
      </c>
      <c r="DM342" s="149">
        <f t="shared" ref="DM342:EV342" si="977">ISNUMBER(MATCH(DM$14,$E342:$K342,0))*$D342*DM194</f>
        <v>0</v>
      </c>
      <c r="DN342" s="149">
        <f t="shared" si="977"/>
        <v>0</v>
      </c>
      <c r="DO342" s="149">
        <f t="shared" si="977"/>
        <v>0</v>
      </c>
      <c r="DP342" s="149">
        <f t="shared" si="977"/>
        <v>0</v>
      </c>
      <c r="DQ342" s="149">
        <f t="shared" si="977"/>
        <v>0</v>
      </c>
      <c r="DR342" s="149">
        <f t="shared" si="977"/>
        <v>0</v>
      </c>
      <c r="DS342" s="149">
        <f t="shared" si="977"/>
        <v>0</v>
      </c>
      <c r="DT342" s="149">
        <f t="shared" si="977"/>
        <v>0</v>
      </c>
      <c r="DU342" s="149">
        <f t="shared" si="977"/>
        <v>0</v>
      </c>
      <c r="DV342" s="149">
        <f t="shared" si="977"/>
        <v>0</v>
      </c>
      <c r="DW342" s="149">
        <f t="shared" si="977"/>
        <v>0</v>
      </c>
      <c r="DX342" s="149">
        <f t="shared" si="977"/>
        <v>0</v>
      </c>
      <c r="DY342" s="149">
        <f t="shared" si="977"/>
        <v>0</v>
      </c>
      <c r="DZ342" s="149">
        <f t="shared" si="977"/>
        <v>0</v>
      </c>
      <c r="EA342" s="149">
        <f t="shared" si="977"/>
        <v>0</v>
      </c>
      <c r="EB342" s="149">
        <f t="shared" si="977"/>
        <v>0</v>
      </c>
      <c r="EC342" s="149">
        <f t="shared" si="977"/>
        <v>0</v>
      </c>
      <c r="ED342" s="149">
        <f t="shared" si="977"/>
        <v>0</v>
      </c>
      <c r="EE342" s="149">
        <f t="shared" si="977"/>
        <v>0</v>
      </c>
      <c r="EF342" s="149">
        <f t="shared" si="977"/>
        <v>0</v>
      </c>
      <c r="EG342" s="149">
        <f t="shared" si="977"/>
        <v>0</v>
      </c>
      <c r="EH342" s="149">
        <f t="shared" si="977"/>
        <v>0</v>
      </c>
      <c r="EI342" s="149">
        <f t="shared" si="977"/>
        <v>0</v>
      </c>
      <c r="EJ342" s="149">
        <f t="shared" si="977"/>
        <v>0</v>
      </c>
      <c r="EK342" s="149">
        <f t="shared" si="977"/>
        <v>0</v>
      </c>
      <c r="EL342" s="149">
        <f t="shared" si="977"/>
        <v>0</v>
      </c>
      <c r="EM342" s="149">
        <f t="shared" si="977"/>
        <v>0</v>
      </c>
      <c r="EN342" s="149">
        <f t="shared" si="977"/>
        <v>0</v>
      </c>
      <c r="EO342" s="149">
        <f t="shared" si="977"/>
        <v>0</v>
      </c>
      <c r="EP342" s="149">
        <f t="shared" si="977"/>
        <v>0</v>
      </c>
      <c r="EQ342" s="149">
        <f t="shared" si="977"/>
        <v>0</v>
      </c>
      <c r="ER342" s="149">
        <f t="shared" si="977"/>
        <v>0</v>
      </c>
      <c r="ES342" s="149">
        <f t="shared" si="977"/>
        <v>0</v>
      </c>
      <c r="ET342" s="149">
        <f t="shared" si="977"/>
        <v>0</v>
      </c>
      <c r="EU342" s="149">
        <f t="shared" si="977"/>
        <v>0</v>
      </c>
      <c r="EV342" s="149">
        <f t="shared" si="977"/>
        <v>0</v>
      </c>
      <c r="EW342" s="149">
        <f t="shared" ref="EW342:FB342" si="978">ISNUMBER(MATCH(EW$14,$E342:$K342,0))*$D342*EW194</f>
        <v>0</v>
      </c>
      <c r="EX342" s="149">
        <f t="shared" si="978"/>
        <v>0</v>
      </c>
      <c r="EY342" s="149">
        <f t="shared" si="978"/>
        <v>0</v>
      </c>
      <c r="EZ342" s="149">
        <f t="shared" si="978"/>
        <v>0</v>
      </c>
      <c r="FA342" s="149">
        <f t="shared" si="978"/>
        <v>0</v>
      </c>
      <c r="FB342" s="149">
        <f t="shared" si="978"/>
        <v>0</v>
      </c>
    </row>
    <row r="343" spans="3:158" ht="11.25" hidden="1" customHeight="1" outlineLevel="1" x14ac:dyDescent="0.2">
      <c r="C343" s="294">
        <v>31</v>
      </c>
      <c r="D343" s="226">
        <f t="shared" si="819"/>
        <v>1</v>
      </c>
      <c r="E343" s="289">
        <f t="shared" si="820"/>
        <v>43404</v>
      </c>
      <c r="F343" s="151">
        <f t="shared" si="923"/>
        <v>44012</v>
      </c>
      <c r="G343" s="151">
        <f t="shared" si="924"/>
        <v>44620</v>
      </c>
      <c r="H343" s="151">
        <f t="shared" si="925"/>
        <v>45230</v>
      </c>
      <c r="I343" s="151">
        <f t="shared" si="926"/>
        <v>45838</v>
      </c>
      <c r="J343" s="151">
        <f t="shared" si="927"/>
        <v>46446</v>
      </c>
      <c r="K343" s="151">
        <f t="shared" si="928"/>
        <v>47057</v>
      </c>
      <c r="S343" s="186"/>
      <c r="U343" s="149">
        <f t="shared" ref="U343:AZ343" si="979">ISNUMBER(MATCH(U$14,$E343:$K343,0))*$D343*U195</f>
        <v>0</v>
      </c>
      <c r="V343" s="149">
        <f t="shared" si="979"/>
        <v>0</v>
      </c>
      <c r="W343" s="149">
        <f t="shared" si="979"/>
        <v>0</v>
      </c>
      <c r="X343" s="149">
        <f t="shared" si="979"/>
        <v>0</v>
      </c>
      <c r="Y343" s="149">
        <f t="shared" si="979"/>
        <v>0</v>
      </c>
      <c r="Z343" s="149">
        <f t="shared" si="979"/>
        <v>0</v>
      </c>
      <c r="AA343" s="149">
        <f t="shared" si="979"/>
        <v>0</v>
      </c>
      <c r="AB343" s="149">
        <f t="shared" si="979"/>
        <v>0</v>
      </c>
      <c r="AC343" s="149">
        <f t="shared" si="979"/>
        <v>0</v>
      </c>
      <c r="AD343" s="149">
        <f t="shared" si="979"/>
        <v>0</v>
      </c>
      <c r="AE343" s="149">
        <f t="shared" si="979"/>
        <v>0</v>
      </c>
      <c r="AF343" s="149">
        <f t="shared" si="979"/>
        <v>0</v>
      </c>
      <c r="AG343" s="149">
        <f t="shared" si="979"/>
        <v>0</v>
      </c>
      <c r="AH343" s="149">
        <f t="shared" si="979"/>
        <v>0</v>
      </c>
      <c r="AI343" s="149">
        <f t="shared" si="979"/>
        <v>0</v>
      </c>
      <c r="AJ343" s="149">
        <f t="shared" si="979"/>
        <v>0</v>
      </c>
      <c r="AK343" s="149">
        <f t="shared" si="979"/>
        <v>0</v>
      </c>
      <c r="AL343" s="149">
        <f t="shared" si="979"/>
        <v>0</v>
      </c>
      <c r="AM343" s="149">
        <f t="shared" si="979"/>
        <v>0</v>
      </c>
      <c r="AN343" s="149">
        <f t="shared" si="979"/>
        <v>0</v>
      </c>
      <c r="AO343" s="149">
        <f t="shared" si="979"/>
        <v>0</v>
      </c>
      <c r="AP343" s="149">
        <f t="shared" si="979"/>
        <v>0</v>
      </c>
      <c r="AQ343" s="149">
        <f t="shared" si="979"/>
        <v>0</v>
      </c>
      <c r="AR343" s="149">
        <f t="shared" si="979"/>
        <v>0</v>
      </c>
      <c r="AS343" s="149">
        <f t="shared" si="979"/>
        <v>0</v>
      </c>
      <c r="AT343" s="149">
        <f t="shared" si="979"/>
        <v>0</v>
      </c>
      <c r="AU343" s="149">
        <f t="shared" si="979"/>
        <v>0</v>
      </c>
      <c r="AV343" s="149">
        <f t="shared" si="979"/>
        <v>0</v>
      </c>
      <c r="AW343" s="149">
        <f t="shared" si="979"/>
        <v>0</v>
      </c>
      <c r="AX343" s="149">
        <f t="shared" si="979"/>
        <v>0</v>
      </c>
      <c r="AY343" s="149">
        <f t="shared" si="979"/>
        <v>0</v>
      </c>
      <c r="AZ343" s="149">
        <f t="shared" si="979"/>
        <v>0</v>
      </c>
      <c r="BA343" s="149">
        <f t="shared" ref="BA343:CF343" si="980">ISNUMBER(MATCH(BA$14,$E343:$K343,0))*$D343*BA195</f>
        <v>0</v>
      </c>
      <c r="BB343" s="149">
        <f t="shared" si="980"/>
        <v>0</v>
      </c>
      <c r="BC343" s="149">
        <f t="shared" si="980"/>
        <v>0</v>
      </c>
      <c r="BD343" s="149">
        <f t="shared" si="980"/>
        <v>0</v>
      </c>
      <c r="BE343" s="149">
        <f t="shared" si="980"/>
        <v>0</v>
      </c>
      <c r="BF343" s="149">
        <f t="shared" si="980"/>
        <v>0</v>
      </c>
      <c r="BG343" s="149">
        <f t="shared" si="980"/>
        <v>0</v>
      </c>
      <c r="BH343" s="149">
        <f t="shared" si="980"/>
        <v>0</v>
      </c>
      <c r="BI343" s="149">
        <f t="shared" si="980"/>
        <v>0</v>
      </c>
      <c r="BJ343" s="149">
        <f t="shared" si="980"/>
        <v>0</v>
      </c>
      <c r="BK343" s="149">
        <f t="shared" si="980"/>
        <v>0</v>
      </c>
      <c r="BL343" s="149">
        <f t="shared" si="980"/>
        <v>0</v>
      </c>
      <c r="BM343" s="149">
        <f t="shared" si="980"/>
        <v>0</v>
      </c>
      <c r="BN343" s="149">
        <f t="shared" si="980"/>
        <v>0</v>
      </c>
      <c r="BO343" s="149">
        <f t="shared" si="980"/>
        <v>0</v>
      </c>
      <c r="BP343" s="149">
        <f t="shared" si="980"/>
        <v>0</v>
      </c>
      <c r="BQ343" s="149">
        <f t="shared" si="980"/>
        <v>0</v>
      </c>
      <c r="BR343" s="149">
        <f t="shared" si="980"/>
        <v>0</v>
      </c>
      <c r="BS343" s="149">
        <f t="shared" si="980"/>
        <v>0</v>
      </c>
      <c r="BT343" s="149">
        <f t="shared" si="980"/>
        <v>0</v>
      </c>
      <c r="BU343" s="149">
        <f t="shared" si="980"/>
        <v>0</v>
      </c>
      <c r="BV343" s="149">
        <f t="shared" si="980"/>
        <v>0</v>
      </c>
      <c r="BW343" s="149">
        <f t="shared" si="980"/>
        <v>0</v>
      </c>
      <c r="BX343" s="149">
        <f t="shared" si="980"/>
        <v>0</v>
      </c>
      <c r="BY343" s="149">
        <f t="shared" si="980"/>
        <v>0</v>
      </c>
      <c r="BZ343" s="149">
        <f t="shared" si="980"/>
        <v>0</v>
      </c>
      <c r="CA343" s="149">
        <f t="shared" si="980"/>
        <v>0</v>
      </c>
      <c r="CB343" s="149">
        <f t="shared" si="980"/>
        <v>0</v>
      </c>
      <c r="CC343" s="149">
        <f t="shared" si="980"/>
        <v>0</v>
      </c>
      <c r="CD343" s="149">
        <f t="shared" si="980"/>
        <v>0</v>
      </c>
      <c r="CE343" s="149">
        <f t="shared" si="980"/>
        <v>0</v>
      </c>
      <c r="CF343" s="149">
        <f t="shared" si="980"/>
        <v>0</v>
      </c>
      <c r="CG343" s="149">
        <f t="shared" ref="CG343:DL343" si="981">ISNUMBER(MATCH(CG$14,$E343:$K343,0))*$D343*CG195</f>
        <v>0</v>
      </c>
      <c r="CH343" s="149">
        <f t="shared" si="981"/>
        <v>0</v>
      </c>
      <c r="CI343" s="149">
        <f t="shared" si="981"/>
        <v>0</v>
      </c>
      <c r="CJ343" s="149">
        <f t="shared" si="981"/>
        <v>0</v>
      </c>
      <c r="CK343" s="149">
        <f t="shared" si="981"/>
        <v>0</v>
      </c>
      <c r="CL343" s="149">
        <f t="shared" si="981"/>
        <v>0</v>
      </c>
      <c r="CM343" s="149">
        <f t="shared" si="981"/>
        <v>0</v>
      </c>
      <c r="CN343" s="149">
        <f t="shared" si="981"/>
        <v>0</v>
      </c>
      <c r="CO343" s="149">
        <f t="shared" si="981"/>
        <v>0</v>
      </c>
      <c r="CP343" s="149">
        <f t="shared" si="981"/>
        <v>0</v>
      </c>
      <c r="CQ343" s="149">
        <f t="shared" si="981"/>
        <v>0</v>
      </c>
      <c r="CR343" s="149">
        <f t="shared" si="981"/>
        <v>0</v>
      </c>
      <c r="CS343" s="149">
        <f t="shared" si="981"/>
        <v>0</v>
      </c>
      <c r="CT343" s="149">
        <f t="shared" si="981"/>
        <v>0</v>
      </c>
      <c r="CU343" s="149">
        <f t="shared" si="981"/>
        <v>0</v>
      </c>
      <c r="CV343" s="149">
        <f t="shared" si="981"/>
        <v>0</v>
      </c>
      <c r="CW343" s="149">
        <f t="shared" si="981"/>
        <v>0</v>
      </c>
      <c r="CX343" s="149">
        <f t="shared" si="981"/>
        <v>0</v>
      </c>
      <c r="CY343" s="149">
        <f t="shared" si="981"/>
        <v>0</v>
      </c>
      <c r="CZ343" s="149">
        <f t="shared" si="981"/>
        <v>0</v>
      </c>
      <c r="DA343" s="149">
        <f t="shared" si="981"/>
        <v>0</v>
      </c>
      <c r="DB343" s="149">
        <f t="shared" si="981"/>
        <v>0</v>
      </c>
      <c r="DC343" s="149">
        <f t="shared" si="981"/>
        <v>0</v>
      </c>
      <c r="DD343" s="149">
        <f t="shared" si="981"/>
        <v>0</v>
      </c>
      <c r="DE343" s="149">
        <f t="shared" si="981"/>
        <v>0</v>
      </c>
      <c r="DF343" s="149">
        <f t="shared" si="981"/>
        <v>0</v>
      </c>
      <c r="DG343" s="149">
        <f t="shared" si="981"/>
        <v>0</v>
      </c>
      <c r="DH343" s="149">
        <f t="shared" si="981"/>
        <v>0</v>
      </c>
      <c r="DI343" s="149">
        <f t="shared" si="981"/>
        <v>0</v>
      </c>
      <c r="DJ343" s="149">
        <f t="shared" si="981"/>
        <v>0</v>
      </c>
      <c r="DK343" s="149">
        <f t="shared" si="981"/>
        <v>0</v>
      </c>
      <c r="DL343" s="149">
        <f t="shared" si="981"/>
        <v>0</v>
      </c>
      <c r="DM343" s="149">
        <f t="shared" ref="DM343:EV343" si="982">ISNUMBER(MATCH(DM$14,$E343:$K343,0))*$D343*DM195</f>
        <v>0</v>
      </c>
      <c r="DN343" s="149">
        <f t="shared" si="982"/>
        <v>0</v>
      </c>
      <c r="DO343" s="149">
        <f t="shared" si="982"/>
        <v>0</v>
      </c>
      <c r="DP343" s="149">
        <f t="shared" si="982"/>
        <v>0</v>
      </c>
      <c r="DQ343" s="149">
        <f t="shared" si="982"/>
        <v>0</v>
      </c>
      <c r="DR343" s="149">
        <f t="shared" si="982"/>
        <v>0</v>
      </c>
      <c r="DS343" s="149">
        <f t="shared" si="982"/>
        <v>0</v>
      </c>
      <c r="DT343" s="149">
        <f t="shared" si="982"/>
        <v>0</v>
      </c>
      <c r="DU343" s="149">
        <f t="shared" si="982"/>
        <v>0</v>
      </c>
      <c r="DV343" s="149">
        <f t="shared" si="982"/>
        <v>0</v>
      </c>
      <c r="DW343" s="149">
        <f t="shared" si="982"/>
        <v>0</v>
      </c>
      <c r="DX343" s="149">
        <f t="shared" si="982"/>
        <v>0</v>
      </c>
      <c r="DY343" s="149">
        <f t="shared" si="982"/>
        <v>0</v>
      </c>
      <c r="DZ343" s="149">
        <f t="shared" si="982"/>
        <v>0</v>
      </c>
      <c r="EA343" s="149">
        <f t="shared" si="982"/>
        <v>0</v>
      </c>
      <c r="EB343" s="149">
        <f t="shared" si="982"/>
        <v>0</v>
      </c>
      <c r="EC343" s="149">
        <f t="shared" si="982"/>
        <v>0</v>
      </c>
      <c r="ED343" s="149">
        <f t="shared" si="982"/>
        <v>0</v>
      </c>
      <c r="EE343" s="149">
        <f t="shared" si="982"/>
        <v>0</v>
      </c>
      <c r="EF343" s="149">
        <f t="shared" si="982"/>
        <v>0</v>
      </c>
      <c r="EG343" s="149">
        <f t="shared" si="982"/>
        <v>0</v>
      </c>
      <c r="EH343" s="149">
        <f t="shared" si="982"/>
        <v>0</v>
      </c>
      <c r="EI343" s="149">
        <f t="shared" si="982"/>
        <v>0</v>
      </c>
      <c r="EJ343" s="149">
        <f t="shared" si="982"/>
        <v>0</v>
      </c>
      <c r="EK343" s="149">
        <f t="shared" si="982"/>
        <v>0</v>
      </c>
      <c r="EL343" s="149">
        <f t="shared" si="982"/>
        <v>0</v>
      </c>
      <c r="EM343" s="149">
        <f t="shared" si="982"/>
        <v>0</v>
      </c>
      <c r="EN343" s="149">
        <f t="shared" si="982"/>
        <v>0</v>
      </c>
      <c r="EO343" s="149">
        <f t="shared" si="982"/>
        <v>0</v>
      </c>
      <c r="EP343" s="149">
        <f t="shared" si="982"/>
        <v>0</v>
      </c>
      <c r="EQ343" s="149">
        <f t="shared" si="982"/>
        <v>0</v>
      </c>
      <c r="ER343" s="149">
        <f t="shared" si="982"/>
        <v>0</v>
      </c>
      <c r="ES343" s="149">
        <f t="shared" si="982"/>
        <v>0</v>
      </c>
      <c r="ET343" s="149">
        <f t="shared" si="982"/>
        <v>0</v>
      </c>
      <c r="EU343" s="149">
        <f t="shared" si="982"/>
        <v>0</v>
      </c>
      <c r="EV343" s="149">
        <f t="shared" si="982"/>
        <v>0</v>
      </c>
      <c r="EW343" s="149">
        <f t="shared" ref="EW343:FB343" si="983">ISNUMBER(MATCH(EW$14,$E343:$K343,0))*$D343*EW195</f>
        <v>0</v>
      </c>
      <c r="EX343" s="149">
        <f t="shared" si="983"/>
        <v>0</v>
      </c>
      <c r="EY343" s="149">
        <f t="shared" si="983"/>
        <v>0</v>
      </c>
      <c r="EZ343" s="149">
        <f t="shared" si="983"/>
        <v>0</v>
      </c>
      <c r="FA343" s="149">
        <f t="shared" si="983"/>
        <v>0</v>
      </c>
      <c r="FB343" s="149">
        <f t="shared" si="983"/>
        <v>0</v>
      </c>
    </row>
    <row r="344" spans="3:158" ht="11.25" hidden="1" customHeight="1" outlineLevel="1" x14ac:dyDescent="0.2">
      <c r="C344" s="294">
        <v>32</v>
      </c>
      <c r="D344" s="226">
        <f t="shared" si="819"/>
        <v>1</v>
      </c>
      <c r="E344" s="289">
        <f t="shared" si="820"/>
        <v>43404</v>
      </c>
      <c r="F344" s="151">
        <f t="shared" si="923"/>
        <v>44012</v>
      </c>
      <c r="G344" s="151">
        <f t="shared" si="924"/>
        <v>44620</v>
      </c>
      <c r="H344" s="151">
        <f t="shared" si="925"/>
        <v>45230</v>
      </c>
      <c r="I344" s="151">
        <f t="shared" si="926"/>
        <v>45838</v>
      </c>
      <c r="J344" s="151">
        <f t="shared" si="927"/>
        <v>46446</v>
      </c>
      <c r="K344" s="151">
        <f t="shared" si="928"/>
        <v>47057</v>
      </c>
      <c r="S344" s="186"/>
      <c r="U344" s="149">
        <f t="shared" ref="U344:AZ344" si="984">ISNUMBER(MATCH(U$14,$E344:$K344,0))*$D344*U196</f>
        <v>0</v>
      </c>
      <c r="V344" s="149">
        <f t="shared" si="984"/>
        <v>0</v>
      </c>
      <c r="W344" s="149">
        <f t="shared" si="984"/>
        <v>0</v>
      </c>
      <c r="X344" s="149">
        <f t="shared" si="984"/>
        <v>0</v>
      </c>
      <c r="Y344" s="149">
        <f t="shared" si="984"/>
        <v>0</v>
      </c>
      <c r="Z344" s="149">
        <f t="shared" si="984"/>
        <v>0</v>
      </c>
      <c r="AA344" s="149">
        <f t="shared" si="984"/>
        <v>0</v>
      </c>
      <c r="AB344" s="149">
        <f t="shared" si="984"/>
        <v>0</v>
      </c>
      <c r="AC344" s="149">
        <f t="shared" si="984"/>
        <v>0</v>
      </c>
      <c r="AD344" s="149">
        <f t="shared" si="984"/>
        <v>0</v>
      </c>
      <c r="AE344" s="149">
        <f t="shared" si="984"/>
        <v>0</v>
      </c>
      <c r="AF344" s="149">
        <f t="shared" si="984"/>
        <v>0</v>
      </c>
      <c r="AG344" s="149">
        <f t="shared" si="984"/>
        <v>0</v>
      </c>
      <c r="AH344" s="149">
        <f t="shared" si="984"/>
        <v>0</v>
      </c>
      <c r="AI344" s="149">
        <f t="shared" si="984"/>
        <v>0</v>
      </c>
      <c r="AJ344" s="149">
        <f t="shared" si="984"/>
        <v>0</v>
      </c>
      <c r="AK344" s="149">
        <f t="shared" si="984"/>
        <v>0</v>
      </c>
      <c r="AL344" s="149">
        <f t="shared" si="984"/>
        <v>0</v>
      </c>
      <c r="AM344" s="149">
        <f t="shared" si="984"/>
        <v>0</v>
      </c>
      <c r="AN344" s="149">
        <f t="shared" si="984"/>
        <v>0</v>
      </c>
      <c r="AO344" s="149">
        <f t="shared" si="984"/>
        <v>0</v>
      </c>
      <c r="AP344" s="149">
        <f t="shared" si="984"/>
        <v>0</v>
      </c>
      <c r="AQ344" s="149">
        <f t="shared" si="984"/>
        <v>0</v>
      </c>
      <c r="AR344" s="149">
        <f t="shared" si="984"/>
        <v>0</v>
      </c>
      <c r="AS344" s="149">
        <f t="shared" si="984"/>
        <v>0</v>
      </c>
      <c r="AT344" s="149">
        <f t="shared" si="984"/>
        <v>0</v>
      </c>
      <c r="AU344" s="149">
        <f t="shared" si="984"/>
        <v>0</v>
      </c>
      <c r="AV344" s="149">
        <f t="shared" si="984"/>
        <v>0</v>
      </c>
      <c r="AW344" s="149">
        <f t="shared" si="984"/>
        <v>0</v>
      </c>
      <c r="AX344" s="149">
        <f t="shared" si="984"/>
        <v>0</v>
      </c>
      <c r="AY344" s="149">
        <f t="shared" si="984"/>
        <v>0</v>
      </c>
      <c r="AZ344" s="149">
        <f t="shared" si="984"/>
        <v>0</v>
      </c>
      <c r="BA344" s="149">
        <f t="shared" ref="BA344:CF344" si="985">ISNUMBER(MATCH(BA$14,$E344:$K344,0))*$D344*BA196</f>
        <v>0</v>
      </c>
      <c r="BB344" s="149">
        <f t="shared" si="985"/>
        <v>0</v>
      </c>
      <c r="BC344" s="149">
        <f t="shared" si="985"/>
        <v>0</v>
      </c>
      <c r="BD344" s="149">
        <f t="shared" si="985"/>
        <v>0</v>
      </c>
      <c r="BE344" s="149">
        <f t="shared" si="985"/>
        <v>0</v>
      </c>
      <c r="BF344" s="149">
        <f t="shared" si="985"/>
        <v>0</v>
      </c>
      <c r="BG344" s="149">
        <f t="shared" si="985"/>
        <v>0</v>
      </c>
      <c r="BH344" s="149">
        <f t="shared" si="985"/>
        <v>0</v>
      </c>
      <c r="BI344" s="149">
        <f t="shared" si="985"/>
        <v>0</v>
      </c>
      <c r="BJ344" s="149">
        <f t="shared" si="985"/>
        <v>0</v>
      </c>
      <c r="BK344" s="149">
        <f t="shared" si="985"/>
        <v>0</v>
      </c>
      <c r="BL344" s="149">
        <f t="shared" si="985"/>
        <v>0</v>
      </c>
      <c r="BM344" s="149">
        <f t="shared" si="985"/>
        <v>0</v>
      </c>
      <c r="BN344" s="149">
        <f t="shared" si="985"/>
        <v>0</v>
      </c>
      <c r="BO344" s="149">
        <f t="shared" si="985"/>
        <v>0</v>
      </c>
      <c r="BP344" s="149">
        <f t="shared" si="985"/>
        <v>0</v>
      </c>
      <c r="BQ344" s="149">
        <f t="shared" si="985"/>
        <v>0</v>
      </c>
      <c r="BR344" s="149">
        <f t="shared" si="985"/>
        <v>0</v>
      </c>
      <c r="BS344" s="149">
        <f t="shared" si="985"/>
        <v>0</v>
      </c>
      <c r="BT344" s="149">
        <f t="shared" si="985"/>
        <v>0</v>
      </c>
      <c r="BU344" s="149">
        <f t="shared" si="985"/>
        <v>0</v>
      </c>
      <c r="BV344" s="149">
        <f t="shared" si="985"/>
        <v>0</v>
      </c>
      <c r="BW344" s="149">
        <f t="shared" si="985"/>
        <v>0</v>
      </c>
      <c r="BX344" s="149">
        <f t="shared" si="985"/>
        <v>0</v>
      </c>
      <c r="BY344" s="149">
        <f t="shared" si="985"/>
        <v>0</v>
      </c>
      <c r="BZ344" s="149">
        <f t="shared" si="985"/>
        <v>0</v>
      </c>
      <c r="CA344" s="149">
        <f t="shared" si="985"/>
        <v>0</v>
      </c>
      <c r="CB344" s="149">
        <f t="shared" si="985"/>
        <v>0</v>
      </c>
      <c r="CC344" s="149">
        <f t="shared" si="985"/>
        <v>0</v>
      </c>
      <c r="CD344" s="149">
        <f t="shared" si="985"/>
        <v>0</v>
      </c>
      <c r="CE344" s="149">
        <f t="shared" si="985"/>
        <v>0</v>
      </c>
      <c r="CF344" s="149">
        <f t="shared" si="985"/>
        <v>0</v>
      </c>
      <c r="CG344" s="149">
        <f t="shared" ref="CG344:DL344" si="986">ISNUMBER(MATCH(CG$14,$E344:$K344,0))*$D344*CG196</f>
        <v>0</v>
      </c>
      <c r="CH344" s="149">
        <f t="shared" si="986"/>
        <v>0</v>
      </c>
      <c r="CI344" s="149">
        <f t="shared" si="986"/>
        <v>0</v>
      </c>
      <c r="CJ344" s="149">
        <f t="shared" si="986"/>
        <v>0</v>
      </c>
      <c r="CK344" s="149">
        <f t="shared" si="986"/>
        <v>0</v>
      </c>
      <c r="CL344" s="149">
        <f t="shared" si="986"/>
        <v>0</v>
      </c>
      <c r="CM344" s="149">
        <f t="shared" si="986"/>
        <v>0</v>
      </c>
      <c r="CN344" s="149">
        <f t="shared" si="986"/>
        <v>0</v>
      </c>
      <c r="CO344" s="149">
        <f t="shared" si="986"/>
        <v>0</v>
      </c>
      <c r="CP344" s="149">
        <f t="shared" si="986"/>
        <v>0</v>
      </c>
      <c r="CQ344" s="149">
        <f t="shared" si="986"/>
        <v>0</v>
      </c>
      <c r="CR344" s="149">
        <f t="shared" si="986"/>
        <v>0</v>
      </c>
      <c r="CS344" s="149">
        <f t="shared" si="986"/>
        <v>0</v>
      </c>
      <c r="CT344" s="149">
        <f t="shared" si="986"/>
        <v>0</v>
      </c>
      <c r="CU344" s="149">
        <f t="shared" si="986"/>
        <v>0</v>
      </c>
      <c r="CV344" s="149">
        <f t="shared" si="986"/>
        <v>0</v>
      </c>
      <c r="CW344" s="149">
        <f t="shared" si="986"/>
        <v>0</v>
      </c>
      <c r="CX344" s="149">
        <f t="shared" si="986"/>
        <v>0</v>
      </c>
      <c r="CY344" s="149">
        <f t="shared" si="986"/>
        <v>0</v>
      </c>
      <c r="CZ344" s="149">
        <f t="shared" si="986"/>
        <v>0</v>
      </c>
      <c r="DA344" s="149">
        <f t="shared" si="986"/>
        <v>0</v>
      </c>
      <c r="DB344" s="149">
        <f t="shared" si="986"/>
        <v>0</v>
      </c>
      <c r="DC344" s="149">
        <f t="shared" si="986"/>
        <v>0</v>
      </c>
      <c r="DD344" s="149">
        <f t="shared" si="986"/>
        <v>0</v>
      </c>
      <c r="DE344" s="149">
        <f t="shared" si="986"/>
        <v>0</v>
      </c>
      <c r="DF344" s="149">
        <f t="shared" si="986"/>
        <v>0</v>
      </c>
      <c r="DG344" s="149">
        <f t="shared" si="986"/>
        <v>0</v>
      </c>
      <c r="DH344" s="149">
        <f t="shared" si="986"/>
        <v>0</v>
      </c>
      <c r="DI344" s="149">
        <f t="shared" si="986"/>
        <v>0</v>
      </c>
      <c r="DJ344" s="149">
        <f t="shared" si="986"/>
        <v>0</v>
      </c>
      <c r="DK344" s="149">
        <f t="shared" si="986"/>
        <v>0</v>
      </c>
      <c r="DL344" s="149">
        <f t="shared" si="986"/>
        <v>0</v>
      </c>
      <c r="DM344" s="149">
        <f t="shared" ref="DM344:EV344" si="987">ISNUMBER(MATCH(DM$14,$E344:$K344,0))*$D344*DM196</f>
        <v>0</v>
      </c>
      <c r="DN344" s="149">
        <f t="shared" si="987"/>
        <v>0</v>
      </c>
      <c r="DO344" s="149">
        <f t="shared" si="987"/>
        <v>0</v>
      </c>
      <c r="DP344" s="149">
        <f t="shared" si="987"/>
        <v>0</v>
      </c>
      <c r="DQ344" s="149">
        <f t="shared" si="987"/>
        <v>0</v>
      </c>
      <c r="DR344" s="149">
        <f t="shared" si="987"/>
        <v>0</v>
      </c>
      <c r="DS344" s="149">
        <f t="shared" si="987"/>
        <v>0</v>
      </c>
      <c r="DT344" s="149">
        <f t="shared" si="987"/>
        <v>0</v>
      </c>
      <c r="DU344" s="149">
        <f t="shared" si="987"/>
        <v>0</v>
      </c>
      <c r="DV344" s="149">
        <f t="shared" si="987"/>
        <v>0</v>
      </c>
      <c r="DW344" s="149">
        <f t="shared" si="987"/>
        <v>0</v>
      </c>
      <c r="DX344" s="149">
        <f t="shared" si="987"/>
        <v>0</v>
      </c>
      <c r="DY344" s="149">
        <f t="shared" si="987"/>
        <v>0</v>
      </c>
      <c r="DZ344" s="149">
        <f t="shared" si="987"/>
        <v>0</v>
      </c>
      <c r="EA344" s="149">
        <f t="shared" si="987"/>
        <v>0</v>
      </c>
      <c r="EB344" s="149">
        <f t="shared" si="987"/>
        <v>0</v>
      </c>
      <c r="EC344" s="149">
        <f t="shared" si="987"/>
        <v>0</v>
      </c>
      <c r="ED344" s="149">
        <f t="shared" si="987"/>
        <v>0</v>
      </c>
      <c r="EE344" s="149">
        <f t="shared" si="987"/>
        <v>0</v>
      </c>
      <c r="EF344" s="149">
        <f t="shared" si="987"/>
        <v>0</v>
      </c>
      <c r="EG344" s="149">
        <f t="shared" si="987"/>
        <v>0</v>
      </c>
      <c r="EH344" s="149">
        <f t="shared" si="987"/>
        <v>0</v>
      </c>
      <c r="EI344" s="149">
        <f t="shared" si="987"/>
        <v>0</v>
      </c>
      <c r="EJ344" s="149">
        <f t="shared" si="987"/>
        <v>0</v>
      </c>
      <c r="EK344" s="149">
        <f t="shared" si="987"/>
        <v>0</v>
      </c>
      <c r="EL344" s="149">
        <f t="shared" si="987"/>
        <v>0</v>
      </c>
      <c r="EM344" s="149">
        <f t="shared" si="987"/>
        <v>0</v>
      </c>
      <c r="EN344" s="149">
        <f t="shared" si="987"/>
        <v>0</v>
      </c>
      <c r="EO344" s="149">
        <f t="shared" si="987"/>
        <v>0</v>
      </c>
      <c r="EP344" s="149">
        <f t="shared" si="987"/>
        <v>0</v>
      </c>
      <c r="EQ344" s="149">
        <f t="shared" si="987"/>
        <v>0</v>
      </c>
      <c r="ER344" s="149">
        <f t="shared" si="987"/>
        <v>0</v>
      </c>
      <c r="ES344" s="149">
        <f t="shared" si="987"/>
        <v>0</v>
      </c>
      <c r="ET344" s="149">
        <f t="shared" si="987"/>
        <v>0</v>
      </c>
      <c r="EU344" s="149">
        <f t="shared" si="987"/>
        <v>0</v>
      </c>
      <c r="EV344" s="149">
        <f t="shared" si="987"/>
        <v>0</v>
      </c>
      <c r="EW344" s="149">
        <f t="shared" ref="EW344:FB344" si="988">ISNUMBER(MATCH(EW$14,$E344:$K344,0))*$D344*EW196</f>
        <v>0</v>
      </c>
      <c r="EX344" s="149">
        <f t="shared" si="988"/>
        <v>0</v>
      </c>
      <c r="EY344" s="149">
        <f t="shared" si="988"/>
        <v>0</v>
      </c>
      <c r="EZ344" s="149">
        <f t="shared" si="988"/>
        <v>0</v>
      </c>
      <c r="FA344" s="149">
        <f t="shared" si="988"/>
        <v>0</v>
      </c>
      <c r="FB344" s="149">
        <f t="shared" si="988"/>
        <v>0</v>
      </c>
    </row>
    <row r="345" spans="3:158" ht="11.25" hidden="1" customHeight="1" outlineLevel="1" x14ac:dyDescent="0.2">
      <c r="C345" s="294">
        <v>33</v>
      </c>
      <c r="D345" s="226">
        <f t="shared" si="819"/>
        <v>1</v>
      </c>
      <c r="E345" s="289">
        <f t="shared" si="820"/>
        <v>43404</v>
      </c>
      <c r="F345" s="151">
        <f t="shared" si="923"/>
        <v>44012</v>
      </c>
      <c r="G345" s="151">
        <f t="shared" si="924"/>
        <v>44620</v>
      </c>
      <c r="H345" s="151">
        <f t="shared" si="925"/>
        <v>45230</v>
      </c>
      <c r="I345" s="151">
        <f t="shared" si="926"/>
        <v>45838</v>
      </c>
      <c r="J345" s="151">
        <f t="shared" si="927"/>
        <v>46446</v>
      </c>
      <c r="K345" s="151">
        <f t="shared" si="928"/>
        <v>47057</v>
      </c>
      <c r="S345" s="186"/>
      <c r="U345" s="149">
        <f t="shared" ref="U345:AZ345" si="989">ISNUMBER(MATCH(U$14,$E345:$K345,0))*$D345*U197</f>
        <v>0</v>
      </c>
      <c r="V345" s="149">
        <f t="shared" si="989"/>
        <v>0</v>
      </c>
      <c r="W345" s="149">
        <f t="shared" si="989"/>
        <v>0</v>
      </c>
      <c r="X345" s="149">
        <f t="shared" si="989"/>
        <v>0</v>
      </c>
      <c r="Y345" s="149">
        <f t="shared" si="989"/>
        <v>0</v>
      </c>
      <c r="Z345" s="149">
        <f t="shared" si="989"/>
        <v>0</v>
      </c>
      <c r="AA345" s="149">
        <f t="shared" si="989"/>
        <v>0</v>
      </c>
      <c r="AB345" s="149">
        <f t="shared" si="989"/>
        <v>0</v>
      </c>
      <c r="AC345" s="149">
        <f t="shared" si="989"/>
        <v>0</v>
      </c>
      <c r="AD345" s="149">
        <f t="shared" si="989"/>
        <v>0</v>
      </c>
      <c r="AE345" s="149">
        <f t="shared" si="989"/>
        <v>0</v>
      </c>
      <c r="AF345" s="149">
        <f t="shared" si="989"/>
        <v>0</v>
      </c>
      <c r="AG345" s="149">
        <f t="shared" si="989"/>
        <v>0</v>
      </c>
      <c r="AH345" s="149">
        <f t="shared" si="989"/>
        <v>0</v>
      </c>
      <c r="AI345" s="149">
        <f t="shared" si="989"/>
        <v>0</v>
      </c>
      <c r="AJ345" s="149">
        <f t="shared" si="989"/>
        <v>0</v>
      </c>
      <c r="AK345" s="149">
        <f t="shared" si="989"/>
        <v>0</v>
      </c>
      <c r="AL345" s="149">
        <f t="shared" si="989"/>
        <v>0</v>
      </c>
      <c r="AM345" s="149">
        <f t="shared" si="989"/>
        <v>0</v>
      </c>
      <c r="AN345" s="149">
        <f t="shared" si="989"/>
        <v>0</v>
      </c>
      <c r="AO345" s="149">
        <f t="shared" si="989"/>
        <v>0</v>
      </c>
      <c r="AP345" s="149">
        <f t="shared" si="989"/>
        <v>0</v>
      </c>
      <c r="AQ345" s="149">
        <f t="shared" si="989"/>
        <v>0</v>
      </c>
      <c r="AR345" s="149">
        <f t="shared" si="989"/>
        <v>0</v>
      </c>
      <c r="AS345" s="149">
        <f t="shared" si="989"/>
        <v>0</v>
      </c>
      <c r="AT345" s="149">
        <f t="shared" si="989"/>
        <v>0</v>
      </c>
      <c r="AU345" s="149">
        <f t="shared" si="989"/>
        <v>0</v>
      </c>
      <c r="AV345" s="149">
        <f t="shared" si="989"/>
        <v>0</v>
      </c>
      <c r="AW345" s="149">
        <f t="shared" si="989"/>
        <v>0</v>
      </c>
      <c r="AX345" s="149">
        <f t="shared" si="989"/>
        <v>0</v>
      </c>
      <c r="AY345" s="149">
        <f t="shared" si="989"/>
        <v>0</v>
      </c>
      <c r="AZ345" s="149">
        <f t="shared" si="989"/>
        <v>0</v>
      </c>
      <c r="BA345" s="149">
        <f t="shared" ref="BA345:CF345" si="990">ISNUMBER(MATCH(BA$14,$E345:$K345,0))*$D345*BA197</f>
        <v>0</v>
      </c>
      <c r="BB345" s="149">
        <f t="shared" si="990"/>
        <v>0</v>
      </c>
      <c r="BC345" s="149">
        <f t="shared" si="990"/>
        <v>0</v>
      </c>
      <c r="BD345" s="149">
        <f t="shared" si="990"/>
        <v>0</v>
      </c>
      <c r="BE345" s="149">
        <f t="shared" si="990"/>
        <v>0</v>
      </c>
      <c r="BF345" s="149">
        <f t="shared" si="990"/>
        <v>0</v>
      </c>
      <c r="BG345" s="149">
        <f t="shared" si="990"/>
        <v>0</v>
      </c>
      <c r="BH345" s="149">
        <f t="shared" si="990"/>
        <v>0</v>
      </c>
      <c r="BI345" s="149">
        <f t="shared" si="990"/>
        <v>0</v>
      </c>
      <c r="BJ345" s="149">
        <f t="shared" si="990"/>
        <v>0</v>
      </c>
      <c r="BK345" s="149">
        <f t="shared" si="990"/>
        <v>0</v>
      </c>
      <c r="BL345" s="149">
        <f t="shared" si="990"/>
        <v>0</v>
      </c>
      <c r="BM345" s="149">
        <f t="shared" si="990"/>
        <v>0</v>
      </c>
      <c r="BN345" s="149">
        <f t="shared" si="990"/>
        <v>0</v>
      </c>
      <c r="BO345" s="149">
        <f t="shared" si="990"/>
        <v>0</v>
      </c>
      <c r="BP345" s="149">
        <f t="shared" si="990"/>
        <v>0</v>
      </c>
      <c r="BQ345" s="149">
        <f t="shared" si="990"/>
        <v>0</v>
      </c>
      <c r="BR345" s="149">
        <f t="shared" si="990"/>
        <v>0</v>
      </c>
      <c r="BS345" s="149">
        <f t="shared" si="990"/>
        <v>0</v>
      </c>
      <c r="BT345" s="149">
        <f t="shared" si="990"/>
        <v>0</v>
      </c>
      <c r="BU345" s="149">
        <f t="shared" si="990"/>
        <v>0</v>
      </c>
      <c r="BV345" s="149">
        <f t="shared" si="990"/>
        <v>0</v>
      </c>
      <c r="BW345" s="149">
        <f t="shared" si="990"/>
        <v>0</v>
      </c>
      <c r="BX345" s="149">
        <f t="shared" si="990"/>
        <v>0</v>
      </c>
      <c r="BY345" s="149">
        <f t="shared" si="990"/>
        <v>0</v>
      </c>
      <c r="BZ345" s="149">
        <f t="shared" si="990"/>
        <v>0</v>
      </c>
      <c r="CA345" s="149">
        <f t="shared" si="990"/>
        <v>0</v>
      </c>
      <c r="CB345" s="149">
        <f t="shared" si="990"/>
        <v>0</v>
      </c>
      <c r="CC345" s="149">
        <f t="shared" si="990"/>
        <v>0</v>
      </c>
      <c r="CD345" s="149">
        <f t="shared" si="990"/>
        <v>0</v>
      </c>
      <c r="CE345" s="149">
        <f t="shared" si="990"/>
        <v>0</v>
      </c>
      <c r="CF345" s="149">
        <f t="shared" si="990"/>
        <v>0</v>
      </c>
      <c r="CG345" s="149">
        <f t="shared" ref="CG345:DL345" si="991">ISNUMBER(MATCH(CG$14,$E345:$K345,0))*$D345*CG197</f>
        <v>0</v>
      </c>
      <c r="CH345" s="149">
        <f t="shared" si="991"/>
        <v>0</v>
      </c>
      <c r="CI345" s="149">
        <f t="shared" si="991"/>
        <v>0</v>
      </c>
      <c r="CJ345" s="149">
        <f t="shared" si="991"/>
        <v>0</v>
      </c>
      <c r="CK345" s="149">
        <f t="shared" si="991"/>
        <v>0</v>
      </c>
      <c r="CL345" s="149">
        <f t="shared" si="991"/>
        <v>0</v>
      </c>
      <c r="CM345" s="149">
        <f t="shared" si="991"/>
        <v>0</v>
      </c>
      <c r="CN345" s="149">
        <f t="shared" si="991"/>
        <v>0</v>
      </c>
      <c r="CO345" s="149">
        <f t="shared" si="991"/>
        <v>0</v>
      </c>
      <c r="CP345" s="149">
        <f t="shared" si="991"/>
        <v>0</v>
      </c>
      <c r="CQ345" s="149">
        <f t="shared" si="991"/>
        <v>0</v>
      </c>
      <c r="CR345" s="149">
        <f t="shared" si="991"/>
        <v>0</v>
      </c>
      <c r="CS345" s="149">
        <f t="shared" si="991"/>
        <v>0</v>
      </c>
      <c r="CT345" s="149">
        <f t="shared" si="991"/>
        <v>0</v>
      </c>
      <c r="CU345" s="149">
        <f t="shared" si="991"/>
        <v>0</v>
      </c>
      <c r="CV345" s="149">
        <f t="shared" si="991"/>
        <v>0</v>
      </c>
      <c r="CW345" s="149">
        <f t="shared" si="991"/>
        <v>0</v>
      </c>
      <c r="CX345" s="149">
        <f t="shared" si="991"/>
        <v>0</v>
      </c>
      <c r="CY345" s="149">
        <f t="shared" si="991"/>
        <v>0</v>
      </c>
      <c r="CZ345" s="149">
        <f t="shared" si="991"/>
        <v>0</v>
      </c>
      <c r="DA345" s="149">
        <f t="shared" si="991"/>
        <v>0</v>
      </c>
      <c r="DB345" s="149">
        <f t="shared" si="991"/>
        <v>0</v>
      </c>
      <c r="DC345" s="149">
        <f t="shared" si="991"/>
        <v>0</v>
      </c>
      <c r="DD345" s="149">
        <f t="shared" si="991"/>
        <v>0</v>
      </c>
      <c r="DE345" s="149">
        <f t="shared" si="991"/>
        <v>0</v>
      </c>
      <c r="DF345" s="149">
        <f t="shared" si="991"/>
        <v>0</v>
      </c>
      <c r="DG345" s="149">
        <f t="shared" si="991"/>
        <v>0</v>
      </c>
      <c r="DH345" s="149">
        <f t="shared" si="991"/>
        <v>0</v>
      </c>
      <c r="DI345" s="149">
        <f t="shared" si="991"/>
        <v>0</v>
      </c>
      <c r="DJ345" s="149">
        <f t="shared" si="991"/>
        <v>0</v>
      </c>
      <c r="DK345" s="149">
        <f t="shared" si="991"/>
        <v>0</v>
      </c>
      <c r="DL345" s="149">
        <f t="shared" si="991"/>
        <v>0</v>
      </c>
      <c r="DM345" s="149">
        <f t="shared" ref="DM345:EV345" si="992">ISNUMBER(MATCH(DM$14,$E345:$K345,0))*$D345*DM197</f>
        <v>0</v>
      </c>
      <c r="DN345" s="149">
        <f t="shared" si="992"/>
        <v>0</v>
      </c>
      <c r="DO345" s="149">
        <f t="shared" si="992"/>
        <v>0</v>
      </c>
      <c r="DP345" s="149">
        <f t="shared" si="992"/>
        <v>0</v>
      </c>
      <c r="DQ345" s="149">
        <f t="shared" si="992"/>
        <v>0</v>
      </c>
      <c r="DR345" s="149">
        <f t="shared" si="992"/>
        <v>0</v>
      </c>
      <c r="DS345" s="149">
        <f t="shared" si="992"/>
        <v>0</v>
      </c>
      <c r="DT345" s="149">
        <f t="shared" si="992"/>
        <v>0</v>
      </c>
      <c r="DU345" s="149">
        <f t="shared" si="992"/>
        <v>0</v>
      </c>
      <c r="DV345" s="149">
        <f t="shared" si="992"/>
        <v>0</v>
      </c>
      <c r="DW345" s="149">
        <f t="shared" si="992"/>
        <v>0</v>
      </c>
      <c r="DX345" s="149">
        <f t="shared" si="992"/>
        <v>0</v>
      </c>
      <c r="DY345" s="149">
        <f t="shared" si="992"/>
        <v>0</v>
      </c>
      <c r="DZ345" s="149">
        <f t="shared" si="992"/>
        <v>0</v>
      </c>
      <c r="EA345" s="149">
        <f t="shared" si="992"/>
        <v>0</v>
      </c>
      <c r="EB345" s="149">
        <f t="shared" si="992"/>
        <v>0</v>
      </c>
      <c r="EC345" s="149">
        <f t="shared" si="992"/>
        <v>0</v>
      </c>
      <c r="ED345" s="149">
        <f t="shared" si="992"/>
        <v>0</v>
      </c>
      <c r="EE345" s="149">
        <f t="shared" si="992"/>
        <v>0</v>
      </c>
      <c r="EF345" s="149">
        <f t="shared" si="992"/>
        <v>0</v>
      </c>
      <c r="EG345" s="149">
        <f t="shared" si="992"/>
        <v>0</v>
      </c>
      <c r="EH345" s="149">
        <f t="shared" si="992"/>
        <v>0</v>
      </c>
      <c r="EI345" s="149">
        <f t="shared" si="992"/>
        <v>0</v>
      </c>
      <c r="EJ345" s="149">
        <f t="shared" si="992"/>
        <v>0</v>
      </c>
      <c r="EK345" s="149">
        <f t="shared" si="992"/>
        <v>0</v>
      </c>
      <c r="EL345" s="149">
        <f t="shared" si="992"/>
        <v>0</v>
      </c>
      <c r="EM345" s="149">
        <f t="shared" si="992"/>
        <v>0</v>
      </c>
      <c r="EN345" s="149">
        <f t="shared" si="992"/>
        <v>0</v>
      </c>
      <c r="EO345" s="149">
        <f t="shared" si="992"/>
        <v>0</v>
      </c>
      <c r="EP345" s="149">
        <f t="shared" si="992"/>
        <v>0</v>
      </c>
      <c r="EQ345" s="149">
        <f t="shared" si="992"/>
        <v>0</v>
      </c>
      <c r="ER345" s="149">
        <f t="shared" si="992"/>
        <v>0</v>
      </c>
      <c r="ES345" s="149">
        <f t="shared" si="992"/>
        <v>0</v>
      </c>
      <c r="ET345" s="149">
        <f t="shared" si="992"/>
        <v>0</v>
      </c>
      <c r="EU345" s="149">
        <f t="shared" si="992"/>
        <v>0</v>
      </c>
      <c r="EV345" s="149">
        <f t="shared" si="992"/>
        <v>0</v>
      </c>
      <c r="EW345" s="149">
        <f t="shared" ref="EW345:FB345" si="993">ISNUMBER(MATCH(EW$14,$E345:$K345,0))*$D345*EW197</f>
        <v>0</v>
      </c>
      <c r="EX345" s="149">
        <f t="shared" si="993"/>
        <v>0</v>
      </c>
      <c r="EY345" s="149">
        <f t="shared" si="993"/>
        <v>0</v>
      </c>
      <c r="EZ345" s="149">
        <f t="shared" si="993"/>
        <v>0</v>
      </c>
      <c r="FA345" s="149">
        <f t="shared" si="993"/>
        <v>0</v>
      </c>
      <c r="FB345" s="149">
        <f t="shared" si="993"/>
        <v>0</v>
      </c>
    </row>
    <row r="346" spans="3:158" ht="11.25" hidden="1" customHeight="1" outlineLevel="1" x14ac:dyDescent="0.2">
      <c r="C346" s="294">
        <v>34</v>
      </c>
      <c r="D346" s="226">
        <f t="shared" si="819"/>
        <v>1</v>
      </c>
      <c r="E346" s="289">
        <f t="shared" si="820"/>
        <v>43404</v>
      </c>
      <c r="F346" s="151">
        <f t="shared" si="923"/>
        <v>44012</v>
      </c>
      <c r="G346" s="151">
        <f t="shared" si="924"/>
        <v>44620</v>
      </c>
      <c r="H346" s="151">
        <f t="shared" si="925"/>
        <v>45230</v>
      </c>
      <c r="I346" s="151">
        <f t="shared" si="926"/>
        <v>45838</v>
      </c>
      <c r="J346" s="151">
        <f t="shared" si="927"/>
        <v>46446</v>
      </c>
      <c r="K346" s="151">
        <f t="shared" si="928"/>
        <v>47057</v>
      </c>
      <c r="S346" s="186"/>
      <c r="U346" s="149">
        <f t="shared" ref="U346:AZ346" si="994">ISNUMBER(MATCH(U$14,$E346:$K346,0))*$D346*U198</f>
        <v>0</v>
      </c>
      <c r="V346" s="149">
        <f t="shared" si="994"/>
        <v>0</v>
      </c>
      <c r="W346" s="149">
        <f t="shared" si="994"/>
        <v>0</v>
      </c>
      <c r="X346" s="149">
        <f t="shared" si="994"/>
        <v>0</v>
      </c>
      <c r="Y346" s="149">
        <f t="shared" si="994"/>
        <v>0</v>
      </c>
      <c r="Z346" s="149">
        <f t="shared" si="994"/>
        <v>0</v>
      </c>
      <c r="AA346" s="149">
        <f t="shared" si="994"/>
        <v>0</v>
      </c>
      <c r="AB346" s="149">
        <f t="shared" si="994"/>
        <v>0</v>
      </c>
      <c r="AC346" s="149">
        <f t="shared" si="994"/>
        <v>0</v>
      </c>
      <c r="AD346" s="149">
        <f t="shared" si="994"/>
        <v>0</v>
      </c>
      <c r="AE346" s="149">
        <f t="shared" si="994"/>
        <v>0</v>
      </c>
      <c r="AF346" s="149">
        <f t="shared" si="994"/>
        <v>0</v>
      </c>
      <c r="AG346" s="149">
        <f t="shared" si="994"/>
        <v>0</v>
      </c>
      <c r="AH346" s="149">
        <f t="shared" si="994"/>
        <v>0</v>
      </c>
      <c r="AI346" s="149">
        <f t="shared" si="994"/>
        <v>0</v>
      </c>
      <c r="AJ346" s="149">
        <f t="shared" si="994"/>
        <v>0</v>
      </c>
      <c r="AK346" s="149">
        <f t="shared" si="994"/>
        <v>0</v>
      </c>
      <c r="AL346" s="149">
        <f t="shared" si="994"/>
        <v>0</v>
      </c>
      <c r="AM346" s="149">
        <f t="shared" si="994"/>
        <v>0</v>
      </c>
      <c r="AN346" s="149">
        <f t="shared" si="994"/>
        <v>0</v>
      </c>
      <c r="AO346" s="149">
        <f t="shared" si="994"/>
        <v>0</v>
      </c>
      <c r="AP346" s="149">
        <f t="shared" si="994"/>
        <v>0</v>
      </c>
      <c r="AQ346" s="149">
        <f t="shared" si="994"/>
        <v>0</v>
      </c>
      <c r="AR346" s="149">
        <f t="shared" si="994"/>
        <v>0</v>
      </c>
      <c r="AS346" s="149">
        <f t="shared" si="994"/>
        <v>0</v>
      </c>
      <c r="AT346" s="149">
        <f t="shared" si="994"/>
        <v>0</v>
      </c>
      <c r="AU346" s="149">
        <f t="shared" si="994"/>
        <v>0</v>
      </c>
      <c r="AV346" s="149">
        <f t="shared" si="994"/>
        <v>0</v>
      </c>
      <c r="AW346" s="149">
        <f t="shared" si="994"/>
        <v>0</v>
      </c>
      <c r="AX346" s="149">
        <f t="shared" si="994"/>
        <v>0</v>
      </c>
      <c r="AY346" s="149">
        <f t="shared" si="994"/>
        <v>0</v>
      </c>
      <c r="AZ346" s="149">
        <f t="shared" si="994"/>
        <v>0</v>
      </c>
      <c r="BA346" s="149">
        <f t="shared" ref="BA346:CF346" si="995">ISNUMBER(MATCH(BA$14,$E346:$K346,0))*$D346*BA198</f>
        <v>0</v>
      </c>
      <c r="BB346" s="149">
        <f t="shared" si="995"/>
        <v>0</v>
      </c>
      <c r="BC346" s="149">
        <f t="shared" si="995"/>
        <v>0</v>
      </c>
      <c r="BD346" s="149">
        <f t="shared" si="995"/>
        <v>0</v>
      </c>
      <c r="BE346" s="149">
        <f t="shared" si="995"/>
        <v>0</v>
      </c>
      <c r="BF346" s="149">
        <f t="shared" si="995"/>
        <v>0</v>
      </c>
      <c r="BG346" s="149">
        <f t="shared" si="995"/>
        <v>0</v>
      </c>
      <c r="BH346" s="149">
        <f t="shared" si="995"/>
        <v>0</v>
      </c>
      <c r="BI346" s="149">
        <f t="shared" si="995"/>
        <v>0</v>
      </c>
      <c r="BJ346" s="149">
        <f t="shared" si="995"/>
        <v>0</v>
      </c>
      <c r="BK346" s="149">
        <f t="shared" si="995"/>
        <v>0</v>
      </c>
      <c r="BL346" s="149">
        <f t="shared" si="995"/>
        <v>0</v>
      </c>
      <c r="BM346" s="149">
        <f t="shared" si="995"/>
        <v>0</v>
      </c>
      <c r="BN346" s="149">
        <f t="shared" si="995"/>
        <v>0</v>
      </c>
      <c r="BO346" s="149">
        <f t="shared" si="995"/>
        <v>0</v>
      </c>
      <c r="BP346" s="149">
        <f t="shared" si="995"/>
        <v>0</v>
      </c>
      <c r="BQ346" s="149">
        <f t="shared" si="995"/>
        <v>0</v>
      </c>
      <c r="BR346" s="149">
        <f t="shared" si="995"/>
        <v>0</v>
      </c>
      <c r="BS346" s="149">
        <f t="shared" si="995"/>
        <v>0</v>
      </c>
      <c r="BT346" s="149">
        <f t="shared" si="995"/>
        <v>0</v>
      </c>
      <c r="BU346" s="149">
        <f t="shared" si="995"/>
        <v>0</v>
      </c>
      <c r="BV346" s="149">
        <f t="shared" si="995"/>
        <v>0</v>
      </c>
      <c r="BW346" s="149">
        <f t="shared" si="995"/>
        <v>0</v>
      </c>
      <c r="BX346" s="149">
        <f t="shared" si="995"/>
        <v>0</v>
      </c>
      <c r="BY346" s="149">
        <f t="shared" si="995"/>
        <v>0</v>
      </c>
      <c r="BZ346" s="149">
        <f t="shared" si="995"/>
        <v>0</v>
      </c>
      <c r="CA346" s="149">
        <f t="shared" si="995"/>
        <v>0</v>
      </c>
      <c r="CB346" s="149">
        <f t="shared" si="995"/>
        <v>0</v>
      </c>
      <c r="CC346" s="149">
        <f t="shared" si="995"/>
        <v>0</v>
      </c>
      <c r="CD346" s="149">
        <f t="shared" si="995"/>
        <v>0</v>
      </c>
      <c r="CE346" s="149">
        <f t="shared" si="995"/>
        <v>0</v>
      </c>
      <c r="CF346" s="149">
        <f t="shared" si="995"/>
        <v>0</v>
      </c>
      <c r="CG346" s="149">
        <f t="shared" ref="CG346:DL346" si="996">ISNUMBER(MATCH(CG$14,$E346:$K346,0))*$D346*CG198</f>
        <v>0</v>
      </c>
      <c r="CH346" s="149">
        <f t="shared" si="996"/>
        <v>0</v>
      </c>
      <c r="CI346" s="149">
        <f t="shared" si="996"/>
        <v>0</v>
      </c>
      <c r="CJ346" s="149">
        <f t="shared" si="996"/>
        <v>0</v>
      </c>
      <c r="CK346" s="149">
        <f t="shared" si="996"/>
        <v>0</v>
      </c>
      <c r="CL346" s="149">
        <f t="shared" si="996"/>
        <v>0</v>
      </c>
      <c r="CM346" s="149">
        <f t="shared" si="996"/>
        <v>0</v>
      </c>
      <c r="CN346" s="149">
        <f t="shared" si="996"/>
        <v>0</v>
      </c>
      <c r="CO346" s="149">
        <f t="shared" si="996"/>
        <v>0</v>
      </c>
      <c r="CP346" s="149">
        <f t="shared" si="996"/>
        <v>0</v>
      </c>
      <c r="CQ346" s="149">
        <f t="shared" si="996"/>
        <v>0</v>
      </c>
      <c r="CR346" s="149">
        <f t="shared" si="996"/>
        <v>0</v>
      </c>
      <c r="CS346" s="149">
        <f t="shared" si="996"/>
        <v>0</v>
      </c>
      <c r="CT346" s="149">
        <f t="shared" si="996"/>
        <v>0</v>
      </c>
      <c r="CU346" s="149">
        <f t="shared" si="996"/>
        <v>0</v>
      </c>
      <c r="CV346" s="149">
        <f t="shared" si="996"/>
        <v>0</v>
      </c>
      <c r="CW346" s="149">
        <f t="shared" si="996"/>
        <v>0</v>
      </c>
      <c r="CX346" s="149">
        <f t="shared" si="996"/>
        <v>0</v>
      </c>
      <c r="CY346" s="149">
        <f t="shared" si="996"/>
        <v>0</v>
      </c>
      <c r="CZ346" s="149">
        <f t="shared" si="996"/>
        <v>0</v>
      </c>
      <c r="DA346" s="149">
        <f t="shared" si="996"/>
        <v>0</v>
      </c>
      <c r="DB346" s="149">
        <f t="shared" si="996"/>
        <v>0</v>
      </c>
      <c r="DC346" s="149">
        <f t="shared" si="996"/>
        <v>0</v>
      </c>
      <c r="DD346" s="149">
        <f t="shared" si="996"/>
        <v>0</v>
      </c>
      <c r="DE346" s="149">
        <f t="shared" si="996"/>
        <v>0</v>
      </c>
      <c r="DF346" s="149">
        <f t="shared" si="996"/>
        <v>0</v>
      </c>
      <c r="DG346" s="149">
        <f t="shared" si="996"/>
        <v>0</v>
      </c>
      <c r="DH346" s="149">
        <f t="shared" si="996"/>
        <v>0</v>
      </c>
      <c r="DI346" s="149">
        <f t="shared" si="996"/>
        <v>0</v>
      </c>
      <c r="DJ346" s="149">
        <f t="shared" si="996"/>
        <v>0</v>
      </c>
      <c r="DK346" s="149">
        <f t="shared" si="996"/>
        <v>0</v>
      </c>
      <c r="DL346" s="149">
        <f t="shared" si="996"/>
        <v>0</v>
      </c>
      <c r="DM346" s="149">
        <f t="shared" ref="DM346:EV346" si="997">ISNUMBER(MATCH(DM$14,$E346:$K346,0))*$D346*DM198</f>
        <v>0</v>
      </c>
      <c r="DN346" s="149">
        <f t="shared" si="997"/>
        <v>0</v>
      </c>
      <c r="DO346" s="149">
        <f t="shared" si="997"/>
        <v>0</v>
      </c>
      <c r="DP346" s="149">
        <f t="shared" si="997"/>
        <v>0</v>
      </c>
      <c r="DQ346" s="149">
        <f t="shared" si="997"/>
        <v>0</v>
      </c>
      <c r="DR346" s="149">
        <f t="shared" si="997"/>
        <v>0</v>
      </c>
      <c r="DS346" s="149">
        <f t="shared" si="997"/>
        <v>0</v>
      </c>
      <c r="DT346" s="149">
        <f t="shared" si="997"/>
        <v>0</v>
      </c>
      <c r="DU346" s="149">
        <f t="shared" si="997"/>
        <v>0</v>
      </c>
      <c r="DV346" s="149">
        <f t="shared" si="997"/>
        <v>0</v>
      </c>
      <c r="DW346" s="149">
        <f t="shared" si="997"/>
        <v>0</v>
      </c>
      <c r="DX346" s="149">
        <f t="shared" si="997"/>
        <v>0</v>
      </c>
      <c r="DY346" s="149">
        <f t="shared" si="997"/>
        <v>0</v>
      </c>
      <c r="DZ346" s="149">
        <f t="shared" si="997"/>
        <v>0</v>
      </c>
      <c r="EA346" s="149">
        <f t="shared" si="997"/>
        <v>0</v>
      </c>
      <c r="EB346" s="149">
        <f t="shared" si="997"/>
        <v>0</v>
      </c>
      <c r="EC346" s="149">
        <f t="shared" si="997"/>
        <v>0</v>
      </c>
      <c r="ED346" s="149">
        <f t="shared" si="997"/>
        <v>0</v>
      </c>
      <c r="EE346" s="149">
        <f t="shared" si="997"/>
        <v>0</v>
      </c>
      <c r="EF346" s="149">
        <f t="shared" si="997"/>
        <v>0</v>
      </c>
      <c r="EG346" s="149">
        <f t="shared" si="997"/>
        <v>0</v>
      </c>
      <c r="EH346" s="149">
        <f t="shared" si="997"/>
        <v>0</v>
      </c>
      <c r="EI346" s="149">
        <f t="shared" si="997"/>
        <v>0</v>
      </c>
      <c r="EJ346" s="149">
        <f t="shared" si="997"/>
        <v>0</v>
      </c>
      <c r="EK346" s="149">
        <f t="shared" si="997"/>
        <v>0</v>
      </c>
      <c r="EL346" s="149">
        <f t="shared" si="997"/>
        <v>0</v>
      </c>
      <c r="EM346" s="149">
        <f t="shared" si="997"/>
        <v>0</v>
      </c>
      <c r="EN346" s="149">
        <f t="shared" si="997"/>
        <v>0</v>
      </c>
      <c r="EO346" s="149">
        <f t="shared" si="997"/>
        <v>0</v>
      </c>
      <c r="EP346" s="149">
        <f t="shared" si="997"/>
        <v>0</v>
      </c>
      <c r="EQ346" s="149">
        <f t="shared" si="997"/>
        <v>0</v>
      </c>
      <c r="ER346" s="149">
        <f t="shared" si="997"/>
        <v>0</v>
      </c>
      <c r="ES346" s="149">
        <f t="shared" si="997"/>
        <v>0</v>
      </c>
      <c r="ET346" s="149">
        <f t="shared" si="997"/>
        <v>0</v>
      </c>
      <c r="EU346" s="149">
        <f t="shared" si="997"/>
        <v>0</v>
      </c>
      <c r="EV346" s="149">
        <f t="shared" si="997"/>
        <v>0</v>
      </c>
      <c r="EW346" s="149">
        <f t="shared" ref="EW346:FB346" si="998">ISNUMBER(MATCH(EW$14,$E346:$K346,0))*$D346*EW198</f>
        <v>0</v>
      </c>
      <c r="EX346" s="149">
        <f t="shared" si="998"/>
        <v>0</v>
      </c>
      <c r="EY346" s="149">
        <f t="shared" si="998"/>
        <v>0</v>
      </c>
      <c r="EZ346" s="149">
        <f t="shared" si="998"/>
        <v>0</v>
      </c>
      <c r="FA346" s="149">
        <f t="shared" si="998"/>
        <v>0</v>
      </c>
      <c r="FB346" s="149">
        <f t="shared" si="998"/>
        <v>0</v>
      </c>
    </row>
    <row r="347" spans="3:158" ht="11.25" hidden="1" customHeight="1" outlineLevel="1" x14ac:dyDescent="0.2">
      <c r="C347" s="294">
        <v>35</v>
      </c>
      <c r="D347" s="226">
        <f t="shared" si="819"/>
        <v>1</v>
      </c>
      <c r="E347" s="289">
        <f t="shared" si="820"/>
        <v>43404</v>
      </c>
      <c r="F347" s="151">
        <f t="shared" si="923"/>
        <v>44012</v>
      </c>
      <c r="G347" s="151">
        <f t="shared" si="924"/>
        <v>44620</v>
      </c>
      <c r="H347" s="151">
        <f t="shared" si="925"/>
        <v>45230</v>
      </c>
      <c r="I347" s="151">
        <f t="shared" si="926"/>
        <v>45838</v>
      </c>
      <c r="J347" s="151">
        <f t="shared" si="927"/>
        <v>46446</v>
      </c>
      <c r="K347" s="151">
        <f t="shared" si="928"/>
        <v>47057</v>
      </c>
      <c r="S347" s="186"/>
      <c r="U347" s="149">
        <f t="shared" ref="U347:AZ347" si="999">ISNUMBER(MATCH(U$14,$E347:$K347,0))*$D347*U199</f>
        <v>0</v>
      </c>
      <c r="V347" s="149">
        <f t="shared" si="999"/>
        <v>0</v>
      </c>
      <c r="W347" s="149">
        <f t="shared" si="999"/>
        <v>0</v>
      </c>
      <c r="X347" s="149">
        <f t="shared" si="999"/>
        <v>0</v>
      </c>
      <c r="Y347" s="149">
        <f t="shared" si="999"/>
        <v>0</v>
      </c>
      <c r="Z347" s="149">
        <f t="shared" si="999"/>
        <v>0</v>
      </c>
      <c r="AA347" s="149">
        <f t="shared" si="999"/>
        <v>0</v>
      </c>
      <c r="AB347" s="149">
        <f t="shared" si="999"/>
        <v>0</v>
      </c>
      <c r="AC347" s="149">
        <f t="shared" si="999"/>
        <v>0</v>
      </c>
      <c r="AD347" s="149">
        <f t="shared" si="999"/>
        <v>0</v>
      </c>
      <c r="AE347" s="149">
        <f t="shared" si="999"/>
        <v>0</v>
      </c>
      <c r="AF347" s="149">
        <f t="shared" si="999"/>
        <v>0</v>
      </c>
      <c r="AG347" s="149">
        <f t="shared" si="999"/>
        <v>0</v>
      </c>
      <c r="AH347" s="149">
        <f t="shared" si="999"/>
        <v>0</v>
      </c>
      <c r="AI347" s="149">
        <f t="shared" si="999"/>
        <v>0</v>
      </c>
      <c r="AJ347" s="149">
        <f t="shared" si="999"/>
        <v>0</v>
      </c>
      <c r="AK347" s="149">
        <f t="shared" si="999"/>
        <v>0</v>
      </c>
      <c r="AL347" s="149">
        <f t="shared" si="999"/>
        <v>0</v>
      </c>
      <c r="AM347" s="149">
        <f t="shared" si="999"/>
        <v>0</v>
      </c>
      <c r="AN347" s="149">
        <f t="shared" si="999"/>
        <v>0</v>
      </c>
      <c r="AO347" s="149">
        <f t="shared" si="999"/>
        <v>0</v>
      </c>
      <c r="AP347" s="149">
        <f t="shared" si="999"/>
        <v>0</v>
      </c>
      <c r="AQ347" s="149">
        <f t="shared" si="999"/>
        <v>0</v>
      </c>
      <c r="AR347" s="149">
        <f t="shared" si="999"/>
        <v>0</v>
      </c>
      <c r="AS347" s="149">
        <f t="shared" si="999"/>
        <v>0</v>
      </c>
      <c r="AT347" s="149">
        <f t="shared" si="999"/>
        <v>0</v>
      </c>
      <c r="AU347" s="149">
        <f t="shared" si="999"/>
        <v>0</v>
      </c>
      <c r="AV347" s="149">
        <f t="shared" si="999"/>
        <v>0</v>
      </c>
      <c r="AW347" s="149">
        <f t="shared" si="999"/>
        <v>0</v>
      </c>
      <c r="AX347" s="149">
        <f t="shared" si="999"/>
        <v>0</v>
      </c>
      <c r="AY347" s="149">
        <f t="shared" si="999"/>
        <v>0</v>
      </c>
      <c r="AZ347" s="149">
        <f t="shared" si="999"/>
        <v>0</v>
      </c>
      <c r="BA347" s="149">
        <f t="shared" ref="BA347:CF347" si="1000">ISNUMBER(MATCH(BA$14,$E347:$K347,0))*$D347*BA199</f>
        <v>0</v>
      </c>
      <c r="BB347" s="149">
        <f t="shared" si="1000"/>
        <v>0</v>
      </c>
      <c r="BC347" s="149">
        <f t="shared" si="1000"/>
        <v>0</v>
      </c>
      <c r="BD347" s="149">
        <f t="shared" si="1000"/>
        <v>0</v>
      </c>
      <c r="BE347" s="149">
        <f t="shared" si="1000"/>
        <v>0</v>
      </c>
      <c r="BF347" s="149">
        <f t="shared" si="1000"/>
        <v>0</v>
      </c>
      <c r="BG347" s="149">
        <f t="shared" si="1000"/>
        <v>0</v>
      </c>
      <c r="BH347" s="149">
        <f t="shared" si="1000"/>
        <v>0</v>
      </c>
      <c r="BI347" s="149">
        <f t="shared" si="1000"/>
        <v>0</v>
      </c>
      <c r="BJ347" s="149">
        <f t="shared" si="1000"/>
        <v>0</v>
      </c>
      <c r="BK347" s="149">
        <f t="shared" si="1000"/>
        <v>0</v>
      </c>
      <c r="BL347" s="149">
        <f t="shared" si="1000"/>
        <v>0</v>
      </c>
      <c r="BM347" s="149">
        <f t="shared" si="1000"/>
        <v>0</v>
      </c>
      <c r="BN347" s="149">
        <f t="shared" si="1000"/>
        <v>0</v>
      </c>
      <c r="BO347" s="149">
        <f t="shared" si="1000"/>
        <v>0</v>
      </c>
      <c r="BP347" s="149">
        <f t="shared" si="1000"/>
        <v>0</v>
      </c>
      <c r="BQ347" s="149">
        <f t="shared" si="1000"/>
        <v>0</v>
      </c>
      <c r="BR347" s="149">
        <f t="shared" si="1000"/>
        <v>0</v>
      </c>
      <c r="BS347" s="149">
        <f t="shared" si="1000"/>
        <v>0</v>
      </c>
      <c r="BT347" s="149">
        <f t="shared" si="1000"/>
        <v>0</v>
      </c>
      <c r="BU347" s="149">
        <f t="shared" si="1000"/>
        <v>0</v>
      </c>
      <c r="BV347" s="149">
        <f t="shared" si="1000"/>
        <v>0</v>
      </c>
      <c r="BW347" s="149">
        <f t="shared" si="1000"/>
        <v>0</v>
      </c>
      <c r="BX347" s="149">
        <f t="shared" si="1000"/>
        <v>0</v>
      </c>
      <c r="BY347" s="149">
        <f t="shared" si="1000"/>
        <v>0</v>
      </c>
      <c r="BZ347" s="149">
        <f t="shared" si="1000"/>
        <v>0</v>
      </c>
      <c r="CA347" s="149">
        <f t="shared" si="1000"/>
        <v>0</v>
      </c>
      <c r="CB347" s="149">
        <f t="shared" si="1000"/>
        <v>0</v>
      </c>
      <c r="CC347" s="149">
        <f t="shared" si="1000"/>
        <v>0</v>
      </c>
      <c r="CD347" s="149">
        <f t="shared" si="1000"/>
        <v>0</v>
      </c>
      <c r="CE347" s="149">
        <f t="shared" si="1000"/>
        <v>0</v>
      </c>
      <c r="CF347" s="149">
        <f t="shared" si="1000"/>
        <v>0</v>
      </c>
      <c r="CG347" s="149">
        <f t="shared" ref="CG347:DL347" si="1001">ISNUMBER(MATCH(CG$14,$E347:$K347,0))*$D347*CG199</f>
        <v>0</v>
      </c>
      <c r="CH347" s="149">
        <f t="shared" si="1001"/>
        <v>0</v>
      </c>
      <c r="CI347" s="149">
        <f t="shared" si="1001"/>
        <v>0</v>
      </c>
      <c r="CJ347" s="149">
        <f t="shared" si="1001"/>
        <v>0</v>
      </c>
      <c r="CK347" s="149">
        <f t="shared" si="1001"/>
        <v>0</v>
      </c>
      <c r="CL347" s="149">
        <f t="shared" si="1001"/>
        <v>0</v>
      </c>
      <c r="CM347" s="149">
        <f t="shared" si="1001"/>
        <v>0</v>
      </c>
      <c r="CN347" s="149">
        <f t="shared" si="1001"/>
        <v>0</v>
      </c>
      <c r="CO347" s="149">
        <f t="shared" si="1001"/>
        <v>0</v>
      </c>
      <c r="CP347" s="149">
        <f t="shared" si="1001"/>
        <v>0</v>
      </c>
      <c r="CQ347" s="149">
        <f t="shared" si="1001"/>
        <v>0</v>
      </c>
      <c r="CR347" s="149">
        <f t="shared" si="1001"/>
        <v>0</v>
      </c>
      <c r="CS347" s="149">
        <f t="shared" si="1001"/>
        <v>0</v>
      </c>
      <c r="CT347" s="149">
        <f t="shared" si="1001"/>
        <v>0</v>
      </c>
      <c r="CU347" s="149">
        <f t="shared" si="1001"/>
        <v>0</v>
      </c>
      <c r="CV347" s="149">
        <f t="shared" si="1001"/>
        <v>0</v>
      </c>
      <c r="CW347" s="149">
        <f t="shared" si="1001"/>
        <v>0</v>
      </c>
      <c r="CX347" s="149">
        <f t="shared" si="1001"/>
        <v>0</v>
      </c>
      <c r="CY347" s="149">
        <f t="shared" si="1001"/>
        <v>0</v>
      </c>
      <c r="CZ347" s="149">
        <f t="shared" si="1001"/>
        <v>0</v>
      </c>
      <c r="DA347" s="149">
        <f t="shared" si="1001"/>
        <v>0</v>
      </c>
      <c r="DB347" s="149">
        <f t="shared" si="1001"/>
        <v>0</v>
      </c>
      <c r="DC347" s="149">
        <f t="shared" si="1001"/>
        <v>0</v>
      </c>
      <c r="DD347" s="149">
        <f t="shared" si="1001"/>
        <v>0</v>
      </c>
      <c r="DE347" s="149">
        <f t="shared" si="1001"/>
        <v>0</v>
      </c>
      <c r="DF347" s="149">
        <f t="shared" si="1001"/>
        <v>0</v>
      </c>
      <c r="DG347" s="149">
        <f t="shared" si="1001"/>
        <v>0</v>
      </c>
      <c r="DH347" s="149">
        <f t="shared" si="1001"/>
        <v>0</v>
      </c>
      <c r="DI347" s="149">
        <f t="shared" si="1001"/>
        <v>0</v>
      </c>
      <c r="DJ347" s="149">
        <f t="shared" si="1001"/>
        <v>0</v>
      </c>
      <c r="DK347" s="149">
        <f t="shared" si="1001"/>
        <v>0</v>
      </c>
      <c r="DL347" s="149">
        <f t="shared" si="1001"/>
        <v>0</v>
      </c>
      <c r="DM347" s="149">
        <f t="shared" ref="DM347:EV347" si="1002">ISNUMBER(MATCH(DM$14,$E347:$K347,0))*$D347*DM199</f>
        <v>0</v>
      </c>
      <c r="DN347" s="149">
        <f t="shared" si="1002"/>
        <v>0</v>
      </c>
      <c r="DO347" s="149">
        <f t="shared" si="1002"/>
        <v>0</v>
      </c>
      <c r="DP347" s="149">
        <f t="shared" si="1002"/>
        <v>0</v>
      </c>
      <c r="DQ347" s="149">
        <f t="shared" si="1002"/>
        <v>0</v>
      </c>
      <c r="DR347" s="149">
        <f t="shared" si="1002"/>
        <v>0</v>
      </c>
      <c r="DS347" s="149">
        <f t="shared" si="1002"/>
        <v>0</v>
      </c>
      <c r="DT347" s="149">
        <f t="shared" si="1002"/>
        <v>0</v>
      </c>
      <c r="DU347" s="149">
        <f t="shared" si="1002"/>
        <v>0</v>
      </c>
      <c r="DV347" s="149">
        <f t="shared" si="1002"/>
        <v>0</v>
      </c>
      <c r="DW347" s="149">
        <f t="shared" si="1002"/>
        <v>0</v>
      </c>
      <c r="DX347" s="149">
        <f t="shared" si="1002"/>
        <v>0</v>
      </c>
      <c r="DY347" s="149">
        <f t="shared" si="1002"/>
        <v>0</v>
      </c>
      <c r="DZ347" s="149">
        <f t="shared" si="1002"/>
        <v>0</v>
      </c>
      <c r="EA347" s="149">
        <f t="shared" si="1002"/>
        <v>0</v>
      </c>
      <c r="EB347" s="149">
        <f t="shared" si="1002"/>
        <v>0</v>
      </c>
      <c r="EC347" s="149">
        <f t="shared" si="1002"/>
        <v>0</v>
      </c>
      <c r="ED347" s="149">
        <f t="shared" si="1002"/>
        <v>0</v>
      </c>
      <c r="EE347" s="149">
        <f t="shared" si="1002"/>
        <v>0</v>
      </c>
      <c r="EF347" s="149">
        <f t="shared" si="1002"/>
        <v>0</v>
      </c>
      <c r="EG347" s="149">
        <f t="shared" si="1002"/>
        <v>0</v>
      </c>
      <c r="EH347" s="149">
        <f t="shared" si="1002"/>
        <v>0</v>
      </c>
      <c r="EI347" s="149">
        <f t="shared" si="1002"/>
        <v>0</v>
      </c>
      <c r="EJ347" s="149">
        <f t="shared" si="1002"/>
        <v>0</v>
      </c>
      <c r="EK347" s="149">
        <f t="shared" si="1002"/>
        <v>0</v>
      </c>
      <c r="EL347" s="149">
        <f t="shared" si="1002"/>
        <v>0</v>
      </c>
      <c r="EM347" s="149">
        <f t="shared" si="1002"/>
        <v>0</v>
      </c>
      <c r="EN347" s="149">
        <f t="shared" si="1002"/>
        <v>0</v>
      </c>
      <c r="EO347" s="149">
        <f t="shared" si="1002"/>
        <v>0</v>
      </c>
      <c r="EP347" s="149">
        <f t="shared" si="1002"/>
        <v>0</v>
      </c>
      <c r="EQ347" s="149">
        <f t="shared" si="1002"/>
        <v>0</v>
      </c>
      <c r="ER347" s="149">
        <f t="shared" si="1002"/>
        <v>0</v>
      </c>
      <c r="ES347" s="149">
        <f t="shared" si="1002"/>
        <v>0</v>
      </c>
      <c r="ET347" s="149">
        <f t="shared" si="1002"/>
        <v>0</v>
      </c>
      <c r="EU347" s="149">
        <f t="shared" si="1002"/>
        <v>0</v>
      </c>
      <c r="EV347" s="149">
        <f t="shared" si="1002"/>
        <v>0</v>
      </c>
      <c r="EW347" s="149">
        <f t="shared" ref="EW347:FB347" si="1003">ISNUMBER(MATCH(EW$14,$E347:$K347,0))*$D347*EW199</f>
        <v>0</v>
      </c>
      <c r="EX347" s="149">
        <f t="shared" si="1003"/>
        <v>0</v>
      </c>
      <c r="EY347" s="149">
        <f t="shared" si="1003"/>
        <v>0</v>
      </c>
      <c r="EZ347" s="149">
        <f t="shared" si="1003"/>
        <v>0</v>
      </c>
      <c r="FA347" s="149">
        <f t="shared" si="1003"/>
        <v>0</v>
      </c>
      <c r="FB347" s="149">
        <f t="shared" si="1003"/>
        <v>0</v>
      </c>
    </row>
    <row r="348" spans="3:158" ht="11.25" hidden="1" customHeight="1" outlineLevel="1" x14ac:dyDescent="0.2">
      <c r="C348" s="294">
        <v>36</v>
      </c>
      <c r="D348" s="226">
        <f t="shared" si="819"/>
        <v>1</v>
      </c>
      <c r="E348" s="289">
        <f t="shared" si="820"/>
        <v>43404</v>
      </c>
      <c r="F348" s="151">
        <f t="shared" si="923"/>
        <v>44012</v>
      </c>
      <c r="G348" s="151">
        <f t="shared" si="924"/>
        <v>44620</v>
      </c>
      <c r="H348" s="151">
        <f t="shared" si="925"/>
        <v>45230</v>
      </c>
      <c r="I348" s="151">
        <f t="shared" si="926"/>
        <v>45838</v>
      </c>
      <c r="J348" s="151">
        <f t="shared" si="927"/>
        <v>46446</v>
      </c>
      <c r="K348" s="151">
        <f t="shared" si="928"/>
        <v>47057</v>
      </c>
      <c r="S348" s="186"/>
      <c r="U348" s="149">
        <f t="shared" ref="U348:AZ348" si="1004">ISNUMBER(MATCH(U$14,$E348:$K348,0))*$D348*U200</f>
        <v>0</v>
      </c>
      <c r="V348" s="149">
        <f t="shared" si="1004"/>
        <v>0</v>
      </c>
      <c r="W348" s="149">
        <f t="shared" si="1004"/>
        <v>0</v>
      </c>
      <c r="X348" s="149">
        <f t="shared" si="1004"/>
        <v>0</v>
      </c>
      <c r="Y348" s="149">
        <f t="shared" si="1004"/>
        <v>0</v>
      </c>
      <c r="Z348" s="149">
        <f t="shared" si="1004"/>
        <v>0</v>
      </c>
      <c r="AA348" s="149">
        <f t="shared" si="1004"/>
        <v>0</v>
      </c>
      <c r="AB348" s="149">
        <f t="shared" si="1004"/>
        <v>0</v>
      </c>
      <c r="AC348" s="149">
        <f t="shared" si="1004"/>
        <v>0</v>
      </c>
      <c r="AD348" s="149">
        <f t="shared" si="1004"/>
        <v>0</v>
      </c>
      <c r="AE348" s="149">
        <f t="shared" si="1004"/>
        <v>0</v>
      </c>
      <c r="AF348" s="149">
        <f t="shared" si="1004"/>
        <v>0</v>
      </c>
      <c r="AG348" s="149">
        <f t="shared" si="1004"/>
        <v>0</v>
      </c>
      <c r="AH348" s="149">
        <f t="shared" si="1004"/>
        <v>0</v>
      </c>
      <c r="AI348" s="149">
        <f t="shared" si="1004"/>
        <v>0</v>
      </c>
      <c r="AJ348" s="149">
        <f t="shared" si="1004"/>
        <v>0</v>
      </c>
      <c r="AK348" s="149">
        <f t="shared" si="1004"/>
        <v>0</v>
      </c>
      <c r="AL348" s="149">
        <f t="shared" si="1004"/>
        <v>0</v>
      </c>
      <c r="AM348" s="149">
        <f t="shared" si="1004"/>
        <v>0</v>
      </c>
      <c r="AN348" s="149">
        <f t="shared" si="1004"/>
        <v>0</v>
      </c>
      <c r="AO348" s="149">
        <f t="shared" si="1004"/>
        <v>0</v>
      </c>
      <c r="AP348" s="149">
        <f t="shared" si="1004"/>
        <v>0</v>
      </c>
      <c r="AQ348" s="149">
        <f t="shared" si="1004"/>
        <v>0</v>
      </c>
      <c r="AR348" s="149">
        <f t="shared" si="1004"/>
        <v>0</v>
      </c>
      <c r="AS348" s="149">
        <f t="shared" si="1004"/>
        <v>0</v>
      </c>
      <c r="AT348" s="149">
        <f t="shared" si="1004"/>
        <v>0</v>
      </c>
      <c r="AU348" s="149">
        <f t="shared" si="1004"/>
        <v>0</v>
      </c>
      <c r="AV348" s="149">
        <f t="shared" si="1004"/>
        <v>0</v>
      </c>
      <c r="AW348" s="149">
        <f t="shared" si="1004"/>
        <v>0</v>
      </c>
      <c r="AX348" s="149">
        <f t="shared" si="1004"/>
        <v>0</v>
      </c>
      <c r="AY348" s="149">
        <f t="shared" si="1004"/>
        <v>0</v>
      </c>
      <c r="AZ348" s="149">
        <f t="shared" si="1004"/>
        <v>0</v>
      </c>
      <c r="BA348" s="149">
        <f t="shared" ref="BA348:CF348" si="1005">ISNUMBER(MATCH(BA$14,$E348:$K348,0))*$D348*BA200</f>
        <v>0</v>
      </c>
      <c r="BB348" s="149">
        <f t="shared" si="1005"/>
        <v>0</v>
      </c>
      <c r="BC348" s="149">
        <f t="shared" si="1005"/>
        <v>0</v>
      </c>
      <c r="BD348" s="149">
        <f t="shared" si="1005"/>
        <v>0</v>
      </c>
      <c r="BE348" s="149">
        <f t="shared" si="1005"/>
        <v>0</v>
      </c>
      <c r="BF348" s="149">
        <f t="shared" si="1005"/>
        <v>0</v>
      </c>
      <c r="BG348" s="149">
        <f t="shared" si="1005"/>
        <v>0</v>
      </c>
      <c r="BH348" s="149">
        <f t="shared" si="1005"/>
        <v>0</v>
      </c>
      <c r="BI348" s="149">
        <f t="shared" si="1005"/>
        <v>0</v>
      </c>
      <c r="BJ348" s="149">
        <f t="shared" si="1005"/>
        <v>0</v>
      </c>
      <c r="BK348" s="149">
        <f t="shared" si="1005"/>
        <v>0</v>
      </c>
      <c r="BL348" s="149">
        <f t="shared" si="1005"/>
        <v>0</v>
      </c>
      <c r="BM348" s="149">
        <f t="shared" si="1005"/>
        <v>0</v>
      </c>
      <c r="BN348" s="149">
        <f t="shared" si="1005"/>
        <v>0</v>
      </c>
      <c r="BO348" s="149">
        <f t="shared" si="1005"/>
        <v>0</v>
      </c>
      <c r="BP348" s="149">
        <f t="shared" si="1005"/>
        <v>0</v>
      </c>
      <c r="BQ348" s="149">
        <f t="shared" si="1005"/>
        <v>0</v>
      </c>
      <c r="BR348" s="149">
        <f t="shared" si="1005"/>
        <v>0</v>
      </c>
      <c r="BS348" s="149">
        <f t="shared" si="1005"/>
        <v>0</v>
      </c>
      <c r="BT348" s="149">
        <f t="shared" si="1005"/>
        <v>0</v>
      </c>
      <c r="BU348" s="149">
        <f t="shared" si="1005"/>
        <v>0</v>
      </c>
      <c r="BV348" s="149">
        <f t="shared" si="1005"/>
        <v>0</v>
      </c>
      <c r="BW348" s="149">
        <f t="shared" si="1005"/>
        <v>0</v>
      </c>
      <c r="BX348" s="149">
        <f t="shared" si="1005"/>
        <v>0</v>
      </c>
      <c r="BY348" s="149">
        <f t="shared" si="1005"/>
        <v>0</v>
      </c>
      <c r="BZ348" s="149">
        <f t="shared" si="1005"/>
        <v>0</v>
      </c>
      <c r="CA348" s="149">
        <f t="shared" si="1005"/>
        <v>0</v>
      </c>
      <c r="CB348" s="149">
        <f t="shared" si="1005"/>
        <v>0</v>
      </c>
      <c r="CC348" s="149">
        <f t="shared" si="1005"/>
        <v>0</v>
      </c>
      <c r="CD348" s="149">
        <f t="shared" si="1005"/>
        <v>0</v>
      </c>
      <c r="CE348" s="149">
        <f t="shared" si="1005"/>
        <v>0</v>
      </c>
      <c r="CF348" s="149">
        <f t="shared" si="1005"/>
        <v>0</v>
      </c>
      <c r="CG348" s="149">
        <f t="shared" ref="CG348:DL348" si="1006">ISNUMBER(MATCH(CG$14,$E348:$K348,0))*$D348*CG200</f>
        <v>0</v>
      </c>
      <c r="CH348" s="149">
        <f t="shared" si="1006"/>
        <v>0</v>
      </c>
      <c r="CI348" s="149">
        <f t="shared" si="1006"/>
        <v>0</v>
      </c>
      <c r="CJ348" s="149">
        <f t="shared" si="1006"/>
        <v>0</v>
      </c>
      <c r="CK348" s="149">
        <f t="shared" si="1006"/>
        <v>0</v>
      </c>
      <c r="CL348" s="149">
        <f t="shared" si="1006"/>
        <v>0</v>
      </c>
      <c r="CM348" s="149">
        <f t="shared" si="1006"/>
        <v>0</v>
      </c>
      <c r="CN348" s="149">
        <f t="shared" si="1006"/>
        <v>0</v>
      </c>
      <c r="CO348" s="149">
        <f t="shared" si="1006"/>
        <v>0</v>
      </c>
      <c r="CP348" s="149">
        <f t="shared" si="1006"/>
        <v>0</v>
      </c>
      <c r="CQ348" s="149">
        <f t="shared" si="1006"/>
        <v>0</v>
      </c>
      <c r="CR348" s="149">
        <f t="shared" si="1006"/>
        <v>0</v>
      </c>
      <c r="CS348" s="149">
        <f t="shared" si="1006"/>
        <v>0</v>
      </c>
      <c r="CT348" s="149">
        <f t="shared" si="1006"/>
        <v>0</v>
      </c>
      <c r="CU348" s="149">
        <f t="shared" si="1006"/>
        <v>0</v>
      </c>
      <c r="CV348" s="149">
        <f t="shared" si="1006"/>
        <v>0</v>
      </c>
      <c r="CW348" s="149">
        <f t="shared" si="1006"/>
        <v>0</v>
      </c>
      <c r="CX348" s="149">
        <f t="shared" si="1006"/>
        <v>0</v>
      </c>
      <c r="CY348" s="149">
        <f t="shared" si="1006"/>
        <v>0</v>
      </c>
      <c r="CZ348" s="149">
        <f t="shared" si="1006"/>
        <v>0</v>
      </c>
      <c r="DA348" s="149">
        <f t="shared" si="1006"/>
        <v>0</v>
      </c>
      <c r="DB348" s="149">
        <f t="shared" si="1006"/>
        <v>0</v>
      </c>
      <c r="DC348" s="149">
        <f t="shared" si="1006"/>
        <v>0</v>
      </c>
      <c r="DD348" s="149">
        <f t="shared" si="1006"/>
        <v>0</v>
      </c>
      <c r="DE348" s="149">
        <f t="shared" si="1006"/>
        <v>0</v>
      </c>
      <c r="DF348" s="149">
        <f t="shared" si="1006"/>
        <v>0</v>
      </c>
      <c r="DG348" s="149">
        <f t="shared" si="1006"/>
        <v>0</v>
      </c>
      <c r="DH348" s="149">
        <f t="shared" si="1006"/>
        <v>0</v>
      </c>
      <c r="DI348" s="149">
        <f t="shared" si="1006"/>
        <v>0</v>
      </c>
      <c r="DJ348" s="149">
        <f t="shared" si="1006"/>
        <v>0</v>
      </c>
      <c r="DK348" s="149">
        <f t="shared" si="1006"/>
        <v>0</v>
      </c>
      <c r="DL348" s="149">
        <f t="shared" si="1006"/>
        <v>0</v>
      </c>
      <c r="DM348" s="149">
        <f t="shared" ref="DM348:EV348" si="1007">ISNUMBER(MATCH(DM$14,$E348:$K348,0))*$D348*DM200</f>
        <v>0</v>
      </c>
      <c r="DN348" s="149">
        <f t="shared" si="1007"/>
        <v>0</v>
      </c>
      <c r="DO348" s="149">
        <f t="shared" si="1007"/>
        <v>0</v>
      </c>
      <c r="DP348" s="149">
        <f t="shared" si="1007"/>
        <v>0</v>
      </c>
      <c r="DQ348" s="149">
        <f t="shared" si="1007"/>
        <v>0</v>
      </c>
      <c r="DR348" s="149">
        <f t="shared" si="1007"/>
        <v>0</v>
      </c>
      <c r="DS348" s="149">
        <f t="shared" si="1007"/>
        <v>0</v>
      </c>
      <c r="DT348" s="149">
        <f t="shared" si="1007"/>
        <v>0</v>
      </c>
      <c r="DU348" s="149">
        <f t="shared" si="1007"/>
        <v>0</v>
      </c>
      <c r="DV348" s="149">
        <f t="shared" si="1007"/>
        <v>0</v>
      </c>
      <c r="DW348" s="149">
        <f t="shared" si="1007"/>
        <v>0</v>
      </c>
      <c r="DX348" s="149">
        <f t="shared" si="1007"/>
        <v>0</v>
      </c>
      <c r="DY348" s="149">
        <f t="shared" si="1007"/>
        <v>0</v>
      </c>
      <c r="DZ348" s="149">
        <f t="shared" si="1007"/>
        <v>0</v>
      </c>
      <c r="EA348" s="149">
        <f t="shared" si="1007"/>
        <v>0</v>
      </c>
      <c r="EB348" s="149">
        <f t="shared" si="1007"/>
        <v>0</v>
      </c>
      <c r="EC348" s="149">
        <f t="shared" si="1007"/>
        <v>0</v>
      </c>
      <c r="ED348" s="149">
        <f t="shared" si="1007"/>
        <v>0</v>
      </c>
      <c r="EE348" s="149">
        <f t="shared" si="1007"/>
        <v>0</v>
      </c>
      <c r="EF348" s="149">
        <f t="shared" si="1007"/>
        <v>0</v>
      </c>
      <c r="EG348" s="149">
        <f t="shared" si="1007"/>
        <v>0</v>
      </c>
      <c r="EH348" s="149">
        <f t="shared" si="1007"/>
        <v>0</v>
      </c>
      <c r="EI348" s="149">
        <f t="shared" si="1007"/>
        <v>0</v>
      </c>
      <c r="EJ348" s="149">
        <f t="shared" si="1007"/>
        <v>0</v>
      </c>
      <c r="EK348" s="149">
        <f t="shared" si="1007"/>
        <v>0</v>
      </c>
      <c r="EL348" s="149">
        <f t="shared" si="1007"/>
        <v>0</v>
      </c>
      <c r="EM348" s="149">
        <f t="shared" si="1007"/>
        <v>0</v>
      </c>
      <c r="EN348" s="149">
        <f t="shared" si="1007"/>
        <v>0</v>
      </c>
      <c r="EO348" s="149">
        <f t="shared" si="1007"/>
        <v>0</v>
      </c>
      <c r="EP348" s="149">
        <f t="shared" si="1007"/>
        <v>0</v>
      </c>
      <c r="EQ348" s="149">
        <f t="shared" si="1007"/>
        <v>0</v>
      </c>
      <c r="ER348" s="149">
        <f t="shared" si="1007"/>
        <v>0</v>
      </c>
      <c r="ES348" s="149">
        <f t="shared" si="1007"/>
        <v>0</v>
      </c>
      <c r="ET348" s="149">
        <f t="shared" si="1007"/>
        <v>0</v>
      </c>
      <c r="EU348" s="149">
        <f t="shared" si="1007"/>
        <v>0</v>
      </c>
      <c r="EV348" s="149">
        <f t="shared" si="1007"/>
        <v>0</v>
      </c>
      <c r="EW348" s="149">
        <f t="shared" ref="EW348:FB348" si="1008">ISNUMBER(MATCH(EW$14,$E348:$K348,0))*$D348*EW200</f>
        <v>0</v>
      </c>
      <c r="EX348" s="149">
        <f t="shared" si="1008"/>
        <v>0</v>
      </c>
      <c r="EY348" s="149">
        <f t="shared" si="1008"/>
        <v>0</v>
      </c>
      <c r="EZ348" s="149">
        <f t="shared" si="1008"/>
        <v>0</v>
      </c>
      <c r="FA348" s="149">
        <f t="shared" si="1008"/>
        <v>0</v>
      </c>
      <c r="FB348" s="149">
        <f t="shared" si="1008"/>
        <v>0</v>
      </c>
    </row>
    <row r="349" spans="3:158" ht="11.25" hidden="1" customHeight="1" outlineLevel="1" x14ac:dyDescent="0.2">
      <c r="C349" s="294">
        <v>37</v>
      </c>
      <c r="D349" s="226">
        <f t="shared" si="819"/>
        <v>1</v>
      </c>
      <c r="E349" s="289">
        <f t="shared" si="820"/>
        <v>43404</v>
      </c>
      <c r="F349" s="151">
        <f t="shared" si="923"/>
        <v>44012</v>
      </c>
      <c r="G349" s="151">
        <f t="shared" si="924"/>
        <v>44620</v>
      </c>
      <c r="H349" s="151">
        <f t="shared" si="925"/>
        <v>45230</v>
      </c>
      <c r="I349" s="151">
        <f t="shared" si="926"/>
        <v>45838</v>
      </c>
      <c r="J349" s="151">
        <f t="shared" si="927"/>
        <v>46446</v>
      </c>
      <c r="K349" s="151">
        <f t="shared" si="928"/>
        <v>47057</v>
      </c>
      <c r="S349" s="186"/>
      <c r="U349" s="149">
        <f t="shared" ref="U349:AZ349" si="1009">ISNUMBER(MATCH(U$14,$E349:$K349,0))*$D349*U201</f>
        <v>0</v>
      </c>
      <c r="V349" s="149">
        <f t="shared" si="1009"/>
        <v>0</v>
      </c>
      <c r="W349" s="149">
        <f t="shared" si="1009"/>
        <v>0</v>
      </c>
      <c r="X349" s="149">
        <f t="shared" si="1009"/>
        <v>0</v>
      </c>
      <c r="Y349" s="149">
        <f t="shared" si="1009"/>
        <v>0</v>
      </c>
      <c r="Z349" s="149">
        <f t="shared" si="1009"/>
        <v>0</v>
      </c>
      <c r="AA349" s="149">
        <f t="shared" si="1009"/>
        <v>0</v>
      </c>
      <c r="AB349" s="149">
        <f t="shared" si="1009"/>
        <v>0</v>
      </c>
      <c r="AC349" s="149">
        <f t="shared" si="1009"/>
        <v>0</v>
      </c>
      <c r="AD349" s="149">
        <f t="shared" si="1009"/>
        <v>0</v>
      </c>
      <c r="AE349" s="149">
        <f t="shared" si="1009"/>
        <v>0</v>
      </c>
      <c r="AF349" s="149">
        <f t="shared" si="1009"/>
        <v>0</v>
      </c>
      <c r="AG349" s="149">
        <f t="shared" si="1009"/>
        <v>0</v>
      </c>
      <c r="AH349" s="149">
        <f t="shared" si="1009"/>
        <v>0</v>
      </c>
      <c r="AI349" s="149">
        <f t="shared" si="1009"/>
        <v>0</v>
      </c>
      <c r="AJ349" s="149">
        <f t="shared" si="1009"/>
        <v>0</v>
      </c>
      <c r="AK349" s="149">
        <f t="shared" si="1009"/>
        <v>0</v>
      </c>
      <c r="AL349" s="149">
        <f t="shared" si="1009"/>
        <v>0</v>
      </c>
      <c r="AM349" s="149">
        <f t="shared" si="1009"/>
        <v>0</v>
      </c>
      <c r="AN349" s="149">
        <f t="shared" si="1009"/>
        <v>0</v>
      </c>
      <c r="AO349" s="149">
        <f t="shared" si="1009"/>
        <v>0</v>
      </c>
      <c r="AP349" s="149">
        <f t="shared" si="1009"/>
        <v>0</v>
      </c>
      <c r="AQ349" s="149">
        <f t="shared" si="1009"/>
        <v>0</v>
      </c>
      <c r="AR349" s="149">
        <f t="shared" si="1009"/>
        <v>0</v>
      </c>
      <c r="AS349" s="149">
        <f t="shared" si="1009"/>
        <v>0</v>
      </c>
      <c r="AT349" s="149">
        <f t="shared" si="1009"/>
        <v>0</v>
      </c>
      <c r="AU349" s="149">
        <f t="shared" si="1009"/>
        <v>0</v>
      </c>
      <c r="AV349" s="149">
        <f t="shared" si="1009"/>
        <v>0</v>
      </c>
      <c r="AW349" s="149">
        <f t="shared" si="1009"/>
        <v>0</v>
      </c>
      <c r="AX349" s="149">
        <f t="shared" si="1009"/>
        <v>0</v>
      </c>
      <c r="AY349" s="149">
        <f t="shared" si="1009"/>
        <v>0</v>
      </c>
      <c r="AZ349" s="149">
        <f t="shared" si="1009"/>
        <v>0</v>
      </c>
      <c r="BA349" s="149">
        <f t="shared" ref="BA349:CF349" si="1010">ISNUMBER(MATCH(BA$14,$E349:$K349,0))*$D349*BA201</f>
        <v>0</v>
      </c>
      <c r="BB349" s="149">
        <f t="shared" si="1010"/>
        <v>0</v>
      </c>
      <c r="BC349" s="149">
        <f t="shared" si="1010"/>
        <v>0</v>
      </c>
      <c r="BD349" s="149">
        <f t="shared" si="1010"/>
        <v>0</v>
      </c>
      <c r="BE349" s="149">
        <f t="shared" si="1010"/>
        <v>0</v>
      </c>
      <c r="BF349" s="149">
        <f t="shared" si="1010"/>
        <v>0</v>
      </c>
      <c r="BG349" s="149">
        <f t="shared" si="1010"/>
        <v>0</v>
      </c>
      <c r="BH349" s="149">
        <f t="shared" si="1010"/>
        <v>0</v>
      </c>
      <c r="BI349" s="149">
        <f t="shared" si="1010"/>
        <v>0</v>
      </c>
      <c r="BJ349" s="149">
        <f t="shared" si="1010"/>
        <v>0</v>
      </c>
      <c r="BK349" s="149">
        <f t="shared" si="1010"/>
        <v>0</v>
      </c>
      <c r="BL349" s="149">
        <f t="shared" si="1010"/>
        <v>0</v>
      </c>
      <c r="BM349" s="149">
        <f t="shared" si="1010"/>
        <v>0</v>
      </c>
      <c r="BN349" s="149">
        <f t="shared" si="1010"/>
        <v>0</v>
      </c>
      <c r="BO349" s="149">
        <f t="shared" si="1010"/>
        <v>0</v>
      </c>
      <c r="BP349" s="149">
        <f t="shared" si="1010"/>
        <v>0</v>
      </c>
      <c r="BQ349" s="149">
        <f t="shared" si="1010"/>
        <v>0</v>
      </c>
      <c r="BR349" s="149">
        <f t="shared" si="1010"/>
        <v>0</v>
      </c>
      <c r="BS349" s="149">
        <f t="shared" si="1010"/>
        <v>0</v>
      </c>
      <c r="BT349" s="149">
        <f t="shared" si="1010"/>
        <v>0</v>
      </c>
      <c r="BU349" s="149">
        <f t="shared" si="1010"/>
        <v>0</v>
      </c>
      <c r="BV349" s="149">
        <f t="shared" si="1010"/>
        <v>0</v>
      </c>
      <c r="BW349" s="149">
        <f t="shared" si="1010"/>
        <v>0</v>
      </c>
      <c r="BX349" s="149">
        <f t="shared" si="1010"/>
        <v>0</v>
      </c>
      <c r="BY349" s="149">
        <f t="shared" si="1010"/>
        <v>0</v>
      </c>
      <c r="BZ349" s="149">
        <f t="shared" si="1010"/>
        <v>0</v>
      </c>
      <c r="CA349" s="149">
        <f t="shared" si="1010"/>
        <v>0</v>
      </c>
      <c r="CB349" s="149">
        <f t="shared" si="1010"/>
        <v>0</v>
      </c>
      <c r="CC349" s="149">
        <f t="shared" si="1010"/>
        <v>0</v>
      </c>
      <c r="CD349" s="149">
        <f t="shared" si="1010"/>
        <v>0</v>
      </c>
      <c r="CE349" s="149">
        <f t="shared" si="1010"/>
        <v>0</v>
      </c>
      <c r="CF349" s="149">
        <f t="shared" si="1010"/>
        <v>0</v>
      </c>
      <c r="CG349" s="149">
        <f t="shared" ref="CG349:DL349" si="1011">ISNUMBER(MATCH(CG$14,$E349:$K349,0))*$D349*CG201</f>
        <v>0</v>
      </c>
      <c r="CH349" s="149">
        <f t="shared" si="1011"/>
        <v>0</v>
      </c>
      <c r="CI349" s="149">
        <f t="shared" si="1011"/>
        <v>0</v>
      </c>
      <c r="CJ349" s="149">
        <f t="shared" si="1011"/>
        <v>0</v>
      </c>
      <c r="CK349" s="149">
        <f t="shared" si="1011"/>
        <v>0</v>
      </c>
      <c r="CL349" s="149">
        <f t="shared" si="1011"/>
        <v>0</v>
      </c>
      <c r="CM349" s="149">
        <f t="shared" si="1011"/>
        <v>0</v>
      </c>
      <c r="CN349" s="149">
        <f t="shared" si="1011"/>
        <v>0</v>
      </c>
      <c r="CO349" s="149">
        <f t="shared" si="1011"/>
        <v>0</v>
      </c>
      <c r="CP349" s="149">
        <f t="shared" si="1011"/>
        <v>0</v>
      </c>
      <c r="CQ349" s="149">
        <f t="shared" si="1011"/>
        <v>0</v>
      </c>
      <c r="CR349" s="149">
        <f t="shared" si="1011"/>
        <v>0</v>
      </c>
      <c r="CS349" s="149">
        <f t="shared" si="1011"/>
        <v>0</v>
      </c>
      <c r="CT349" s="149">
        <f t="shared" si="1011"/>
        <v>0</v>
      </c>
      <c r="CU349" s="149">
        <f t="shared" si="1011"/>
        <v>0</v>
      </c>
      <c r="CV349" s="149">
        <f t="shared" si="1011"/>
        <v>0</v>
      </c>
      <c r="CW349" s="149">
        <f t="shared" si="1011"/>
        <v>0</v>
      </c>
      <c r="CX349" s="149">
        <f t="shared" si="1011"/>
        <v>0</v>
      </c>
      <c r="CY349" s="149">
        <f t="shared" si="1011"/>
        <v>0</v>
      </c>
      <c r="CZ349" s="149">
        <f t="shared" si="1011"/>
        <v>0</v>
      </c>
      <c r="DA349" s="149">
        <f t="shared" si="1011"/>
        <v>0</v>
      </c>
      <c r="DB349" s="149">
        <f t="shared" si="1011"/>
        <v>0</v>
      </c>
      <c r="DC349" s="149">
        <f t="shared" si="1011"/>
        <v>0</v>
      </c>
      <c r="DD349" s="149">
        <f t="shared" si="1011"/>
        <v>0</v>
      </c>
      <c r="DE349" s="149">
        <f t="shared" si="1011"/>
        <v>0</v>
      </c>
      <c r="DF349" s="149">
        <f t="shared" si="1011"/>
        <v>0</v>
      </c>
      <c r="DG349" s="149">
        <f t="shared" si="1011"/>
        <v>0</v>
      </c>
      <c r="DH349" s="149">
        <f t="shared" si="1011"/>
        <v>0</v>
      </c>
      <c r="DI349" s="149">
        <f t="shared" si="1011"/>
        <v>0</v>
      </c>
      <c r="DJ349" s="149">
        <f t="shared" si="1011"/>
        <v>0</v>
      </c>
      <c r="DK349" s="149">
        <f t="shared" si="1011"/>
        <v>0</v>
      </c>
      <c r="DL349" s="149">
        <f t="shared" si="1011"/>
        <v>0</v>
      </c>
      <c r="DM349" s="149">
        <f t="shared" ref="DM349:EV349" si="1012">ISNUMBER(MATCH(DM$14,$E349:$K349,0))*$D349*DM201</f>
        <v>0</v>
      </c>
      <c r="DN349" s="149">
        <f t="shared" si="1012"/>
        <v>0</v>
      </c>
      <c r="DO349" s="149">
        <f t="shared" si="1012"/>
        <v>0</v>
      </c>
      <c r="DP349" s="149">
        <f t="shared" si="1012"/>
        <v>0</v>
      </c>
      <c r="DQ349" s="149">
        <f t="shared" si="1012"/>
        <v>0</v>
      </c>
      <c r="DR349" s="149">
        <f t="shared" si="1012"/>
        <v>0</v>
      </c>
      <c r="DS349" s="149">
        <f t="shared" si="1012"/>
        <v>0</v>
      </c>
      <c r="DT349" s="149">
        <f t="shared" si="1012"/>
        <v>0</v>
      </c>
      <c r="DU349" s="149">
        <f t="shared" si="1012"/>
        <v>0</v>
      </c>
      <c r="DV349" s="149">
        <f t="shared" si="1012"/>
        <v>0</v>
      </c>
      <c r="DW349" s="149">
        <f t="shared" si="1012"/>
        <v>0</v>
      </c>
      <c r="DX349" s="149">
        <f t="shared" si="1012"/>
        <v>0</v>
      </c>
      <c r="DY349" s="149">
        <f t="shared" si="1012"/>
        <v>0</v>
      </c>
      <c r="DZ349" s="149">
        <f t="shared" si="1012"/>
        <v>0</v>
      </c>
      <c r="EA349" s="149">
        <f t="shared" si="1012"/>
        <v>0</v>
      </c>
      <c r="EB349" s="149">
        <f t="shared" si="1012"/>
        <v>0</v>
      </c>
      <c r="EC349" s="149">
        <f t="shared" si="1012"/>
        <v>0</v>
      </c>
      <c r="ED349" s="149">
        <f t="shared" si="1012"/>
        <v>0</v>
      </c>
      <c r="EE349" s="149">
        <f t="shared" si="1012"/>
        <v>0</v>
      </c>
      <c r="EF349" s="149">
        <f t="shared" si="1012"/>
        <v>0</v>
      </c>
      <c r="EG349" s="149">
        <f t="shared" si="1012"/>
        <v>0</v>
      </c>
      <c r="EH349" s="149">
        <f t="shared" si="1012"/>
        <v>0</v>
      </c>
      <c r="EI349" s="149">
        <f t="shared" si="1012"/>
        <v>0</v>
      </c>
      <c r="EJ349" s="149">
        <f t="shared" si="1012"/>
        <v>0</v>
      </c>
      <c r="EK349" s="149">
        <f t="shared" si="1012"/>
        <v>0</v>
      </c>
      <c r="EL349" s="149">
        <f t="shared" si="1012"/>
        <v>0</v>
      </c>
      <c r="EM349" s="149">
        <f t="shared" si="1012"/>
        <v>0</v>
      </c>
      <c r="EN349" s="149">
        <f t="shared" si="1012"/>
        <v>0</v>
      </c>
      <c r="EO349" s="149">
        <f t="shared" si="1012"/>
        <v>0</v>
      </c>
      <c r="EP349" s="149">
        <f t="shared" si="1012"/>
        <v>0</v>
      </c>
      <c r="EQ349" s="149">
        <f t="shared" si="1012"/>
        <v>0</v>
      </c>
      <c r="ER349" s="149">
        <f t="shared" si="1012"/>
        <v>0</v>
      </c>
      <c r="ES349" s="149">
        <f t="shared" si="1012"/>
        <v>0</v>
      </c>
      <c r="ET349" s="149">
        <f t="shared" si="1012"/>
        <v>0</v>
      </c>
      <c r="EU349" s="149">
        <f t="shared" si="1012"/>
        <v>0</v>
      </c>
      <c r="EV349" s="149">
        <f t="shared" si="1012"/>
        <v>0</v>
      </c>
      <c r="EW349" s="149">
        <f t="shared" ref="EW349:FB349" si="1013">ISNUMBER(MATCH(EW$14,$E349:$K349,0))*$D349*EW201</f>
        <v>0</v>
      </c>
      <c r="EX349" s="149">
        <f t="shared" si="1013"/>
        <v>0</v>
      </c>
      <c r="EY349" s="149">
        <f t="shared" si="1013"/>
        <v>0</v>
      </c>
      <c r="EZ349" s="149">
        <f t="shared" si="1013"/>
        <v>0</v>
      </c>
      <c r="FA349" s="149">
        <f t="shared" si="1013"/>
        <v>0</v>
      </c>
      <c r="FB349" s="149">
        <f t="shared" si="1013"/>
        <v>0</v>
      </c>
    </row>
    <row r="350" spans="3:158" ht="11.25" hidden="1" customHeight="1" outlineLevel="1" x14ac:dyDescent="0.2">
      <c r="C350" s="294">
        <v>38</v>
      </c>
      <c r="D350" s="226">
        <f t="shared" si="819"/>
        <v>1</v>
      </c>
      <c r="E350" s="289">
        <f t="shared" si="820"/>
        <v>43404</v>
      </c>
      <c r="F350" s="151">
        <f t="shared" si="923"/>
        <v>44012</v>
      </c>
      <c r="G350" s="151">
        <f t="shared" si="924"/>
        <v>44620</v>
      </c>
      <c r="H350" s="151">
        <f t="shared" si="925"/>
        <v>45230</v>
      </c>
      <c r="I350" s="151">
        <f t="shared" si="926"/>
        <v>45838</v>
      </c>
      <c r="J350" s="151">
        <f t="shared" si="927"/>
        <v>46446</v>
      </c>
      <c r="K350" s="151">
        <f t="shared" si="928"/>
        <v>47057</v>
      </c>
      <c r="S350" s="186"/>
      <c r="U350" s="149">
        <f t="shared" ref="U350:AZ350" si="1014">ISNUMBER(MATCH(U$14,$E350:$K350,0))*$D350*U202</f>
        <v>0</v>
      </c>
      <c r="V350" s="149">
        <f t="shared" si="1014"/>
        <v>0</v>
      </c>
      <c r="W350" s="149">
        <f t="shared" si="1014"/>
        <v>0</v>
      </c>
      <c r="X350" s="149">
        <f t="shared" si="1014"/>
        <v>0</v>
      </c>
      <c r="Y350" s="149">
        <f t="shared" si="1014"/>
        <v>0</v>
      </c>
      <c r="Z350" s="149">
        <f t="shared" si="1014"/>
        <v>0</v>
      </c>
      <c r="AA350" s="149">
        <f t="shared" si="1014"/>
        <v>0</v>
      </c>
      <c r="AB350" s="149">
        <f t="shared" si="1014"/>
        <v>0</v>
      </c>
      <c r="AC350" s="149">
        <f t="shared" si="1014"/>
        <v>0</v>
      </c>
      <c r="AD350" s="149">
        <f t="shared" si="1014"/>
        <v>0</v>
      </c>
      <c r="AE350" s="149">
        <f t="shared" si="1014"/>
        <v>0</v>
      </c>
      <c r="AF350" s="149">
        <f t="shared" si="1014"/>
        <v>0</v>
      </c>
      <c r="AG350" s="149">
        <f t="shared" si="1014"/>
        <v>0</v>
      </c>
      <c r="AH350" s="149">
        <f t="shared" si="1014"/>
        <v>0</v>
      </c>
      <c r="AI350" s="149">
        <f t="shared" si="1014"/>
        <v>0</v>
      </c>
      <c r="AJ350" s="149">
        <f t="shared" si="1014"/>
        <v>0</v>
      </c>
      <c r="AK350" s="149">
        <f t="shared" si="1014"/>
        <v>0</v>
      </c>
      <c r="AL350" s="149">
        <f t="shared" si="1014"/>
        <v>0</v>
      </c>
      <c r="AM350" s="149">
        <f t="shared" si="1014"/>
        <v>0</v>
      </c>
      <c r="AN350" s="149">
        <f t="shared" si="1014"/>
        <v>0</v>
      </c>
      <c r="AO350" s="149">
        <f t="shared" si="1014"/>
        <v>0</v>
      </c>
      <c r="AP350" s="149">
        <f t="shared" si="1014"/>
        <v>0</v>
      </c>
      <c r="AQ350" s="149">
        <f t="shared" si="1014"/>
        <v>0</v>
      </c>
      <c r="AR350" s="149">
        <f t="shared" si="1014"/>
        <v>0</v>
      </c>
      <c r="AS350" s="149">
        <f t="shared" si="1014"/>
        <v>0</v>
      </c>
      <c r="AT350" s="149">
        <f t="shared" si="1014"/>
        <v>0</v>
      </c>
      <c r="AU350" s="149">
        <f t="shared" si="1014"/>
        <v>0</v>
      </c>
      <c r="AV350" s="149">
        <f t="shared" si="1014"/>
        <v>0</v>
      </c>
      <c r="AW350" s="149">
        <f t="shared" si="1014"/>
        <v>0</v>
      </c>
      <c r="AX350" s="149">
        <f t="shared" si="1014"/>
        <v>0</v>
      </c>
      <c r="AY350" s="149">
        <f t="shared" si="1014"/>
        <v>0</v>
      </c>
      <c r="AZ350" s="149">
        <f t="shared" si="1014"/>
        <v>0</v>
      </c>
      <c r="BA350" s="149">
        <f t="shared" ref="BA350:CF350" si="1015">ISNUMBER(MATCH(BA$14,$E350:$K350,0))*$D350*BA202</f>
        <v>0</v>
      </c>
      <c r="BB350" s="149">
        <f t="shared" si="1015"/>
        <v>0</v>
      </c>
      <c r="BC350" s="149">
        <f t="shared" si="1015"/>
        <v>0</v>
      </c>
      <c r="BD350" s="149">
        <f t="shared" si="1015"/>
        <v>0</v>
      </c>
      <c r="BE350" s="149">
        <f t="shared" si="1015"/>
        <v>0</v>
      </c>
      <c r="BF350" s="149">
        <f t="shared" si="1015"/>
        <v>0</v>
      </c>
      <c r="BG350" s="149">
        <f t="shared" si="1015"/>
        <v>0</v>
      </c>
      <c r="BH350" s="149">
        <f t="shared" si="1015"/>
        <v>0</v>
      </c>
      <c r="BI350" s="149">
        <f t="shared" si="1015"/>
        <v>0</v>
      </c>
      <c r="BJ350" s="149">
        <f t="shared" si="1015"/>
        <v>0</v>
      </c>
      <c r="BK350" s="149">
        <f t="shared" si="1015"/>
        <v>0</v>
      </c>
      <c r="BL350" s="149">
        <f t="shared" si="1015"/>
        <v>0</v>
      </c>
      <c r="BM350" s="149">
        <f t="shared" si="1015"/>
        <v>0</v>
      </c>
      <c r="BN350" s="149">
        <f t="shared" si="1015"/>
        <v>0</v>
      </c>
      <c r="BO350" s="149">
        <f t="shared" si="1015"/>
        <v>0</v>
      </c>
      <c r="BP350" s="149">
        <f t="shared" si="1015"/>
        <v>0</v>
      </c>
      <c r="BQ350" s="149">
        <f t="shared" si="1015"/>
        <v>0</v>
      </c>
      <c r="BR350" s="149">
        <f t="shared" si="1015"/>
        <v>0</v>
      </c>
      <c r="BS350" s="149">
        <f t="shared" si="1015"/>
        <v>0</v>
      </c>
      <c r="BT350" s="149">
        <f t="shared" si="1015"/>
        <v>0</v>
      </c>
      <c r="BU350" s="149">
        <f t="shared" si="1015"/>
        <v>0</v>
      </c>
      <c r="BV350" s="149">
        <f t="shared" si="1015"/>
        <v>0</v>
      </c>
      <c r="BW350" s="149">
        <f t="shared" si="1015"/>
        <v>0</v>
      </c>
      <c r="BX350" s="149">
        <f t="shared" si="1015"/>
        <v>0</v>
      </c>
      <c r="BY350" s="149">
        <f t="shared" si="1015"/>
        <v>0</v>
      </c>
      <c r="BZ350" s="149">
        <f t="shared" si="1015"/>
        <v>0</v>
      </c>
      <c r="CA350" s="149">
        <f t="shared" si="1015"/>
        <v>0</v>
      </c>
      <c r="CB350" s="149">
        <f t="shared" si="1015"/>
        <v>0</v>
      </c>
      <c r="CC350" s="149">
        <f t="shared" si="1015"/>
        <v>0</v>
      </c>
      <c r="CD350" s="149">
        <f t="shared" si="1015"/>
        <v>0</v>
      </c>
      <c r="CE350" s="149">
        <f t="shared" si="1015"/>
        <v>0</v>
      </c>
      <c r="CF350" s="149">
        <f t="shared" si="1015"/>
        <v>0</v>
      </c>
      <c r="CG350" s="149">
        <f t="shared" ref="CG350:DL350" si="1016">ISNUMBER(MATCH(CG$14,$E350:$K350,0))*$D350*CG202</f>
        <v>0</v>
      </c>
      <c r="CH350" s="149">
        <f t="shared" si="1016"/>
        <v>0</v>
      </c>
      <c r="CI350" s="149">
        <f t="shared" si="1016"/>
        <v>0</v>
      </c>
      <c r="CJ350" s="149">
        <f t="shared" si="1016"/>
        <v>0</v>
      </c>
      <c r="CK350" s="149">
        <f t="shared" si="1016"/>
        <v>0</v>
      </c>
      <c r="CL350" s="149">
        <f t="shared" si="1016"/>
        <v>0</v>
      </c>
      <c r="CM350" s="149">
        <f t="shared" si="1016"/>
        <v>0</v>
      </c>
      <c r="CN350" s="149">
        <f t="shared" si="1016"/>
        <v>0</v>
      </c>
      <c r="CO350" s="149">
        <f t="shared" si="1016"/>
        <v>0</v>
      </c>
      <c r="CP350" s="149">
        <f t="shared" si="1016"/>
        <v>0</v>
      </c>
      <c r="CQ350" s="149">
        <f t="shared" si="1016"/>
        <v>0</v>
      </c>
      <c r="CR350" s="149">
        <f t="shared" si="1016"/>
        <v>0</v>
      </c>
      <c r="CS350" s="149">
        <f t="shared" si="1016"/>
        <v>0</v>
      </c>
      <c r="CT350" s="149">
        <f t="shared" si="1016"/>
        <v>0</v>
      </c>
      <c r="CU350" s="149">
        <f t="shared" si="1016"/>
        <v>0</v>
      </c>
      <c r="CV350" s="149">
        <f t="shared" si="1016"/>
        <v>0</v>
      </c>
      <c r="CW350" s="149">
        <f t="shared" si="1016"/>
        <v>0</v>
      </c>
      <c r="CX350" s="149">
        <f t="shared" si="1016"/>
        <v>0</v>
      </c>
      <c r="CY350" s="149">
        <f t="shared" si="1016"/>
        <v>0</v>
      </c>
      <c r="CZ350" s="149">
        <f t="shared" si="1016"/>
        <v>0</v>
      </c>
      <c r="DA350" s="149">
        <f t="shared" si="1016"/>
        <v>0</v>
      </c>
      <c r="DB350" s="149">
        <f t="shared" si="1016"/>
        <v>0</v>
      </c>
      <c r="DC350" s="149">
        <f t="shared" si="1016"/>
        <v>0</v>
      </c>
      <c r="DD350" s="149">
        <f t="shared" si="1016"/>
        <v>0</v>
      </c>
      <c r="DE350" s="149">
        <f t="shared" si="1016"/>
        <v>0</v>
      </c>
      <c r="DF350" s="149">
        <f t="shared" si="1016"/>
        <v>0</v>
      </c>
      <c r="DG350" s="149">
        <f t="shared" si="1016"/>
        <v>0</v>
      </c>
      <c r="DH350" s="149">
        <f t="shared" si="1016"/>
        <v>0</v>
      </c>
      <c r="DI350" s="149">
        <f t="shared" si="1016"/>
        <v>0</v>
      </c>
      <c r="DJ350" s="149">
        <f t="shared" si="1016"/>
        <v>0</v>
      </c>
      <c r="DK350" s="149">
        <f t="shared" si="1016"/>
        <v>0</v>
      </c>
      <c r="DL350" s="149">
        <f t="shared" si="1016"/>
        <v>0</v>
      </c>
      <c r="DM350" s="149">
        <f t="shared" ref="DM350:EV350" si="1017">ISNUMBER(MATCH(DM$14,$E350:$K350,0))*$D350*DM202</f>
        <v>0</v>
      </c>
      <c r="DN350" s="149">
        <f t="shared" si="1017"/>
        <v>0</v>
      </c>
      <c r="DO350" s="149">
        <f t="shared" si="1017"/>
        <v>0</v>
      </c>
      <c r="DP350" s="149">
        <f t="shared" si="1017"/>
        <v>0</v>
      </c>
      <c r="DQ350" s="149">
        <f t="shared" si="1017"/>
        <v>0</v>
      </c>
      <c r="DR350" s="149">
        <f t="shared" si="1017"/>
        <v>0</v>
      </c>
      <c r="DS350" s="149">
        <f t="shared" si="1017"/>
        <v>0</v>
      </c>
      <c r="DT350" s="149">
        <f t="shared" si="1017"/>
        <v>0</v>
      </c>
      <c r="DU350" s="149">
        <f t="shared" si="1017"/>
        <v>0</v>
      </c>
      <c r="DV350" s="149">
        <f t="shared" si="1017"/>
        <v>0</v>
      </c>
      <c r="DW350" s="149">
        <f t="shared" si="1017"/>
        <v>0</v>
      </c>
      <c r="DX350" s="149">
        <f t="shared" si="1017"/>
        <v>0</v>
      </c>
      <c r="DY350" s="149">
        <f t="shared" si="1017"/>
        <v>0</v>
      </c>
      <c r="DZ350" s="149">
        <f t="shared" si="1017"/>
        <v>0</v>
      </c>
      <c r="EA350" s="149">
        <f t="shared" si="1017"/>
        <v>0</v>
      </c>
      <c r="EB350" s="149">
        <f t="shared" si="1017"/>
        <v>0</v>
      </c>
      <c r="EC350" s="149">
        <f t="shared" si="1017"/>
        <v>0</v>
      </c>
      <c r="ED350" s="149">
        <f t="shared" si="1017"/>
        <v>0</v>
      </c>
      <c r="EE350" s="149">
        <f t="shared" si="1017"/>
        <v>0</v>
      </c>
      <c r="EF350" s="149">
        <f t="shared" si="1017"/>
        <v>0</v>
      </c>
      <c r="EG350" s="149">
        <f t="shared" si="1017"/>
        <v>0</v>
      </c>
      <c r="EH350" s="149">
        <f t="shared" si="1017"/>
        <v>0</v>
      </c>
      <c r="EI350" s="149">
        <f t="shared" si="1017"/>
        <v>0</v>
      </c>
      <c r="EJ350" s="149">
        <f t="shared" si="1017"/>
        <v>0</v>
      </c>
      <c r="EK350" s="149">
        <f t="shared" si="1017"/>
        <v>0</v>
      </c>
      <c r="EL350" s="149">
        <f t="shared" si="1017"/>
        <v>0</v>
      </c>
      <c r="EM350" s="149">
        <f t="shared" si="1017"/>
        <v>0</v>
      </c>
      <c r="EN350" s="149">
        <f t="shared" si="1017"/>
        <v>0</v>
      </c>
      <c r="EO350" s="149">
        <f t="shared" si="1017"/>
        <v>0</v>
      </c>
      <c r="EP350" s="149">
        <f t="shared" si="1017"/>
        <v>0</v>
      </c>
      <c r="EQ350" s="149">
        <f t="shared" si="1017"/>
        <v>0</v>
      </c>
      <c r="ER350" s="149">
        <f t="shared" si="1017"/>
        <v>0</v>
      </c>
      <c r="ES350" s="149">
        <f t="shared" si="1017"/>
        <v>0</v>
      </c>
      <c r="ET350" s="149">
        <f t="shared" si="1017"/>
        <v>0</v>
      </c>
      <c r="EU350" s="149">
        <f t="shared" si="1017"/>
        <v>0</v>
      </c>
      <c r="EV350" s="149">
        <f t="shared" si="1017"/>
        <v>0</v>
      </c>
      <c r="EW350" s="149">
        <f t="shared" ref="EW350:FB350" si="1018">ISNUMBER(MATCH(EW$14,$E350:$K350,0))*$D350*EW202</f>
        <v>0</v>
      </c>
      <c r="EX350" s="149">
        <f t="shared" si="1018"/>
        <v>0</v>
      </c>
      <c r="EY350" s="149">
        <f t="shared" si="1018"/>
        <v>0</v>
      </c>
      <c r="EZ350" s="149">
        <f t="shared" si="1018"/>
        <v>0</v>
      </c>
      <c r="FA350" s="149">
        <f t="shared" si="1018"/>
        <v>0</v>
      </c>
      <c r="FB350" s="149">
        <f t="shared" si="1018"/>
        <v>0</v>
      </c>
    </row>
    <row r="351" spans="3:158" ht="11.25" hidden="1" customHeight="1" outlineLevel="1" x14ac:dyDescent="0.2">
      <c r="C351" s="294">
        <v>39</v>
      </c>
      <c r="D351" s="226">
        <f t="shared" si="819"/>
        <v>1</v>
      </c>
      <c r="E351" s="289">
        <f t="shared" si="820"/>
        <v>43404</v>
      </c>
      <c r="F351" s="151">
        <f t="shared" si="923"/>
        <v>44012</v>
      </c>
      <c r="G351" s="151">
        <f t="shared" si="924"/>
        <v>44620</v>
      </c>
      <c r="H351" s="151">
        <f t="shared" si="925"/>
        <v>45230</v>
      </c>
      <c r="I351" s="151">
        <f t="shared" si="926"/>
        <v>45838</v>
      </c>
      <c r="J351" s="151">
        <f t="shared" si="927"/>
        <v>46446</v>
      </c>
      <c r="K351" s="151">
        <f t="shared" si="928"/>
        <v>47057</v>
      </c>
      <c r="S351" s="186"/>
      <c r="U351" s="149">
        <f t="shared" ref="U351:AZ351" si="1019">ISNUMBER(MATCH(U$14,$E351:$K351,0))*$D351*U203</f>
        <v>0</v>
      </c>
      <c r="V351" s="149">
        <f t="shared" si="1019"/>
        <v>0</v>
      </c>
      <c r="W351" s="149">
        <f t="shared" si="1019"/>
        <v>0</v>
      </c>
      <c r="X351" s="149">
        <f t="shared" si="1019"/>
        <v>0</v>
      </c>
      <c r="Y351" s="149">
        <f t="shared" si="1019"/>
        <v>0</v>
      </c>
      <c r="Z351" s="149">
        <f t="shared" si="1019"/>
        <v>0</v>
      </c>
      <c r="AA351" s="149">
        <f t="shared" si="1019"/>
        <v>0</v>
      </c>
      <c r="AB351" s="149">
        <f t="shared" si="1019"/>
        <v>0</v>
      </c>
      <c r="AC351" s="149">
        <f t="shared" si="1019"/>
        <v>0</v>
      </c>
      <c r="AD351" s="149">
        <f t="shared" si="1019"/>
        <v>0</v>
      </c>
      <c r="AE351" s="149">
        <f t="shared" si="1019"/>
        <v>0</v>
      </c>
      <c r="AF351" s="149">
        <f t="shared" si="1019"/>
        <v>0</v>
      </c>
      <c r="AG351" s="149">
        <f t="shared" si="1019"/>
        <v>0</v>
      </c>
      <c r="AH351" s="149">
        <f t="shared" si="1019"/>
        <v>0</v>
      </c>
      <c r="AI351" s="149">
        <f t="shared" si="1019"/>
        <v>0</v>
      </c>
      <c r="AJ351" s="149">
        <f t="shared" si="1019"/>
        <v>0</v>
      </c>
      <c r="AK351" s="149">
        <f t="shared" si="1019"/>
        <v>0</v>
      </c>
      <c r="AL351" s="149">
        <f t="shared" si="1019"/>
        <v>0</v>
      </c>
      <c r="AM351" s="149">
        <f t="shared" si="1019"/>
        <v>0</v>
      </c>
      <c r="AN351" s="149">
        <f t="shared" si="1019"/>
        <v>0</v>
      </c>
      <c r="AO351" s="149">
        <f t="shared" si="1019"/>
        <v>0</v>
      </c>
      <c r="AP351" s="149">
        <f t="shared" si="1019"/>
        <v>0</v>
      </c>
      <c r="AQ351" s="149">
        <f t="shared" si="1019"/>
        <v>0</v>
      </c>
      <c r="AR351" s="149">
        <f t="shared" si="1019"/>
        <v>0</v>
      </c>
      <c r="AS351" s="149">
        <f t="shared" si="1019"/>
        <v>0</v>
      </c>
      <c r="AT351" s="149">
        <f t="shared" si="1019"/>
        <v>0</v>
      </c>
      <c r="AU351" s="149">
        <f t="shared" si="1019"/>
        <v>0</v>
      </c>
      <c r="AV351" s="149">
        <f t="shared" si="1019"/>
        <v>0</v>
      </c>
      <c r="AW351" s="149">
        <f t="shared" si="1019"/>
        <v>0</v>
      </c>
      <c r="AX351" s="149">
        <f t="shared" si="1019"/>
        <v>0</v>
      </c>
      <c r="AY351" s="149">
        <f t="shared" si="1019"/>
        <v>0</v>
      </c>
      <c r="AZ351" s="149">
        <f t="shared" si="1019"/>
        <v>0</v>
      </c>
      <c r="BA351" s="149">
        <f t="shared" ref="BA351:CF351" si="1020">ISNUMBER(MATCH(BA$14,$E351:$K351,0))*$D351*BA203</f>
        <v>0</v>
      </c>
      <c r="BB351" s="149">
        <f t="shared" si="1020"/>
        <v>0</v>
      </c>
      <c r="BC351" s="149">
        <f t="shared" si="1020"/>
        <v>0</v>
      </c>
      <c r="BD351" s="149">
        <f t="shared" si="1020"/>
        <v>0</v>
      </c>
      <c r="BE351" s="149">
        <f t="shared" si="1020"/>
        <v>0</v>
      </c>
      <c r="BF351" s="149">
        <f t="shared" si="1020"/>
        <v>0</v>
      </c>
      <c r="BG351" s="149">
        <f t="shared" si="1020"/>
        <v>0</v>
      </c>
      <c r="BH351" s="149">
        <f t="shared" si="1020"/>
        <v>0</v>
      </c>
      <c r="BI351" s="149">
        <f t="shared" si="1020"/>
        <v>0</v>
      </c>
      <c r="BJ351" s="149">
        <f t="shared" si="1020"/>
        <v>0</v>
      </c>
      <c r="BK351" s="149">
        <f t="shared" si="1020"/>
        <v>0</v>
      </c>
      <c r="BL351" s="149">
        <f t="shared" si="1020"/>
        <v>0</v>
      </c>
      <c r="BM351" s="149">
        <f t="shared" si="1020"/>
        <v>0</v>
      </c>
      <c r="BN351" s="149">
        <f t="shared" si="1020"/>
        <v>0</v>
      </c>
      <c r="BO351" s="149">
        <f t="shared" si="1020"/>
        <v>0</v>
      </c>
      <c r="BP351" s="149">
        <f t="shared" si="1020"/>
        <v>0</v>
      </c>
      <c r="BQ351" s="149">
        <f t="shared" si="1020"/>
        <v>0</v>
      </c>
      <c r="BR351" s="149">
        <f t="shared" si="1020"/>
        <v>0</v>
      </c>
      <c r="BS351" s="149">
        <f t="shared" si="1020"/>
        <v>0</v>
      </c>
      <c r="BT351" s="149">
        <f t="shared" si="1020"/>
        <v>0</v>
      </c>
      <c r="BU351" s="149">
        <f t="shared" si="1020"/>
        <v>0</v>
      </c>
      <c r="BV351" s="149">
        <f t="shared" si="1020"/>
        <v>0</v>
      </c>
      <c r="BW351" s="149">
        <f t="shared" si="1020"/>
        <v>0</v>
      </c>
      <c r="BX351" s="149">
        <f t="shared" si="1020"/>
        <v>0</v>
      </c>
      <c r="BY351" s="149">
        <f t="shared" si="1020"/>
        <v>0</v>
      </c>
      <c r="BZ351" s="149">
        <f t="shared" si="1020"/>
        <v>0</v>
      </c>
      <c r="CA351" s="149">
        <f t="shared" si="1020"/>
        <v>0</v>
      </c>
      <c r="CB351" s="149">
        <f t="shared" si="1020"/>
        <v>0</v>
      </c>
      <c r="CC351" s="149">
        <f t="shared" si="1020"/>
        <v>0</v>
      </c>
      <c r="CD351" s="149">
        <f t="shared" si="1020"/>
        <v>0</v>
      </c>
      <c r="CE351" s="149">
        <f t="shared" si="1020"/>
        <v>0</v>
      </c>
      <c r="CF351" s="149">
        <f t="shared" si="1020"/>
        <v>0</v>
      </c>
      <c r="CG351" s="149">
        <f t="shared" ref="CG351:DL351" si="1021">ISNUMBER(MATCH(CG$14,$E351:$K351,0))*$D351*CG203</f>
        <v>0</v>
      </c>
      <c r="CH351" s="149">
        <f t="shared" si="1021"/>
        <v>0</v>
      </c>
      <c r="CI351" s="149">
        <f t="shared" si="1021"/>
        <v>0</v>
      </c>
      <c r="CJ351" s="149">
        <f t="shared" si="1021"/>
        <v>0</v>
      </c>
      <c r="CK351" s="149">
        <f t="shared" si="1021"/>
        <v>0</v>
      </c>
      <c r="CL351" s="149">
        <f t="shared" si="1021"/>
        <v>0</v>
      </c>
      <c r="CM351" s="149">
        <f t="shared" si="1021"/>
        <v>0</v>
      </c>
      <c r="CN351" s="149">
        <f t="shared" si="1021"/>
        <v>0</v>
      </c>
      <c r="CO351" s="149">
        <f t="shared" si="1021"/>
        <v>0</v>
      </c>
      <c r="CP351" s="149">
        <f t="shared" si="1021"/>
        <v>0</v>
      </c>
      <c r="CQ351" s="149">
        <f t="shared" si="1021"/>
        <v>0</v>
      </c>
      <c r="CR351" s="149">
        <f t="shared" si="1021"/>
        <v>0</v>
      </c>
      <c r="CS351" s="149">
        <f t="shared" si="1021"/>
        <v>0</v>
      </c>
      <c r="CT351" s="149">
        <f t="shared" si="1021"/>
        <v>0</v>
      </c>
      <c r="CU351" s="149">
        <f t="shared" si="1021"/>
        <v>0</v>
      </c>
      <c r="CV351" s="149">
        <f t="shared" si="1021"/>
        <v>0</v>
      </c>
      <c r="CW351" s="149">
        <f t="shared" si="1021"/>
        <v>0</v>
      </c>
      <c r="CX351" s="149">
        <f t="shared" si="1021"/>
        <v>0</v>
      </c>
      <c r="CY351" s="149">
        <f t="shared" si="1021"/>
        <v>0</v>
      </c>
      <c r="CZ351" s="149">
        <f t="shared" si="1021"/>
        <v>0</v>
      </c>
      <c r="DA351" s="149">
        <f t="shared" si="1021"/>
        <v>0</v>
      </c>
      <c r="DB351" s="149">
        <f t="shared" si="1021"/>
        <v>0</v>
      </c>
      <c r="DC351" s="149">
        <f t="shared" si="1021"/>
        <v>0</v>
      </c>
      <c r="DD351" s="149">
        <f t="shared" si="1021"/>
        <v>0</v>
      </c>
      <c r="DE351" s="149">
        <f t="shared" si="1021"/>
        <v>0</v>
      </c>
      <c r="DF351" s="149">
        <f t="shared" si="1021"/>
        <v>0</v>
      </c>
      <c r="DG351" s="149">
        <f t="shared" si="1021"/>
        <v>0</v>
      </c>
      <c r="DH351" s="149">
        <f t="shared" si="1021"/>
        <v>0</v>
      </c>
      <c r="DI351" s="149">
        <f t="shared" si="1021"/>
        <v>0</v>
      </c>
      <c r="DJ351" s="149">
        <f t="shared" si="1021"/>
        <v>0</v>
      </c>
      <c r="DK351" s="149">
        <f t="shared" si="1021"/>
        <v>0</v>
      </c>
      <c r="DL351" s="149">
        <f t="shared" si="1021"/>
        <v>0</v>
      </c>
      <c r="DM351" s="149">
        <f t="shared" ref="DM351:EV351" si="1022">ISNUMBER(MATCH(DM$14,$E351:$K351,0))*$D351*DM203</f>
        <v>0</v>
      </c>
      <c r="DN351" s="149">
        <f t="shared" si="1022"/>
        <v>0</v>
      </c>
      <c r="DO351" s="149">
        <f t="shared" si="1022"/>
        <v>0</v>
      </c>
      <c r="DP351" s="149">
        <f t="shared" si="1022"/>
        <v>0</v>
      </c>
      <c r="DQ351" s="149">
        <f t="shared" si="1022"/>
        <v>0</v>
      </c>
      <c r="DR351" s="149">
        <f t="shared" si="1022"/>
        <v>0</v>
      </c>
      <c r="DS351" s="149">
        <f t="shared" si="1022"/>
        <v>0</v>
      </c>
      <c r="DT351" s="149">
        <f t="shared" si="1022"/>
        <v>0</v>
      </c>
      <c r="DU351" s="149">
        <f t="shared" si="1022"/>
        <v>0</v>
      </c>
      <c r="DV351" s="149">
        <f t="shared" si="1022"/>
        <v>0</v>
      </c>
      <c r="DW351" s="149">
        <f t="shared" si="1022"/>
        <v>0</v>
      </c>
      <c r="DX351" s="149">
        <f t="shared" si="1022"/>
        <v>0</v>
      </c>
      <c r="DY351" s="149">
        <f t="shared" si="1022"/>
        <v>0</v>
      </c>
      <c r="DZ351" s="149">
        <f t="shared" si="1022"/>
        <v>0</v>
      </c>
      <c r="EA351" s="149">
        <f t="shared" si="1022"/>
        <v>0</v>
      </c>
      <c r="EB351" s="149">
        <f t="shared" si="1022"/>
        <v>0</v>
      </c>
      <c r="EC351" s="149">
        <f t="shared" si="1022"/>
        <v>0</v>
      </c>
      <c r="ED351" s="149">
        <f t="shared" si="1022"/>
        <v>0</v>
      </c>
      <c r="EE351" s="149">
        <f t="shared" si="1022"/>
        <v>0</v>
      </c>
      <c r="EF351" s="149">
        <f t="shared" si="1022"/>
        <v>0</v>
      </c>
      <c r="EG351" s="149">
        <f t="shared" si="1022"/>
        <v>0</v>
      </c>
      <c r="EH351" s="149">
        <f t="shared" si="1022"/>
        <v>0</v>
      </c>
      <c r="EI351" s="149">
        <f t="shared" si="1022"/>
        <v>0</v>
      </c>
      <c r="EJ351" s="149">
        <f t="shared" si="1022"/>
        <v>0</v>
      </c>
      <c r="EK351" s="149">
        <f t="shared" si="1022"/>
        <v>0</v>
      </c>
      <c r="EL351" s="149">
        <f t="shared" si="1022"/>
        <v>0</v>
      </c>
      <c r="EM351" s="149">
        <f t="shared" si="1022"/>
        <v>0</v>
      </c>
      <c r="EN351" s="149">
        <f t="shared" si="1022"/>
        <v>0</v>
      </c>
      <c r="EO351" s="149">
        <f t="shared" si="1022"/>
        <v>0</v>
      </c>
      <c r="EP351" s="149">
        <f t="shared" si="1022"/>
        <v>0</v>
      </c>
      <c r="EQ351" s="149">
        <f t="shared" si="1022"/>
        <v>0</v>
      </c>
      <c r="ER351" s="149">
        <f t="shared" si="1022"/>
        <v>0</v>
      </c>
      <c r="ES351" s="149">
        <f t="shared" si="1022"/>
        <v>0</v>
      </c>
      <c r="ET351" s="149">
        <f t="shared" si="1022"/>
        <v>0</v>
      </c>
      <c r="EU351" s="149">
        <f t="shared" si="1022"/>
        <v>0</v>
      </c>
      <c r="EV351" s="149">
        <f t="shared" si="1022"/>
        <v>0</v>
      </c>
      <c r="EW351" s="149">
        <f t="shared" ref="EW351:FB351" si="1023">ISNUMBER(MATCH(EW$14,$E351:$K351,0))*$D351*EW203</f>
        <v>0</v>
      </c>
      <c r="EX351" s="149">
        <f t="shared" si="1023"/>
        <v>0</v>
      </c>
      <c r="EY351" s="149">
        <f t="shared" si="1023"/>
        <v>0</v>
      </c>
      <c r="EZ351" s="149">
        <f t="shared" si="1023"/>
        <v>0</v>
      </c>
      <c r="FA351" s="149">
        <f t="shared" si="1023"/>
        <v>0</v>
      </c>
      <c r="FB351" s="149">
        <f t="shared" si="1023"/>
        <v>0</v>
      </c>
    </row>
    <row r="352" spans="3:158" ht="11.25" hidden="1" customHeight="1" outlineLevel="1" x14ac:dyDescent="0.2">
      <c r="C352" s="294">
        <v>40</v>
      </c>
      <c r="D352" s="226">
        <f t="shared" si="819"/>
        <v>1</v>
      </c>
      <c r="E352" s="289">
        <f t="shared" si="820"/>
        <v>43404</v>
      </c>
      <c r="F352" s="151">
        <f t="shared" si="923"/>
        <v>44012</v>
      </c>
      <c r="G352" s="151">
        <f t="shared" si="924"/>
        <v>44620</v>
      </c>
      <c r="H352" s="151">
        <f t="shared" si="925"/>
        <v>45230</v>
      </c>
      <c r="I352" s="151">
        <f t="shared" si="926"/>
        <v>45838</v>
      </c>
      <c r="J352" s="151">
        <f t="shared" si="927"/>
        <v>46446</v>
      </c>
      <c r="K352" s="151">
        <f t="shared" si="928"/>
        <v>47057</v>
      </c>
      <c r="S352" s="186"/>
      <c r="U352" s="149">
        <f t="shared" ref="U352:AZ352" si="1024">ISNUMBER(MATCH(U$14,$E352:$K352,0))*$D352*U204</f>
        <v>0</v>
      </c>
      <c r="V352" s="149">
        <f t="shared" si="1024"/>
        <v>0</v>
      </c>
      <c r="W352" s="149">
        <f t="shared" si="1024"/>
        <v>0</v>
      </c>
      <c r="X352" s="149">
        <f t="shared" si="1024"/>
        <v>0</v>
      </c>
      <c r="Y352" s="149">
        <f t="shared" si="1024"/>
        <v>0</v>
      </c>
      <c r="Z352" s="149">
        <f t="shared" si="1024"/>
        <v>0</v>
      </c>
      <c r="AA352" s="149">
        <f t="shared" si="1024"/>
        <v>0</v>
      </c>
      <c r="AB352" s="149">
        <f t="shared" si="1024"/>
        <v>0</v>
      </c>
      <c r="AC352" s="149">
        <f t="shared" si="1024"/>
        <v>0</v>
      </c>
      <c r="AD352" s="149">
        <f t="shared" si="1024"/>
        <v>0</v>
      </c>
      <c r="AE352" s="149">
        <f t="shared" si="1024"/>
        <v>0</v>
      </c>
      <c r="AF352" s="149">
        <f t="shared" si="1024"/>
        <v>0</v>
      </c>
      <c r="AG352" s="149">
        <f t="shared" si="1024"/>
        <v>0</v>
      </c>
      <c r="AH352" s="149">
        <f t="shared" si="1024"/>
        <v>0</v>
      </c>
      <c r="AI352" s="149">
        <f t="shared" si="1024"/>
        <v>0</v>
      </c>
      <c r="AJ352" s="149">
        <f t="shared" si="1024"/>
        <v>0</v>
      </c>
      <c r="AK352" s="149">
        <f t="shared" si="1024"/>
        <v>0</v>
      </c>
      <c r="AL352" s="149">
        <f t="shared" si="1024"/>
        <v>0</v>
      </c>
      <c r="AM352" s="149">
        <f t="shared" si="1024"/>
        <v>0</v>
      </c>
      <c r="AN352" s="149">
        <f t="shared" si="1024"/>
        <v>0</v>
      </c>
      <c r="AO352" s="149">
        <f t="shared" si="1024"/>
        <v>0</v>
      </c>
      <c r="AP352" s="149">
        <f t="shared" si="1024"/>
        <v>0</v>
      </c>
      <c r="AQ352" s="149">
        <f t="shared" si="1024"/>
        <v>0</v>
      </c>
      <c r="AR352" s="149">
        <f t="shared" si="1024"/>
        <v>0</v>
      </c>
      <c r="AS352" s="149">
        <f t="shared" si="1024"/>
        <v>0</v>
      </c>
      <c r="AT352" s="149">
        <f t="shared" si="1024"/>
        <v>0</v>
      </c>
      <c r="AU352" s="149">
        <f t="shared" si="1024"/>
        <v>0</v>
      </c>
      <c r="AV352" s="149">
        <f t="shared" si="1024"/>
        <v>0</v>
      </c>
      <c r="AW352" s="149">
        <f t="shared" si="1024"/>
        <v>0</v>
      </c>
      <c r="AX352" s="149">
        <f t="shared" si="1024"/>
        <v>0</v>
      </c>
      <c r="AY352" s="149">
        <f t="shared" si="1024"/>
        <v>0</v>
      </c>
      <c r="AZ352" s="149">
        <f t="shared" si="1024"/>
        <v>0</v>
      </c>
      <c r="BA352" s="149">
        <f t="shared" ref="BA352:CF352" si="1025">ISNUMBER(MATCH(BA$14,$E352:$K352,0))*$D352*BA204</f>
        <v>0</v>
      </c>
      <c r="BB352" s="149">
        <f t="shared" si="1025"/>
        <v>0</v>
      </c>
      <c r="BC352" s="149">
        <f t="shared" si="1025"/>
        <v>0</v>
      </c>
      <c r="BD352" s="149">
        <f t="shared" si="1025"/>
        <v>0</v>
      </c>
      <c r="BE352" s="149">
        <f t="shared" si="1025"/>
        <v>0</v>
      </c>
      <c r="BF352" s="149">
        <f t="shared" si="1025"/>
        <v>0</v>
      </c>
      <c r="BG352" s="149">
        <f t="shared" si="1025"/>
        <v>0</v>
      </c>
      <c r="BH352" s="149">
        <f t="shared" si="1025"/>
        <v>0</v>
      </c>
      <c r="BI352" s="149">
        <f t="shared" si="1025"/>
        <v>0</v>
      </c>
      <c r="BJ352" s="149">
        <f t="shared" si="1025"/>
        <v>0</v>
      </c>
      <c r="BK352" s="149">
        <f t="shared" si="1025"/>
        <v>0</v>
      </c>
      <c r="BL352" s="149">
        <f t="shared" si="1025"/>
        <v>0</v>
      </c>
      <c r="BM352" s="149">
        <f t="shared" si="1025"/>
        <v>0</v>
      </c>
      <c r="BN352" s="149">
        <f t="shared" si="1025"/>
        <v>0</v>
      </c>
      <c r="BO352" s="149">
        <f t="shared" si="1025"/>
        <v>0</v>
      </c>
      <c r="BP352" s="149">
        <f t="shared" si="1025"/>
        <v>0</v>
      </c>
      <c r="BQ352" s="149">
        <f t="shared" si="1025"/>
        <v>0</v>
      </c>
      <c r="BR352" s="149">
        <f t="shared" si="1025"/>
        <v>0</v>
      </c>
      <c r="BS352" s="149">
        <f t="shared" si="1025"/>
        <v>0</v>
      </c>
      <c r="BT352" s="149">
        <f t="shared" si="1025"/>
        <v>0</v>
      </c>
      <c r="BU352" s="149">
        <f t="shared" si="1025"/>
        <v>0</v>
      </c>
      <c r="BV352" s="149">
        <f t="shared" si="1025"/>
        <v>0</v>
      </c>
      <c r="BW352" s="149">
        <f t="shared" si="1025"/>
        <v>0</v>
      </c>
      <c r="BX352" s="149">
        <f t="shared" si="1025"/>
        <v>0</v>
      </c>
      <c r="BY352" s="149">
        <f t="shared" si="1025"/>
        <v>0</v>
      </c>
      <c r="BZ352" s="149">
        <f t="shared" si="1025"/>
        <v>0</v>
      </c>
      <c r="CA352" s="149">
        <f t="shared" si="1025"/>
        <v>0</v>
      </c>
      <c r="CB352" s="149">
        <f t="shared" si="1025"/>
        <v>0</v>
      </c>
      <c r="CC352" s="149">
        <f t="shared" si="1025"/>
        <v>0</v>
      </c>
      <c r="CD352" s="149">
        <f t="shared" si="1025"/>
        <v>0</v>
      </c>
      <c r="CE352" s="149">
        <f t="shared" si="1025"/>
        <v>0</v>
      </c>
      <c r="CF352" s="149">
        <f t="shared" si="1025"/>
        <v>0</v>
      </c>
      <c r="CG352" s="149">
        <f t="shared" ref="CG352:DL352" si="1026">ISNUMBER(MATCH(CG$14,$E352:$K352,0))*$D352*CG204</f>
        <v>0</v>
      </c>
      <c r="CH352" s="149">
        <f t="shared" si="1026"/>
        <v>0</v>
      </c>
      <c r="CI352" s="149">
        <f t="shared" si="1026"/>
        <v>0</v>
      </c>
      <c r="CJ352" s="149">
        <f t="shared" si="1026"/>
        <v>0</v>
      </c>
      <c r="CK352" s="149">
        <f t="shared" si="1026"/>
        <v>0</v>
      </c>
      <c r="CL352" s="149">
        <f t="shared" si="1026"/>
        <v>0</v>
      </c>
      <c r="CM352" s="149">
        <f t="shared" si="1026"/>
        <v>0</v>
      </c>
      <c r="CN352" s="149">
        <f t="shared" si="1026"/>
        <v>0</v>
      </c>
      <c r="CO352" s="149">
        <f t="shared" si="1026"/>
        <v>0</v>
      </c>
      <c r="CP352" s="149">
        <f t="shared" si="1026"/>
        <v>0</v>
      </c>
      <c r="CQ352" s="149">
        <f t="shared" si="1026"/>
        <v>0</v>
      </c>
      <c r="CR352" s="149">
        <f t="shared" si="1026"/>
        <v>0</v>
      </c>
      <c r="CS352" s="149">
        <f t="shared" si="1026"/>
        <v>0</v>
      </c>
      <c r="CT352" s="149">
        <f t="shared" si="1026"/>
        <v>0</v>
      </c>
      <c r="CU352" s="149">
        <f t="shared" si="1026"/>
        <v>0</v>
      </c>
      <c r="CV352" s="149">
        <f t="shared" si="1026"/>
        <v>0</v>
      </c>
      <c r="CW352" s="149">
        <f t="shared" si="1026"/>
        <v>0</v>
      </c>
      <c r="CX352" s="149">
        <f t="shared" si="1026"/>
        <v>0</v>
      </c>
      <c r="CY352" s="149">
        <f t="shared" si="1026"/>
        <v>0</v>
      </c>
      <c r="CZ352" s="149">
        <f t="shared" si="1026"/>
        <v>0</v>
      </c>
      <c r="DA352" s="149">
        <f t="shared" si="1026"/>
        <v>0</v>
      </c>
      <c r="DB352" s="149">
        <f t="shared" si="1026"/>
        <v>0</v>
      </c>
      <c r="DC352" s="149">
        <f t="shared" si="1026"/>
        <v>0</v>
      </c>
      <c r="DD352" s="149">
        <f t="shared" si="1026"/>
        <v>0</v>
      </c>
      <c r="DE352" s="149">
        <f t="shared" si="1026"/>
        <v>0</v>
      </c>
      <c r="DF352" s="149">
        <f t="shared" si="1026"/>
        <v>0</v>
      </c>
      <c r="DG352" s="149">
        <f t="shared" si="1026"/>
        <v>0</v>
      </c>
      <c r="DH352" s="149">
        <f t="shared" si="1026"/>
        <v>0</v>
      </c>
      <c r="DI352" s="149">
        <f t="shared" si="1026"/>
        <v>0</v>
      </c>
      <c r="DJ352" s="149">
        <f t="shared" si="1026"/>
        <v>0</v>
      </c>
      <c r="DK352" s="149">
        <f t="shared" si="1026"/>
        <v>0</v>
      </c>
      <c r="DL352" s="149">
        <f t="shared" si="1026"/>
        <v>0</v>
      </c>
      <c r="DM352" s="149">
        <f t="shared" ref="DM352:EV352" si="1027">ISNUMBER(MATCH(DM$14,$E352:$K352,0))*$D352*DM204</f>
        <v>0</v>
      </c>
      <c r="DN352" s="149">
        <f t="shared" si="1027"/>
        <v>0</v>
      </c>
      <c r="DO352" s="149">
        <f t="shared" si="1027"/>
        <v>0</v>
      </c>
      <c r="DP352" s="149">
        <f t="shared" si="1027"/>
        <v>0</v>
      </c>
      <c r="DQ352" s="149">
        <f t="shared" si="1027"/>
        <v>0</v>
      </c>
      <c r="DR352" s="149">
        <f t="shared" si="1027"/>
        <v>0</v>
      </c>
      <c r="DS352" s="149">
        <f t="shared" si="1027"/>
        <v>0</v>
      </c>
      <c r="DT352" s="149">
        <f t="shared" si="1027"/>
        <v>0</v>
      </c>
      <c r="DU352" s="149">
        <f t="shared" si="1027"/>
        <v>0</v>
      </c>
      <c r="DV352" s="149">
        <f t="shared" si="1027"/>
        <v>0</v>
      </c>
      <c r="DW352" s="149">
        <f t="shared" si="1027"/>
        <v>0</v>
      </c>
      <c r="DX352" s="149">
        <f t="shared" si="1027"/>
        <v>0</v>
      </c>
      <c r="DY352" s="149">
        <f t="shared" si="1027"/>
        <v>0</v>
      </c>
      <c r="DZ352" s="149">
        <f t="shared" si="1027"/>
        <v>0</v>
      </c>
      <c r="EA352" s="149">
        <f t="shared" si="1027"/>
        <v>0</v>
      </c>
      <c r="EB352" s="149">
        <f t="shared" si="1027"/>
        <v>0</v>
      </c>
      <c r="EC352" s="149">
        <f t="shared" si="1027"/>
        <v>0</v>
      </c>
      <c r="ED352" s="149">
        <f t="shared" si="1027"/>
        <v>0</v>
      </c>
      <c r="EE352" s="149">
        <f t="shared" si="1027"/>
        <v>0</v>
      </c>
      <c r="EF352" s="149">
        <f t="shared" si="1027"/>
        <v>0</v>
      </c>
      <c r="EG352" s="149">
        <f t="shared" si="1027"/>
        <v>0</v>
      </c>
      <c r="EH352" s="149">
        <f t="shared" si="1027"/>
        <v>0</v>
      </c>
      <c r="EI352" s="149">
        <f t="shared" si="1027"/>
        <v>0</v>
      </c>
      <c r="EJ352" s="149">
        <f t="shared" si="1027"/>
        <v>0</v>
      </c>
      <c r="EK352" s="149">
        <f t="shared" si="1027"/>
        <v>0</v>
      </c>
      <c r="EL352" s="149">
        <f t="shared" si="1027"/>
        <v>0</v>
      </c>
      <c r="EM352" s="149">
        <f t="shared" si="1027"/>
        <v>0</v>
      </c>
      <c r="EN352" s="149">
        <f t="shared" si="1027"/>
        <v>0</v>
      </c>
      <c r="EO352" s="149">
        <f t="shared" si="1027"/>
        <v>0</v>
      </c>
      <c r="EP352" s="149">
        <f t="shared" si="1027"/>
        <v>0</v>
      </c>
      <c r="EQ352" s="149">
        <f t="shared" si="1027"/>
        <v>0</v>
      </c>
      <c r="ER352" s="149">
        <f t="shared" si="1027"/>
        <v>0</v>
      </c>
      <c r="ES352" s="149">
        <f t="shared" si="1027"/>
        <v>0</v>
      </c>
      <c r="ET352" s="149">
        <f t="shared" si="1027"/>
        <v>0</v>
      </c>
      <c r="EU352" s="149">
        <f t="shared" si="1027"/>
        <v>0</v>
      </c>
      <c r="EV352" s="149">
        <f t="shared" si="1027"/>
        <v>0</v>
      </c>
      <c r="EW352" s="149">
        <f t="shared" ref="EW352:FB352" si="1028">ISNUMBER(MATCH(EW$14,$E352:$K352,0))*$D352*EW204</f>
        <v>0</v>
      </c>
      <c r="EX352" s="149">
        <f t="shared" si="1028"/>
        <v>0</v>
      </c>
      <c r="EY352" s="149">
        <f t="shared" si="1028"/>
        <v>0</v>
      </c>
      <c r="EZ352" s="149">
        <f t="shared" si="1028"/>
        <v>0</v>
      </c>
      <c r="FA352" s="149">
        <f t="shared" si="1028"/>
        <v>0</v>
      </c>
      <c r="FB352" s="149">
        <f t="shared" si="1028"/>
        <v>0</v>
      </c>
    </row>
    <row r="353" spans="3:158" ht="11.25" hidden="1" customHeight="1" outlineLevel="1" x14ac:dyDescent="0.2">
      <c r="C353" s="174"/>
      <c r="D353" s="174"/>
      <c r="E353" s="174"/>
      <c r="F353" s="174"/>
      <c r="G353" s="174"/>
      <c r="H353" s="174"/>
      <c r="I353" s="174"/>
      <c r="J353" s="174"/>
      <c r="K353" s="174"/>
    </row>
    <row r="354" spans="3:158" ht="11.25" hidden="1" customHeight="1" outlineLevel="1" x14ac:dyDescent="0.2"/>
    <row r="355" spans="3:158" ht="11.25" customHeight="1" collapsed="1" x14ac:dyDescent="0.2">
      <c r="C355" s="404" t="s">
        <v>611</v>
      </c>
      <c r="D355" s="404"/>
      <c r="E355" s="404"/>
      <c r="F355" s="404"/>
      <c r="G355" s="404"/>
      <c r="H355" s="404"/>
      <c r="I355" s="404"/>
      <c r="J355" s="404"/>
      <c r="K355" s="404"/>
      <c r="L355" s="404"/>
      <c r="M355" s="404"/>
      <c r="N355" s="404"/>
      <c r="O355" s="404"/>
      <c r="P355" s="404"/>
      <c r="Q355" s="404"/>
      <c r="R355" s="404"/>
      <c r="S355" s="404"/>
      <c r="T355" s="404"/>
      <c r="U355" s="405">
        <f>SUM(U358:U490)</f>
        <v>0</v>
      </c>
      <c r="V355" s="405">
        <f t="shared" ref="V355:CG355" si="1029">SUM(V358:V490)</f>
        <v>0</v>
      </c>
      <c r="W355" s="405">
        <f t="shared" si="1029"/>
        <v>0</v>
      </c>
      <c r="X355" s="405">
        <f t="shared" si="1029"/>
        <v>0</v>
      </c>
      <c r="Y355" s="405">
        <f t="shared" si="1029"/>
        <v>0</v>
      </c>
      <c r="Z355" s="405">
        <f t="shared" si="1029"/>
        <v>0</v>
      </c>
      <c r="AA355" s="405">
        <f t="shared" si="1029"/>
        <v>0</v>
      </c>
      <c r="AB355" s="405">
        <f t="shared" si="1029"/>
        <v>0</v>
      </c>
      <c r="AC355" s="405">
        <f t="shared" si="1029"/>
        <v>0</v>
      </c>
      <c r="AD355" s="405">
        <f t="shared" si="1029"/>
        <v>0</v>
      </c>
      <c r="AE355" s="405">
        <f t="shared" si="1029"/>
        <v>0</v>
      </c>
      <c r="AF355" s="405">
        <f t="shared" si="1029"/>
        <v>0</v>
      </c>
      <c r="AG355" s="405">
        <f t="shared" si="1029"/>
        <v>0</v>
      </c>
      <c r="AH355" s="405">
        <f t="shared" si="1029"/>
        <v>0</v>
      </c>
      <c r="AI355" s="405">
        <f t="shared" si="1029"/>
        <v>0</v>
      </c>
      <c r="AJ355" s="405">
        <f t="shared" si="1029"/>
        <v>0</v>
      </c>
      <c r="AK355" s="405">
        <f t="shared" si="1029"/>
        <v>0</v>
      </c>
      <c r="AL355" s="405">
        <f t="shared" si="1029"/>
        <v>0</v>
      </c>
      <c r="AM355" s="405">
        <f t="shared" si="1029"/>
        <v>0</v>
      </c>
      <c r="AN355" s="405">
        <f t="shared" si="1029"/>
        <v>0</v>
      </c>
      <c r="AO355" s="405">
        <f t="shared" si="1029"/>
        <v>0</v>
      </c>
      <c r="AP355" s="405">
        <f t="shared" si="1029"/>
        <v>0</v>
      </c>
      <c r="AQ355" s="405">
        <f t="shared" si="1029"/>
        <v>0</v>
      </c>
      <c r="AR355" s="405">
        <f t="shared" si="1029"/>
        <v>0</v>
      </c>
      <c r="AS355" s="405">
        <f t="shared" si="1029"/>
        <v>0</v>
      </c>
      <c r="AT355" s="405">
        <f t="shared" si="1029"/>
        <v>0</v>
      </c>
      <c r="AU355" s="405">
        <f t="shared" si="1029"/>
        <v>0</v>
      </c>
      <c r="AV355" s="405">
        <f t="shared" si="1029"/>
        <v>22550.670000000002</v>
      </c>
      <c r="AW355" s="405">
        <f t="shared" si="1029"/>
        <v>22550.670000000002</v>
      </c>
      <c r="AX355" s="405">
        <f t="shared" si="1029"/>
        <v>22550.670000000002</v>
      </c>
      <c r="AY355" s="405">
        <f t="shared" si="1029"/>
        <v>22550.670000000002</v>
      </c>
      <c r="AZ355" s="405">
        <f t="shared" si="1029"/>
        <v>22550.670000000002</v>
      </c>
      <c r="BA355" s="405">
        <f t="shared" si="1029"/>
        <v>22550.670000000002</v>
      </c>
      <c r="BB355" s="405">
        <f t="shared" si="1029"/>
        <v>22550.670000000002</v>
      </c>
      <c r="BC355" s="405">
        <f t="shared" si="1029"/>
        <v>22550.670000000002</v>
      </c>
      <c r="BD355" s="405">
        <f t="shared" si="1029"/>
        <v>22550.670000000002</v>
      </c>
      <c r="BE355" s="405">
        <f t="shared" si="1029"/>
        <v>22550.670000000002</v>
      </c>
      <c r="BF355" s="405">
        <f t="shared" si="1029"/>
        <v>22550.670000000002</v>
      </c>
      <c r="BG355" s="405">
        <f t="shared" si="1029"/>
        <v>22550.670000000002</v>
      </c>
      <c r="BH355" s="405">
        <f t="shared" si="1029"/>
        <v>22550.670000000002</v>
      </c>
      <c r="BI355" s="405">
        <f t="shared" si="1029"/>
        <v>22550.670000000002</v>
      </c>
      <c r="BJ355" s="405">
        <f t="shared" si="1029"/>
        <v>22550.670000000002</v>
      </c>
      <c r="BK355" s="405">
        <f t="shared" si="1029"/>
        <v>22550.670000000002</v>
      </c>
      <c r="BL355" s="405">
        <f t="shared" si="1029"/>
        <v>22550.670000000002</v>
      </c>
      <c r="BM355" s="405">
        <f t="shared" si="1029"/>
        <v>22550.670000000002</v>
      </c>
      <c r="BN355" s="405">
        <f t="shared" si="1029"/>
        <v>22550.670000000002</v>
      </c>
      <c r="BO355" s="405">
        <f t="shared" si="1029"/>
        <v>22550.670000000002</v>
      </c>
      <c r="BP355" s="405">
        <f t="shared" si="1029"/>
        <v>22550.670000000002</v>
      </c>
      <c r="BQ355" s="405">
        <f t="shared" si="1029"/>
        <v>22550.670000000002</v>
      </c>
      <c r="BR355" s="405">
        <f t="shared" si="1029"/>
        <v>22550.670000000002</v>
      </c>
      <c r="BS355" s="405">
        <f t="shared" si="1029"/>
        <v>22550.670000000002</v>
      </c>
      <c r="BT355" s="405">
        <f t="shared" si="1029"/>
        <v>22550.670000000002</v>
      </c>
      <c r="BU355" s="405">
        <f t="shared" si="1029"/>
        <v>22550.670000000002</v>
      </c>
      <c r="BV355" s="405">
        <f t="shared" si="1029"/>
        <v>22550.670000000002</v>
      </c>
      <c r="BW355" s="405">
        <f t="shared" si="1029"/>
        <v>22550.670000000002</v>
      </c>
      <c r="BX355" s="405">
        <f t="shared" si="1029"/>
        <v>22550.670000000002</v>
      </c>
      <c r="BY355" s="405">
        <f t="shared" si="1029"/>
        <v>22550.670000000002</v>
      </c>
      <c r="BZ355" s="405">
        <f t="shared" si="1029"/>
        <v>22550.670000000002</v>
      </c>
      <c r="CA355" s="405">
        <f t="shared" si="1029"/>
        <v>22550.670000000002</v>
      </c>
      <c r="CB355" s="405">
        <f t="shared" si="1029"/>
        <v>22550.670000000002</v>
      </c>
      <c r="CC355" s="405">
        <f t="shared" si="1029"/>
        <v>22550.670000000002</v>
      </c>
      <c r="CD355" s="405">
        <f t="shared" si="1029"/>
        <v>22550.670000000002</v>
      </c>
      <c r="CE355" s="405">
        <f t="shared" si="1029"/>
        <v>22550.670000000002</v>
      </c>
      <c r="CF355" s="405">
        <f t="shared" si="1029"/>
        <v>22550.670000000002</v>
      </c>
      <c r="CG355" s="405">
        <f t="shared" si="1029"/>
        <v>22550.670000000002</v>
      </c>
      <c r="CH355" s="405">
        <f t="shared" ref="CH355:ES355" si="1030">SUM(CH358:CH490)</f>
        <v>22550.670000000002</v>
      </c>
      <c r="CI355" s="405">
        <f t="shared" si="1030"/>
        <v>22550.670000000002</v>
      </c>
      <c r="CJ355" s="405">
        <f t="shared" si="1030"/>
        <v>22550.670000000002</v>
      </c>
      <c r="CK355" s="405">
        <f t="shared" si="1030"/>
        <v>22550.670000000002</v>
      </c>
      <c r="CL355" s="405">
        <f t="shared" si="1030"/>
        <v>22550.670000000002</v>
      </c>
      <c r="CM355" s="405">
        <f t="shared" si="1030"/>
        <v>22550.670000000002</v>
      </c>
      <c r="CN355" s="405">
        <f t="shared" si="1030"/>
        <v>22550.670000000002</v>
      </c>
      <c r="CO355" s="405">
        <f t="shared" si="1030"/>
        <v>22550.670000000002</v>
      </c>
      <c r="CP355" s="405">
        <f t="shared" si="1030"/>
        <v>22550.670000000002</v>
      </c>
      <c r="CQ355" s="405">
        <f t="shared" si="1030"/>
        <v>22550.670000000002</v>
      </c>
      <c r="CR355" s="405">
        <f t="shared" si="1030"/>
        <v>22550.670000000002</v>
      </c>
      <c r="CS355" s="405">
        <f t="shared" si="1030"/>
        <v>22550.670000000002</v>
      </c>
      <c r="CT355" s="405">
        <f t="shared" si="1030"/>
        <v>22550.670000000002</v>
      </c>
      <c r="CU355" s="405">
        <f t="shared" si="1030"/>
        <v>22550.670000000002</v>
      </c>
      <c r="CV355" s="405">
        <f t="shared" si="1030"/>
        <v>22550.670000000002</v>
      </c>
      <c r="CW355" s="405">
        <f t="shared" si="1030"/>
        <v>22550.670000000002</v>
      </c>
      <c r="CX355" s="405">
        <f t="shared" si="1030"/>
        <v>22550.670000000002</v>
      </c>
      <c r="CY355" s="405">
        <f t="shared" si="1030"/>
        <v>22550.670000000002</v>
      </c>
      <c r="CZ355" s="405">
        <f t="shared" si="1030"/>
        <v>22550.670000000002</v>
      </c>
      <c r="DA355" s="405">
        <f t="shared" si="1030"/>
        <v>22550.670000000002</v>
      </c>
      <c r="DB355" s="405">
        <f t="shared" si="1030"/>
        <v>22550.670000000002</v>
      </c>
      <c r="DC355" s="405">
        <f t="shared" si="1030"/>
        <v>22550.670000000002</v>
      </c>
      <c r="DD355" s="405">
        <f t="shared" si="1030"/>
        <v>22550.670000000002</v>
      </c>
      <c r="DE355" s="405">
        <f t="shared" si="1030"/>
        <v>22550.670000000002</v>
      </c>
      <c r="DF355" s="405">
        <f t="shared" si="1030"/>
        <v>22550.670000000002</v>
      </c>
      <c r="DG355" s="405">
        <f t="shared" si="1030"/>
        <v>22550.670000000002</v>
      </c>
      <c r="DH355" s="405">
        <f t="shared" si="1030"/>
        <v>22550.670000000002</v>
      </c>
      <c r="DI355" s="405">
        <f t="shared" si="1030"/>
        <v>22550.670000000002</v>
      </c>
      <c r="DJ355" s="405">
        <f t="shared" si="1030"/>
        <v>22550.670000000002</v>
      </c>
      <c r="DK355" s="405">
        <f t="shared" si="1030"/>
        <v>22550.670000000002</v>
      </c>
      <c r="DL355" s="405">
        <f t="shared" si="1030"/>
        <v>22550.670000000002</v>
      </c>
      <c r="DM355" s="405">
        <f t="shared" si="1030"/>
        <v>22550.670000000002</v>
      </c>
      <c r="DN355" s="405">
        <f t="shared" si="1030"/>
        <v>22550.670000000002</v>
      </c>
      <c r="DO355" s="405">
        <f t="shared" si="1030"/>
        <v>22550.670000000002</v>
      </c>
      <c r="DP355" s="405">
        <f t="shared" si="1030"/>
        <v>22550.670000000002</v>
      </c>
      <c r="DQ355" s="405">
        <f t="shared" si="1030"/>
        <v>22550.670000000002</v>
      </c>
      <c r="DR355" s="405">
        <f t="shared" si="1030"/>
        <v>22550.670000000002</v>
      </c>
      <c r="DS355" s="405">
        <f t="shared" si="1030"/>
        <v>22550.670000000002</v>
      </c>
      <c r="DT355" s="405">
        <f t="shared" si="1030"/>
        <v>22550.670000000002</v>
      </c>
      <c r="DU355" s="405">
        <f t="shared" si="1030"/>
        <v>22550.670000000002</v>
      </c>
      <c r="DV355" s="405">
        <f t="shared" si="1030"/>
        <v>22550.670000000002</v>
      </c>
      <c r="DW355" s="405">
        <f t="shared" si="1030"/>
        <v>22550.670000000002</v>
      </c>
      <c r="DX355" s="405">
        <f t="shared" si="1030"/>
        <v>22550.670000000002</v>
      </c>
      <c r="DY355" s="405">
        <f t="shared" si="1030"/>
        <v>22550.670000000002</v>
      </c>
      <c r="DZ355" s="405">
        <f t="shared" si="1030"/>
        <v>22550.670000000002</v>
      </c>
      <c r="EA355" s="405">
        <f t="shared" si="1030"/>
        <v>22550.670000000002</v>
      </c>
      <c r="EB355" s="405">
        <f t="shared" si="1030"/>
        <v>22550.670000000002</v>
      </c>
      <c r="EC355" s="405">
        <f t="shared" si="1030"/>
        <v>22550.670000000002</v>
      </c>
      <c r="ED355" s="405">
        <f t="shared" si="1030"/>
        <v>22550.670000000002</v>
      </c>
      <c r="EE355" s="405">
        <f t="shared" si="1030"/>
        <v>22550.670000000002</v>
      </c>
      <c r="EF355" s="405">
        <f t="shared" si="1030"/>
        <v>22550.670000000002</v>
      </c>
      <c r="EG355" s="405">
        <f t="shared" si="1030"/>
        <v>22550.670000000002</v>
      </c>
      <c r="EH355" s="405">
        <f t="shared" si="1030"/>
        <v>22550.670000000002</v>
      </c>
      <c r="EI355" s="405">
        <f t="shared" si="1030"/>
        <v>22550.670000000002</v>
      </c>
      <c r="EJ355" s="405">
        <f t="shared" si="1030"/>
        <v>22550.670000000002</v>
      </c>
      <c r="EK355" s="405">
        <f t="shared" si="1030"/>
        <v>22550.670000000002</v>
      </c>
      <c r="EL355" s="405">
        <f t="shared" si="1030"/>
        <v>22550.670000000002</v>
      </c>
      <c r="EM355" s="405">
        <f t="shared" si="1030"/>
        <v>22550.670000000002</v>
      </c>
      <c r="EN355" s="405">
        <f t="shared" si="1030"/>
        <v>22550.670000000002</v>
      </c>
      <c r="EO355" s="405">
        <f t="shared" si="1030"/>
        <v>22550.670000000002</v>
      </c>
      <c r="EP355" s="405">
        <f t="shared" si="1030"/>
        <v>22550.670000000002</v>
      </c>
      <c r="EQ355" s="405">
        <f t="shared" si="1030"/>
        <v>22550.670000000002</v>
      </c>
      <c r="ER355" s="405">
        <f t="shared" si="1030"/>
        <v>22550.670000000002</v>
      </c>
      <c r="ES355" s="405">
        <f t="shared" si="1030"/>
        <v>22550.670000000002</v>
      </c>
      <c r="ET355" s="405">
        <f>SUM(ET358:ET490)</f>
        <v>22550.670000000002</v>
      </c>
      <c r="EU355" s="405">
        <f>SUM(EU358:EU490)</f>
        <v>22550.670000000002</v>
      </c>
      <c r="EV355" s="405">
        <f>SUM(EV358:EV490)</f>
        <v>22550.670000000002</v>
      </c>
      <c r="EW355" s="405">
        <f t="shared" ref="EW355:FB355" si="1031">SUM(EW358:EW490)</f>
        <v>22550.670000000002</v>
      </c>
      <c r="EX355" s="405">
        <f t="shared" si="1031"/>
        <v>22550.670000000002</v>
      </c>
      <c r="EY355" s="405">
        <f t="shared" si="1031"/>
        <v>22550.670000000002</v>
      </c>
      <c r="EZ355" s="405">
        <f t="shared" si="1031"/>
        <v>22550.670000000002</v>
      </c>
      <c r="FA355" s="405">
        <f t="shared" si="1031"/>
        <v>22550.670000000002</v>
      </c>
      <c r="FB355" s="405">
        <f t="shared" si="1031"/>
        <v>22550.670000000002</v>
      </c>
    </row>
    <row r="356" spans="3:158" ht="11.25" hidden="1" customHeight="1" x14ac:dyDescent="0.2">
      <c r="F356" s="890">
        <f>O316</f>
        <v>20</v>
      </c>
    </row>
    <row r="357" spans="3:158" ht="11.25" hidden="1" customHeight="1" x14ac:dyDescent="0.2">
      <c r="C357" s="189"/>
      <c r="D357" s="189"/>
      <c r="E357" s="170" t="s">
        <v>539</v>
      </c>
      <c r="F357" s="170" t="s">
        <v>540</v>
      </c>
      <c r="G357" s="170" t="s">
        <v>541</v>
      </c>
      <c r="H357" s="170" t="s">
        <v>542</v>
      </c>
    </row>
    <row r="358" spans="3:158" ht="11.25" hidden="1" customHeight="1" x14ac:dyDescent="0.2">
      <c r="C358" s="148">
        <v>1</v>
      </c>
      <c r="E358" s="198">
        <f>$U$14</f>
        <v>43404</v>
      </c>
      <c r="F358" s="151">
        <f t="shared" ref="F358:F389" si="1032">EOMONTH(E358,$F$356-1)</f>
        <v>43982</v>
      </c>
      <c r="G358" s="149">
        <f t="array" ref="G358:G489">TRANSPOSE(U310:EV310)</f>
        <v>0</v>
      </c>
      <c r="H358" s="149">
        <f t="shared" ref="H358:H389" si="1033">G358/$F$356</f>
        <v>0</v>
      </c>
      <c r="Q358" s="149">
        <f t="shared" ref="Q358:Q389" si="1034">G358-T358</f>
        <v>0</v>
      </c>
      <c r="T358" s="149">
        <f>SUM(U358:EV358)</f>
        <v>0</v>
      </c>
      <c r="U358" s="149">
        <f t="shared" ref="U358:AJ373" si="1035">AND(U$14&gt;=$E358,U$14&lt;=$F358)*$H358</f>
        <v>0</v>
      </c>
      <c r="V358" s="149">
        <f t="shared" si="1035"/>
        <v>0</v>
      </c>
      <c r="W358" s="149">
        <f t="shared" si="1035"/>
        <v>0</v>
      </c>
      <c r="X358" s="149">
        <f t="shared" si="1035"/>
        <v>0</v>
      </c>
      <c r="Y358" s="149">
        <f t="shared" si="1035"/>
        <v>0</v>
      </c>
      <c r="Z358" s="149">
        <f t="shared" si="1035"/>
        <v>0</v>
      </c>
      <c r="AA358" s="149">
        <f t="shared" si="1035"/>
        <v>0</v>
      </c>
      <c r="AB358" s="149">
        <f t="shared" si="1035"/>
        <v>0</v>
      </c>
      <c r="AC358" s="149">
        <f t="shared" si="1035"/>
        <v>0</v>
      </c>
      <c r="AD358" s="149">
        <f t="shared" si="1035"/>
        <v>0</v>
      </c>
      <c r="AE358" s="149">
        <f t="shared" si="1035"/>
        <v>0</v>
      </c>
      <c r="AF358" s="149">
        <f t="shared" si="1035"/>
        <v>0</v>
      </c>
      <c r="AG358" s="149">
        <f t="shared" si="1035"/>
        <v>0</v>
      </c>
      <c r="AH358" s="149">
        <f t="shared" si="1035"/>
        <v>0</v>
      </c>
      <c r="AI358" s="149">
        <f t="shared" si="1035"/>
        <v>0</v>
      </c>
      <c r="AJ358" s="149">
        <f t="shared" si="1035"/>
        <v>0</v>
      </c>
      <c r="AK358" s="149">
        <f t="shared" ref="AK358:AZ373" si="1036">AND(AK$14&gt;=$E358,AK$14&lt;=$F358)*$H358</f>
        <v>0</v>
      </c>
      <c r="AL358" s="149">
        <f t="shared" si="1036"/>
        <v>0</v>
      </c>
      <c r="AM358" s="149">
        <f t="shared" si="1036"/>
        <v>0</v>
      </c>
      <c r="AN358" s="149">
        <f t="shared" si="1036"/>
        <v>0</v>
      </c>
      <c r="AO358" s="149">
        <f t="shared" si="1036"/>
        <v>0</v>
      </c>
      <c r="AP358" s="149">
        <f t="shared" si="1036"/>
        <v>0</v>
      </c>
      <c r="AQ358" s="149">
        <f t="shared" si="1036"/>
        <v>0</v>
      </c>
      <c r="AR358" s="149">
        <f t="shared" si="1036"/>
        <v>0</v>
      </c>
      <c r="AS358" s="149">
        <f t="shared" si="1036"/>
        <v>0</v>
      </c>
      <c r="AT358" s="149">
        <f t="shared" si="1036"/>
        <v>0</v>
      </c>
      <c r="AU358" s="149">
        <f t="shared" si="1036"/>
        <v>0</v>
      </c>
      <c r="AV358" s="149">
        <f t="shared" si="1036"/>
        <v>0</v>
      </c>
      <c r="AW358" s="149">
        <f t="shared" si="1036"/>
        <v>0</v>
      </c>
      <c r="AX358" s="149">
        <f t="shared" si="1036"/>
        <v>0</v>
      </c>
      <c r="AY358" s="149">
        <f t="shared" si="1036"/>
        <v>0</v>
      </c>
      <c r="AZ358" s="149">
        <f t="shared" si="1036"/>
        <v>0</v>
      </c>
      <c r="BA358" s="149">
        <f t="shared" ref="BA358:BP373" si="1037">AND(BA$14&gt;=$E358,BA$14&lt;=$F358)*$H358</f>
        <v>0</v>
      </c>
      <c r="BB358" s="149">
        <f t="shared" si="1037"/>
        <v>0</v>
      </c>
      <c r="BC358" s="149">
        <f t="shared" si="1037"/>
        <v>0</v>
      </c>
      <c r="BD358" s="149">
        <f t="shared" si="1037"/>
        <v>0</v>
      </c>
      <c r="BE358" s="149">
        <f t="shared" si="1037"/>
        <v>0</v>
      </c>
      <c r="BF358" s="149">
        <f t="shared" si="1037"/>
        <v>0</v>
      </c>
      <c r="BG358" s="149">
        <f t="shared" si="1037"/>
        <v>0</v>
      </c>
      <c r="BH358" s="149">
        <f t="shared" si="1037"/>
        <v>0</v>
      </c>
      <c r="BI358" s="149">
        <f t="shared" si="1037"/>
        <v>0</v>
      </c>
      <c r="BJ358" s="149">
        <f t="shared" si="1037"/>
        <v>0</v>
      </c>
      <c r="BK358" s="149">
        <f t="shared" si="1037"/>
        <v>0</v>
      </c>
      <c r="BL358" s="149">
        <f t="shared" si="1037"/>
        <v>0</v>
      </c>
      <c r="BM358" s="149">
        <f t="shared" si="1037"/>
        <v>0</v>
      </c>
      <c r="BN358" s="149">
        <f t="shared" si="1037"/>
        <v>0</v>
      </c>
      <c r="BO358" s="149">
        <f t="shared" si="1037"/>
        <v>0</v>
      </c>
      <c r="BP358" s="149">
        <f t="shared" si="1037"/>
        <v>0</v>
      </c>
      <c r="BQ358" s="149">
        <f t="shared" ref="BQ358:CF373" si="1038">AND(BQ$14&gt;=$E358,BQ$14&lt;=$F358)*$H358</f>
        <v>0</v>
      </c>
      <c r="BR358" s="149">
        <f t="shared" si="1038"/>
        <v>0</v>
      </c>
      <c r="BS358" s="149">
        <f t="shared" si="1038"/>
        <v>0</v>
      </c>
      <c r="BT358" s="149">
        <f t="shared" si="1038"/>
        <v>0</v>
      </c>
      <c r="BU358" s="149">
        <f t="shared" si="1038"/>
        <v>0</v>
      </c>
      <c r="BV358" s="149">
        <f t="shared" si="1038"/>
        <v>0</v>
      </c>
      <c r="BW358" s="149">
        <f t="shared" si="1038"/>
        <v>0</v>
      </c>
      <c r="BX358" s="149">
        <f t="shared" si="1038"/>
        <v>0</v>
      </c>
      <c r="BY358" s="149">
        <f t="shared" si="1038"/>
        <v>0</v>
      </c>
      <c r="BZ358" s="149">
        <f t="shared" si="1038"/>
        <v>0</v>
      </c>
      <c r="CA358" s="149">
        <f t="shared" si="1038"/>
        <v>0</v>
      </c>
      <c r="CB358" s="149">
        <f t="shared" si="1038"/>
        <v>0</v>
      </c>
      <c r="CC358" s="149">
        <f t="shared" si="1038"/>
        <v>0</v>
      </c>
      <c r="CD358" s="149">
        <f t="shared" si="1038"/>
        <v>0</v>
      </c>
      <c r="CE358" s="149">
        <f t="shared" si="1038"/>
        <v>0</v>
      </c>
      <c r="CF358" s="149">
        <f t="shared" si="1038"/>
        <v>0</v>
      </c>
      <c r="CG358" s="149">
        <f t="shared" ref="CG358:CV373" si="1039">AND(CG$14&gt;=$E358,CG$14&lt;=$F358)*$H358</f>
        <v>0</v>
      </c>
      <c r="CH358" s="149">
        <f t="shared" si="1039"/>
        <v>0</v>
      </c>
      <c r="CI358" s="149">
        <f t="shared" si="1039"/>
        <v>0</v>
      </c>
      <c r="CJ358" s="149">
        <f t="shared" si="1039"/>
        <v>0</v>
      </c>
      <c r="CK358" s="149">
        <f t="shared" si="1039"/>
        <v>0</v>
      </c>
      <c r="CL358" s="149">
        <f t="shared" si="1039"/>
        <v>0</v>
      </c>
      <c r="CM358" s="149">
        <f t="shared" si="1039"/>
        <v>0</v>
      </c>
      <c r="CN358" s="149">
        <f t="shared" si="1039"/>
        <v>0</v>
      </c>
      <c r="CO358" s="149">
        <f t="shared" si="1039"/>
        <v>0</v>
      </c>
      <c r="CP358" s="149">
        <f t="shared" si="1039"/>
        <v>0</v>
      </c>
      <c r="CQ358" s="149">
        <f t="shared" si="1039"/>
        <v>0</v>
      </c>
      <c r="CR358" s="149">
        <f t="shared" si="1039"/>
        <v>0</v>
      </c>
      <c r="CS358" s="149">
        <f t="shared" si="1039"/>
        <v>0</v>
      </c>
      <c r="CT358" s="149">
        <f t="shared" si="1039"/>
        <v>0</v>
      </c>
      <c r="CU358" s="149">
        <f t="shared" si="1039"/>
        <v>0</v>
      </c>
      <c r="CV358" s="149">
        <f t="shared" si="1039"/>
        <v>0</v>
      </c>
      <c r="CW358" s="149">
        <f t="shared" ref="CW358:DL373" si="1040">AND(CW$14&gt;=$E358,CW$14&lt;=$F358)*$H358</f>
        <v>0</v>
      </c>
      <c r="CX358" s="149">
        <f t="shared" si="1040"/>
        <v>0</v>
      </c>
      <c r="CY358" s="149">
        <f t="shared" si="1040"/>
        <v>0</v>
      </c>
      <c r="CZ358" s="149">
        <f t="shared" si="1040"/>
        <v>0</v>
      </c>
      <c r="DA358" s="149">
        <f t="shared" si="1040"/>
        <v>0</v>
      </c>
      <c r="DB358" s="149">
        <f t="shared" si="1040"/>
        <v>0</v>
      </c>
      <c r="DC358" s="149">
        <f t="shared" si="1040"/>
        <v>0</v>
      </c>
      <c r="DD358" s="149">
        <f t="shared" si="1040"/>
        <v>0</v>
      </c>
      <c r="DE358" s="149">
        <f t="shared" si="1040"/>
        <v>0</v>
      </c>
      <c r="DF358" s="149">
        <f t="shared" si="1040"/>
        <v>0</v>
      </c>
      <c r="DG358" s="149">
        <f t="shared" si="1040"/>
        <v>0</v>
      </c>
      <c r="DH358" s="149">
        <f t="shared" si="1040"/>
        <v>0</v>
      </c>
      <c r="DI358" s="149">
        <f t="shared" si="1040"/>
        <v>0</v>
      </c>
      <c r="DJ358" s="149">
        <f t="shared" si="1040"/>
        <v>0</v>
      </c>
      <c r="DK358" s="149">
        <f t="shared" si="1040"/>
        <v>0</v>
      </c>
      <c r="DL358" s="149">
        <f t="shared" si="1040"/>
        <v>0</v>
      </c>
      <c r="DM358" s="149">
        <f t="shared" ref="DM358:EB373" si="1041">AND(DM$14&gt;=$E358,DM$14&lt;=$F358)*$H358</f>
        <v>0</v>
      </c>
      <c r="DN358" s="149">
        <f t="shared" si="1041"/>
        <v>0</v>
      </c>
      <c r="DO358" s="149">
        <f t="shared" si="1041"/>
        <v>0</v>
      </c>
      <c r="DP358" s="149">
        <f t="shared" si="1041"/>
        <v>0</v>
      </c>
      <c r="DQ358" s="149">
        <f t="shared" si="1041"/>
        <v>0</v>
      </c>
      <c r="DR358" s="149">
        <f t="shared" si="1041"/>
        <v>0</v>
      </c>
      <c r="DS358" s="149">
        <f t="shared" si="1041"/>
        <v>0</v>
      </c>
      <c r="DT358" s="149">
        <f t="shared" si="1041"/>
        <v>0</v>
      </c>
      <c r="DU358" s="149">
        <f t="shared" si="1041"/>
        <v>0</v>
      </c>
      <c r="DV358" s="149">
        <f t="shared" si="1041"/>
        <v>0</v>
      </c>
      <c r="DW358" s="149">
        <f t="shared" si="1041"/>
        <v>0</v>
      </c>
      <c r="DX358" s="149">
        <f t="shared" si="1041"/>
        <v>0</v>
      </c>
      <c r="DY358" s="149">
        <f t="shared" si="1041"/>
        <v>0</v>
      </c>
      <c r="DZ358" s="149">
        <f t="shared" si="1041"/>
        <v>0</v>
      </c>
      <c r="EA358" s="149">
        <f t="shared" si="1041"/>
        <v>0</v>
      </c>
      <c r="EB358" s="149">
        <f t="shared" si="1041"/>
        <v>0</v>
      </c>
      <c r="EC358" s="149">
        <f t="shared" ref="EC358:ER373" si="1042">AND(EC$14&gt;=$E358,EC$14&lt;=$F358)*$H358</f>
        <v>0</v>
      </c>
      <c r="ED358" s="149">
        <f t="shared" si="1042"/>
        <v>0</v>
      </c>
      <c r="EE358" s="149">
        <f t="shared" si="1042"/>
        <v>0</v>
      </c>
      <c r="EF358" s="149">
        <f t="shared" si="1042"/>
        <v>0</v>
      </c>
      <c r="EG358" s="149">
        <f t="shared" si="1042"/>
        <v>0</v>
      </c>
      <c r="EH358" s="149">
        <f t="shared" si="1042"/>
        <v>0</v>
      </c>
      <c r="EI358" s="149">
        <f t="shared" si="1042"/>
        <v>0</v>
      </c>
      <c r="EJ358" s="149">
        <f t="shared" si="1042"/>
        <v>0</v>
      </c>
      <c r="EK358" s="149">
        <f t="shared" si="1042"/>
        <v>0</v>
      </c>
      <c r="EL358" s="149">
        <f t="shared" si="1042"/>
        <v>0</v>
      </c>
      <c r="EM358" s="149">
        <f t="shared" si="1042"/>
        <v>0</v>
      </c>
      <c r="EN358" s="149">
        <f t="shared" si="1042"/>
        <v>0</v>
      </c>
      <c r="EO358" s="149">
        <f t="shared" si="1042"/>
        <v>0</v>
      </c>
      <c r="EP358" s="149">
        <f t="shared" si="1042"/>
        <v>0</v>
      </c>
      <c r="EQ358" s="149">
        <f t="shared" si="1042"/>
        <v>0</v>
      </c>
      <c r="ER358" s="149">
        <f t="shared" si="1042"/>
        <v>0</v>
      </c>
      <c r="ES358" s="149">
        <f t="shared" ref="ES358:FB372" si="1043">AND(ES$14&gt;=$E358,ES$14&lt;=$F358)*$H358</f>
        <v>0</v>
      </c>
      <c r="ET358" s="149">
        <f t="shared" si="1043"/>
        <v>0</v>
      </c>
      <c r="EU358" s="149">
        <f t="shared" si="1043"/>
        <v>0</v>
      </c>
      <c r="EV358" s="149">
        <f t="shared" si="1043"/>
        <v>0</v>
      </c>
      <c r="EW358" s="149">
        <f t="shared" si="1043"/>
        <v>0</v>
      </c>
      <c r="EX358" s="149">
        <f t="shared" si="1043"/>
        <v>0</v>
      </c>
      <c r="EY358" s="149">
        <f t="shared" si="1043"/>
        <v>0</v>
      </c>
      <c r="EZ358" s="149">
        <f t="shared" si="1043"/>
        <v>0</v>
      </c>
      <c r="FA358" s="149">
        <f t="shared" si="1043"/>
        <v>0</v>
      </c>
      <c r="FB358" s="149">
        <f t="shared" si="1043"/>
        <v>0</v>
      </c>
    </row>
    <row r="359" spans="3:158" ht="11.25" hidden="1" customHeight="1" x14ac:dyDescent="0.2">
      <c r="C359" s="148">
        <f>C358+1</f>
        <v>2</v>
      </c>
      <c r="E359" s="198">
        <f>EOMONTH(E358,1)</f>
        <v>43434</v>
      </c>
      <c r="F359" s="151">
        <f t="shared" si="1032"/>
        <v>44012</v>
      </c>
      <c r="G359" s="149">
        <v>0</v>
      </c>
      <c r="H359" s="149">
        <f t="shared" si="1033"/>
        <v>0</v>
      </c>
      <c r="Q359" s="149">
        <f t="shared" si="1034"/>
        <v>0</v>
      </c>
      <c r="T359" s="149">
        <f t="shared" ref="T359:T422" si="1044">SUM(U359:EV359)</f>
        <v>0</v>
      </c>
      <c r="U359" s="149">
        <f t="shared" si="1035"/>
        <v>0</v>
      </c>
      <c r="V359" s="149">
        <f t="shared" si="1035"/>
        <v>0</v>
      </c>
      <c r="W359" s="149">
        <f t="shared" si="1035"/>
        <v>0</v>
      </c>
      <c r="X359" s="149">
        <f t="shared" si="1035"/>
        <v>0</v>
      </c>
      <c r="Y359" s="149">
        <f t="shared" si="1035"/>
        <v>0</v>
      </c>
      <c r="Z359" s="149">
        <f t="shared" si="1035"/>
        <v>0</v>
      </c>
      <c r="AA359" s="149">
        <f t="shared" si="1035"/>
        <v>0</v>
      </c>
      <c r="AB359" s="149">
        <f t="shared" si="1035"/>
        <v>0</v>
      </c>
      <c r="AC359" s="149">
        <f t="shared" si="1035"/>
        <v>0</v>
      </c>
      <c r="AD359" s="149">
        <f t="shared" si="1035"/>
        <v>0</v>
      </c>
      <c r="AE359" s="149">
        <f t="shared" si="1035"/>
        <v>0</v>
      </c>
      <c r="AF359" s="149">
        <f t="shared" si="1035"/>
        <v>0</v>
      </c>
      <c r="AG359" s="149">
        <f t="shared" si="1035"/>
        <v>0</v>
      </c>
      <c r="AH359" s="149">
        <f t="shared" si="1035"/>
        <v>0</v>
      </c>
      <c r="AI359" s="149">
        <f t="shared" si="1035"/>
        <v>0</v>
      </c>
      <c r="AJ359" s="149">
        <f t="shared" si="1035"/>
        <v>0</v>
      </c>
      <c r="AK359" s="149">
        <f t="shared" si="1036"/>
        <v>0</v>
      </c>
      <c r="AL359" s="149">
        <f t="shared" si="1036"/>
        <v>0</v>
      </c>
      <c r="AM359" s="149">
        <f t="shared" si="1036"/>
        <v>0</v>
      </c>
      <c r="AN359" s="149">
        <f t="shared" si="1036"/>
        <v>0</v>
      </c>
      <c r="AO359" s="149">
        <f t="shared" si="1036"/>
        <v>0</v>
      </c>
      <c r="AP359" s="149">
        <f t="shared" si="1036"/>
        <v>0</v>
      </c>
      <c r="AQ359" s="149">
        <f t="shared" si="1036"/>
        <v>0</v>
      </c>
      <c r="AR359" s="149">
        <f t="shared" si="1036"/>
        <v>0</v>
      </c>
      <c r="AS359" s="149">
        <f t="shared" si="1036"/>
        <v>0</v>
      </c>
      <c r="AT359" s="149">
        <f t="shared" si="1036"/>
        <v>0</v>
      </c>
      <c r="AU359" s="149">
        <f t="shared" si="1036"/>
        <v>0</v>
      </c>
      <c r="AV359" s="149">
        <f t="shared" si="1036"/>
        <v>0</v>
      </c>
      <c r="AW359" s="149">
        <f t="shared" si="1036"/>
        <v>0</v>
      </c>
      <c r="AX359" s="149">
        <f t="shared" si="1036"/>
        <v>0</v>
      </c>
      <c r="AY359" s="149">
        <f t="shared" si="1036"/>
        <v>0</v>
      </c>
      <c r="AZ359" s="149">
        <f t="shared" si="1036"/>
        <v>0</v>
      </c>
      <c r="BA359" s="149">
        <f t="shared" si="1037"/>
        <v>0</v>
      </c>
      <c r="BB359" s="149">
        <f t="shared" si="1037"/>
        <v>0</v>
      </c>
      <c r="BC359" s="149">
        <f t="shared" si="1037"/>
        <v>0</v>
      </c>
      <c r="BD359" s="149">
        <f t="shared" si="1037"/>
        <v>0</v>
      </c>
      <c r="BE359" s="149">
        <f t="shared" si="1037"/>
        <v>0</v>
      </c>
      <c r="BF359" s="149">
        <f t="shared" si="1037"/>
        <v>0</v>
      </c>
      <c r="BG359" s="149">
        <f t="shared" si="1037"/>
        <v>0</v>
      </c>
      <c r="BH359" s="149">
        <f t="shared" si="1037"/>
        <v>0</v>
      </c>
      <c r="BI359" s="149">
        <f t="shared" si="1037"/>
        <v>0</v>
      </c>
      <c r="BJ359" s="149">
        <f t="shared" si="1037"/>
        <v>0</v>
      </c>
      <c r="BK359" s="149">
        <f t="shared" si="1037"/>
        <v>0</v>
      </c>
      <c r="BL359" s="149">
        <f t="shared" si="1037"/>
        <v>0</v>
      </c>
      <c r="BM359" s="149">
        <f t="shared" si="1037"/>
        <v>0</v>
      </c>
      <c r="BN359" s="149">
        <f t="shared" si="1037"/>
        <v>0</v>
      </c>
      <c r="BO359" s="149">
        <f t="shared" si="1037"/>
        <v>0</v>
      </c>
      <c r="BP359" s="149">
        <f t="shared" si="1037"/>
        <v>0</v>
      </c>
      <c r="BQ359" s="149">
        <f t="shared" si="1038"/>
        <v>0</v>
      </c>
      <c r="BR359" s="149">
        <f t="shared" si="1038"/>
        <v>0</v>
      </c>
      <c r="BS359" s="149">
        <f t="shared" si="1038"/>
        <v>0</v>
      </c>
      <c r="BT359" s="149">
        <f t="shared" si="1038"/>
        <v>0</v>
      </c>
      <c r="BU359" s="149">
        <f t="shared" si="1038"/>
        <v>0</v>
      </c>
      <c r="BV359" s="149">
        <f t="shared" si="1038"/>
        <v>0</v>
      </c>
      <c r="BW359" s="149">
        <f t="shared" si="1038"/>
        <v>0</v>
      </c>
      <c r="BX359" s="149">
        <f t="shared" si="1038"/>
        <v>0</v>
      </c>
      <c r="BY359" s="149">
        <f t="shared" si="1038"/>
        <v>0</v>
      </c>
      <c r="BZ359" s="149">
        <f t="shared" si="1038"/>
        <v>0</v>
      </c>
      <c r="CA359" s="149">
        <f t="shared" si="1038"/>
        <v>0</v>
      </c>
      <c r="CB359" s="149">
        <f t="shared" si="1038"/>
        <v>0</v>
      </c>
      <c r="CC359" s="149">
        <f t="shared" si="1038"/>
        <v>0</v>
      </c>
      <c r="CD359" s="149">
        <f t="shared" si="1038"/>
        <v>0</v>
      </c>
      <c r="CE359" s="149">
        <f t="shared" si="1038"/>
        <v>0</v>
      </c>
      <c r="CF359" s="149">
        <f t="shared" si="1038"/>
        <v>0</v>
      </c>
      <c r="CG359" s="149">
        <f t="shared" si="1039"/>
        <v>0</v>
      </c>
      <c r="CH359" s="149">
        <f t="shared" si="1039"/>
        <v>0</v>
      </c>
      <c r="CI359" s="149">
        <f t="shared" si="1039"/>
        <v>0</v>
      </c>
      <c r="CJ359" s="149">
        <f t="shared" si="1039"/>
        <v>0</v>
      </c>
      <c r="CK359" s="149">
        <f t="shared" si="1039"/>
        <v>0</v>
      </c>
      <c r="CL359" s="149">
        <f t="shared" si="1039"/>
        <v>0</v>
      </c>
      <c r="CM359" s="149">
        <f t="shared" si="1039"/>
        <v>0</v>
      </c>
      <c r="CN359" s="149">
        <f t="shared" si="1039"/>
        <v>0</v>
      </c>
      <c r="CO359" s="149">
        <f t="shared" si="1039"/>
        <v>0</v>
      </c>
      <c r="CP359" s="149">
        <f t="shared" si="1039"/>
        <v>0</v>
      </c>
      <c r="CQ359" s="149">
        <f t="shared" si="1039"/>
        <v>0</v>
      </c>
      <c r="CR359" s="149">
        <f t="shared" si="1039"/>
        <v>0</v>
      </c>
      <c r="CS359" s="149">
        <f t="shared" si="1039"/>
        <v>0</v>
      </c>
      <c r="CT359" s="149">
        <f t="shared" si="1039"/>
        <v>0</v>
      </c>
      <c r="CU359" s="149">
        <f t="shared" si="1039"/>
        <v>0</v>
      </c>
      <c r="CV359" s="149">
        <f t="shared" si="1039"/>
        <v>0</v>
      </c>
      <c r="CW359" s="149">
        <f t="shared" si="1040"/>
        <v>0</v>
      </c>
      <c r="CX359" s="149">
        <f t="shared" si="1040"/>
        <v>0</v>
      </c>
      <c r="CY359" s="149">
        <f t="shared" si="1040"/>
        <v>0</v>
      </c>
      <c r="CZ359" s="149">
        <f t="shared" si="1040"/>
        <v>0</v>
      </c>
      <c r="DA359" s="149">
        <f t="shared" si="1040"/>
        <v>0</v>
      </c>
      <c r="DB359" s="149">
        <f t="shared" si="1040"/>
        <v>0</v>
      </c>
      <c r="DC359" s="149">
        <f t="shared" si="1040"/>
        <v>0</v>
      </c>
      <c r="DD359" s="149">
        <f t="shared" si="1040"/>
        <v>0</v>
      </c>
      <c r="DE359" s="149">
        <f t="shared" si="1040"/>
        <v>0</v>
      </c>
      <c r="DF359" s="149">
        <f t="shared" si="1040"/>
        <v>0</v>
      </c>
      <c r="DG359" s="149">
        <f t="shared" si="1040"/>
        <v>0</v>
      </c>
      <c r="DH359" s="149">
        <f t="shared" si="1040"/>
        <v>0</v>
      </c>
      <c r="DI359" s="149">
        <f t="shared" si="1040"/>
        <v>0</v>
      </c>
      <c r="DJ359" s="149">
        <f t="shared" si="1040"/>
        <v>0</v>
      </c>
      <c r="DK359" s="149">
        <f t="shared" si="1040"/>
        <v>0</v>
      </c>
      <c r="DL359" s="149">
        <f t="shared" si="1040"/>
        <v>0</v>
      </c>
      <c r="DM359" s="149">
        <f t="shared" si="1041"/>
        <v>0</v>
      </c>
      <c r="DN359" s="149">
        <f t="shared" si="1041"/>
        <v>0</v>
      </c>
      <c r="DO359" s="149">
        <f t="shared" si="1041"/>
        <v>0</v>
      </c>
      <c r="DP359" s="149">
        <f t="shared" si="1041"/>
        <v>0</v>
      </c>
      <c r="DQ359" s="149">
        <f t="shared" si="1041"/>
        <v>0</v>
      </c>
      <c r="DR359" s="149">
        <f t="shared" si="1041"/>
        <v>0</v>
      </c>
      <c r="DS359" s="149">
        <f t="shared" si="1041"/>
        <v>0</v>
      </c>
      <c r="DT359" s="149">
        <f t="shared" si="1041"/>
        <v>0</v>
      </c>
      <c r="DU359" s="149">
        <f t="shared" si="1041"/>
        <v>0</v>
      </c>
      <c r="DV359" s="149">
        <f t="shared" si="1041"/>
        <v>0</v>
      </c>
      <c r="DW359" s="149">
        <f t="shared" si="1041"/>
        <v>0</v>
      </c>
      <c r="DX359" s="149">
        <f t="shared" si="1041"/>
        <v>0</v>
      </c>
      <c r="DY359" s="149">
        <f t="shared" si="1041"/>
        <v>0</v>
      </c>
      <c r="DZ359" s="149">
        <f t="shared" si="1041"/>
        <v>0</v>
      </c>
      <c r="EA359" s="149">
        <f t="shared" si="1041"/>
        <v>0</v>
      </c>
      <c r="EB359" s="149">
        <f t="shared" si="1041"/>
        <v>0</v>
      </c>
      <c r="EC359" s="149">
        <f t="shared" si="1042"/>
        <v>0</v>
      </c>
      <c r="ED359" s="149">
        <f t="shared" si="1042"/>
        <v>0</v>
      </c>
      <c r="EE359" s="149">
        <f t="shared" si="1042"/>
        <v>0</v>
      </c>
      <c r="EF359" s="149">
        <f t="shared" si="1042"/>
        <v>0</v>
      </c>
      <c r="EG359" s="149">
        <f t="shared" si="1042"/>
        <v>0</v>
      </c>
      <c r="EH359" s="149">
        <f t="shared" si="1042"/>
        <v>0</v>
      </c>
      <c r="EI359" s="149">
        <f t="shared" si="1042"/>
        <v>0</v>
      </c>
      <c r="EJ359" s="149">
        <f t="shared" si="1042"/>
        <v>0</v>
      </c>
      <c r="EK359" s="149">
        <f t="shared" si="1042"/>
        <v>0</v>
      </c>
      <c r="EL359" s="149">
        <f t="shared" si="1042"/>
        <v>0</v>
      </c>
      <c r="EM359" s="149">
        <f t="shared" si="1042"/>
        <v>0</v>
      </c>
      <c r="EN359" s="149">
        <f t="shared" si="1042"/>
        <v>0</v>
      </c>
      <c r="EO359" s="149">
        <f t="shared" si="1042"/>
        <v>0</v>
      </c>
      <c r="EP359" s="149">
        <f t="shared" si="1042"/>
        <v>0</v>
      </c>
      <c r="EQ359" s="149">
        <f t="shared" si="1042"/>
        <v>0</v>
      </c>
      <c r="ER359" s="149">
        <f t="shared" si="1042"/>
        <v>0</v>
      </c>
      <c r="ES359" s="149">
        <f t="shared" si="1043"/>
        <v>0</v>
      </c>
      <c r="ET359" s="149">
        <f t="shared" si="1043"/>
        <v>0</v>
      </c>
      <c r="EU359" s="149">
        <f t="shared" si="1043"/>
        <v>0</v>
      </c>
      <c r="EV359" s="149">
        <f t="shared" si="1043"/>
        <v>0</v>
      </c>
      <c r="EW359" s="149">
        <f t="shared" si="1043"/>
        <v>0</v>
      </c>
      <c r="EX359" s="149">
        <f t="shared" si="1043"/>
        <v>0</v>
      </c>
      <c r="EY359" s="149">
        <f t="shared" si="1043"/>
        <v>0</v>
      </c>
      <c r="EZ359" s="149">
        <f t="shared" si="1043"/>
        <v>0</v>
      </c>
      <c r="FA359" s="149">
        <f t="shared" si="1043"/>
        <v>0</v>
      </c>
      <c r="FB359" s="149">
        <f t="shared" si="1043"/>
        <v>0</v>
      </c>
    </row>
    <row r="360" spans="3:158" ht="11.25" hidden="1" customHeight="1" x14ac:dyDescent="0.2">
      <c r="C360" s="148">
        <f t="shared" ref="C360:C423" si="1045">C359+1</f>
        <v>3</v>
      </c>
      <c r="E360" s="198">
        <f t="shared" ref="E360:E423" si="1046">EOMONTH(E359,1)</f>
        <v>43465</v>
      </c>
      <c r="F360" s="151">
        <f t="shared" si="1032"/>
        <v>44043</v>
      </c>
      <c r="G360" s="149">
        <v>0</v>
      </c>
      <c r="H360" s="149">
        <f t="shared" si="1033"/>
        <v>0</v>
      </c>
      <c r="Q360" s="149">
        <f t="shared" si="1034"/>
        <v>0</v>
      </c>
      <c r="T360" s="149">
        <f t="shared" si="1044"/>
        <v>0</v>
      </c>
      <c r="U360" s="149">
        <f t="shared" si="1035"/>
        <v>0</v>
      </c>
      <c r="V360" s="149">
        <f t="shared" si="1035"/>
        <v>0</v>
      </c>
      <c r="W360" s="149">
        <f t="shared" si="1035"/>
        <v>0</v>
      </c>
      <c r="X360" s="149">
        <f t="shared" si="1035"/>
        <v>0</v>
      </c>
      <c r="Y360" s="149">
        <f t="shared" si="1035"/>
        <v>0</v>
      </c>
      <c r="Z360" s="149">
        <f t="shared" si="1035"/>
        <v>0</v>
      </c>
      <c r="AA360" s="149">
        <f t="shared" si="1035"/>
        <v>0</v>
      </c>
      <c r="AB360" s="149">
        <f t="shared" si="1035"/>
        <v>0</v>
      </c>
      <c r="AC360" s="149">
        <f t="shared" si="1035"/>
        <v>0</v>
      </c>
      <c r="AD360" s="149">
        <f t="shared" si="1035"/>
        <v>0</v>
      </c>
      <c r="AE360" s="149">
        <f t="shared" si="1035"/>
        <v>0</v>
      </c>
      <c r="AF360" s="149">
        <f t="shared" si="1035"/>
        <v>0</v>
      </c>
      <c r="AG360" s="149">
        <f t="shared" si="1035"/>
        <v>0</v>
      </c>
      <c r="AH360" s="149">
        <f t="shared" si="1035"/>
        <v>0</v>
      </c>
      <c r="AI360" s="149">
        <f t="shared" si="1035"/>
        <v>0</v>
      </c>
      <c r="AJ360" s="149">
        <f t="shared" si="1035"/>
        <v>0</v>
      </c>
      <c r="AK360" s="149">
        <f t="shared" si="1036"/>
        <v>0</v>
      </c>
      <c r="AL360" s="149">
        <f t="shared" si="1036"/>
        <v>0</v>
      </c>
      <c r="AM360" s="149">
        <f t="shared" si="1036"/>
        <v>0</v>
      </c>
      <c r="AN360" s="149">
        <f t="shared" si="1036"/>
        <v>0</v>
      </c>
      <c r="AO360" s="149">
        <f t="shared" si="1036"/>
        <v>0</v>
      </c>
      <c r="AP360" s="149">
        <f t="shared" si="1036"/>
        <v>0</v>
      </c>
      <c r="AQ360" s="149">
        <f t="shared" si="1036"/>
        <v>0</v>
      </c>
      <c r="AR360" s="149">
        <f t="shared" si="1036"/>
        <v>0</v>
      </c>
      <c r="AS360" s="149">
        <f t="shared" si="1036"/>
        <v>0</v>
      </c>
      <c r="AT360" s="149">
        <f t="shared" si="1036"/>
        <v>0</v>
      </c>
      <c r="AU360" s="149">
        <f t="shared" si="1036"/>
        <v>0</v>
      </c>
      <c r="AV360" s="149">
        <f t="shared" si="1036"/>
        <v>0</v>
      </c>
      <c r="AW360" s="149">
        <f t="shared" si="1036"/>
        <v>0</v>
      </c>
      <c r="AX360" s="149">
        <f t="shared" si="1036"/>
        <v>0</v>
      </c>
      <c r="AY360" s="149">
        <f t="shared" si="1036"/>
        <v>0</v>
      </c>
      <c r="AZ360" s="149">
        <f t="shared" si="1036"/>
        <v>0</v>
      </c>
      <c r="BA360" s="149">
        <f t="shared" si="1037"/>
        <v>0</v>
      </c>
      <c r="BB360" s="149">
        <f t="shared" si="1037"/>
        <v>0</v>
      </c>
      <c r="BC360" s="149">
        <f t="shared" si="1037"/>
        <v>0</v>
      </c>
      <c r="BD360" s="149">
        <f t="shared" si="1037"/>
        <v>0</v>
      </c>
      <c r="BE360" s="149">
        <f t="shared" si="1037"/>
        <v>0</v>
      </c>
      <c r="BF360" s="149">
        <f t="shared" si="1037"/>
        <v>0</v>
      </c>
      <c r="BG360" s="149">
        <f t="shared" si="1037"/>
        <v>0</v>
      </c>
      <c r="BH360" s="149">
        <f t="shared" si="1037"/>
        <v>0</v>
      </c>
      <c r="BI360" s="149">
        <f t="shared" si="1037"/>
        <v>0</v>
      </c>
      <c r="BJ360" s="149">
        <f t="shared" si="1037"/>
        <v>0</v>
      </c>
      <c r="BK360" s="149">
        <f t="shared" si="1037"/>
        <v>0</v>
      </c>
      <c r="BL360" s="149">
        <f t="shared" si="1037"/>
        <v>0</v>
      </c>
      <c r="BM360" s="149">
        <f t="shared" si="1037"/>
        <v>0</v>
      </c>
      <c r="BN360" s="149">
        <f t="shared" si="1037"/>
        <v>0</v>
      </c>
      <c r="BO360" s="149">
        <f t="shared" si="1037"/>
        <v>0</v>
      </c>
      <c r="BP360" s="149">
        <f t="shared" si="1037"/>
        <v>0</v>
      </c>
      <c r="BQ360" s="149">
        <f t="shared" si="1038"/>
        <v>0</v>
      </c>
      <c r="BR360" s="149">
        <f t="shared" si="1038"/>
        <v>0</v>
      </c>
      <c r="BS360" s="149">
        <f t="shared" si="1038"/>
        <v>0</v>
      </c>
      <c r="BT360" s="149">
        <f t="shared" si="1038"/>
        <v>0</v>
      </c>
      <c r="BU360" s="149">
        <f t="shared" si="1038"/>
        <v>0</v>
      </c>
      <c r="BV360" s="149">
        <f t="shared" si="1038"/>
        <v>0</v>
      </c>
      <c r="BW360" s="149">
        <f t="shared" si="1038"/>
        <v>0</v>
      </c>
      <c r="BX360" s="149">
        <f t="shared" si="1038"/>
        <v>0</v>
      </c>
      <c r="BY360" s="149">
        <f t="shared" si="1038"/>
        <v>0</v>
      </c>
      <c r="BZ360" s="149">
        <f t="shared" si="1038"/>
        <v>0</v>
      </c>
      <c r="CA360" s="149">
        <f t="shared" si="1038"/>
        <v>0</v>
      </c>
      <c r="CB360" s="149">
        <f t="shared" si="1038"/>
        <v>0</v>
      </c>
      <c r="CC360" s="149">
        <f t="shared" si="1038"/>
        <v>0</v>
      </c>
      <c r="CD360" s="149">
        <f t="shared" si="1038"/>
        <v>0</v>
      </c>
      <c r="CE360" s="149">
        <f t="shared" si="1038"/>
        <v>0</v>
      </c>
      <c r="CF360" s="149">
        <f t="shared" si="1038"/>
        <v>0</v>
      </c>
      <c r="CG360" s="149">
        <f t="shared" si="1039"/>
        <v>0</v>
      </c>
      <c r="CH360" s="149">
        <f t="shared" si="1039"/>
        <v>0</v>
      </c>
      <c r="CI360" s="149">
        <f t="shared" si="1039"/>
        <v>0</v>
      </c>
      <c r="CJ360" s="149">
        <f t="shared" si="1039"/>
        <v>0</v>
      </c>
      <c r="CK360" s="149">
        <f t="shared" si="1039"/>
        <v>0</v>
      </c>
      <c r="CL360" s="149">
        <f t="shared" si="1039"/>
        <v>0</v>
      </c>
      <c r="CM360" s="149">
        <f t="shared" si="1039"/>
        <v>0</v>
      </c>
      <c r="CN360" s="149">
        <f t="shared" si="1039"/>
        <v>0</v>
      </c>
      <c r="CO360" s="149">
        <f t="shared" si="1039"/>
        <v>0</v>
      </c>
      <c r="CP360" s="149">
        <f t="shared" si="1039"/>
        <v>0</v>
      </c>
      <c r="CQ360" s="149">
        <f t="shared" si="1039"/>
        <v>0</v>
      </c>
      <c r="CR360" s="149">
        <f t="shared" si="1039"/>
        <v>0</v>
      </c>
      <c r="CS360" s="149">
        <f t="shared" si="1039"/>
        <v>0</v>
      </c>
      <c r="CT360" s="149">
        <f t="shared" si="1039"/>
        <v>0</v>
      </c>
      <c r="CU360" s="149">
        <f t="shared" si="1039"/>
        <v>0</v>
      </c>
      <c r="CV360" s="149">
        <f t="shared" si="1039"/>
        <v>0</v>
      </c>
      <c r="CW360" s="149">
        <f t="shared" si="1040"/>
        <v>0</v>
      </c>
      <c r="CX360" s="149">
        <f t="shared" si="1040"/>
        <v>0</v>
      </c>
      <c r="CY360" s="149">
        <f t="shared" si="1040"/>
        <v>0</v>
      </c>
      <c r="CZ360" s="149">
        <f t="shared" si="1040"/>
        <v>0</v>
      </c>
      <c r="DA360" s="149">
        <f t="shared" si="1040"/>
        <v>0</v>
      </c>
      <c r="DB360" s="149">
        <f t="shared" si="1040"/>
        <v>0</v>
      </c>
      <c r="DC360" s="149">
        <f t="shared" si="1040"/>
        <v>0</v>
      </c>
      <c r="DD360" s="149">
        <f t="shared" si="1040"/>
        <v>0</v>
      </c>
      <c r="DE360" s="149">
        <f t="shared" si="1040"/>
        <v>0</v>
      </c>
      <c r="DF360" s="149">
        <f t="shared" si="1040"/>
        <v>0</v>
      </c>
      <c r="DG360" s="149">
        <f t="shared" si="1040"/>
        <v>0</v>
      </c>
      <c r="DH360" s="149">
        <f t="shared" si="1040"/>
        <v>0</v>
      </c>
      <c r="DI360" s="149">
        <f t="shared" si="1040"/>
        <v>0</v>
      </c>
      <c r="DJ360" s="149">
        <f t="shared" si="1040"/>
        <v>0</v>
      </c>
      <c r="DK360" s="149">
        <f t="shared" si="1040"/>
        <v>0</v>
      </c>
      <c r="DL360" s="149">
        <f t="shared" si="1040"/>
        <v>0</v>
      </c>
      <c r="DM360" s="149">
        <f t="shared" si="1041"/>
        <v>0</v>
      </c>
      <c r="DN360" s="149">
        <f t="shared" si="1041"/>
        <v>0</v>
      </c>
      <c r="DO360" s="149">
        <f t="shared" si="1041"/>
        <v>0</v>
      </c>
      <c r="DP360" s="149">
        <f t="shared" si="1041"/>
        <v>0</v>
      </c>
      <c r="DQ360" s="149">
        <f t="shared" si="1041"/>
        <v>0</v>
      </c>
      <c r="DR360" s="149">
        <f t="shared" si="1041"/>
        <v>0</v>
      </c>
      <c r="DS360" s="149">
        <f t="shared" si="1041"/>
        <v>0</v>
      </c>
      <c r="DT360" s="149">
        <f t="shared" si="1041"/>
        <v>0</v>
      </c>
      <c r="DU360" s="149">
        <f t="shared" si="1041"/>
        <v>0</v>
      </c>
      <c r="DV360" s="149">
        <f t="shared" si="1041"/>
        <v>0</v>
      </c>
      <c r="DW360" s="149">
        <f t="shared" si="1041"/>
        <v>0</v>
      </c>
      <c r="DX360" s="149">
        <f t="shared" si="1041"/>
        <v>0</v>
      </c>
      <c r="DY360" s="149">
        <f t="shared" si="1041"/>
        <v>0</v>
      </c>
      <c r="DZ360" s="149">
        <f t="shared" si="1041"/>
        <v>0</v>
      </c>
      <c r="EA360" s="149">
        <f t="shared" si="1041"/>
        <v>0</v>
      </c>
      <c r="EB360" s="149">
        <f t="shared" si="1041"/>
        <v>0</v>
      </c>
      <c r="EC360" s="149">
        <f t="shared" si="1042"/>
        <v>0</v>
      </c>
      <c r="ED360" s="149">
        <f t="shared" si="1042"/>
        <v>0</v>
      </c>
      <c r="EE360" s="149">
        <f t="shared" si="1042"/>
        <v>0</v>
      </c>
      <c r="EF360" s="149">
        <f t="shared" si="1042"/>
        <v>0</v>
      </c>
      <c r="EG360" s="149">
        <f t="shared" si="1042"/>
        <v>0</v>
      </c>
      <c r="EH360" s="149">
        <f t="shared" si="1042"/>
        <v>0</v>
      </c>
      <c r="EI360" s="149">
        <f t="shared" si="1042"/>
        <v>0</v>
      </c>
      <c r="EJ360" s="149">
        <f t="shared" si="1042"/>
        <v>0</v>
      </c>
      <c r="EK360" s="149">
        <f t="shared" si="1042"/>
        <v>0</v>
      </c>
      <c r="EL360" s="149">
        <f t="shared" si="1042"/>
        <v>0</v>
      </c>
      <c r="EM360" s="149">
        <f t="shared" si="1042"/>
        <v>0</v>
      </c>
      <c r="EN360" s="149">
        <f t="shared" si="1042"/>
        <v>0</v>
      </c>
      <c r="EO360" s="149">
        <f t="shared" si="1042"/>
        <v>0</v>
      </c>
      <c r="EP360" s="149">
        <f t="shared" si="1042"/>
        <v>0</v>
      </c>
      <c r="EQ360" s="149">
        <f t="shared" si="1042"/>
        <v>0</v>
      </c>
      <c r="ER360" s="149">
        <f t="shared" si="1042"/>
        <v>0</v>
      </c>
      <c r="ES360" s="149">
        <f t="shared" si="1043"/>
        <v>0</v>
      </c>
      <c r="ET360" s="149">
        <f t="shared" si="1043"/>
        <v>0</v>
      </c>
      <c r="EU360" s="149">
        <f t="shared" si="1043"/>
        <v>0</v>
      </c>
      <c r="EV360" s="149">
        <f t="shared" si="1043"/>
        <v>0</v>
      </c>
      <c r="EW360" s="149">
        <f t="shared" si="1043"/>
        <v>0</v>
      </c>
      <c r="EX360" s="149">
        <f t="shared" si="1043"/>
        <v>0</v>
      </c>
      <c r="EY360" s="149">
        <f t="shared" si="1043"/>
        <v>0</v>
      </c>
      <c r="EZ360" s="149">
        <f t="shared" si="1043"/>
        <v>0</v>
      </c>
      <c r="FA360" s="149">
        <f t="shared" si="1043"/>
        <v>0</v>
      </c>
      <c r="FB360" s="149">
        <f t="shared" si="1043"/>
        <v>0</v>
      </c>
    </row>
    <row r="361" spans="3:158" ht="11.25" hidden="1" customHeight="1" x14ac:dyDescent="0.2">
      <c r="C361" s="148">
        <f>C360+1</f>
        <v>4</v>
      </c>
      <c r="E361" s="198">
        <f t="shared" si="1046"/>
        <v>43496</v>
      </c>
      <c r="F361" s="151">
        <f t="shared" si="1032"/>
        <v>44074</v>
      </c>
      <c r="G361" s="149">
        <v>0</v>
      </c>
      <c r="H361" s="149">
        <f t="shared" si="1033"/>
        <v>0</v>
      </c>
      <c r="Q361" s="149">
        <f t="shared" si="1034"/>
        <v>0</v>
      </c>
      <c r="T361" s="149">
        <f t="shared" si="1044"/>
        <v>0</v>
      </c>
      <c r="U361" s="149">
        <f t="shared" si="1035"/>
        <v>0</v>
      </c>
      <c r="V361" s="149">
        <f t="shared" si="1035"/>
        <v>0</v>
      </c>
      <c r="W361" s="149">
        <f t="shared" si="1035"/>
        <v>0</v>
      </c>
      <c r="X361" s="149">
        <f t="shared" si="1035"/>
        <v>0</v>
      </c>
      <c r="Y361" s="149">
        <f t="shared" si="1035"/>
        <v>0</v>
      </c>
      <c r="Z361" s="149">
        <f t="shared" si="1035"/>
        <v>0</v>
      </c>
      <c r="AA361" s="149">
        <f t="shared" si="1035"/>
        <v>0</v>
      </c>
      <c r="AB361" s="149">
        <f t="shared" si="1035"/>
        <v>0</v>
      </c>
      <c r="AC361" s="149">
        <f t="shared" si="1035"/>
        <v>0</v>
      </c>
      <c r="AD361" s="149">
        <f t="shared" si="1035"/>
        <v>0</v>
      </c>
      <c r="AE361" s="149">
        <f t="shared" si="1035"/>
        <v>0</v>
      </c>
      <c r="AF361" s="149">
        <f t="shared" si="1035"/>
        <v>0</v>
      </c>
      <c r="AG361" s="149">
        <f t="shared" si="1035"/>
        <v>0</v>
      </c>
      <c r="AH361" s="149">
        <f t="shared" si="1035"/>
        <v>0</v>
      </c>
      <c r="AI361" s="149">
        <f t="shared" si="1035"/>
        <v>0</v>
      </c>
      <c r="AJ361" s="149">
        <f t="shared" si="1035"/>
        <v>0</v>
      </c>
      <c r="AK361" s="149">
        <f t="shared" si="1036"/>
        <v>0</v>
      </c>
      <c r="AL361" s="149">
        <f t="shared" si="1036"/>
        <v>0</v>
      </c>
      <c r="AM361" s="149">
        <f t="shared" si="1036"/>
        <v>0</v>
      </c>
      <c r="AN361" s="149">
        <f t="shared" si="1036"/>
        <v>0</v>
      </c>
      <c r="AO361" s="149">
        <f t="shared" si="1036"/>
        <v>0</v>
      </c>
      <c r="AP361" s="149">
        <f t="shared" si="1036"/>
        <v>0</v>
      </c>
      <c r="AQ361" s="149">
        <f t="shared" si="1036"/>
        <v>0</v>
      </c>
      <c r="AR361" s="149">
        <f t="shared" si="1036"/>
        <v>0</v>
      </c>
      <c r="AS361" s="149">
        <f t="shared" si="1036"/>
        <v>0</v>
      </c>
      <c r="AT361" s="149">
        <f t="shared" si="1036"/>
        <v>0</v>
      </c>
      <c r="AU361" s="149">
        <f t="shared" si="1036"/>
        <v>0</v>
      </c>
      <c r="AV361" s="149">
        <f t="shared" si="1036"/>
        <v>0</v>
      </c>
      <c r="AW361" s="149">
        <f t="shared" si="1036"/>
        <v>0</v>
      </c>
      <c r="AX361" s="149">
        <f t="shared" si="1036"/>
        <v>0</v>
      </c>
      <c r="AY361" s="149">
        <f t="shared" si="1036"/>
        <v>0</v>
      </c>
      <c r="AZ361" s="149">
        <f t="shared" si="1036"/>
        <v>0</v>
      </c>
      <c r="BA361" s="149">
        <f t="shared" si="1037"/>
        <v>0</v>
      </c>
      <c r="BB361" s="149">
        <f t="shared" si="1037"/>
        <v>0</v>
      </c>
      <c r="BC361" s="149">
        <f t="shared" si="1037"/>
        <v>0</v>
      </c>
      <c r="BD361" s="149">
        <f t="shared" si="1037"/>
        <v>0</v>
      </c>
      <c r="BE361" s="149">
        <f t="shared" si="1037"/>
        <v>0</v>
      </c>
      <c r="BF361" s="149">
        <f t="shared" si="1037"/>
        <v>0</v>
      </c>
      <c r="BG361" s="149">
        <f t="shared" si="1037"/>
        <v>0</v>
      </c>
      <c r="BH361" s="149">
        <f t="shared" si="1037"/>
        <v>0</v>
      </c>
      <c r="BI361" s="149">
        <f t="shared" si="1037"/>
        <v>0</v>
      </c>
      <c r="BJ361" s="149">
        <f t="shared" si="1037"/>
        <v>0</v>
      </c>
      <c r="BK361" s="149">
        <f t="shared" si="1037"/>
        <v>0</v>
      </c>
      <c r="BL361" s="149">
        <f t="shared" si="1037"/>
        <v>0</v>
      </c>
      <c r="BM361" s="149">
        <f t="shared" si="1037"/>
        <v>0</v>
      </c>
      <c r="BN361" s="149">
        <f t="shared" si="1037"/>
        <v>0</v>
      </c>
      <c r="BO361" s="149">
        <f t="shared" si="1037"/>
        <v>0</v>
      </c>
      <c r="BP361" s="149">
        <f t="shared" si="1037"/>
        <v>0</v>
      </c>
      <c r="BQ361" s="149">
        <f t="shared" si="1038"/>
        <v>0</v>
      </c>
      <c r="BR361" s="149">
        <f t="shared" si="1038"/>
        <v>0</v>
      </c>
      <c r="BS361" s="149">
        <f t="shared" si="1038"/>
        <v>0</v>
      </c>
      <c r="BT361" s="149">
        <f t="shared" si="1038"/>
        <v>0</v>
      </c>
      <c r="BU361" s="149">
        <f t="shared" si="1038"/>
        <v>0</v>
      </c>
      <c r="BV361" s="149">
        <f t="shared" si="1038"/>
        <v>0</v>
      </c>
      <c r="BW361" s="149">
        <f t="shared" si="1038"/>
        <v>0</v>
      </c>
      <c r="BX361" s="149">
        <f t="shared" si="1038"/>
        <v>0</v>
      </c>
      <c r="BY361" s="149">
        <f t="shared" si="1038"/>
        <v>0</v>
      </c>
      <c r="BZ361" s="149">
        <f t="shared" si="1038"/>
        <v>0</v>
      </c>
      <c r="CA361" s="149">
        <f t="shared" si="1038"/>
        <v>0</v>
      </c>
      <c r="CB361" s="149">
        <f t="shared" si="1038"/>
        <v>0</v>
      </c>
      <c r="CC361" s="149">
        <f t="shared" si="1038"/>
        <v>0</v>
      </c>
      <c r="CD361" s="149">
        <f t="shared" si="1038"/>
        <v>0</v>
      </c>
      <c r="CE361" s="149">
        <f t="shared" si="1038"/>
        <v>0</v>
      </c>
      <c r="CF361" s="149">
        <f t="shared" si="1038"/>
        <v>0</v>
      </c>
      <c r="CG361" s="149">
        <f t="shared" si="1039"/>
        <v>0</v>
      </c>
      <c r="CH361" s="149">
        <f t="shared" si="1039"/>
        <v>0</v>
      </c>
      <c r="CI361" s="149">
        <f t="shared" si="1039"/>
        <v>0</v>
      </c>
      <c r="CJ361" s="149">
        <f t="shared" si="1039"/>
        <v>0</v>
      </c>
      <c r="CK361" s="149">
        <f t="shared" si="1039"/>
        <v>0</v>
      </c>
      <c r="CL361" s="149">
        <f t="shared" si="1039"/>
        <v>0</v>
      </c>
      <c r="CM361" s="149">
        <f t="shared" si="1039"/>
        <v>0</v>
      </c>
      <c r="CN361" s="149">
        <f t="shared" si="1039"/>
        <v>0</v>
      </c>
      <c r="CO361" s="149">
        <f t="shared" si="1039"/>
        <v>0</v>
      </c>
      <c r="CP361" s="149">
        <f t="shared" si="1039"/>
        <v>0</v>
      </c>
      <c r="CQ361" s="149">
        <f t="shared" si="1039"/>
        <v>0</v>
      </c>
      <c r="CR361" s="149">
        <f t="shared" si="1039"/>
        <v>0</v>
      </c>
      <c r="CS361" s="149">
        <f t="shared" si="1039"/>
        <v>0</v>
      </c>
      <c r="CT361" s="149">
        <f t="shared" si="1039"/>
        <v>0</v>
      </c>
      <c r="CU361" s="149">
        <f t="shared" si="1039"/>
        <v>0</v>
      </c>
      <c r="CV361" s="149">
        <f t="shared" si="1039"/>
        <v>0</v>
      </c>
      <c r="CW361" s="149">
        <f t="shared" si="1040"/>
        <v>0</v>
      </c>
      <c r="CX361" s="149">
        <f t="shared" si="1040"/>
        <v>0</v>
      </c>
      <c r="CY361" s="149">
        <f t="shared" si="1040"/>
        <v>0</v>
      </c>
      <c r="CZ361" s="149">
        <f t="shared" si="1040"/>
        <v>0</v>
      </c>
      <c r="DA361" s="149">
        <f t="shared" si="1040"/>
        <v>0</v>
      </c>
      <c r="DB361" s="149">
        <f t="shared" si="1040"/>
        <v>0</v>
      </c>
      <c r="DC361" s="149">
        <f t="shared" si="1040"/>
        <v>0</v>
      </c>
      <c r="DD361" s="149">
        <f t="shared" si="1040"/>
        <v>0</v>
      </c>
      <c r="DE361" s="149">
        <f t="shared" si="1040"/>
        <v>0</v>
      </c>
      <c r="DF361" s="149">
        <f t="shared" si="1040"/>
        <v>0</v>
      </c>
      <c r="DG361" s="149">
        <f t="shared" si="1040"/>
        <v>0</v>
      </c>
      <c r="DH361" s="149">
        <f t="shared" si="1040"/>
        <v>0</v>
      </c>
      <c r="DI361" s="149">
        <f t="shared" si="1040"/>
        <v>0</v>
      </c>
      <c r="DJ361" s="149">
        <f t="shared" si="1040"/>
        <v>0</v>
      </c>
      <c r="DK361" s="149">
        <f t="shared" si="1040"/>
        <v>0</v>
      </c>
      <c r="DL361" s="149">
        <f t="shared" si="1040"/>
        <v>0</v>
      </c>
      <c r="DM361" s="149">
        <f t="shared" si="1041"/>
        <v>0</v>
      </c>
      <c r="DN361" s="149">
        <f t="shared" si="1041"/>
        <v>0</v>
      </c>
      <c r="DO361" s="149">
        <f t="shared" si="1041"/>
        <v>0</v>
      </c>
      <c r="DP361" s="149">
        <f t="shared" si="1041"/>
        <v>0</v>
      </c>
      <c r="DQ361" s="149">
        <f t="shared" si="1041"/>
        <v>0</v>
      </c>
      <c r="DR361" s="149">
        <f t="shared" si="1041"/>
        <v>0</v>
      </c>
      <c r="DS361" s="149">
        <f t="shared" si="1041"/>
        <v>0</v>
      </c>
      <c r="DT361" s="149">
        <f t="shared" si="1041"/>
        <v>0</v>
      </c>
      <c r="DU361" s="149">
        <f t="shared" si="1041"/>
        <v>0</v>
      </c>
      <c r="DV361" s="149">
        <f t="shared" si="1041"/>
        <v>0</v>
      </c>
      <c r="DW361" s="149">
        <f t="shared" si="1041"/>
        <v>0</v>
      </c>
      <c r="DX361" s="149">
        <f t="shared" si="1041"/>
        <v>0</v>
      </c>
      <c r="DY361" s="149">
        <f t="shared" si="1041"/>
        <v>0</v>
      </c>
      <c r="DZ361" s="149">
        <f t="shared" si="1041"/>
        <v>0</v>
      </c>
      <c r="EA361" s="149">
        <f t="shared" si="1041"/>
        <v>0</v>
      </c>
      <c r="EB361" s="149">
        <f t="shared" si="1041"/>
        <v>0</v>
      </c>
      <c r="EC361" s="149">
        <f t="shared" si="1042"/>
        <v>0</v>
      </c>
      <c r="ED361" s="149">
        <f t="shared" si="1042"/>
        <v>0</v>
      </c>
      <c r="EE361" s="149">
        <f t="shared" si="1042"/>
        <v>0</v>
      </c>
      <c r="EF361" s="149">
        <f t="shared" si="1042"/>
        <v>0</v>
      </c>
      <c r="EG361" s="149">
        <f t="shared" si="1042"/>
        <v>0</v>
      </c>
      <c r="EH361" s="149">
        <f t="shared" si="1042"/>
        <v>0</v>
      </c>
      <c r="EI361" s="149">
        <f t="shared" si="1042"/>
        <v>0</v>
      </c>
      <c r="EJ361" s="149">
        <f t="shared" si="1042"/>
        <v>0</v>
      </c>
      <c r="EK361" s="149">
        <f t="shared" si="1042"/>
        <v>0</v>
      </c>
      <c r="EL361" s="149">
        <f t="shared" si="1042"/>
        <v>0</v>
      </c>
      <c r="EM361" s="149">
        <f t="shared" si="1042"/>
        <v>0</v>
      </c>
      <c r="EN361" s="149">
        <f t="shared" si="1042"/>
        <v>0</v>
      </c>
      <c r="EO361" s="149">
        <f t="shared" si="1042"/>
        <v>0</v>
      </c>
      <c r="EP361" s="149">
        <f t="shared" si="1042"/>
        <v>0</v>
      </c>
      <c r="EQ361" s="149">
        <f t="shared" si="1042"/>
        <v>0</v>
      </c>
      <c r="ER361" s="149">
        <f t="shared" si="1042"/>
        <v>0</v>
      </c>
      <c r="ES361" s="149">
        <f t="shared" si="1043"/>
        <v>0</v>
      </c>
      <c r="ET361" s="149">
        <f t="shared" si="1043"/>
        <v>0</v>
      </c>
      <c r="EU361" s="149">
        <f t="shared" si="1043"/>
        <v>0</v>
      </c>
      <c r="EV361" s="149">
        <f t="shared" si="1043"/>
        <v>0</v>
      </c>
      <c r="EW361" s="149">
        <f t="shared" si="1043"/>
        <v>0</v>
      </c>
      <c r="EX361" s="149">
        <f t="shared" si="1043"/>
        <v>0</v>
      </c>
      <c r="EY361" s="149">
        <f t="shared" si="1043"/>
        <v>0</v>
      </c>
      <c r="EZ361" s="149">
        <f t="shared" si="1043"/>
        <v>0</v>
      </c>
      <c r="FA361" s="149">
        <f t="shared" si="1043"/>
        <v>0</v>
      </c>
      <c r="FB361" s="149">
        <f t="shared" si="1043"/>
        <v>0</v>
      </c>
    </row>
    <row r="362" spans="3:158" ht="11.25" hidden="1" customHeight="1" x14ac:dyDescent="0.2">
      <c r="C362" s="148">
        <f t="shared" si="1045"/>
        <v>5</v>
      </c>
      <c r="E362" s="198">
        <f t="shared" si="1046"/>
        <v>43524</v>
      </c>
      <c r="F362" s="151">
        <f t="shared" si="1032"/>
        <v>44104</v>
      </c>
      <c r="G362" s="149">
        <v>0</v>
      </c>
      <c r="H362" s="149">
        <f t="shared" si="1033"/>
        <v>0</v>
      </c>
      <c r="Q362" s="149">
        <f t="shared" si="1034"/>
        <v>0</v>
      </c>
      <c r="T362" s="149">
        <f t="shared" si="1044"/>
        <v>0</v>
      </c>
      <c r="U362" s="149">
        <f t="shared" si="1035"/>
        <v>0</v>
      </c>
      <c r="V362" s="149">
        <f t="shared" si="1035"/>
        <v>0</v>
      </c>
      <c r="W362" s="149">
        <f t="shared" si="1035"/>
        <v>0</v>
      </c>
      <c r="X362" s="149">
        <f t="shared" si="1035"/>
        <v>0</v>
      </c>
      <c r="Y362" s="149">
        <f t="shared" si="1035"/>
        <v>0</v>
      </c>
      <c r="Z362" s="149">
        <f t="shared" si="1035"/>
        <v>0</v>
      </c>
      <c r="AA362" s="149">
        <f t="shared" si="1035"/>
        <v>0</v>
      </c>
      <c r="AB362" s="149">
        <f t="shared" si="1035"/>
        <v>0</v>
      </c>
      <c r="AC362" s="149">
        <f t="shared" si="1035"/>
        <v>0</v>
      </c>
      <c r="AD362" s="149">
        <f t="shared" si="1035"/>
        <v>0</v>
      </c>
      <c r="AE362" s="149">
        <f t="shared" si="1035"/>
        <v>0</v>
      </c>
      <c r="AF362" s="149">
        <f t="shared" si="1035"/>
        <v>0</v>
      </c>
      <c r="AG362" s="149">
        <f t="shared" si="1035"/>
        <v>0</v>
      </c>
      <c r="AH362" s="149">
        <f t="shared" si="1035"/>
        <v>0</v>
      </c>
      <c r="AI362" s="149">
        <f t="shared" si="1035"/>
        <v>0</v>
      </c>
      <c r="AJ362" s="149">
        <f t="shared" si="1035"/>
        <v>0</v>
      </c>
      <c r="AK362" s="149">
        <f t="shared" si="1036"/>
        <v>0</v>
      </c>
      <c r="AL362" s="149">
        <f t="shared" si="1036"/>
        <v>0</v>
      </c>
      <c r="AM362" s="149">
        <f t="shared" si="1036"/>
        <v>0</v>
      </c>
      <c r="AN362" s="149">
        <f t="shared" si="1036"/>
        <v>0</v>
      </c>
      <c r="AO362" s="149">
        <f t="shared" si="1036"/>
        <v>0</v>
      </c>
      <c r="AP362" s="149">
        <f t="shared" si="1036"/>
        <v>0</v>
      </c>
      <c r="AQ362" s="149">
        <f t="shared" si="1036"/>
        <v>0</v>
      </c>
      <c r="AR362" s="149">
        <f t="shared" si="1036"/>
        <v>0</v>
      </c>
      <c r="AS362" s="149">
        <f t="shared" si="1036"/>
        <v>0</v>
      </c>
      <c r="AT362" s="149">
        <f t="shared" si="1036"/>
        <v>0</v>
      </c>
      <c r="AU362" s="149">
        <f t="shared" si="1036"/>
        <v>0</v>
      </c>
      <c r="AV362" s="149">
        <f t="shared" si="1036"/>
        <v>0</v>
      </c>
      <c r="AW362" s="149">
        <f t="shared" si="1036"/>
        <v>0</v>
      </c>
      <c r="AX362" s="149">
        <f t="shared" si="1036"/>
        <v>0</v>
      </c>
      <c r="AY362" s="149">
        <f t="shared" si="1036"/>
        <v>0</v>
      </c>
      <c r="AZ362" s="149">
        <f t="shared" si="1036"/>
        <v>0</v>
      </c>
      <c r="BA362" s="149">
        <f t="shared" si="1037"/>
        <v>0</v>
      </c>
      <c r="BB362" s="149">
        <f t="shared" si="1037"/>
        <v>0</v>
      </c>
      <c r="BC362" s="149">
        <f t="shared" si="1037"/>
        <v>0</v>
      </c>
      <c r="BD362" s="149">
        <f t="shared" si="1037"/>
        <v>0</v>
      </c>
      <c r="BE362" s="149">
        <f t="shared" si="1037"/>
        <v>0</v>
      </c>
      <c r="BF362" s="149">
        <f t="shared" si="1037"/>
        <v>0</v>
      </c>
      <c r="BG362" s="149">
        <f t="shared" si="1037"/>
        <v>0</v>
      </c>
      <c r="BH362" s="149">
        <f t="shared" si="1037"/>
        <v>0</v>
      </c>
      <c r="BI362" s="149">
        <f t="shared" si="1037"/>
        <v>0</v>
      </c>
      <c r="BJ362" s="149">
        <f t="shared" si="1037"/>
        <v>0</v>
      </c>
      <c r="BK362" s="149">
        <f t="shared" si="1037"/>
        <v>0</v>
      </c>
      <c r="BL362" s="149">
        <f t="shared" si="1037"/>
        <v>0</v>
      </c>
      <c r="BM362" s="149">
        <f t="shared" si="1037"/>
        <v>0</v>
      </c>
      <c r="BN362" s="149">
        <f t="shared" si="1037"/>
        <v>0</v>
      </c>
      <c r="BO362" s="149">
        <f t="shared" si="1037"/>
        <v>0</v>
      </c>
      <c r="BP362" s="149">
        <f t="shared" si="1037"/>
        <v>0</v>
      </c>
      <c r="BQ362" s="149">
        <f t="shared" si="1038"/>
        <v>0</v>
      </c>
      <c r="BR362" s="149">
        <f t="shared" si="1038"/>
        <v>0</v>
      </c>
      <c r="BS362" s="149">
        <f t="shared" si="1038"/>
        <v>0</v>
      </c>
      <c r="BT362" s="149">
        <f t="shared" si="1038"/>
        <v>0</v>
      </c>
      <c r="BU362" s="149">
        <f t="shared" si="1038"/>
        <v>0</v>
      </c>
      <c r="BV362" s="149">
        <f t="shared" si="1038"/>
        <v>0</v>
      </c>
      <c r="BW362" s="149">
        <f t="shared" si="1038"/>
        <v>0</v>
      </c>
      <c r="BX362" s="149">
        <f t="shared" si="1038"/>
        <v>0</v>
      </c>
      <c r="BY362" s="149">
        <f t="shared" si="1038"/>
        <v>0</v>
      </c>
      <c r="BZ362" s="149">
        <f t="shared" si="1038"/>
        <v>0</v>
      </c>
      <c r="CA362" s="149">
        <f t="shared" si="1038"/>
        <v>0</v>
      </c>
      <c r="CB362" s="149">
        <f t="shared" si="1038"/>
        <v>0</v>
      </c>
      <c r="CC362" s="149">
        <f t="shared" si="1038"/>
        <v>0</v>
      </c>
      <c r="CD362" s="149">
        <f t="shared" si="1038"/>
        <v>0</v>
      </c>
      <c r="CE362" s="149">
        <f t="shared" si="1038"/>
        <v>0</v>
      </c>
      <c r="CF362" s="149">
        <f t="shared" si="1038"/>
        <v>0</v>
      </c>
      <c r="CG362" s="149">
        <f t="shared" si="1039"/>
        <v>0</v>
      </c>
      <c r="CH362" s="149">
        <f t="shared" si="1039"/>
        <v>0</v>
      </c>
      <c r="CI362" s="149">
        <f t="shared" si="1039"/>
        <v>0</v>
      </c>
      <c r="CJ362" s="149">
        <f t="shared" si="1039"/>
        <v>0</v>
      </c>
      <c r="CK362" s="149">
        <f t="shared" si="1039"/>
        <v>0</v>
      </c>
      <c r="CL362" s="149">
        <f t="shared" si="1039"/>
        <v>0</v>
      </c>
      <c r="CM362" s="149">
        <f t="shared" si="1039"/>
        <v>0</v>
      </c>
      <c r="CN362" s="149">
        <f t="shared" si="1039"/>
        <v>0</v>
      </c>
      <c r="CO362" s="149">
        <f t="shared" si="1039"/>
        <v>0</v>
      </c>
      <c r="CP362" s="149">
        <f t="shared" si="1039"/>
        <v>0</v>
      </c>
      <c r="CQ362" s="149">
        <f t="shared" si="1039"/>
        <v>0</v>
      </c>
      <c r="CR362" s="149">
        <f t="shared" si="1039"/>
        <v>0</v>
      </c>
      <c r="CS362" s="149">
        <f t="shared" si="1039"/>
        <v>0</v>
      </c>
      <c r="CT362" s="149">
        <f t="shared" si="1039"/>
        <v>0</v>
      </c>
      <c r="CU362" s="149">
        <f t="shared" si="1039"/>
        <v>0</v>
      </c>
      <c r="CV362" s="149">
        <f t="shared" si="1039"/>
        <v>0</v>
      </c>
      <c r="CW362" s="149">
        <f t="shared" si="1040"/>
        <v>0</v>
      </c>
      <c r="CX362" s="149">
        <f t="shared" si="1040"/>
        <v>0</v>
      </c>
      <c r="CY362" s="149">
        <f t="shared" si="1040"/>
        <v>0</v>
      </c>
      <c r="CZ362" s="149">
        <f t="shared" si="1040"/>
        <v>0</v>
      </c>
      <c r="DA362" s="149">
        <f t="shared" si="1040"/>
        <v>0</v>
      </c>
      <c r="DB362" s="149">
        <f t="shared" si="1040"/>
        <v>0</v>
      </c>
      <c r="DC362" s="149">
        <f t="shared" si="1040"/>
        <v>0</v>
      </c>
      <c r="DD362" s="149">
        <f t="shared" si="1040"/>
        <v>0</v>
      </c>
      <c r="DE362" s="149">
        <f t="shared" si="1040"/>
        <v>0</v>
      </c>
      <c r="DF362" s="149">
        <f t="shared" si="1040"/>
        <v>0</v>
      </c>
      <c r="DG362" s="149">
        <f t="shared" si="1040"/>
        <v>0</v>
      </c>
      <c r="DH362" s="149">
        <f t="shared" si="1040"/>
        <v>0</v>
      </c>
      <c r="DI362" s="149">
        <f t="shared" si="1040"/>
        <v>0</v>
      </c>
      <c r="DJ362" s="149">
        <f t="shared" si="1040"/>
        <v>0</v>
      </c>
      <c r="DK362" s="149">
        <f t="shared" si="1040"/>
        <v>0</v>
      </c>
      <c r="DL362" s="149">
        <f t="shared" si="1040"/>
        <v>0</v>
      </c>
      <c r="DM362" s="149">
        <f t="shared" si="1041"/>
        <v>0</v>
      </c>
      <c r="DN362" s="149">
        <f t="shared" si="1041"/>
        <v>0</v>
      </c>
      <c r="DO362" s="149">
        <f t="shared" si="1041"/>
        <v>0</v>
      </c>
      <c r="DP362" s="149">
        <f t="shared" si="1041"/>
        <v>0</v>
      </c>
      <c r="DQ362" s="149">
        <f t="shared" si="1041"/>
        <v>0</v>
      </c>
      <c r="DR362" s="149">
        <f t="shared" si="1041"/>
        <v>0</v>
      </c>
      <c r="DS362" s="149">
        <f t="shared" si="1041"/>
        <v>0</v>
      </c>
      <c r="DT362" s="149">
        <f t="shared" si="1041"/>
        <v>0</v>
      </c>
      <c r="DU362" s="149">
        <f t="shared" si="1041"/>
        <v>0</v>
      </c>
      <c r="DV362" s="149">
        <f t="shared" si="1041"/>
        <v>0</v>
      </c>
      <c r="DW362" s="149">
        <f t="shared" si="1041"/>
        <v>0</v>
      </c>
      <c r="DX362" s="149">
        <f t="shared" si="1041"/>
        <v>0</v>
      </c>
      <c r="DY362" s="149">
        <f t="shared" si="1041"/>
        <v>0</v>
      </c>
      <c r="DZ362" s="149">
        <f t="shared" si="1041"/>
        <v>0</v>
      </c>
      <c r="EA362" s="149">
        <f t="shared" si="1041"/>
        <v>0</v>
      </c>
      <c r="EB362" s="149">
        <f t="shared" si="1041"/>
        <v>0</v>
      </c>
      <c r="EC362" s="149">
        <f t="shared" si="1042"/>
        <v>0</v>
      </c>
      <c r="ED362" s="149">
        <f t="shared" si="1042"/>
        <v>0</v>
      </c>
      <c r="EE362" s="149">
        <f t="shared" si="1042"/>
        <v>0</v>
      </c>
      <c r="EF362" s="149">
        <f t="shared" si="1042"/>
        <v>0</v>
      </c>
      <c r="EG362" s="149">
        <f t="shared" si="1042"/>
        <v>0</v>
      </c>
      <c r="EH362" s="149">
        <f t="shared" si="1042"/>
        <v>0</v>
      </c>
      <c r="EI362" s="149">
        <f t="shared" si="1042"/>
        <v>0</v>
      </c>
      <c r="EJ362" s="149">
        <f t="shared" si="1042"/>
        <v>0</v>
      </c>
      <c r="EK362" s="149">
        <f t="shared" si="1042"/>
        <v>0</v>
      </c>
      <c r="EL362" s="149">
        <f t="shared" si="1042"/>
        <v>0</v>
      </c>
      <c r="EM362" s="149">
        <f t="shared" si="1042"/>
        <v>0</v>
      </c>
      <c r="EN362" s="149">
        <f t="shared" si="1042"/>
        <v>0</v>
      </c>
      <c r="EO362" s="149">
        <f t="shared" si="1042"/>
        <v>0</v>
      </c>
      <c r="EP362" s="149">
        <f t="shared" si="1042"/>
        <v>0</v>
      </c>
      <c r="EQ362" s="149">
        <f t="shared" si="1042"/>
        <v>0</v>
      </c>
      <c r="ER362" s="149">
        <f t="shared" si="1042"/>
        <v>0</v>
      </c>
      <c r="ES362" s="149">
        <f t="shared" si="1043"/>
        <v>0</v>
      </c>
      <c r="ET362" s="149">
        <f t="shared" si="1043"/>
        <v>0</v>
      </c>
      <c r="EU362" s="149">
        <f t="shared" si="1043"/>
        <v>0</v>
      </c>
      <c r="EV362" s="149">
        <f t="shared" si="1043"/>
        <v>0</v>
      </c>
      <c r="EW362" s="149">
        <f t="shared" si="1043"/>
        <v>0</v>
      </c>
      <c r="EX362" s="149">
        <f t="shared" si="1043"/>
        <v>0</v>
      </c>
      <c r="EY362" s="149">
        <f t="shared" si="1043"/>
        <v>0</v>
      </c>
      <c r="EZ362" s="149">
        <f t="shared" si="1043"/>
        <v>0</v>
      </c>
      <c r="FA362" s="149">
        <f t="shared" si="1043"/>
        <v>0</v>
      </c>
      <c r="FB362" s="149">
        <f t="shared" si="1043"/>
        <v>0</v>
      </c>
    </row>
    <row r="363" spans="3:158" ht="11.25" hidden="1" customHeight="1" x14ac:dyDescent="0.2">
      <c r="C363" s="148">
        <f t="shared" si="1045"/>
        <v>6</v>
      </c>
      <c r="E363" s="198">
        <f t="shared" si="1046"/>
        <v>43555</v>
      </c>
      <c r="F363" s="151">
        <f t="shared" si="1032"/>
        <v>44135</v>
      </c>
      <c r="G363" s="149">
        <v>0</v>
      </c>
      <c r="H363" s="149">
        <f t="shared" si="1033"/>
        <v>0</v>
      </c>
      <c r="Q363" s="149">
        <f t="shared" si="1034"/>
        <v>0</v>
      </c>
      <c r="T363" s="149">
        <f t="shared" si="1044"/>
        <v>0</v>
      </c>
      <c r="U363" s="149">
        <f t="shared" si="1035"/>
        <v>0</v>
      </c>
      <c r="V363" s="149">
        <f t="shared" si="1035"/>
        <v>0</v>
      </c>
      <c r="W363" s="149">
        <f t="shared" si="1035"/>
        <v>0</v>
      </c>
      <c r="X363" s="149">
        <f t="shared" si="1035"/>
        <v>0</v>
      </c>
      <c r="Y363" s="149">
        <f t="shared" si="1035"/>
        <v>0</v>
      </c>
      <c r="Z363" s="149">
        <f t="shared" si="1035"/>
        <v>0</v>
      </c>
      <c r="AA363" s="149">
        <f t="shared" si="1035"/>
        <v>0</v>
      </c>
      <c r="AB363" s="149">
        <f t="shared" si="1035"/>
        <v>0</v>
      </c>
      <c r="AC363" s="149">
        <f t="shared" si="1035"/>
        <v>0</v>
      </c>
      <c r="AD363" s="149">
        <f t="shared" si="1035"/>
        <v>0</v>
      </c>
      <c r="AE363" s="149">
        <f t="shared" si="1035"/>
        <v>0</v>
      </c>
      <c r="AF363" s="149">
        <f t="shared" si="1035"/>
        <v>0</v>
      </c>
      <c r="AG363" s="149">
        <f t="shared" si="1035"/>
        <v>0</v>
      </c>
      <c r="AH363" s="149">
        <f t="shared" si="1035"/>
        <v>0</v>
      </c>
      <c r="AI363" s="149">
        <f t="shared" si="1035"/>
        <v>0</v>
      </c>
      <c r="AJ363" s="149">
        <f t="shared" si="1035"/>
        <v>0</v>
      </c>
      <c r="AK363" s="149">
        <f t="shared" si="1036"/>
        <v>0</v>
      </c>
      <c r="AL363" s="149">
        <f t="shared" si="1036"/>
        <v>0</v>
      </c>
      <c r="AM363" s="149">
        <f t="shared" si="1036"/>
        <v>0</v>
      </c>
      <c r="AN363" s="149">
        <f t="shared" si="1036"/>
        <v>0</v>
      </c>
      <c r="AO363" s="149">
        <f t="shared" si="1036"/>
        <v>0</v>
      </c>
      <c r="AP363" s="149">
        <f t="shared" si="1036"/>
        <v>0</v>
      </c>
      <c r="AQ363" s="149">
        <f t="shared" si="1036"/>
        <v>0</v>
      </c>
      <c r="AR363" s="149">
        <f t="shared" si="1036"/>
        <v>0</v>
      </c>
      <c r="AS363" s="149">
        <f t="shared" si="1036"/>
        <v>0</v>
      </c>
      <c r="AT363" s="149">
        <f t="shared" si="1036"/>
        <v>0</v>
      </c>
      <c r="AU363" s="149">
        <f t="shared" si="1036"/>
        <v>0</v>
      </c>
      <c r="AV363" s="149">
        <f t="shared" si="1036"/>
        <v>0</v>
      </c>
      <c r="AW363" s="149">
        <f t="shared" si="1036"/>
        <v>0</v>
      </c>
      <c r="AX363" s="149">
        <f t="shared" si="1036"/>
        <v>0</v>
      </c>
      <c r="AY363" s="149">
        <f t="shared" si="1036"/>
        <v>0</v>
      </c>
      <c r="AZ363" s="149">
        <f t="shared" si="1036"/>
        <v>0</v>
      </c>
      <c r="BA363" s="149">
        <f t="shared" si="1037"/>
        <v>0</v>
      </c>
      <c r="BB363" s="149">
        <f t="shared" si="1037"/>
        <v>0</v>
      </c>
      <c r="BC363" s="149">
        <f t="shared" si="1037"/>
        <v>0</v>
      </c>
      <c r="BD363" s="149">
        <f t="shared" si="1037"/>
        <v>0</v>
      </c>
      <c r="BE363" s="149">
        <f t="shared" si="1037"/>
        <v>0</v>
      </c>
      <c r="BF363" s="149">
        <f t="shared" si="1037"/>
        <v>0</v>
      </c>
      <c r="BG363" s="149">
        <f t="shared" si="1037"/>
        <v>0</v>
      </c>
      <c r="BH363" s="149">
        <f t="shared" si="1037"/>
        <v>0</v>
      </c>
      <c r="BI363" s="149">
        <f t="shared" si="1037"/>
        <v>0</v>
      </c>
      <c r="BJ363" s="149">
        <f t="shared" si="1037"/>
        <v>0</v>
      </c>
      <c r="BK363" s="149">
        <f t="shared" si="1037"/>
        <v>0</v>
      </c>
      <c r="BL363" s="149">
        <f t="shared" si="1037"/>
        <v>0</v>
      </c>
      <c r="BM363" s="149">
        <f t="shared" si="1037"/>
        <v>0</v>
      </c>
      <c r="BN363" s="149">
        <f t="shared" si="1037"/>
        <v>0</v>
      </c>
      <c r="BO363" s="149">
        <f t="shared" si="1037"/>
        <v>0</v>
      </c>
      <c r="BP363" s="149">
        <f t="shared" si="1037"/>
        <v>0</v>
      </c>
      <c r="BQ363" s="149">
        <f t="shared" si="1038"/>
        <v>0</v>
      </c>
      <c r="BR363" s="149">
        <f t="shared" si="1038"/>
        <v>0</v>
      </c>
      <c r="BS363" s="149">
        <f t="shared" si="1038"/>
        <v>0</v>
      </c>
      <c r="BT363" s="149">
        <f t="shared" si="1038"/>
        <v>0</v>
      </c>
      <c r="BU363" s="149">
        <f t="shared" si="1038"/>
        <v>0</v>
      </c>
      <c r="BV363" s="149">
        <f t="shared" si="1038"/>
        <v>0</v>
      </c>
      <c r="BW363" s="149">
        <f t="shared" si="1038"/>
        <v>0</v>
      </c>
      <c r="BX363" s="149">
        <f t="shared" si="1038"/>
        <v>0</v>
      </c>
      <c r="BY363" s="149">
        <f t="shared" si="1038"/>
        <v>0</v>
      </c>
      <c r="BZ363" s="149">
        <f t="shared" si="1038"/>
        <v>0</v>
      </c>
      <c r="CA363" s="149">
        <f t="shared" si="1038"/>
        <v>0</v>
      </c>
      <c r="CB363" s="149">
        <f t="shared" si="1038"/>
        <v>0</v>
      </c>
      <c r="CC363" s="149">
        <f t="shared" si="1038"/>
        <v>0</v>
      </c>
      <c r="CD363" s="149">
        <f t="shared" si="1038"/>
        <v>0</v>
      </c>
      <c r="CE363" s="149">
        <f t="shared" si="1038"/>
        <v>0</v>
      </c>
      <c r="CF363" s="149">
        <f t="shared" si="1038"/>
        <v>0</v>
      </c>
      <c r="CG363" s="149">
        <f t="shared" si="1039"/>
        <v>0</v>
      </c>
      <c r="CH363" s="149">
        <f t="shared" si="1039"/>
        <v>0</v>
      </c>
      <c r="CI363" s="149">
        <f t="shared" si="1039"/>
        <v>0</v>
      </c>
      <c r="CJ363" s="149">
        <f t="shared" si="1039"/>
        <v>0</v>
      </c>
      <c r="CK363" s="149">
        <f t="shared" si="1039"/>
        <v>0</v>
      </c>
      <c r="CL363" s="149">
        <f t="shared" si="1039"/>
        <v>0</v>
      </c>
      <c r="CM363" s="149">
        <f t="shared" si="1039"/>
        <v>0</v>
      </c>
      <c r="CN363" s="149">
        <f t="shared" si="1039"/>
        <v>0</v>
      </c>
      <c r="CO363" s="149">
        <f t="shared" si="1039"/>
        <v>0</v>
      </c>
      <c r="CP363" s="149">
        <f t="shared" si="1039"/>
        <v>0</v>
      </c>
      <c r="CQ363" s="149">
        <f t="shared" si="1039"/>
        <v>0</v>
      </c>
      <c r="CR363" s="149">
        <f t="shared" si="1039"/>
        <v>0</v>
      </c>
      <c r="CS363" s="149">
        <f t="shared" si="1039"/>
        <v>0</v>
      </c>
      <c r="CT363" s="149">
        <f t="shared" si="1039"/>
        <v>0</v>
      </c>
      <c r="CU363" s="149">
        <f t="shared" si="1039"/>
        <v>0</v>
      </c>
      <c r="CV363" s="149">
        <f t="shared" si="1039"/>
        <v>0</v>
      </c>
      <c r="CW363" s="149">
        <f t="shared" si="1040"/>
        <v>0</v>
      </c>
      <c r="CX363" s="149">
        <f t="shared" si="1040"/>
        <v>0</v>
      </c>
      <c r="CY363" s="149">
        <f t="shared" si="1040"/>
        <v>0</v>
      </c>
      <c r="CZ363" s="149">
        <f t="shared" si="1040"/>
        <v>0</v>
      </c>
      <c r="DA363" s="149">
        <f t="shared" si="1040"/>
        <v>0</v>
      </c>
      <c r="DB363" s="149">
        <f t="shared" si="1040"/>
        <v>0</v>
      </c>
      <c r="DC363" s="149">
        <f t="shared" si="1040"/>
        <v>0</v>
      </c>
      <c r="DD363" s="149">
        <f t="shared" si="1040"/>
        <v>0</v>
      </c>
      <c r="DE363" s="149">
        <f t="shared" si="1040"/>
        <v>0</v>
      </c>
      <c r="DF363" s="149">
        <f t="shared" si="1040"/>
        <v>0</v>
      </c>
      <c r="DG363" s="149">
        <f t="shared" si="1040"/>
        <v>0</v>
      </c>
      <c r="DH363" s="149">
        <f t="shared" si="1040"/>
        <v>0</v>
      </c>
      <c r="DI363" s="149">
        <f t="shared" si="1040"/>
        <v>0</v>
      </c>
      <c r="DJ363" s="149">
        <f t="shared" si="1040"/>
        <v>0</v>
      </c>
      <c r="DK363" s="149">
        <f t="shared" si="1040"/>
        <v>0</v>
      </c>
      <c r="DL363" s="149">
        <f t="shared" si="1040"/>
        <v>0</v>
      </c>
      <c r="DM363" s="149">
        <f t="shared" si="1041"/>
        <v>0</v>
      </c>
      <c r="DN363" s="149">
        <f t="shared" si="1041"/>
        <v>0</v>
      </c>
      <c r="DO363" s="149">
        <f t="shared" si="1041"/>
        <v>0</v>
      </c>
      <c r="DP363" s="149">
        <f t="shared" si="1041"/>
        <v>0</v>
      </c>
      <c r="DQ363" s="149">
        <f t="shared" si="1041"/>
        <v>0</v>
      </c>
      <c r="DR363" s="149">
        <f t="shared" si="1041"/>
        <v>0</v>
      </c>
      <c r="DS363" s="149">
        <f t="shared" si="1041"/>
        <v>0</v>
      </c>
      <c r="DT363" s="149">
        <f t="shared" si="1041"/>
        <v>0</v>
      </c>
      <c r="DU363" s="149">
        <f t="shared" si="1041"/>
        <v>0</v>
      </c>
      <c r="DV363" s="149">
        <f t="shared" si="1041"/>
        <v>0</v>
      </c>
      <c r="DW363" s="149">
        <f t="shared" si="1041"/>
        <v>0</v>
      </c>
      <c r="DX363" s="149">
        <f t="shared" si="1041"/>
        <v>0</v>
      </c>
      <c r="DY363" s="149">
        <f t="shared" si="1041"/>
        <v>0</v>
      </c>
      <c r="DZ363" s="149">
        <f t="shared" si="1041"/>
        <v>0</v>
      </c>
      <c r="EA363" s="149">
        <f t="shared" si="1041"/>
        <v>0</v>
      </c>
      <c r="EB363" s="149">
        <f t="shared" si="1041"/>
        <v>0</v>
      </c>
      <c r="EC363" s="149">
        <f t="shared" si="1042"/>
        <v>0</v>
      </c>
      <c r="ED363" s="149">
        <f t="shared" si="1042"/>
        <v>0</v>
      </c>
      <c r="EE363" s="149">
        <f t="shared" si="1042"/>
        <v>0</v>
      </c>
      <c r="EF363" s="149">
        <f t="shared" si="1042"/>
        <v>0</v>
      </c>
      <c r="EG363" s="149">
        <f t="shared" si="1042"/>
        <v>0</v>
      </c>
      <c r="EH363" s="149">
        <f t="shared" si="1042"/>
        <v>0</v>
      </c>
      <c r="EI363" s="149">
        <f t="shared" si="1042"/>
        <v>0</v>
      </c>
      <c r="EJ363" s="149">
        <f t="shared" si="1042"/>
        <v>0</v>
      </c>
      <c r="EK363" s="149">
        <f t="shared" si="1042"/>
        <v>0</v>
      </c>
      <c r="EL363" s="149">
        <f t="shared" si="1042"/>
        <v>0</v>
      </c>
      <c r="EM363" s="149">
        <f t="shared" si="1042"/>
        <v>0</v>
      </c>
      <c r="EN363" s="149">
        <f t="shared" si="1042"/>
        <v>0</v>
      </c>
      <c r="EO363" s="149">
        <f t="shared" si="1042"/>
        <v>0</v>
      </c>
      <c r="EP363" s="149">
        <f t="shared" si="1042"/>
        <v>0</v>
      </c>
      <c r="EQ363" s="149">
        <f t="shared" si="1042"/>
        <v>0</v>
      </c>
      <c r="ER363" s="149">
        <f t="shared" si="1042"/>
        <v>0</v>
      </c>
      <c r="ES363" s="149">
        <f t="shared" si="1043"/>
        <v>0</v>
      </c>
      <c r="ET363" s="149">
        <f t="shared" si="1043"/>
        <v>0</v>
      </c>
      <c r="EU363" s="149">
        <f t="shared" si="1043"/>
        <v>0</v>
      </c>
      <c r="EV363" s="149">
        <f t="shared" si="1043"/>
        <v>0</v>
      </c>
      <c r="EW363" s="149">
        <f t="shared" si="1043"/>
        <v>0</v>
      </c>
      <c r="EX363" s="149">
        <f t="shared" si="1043"/>
        <v>0</v>
      </c>
      <c r="EY363" s="149">
        <f t="shared" si="1043"/>
        <v>0</v>
      </c>
      <c r="EZ363" s="149">
        <f t="shared" si="1043"/>
        <v>0</v>
      </c>
      <c r="FA363" s="149">
        <f t="shared" si="1043"/>
        <v>0</v>
      </c>
      <c r="FB363" s="149">
        <f t="shared" si="1043"/>
        <v>0</v>
      </c>
    </row>
    <row r="364" spans="3:158" ht="11.25" hidden="1" customHeight="1" x14ac:dyDescent="0.2">
      <c r="C364" s="148">
        <f t="shared" si="1045"/>
        <v>7</v>
      </c>
      <c r="E364" s="198">
        <f t="shared" si="1046"/>
        <v>43585</v>
      </c>
      <c r="F364" s="151">
        <f t="shared" si="1032"/>
        <v>44165</v>
      </c>
      <c r="G364" s="149">
        <v>0</v>
      </c>
      <c r="H364" s="149">
        <f t="shared" si="1033"/>
        <v>0</v>
      </c>
      <c r="Q364" s="149">
        <f t="shared" si="1034"/>
        <v>0</v>
      </c>
      <c r="T364" s="149">
        <f t="shared" si="1044"/>
        <v>0</v>
      </c>
      <c r="U364" s="149">
        <f t="shared" si="1035"/>
        <v>0</v>
      </c>
      <c r="V364" s="149">
        <f t="shared" si="1035"/>
        <v>0</v>
      </c>
      <c r="W364" s="149">
        <f t="shared" si="1035"/>
        <v>0</v>
      </c>
      <c r="X364" s="149">
        <f t="shared" si="1035"/>
        <v>0</v>
      </c>
      <c r="Y364" s="149">
        <f t="shared" si="1035"/>
        <v>0</v>
      </c>
      <c r="Z364" s="149">
        <f t="shared" si="1035"/>
        <v>0</v>
      </c>
      <c r="AA364" s="149">
        <f t="shared" si="1035"/>
        <v>0</v>
      </c>
      <c r="AB364" s="149">
        <f t="shared" si="1035"/>
        <v>0</v>
      </c>
      <c r="AC364" s="149">
        <f t="shared" si="1035"/>
        <v>0</v>
      </c>
      <c r="AD364" s="149">
        <f t="shared" si="1035"/>
        <v>0</v>
      </c>
      <c r="AE364" s="149">
        <f t="shared" si="1035"/>
        <v>0</v>
      </c>
      <c r="AF364" s="149">
        <f t="shared" si="1035"/>
        <v>0</v>
      </c>
      <c r="AG364" s="149">
        <f t="shared" si="1035"/>
        <v>0</v>
      </c>
      <c r="AH364" s="149">
        <f t="shared" si="1035"/>
        <v>0</v>
      </c>
      <c r="AI364" s="149">
        <f t="shared" si="1035"/>
        <v>0</v>
      </c>
      <c r="AJ364" s="149">
        <f t="shared" si="1035"/>
        <v>0</v>
      </c>
      <c r="AK364" s="149">
        <f t="shared" si="1036"/>
        <v>0</v>
      </c>
      <c r="AL364" s="149">
        <f t="shared" si="1036"/>
        <v>0</v>
      </c>
      <c r="AM364" s="149">
        <f t="shared" si="1036"/>
        <v>0</v>
      </c>
      <c r="AN364" s="149">
        <f t="shared" si="1036"/>
        <v>0</v>
      </c>
      <c r="AO364" s="149">
        <f t="shared" si="1036"/>
        <v>0</v>
      </c>
      <c r="AP364" s="149">
        <f t="shared" si="1036"/>
        <v>0</v>
      </c>
      <c r="AQ364" s="149">
        <f t="shared" si="1036"/>
        <v>0</v>
      </c>
      <c r="AR364" s="149">
        <f t="shared" si="1036"/>
        <v>0</v>
      </c>
      <c r="AS364" s="149">
        <f t="shared" si="1036"/>
        <v>0</v>
      </c>
      <c r="AT364" s="149">
        <f t="shared" si="1036"/>
        <v>0</v>
      </c>
      <c r="AU364" s="149">
        <f t="shared" si="1036"/>
        <v>0</v>
      </c>
      <c r="AV364" s="149">
        <f t="shared" si="1036"/>
        <v>0</v>
      </c>
      <c r="AW364" s="149">
        <f t="shared" si="1036"/>
        <v>0</v>
      </c>
      <c r="AX364" s="149">
        <f t="shared" si="1036"/>
        <v>0</v>
      </c>
      <c r="AY364" s="149">
        <f t="shared" si="1036"/>
        <v>0</v>
      </c>
      <c r="AZ364" s="149">
        <f t="shared" si="1036"/>
        <v>0</v>
      </c>
      <c r="BA364" s="149">
        <f t="shared" si="1037"/>
        <v>0</v>
      </c>
      <c r="BB364" s="149">
        <f t="shared" si="1037"/>
        <v>0</v>
      </c>
      <c r="BC364" s="149">
        <f t="shared" si="1037"/>
        <v>0</v>
      </c>
      <c r="BD364" s="149">
        <f t="shared" si="1037"/>
        <v>0</v>
      </c>
      <c r="BE364" s="149">
        <f t="shared" si="1037"/>
        <v>0</v>
      </c>
      <c r="BF364" s="149">
        <f t="shared" si="1037"/>
        <v>0</v>
      </c>
      <c r="BG364" s="149">
        <f t="shared" si="1037"/>
        <v>0</v>
      </c>
      <c r="BH364" s="149">
        <f t="shared" si="1037"/>
        <v>0</v>
      </c>
      <c r="BI364" s="149">
        <f t="shared" si="1037"/>
        <v>0</v>
      </c>
      <c r="BJ364" s="149">
        <f t="shared" si="1037"/>
        <v>0</v>
      </c>
      <c r="BK364" s="149">
        <f t="shared" si="1037"/>
        <v>0</v>
      </c>
      <c r="BL364" s="149">
        <f t="shared" si="1037"/>
        <v>0</v>
      </c>
      <c r="BM364" s="149">
        <f t="shared" si="1037"/>
        <v>0</v>
      </c>
      <c r="BN364" s="149">
        <f t="shared" si="1037"/>
        <v>0</v>
      </c>
      <c r="BO364" s="149">
        <f t="shared" si="1037"/>
        <v>0</v>
      </c>
      <c r="BP364" s="149">
        <f t="shared" si="1037"/>
        <v>0</v>
      </c>
      <c r="BQ364" s="149">
        <f t="shared" si="1038"/>
        <v>0</v>
      </c>
      <c r="BR364" s="149">
        <f t="shared" si="1038"/>
        <v>0</v>
      </c>
      <c r="BS364" s="149">
        <f t="shared" si="1038"/>
        <v>0</v>
      </c>
      <c r="BT364" s="149">
        <f t="shared" si="1038"/>
        <v>0</v>
      </c>
      <c r="BU364" s="149">
        <f t="shared" si="1038"/>
        <v>0</v>
      </c>
      <c r="BV364" s="149">
        <f t="shared" si="1038"/>
        <v>0</v>
      </c>
      <c r="BW364" s="149">
        <f t="shared" si="1038"/>
        <v>0</v>
      </c>
      <c r="BX364" s="149">
        <f t="shared" si="1038"/>
        <v>0</v>
      </c>
      <c r="BY364" s="149">
        <f t="shared" si="1038"/>
        <v>0</v>
      </c>
      <c r="BZ364" s="149">
        <f t="shared" si="1038"/>
        <v>0</v>
      </c>
      <c r="CA364" s="149">
        <f t="shared" si="1038"/>
        <v>0</v>
      </c>
      <c r="CB364" s="149">
        <f t="shared" si="1038"/>
        <v>0</v>
      </c>
      <c r="CC364" s="149">
        <f t="shared" si="1038"/>
        <v>0</v>
      </c>
      <c r="CD364" s="149">
        <f t="shared" si="1038"/>
        <v>0</v>
      </c>
      <c r="CE364" s="149">
        <f t="shared" si="1038"/>
        <v>0</v>
      </c>
      <c r="CF364" s="149">
        <f t="shared" si="1038"/>
        <v>0</v>
      </c>
      <c r="CG364" s="149">
        <f t="shared" si="1039"/>
        <v>0</v>
      </c>
      <c r="CH364" s="149">
        <f t="shared" si="1039"/>
        <v>0</v>
      </c>
      <c r="CI364" s="149">
        <f t="shared" si="1039"/>
        <v>0</v>
      </c>
      <c r="CJ364" s="149">
        <f t="shared" si="1039"/>
        <v>0</v>
      </c>
      <c r="CK364" s="149">
        <f t="shared" si="1039"/>
        <v>0</v>
      </c>
      <c r="CL364" s="149">
        <f t="shared" si="1039"/>
        <v>0</v>
      </c>
      <c r="CM364" s="149">
        <f t="shared" si="1039"/>
        <v>0</v>
      </c>
      <c r="CN364" s="149">
        <f t="shared" si="1039"/>
        <v>0</v>
      </c>
      <c r="CO364" s="149">
        <f t="shared" si="1039"/>
        <v>0</v>
      </c>
      <c r="CP364" s="149">
        <f t="shared" si="1039"/>
        <v>0</v>
      </c>
      <c r="CQ364" s="149">
        <f t="shared" si="1039"/>
        <v>0</v>
      </c>
      <c r="CR364" s="149">
        <f t="shared" si="1039"/>
        <v>0</v>
      </c>
      <c r="CS364" s="149">
        <f t="shared" si="1039"/>
        <v>0</v>
      </c>
      <c r="CT364" s="149">
        <f t="shared" si="1039"/>
        <v>0</v>
      </c>
      <c r="CU364" s="149">
        <f t="shared" si="1039"/>
        <v>0</v>
      </c>
      <c r="CV364" s="149">
        <f t="shared" si="1039"/>
        <v>0</v>
      </c>
      <c r="CW364" s="149">
        <f t="shared" si="1040"/>
        <v>0</v>
      </c>
      <c r="CX364" s="149">
        <f t="shared" si="1040"/>
        <v>0</v>
      </c>
      <c r="CY364" s="149">
        <f t="shared" si="1040"/>
        <v>0</v>
      </c>
      <c r="CZ364" s="149">
        <f t="shared" si="1040"/>
        <v>0</v>
      </c>
      <c r="DA364" s="149">
        <f t="shared" si="1040"/>
        <v>0</v>
      </c>
      <c r="DB364" s="149">
        <f t="shared" si="1040"/>
        <v>0</v>
      </c>
      <c r="DC364" s="149">
        <f t="shared" si="1040"/>
        <v>0</v>
      </c>
      <c r="DD364" s="149">
        <f t="shared" si="1040"/>
        <v>0</v>
      </c>
      <c r="DE364" s="149">
        <f t="shared" si="1040"/>
        <v>0</v>
      </c>
      <c r="DF364" s="149">
        <f t="shared" si="1040"/>
        <v>0</v>
      </c>
      <c r="DG364" s="149">
        <f t="shared" si="1040"/>
        <v>0</v>
      </c>
      <c r="DH364" s="149">
        <f t="shared" si="1040"/>
        <v>0</v>
      </c>
      <c r="DI364" s="149">
        <f t="shared" si="1040"/>
        <v>0</v>
      </c>
      <c r="DJ364" s="149">
        <f t="shared" si="1040"/>
        <v>0</v>
      </c>
      <c r="DK364" s="149">
        <f t="shared" si="1040"/>
        <v>0</v>
      </c>
      <c r="DL364" s="149">
        <f t="shared" si="1040"/>
        <v>0</v>
      </c>
      <c r="DM364" s="149">
        <f t="shared" si="1041"/>
        <v>0</v>
      </c>
      <c r="DN364" s="149">
        <f t="shared" si="1041"/>
        <v>0</v>
      </c>
      <c r="DO364" s="149">
        <f t="shared" si="1041"/>
        <v>0</v>
      </c>
      <c r="DP364" s="149">
        <f t="shared" si="1041"/>
        <v>0</v>
      </c>
      <c r="DQ364" s="149">
        <f t="shared" si="1041"/>
        <v>0</v>
      </c>
      <c r="DR364" s="149">
        <f t="shared" si="1041"/>
        <v>0</v>
      </c>
      <c r="DS364" s="149">
        <f t="shared" si="1041"/>
        <v>0</v>
      </c>
      <c r="DT364" s="149">
        <f t="shared" si="1041"/>
        <v>0</v>
      </c>
      <c r="DU364" s="149">
        <f t="shared" si="1041"/>
        <v>0</v>
      </c>
      <c r="DV364" s="149">
        <f t="shared" si="1041"/>
        <v>0</v>
      </c>
      <c r="DW364" s="149">
        <f t="shared" si="1041"/>
        <v>0</v>
      </c>
      <c r="DX364" s="149">
        <f t="shared" si="1041"/>
        <v>0</v>
      </c>
      <c r="DY364" s="149">
        <f t="shared" si="1041"/>
        <v>0</v>
      </c>
      <c r="DZ364" s="149">
        <f t="shared" si="1041"/>
        <v>0</v>
      </c>
      <c r="EA364" s="149">
        <f t="shared" si="1041"/>
        <v>0</v>
      </c>
      <c r="EB364" s="149">
        <f t="shared" si="1041"/>
        <v>0</v>
      </c>
      <c r="EC364" s="149">
        <f t="shared" si="1042"/>
        <v>0</v>
      </c>
      <c r="ED364" s="149">
        <f t="shared" si="1042"/>
        <v>0</v>
      </c>
      <c r="EE364" s="149">
        <f t="shared" si="1042"/>
        <v>0</v>
      </c>
      <c r="EF364" s="149">
        <f t="shared" si="1042"/>
        <v>0</v>
      </c>
      <c r="EG364" s="149">
        <f t="shared" si="1042"/>
        <v>0</v>
      </c>
      <c r="EH364" s="149">
        <f t="shared" si="1042"/>
        <v>0</v>
      </c>
      <c r="EI364" s="149">
        <f t="shared" si="1042"/>
        <v>0</v>
      </c>
      <c r="EJ364" s="149">
        <f t="shared" si="1042"/>
        <v>0</v>
      </c>
      <c r="EK364" s="149">
        <f t="shared" si="1042"/>
        <v>0</v>
      </c>
      <c r="EL364" s="149">
        <f t="shared" si="1042"/>
        <v>0</v>
      </c>
      <c r="EM364" s="149">
        <f t="shared" si="1042"/>
        <v>0</v>
      </c>
      <c r="EN364" s="149">
        <f t="shared" si="1042"/>
        <v>0</v>
      </c>
      <c r="EO364" s="149">
        <f t="shared" si="1042"/>
        <v>0</v>
      </c>
      <c r="EP364" s="149">
        <f t="shared" si="1042"/>
        <v>0</v>
      </c>
      <c r="EQ364" s="149">
        <f t="shared" si="1042"/>
        <v>0</v>
      </c>
      <c r="ER364" s="149">
        <f t="shared" si="1042"/>
        <v>0</v>
      </c>
      <c r="ES364" s="149">
        <f t="shared" si="1043"/>
        <v>0</v>
      </c>
      <c r="ET364" s="149">
        <f t="shared" si="1043"/>
        <v>0</v>
      </c>
      <c r="EU364" s="149">
        <f t="shared" si="1043"/>
        <v>0</v>
      </c>
      <c r="EV364" s="149">
        <f t="shared" si="1043"/>
        <v>0</v>
      </c>
      <c r="EW364" s="149">
        <f t="shared" si="1043"/>
        <v>0</v>
      </c>
      <c r="EX364" s="149">
        <f t="shared" si="1043"/>
        <v>0</v>
      </c>
      <c r="EY364" s="149">
        <f t="shared" si="1043"/>
        <v>0</v>
      </c>
      <c r="EZ364" s="149">
        <f t="shared" si="1043"/>
        <v>0</v>
      </c>
      <c r="FA364" s="149">
        <f t="shared" si="1043"/>
        <v>0</v>
      </c>
      <c r="FB364" s="149">
        <f t="shared" si="1043"/>
        <v>0</v>
      </c>
    </row>
    <row r="365" spans="3:158" ht="11.25" hidden="1" customHeight="1" x14ac:dyDescent="0.2">
      <c r="C365" s="148">
        <f t="shared" si="1045"/>
        <v>8</v>
      </c>
      <c r="E365" s="198">
        <f t="shared" si="1046"/>
        <v>43616</v>
      </c>
      <c r="F365" s="151">
        <f t="shared" si="1032"/>
        <v>44196</v>
      </c>
      <c r="G365" s="149">
        <v>0</v>
      </c>
      <c r="H365" s="149">
        <f t="shared" si="1033"/>
        <v>0</v>
      </c>
      <c r="Q365" s="149">
        <f t="shared" si="1034"/>
        <v>0</v>
      </c>
      <c r="T365" s="149">
        <f t="shared" si="1044"/>
        <v>0</v>
      </c>
      <c r="U365" s="149">
        <f t="shared" si="1035"/>
        <v>0</v>
      </c>
      <c r="V365" s="149">
        <f t="shared" si="1035"/>
        <v>0</v>
      </c>
      <c r="W365" s="149">
        <f t="shared" si="1035"/>
        <v>0</v>
      </c>
      <c r="X365" s="149">
        <f t="shared" si="1035"/>
        <v>0</v>
      </c>
      <c r="Y365" s="149">
        <f t="shared" si="1035"/>
        <v>0</v>
      </c>
      <c r="Z365" s="149">
        <f t="shared" si="1035"/>
        <v>0</v>
      </c>
      <c r="AA365" s="149">
        <f t="shared" si="1035"/>
        <v>0</v>
      </c>
      <c r="AB365" s="149">
        <f t="shared" si="1035"/>
        <v>0</v>
      </c>
      <c r="AC365" s="149">
        <f t="shared" si="1035"/>
        <v>0</v>
      </c>
      <c r="AD365" s="149">
        <f t="shared" si="1035"/>
        <v>0</v>
      </c>
      <c r="AE365" s="149">
        <f t="shared" si="1035"/>
        <v>0</v>
      </c>
      <c r="AF365" s="149">
        <f t="shared" si="1035"/>
        <v>0</v>
      </c>
      <c r="AG365" s="149">
        <f t="shared" si="1035"/>
        <v>0</v>
      </c>
      <c r="AH365" s="149">
        <f t="shared" si="1035"/>
        <v>0</v>
      </c>
      <c r="AI365" s="149">
        <f t="shared" si="1035"/>
        <v>0</v>
      </c>
      <c r="AJ365" s="149">
        <f t="shared" si="1035"/>
        <v>0</v>
      </c>
      <c r="AK365" s="149">
        <f t="shared" si="1036"/>
        <v>0</v>
      </c>
      <c r="AL365" s="149">
        <f t="shared" si="1036"/>
        <v>0</v>
      </c>
      <c r="AM365" s="149">
        <f t="shared" si="1036"/>
        <v>0</v>
      </c>
      <c r="AN365" s="149">
        <f t="shared" si="1036"/>
        <v>0</v>
      </c>
      <c r="AO365" s="149">
        <f t="shared" si="1036"/>
        <v>0</v>
      </c>
      <c r="AP365" s="149">
        <f t="shared" si="1036"/>
        <v>0</v>
      </c>
      <c r="AQ365" s="149">
        <f t="shared" si="1036"/>
        <v>0</v>
      </c>
      <c r="AR365" s="149">
        <f t="shared" si="1036"/>
        <v>0</v>
      </c>
      <c r="AS365" s="149">
        <f t="shared" si="1036"/>
        <v>0</v>
      </c>
      <c r="AT365" s="149">
        <f t="shared" si="1036"/>
        <v>0</v>
      </c>
      <c r="AU365" s="149">
        <f t="shared" si="1036"/>
        <v>0</v>
      </c>
      <c r="AV365" s="149">
        <f t="shared" si="1036"/>
        <v>0</v>
      </c>
      <c r="AW365" s="149">
        <f t="shared" si="1036"/>
        <v>0</v>
      </c>
      <c r="AX365" s="149">
        <f t="shared" si="1036"/>
        <v>0</v>
      </c>
      <c r="AY365" s="149">
        <f t="shared" si="1036"/>
        <v>0</v>
      </c>
      <c r="AZ365" s="149">
        <f t="shared" si="1036"/>
        <v>0</v>
      </c>
      <c r="BA365" s="149">
        <f t="shared" si="1037"/>
        <v>0</v>
      </c>
      <c r="BB365" s="149">
        <f t="shared" si="1037"/>
        <v>0</v>
      </c>
      <c r="BC365" s="149">
        <f t="shared" si="1037"/>
        <v>0</v>
      </c>
      <c r="BD365" s="149">
        <f t="shared" si="1037"/>
        <v>0</v>
      </c>
      <c r="BE365" s="149">
        <f t="shared" si="1037"/>
        <v>0</v>
      </c>
      <c r="BF365" s="149">
        <f t="shared" si="1037"/>
        <v>0</v>
      </c>
      <c r="BG365" s="149">
        <f t="shared" si="1037"/>
        <v>0</v>
      </c>
      <c r="BH365" s="149">
        <f t="shared" si="1037"/>
        <v>0</v>
      </c>
      <c r="BI365" s="149">
        <f t="shared" si="1037"/>
        <v>0</v>
      </c>
      <c r="BJ365" s="149">
        <f t="shared" si="1037"/>
        <v>0</v>
      </c>
      <c r="BK365" s="149">
        <f t="shared" si="1037"/>
        <v>0</v>
      </c>
      <c r="BL365" s="149">
        <f t="shared" si="1037"/>
        <v>0</v>
      </c>
      <c r="BM365" s="149">
        <f t="shared" si="1037"/>
        <v>0</v>
      </c>
      <c r="BN365" s="149">
        <f t="shared" si="1037"/>
        <v>0</v>
      </c>
      <c r="BO365" s="149">
        <f t="shared" si="1037"/>
        <v>0</v>
      </c>
      <c r="BP365" s="149">
        <f t="shared" si="1037"/>
        <v>0</v>
      </c>
      <c r="BQ365" s="149">
        <f t="shared" si="1038"/>
        <v>0</v>
      </c>
      <c r="BR365" s="149">
        <f t="shared" si="1038"/>
        <v>0</v>
      </c>
      <c r="BS365" s="149">
        <f t="shared" si="1038"/>
        <v>0</v>
      </c>
      <c r="BT365" s="149">
        <f t="shared" si="1038"/>
        <v>0</v>
      </c>
      <c r="BU365" s="149">
        <f t="shared" si="1038"/>
        <v>0</v>
      </c>
      <c r="BV365" s="149">
        <f t="shared" si="1038"/>
        <v>0</v>
      </c>
      <c r="BW365" s="149">
        <f t="shared" si="1038"/>
        <v>0</v>
      </c>
      <c r="BX365" s="149">
        <f t="shared" si="1038"/>
        <v>0</v>
      </c>
      <c r="BY365" s="149">
        <f t="shared" si="1038"/>
        <v>0</v>
      </c>
      <c r="BZ365" s="149">
        <f t="shared" si="1038"/>
        <v>0</v>
      </c>
      <c r="CA365" s="149">
        <f t="shared" si="1038"/>
        <v>0</v>
      </c>
      <c r="CB365" s="149">
        <f t="shared" si="1038"/>
        <v>0</v>
      </c>
      <c r="CC365" s="149">
        <f t="shared" si="1038"/>
        <v>0</v>
      </c>
      <c r="CD365" s="149">
        <f t="shared" si="1038"/>
        <v>0</v>
      </c>
      <c r="CE365" s="149">
        <f t="shared" si="1038"/>
        <v>0</v>
      </c>
      <c r="CF365" s="149">
        <f t="shared" si="1038"/>
        <v>0</v>
      </c>
      <c r="CG365" s="149">
        <f t="shared" si="1039"/>
        <v>0</v>
      </c>
      <c r="CH365" s="149">
        <f t="shared" si="1039"/>
        <v>0</v>
      </c>
      <c r="CI365" s="149">
        <f t="shared" si="1039"/>
        <v>0</v>
      </c>
      <c r="CJ365" s="149">
        <f t="shared" si="1039"/>
        <v>0</v>
      </c>
      <c r="CK365" s="149">
        <f t="shared" si="1039"/>
        <v>0</v>
      </c>
      <c r="CL365" s="149">
        <f t="shared" si="1039"/>
        <v>0</v>
      </c>
      <c r="CM365" s="149">
        <f t="shared" si="1039"/>
        <v>0</v>
      </c>
      <c r="CN365" s="149">
        <f t="shared" si="1039"/>
        <v>0</v>
      </c>
      <c r="CO365" s="149">
        <f t="shared" si="1039"/>
        <v>0</v>
      </c>
      <c r="CP365" s="149">
        <f t="shared" si="1039"/>
        <v>0</v>
      </c>
      <c r="CQ365" s="149">
        <f t="shared" si="1039"/>
        <v>0</v>
      </c>
      <c r="CR365" s="149">
        <f t="shared" si="1039"/>
        <v>0</v>
      </c>
      <c r="CS365" s="149">
        <f t="shared" si="1039"/>
        <v>0</v>
      </c>
      <c r="CT365" s="149">
        <f t="shared" si="1039"/>
        <v>0</v>
      </c>
      <c r="CU365" s="149">
        <f t="shared" si="1039"/>
        <v>0</v>
      </c>
      <c r="CV365" s="149">
        <f t="shared" si="1039"/>
        <v>0</v>
      </c>
      <c r="CW365" s="149">
        <f t="shared" si="1040"/>
        <v>0</v>
      </c>
      <c r="CX365" s="149">
        <f t="shared" si="1040"/>
        <v>0</v>
      </c>
      <c r="CY365" s="149">
        <f t="shared" si="1040"/>
        <v>0</v>
      </c>
      <c r="CZ365" s="149">
        <f t="shared" si="1040"/>
        <v>0</v>
      </c>
      <c r="DA365" s="149">
        <f t="shared" si="1040"/>
        <v>0</v>
      </c>
      <c r="DB365" s="149">
        <f t="shared" si="1040"/>
        <v>0</v>
      </c>
      <c r="DC365" s="149">
        <f t="shared" si="1040"/>
        <v>0</v>
      </c>
      <c r="DD365" s="149">
        <f t="shared" si="1040"/>
        <v>0</v>
      </c>
      <c r="DE365" s="149">
        <f t="shared" si="1040"/>
        <v>0</v>
      </c>
      <c r="DF365" s="149">
        <f t="shared" si="1040"/>
        <v>0</v>
      </c>
      <c r="DG365" s="149">
        <f t="shared" si="1040"/>
        <v>0</v>
      </c>
      <c r="DH365" s="149">
        <f t="shared" si="1040"/>
        <v>0</v>
      </c>
      <c r="DI365" s="149">
        <f t="shared" si="1040"/>
        <v>0</v>
      </c>
      <c r="DJ365" s="149">
        <f t="shared" si="1040"/>
        <v>0</v>
      </c>
      <c r="DK365" s="149">
        <f t="shared" si="1040"/>
        <v>0</v>
      </c>
      <c r="DL365" s="149">
        <f t="shared" si="1040"/>
        <v>0</v>
      </c>
      <c r="DM365" s="149">
        <f t="shared" si="1041"/>
        <v>0</v>
      </c>
      <c r="DN365" s="149">
        <f t="shared" si="1041"/>
        <v>0</v>
      </c>
      <c r="DO365" s="149">
        <f t="shared" si="1041"/>
        <v>0</v>
      </c>
      <c r="DP365" s="149">
        <f t="shared" si="1041"/>
        <v>0</v>
      </c>
      <c r="DQ365" s="149">
        <f t="shared" si="1041"/>
        <v>0</v>
      </c>
      <c r="DR365" s="149">
        <f t="shared" si="1041"/>
        <v>0</v>
      </c>
      <c r="DS365" s="149">
        <f t="shared" si="1041"/>
        <v>0</v>
      </c>
      <c r="DT365" s="149">
        <f t="shared" si="1041"/>
        <v>0</v>
      </c>
      <c r="DU365" s="149">
        <f t="shared" si="1041"/>
        <v>0</v>
      </c>
      <c r="DV365" s="149">
        <f t="shared" si="1041"/>
        <v>0</v>
      </c>
      <c r="DW365" s="149">
        <f t="shared" si="1041"/>
        <v>0</v>
      </c>
      <c r="DX365" s="149">
        <f t="shared" si="1041"/>
        <v>0</v>
      </c>
      <c r="DY365" s="149">
        <f t="shared" si="1041"/>
        <v>0</v>
      </c>
      <c r="DZ365" s="149">
        <f t="shared" si="1041"/>
        <v>0</v>
      </c>
      <c r="EA365" s="149">
        <f t="shared" si="1041"/>
        <v>0</v>
      </c>
      <c r="EB365" s="149">
        <f t="shared" si="1041"/>
        <v>0</v>
      </c>
      <c r="EC365" s="149">
        <f t="shared" si="1042"/>
        <v>0</v>
      </c>
      <c r="ED365" s="149">
        <f t="shared" si="1042"/>
        <v>0</v>
      </c>
      <c r="EE365" s="149">
        <f t="shared" si="1042"/>
        <v>0</v>
      </c>
      <c r="EF365" s="149">
        <f t="shared" si="1042"/>
        <v>0</v>
      </c>
      <c r="EG365" s="149">
        <f t="shared" si="1042"/>
        <v>0</v>
      </c>
      <c r="EH365" s="149">
        <f t="shared" si="1042"/>
        <v>0</v>
      </c>
      <c r="EI365" s="149">
        <f t="shared" si="1042"/>
        <v>0</v>
      </c>
      <c r="EJ365" s="149">
        <f t="shared" si="1042"/>
        <v>0</v>
      </c>
      <c r="EK365" s="149">
        <f t="shared" si="1042"/>
        <v>0</v>
      </c>
      <c r="EL365" s="149">
        <f t="shared" si="1042"/>
        <v>0</v>
      </c>
      <c r="EM365" s="149">
        <f t="shared" si="1042"/>
        <v>0</v>
      </c>
      <c r="EN365" s="149">
        <f t="shared" si="1042"/>
        <v>0</v>
      </c>
      <c r="EO365" s="149">
        <f t="shared" si="1042"/>
        <v>0</v>
      </c>
      <c r="EP365" s="149">
        <f t="shared" si="1042"/>
        <v>0</v>
      </c>
      <c r="EQ365" s="149">
        <f t="shared" si="1042"/>
        <v>0</v>
      </c>
      <c r="ER365" s="149">
        <f t="shared" si="1042"/>
        <v>0</v>
      </c>
      <c r="ES365" s="149">
        <f t="shared" si="1043"/>
        <v>0</v>
      </c>
      <c r="ET365" s="149">
        <f t="shared" si="1043"/>
        <v>0</v>
      </c>
      <c r="EU365" s="149">
        <f t="shared" si="1043"/>
        <v>0</v>
      </c>
      <c r="EV365" s="149">
        <f t="shared" si="1043"/>
        <v>0</v>
      </c>
      <c r="EW365" s="149">
        <f t="shared" si="1043"/>
        <v>0</v>
      </c>
      <c r="EX365" s="149">
        <f t="shared" si="1043"/>
        <v>0</v>
      </c>
      <c r="EY365" s="149">
        <f t="shared" si="1043"/>
        <v>0</v>
      </c>
      <c r="EZ365" s="149">
        <f t="shared" si="1043"/>
        <v>0</v>
      </c>
      <c r="FA365" s="149">
        <f t="shared" si="1043"/>
        <v>0</v>
      </c>
      <c r="FB365" s="149">
        <f t="shared" si="1043"/>
        <v>0</v>
      </c>
    </row>
    <row r="366" spans="3:158" ht="11.25" hidden="1" customHeight="1" x14ac:dyDescent="0.2">
      <c r="C366" s="148">
        <f t="shared" si="1045"/>
        <v>9</v>
      </c>
      <c r="E366" s="198">
        <f t="shared" si="1046"/>
        <v>43646</v>
      </c>
      <c r="F366" s="151">
        <f t="shared" si="1032"/>
        <v>44227</v>
      </c>
      <c r="G366" s="149">
        <v>0</v>
      </c>
      <c r="H366" s="149">
        <f t="shared" si="1033"/>
        <v>0</v>
      </c>
      <c r="Q366" s="149">
        <f t="shared" si="1034"/>
        <v>0</v>
      </c>
      <c r="T366" s="149">
        <f t="shared" si="1044"/>
        <v>0</v>
      </c>
      <c r="U366" s="149">
        <f t="shared" si="1035"/>
        <v>0</v>
      </c>
      <c r="V366" s="149">
        <f t="shared" si="1035"/>
        <v>0</v>
      </c>
      <c r="W366" s="149">
        <f t="shared" si="1035"/>
        <v>0</v>
      </c>
      <c r="X366" s="149">
        <f t="shared" si="1035"/>
        <v>0</v>
      </c>
      <c r="Y366" s="149">
        <f t="shared" si="1035"/>
        <v>0</v>
      </c>
      <c r="Z366" s="149">
        <f t="shared" si="1035"/>
        <v>0</v>
      </c>
      <c r="AA366" s="149">
        <f t="shared" si="1035"/>
        <v>0</v>
      </c>
      <c r="AB366" s="149">
        <f t="shared" si="1035"/>
        <v>0</v>
      </c>
      <c r="AC366" s="149">
        <f t="shared" si="1035"/>
        <v>0</v>
      </c>
      <c r="AD366" s="149">
        <f t="shared" si="1035"/>
        <v>0</v>
      </c>
      <c r="AE366" s="149">
        <f t="shared" si="1035"/>
        <v>0</v>
      </c>
      <c r="AF366" s="149">
        <f t="shared" si="1035"/>
        <v>0</v>
      </c>
      <c r="AG366" s="149">
        <f t="shared" si="1035"/>
        <v>0</v>
      </c>
      <c r="AH366" s="149">
        <f t="shared" si="1035"/>
        <v>0</v>
      </c>
      <c r="AI366" s="149">
        <f t="shared" si="1035"/>
        <v>0</v>
      </c>
      <c r="AJ366" s="149">
        <f t="shared" si="1035"/>
        <v>0</v>
      </c>
      <c r="AK366" s="149">
        <f t="shared" si="1036"/>
        <v>0</v>
      </c>
      <c r="AL366" s="149">
        <f t="shared" si="1036"/>
        <v>0</v>
      </c>
      <c r="AM366" s="149">
        <f t="shared" si="1036"/>
        <v>0</v>
      </c>
      <c r="AN366" s="149">
        <f t="shared" si="1036"/>
        <v>0</v>
      </c>
      <c r="AO366" s="149">
        <f t="shared" si="1036"/>
        <v>0</v>
      </c>
      <c r="AP366" s="149">
        <f t="shared" si="1036"/>
        <v>0</v>
      </c>
      <c r="AQ366" s="149">
        <f t="shared" si="1036"/>
        <v>0</v>
      </c>
      <c r="AR366" s="149">
        <f t="shared" si="1036"/>
        <v>0</v>
      </c>
      <c r="AS366" s="149">
        <f t="shared" si="1036"/>
        <v>0</v>
      </c>
      <c r="AT366" s="149">
        <f t="shared" si="1036"/>
        <v>0</v>
      </c>
      <c r="AU366" s="149">
        <f t="shared" si="1036"/>
        <v>0</v>
      </c>
      <c r="AV366" s="149">
        <f t="shared" si="1036"/>
        <v>0</v>
      </c>
      <c r="AW366" s="149">
        <f t="shared" si="1036"/>
        <v>0</v>
      </c>
      <c r="AX366" s="149">
        <f t="shared" si="1036"/>
        <v>0</v>
      </c>
      <c r="AY366" s="149">
        <f t="shared" si="1036"/>
        <v>0</v>
      </c>
      <c r="AZ366" s="149">
        <f t="shared" si="1036"/>
        <v>0</v>
      </c>
      <c r="BA366" s="149">
        <f t="shared" si="1037"/>
        <v>0</v>
      </c>
      <c r="BB366" s="149">
        <f t="shared" si="1037"/>
        <v>0</v>
      </c>
      <c r="BC366" s="149">
        <f t="shared" si="1037"/>
        <v>0</v>
      </c>
      <c r="BD366" s="149">
        <f t="shared" si="1037"/>
        <v>0</v>
      </c>
      <c r="BE366" s="149">
        <f t="shared" si="1037"/>
        <v>0</v>
      </c>
      <c r="BF366" s="149">
        <f t="shared" si="1037"/>
        <v>0</v>
      </c>
      <c r="BG366" s="149">
        <f t="shared" si="1037"/>
        <v>0</v>
      </c>
      <c r="BH366" s="149">
        <f t="shared" si="1037"/>
        <v>0</v>
      </c>
      <c r="BI366" s="149">
        <f t="shared" si="1037"/>
        <v>0</v>
      </c>
      <c r="BJ366" s="149">
        <f t="shared" si="1037"/>
        <v>0</v>
      </c>
      <c r="BK366" s="149">
        <f t="shared" si="1037"/>
        <v>0</v>
      </c>
      <c r="BL366" s="149">
        <f t="shared" si="1037"/>
        <v>0</v>
      </c>
      <c r="BM366" s="149">
        <f t="shared" si="1037"/>
        <v>0</v>
      </c>
      <c r="BN366" s="149">
        <f t="shared" si="1037"/>
        <v>0</v>
      </c>
      <c r="BO366" s="149">
        <f t="shared" si="1037"/>
        <v>0</v>
      </c>
      <c r="BP366" s="149">
        <f t="shared" si="1037"/>
        <v>0</v>
      </c>
      <c r="BQ366" s="149">
        <f t="shared" si="1038"/>
        <v>0</v>
      </c>
      <c r="BR366" s="149">
        <f t="shared" si="1038"/>
        <v>0</v>
      </c>
      <c r="BS366" s="149">
        <f t="shared" si="1038"/>
        <v>0</v>
      </c>
      <c r="BT366" s="149">
        <f t="shared" si="1038"/>
        <v>0</v>
      </c>
      <c r="BU366" s="149">
        <f t="shared" si="1038"/>
        <v>0</v>
      </c>
      <c r="BV366" s="149">
        <f t="shared" si="1038"/>
        <v>0</v>
      </c>
      <c r="BW366" s="149">
        <f t="shared" si="1038"/>
        <v>0</v>
      </c>
      <c r="BX366" s="149">
        <f t="shared" si="1038"/>
        <v>0</v>
      </c>
      <c r="BY366" s="149">
        <f t="shared" si="1038"/>
        <v>0</v>
      </c>
      <c r="BZ366" s="149">
        <f t="shared" si="1038"/>
        <v>0</v>
      </c>
      <c r="CA366" s="149">
        <f t="shared" si="1038"/>
        <v>0</v>
      </c>
      <c r="CB366" s="149">
        <f t="shared" si="1038"/>
        <v>0</v>
      </c>
      <c r="CC366" s="149">
        <f t="shared" si="1038"/>
        <v>0</v>
      </c>
      <c r="CD366" s="149">
        <f t="shared" si="1038"/>
        <v>0</v>
      </c>
      <c r="CE366" s="149">
        <f t="shared" si="1038"/>
        <v>0</v>
      </c>
      <c r="CF366" s="149">
        <f t="shared" si="1038"/>
        <v>0</v>
      </c>
      <c r="CG366" s="149">
        <f t="shared" si="1039"/>
        <v>0</v>
      </c>
      <c r="CH366" s="149">
        <f t="shared" si="1039"/>
        <v>0</v>
      </c>
      <c r="CI366" s="149">
        <f t="shared" si="1039"/>
        <v>0</v>
      </c>
      <c r="CJ366" s="149">
        <f t="shared" si="1039"/>
        <v>0</v>
      </c>
      <c r="CK366" s="149">
        <f t="shared" si="1039"/>
        <v>0</v>
      </c>
      <c r="CL366" s="149">
        <f t="shared" si="1039"/>
        <v>0</v>
      </c>
      <c r="CM366" s="149">
        <f t="shared" si="1039"/>
        <v>0</v>
      </c>
      <c r="CN366" s="149">
        <f t="shared" si="1039"/>
        <v>0</v>
      </c>
      <c r="CO366" s="149">
        <f t="shared" si="1039"/>
        <v>0</v>
      </c>
      <c r="CP366" s="149">
        <f t="shared" si="1039"/>
        <v>0</v>
      </c>
      <c r="CQ366" s="149">
        <f t="shared" si="1039"/>
        <v>0</v>
      </c>
      <c r="CR366" s="149">
        <f t="shared" si="1039"/>
        <v>0</v>
      </c>
      <c r="CS366" s="149">
        <f t="shared" si="1039"/>
        <v>0</v>
      </c>
      <c r="CT366" s="149">
        <f t="shared" si="1039"/>
        <v>0</v>
      </c>
      <c r="CU366" s="149">
        <f t="shared" si="1039"/>
        <v>0</v>
      </c>
      <c r="CV366" s="149">
        <f t="shared" si="1039"/>
        <v>0</v>
      </c>
      <c r="CW366" s="149">
        <f t="shared" si="1040"/>
        <v>0</v>
      </c>
      <c r="CX366" s="149">
        <f t="shared" si="1040"/>
        <v>0</v>
      </c>
      <c r="CY366" s="149">
        <f t="shared" si="1040"/>
        <v>0</v>
      </c>
      <c r="CZ366" s="149">
        <f t="shared" si="1040"/>
        <v>0</v>
      </c>
      <c r="DA366" s="149">
        <f t="shared" si="1040"/>
        <v>0</v>
      </c>
      <c r="DB366" s="149">
        <f t="shared" si="1040"/>
        <v>0</v>
      </c>
      <c r="DC366" s="149">
        <f t="shared" si="1040"/>
        <v>0</v>
      </c>
      <c r="DD366" s="149">
        <f t="shared" si="1040"/>
        <v>0</v>
      </c>
      <c r="DE366" s="149">
        <f t="shared" si="1040"/>
        <v>0</v>
      </c>
      <c r="DF366" s="149">
        <f t="shared" si="1040"/>
        <v>0</v>
      </c>
      <c r="DG366" s="149">
        <f t="shared" si="1040"/>
        <v>0</v>
      </c>
      <c r="DH366" s="149">
        <f t="shared" si="1040"/>
        <v>0</v>
      </c>
      <c r="DI366" s="149">
        <f t="shared" si="1040"/>
        <v>0</v>
      </c>
      <c r="DJ366" s="149">
        <f t="shared" si="1040"/>
        <v>0</v>
      </c>
      <c r="DK366" s="149">
        <f t="shared" si="1040"/>
        <v>0</v>
      </c>
      <c r="DL366" s="149">
        <f t="shared" si="1040"/>
        <v>0</v>
      </c>
      <c r="DM366" s="149">
        <f t="shared" si="1041"/>
        <v>0</v>
      </c>
      <c r="DN366" s="149">
        <f t="shared" si="1041"/>
        <v>0</v>
      </c>
      <c r="DO366" s="149">
        <f t="shared" si="1041"/>
        <v>0</v>
      </c>
      <c r="DP366" s="149">
        <f t="shared" si="1041"/>
        <v>0</v>
      </c>
      <c r="DQ366" s="149">
        <f t="shared" si="1041"/>
        <v>0</v>
      </c>
      <c r="DR366" s="149">
        <f t="shared" si="1041"/>
        <v>0</v>
      </c>
      <c r="DS366" s="149">
        <f t="shared" si="1041"/>
        <v>0</v>
      </c>
      <c r="DT366" s="149">
        <f t="shared" si="1041"/>
        <v>0</v>
      </c>
      <c r="DU366" s="149">
        <f t="shared" si="1041"/>
        <v>0</v>
      </c>
      <c r="DV366" s="149">
        <f t="shared" si="1041"/>
        <v>0</v>
      </c>
      <c r="DW366" s="149">
        <f t="shared" si="1041"/>
        <v>0</v>
      </c>
      <c r="DX366" s="149">
        <f t="shared" si="1041"/>
        <v>0</v>
      </c>
      <c r="DY366" s="149">
        <f t="shared" si="1041"/>
        <v>0</v>
      </c>
      <c r="DZ366" s="149">
        <f t="shared" si="1041"/>
        <v>0</v>
      </c>
      <c r="EA366" s="149">
        <f t="shared" si="1041"/>
        <v>0</v>
      </c>
      <c r="EB366" s="149">
        <f t="shared" si="1041"/>
        <v>0</v>
      </c>
      <c r="EC366" s="149">
        <f t="shared" si="1042"/>
        <v>0</v>
      </c>
      <c r="ED366" s="149">
        <f t="shared" si="1042"/>
        <v>0</v>
      </c>
      <c r="EE366" s="149">
        <f t="shared" si="1042"/>
        <v>0</v>
      </c>
      <c r="EF366" s="149">
        <f t="shared" si="1042"/>
        <v>0</v>
      </c>
      <c r="EG366" s="149">
        <f t="shared" si="1042"/>
        <v>0</v>
      </c>
      <c r="EH366" s="149">
        <f t="shared" si="1042"/>
        <v>0</v>
      </c>
      <c r="EI366" s="149">
        <f t="shared" si="1042"/>
        <v>0</v>
      </c>
      <c r="EJ366" s="149">
        <f t="shared" si="1042"/>
        <v>0</v>
      </c>
      <c r="EK366" s="149">
        <f t="shared" si="1042"/>
        <v>0</v>
      </c>
      <c r="EL366" s="149">
        <f t="shared" si="1042"/>
        <v>0</v>
      </c>
      <c r="EM366" s="149">
        <f t="shared" si="1042"/>
        <v>0</v>
      </c>
      <c r="EN366" s="149">
        <f t="shared" si="1042"/>
        <v>0</v>
      </c>
      <c r="EO366" s="149">
        <f t="shared" si="1042"/>
        <v>0</v>
      </c>
      <c r="EP366" s="149">
        <f t="shared" si="1042"/>
        <v>0</v>
      </c>
      <c r="EQ366" s="149">
        <f t="shared" si="1042"/>
        <v>0</v>
      </c>
      <c r="ER366" s="149">
        <f t="shared" si="1042"/>
        <v>0</v>
      </c>
      <c r="ES366" s="149">
        <f t="shared" si="1043"/>
        <v>0</v>
      </c>
      <c r="ET366" s="149">
        <f t="shared" si="1043"/>
        <v>0</v>
      </c>
      <c r="EU366" s="149">
        <f t="shared" si="1043"/>
        <v>0</v>
      </c>
      <c r="EV366" s="149">
        <f t="shared" si="1043"/>
        <v>0</v>
      </c>
      <c r="EW366" s="149">
        <f t="shared" si="1043"/>
        <v>0</v>
      </c>
      <c r="EX366" s="149">
        <f t="shared" si="1043"/>
        <v>0</v>
      </c>
      <c r="EY366" s="149">
        <f t="shared" si="1043"/>
        <v>0</v>
      </c>
      <c r="EZ366" s="149">
        <f t="shared" si="1043"/>
        <v>0</v>
      </c>
      <c r="FA366" s="149">
        <f t="shared" si="1043"/>
        <v>0</v>
      </c>
      <c r="FB366" s="149">
        <f t="shared" si="1043"/>
        <v>0</v>
      </c>
    </row>
    <row r="367" spans="3:158" ht="11.25" hidden="1" customHeight="1" x14ac:dyDescent="0.2">
      <c r="C367" s="148">
        <f t="shared" si="1045"/>
        <v>10</v>
      </c>
      <c r="E367" s="198">
        <f t="shared" si="1046"/>
        <v>43677</v>
      </c>
      <c r="F367" s="151">
        <f t="shared" si="1032"/>
        <v>44255</v>
      </c>
      <c r="G367" s="149">
        <v>0</v>
      </c>
      <c r="H367" s="149">
        <f t="shared" si="1033"/>
        <v>0</v>
      </c>
      <c r="Q367" s="149">
        <f t="shared" si="1034"/>
        <v>0</v>
      </c>
      <c r="T367" s="149">
        <f t="shared" si="1044"/>
        <v>0</v>
      </c>
      <c r="U367" s="149">
        <f t="shared" si="1035"/>
        <v>0</v>
      </c>
      <c r="V367" s="149">
        <f t="shared" si="1035"/>
        <v>0</v>
      </c>
      <c r="W367" s="149">
        <f t="shared" si="1035"/>
        <v>0</v>
      </c>
      <c r="X367" s="149">
        <f t="shared" si="1035"/>
        <v>0</v>
      </c>
      <c r="Y367" s="149">
        <f t="shared" si="1035"/>
        <v>0</v>
      </c>
      <c r="Z367" s="149">
        <f t="shared" si="1035"/>
        <v>0</v>
      </c>
      <c r="AA367" s="149">
        <f t="shared" si="1035"/>
        <v>0</v>
      </c>
      <c r="AB367" s="149">
        <f t="shared" si="1035"/>
        <v>0</v>
      </c>
      <c r="AC367" s="149">
        <f t="shared" si="1035"/>
        <v>0</v>
      </c>
      <c r="AD367" s="149">
        <f t="shared" si="1035"/>
        <v>0</v>
      </c>
      <c r="AE367" s="149">
        <f t="shared" si="1035"/>
        <v>0</v>
      </c>
      <c r="AF367" s="149">
        <f t="shared" si="1035"/>
        <v>0</v>
      </c>
      <c r="AG367" s="149">
        <f t="shared" si="1035"/>
        <v>0</v>
      </c>
      <c r="AH367" s="149">
        <f t="shared" si="1035"/>
        <v>0</v>
      </c>
      <c r="AI367" s="149">
        <f t="shared" si="1035"/>
        <v>0</v>
      </c>
      <c r="AJ367" s="149">
        <f t="shared" si="1035"/>
        <v>0</v>
      </c>
      <c r="AK367" s="149">
        <f t="shared" si="1036"/>
        <v>0</v>
      </c>
      <c r="AL367" s="149">
        <f t="shared" si="1036"/>
        <v>0</v>
      </c>
      <c r="AM367" s="149">
        <f t="shared" si="1036"/>
        <v>0</v>
      </c>
      <c r="AN367" s="149">
        <f t="shared" si="1036"/>
        <v>0</v>
      </c>
      <c r="AO367" s="149">
        <f t="shared" si="1036"/>
        <v>0</v>
      </c>
      <c r="AP367" s="149">
        <f t="shared" si="1036"/>
        <v>0</v>
      </c>
      <c r="AQ367" s="149">
        <f t="shared" si="1036"/>
        <v>0</v>
      </c>
      <c r="AR367" s="149">
        <f t="shared" si="1036"/>
        <v>0</v>
      </c>
      <c r="AS367" s="149">
        <f t="shared" si="1036"/>
        <v>0</v>
      </c>
      <c r="AT367" s="149">
        <f t="shared" si="1036"/>
        <v>0</v>
      </c>
      <c r="AU367" s="149">
        <f t="shared" si="1036"/>
        <v>0</v>
      </c>
      <c r="AV367" s="149">
        <f t="shared" si="1036"/>
        <v>0</v>
      </c>
      <c r="AW367" s="149">
        <f t="shared" si="1036"/>
        <v>0</v>
      </c>
      <c r="AX367" s="149">
        <f t="shared" si="1036"/>
        <v>0</v>
      </c>
      <c r="AY367" s="149">
        <f t="shared" si="1036"/>
        <v>0</v>
      </c>
      <c r="AZ367" s="149">
        <f t="shared" si="1036"/>
        <v>0</v>
      </c>
      <c r="BA367" s="149">
        <f t="shared" si="1037"/>
        <v>0</v>
      </c>
      <c r="BB367" s="149">
        <f t="shared" si="1037"/>
        <v>0</v>
      </c>
      <c r="BC367" s="149">
        <f t="shared" si="1037"/>
        <v>0</v>
      </c>
      <c r="BD367" s="149">
        <f t="shared" si="1037"/>
        <v>0</v>
      </c>
      <c r="BE367" s="149">
        <f t="shared" si="1037"/>
        <v>0</v>
      </c>
      <c r="BF367" s="149">
        <f t="shared" si="1037"/>
        <v>0</v>
      </c>
      <c r="BG367" s="149">
        <f t="shared" si="1037"/>
        <v>0</v>
      </c>
      <c r="BH367" s="149">
        <f t="shared" si="1037"/>
        <v>0</v>
      </c>
      <c r="BI367" s="149">
        <f t="shared" si="1037"/>
        <v>0</v>
      </c>
      <c r="BJ367" s="149">
        <f t="shared" si="1037"/>
        <v>0</v>
      </c>
      <c r="BK367" s="149">
        <f t="shared" si="1037"/>
        <v>0</v>
      </c>
      <c r="BL367" s="149">
        <f t="shared" si="1037"/>
        <v>0</v>
      </c>
      <c r="BM367" s="149">
        <f t="shared" si="1037"/>
        <v>0</v>
      </c>
      <c r="BN367" s="149">
        <f t="shared" si="1037"/>
        <v>0</v>
      </c>
      <c r="BO367" s="149">
        <f t="shared" si="1037"/>
        <v>0</v>
      </c>
      <c r="BP367" s="149">
        <f t="shared" si="1037"/>
        <v>0</v>
      </c>
      <c r="BQ367" s="149">
        <f t="shared" si="1038"/>
        <v>0</v>
      </c>
      <c r="BR367" s="149">
        <f t="shared" si="1038"/>
        <v>0</v>
      </c>
      <c r="BS367" s="149">
        <f t="shared" si="1038"/>
        <v>0</v>
      </c>
      <c r="BT367" s="149">
        <f t="shared" si="1038"/>
        <v>0</v>
      </c>
      <c r="BU367" s="149">
        <f t="shared" si="1038"/>
        <v>0</v>
      </c>
      <c r="BV367" s="149">
        <f t="shared" si="1038"/>
        <v>0</v>
      </c>
      <c r="BW367" s="149">
        <f t="shared" si="1038"/>
        <v>0</v>
      </c>
      <c r="BX367" s="149">
        <f t="shared" si="1038"/>
        <v>0</v>
      </c>
      <c r="BY367" s="149">
        <f t="shared" si="1038"/>
        <v>0</v>
      </c>
      <c r="BZ367" s="149">
        <f t="shared" si="1038"/>
        <v>0</v>
      </c>
      <c r="CA367" s="149">
        <f t="shared" si="1038"/>
        <v>0</v>
      </c>
      <c r="CB367" s="149">
        <f t="shared" si="1038"/>
        <v>0</v>
      </c>
      <c r="CC367" s="149">
        <f t="shared" si="1038"/>
        <v>0</v>
      </c>
      <c r="CD367" s="149">
        <f t="shared" si="1038"/>
        <v>0</v>
      </c>
      <c r="CE367" s="149">
        <f t="shared" si="1038"/>
        <v>0</v>
      </c>
      <c r="CF367" s="149">
        <f t="shared" si="1038"/>
        <v>0</v>
      </c>
      <c r="CG367" s="149">
        <f t="shared" si="1039"/>
        <v>0</v>
      </c>
      <c r="CH367" s="149">
        <f t="shared" si="1039"/>
        <v>0</v>
      </c>
      <c r="CI367" s="149">
        <f t="shared" si="1039"/>
        <v>0</v>
      </c>
      <c r="CJ367" s="149">
        <f t="shared" si="1039"/>
        <v>0</v>
      </c>
      <c r="CK367" s="149">
        <f t="shared" si="1039"/>
        <v>0</v>
      </c>
      <c r="CL367" s="149">
        <f t="shared" si="1039"/>
        <v>0</v>
      </c>
      <c r="CM367" s="149">
        <f t="shared" si="1039"/>
        <v>0</v>
      </c>
      <c r="CN367" s="149">
        <f t="shared" si="1039"/>
        <v>0</v>
      </c>
      <c r="CO367" s="149">
        <f t="shared" si="1039"/>
        <v>0</v>
      </c>
      <c r="CP367" s="149">
        <f t="shared" si="1039"/>
        <v>0</v>
      </c>
      <c r="CQ367" s="149">
        <f t="shared" si="1039"/>
        <v>0</v>
      </c>
      <c r="CR367" s="149">
        <f t="shared" si="1039"/>
        <v>0</v>
      </c>
      <c r="CS367" s="149">
        <f t="shared" si="1039"/>
        <v>0</v>
      </c>
      <c r="CT367" s="149">
        <f t="shared" si="1039"/>
        <v>0</v>
      </c>
      <c r="CU367" s="149">
        <f t="shared" si="1039"/>
        <v>0</v>
      </c>
      <c r="CV367" s="149">
        <f t="shared" si="1039"/>
        <v>0</v>
      </c>
      <c r="CW367" s="149">
        <f t="shared" si="1040"/>
        <v>0</v>
      </c>
      <c r="CX367" s="149">
        <f t="shared" si="1040"/>
        <v>0</v>
      </c>
      <c r="CY367" s="149">
        <f t="shared" si="1040"/>
        <v>0</v>
      </c>
      <c r="CZ367" s="149">
        <f t="shared" si="1040"/>
        <v>0</v>
      </c>
      <c r="DA367" s="149">
        <f t="shared" si="1040"/>
        <v>0</v>
      </c>
      <c r="DB367" s="149">
        <f t="shared" si="1040"/>
        <v>0</v>
      </c>
      <c r="DC367" s="149">
        <f t="shared" si="1040"/>
        <v>0</v>
      </c>
      <c r="DD367" s="149">
        <f t="shared" si="1040"/>
        <v>0</v>
      </c>
      <c r="DE367" s="149">
        <f t="shared" si="1040"/>
        <v>0</v>
      </c>
      <c r="DF367" s="149">
        <f t="shared" si="1040"/>
        <v>0</v>
      </c>
      <c r="DG367" s="149">
        <f t="shared" si="1040"/>
        <v>0</v>
      </c>
      <c r="DH367" s="149">
        <f t="shared" si="1040"/>
        <v>0</v>
      </c>
      <c r="DI367" s="149">
        <f t="shared" si="1040"/>
        <v>0</v>
      </c>
      <c r="DJ367" s="149">
        <f t="shared" si="1040"/>
        <v>0</v>
      </c>
      <c r="DK367" s="149">
        <f t="shared" si="1040"/>
        <v>0</v>
      </c>
      <c r="DL367" s="149">
        <f t="shared" si="1040"/>
        <v>0</v>
      </c>
      <c r="DM367" s="149">
        <f t="shared" si="1041"/>
        <v>0</v>
      </c>
      <c r="DN367" s="149">
        <f t="shared" si="1041"/>
        <v>0</v>
      </c>
      <c r="DO367" s="149">
        <f t="shared" si="1041"/>
        <v>0</v>
      </c>
      <c r="DP367" s="149">
        <f t="shared" si="1041"/>
        <v>0</v>
      </c>
      <c r="DQ367" s="149">
        <f t="shared" si="1041"/>
        <v>0</v>
      </c>
      <c r="DR367" s="149">
        <f t="shared" si="1041"/>
        <v>0</v>
      </c>
      <c r="DS367" s="149">
        <f t="shared" si="1041"/>
        <v>0</v>
      </c>
      <c r="DT367" s="149">
        <f t="shared" si="1041"/>
        <v>0</v>
      </c>
      <c r="DU367" s="149">
        <f t="shared" si="1041"/>
        <v>0</v>
      </c>
      <c r="DV367" s="149">
        <f t="shared" si="1041"/>
        <v>0</v>
      </c>
      <c r="DW367" s="149">
        <f t="shared" si="1041"/>
        <v>0</v>
      </c>
      <c r="DX367" s="149">
        <f t="shared" si="1041"/>
        <v>0</v>
      </c>
      <c r="DY367" s="149">
        <f t="shared" si="1041"/>
        <v>0</v>
      </c>
      <c r="DZ367" s="149">
        <f t="shared" si="1041"/>
        <v>0</v>
      </c>
      <c r="EA367" s="149">
        <f t="shared" si="1041"/>
        <v>0</v>
      </c>
      <c r="EB367" s="149">
        <f t="shared" si="1041"/>
        <v>0</v>
      </c>
      <c r="EC367" s="149">
        <f t="shared" si="1042"/>
        <v>0</v>
      </c>
      <c r="ED367" s="149">
        <f t="shared" si="1042"/>
        <v>0</v>
      </c>
      <c r="EE367" s="149">
        <f t="shared" si="1042"/>
        <v>0</v>
      </c>
      <c r="EF367" s="149">
        <f t="shared" si="1042"/>
        <v>0</v>
      </c>
      <c r="EG367" s="149">
        <f t="shared" si="1042"/>
        <v>0</v>
      </c>
      <c r="EH367" s="149">
        <f t="shared" si="1042"/>
        <v>0</v>
      </c>
      <c r="EI367" s="149">
        <f t="shared" si="1042"/>
        <v>0</v>
      </c>
      <c r="EJ367" s="149">
        <f t="shared" si="1042"/>
        <v>0</v>
      </c>
      <c r="EK367" s="149">
        <f t="shared" si="1042"/>
        <v>0</v>
      </c>
      <c r="EL367" s="149">
        <f t="shared" si="1042"/>
        <v>0</v>
      </c>
      <c r="EM367" s="149">
        <f t="shared" si="1042"/>
        <v>0</v>
      </c>
      <c r="EN367" s="149">
        <f t="shared" si="1042"/>
        <v>0</v>
      </c>
      <c r="EO367" s="149">
        <f t="shared" si="1042"/>
        <v>0</v>
      </c>
      <c r="EP367" s="149">
        <f t="shared" si="1042"/>
        <v>0</v>
      </c>
      <c r="EQ367" s="149">
        <f t="shared" si="1042"/>
        <v>0</v>
      </c>
      <c r="ER367" s="149">
        <f t="shared" si="1042"/>
        <v>0</v>
      </c>
      <c r="ES367" s="149">
        <f t="shared" si="1043"/>
        <v>0</v>
      </c>
      <c r="ET367" s="149">
        <f t="shared" si="1043"/>
        <v>0</v>
      </c>
      <c r="EU367" s="149">
        <f t="shared" si="1043"/>
        <v>0</v>
      </c>
      <c r="EV367" s="149">
        <f t="shared" si="1043"/>
        <v>0</v>
      </c>
      <c r="EW367" s="149">
        <f t="shared" si="1043"/>
        <v>0</v>
      </c>
      <c r="EX367" s="149">
        <f t="shared" si="1043"/>
        <v>0</v>
      </c>
      <c r="EY367" s="149">
        <f t="shared" si="1043"/>
        <v>0</v>
      </c>
      <c r="EZ367" s="149">
        <f t="shared" si="1043"/>
        <v>0</v>
      </c>
      <c r="FA367" s="149">
        <f t="shared" si="1043"/>
        <v>0</v>
      </c>
      <c r="FB367" s="149">
        <f t="shared" si="1043"/>
        <v>0</v>
      </c>
    </row>
    <row r="368" spans="3:158" ht="11.25" hidden="1" customHeight="1" x14ac:dyDescent="0.2">
      <c r="C368" s="148">
        <f t="shared" si="1045"/>
        <v>11</v>
      </c>
      <c r="E368" s="198">
        <f t="shared" si="1046"/>
        <v>43708</v>
      </c>
      <c r="F368" s="151">
        <f t="shared" si="1032"/>
        <v>44286</v>
      </c>
      <c r="G368" s="149">
        <v>0</v>
      </c>
      <c r="H368" s="149">
        <f t="shared" si="1033"/>
        <v>0</v>
      </c>
      <c r="Q368" s="149">
        <f t="shared" si="1034"/>
        <v>0</v>
      </c>
      <c r="T368" s="149">
        <f t="shared" si="1044"/>
        <v>0</v>
      </c>
      <c r="U368" s="149">
        <f t="shared" si="1035"/>
        <v>0</v>
      </c>
      <c r="V368" s="149">
        <f t="shared" si="1035"/>
        <v>0</v>
      </c>
      <c r="W368" s="149">
        <f t="shared" si="1035"/>
        <v>0</v>
      </c>
      <c r="X368" s="149">
        <f t="shared" si="1035"/>
        <v>0</v>
      </c>
      <c r="Y368" s="149">
        <f t="shared" si="1035"/>
        <v>0</v>
      </c>
      <c r="Z368" s="149">
        <f t="shared" si="1035"/>
        <v>0</v>
      </c>
      <c r="AA368" s="149">
        <f t="shared" si="1035"/>
        <v>0</v>
      </c>
      <c r="AB368" s="149">
        <f t="shared" si="1035"/>
        <v>0</v>
      </c>
      <c r="AC368" s="149">
        <f t="shared" si="1035"/>
        <v>0</v>
      </c>
      <c r="AD368" s="149">
        <f t="shared" si="1035"/>
        <v>0</v>
      </c>
      <c r="AE368" s="149">
        <f t="shared" si="1035"/>
        <v>0</v>
      </c>
      <c r="AF368" s="149">
        <f t="shared" si="1035"/>
        <v>0</v>
      </c>
      <c r="AG368" s="149">
        <f t="shared" si="1035"/>
        <v>0</v>
      </c>
      <c r="AH368" s="149">
        <f t="shared" si="1035"/>
        <v>0</v>
      </c>
      <c r="AI368" s="149">
        <f t="shared" si="1035"/>
        <v>0</v>
      </c>
      <c r="AJ368" s="149">
        <f t="shared" si="1035"/>
        <v>0</v>
      </c>
      <c r="AK368" s="149">
        <f t="shared" si="1036"/>
        <v>0</v>
      </c>
      <c r="AL368" s="149">
        <f t="shared" si="1036"/>
        <v>0</v>
      </c>
      <c r="AM368" s="149">
        <f t="shared" si="1036"/>
        <v>0</v>
      </c>
      <c r="AN368" s="149">
        <f t="shared" si="1036"/>
        <v>0</v>
      </c>
      <c r="AO368" s="149">
        <f t="shared" si="1036"/>
        <v>0</v>
      </c>
      <c r="AP368" s="149">
        <f t="shared" si="1036"/>
        <v>0</v>
      </c>
      <c r="AQ368" s="149">
        <f t="shared" si="1036"/>
        <v>0</v>
      </c>
      <c r="AR368" s="149">
        <f t="shared" si="1036"/>
        <v>0</v>
      </c>
      <c r="AS368" s="149">
        <f t="shared" si="1036"/>
        <v>0</v>
      </c>
      <c r="AT368" s="149">
        <f t="shared" si="1036"/>
        <v>0</v>
      </c>
      <c r="AU368" s="149">
        <f t="shared" si="1036"/>
        <v>0</v>
      </c>
      <c r="AV368" s="149">
        <f t="shared" si="1036"/>
        <v>0</v>
      </c>
      <c r="AW368" s="149">
        <f t="shared" si="1036"/>
        <v>0</v>
      </c>
      <c r="AX368" s="149">
        <f t="shared" si="1036"/>
        <v>0</v>
      </c>
      <c r="AY368" s="149">
        <f t="shared" si="1036"/>
        <v>0</v>
      </c>
      <c r="AZ368" s="149">
        <f t="shared" si="1036"/>
        <v>0</v>
      </c>
      <c r="BA368" s="149">
        <f t="shared" si="1037"/>
        <v>0</v>
      </c>
      <c r="BB368" s="149">
        <f t="shared" si="1037"/>
        <v>0</v>
      </c>
      <c r="BC368" s="149">
        <f t="shared" si="1037"/>
        <v>0</v>
      </c>
      <c r="BD368" s="149">
        <f t="shared" si="1037"/>
        <v>0</v>
      </c>
      <c r="BE368" s="149">
        <f t="shared" si="1037"/>
        <v>0</v>
      </c>
      <c r="BF368" s="149">
        <f t="shared" si="1037"/>
        <v>0</v>
      </c>
      <c r="BG368" s="149">
        <f t="shared" si="1037"/>
        <v>0</v>
      </c>
      <c r="BH368" s="149">
        <f t="shared" si="1037"/>
        <v>0</v>
      </c>
      <c r="BI368" s="149">
        <f t="shared" si="1037"/>
        <v>0</v>
      </c>
      <c r="BJ368" s="149">
        <f t="shared" si="1037"/>
        <v>0</v>
      </c>
      <c r="BK368" s="149">
        <f t="shared" si="1037"/>
        <v>0</v>
      </c>
      <c r="BL368" s="149">
        <f t="shared" si="1037"/>
        <v>0</v>
      </c>
      <c r="BM368" s="149">
        <f t="shared" si="1037"/>
        <v>0</v>
      </c>
      <c r="BN368" s="149">
        <f t="shared" si="1037"/>
        <v>0</v>
      </c>
      <c r="BO368" s="149">
        <f t="shared" si="1037"/>
        <v>0</v>
      </c>
      <c r="BP368" s="149">
        <f t="shared" si="1037"/>
        <v>0</v>
      </c>
      <c r="BQ368" s="149">
        <f t="shared" si="1038"/>
        <v>0</v>
      </c>
      <c r="BR368" s="149">
        <f t="shared" si="1038"/>
        <v>0</v>
      </c>
      <c r="BS368" s="149">
        <f t="shared" si="1038"/>
        <v>0</v>
      </c>
      <c r="BT368" s="149">
        <f t="shared" si="1038"/>
        <v>0</v>
      </c>
      <c r="BU368" s="149">
        <f t="shared" si="1038"/>
        <v>0</v>
      </c>
      <c r="BV368" s="149">
        <f t="shared" si="1038"/>
        <v>0</v>
      </c>
      <c r="BW368" s="149">
        <f t="shared" si="1038"/>
        <v>0</v>
      </c>
      <c r="BX368" s="149">
        <f t="shared" si="1038"/>
        <v>0</v>
      </c>
      <c r="BY368" s="149">
        <f t="shared" si="1038"/>
        <v>0</v>
      </c>
      <c r="BZ368" s="149">
        <f t="shared" si="1038"/>
        <v>0</v>
      </c>
      <c r="CA368" s="149">
        <f t="shared" si="1038"/>
        <v>0</v>
      </c>
      <c r="CB368" s="149">
        <f t="shared" si="1038"/>
        <v>0</v>
      </c>
      <c r="CC368" s="149">
        <f t="shared" si="1038"/>
        <v>0</v>
      </c>
      <c r="CD368" s="149">
        <f t="shared" si="1038"/>
        <v>0</v>
      </c>
      <c r="CE368" s="149">
        <f t="shared" si="1038"/>
        <v>0</v>
      </c>
      <c r="CF368" s="149">
        <f t="shared" si="1038"/>
        <v>0</v>
      </c>
      <c r="CG368" s="149">
        <f t="shared" si="1039"/>
        <v>0</v>
      </c>
      <c r="CH368" s="149">
        <f t="shared" si="1039"/>
        <v>0</v>
      </c>
      <c r="CI368" s="149">
        <f t="shared" si="1039"/>
        <v>0</v>
      </c>
      <c r="CJ368" s="149">
        <f t="shared" si="1039"/>
        <v>0</v>
      </c>
      <c r="CK368" s="149">
        <f t="shared" si="1039"/>
        <v>0</v>
      </c>
      <c r="CL368" s="149">
        <f t="shared" si="1039"/>
        <v>0</v>
      </c>
      <c r="CM368" s="149">
        <f t="shared" si="1039"/>
        <v>0</v>
      </c>
      <c r="CN368" s="149">
        <f t="shared" si="1039"/>
        <v>0</v>
      </c>
      <c r="CO368" s="149">
        <f t="shared" si="1039"/>
        <v>0</v>
      </c>
      <c r="CP368" s="149">
        <f t="shared" si="1039"/>
        <v>0</v>
      </c>
      <c r="CQ368" s="149">
        <f t="shared" si="1039"/>
        <v>0</v>
      </c>
      <c r="CR368" s="149">
        <f t="shared" si="1039"/>
        <v>0</v>
      </c>
      <c r="CS368" s="149">
        <f t="shared" si="1039"/>
        <v>0</v>
      </c>
      <c r="CT368" s="149">
        <f t="shared" si="1039"/>
        <v>0</v>
      </c>
      <c r="CU368" s="149">
        <f t="shared" si="1039"/>
        <v>0</v>
      </c>
      <c r="CV368" s="149">
        <f t="shared" si="1039"/>
        <v>0</v>
      </c>
      <c r="CW368" s="149">
        <f t="shared" si="1040"/>
        <v>0</v>
      </c>
      <c r="CX368" s="149">
        <f t="shared" si="1040"/>
        <v>0</v>
      </c>
      <c r="CY368" s="149">
        <f t="shared" si="1040"/>
        <v>0</v>
      </c>
      <c r="CZ368" s="149">
        <f t="shared" si="1040"/>
        <v>0</v>
      </c>
      <c r="DA368" s="149">
        <f t="shared" si="1040"/>
        <v>0</v>
      </c>
      <c r="DB368" s="149">
        <f t="shared" si="1040"/>
        <v>0</v>
      </c>
      <c r="DC368" s="149">
        <f t="shared" si="1040"/>
        <v>0</v>
      </c>
      <c r="DD368" s="149">
        <f t="shared" si="1040"/>
        <v>0</v>
      </c>
      <c r="DE368" s="149">
        <f t="shared" si="1040"/>
        <v>0</v>
      </c>
      <c r="DF368" s="149">
        <f t="shared" si="1040"/>
        <v>0</v>
      </c>
      <c r="DG368" s="149">
        <f t="shared" si="1040"/>
        <v>0</v>
      </c>
      <c r="DH368" s="149">
        <f t="shared" si="1040"/>
        <v>0</v>
      </c>
      <c r="DI368" s="149">
        <f t="shared" si="1040"/>
        <v>0</v>
      </c>
      <c r="DJ368" s="149">
        <f t="shared" si="1040"/>
        <v>0</v>
      </c>
      <c r="DK368" s="149">
        <f t="shared" si="1040"/>
        <v>0</v>
      </c>
      <c r="DL368" s="149">
        <f t="shared" si="1040"/>
        <v>0</v>
      </c>
      <c r="DM368" s="149">
        <f t="shared" si="1041"/>
        <v>0</v>
      </c>
      <c r="DN368" s="149">
        <f t="shared" si="1041"/>
        <v>0</v>
      </c>
      <c r="DO368" s="149">
        <f t="shared" si="1041"/>
        <v>0</v>
      </c>
      <c r="DP368" s="149">
        <f t="shared" si="1041"/>
        <v>0</v>
      </c>
      <c r="DQ368" s="149">
        <f t="shared" si="1041"/>
        <v>0</v>
      </c>
      <c r="DR368" s="149">
        <f t="shared" si="1041"/>
        <v>0</v>
      </c>
      <c r="DS368" s="149">
        <f t="shared" si="1041"/>
        <v>0</v>
      </c>
      <c r="DT368" s="149">
        <f t="shared" si="1041"/>
        <v>0</v>
      </c>
      <c r="DU368" s="149">
        <f t="shared" si="1041"/>
        <v>0</v>
      </c>
      <c r="DV368" s="149">
        <f t="shared" si="1041"/>
        <v>0</v>
      </c>
      <c r="DW368" s="149">
        <f t="shared" si="1041"/>
        <v>0</v>
      </c>
      <c r="DX368" s="149">
        <f t="shared" si="1041"/>
        <v>0</v>
      </c>
      <c r="DY368" s="149">
        <f t="shared" si="1041"/>
        <v>0</v>
      </c>
      <c r="DZ368" s="149">
        <f t="shared" si="1041"/>
        <v>0</v>
      </c>
      <c r="EA368" s="149">
        <f t="shared" si="1041"/>
        <v>0</v>
      </c>
      <c r="EB368" s="149">
        <f t="shared" si="1041"/>
        <v>0</v>
      </c>
      <c r="EC368" s="149">
        <f t="shared" si="1042"/>
        <v>0</v>
      </c>
      <c r="ED368" s="149">
        <f t="shared" si="1042"/>
        <v>0</v>
      </c>
      <c r="EE368" s="149">
        <f t="shared" si="1042"/>
        <v>0</v>
      </c>
      <c r="EF368" s="149">
        <f t="shared" si="1042"/>
        <v>0</v>
      </c>
      <c r="EG368" s="149">
        <f t="shared" si="1042"/>
        <v>0</v>
      </c>
      <c r="EH368" s="149">
        <f t="shared" si="1042"/>
        <v>0</v>
      </c>
      <c r="EI368" s="149">
        <f t="shared" si="1042"/>
        <v>0</v>
      </c>
      <c r="EJ368" s="149">
        <f t="shared" si="1042"/>
        <v>0</v>
      </c>
      <c r="EK368" s="149">
        <f t="shared" si="1042"/>
        <v>0</v>
      </c>
      <c r="EL368" s="149">
        <f t="shared" si="1042"/>
        <v>0</v>
      </c>
      <c r="EM368" s="149">
        <f t="shared" si="1042"/>
        <v>0</v>
      </c>
      <c r="EN368" s="149">
        <f t="shared" si="1042"/>
        <v>0</v>
      </c>
      <c r="EO368" s="149">
        <f t="shared" si="1042"/>
        <v>0</v>
      </c>
      <c r="EP368" s="149">
        <f t="shared" si="1042"/>
        <v>0</v>
      </c>
      <c r="EQ368" s="149">
        <f t="shared" si="1042"/>
        <v>0</v>
      </c>
      <c r="ER368" s="149">
        <f t="shared" si="1042"/>
        <v>0</v>
      </c>
      <c r="ES368" s="149">
        <f t="shared" si="1043"/>
        <v>0</v>
      </c>
      <c r="ET368" s="149">
        <f t="shared" si="1043"/>
        <v>0</v>
      </c>
      <c r="EU368" s="149">
        <f t="shared" si="1043"/>
        <v>0</v>
      </c>
      <c r="EV368" s="149">
        <f t="shared" si="1043"/>
        <v>0</v>
      </c>
      <c r="EW368" s="149">
        <f t="shared" si="1043"/>
        <v>0</v>
      </c>
      <c r="EX368" s="149">
        <f t="shared" si="1043"/>
        <v>0</v>
      </c>
      <c r="EY368" s="149">
        <f t="shared" si="1043"/>
        <v>0</v>
      </c>
      <c r="EZ368" s="149">
        <f t="shared" si="1043"/>
        <v>0</v>
      </c>
      <c r="FA368" s="149">
        <f t="shared" si="1043"/>
        <v>0</v>
      </c>
      <c r="FB368" s="149">
        <f t="shared" si="1043"/>
        <v>0</v>
      </c>
    </row>
    <row r="369" spans="3:158" ht="11.25" hidden="1" customHeight="1" x14ac:dyDescent="0.2">
      <c r="C369" s="148">
        <f t="shared" si="1045"/>
        <v>12</v>
      </c>
      <c r="E369" s="198">
        <f t="shared" si="1046"/>
        <v>43738</v>
      </c>
      <c r="F369" s="151">
        <f t="shared" si="1032"/>
        <v>44316</v>
      </c>
      <c r="G369" s="149">
        <v>0</v>
      </c>
      <c r="H369" s="149">
        <f t="shared" si="1033"/>
        <v>0</v>
      </c>
      <c r="Q369" s="149">
        <f t="shared" si="1034"/>
        <v>0</v>
      </c>
      <c r="T369" s="149">
        <f t="shared" si="1044"/>
        <v>0</v>
      </c>
      <c r="U369" s="149">
        <f t="shared" si="1035"/>
        <v>0</v>
      </c>
      <c r="V369" s="149">
        <f t="shared" si="1035"/>
        <v>0</v>
      </c>
      <c r="W369" s="149">
        <f t="shared" si="1035"/>
        <v>0</v>
      </c>
      <c r="X369" s="149">
        <f t="shared" si="1035"/>
        <v>0</v>
      </c>
      <c r="Y369" s="149">
        <f t="shared" si="1035"/>
        <v>0</v>
      </c>
      <c r="Z369" s="149">
        <f t="shared" si="1035"/>
        <v>0</v>
      </c>
      <c r="AA369" s="149">
        <f t="shared" si="1035"/>
        <v>0</v>
      </c>
      <c r="AB369" s="149">
        <f t="shared" si="1035"/>
        <v>0</v>
      </c>
      <c r="AC369" s="149">
        <f t="shared" si="1035"/>
        <v>0</v>
      </c>
      <c r="AD369" s="149">
        <f t="shared" si="1035"/>
        <v>0</v>
      </c>
      <c r="AE369" s="149">
        <f t="shared" si="1035"/>
        <v>0</v>
      </c>
      <c r="AF369" s="149">
        <f t="shared" si="1035"/>
        <v>0</v>
      </c>
      <c r="AG369" s="149">
        <f t="shared" si="1035"/>
        <v>0</v>
      </c>
      <c r="AH369" s="149">
        <f t="shared" si="1035"/>
        <v>0</v>
      </c>
      <c r="AI369" s="149">
        <f t="shared" si="1035"/>
        <v>0</v>
      </c>
      <c r="AJ369" s="149">
        <f t="shared" si="1035"/>
        <v>0</v>
      </c>
      <c r="AK369" s="149">
        <f t="shared" si="1036"/>
        <v>0</v>
      </c>
      <c r="AL369" s="149">
        <f t="shared" si="1036"/>
        <v>0</v>
      </c>
      <c r="AM369" s="149">
        <f t="shared" si="1036"/>
        <v>0</v>
      </c>
      <c r="AN369" s="149">
        <f t="shared" si="1036"/>
        <v>0</v>
      </c>
      <c r="AO369" s="149">
        <f t="shared" si="1036"/>
        <v>0</v>
      </c>
      <c r="AP369" s="149">
        <f t="shared" si="1036"/>
        <v>0</v>
      </c>
      <c r="AQ369" s="149">
        <f t="shared" si="1036"/>
        <v>0</v>
      </c>
      <c r="AR369" s="149">
        <f t="shared" si="1036"/>
        <v>0</v>
      </c>
      <c r="AS369" s="149">
        <f t="shared" si="1036"/>
        <v>0</v>
      </c>
      <c r="AT369" s="149">
        <f t="shared" si="1036"/>
        <v>0</v>
      </c>
      <c r="AU369" s="149">
        <f t="shared" si="1036"/>
        <v>0</v>
      </c>
      <c r="AV369" s="149">
        <f t="shared" si="1036"/>
        <v>0</v>
      </c>
      <c r="AW369" s="149">
        <f t="shared" si="1036"/>
        <v>0</v>
      </c>
      <c r="AX369" s="149">
        <f t="shared" si="1036"/>
        <v>0</v>
      </c>
      <c r="AY369" s="149">
        <f t="shared" si="1036"/>
        <v>0</v>
      </c>
      <c r="AZ369" s="149">
        <f t="shared" si="1036"/>
        <v>0</v>
      </c>
      <c r="BA369" s="149">
        <f t="shared" si="1037"/>
        <v>0</v>
      </c>
      <c r="BB369" s="149">
        <f t="shared" si="1037"/>
        <v>0</v>
      </c>
      <c r="BC369" s="149">
        <f t="shared" si="1037"/>
        <v>0</v>
      </c>
      <c r="BD369" s="149">
        <f t="shared" si="1037"/>
        <v>0</v>
      </c>
      <c r="BE369" s="149">
        <f t="shared" si="1037"/>
        <v>0</v>
      </c>
      <c r="BF369" s="149">
        <f t="shared" si="1037"/>
        <v>0</v>
      </c>
      <c r="BG369" s="149">
        <f t="shared" si="1037"/>
        <v>0</v>
      </c>
      <c r="BH369" s="149">
        <f t="shared" si="1037"/>
        <v>0</v>
      </c>
      <c r="BI369" s="149">
        <f t="shared" si="1037"/>
        <v>0</v>
      </c>
      <c r="BJ369" s="149">
        <f t="shared" si="1037"/>
        <v>0</v>
      </c>
      <c r="BK369" s="149">
        <f t="shared" si="1037"/>
        <v>0</v>
      </c>
      <c r="BL369" s="149">
        <f t="shared" si="1037"/>
        <v>0</v>
      </c>
      <c r="BM369" s="149">
        <f t="shared" si="1037"/>
        <v>0</v>
      </c>
      <c r="BN369" s="149">
        <f t="shared" si="1037"/>
        <v>0</v>
      </c>
      <c r="BO369" s="149">
        <f t="shared" si="1037"/>
        <v>0</v>
      </c>
      <c r="BP369" s="149">
        <f t="shared" si="1037"/>
        <v>0</v>
      </c>
      <c r="BQ369" s="149">
        <f t="shared" si="1038"/>
        <v>0</v>
      </c>
      <c r="BR369" s="149">
        <f t="shared" si="1038"/>
        <v>0</v>
      </c>
      <c r="BS369" s="149">
        <f t="shared" si="1038"/>
        <v>0</v>
      </c>
      <c r="BT369" s="149">
        <f t="shared" si="1038"/>
        <v>0</v>
      </c>
      <c r="BU369" s="149">
        <f t="shared" si="1038"/>
        <v>0</v>
      </c>
      <c r="BV369" s="149">
        <f t="shared" si="1038"/>
        <v>0</v>
      </c>
      <c r="BW369" s="149">
        <f t="shared" si="1038"/>
        <v>0</v>
      </c>
      <c r="BX369" s="149">
        <f t="shared" si="1038"/>
        <v>0</v>
      </c>
      <c r="BY369" s="149">
        <f t="shared" si="1038"/>
        <v>0</v>
      </c>
      <c r="BZ369" s="149">
        <f t="shared" si="1038"/>
        <v>0</v>
      </c>
      <c r="CA369" s="149">
        <f t="shared" si="1038"/>
        <v>0</v>
      </c>
      <c r="CB369" s="149">
        <f t="shared" si="1038"/>
        <v>0</v>
      </c>
      <c r="CC369" s="149">
        <f t="shared" si="1038"/>
        <v>0</v>
      </c>
      <c r="CD369" s="149">
        <f t="shared" si="1038"/>
        <v>0</v>
      </c>
      <c r="CE369" s="149">
        <f t="shared" si="1038"/>
        <v>0</v>
      </c>
      <c r="CF369" s="149">
        <f t="shared" si="1038"/>
        <v>0</v>
      </c>
      <c r="CG369" s="149">
        <f t="shared" si="1039"/>
        <v>0</v>
      </c>
      <c r="CH369" s="149">
        <f t="shared" si="1039"/>
        <v>0</v>
      </c>
      <c r="CI369" s="149">
        <f t="shared" si="1039"/>
        <v>0</v>
      </c>
      <c r="CJ369" s="149">
        <f t="shared" si="1039"/>
        <v>0</v>
      </c>
      <c r="CK369" s="149">
        <f t="shared" si="1039"/>
        <v>0</v>
      </c>
      <c r="CL369" s="149">
        <f t="shared" si="1039"/>
        <v>0</v>
      </c>
      <c r="CM369" s="149">
        <f t="shared" si="1039"/>
        <v>0</v>
      </c>
      <c r="CN369" s="149">
        <f t="shared" si="1039"/>
        <v>0</v>
      </c>
      <c r="CO369" s="149">
        <f t="shared" si="1039"/>
        <v>0</v>
      </c>
      <c r="CP369" s="149">
        <f t="shared" si="1039"/>
        <v>0</v>
      </c>
      <c r="CQ369" s="149">
        <f t="shared" si="1039"/>
        <v>0</v>
      </c>
      <c r="CR369" s="149">
        <f t="shared" si="1039"/>
        <v>0</v>
      </c>
      <c r="CS369" s="149">
        <f t="shared" si="1039"/>
        <v>0</v>
      </c>
      <c r="CT369" s="149">
        <f t="shared" si="1039"/>
        <v>0</v>
      </c>
      <c r="CU369" s="149">
        <f t="shared" si="1039"/>
        <v>0</v>
      </c>
      <c r="CV369" s="149">
        <f t="shared" si="1039"/>
        <v>0</v>
      </c>
      <c r="CW369" s="149">
        <f t="shared" si="1040"/>
        <v>0</v>
      </c>
      <c r="CX369" s="149">
        <f t="shared" si="1040"/>
        <v>0</v>
      </c>
      <c r="CY369" s="149">
        <f t="shared" si="1040"/>
        <v>0</v>
      </c>
      <c r="CZ369" s="149">
        <f t="shared" si="1040"/>
        <v>0</v>
      </c>
      <c r="DA369" s="149">
        <f t="shared" si="1040"/>
        <v>0</v>
      </c>
      <c r="DB369" s="149">
        <f t="shared" si="1040"/>
        <v>0</v>
      </c>
      <c r="DC369" s="149">
        <f t="shared" si="1040"/>
        <v>0</v>
      </c>
      <c r="DD369" s="149">
        <f t="shared" si="1040"/>
        <v>0</v>
      </c>
      <c r="DE369" s="149">
        <f t="shared" si="1040"/>
        <v>0</v>
      </c>
      <c r="DF369" s="149">
        <f t="shared" si="1040"/>
        <v>0</v>
      </c>
      <c r="DG369" s="149">
        <f t="shared" si="1040"/>
        <v>0</v>
      </c>
      <c r="DH369" s="149">
        <f t="shared" si="1040"/>
        <v>0</v>
      </c>
      <c r="DI369" s="149">
        <f t="shared" si="1040"/>
        <v>0</v>
      </c>
      <c r="DJ369" s="149">
        <f t="shared" si="1040"/>
        <v>0</v>
      </c>
      <c r="DK369" s="149">
        <f t="shared" si="1040"/>
        <v>0</v>
      </c>
      <c r="DL369" s="149">
        <f t="shared" si="1040"/>
        <v>0</v>
      </c>
      <c r="DM369" s="149">
        <f t="shared" si="1041"/>
        <v>0</v>
      </c>
      <c r="DN369" s="149">
        <f t="shared" si="1041"/>
        <v>0</v>
      </c>
      <c r="DO369" s="149">
        <f t="shared" si="1041"/>
        <v>0</v>
      </c>
      <c r="DP369" s="149">
        <f t="shared" si="1041"/>
        <v>0</v>
      </c>
      <c r="DQ369" s="149">
        <f t="shared" si="1041"/>
        <v>0</v>
      </c>
      <c r="DR369" s="149">
        <f t="shared" si="1041"/>
        <v>0</v>
      </c>
      <c r="DS369" s="149">
        <f t="shared" si="1041"/>
        <v>0</v>
      </c>
      <c r="DT369" s="149">
        <f t="shared" si="1041"/>
        <v>0</v>
      </c>
      <c r="DU369" s="149">
        <f t="shared" si="1041"/>
        <v>0</v>
      </c>
      <c r="DV369" s="149">
        <f t="shared" si="1041"/>
        <v>0</v>
      </c>
      <c r="DW369" s="149">
        <f t="shared" si="1041"/>
        <v>0</v>
      </c>
      <c r="DX369" s="149">
        <f t="shared" si="1041"/>
        <v>0</v>
      </c>
      <c r="DY369" s="149">
        <f t="shared" si="1041"/>
        <v>0</v>
      </c>
      <c r="DZ369" s="149">
        <f t="shared" si="1041"/>
        <v>0</v>
      </c>
      <c r="EA369" s="149">
        <f t="shared" si="1041"/>
        <v>0</v>
      </c>
      <c r="EB369" s="149">
        <f t="shared" si="1041"/>
        <v>0</v>
      </c>
      <c r="EC369" s="149">
        <f t="shared" si="1042"/>
        <v>0</v>
      </c>
      <c r="ED369" s="149">
        <f t="shared" si="1042"/>
        <v>0</v>
      </c>
      <c r="EE369" s="149">
        <f t="shared" si="1042"/>
        <v>0</v>
      </c>
      <c r="EF369" s="149">
        <f t="shared" si="1042"/>
        <v>0</v>
      </c>
      <c r="EG369" s="149">
        <f t="shared" si="1042"/>
        <v>0</v>
      </c>
      <c r="EH369" s="149">
        <f t="shared" si="1042"/>
        <v>0</v>
      </c>
      <c r="EI369" s="149">
        <f t="shared" si="1042"/>
        <v>0</v>
      </c>
      <c r="EJ369" s="149">
        <f t="shared" si="1042"/>
        <v>0</v>
      </c>
      <c r="EK369" s="149">
        <f t="shared" si="1042"/>
        <v>0</v>
      </c>
      <c r="EL369" s="149">
        <f t="shared" si="1042"/>
        <v>0</v>
      </c>
      <c r="EM369" s="149">
        <f t="shared" si="1042"/>
        <v>0</v>
      </c>
      <c r="EN369" s="149">
        <f t="shared" si="1042"/>
        <v>0</v>
      </c>
      <c r="EO369" s="149">
        <f t="shared" si="1042"/>
        <v>0</v>
      </c>
      <c r="EP369" s="149">
        <f t="shared" si="1042"/>
        <v>0</v>
      </c>
      <c r="EQ369" s="149">
        <f t="shared" si="1042"/>
        <v>0</v>
      </c>
      <c r="ER369" s="149">
        <f t="shared" si="1042"/>
        <v>0</v>
      </c>
      <c r="ES369" s="149">
        <f t="shared" si="1043"/>
        <v>0</v>
      </c>
      <c r="ET369" s="149">
        <f t="shared" si="1043"/>
        <v>0</v>
      </c>
      <c r="EU369" s="149">
        <f t="shared" si="1043"/>
        <v>0</v>
      </c>
      <c r="EV369" s="149">
        <f t="shared" si="1043"/>
        <v>0</v>
      </c>
      <c r="EW369" s="149">
        <f t="shared" si="1043"/>
        <v>0</v>
      </c>
      <c r="EX369" s="149">
        <f t="shared" si="1043"/>
        <v>0</v>
      </c>
      <c r="EY369" s="149">
        <f t="shared" si="1043"/>
        <v>0</v>
      </c>
      <c r="EZ369" s="149">
        <f t="shared" si="1043"/>
        <v>0</v>
      </c>
      <c r="FA369" s="149">
        <f t="shared" si="1043"/>
        <v>0</v>
      </c>
      <c r="FB369" s="149">
        <f t="shared" si="1043"/>
        <v>0</v>
      </c>
    </row>
    <row r="370" spans="3:158" ht="11.25" hidden="1" customHeight="1" x14ac:dyDescent="0.2">
      <c r="C370" s="148">
        <f t="shared" si="1045"/>
        <v>13</v>
      </c>
      <c r="E370" s="198">
        <f t="shared" si="1046"/>
        <v>43769</v>
      </c>
      <c r="F370" s="151">
        <f t="shared" si="1032"/>
        <v>44347</v>
      </c>
      <c r="G370" s="149">
        <v>0</v>
      </c>
      <c r="H370" s="149">
        <f t="shared" si="1033"/>
        <v>0</v>
      </c>
      <c r="Q370" s="149">
        <f t="shared" si="1034"/>
        <v>0</v>
      </c>
      <c r="T370" s="149">
        <f t="shared" si="1044"/>
        <v>0</v>
      </c>
      <c r="U370" s="149">
        <f t="shared" si="1035"/>
        <v>0</v>
      </c>
      <c r="V370" s="149">
        <f t="shared" si="1035"/>
        <v>0</v>
      </c>
      <c r="W370" s="149">
        <f t="shared" si="1035"/>
        <v>0</v>
      </c>
      <c r="X370" s="149">
        <f t="shared" si="1035"/>
        <v>0</v>
      </c>
      <c r="Y370" s="149">
        <f t="shared" si="1035"/>
        <v>0</v>
      </c>
      <c r="Z370" s="149">
        <f t="shared" si="1035"/>
        <v>0</v>
      </c>
      <c r="AA370" s="149">
        <f t="shared" si="1035"/>
        <v>0</v>
      </c>
      <c r="AB370" s="149">
        <f t="shared" si="1035"/>
        <v>0</v>
      </c>
      <c r="AC370" s="149">
        <f t="shared" si="1035"/>
        <v>0</v>
      </c>
      <c r="AD370" s="149">
        <f t="shared" si="1035"/>
        <v>0</v>
      </c>
      <c r="AE370" s="149">
        <f t="shared" si="1035"/>
        <v>0</v>
      </c>
      <c r="AF370" s="149">
        <f t="shared" si="1035"/>
        <v>0</v>
      </c>
      <c r="AG370" s="149">
        <f t="shared" si="1035"/>
        <v>0</v>
      </c>
      <c r="AH370" s="149">
        <f t="shared" si="1035"/>
        <v>0</v>
      </c>
      <c r="AI370" s="149">
        <f t="shared" si="1035"/>
        <v>0</v>
      </c>
      <c r="AJ370" s="149">
        <f t="shared" si="1035"/>
        <v>0</v>
      </c>
      <c r="AK370" s="149">
        <f t="shared" si="1036"/>
        <v>0</v>
      </c>
      <c r="AL370" s="149">
        <f t="shared" si="1036"/>
        <v>0</v>
      </c>
      <c r="AM370" s="149">
        <f t="shared" si="1036"/>
        <v>0</v>
      </c>
      <c r="AN370" s="149">
        <f t="shared" si="1036"/>
        <v>0</v>
      </c>
      <c r="AO370" s="149">
        <f t="shared" si="1036"/>
        <v>0</v>
      </c>
      <c r="AP370" s="149">
        <f t="shared" si="1036"/>
        <v>0</v>
      </c>
      <c r="AQ370" s="149">
        <f t="shared" si="1036"/>
        <v>0</v>
      </c>
      <c r="AR370" s="149">
        <f t="shared" si="1036"/>
        <v>0</v>
      </c>
      <c r="AS370" s="149">
        <f t="shared" si="1036"/>
        <v>0</v>
      </c>
      <c r="AT370" s="149">
        <f t="shared" si="1036"/>
        <v>0</v>
      </c>
      <c r="AU370" s="149">
        <f t="shared" si="1036"/>
        <v>0</v>
      </c>
      <c r="AV370" s="149">
        <f t="shared" si="1036"/>
        <v>0</v>
      </c>
      <c r="AW370" s="149">
        <f t="shared" si="1036"/>
        <v>0</v>
      </c>
      <c r="AX370" s="149">
        <f t="shared" si="1036"/>
        <v>0</v>
      </c>
      <c r="AY370" s="149">
        <f t="shared" si="1036"/>
        <v>0</v>
      </c>
      <c r="AZ370" s="149">
        <f t="shared" si="1036"/>
        <v>0</v>
      </c>
      <c r="BA370" s="149">
        <f t="shared" si="1037"/>
        <v>0</v>
      </c>
      <c r="BB370" s="149">
        <f t="shared" si="1037"/>
        <v>0</v>
      </c>
      <c r="BC370" s="149">
        <f t="shared" si="1037"/>
        <v>0</v>
      </c>
      <c r="BD370" s="149">
        <f t="shared" si="1037"/>
        <v>0</v>
      </c>
      <c r="BE370" s="149">
        <f t="shared" si="1037"/>
        <v>0</v>
      </c>
      <c r="BF370" s="149">
        <f t="shared" si="1037"/>
        <v>0</v>
      </c>
      <c r="BG370" s="149">
        <f t="shared" si="1037"/>
        <v>0</v>
      </c>
      <c r="BH370" s="149">
        <f t="shared" si="1037"/>
        <v>0</v>
      </c>
      <c r="BI370" s="149">
        <f t="shared" si="1037"/>
        <v>0</v>
      </c>
      <c r="BJ370" s="149">
        <f t="shared" si="1037"/>
        <v>0</v>
      </c>
      <c r="BK370" s="149">
        <f t="shared" si="1037"/>
        <v>0</v>
      </c>
      <c r="BL370" s="149">
        <f t="shared" si="1037"/>
        <v>0</v>
      </c>
      <c r="BM370" s="149">
        <f t="shared" si="1037"/>
        <v>0</v>
      </c>
      <c r="BN370" s="149">
        <f t="shared" si="1037"/>
        <v>0</v>
      </c>
      <c r="BO370" s="149">
        <f t="shared" si="1037"/>
        <v>0</v>
      </c>
      <c r="BP370" s="149">
        <f t="shared" si="1037"/>
        <v>0</v>
      </c>
      <c r="BQ370" s="149">
        <f t="shared" si="1038"/>
        <v>0</v>
      </c>
      <c r="BR370" s="149">
        <f t="shared" si="1038"/>
        <v>0</v>
      </c>
      <c r="BS370" s="149">
        <f t="shared" si="1038"/>
        <v>0</v>
      </c>
      <c r="BT370" s="149">
        <f t="shared" si="1038"/>
        <v>0</v>
      </c>
      <c r="BU370" s="149">
        <f t="shared" si="1038"/>
        <v>0</v>
      </c>
      <c r="BV370" s="149">
        <f t="shared" si="1038"/>
        <v>0</v>
      </c>
      <c r="BW370" s="149">
        <f t="shared" si="1038"/>
        <v>0</v>
      </c>
      <c r="BX370" s="149">
        <f t="shared" si="1038"/>
        <v>0</v>
      </c>
      <c r="BY370" s="149">
        <f t="shared" si="1038"/>
        <v>0</v>
      </c>
      <c r="BZ370" s="149">
        <f t="shared" si="1038"/>
        <v>0</v>
      </c>
      <c r="CA370" s="149">
        <f t="shared" si="1038"/>
        <v>0</v>
      </c>
      <c r="CB370" s="149">
        <f t="shared" si="1038"/>
        <v>0</v>
      </c>
      <c r="CC370" s="149">
        <f t="shared" si="1038"/>
        <v>0</v>
      </c>
      <c r="CD370" s="149">
        <f t="shared" si="1038"/>
        <v>0</v>
      </c>
      <c r="CE370" s="149">
        <f t="shared" si="1038"/>
        <v>0</v>
      </c>
      <c r="CF370" s="149">
        <f t="shared" si="1038"/>
        <v>0</v>
      </c>
      <c r="CG370" s="149">
        <f t="shared" si="1039"/>
        <v>0</v>
      </c>
      <c r="CH370" s="149">
        <f t="shared" si="1039"/>
        <v>0</v>
      </c>
      <c r="CI370" s="149">
        <f t="shared" si="1039"/>
        <v>0</v>
      </c>
      <c r="CJ370" s="149">
        <f t="shared" si="1039"/>
        <v>0</v>
      </c>
      <c r="CK370" s="149">
        <f t="shared" si="1039"/>
        <v>0</v>
      </c>
      <c r="CL370" s="149">
        <f t="shared" si="1039"/>
        <v>0</v>
      </c>
      <c r="CM370" s="149">
        <f t="shared" si="1039"/>
        <v>0</v>
      </c>
      <c r="CN370" s="149">
        <f t="shared" si="1039"/>
        <v>0</v>
      </c>
      <c r="CO370" s="149">
        <f t="shared" si="1039"/>
        <v>0</v>
      </c>
      <c r="CP370" s="149">
        <f t="shared" si="1039"/>
        <v>0</v>
      </c>
      <c r="CQ370" s="149">
        <f t="shared" si="1039"/>
        <v>0</v>
      </c>
      <c r="CR370" s="149">
        <f t="shared" si="1039"/>
        <v>0</v>
      </c>
      <c r="CS370" s="149">
        <f t="shared" si="1039"/>
        <v>0</v>
      </c>
      <c r="CT370" s="149">
        <f t="shared" si="1039"/>
        <v>0</v>
      </c>
      <c r="CU370" s="149">
        <f t="shared" si="1039"/>
        <v>0</v>
      </c>
      <c r="CV370" s="149">
        <f t="shared" si="1039"/>
        <v>0</v>
      </c>
      <c r="CW370" s="149">
        <f t="shared" si="1040"/>
        <v>0</v>
      </c>
      <c r="CX370" s="149">
        <f t="shared" si="1040"/>
        <v>0</v>
      </c>
      <c r="CY370" s="149">
        <f t="shared" si="1040"/>
        <v>0</v>
      </c>
      <c r="CZ370" s="149">
        <f t="shared" si="1040"/>
        <v>0</v>
      </c>
      <c r="DA370" s="149">
        <f t="shared" si="1040"/>
        <v>0</v>
      </c>
      <c r="DB370" s="149">
        <f t="shared" si="1040"/>
        <v>0</v>
      </c>
      <c r="DC370" s="149">
        <f t="shared" si="1040"/>
        <v>0</v>
      </c>
      <c r="DD370" s="149">
        <f t="shared" si="1040"/>
        <v>0</v>
      </c>
      <c r="DE370" s="149">
        <f t="shared" si="1040"/>
        <v>0</v>
      </c>
      <c r="DF370" s="149">
        <f t="shared" si="1040"/>
        <v>0</v>
      </c>
      <c r="DG370" s="149">
        <f t="shared" si="1040"/>
        <v>0</v>
      </c>
      <c r="DH370" s="149">
        <f t="shared" si="1040"/>
        <v>0</v>
      </c>
      <c r="DI370" s="149">
        <f t="shared" si="1040"/>
        <v>0</v>
      </c>
      <c r="DJ370" s="149">
        <f t="shared" si="1040"/>
        <v>0</v>
      </c>
      <c r="DK370" s="149">
        <f t="shared" si="1040"/>
        <v>0</v>
      </c>
      <c r="DL370" s="149">
        <f t="shared" si="1040"/>
        <v>0</v>
      </c>
      <c r="DM370" s="149">
        <f t="shared" si="1041"/>
        <v>0</v>
      </c>
      <c r="DN370" s="149">
        <f t="shared" si="1041"/>
        <v>0</v>
      </c>
      <c r="DO370" s="149">
        <f t="shared" si="1041"/>
        <v>0</v>
      </c>
      <c r="DP370" s="149">
        <f t="shared" si="1041"/>
        <v>0</v>
      </c>
      <c r="DQ370" s="149">
        <f t="shared" si="1041"/>
        <v>0</v>
      </c>
      <c r="DR370" s="149">
        <f t="shared" si="1041"/>
        <v>0</v>
      </c>
      <c r="DS370" s="149">
        <f t="shared" si="1041"/>
        <v>0</v>
      </c>
      <c r="DT370" s="149">
        <f t="shared" si="1041"/>
        <v>0</v>
      </c>
      <c r="DU370" s="149">
        <f t="shared" si="1041"/>
        <v>0</v>
      </c>
      <c r="DV370" s="149">
        <f t="shared" si="1041"/>
        <v>0</v>
      </c>
      <c r="DW370" s="149">
        <f t="shared" si="1041"/>
        <v>0</v>
      </c>
      <c r="DX370" s="149">
        <f t="shared" si="1041"/>
        <v>0</v>
      </c>
      <c r="DY370" s="149">
        <f t="shared" si="1041"/>
        <v>0</v>
      </c>
      <c r="DZ370" s="149">
        <f t="shared" si="1041"/>
        <v>0</v>
      </c>
      <c r="EA370" s="149">
        <f t="shared" si="1041"/>
        <v>0</v>
      </c>
      <c r="EB370" s="149">
        <f t="shared" si="1041"/>
        <v>0</v>
      </c>
      <c r="EC370" s="149">
        <f t="shared" si="1042"/>
        <v>0</v>
      </c>
      <c r="ED370" s="149">
        <f t="shared" si="1042"/>
        <v>0</v>
      </c>
      <c r="EE370" s="149">
        <f t="shared" si="1042"/>
        <v>0</v>
      </c>
      <c r="EF370" s="149">
        <f t="shared" si="1042"/>
        <v>0</v>
      </c>
      <c r="EG370" s="149">
        <f t="shared" si="1042"/>
        <v>0</v>
      </c>
      <c r="EH370" s="149">
        <f t="shared" si="1042"/>
        <v>0</v>
      </c>
      <c r="EI370" s="149">
        <f t="shared" si="1042"/>
        <v>0</v>
      </c>
      <c r="EJ370" s="149">
        <f t="shared" si="1042"/>
        <v>0</v>
      </c>
      <c r="EK370" s="149">
        <f t="shared" si="1042"/>
        <v>0</v>
      </c>
      <c r="EL370" s="149">
        <f t="shared" si="1042"/>
        <v>0</v>
      </c>
      <c r="EM370" s="149">
        <f t="shared" si="1042"/>
        <v>0</v>
      </c>
      <c r="EN370" s="149">
        <f t="shared" si="1042"/>
        <v>0</v>
      </c>
      <c r="EO370" s="149">
        <f t="shared" si="1042"/>
        <v>0</v>
      </c>
      <c r="EP370" s="149">
        <f t="shared" si="1042"/>
        <v>0</v>
      </c>
      <c r="EQ370" s="149">
        <f t="shared" si="1042"/>
        <v>0</v>
      </c>
      <c r="ER370" s="149">
        <f t="shared" si="1042"/>
        <v>0</v>
      </c>
      <c r="ES370" s="149">
        <f t="shared" si="1043"/>
        <v>0</v>
      </c>
      <c r="ET370" s="149">
        <f t="shared" si="1043"/>
        <v>0</v>
      </c>
      <c r="EU370" s="149">
        <f t="shared" si="1043"/>
        <v>0</v>
      </c>
      <c r="EV370" s="149">
        <f t="shared" si="1043"/>
        <v>0</v>
      </c>
      <c r="EW370" s="149">
        <f t="shared" si="1043"/>
        <v>0</v>
      </c>
      <c r="EX370" s="149">
        <f t="shared" si="1043"/>
        <v>0</v>
      </c>
      <c r="EY370" s="149">
        <f t="shared" si="1043"/>
        <v>0</v>
      </c>
      <c r="EZ370" s="149">
        <f t="shared" si="1043"/>
        <v>0</v>
      </c>
      <c r="FA370" s="149">
        <f t="shared" si="1043"/>
        <v>0</v>
      </c>
      <c r="FB370" s="149">
        <f t="shared" si="1043"/>
        <v>0</v>
      </c>
    </row>
    <row r="371" spans="3:158" ht="11.25" hidden="1" customHeight="1" x14ac:dyDescent="0.2">
      <c r="C371" s="148">
        <f t="shared" si="1045"/>
        <v>14</v>
      </c>
      <c r="E371" s="198">
        <f t="shared" si="1046"/>
        <v>43799</v>
      </c>
      <c r="F371" s="151">
        <f t="shared" si="1032"/>
        <v>44377</v>
      </c>
      <c r="G371" s="149">
        <v>0</v>
      </c>
      <c r="H371" s="149">
        <f t="shared" si="1033"/>
        <v>0</v>
      </c>
      <c r="Q371" s="149">
        <f t="shared" si="1034"/>
        <v>0</v>
      </c>
      <c r="T371" s="149">
        <f t="shared" si="1044"/>
        <v>0</v>
      </c>
      <c r="U371" s="149">
        <f t="shared" si="1035"/>
        <v>0</v>
      </c>
      <c r="V371" s="149">
        <f t="shared" si="1035"/>
        <v>0</v>
      </c>
      <c r="W371" s="149">
        <f t="shared" si="1035"/>
        <v>0</v>
      </c>
      <c r="X371" s="149">
        <f t="shared" si="1035"/>
        <v>0</v>
      </c>
      <c r="Y371" s="149">
        <f t="shared" si="1035"/>
        <v>0</v>
      </c>
      <c r="Z371" s="149">
        <f t="shared" si="1035"/>
        <v>0</v>
      </c>
      <c r="AA371" s="149">
        <f t="shared" si="1035"/>
        <v>0</v>
      </c>
      <c r="AB371" s="149">
        <f t="shared" si="1035"/>
        <v>0</v>
      </c>
      <c r="AC371" s="149">
        <f t="shared" si="1035"/>
        <v>0</v>
      </c>
      <c r="AD371" s="149">
        <f t="shared" si="1035"/>
        <v>0</v>
      </c>
      <c r="AE371" s="149">
        <f t="shared" si="1035"/>
        <v>0</v>
      </c>
      <c r="AF371" s="149">
        <f t="shared" si="1035"/>
        <v>0</v>
      </c>
      <c r="AG371" s="149">
        <f t="shared" si="1035"/>
        <v>0</v>
      </c>
      <c r="AH371" s="149">
        <f t="shared" si="1035"/>
        <v>0</v>
      </c>
      <c r="AI371" s="149">
        <f t="shared" si="1035"/>
        <v>0</v>
      </c>
      <c r="AJ371" s="149">
        <f t="shared" si="1035"/>
        <v>0</v>
      </c>
      <c r="AK371" s="149">
        <f t="shared" si="1036"/>
        <v>0</v>
      </c>
      <c r="AL371" s="149">
        <f t="shared" si="1036"/>
        <v>0</v>
      </c>
      <c r="AM371" s="149">
        <f t="shared" si="1036"/>
        <v>0</v>
      </c>
      <c r="AN371" s="149">
        <f t="shared" si="1036"/>
        <v>0</v>
      </c>
      <c r="AO371" s="149">
        <f t="shared" si="1036"/>
        <v>0</v>
      </c>
      <c r="AP371" s="149">
        <f t="shared" si="1036"/>
        <v>0</v>
      </c>
      <c r="AQ371" s="149">
        <f t="shared" si="1036"/>
        <v>0</v>
      </c>
      <c r="AR371" s="149">
        <f t="shared" si="1036"/>
        <v>0</v>
      </c>
      <c r="AS371" s="149">
        <f t="shared" si="1036"/>
        <v>0</v>
      </c>
      <c r="AT371" s="149">
        <f t="shared" si="1036"/>
        <v>0</v>
      </c>
      <c r="AU371" s="149">
        <f t="shared" si="1036"/>
        <v>0</v>
      </c>
      <c r="AV371" s="149">
        <f t="shared" si="1036"/>
        <v>0</v>
      </c>
      <c r="AW371" s="149">
        <f t="shared" si="1036"/>
        <v>0</v>
      </c>
      <c r="AX371" s="149">
        <f t="shared" si="1036"/>
        <v>0</v>
      </c>
      <c r="AY371" s="149">
        <f t="shared" si="1036"/>
        <v>0</v>
      </c>
      <c r="AZ371" s="149">
        <f t="shared" si="1036"/>
        <v>0</v>
      </c>
      <c r="BA371" s="149">
        <f t="shared" si="1037"/>
        <v>0</v>
      </c>
      <c r="BB371" s="149">
        <f t="shared" si="1037"/>
        <v>0</v>
      </c>
      <c r="BC371" s="149">
        <f t="shared" si="1037"/>
        <v>0</v>
      </c>
      <c r="BD371" s="149">
        <f t="shared" si="1037"/>
        <v>0</v>
      </c>
      <c r="BE371" s="149">
        <f t="shared" si="1037"/>
        <v>0</v>
      </c>
      <c r="BF371" s="149">
        <f t="shared" si="1037"/>
        <v>0</v>
      </c>
      <c r="BG371" s="149">
        <f t="shared" si="1037"/>
        <v>0</v>
      </c>
      <c r="BH371" s="149">
        <f t="shared" si="1037"/>
        <v>0</v>
      </c>
      <c r="BI371" s="149">
        <f t="shared" si="1037"/>
        <v>0</v>
      </c>
      <c r="BJ371" s="149">
        <f t="shared" si="1037"/>
        <v>0</v>
      </c>
      <c r="BK371" s="149">
        <f t="shared" si="1037"/>
        <v>0</v>
      </c>
      <c r="BL371" s="149">
        <f t="shared" si="1037"/>
        <v>0</v>
      </c>
      <c r="BM371" s="149">
        <f t="shared" si="1037"/>
        <v>0</v>
      </c>
      <c r="BN371" s="149">
        <f t="shared" si="1037"/>
        <v>0</v>
      </c>
      <c r="BO371" s="149">
        <f t="shared" si="1037"/>
        <v>0</v>
      </c>
      <c r="BP371" s="149">
        <f t="shared" si="1037"/>
        <v>0</v>
      </c>
      <c r="BQ371" s="149">
        <f t="shared" si="1038"/>
        <v>0</v>
      </c>
      <c r="BR371" s="149">
        <f t="shared" si="1038"/>
        <v>0</v>
      </c>
      <c r="BS371" s="149">
        <f t="shared" si="1038"/>
        <v>0</v>
      </c>
      <c r="BT371" s="149">
        <f t="shared" si="1038"/>
        <v>0</v>
      </c>
      <c r="BU371" s="149">
        <f t="shared" si="1038"/>
        <v>0</v>
      </c>
      <c r="BV371" s="149">
        <f t="shared" si="1038"/>
        <v>0</v>
      </c>
      <c r="BW371" s="149">
        <f t="shared" si="1038"/>
        <v>0</v>
      </c>
      <c r="BX371" s="149">
        <f t="shared" si="1038"/>
        <v>0</v>
      </c>
      <c r="BY371" s="149">
        <f t="shared" si="1038"/>
        <v>0</v>
      </c>
      <c r="BZ371" s="149">
        <f t="shared" si="1038"/>
        <v>0</v>
      </c>
      <c r="CA371" s="149">
        <f t="shared" si="1038"/>
        <v>0</v>
      </c>
      <c r="CB371" s="149">
        <f t="shared" si="1038"/>
        <v>0</v>
      </c>
      <c r="CC371" s="149">
        <f t="shared" si="1038"/>
        <v>0</v>
      </c>
      <c r="CD371" s="149">
        <f t="shared" si="1038"/>
        <v>0</v>
      </c>
      <c r="CE371" s="149">
        <f t="shared" si="1038"/>
        <v>0</v>
      </c>
      <c r="CF371" s="149">
        <f t="shared" si="1038"/>
        <v>0</v>
      </c>
      <c r="CG371" s="149">
        <f t="shared" si="1039"/>
        <v>0</v>
      </c>
      <c r="CH371" s="149">
        <f t="shared" si="1039"/>
        <v>0</v>
      </c>
      <c r="CI371" s="149">
        <f t="shared" si="1039"/>
        <v>0</v>
      </c>
      <c r="CJ371" s="149">
        <f t="shared" si="1039"/>
        <v>0</v>
      </c>
      <c r="CK371" s="149">
        <f t="shared" si="1039"/>
        <v>0</v>
      </c>
      <c r="CL371" s="149">
        <f t="shared" si="1039"/>
        <v>0</v>
      </c>
      <c r="CM371" s="149">
        <f t="shared" si="1039"/>
        <v>0</v>
      </c>
      <c r="CN371" s="149">
        <f t="shared" si="1039"/>
        <v>0</v>
      </c>
      <c r="CO371" s="149">
        <f t="shared" si="1039"/>
        <v>0</v>
      </c>
      <c r="CP371" s="149">
        <f t="shared" si="1039"/>
        <v>0</v>
      </c>
      <c r="CQ371" s="149">
        <f t="shared" si="1039"/>
        <v>0</v>
      </c>
      <c r="CR371" s="149">
        <f t="shared" si="1039"/>
        <v>0</v>
      </c>
      <c r="CS371" s="149">
        <f t="shared" si="1039"/>
        <v>0</v>
      </c>
      <c r="CT371" s="149">
        <f t="shared" si="1039"/>
        <v>0</v>
      </c>
      <c r="CU371" s="149">
        <f t="shared" si="1039"/>
        <v>0</v>
      </c>
      <c r="CV371" s="149">
        <f t="shared" si="1039"/>
        <v>0</v>
      </c>
      <c r="CW371" s="149">
        <f t="shared" si="1040"/>
        <v>0</v>
      </c>
      <c r="CX371" s="149">
        <f t="shared" si="1040"/>
        <v>0</v>
      </c>
      <c r="CY371" s="149">
        <f t="shared" si="1040"/>
        <v>0</v>
      </c>
      <c r="CZ371" s="149">
        <f t="shared" si="1040"/>
        <v>0</v>
      </c>
      <c r="DA371" s="149">
        <f t="shared" si="1040"/>
        <v>0</v>
      </c>
      <c r="DB371" s="149">
        <f t="shared" si="1040"/>
        <v>0</v>
      </c>
      <c r="DC371" s="149">
        <f t="shared" si="1040"/>
        <v>0</v>
      </c>
      <c r="DD371" s="149">
        <f t="shared" si="1040"/>
        <v>0</v>
      </c>
      <c r="DE371" s="149">
        <f t="shared" si="1040"/>
        <v>0</v>
      </c>
      <c r="DF371" s="149">
        <f t="shared" si="1040"/>
        <v>0</v>
      </c>
      <c r="DG371" s="149">
        <f t="shared" si="1040"/>
        <v>0</v>
      </c>
      <c r="DH371" s="149">
        <f t="shared" si="1040"/>
        <v>0</v>
      </c>
      <c r="DI371" s="149">
        <f t="shared" si="1040"/>
        <v>0</v>
      </c>
      <c r="DJ371" s="149">
        <f t="shared" si="1040"/>
        <v>0</v>
      </c>
      <c r="DK371" s="149">
        <f t="shared" si="1040"/>
        <v>0</v>
      </c>
      <c r="DL371" s="149">
        <f t="shared" si="1040"/>
        <v>0</v>
      </c>
      <c r="DM371" s="149">
        <f t="shared" si="1041"/>
        <v>0</v>
      </c>
      <c r="DN371" s="149">
        <f t="shared" si="1041"/>
        <v>0</v>
      </c>
      <c r="DO371" s="149">
        <f t="shared" si="1041"/>
        <v>0</v>
      </c>
      <c r="DP371" s="149">
        <f t="shared" si="1041"/>
        <v>0</v>
      </c>
      <c r="DQ371" s="149">
        <f t="shared" si="1041"/>
        <v>0</v>
      </c>
      <c r="DR371" s="149">
        <f t="shared" si="1041"/>
        <v>0</v>
      </c>
      <c r="DS371" s="149">
        <f t="shared" si="1041"/>
        <v>0</v>
      </c>
      <c r="DT371" s="149">
        <f t="shared" si="1041"/>
        <v>0</v>
      </c>
      <c r="DU371" s="149">
        <f t="shared" si="1041"/>
        <v>0</v>
      </c>
      <c r="DV371" s="149">
        <f t="shared" si="1041"/>
        <v>0</v>
      </c>
      <c r="DW371" s="149">
        <f t="shared" si="1041"/>
        <v>0</v>
      </c>
      <c r="DX371" s="149">
        <f t="shared" si="1041"/>
        <v>0</v>
      </c>
      <c r="DY371" s="149">
        <f t="shared" si="1041"/>
        <v>0</v>
      </c>
      <c r="DZ371" s="149">
        <f t="shared" si="1041"/>
        <v>0</v>
      </c>
      <c r="EA371" s="149">
        <f t="shared" si="1041"/>
        <v>0</v>
      </c>
      <c r="EB371" s="149">
        <f t="shared" si="1041"/>
        <v>0</v>
      </c>
      <c r="EC371" s="149">
        <f t="shared" si="1042"/>
        <v>0</v>
      </c>
      <c r="ED371" s="149">
        <f t="shared" si="1042"/>
        <v>0</v>
      </c>
      <c r="EE371" s="149">
        <f t="shared" si="1042"/>
        <v>0</v>
      </c>
      <c r="EF371" s="149">
        <f t="shared" si="1042"/>
        <v>0</v>
      </c>
      <c r="EG371" s="149">
        <f t="shared" si="1042"/>
        <v>0</v>
      </c>
      <c r="EH371" s="149">
        <f t="shared" si="1042"/>
        <v>0</v>
      </c>
      <c r="EI371" s="149">
        <f t="shared" si="1042"/>
        <v>0</v>
      </c>
      <c r="EJ371" s="149">
        <f t="shared" si="1042"/>
        <v>0</v>
      </c>
      <c r="EK371" s="149">
        <f t="shared" si="1042"/>
        <v>0</v>
      </c>
      <c r="EL371" s="149">
        <f t="shared" si="1042"/>
        <v>0</v>
      </c>
      <c r="EM371" s="149">
        <f t="shared" si="1042"/>
        <v>0</v>
      </c>
      <c r="EN371" s="149">
        <f t="shared" si="1042"/>
        <v>0</v>
      </c>
      <c r="EO371" s="149">
        <f t="shared" si="1042"/>
        <v>0</v>
      </c>
      <c r="EP371" s="149">
        <f t="shared" si="1042"/>
        <v>0</v>
      </c>
      <c r="EQ371" s="149">
        <f t="shared" si="1042"/>
        <v>0</v>
      </c>
      <c r="ER371" s="149">
        <f t="shared" si="1042"/>
        <v>0</v>
      </c>
      <c r="ES371" s="149">
        <f t="shared" si="1043"/>
        <v>0</v>
      </c>
      <c r="ET371" s="149">
        <f t="shared" si="1043"/>
        <v>0</v>
      </c>
      <c r="EU371" s="149">
        <f t="shared" si="1043"/>
        <v>0</v>
      </c>
      <c r="EV371" s="149">
        <f t="shared" si="1043"/>
        <v>0</v>
      </c>
      <c r="EW371" s="149">
        <f t="shared" si="1043"/>
        <v>0</v>
      </c>
      <c r="EX371" s="149">
        <f t="shared" si="1043"/>
        <v>0</v>
      </c>
      <c r="EY371" s="149">
        <f t="shared" si="1043"/>
        <v>0</v>
      </c>
      <c r="EZ371" s="149">
        <f t="shared" si="1043"/>
        <v>0</v>
      </c>
      <c r="FA371" s="149">
        <f t="shared" si="1043"/>
        <v>0</v>
      </c>
      <c r="FB371" s="149">
        <f t="shared" si="1043"/>
        <v>0</v>
      </c>
    </row>
    <row r="372" spans="3:158" ht="11.25" hidden="1" customHeight="1" x14ac:dyDescent="0.2">
      <c r="C372" s="148">
        <f t="shared" si="1045"/>
        <v>15</v>
      </c>
      <c r="E372" s="198">
        <f t="shared" si="1046"/>
        <v>43830</v>
      </c>
      <c r="F372" s="151">
        <f t="shared" si="1032"/>
        <v>44408</v>
      </c>
      <c r="G372" s="149">
        <v>0</v>
      </c>
      <c r="H372" s="149">
        <f t="shared" si="1033"/>
        <v>0</v>
      </c>
      <c r="Q372" s="149">
        <f t="shared" si="1034"/>
        <v>0</v>
      </c>
      <c r="T372" s="149">
        <f t="shared" si="1044"/>
        <v>0</v>
      </c>
      <c r="U372" s="149">
        <f t="shared" si="1035"/>
        <v>0</v>
      </c>
      <c r="V372" s="149">
        <f t="shared" si="1035"/>
        <v>0</v>
      </c>
      <c r="W372" s="149">
        <f t="shared" si="1035"/>
        <v>0</v>
      </c>
      <c r="X372" s="149">
        <f t="shared" si="1035"/>
        <v>0</v>
      </c>
      <c r="Y372" s="149">
        <f t="shared" si="1035"/>
        <v>0</v>
      </c>
      <c r="Z372" s="149">
        <f t="shared" si="1035"/>
        <v>0</v>
      </c>
      <c r="AA372" s="149">
        <f t="shared" si="1035"/>
        <v>0</v>
      </c>
      <c r="AB372" s="149">
        <f t="shared" si="1035"/>
        <v>0</v>
      </c>
      <c r="AC372" s="149">
        <f t="shared" si="1035"/>
        <v>0</v>
      </c>
      <c r="AD372" s="149">
        <f t="shared" si="1035"/>
        <v>0</v>
      </c>
      <c r="AE372" s="149">
        <f t="shared" si="1035"/>
        <v>0</v>
      </c>
      <c r="AF372" s="149">
        <f t="shared" si="1035"/>
        <v>0</v>
      </c>
      <c r="AG372" s="149">
        <f t="shared" si="1035"/>
        <v>0</v>
      </c>
      <c r="AH372" s="149">
        <f t="shared" si="1035"/>
        <v>0</v>
      </c>
      <c r="AI372" s="149">
        <f t="shared" si="1035"/>
        <v>0</v>
      </c>
      <c r="AJ372" s="149">
        <f t="shared" si="1035"/>
        <v>0</v>
      </c>
      <c r="AK372" s="149">
        <f t="shared" si="1036"/>
        <v>0</v>
      </c>
      <c r="AL372" s="149">
        <f t="shared" si="1036"/>
        <v>0</v>
      </c>
      <c r="AM372" s="149">
        <f t="shared" si="1036"/>
        <v>0</v>
      </c>
      <c r="AN372" s="149">
        <f t="shared" si="1036"/>
        <v>0</v>
      </c>
      <c r="AO372" s="149">
        <f t="shared" si="1036"/>
        <v>0</v>
      </c>
      <c r="AP372" s="149">
        <f t="shared" si="1036"/>
        <v>0</v>
      </c>
      <c r="AQ372" s="149">
        <f t="shared" si="1036"/>
        <v>0</v>
      </c>
      <c r="AR372" s="149">
        <f t="shared" si="1036"/>
        <v>0</v>
      </c>
      <c r="AS372" s="149">
        <f t="shared" si="1036"/>
        <v>0</v>
      </c>
      <c r="AT372" s="149">
        <f t="shared" si="1036"/>
        <v>0</v>
      </c>
      <c r="AU372" s="149">
        <f t="shared" si="1036"/>
        <v>0</v>
      </c>
      <c r="AV372" s="149">
        <f t="shared" si="1036"/>
        <v>0</v>
      </c>
      <c r="AW372" s="149">
        <f t="shared" si="1036"/>
        <v>0</v>
      </c>
      <c r="AX372" s="149">
        <f t="shared" si="1036"/>
        <v>0</v>
      </c>
      <c r="AY372" s="149">
        <f t="shared" si="1036"/>
        <v>0</v>
      </c>
      <c r="AZ372" s="149">
        <f t="shared" si="1036"/>
        <v>0</v>
      </c>
      <c r="BA372" s="149">
        <f t="shared" si="1037"/>
        <v>0</v>
      </c>
      <c r="BB372" s="149">
        <f t="shared" si="1037"/>
        <v>0</v>
      </c>
      <c r="BC372" s="149">
        <f t="shared" si="1037"/>
        <v>0</v>
      </c>
      <c r="BD372" s="149">
        <f t="shared" si="1037"/>
        <v>0</v>
      </c>
      <c r="BE372" s="149">
        <f t="shared" si="1037"/>
        <v>0</v>
      </c>
      <c r="BF372" s="149">
        <f t="shared" si="1037"/>
        <v>0</v>
      </c>
      <c r="BG372" s="149">
        <f t="shared" si="1037"/>
        <v>0</v>
      </c>
      <c r="BH372" s="149">
        <f t="shared" si="1037"/>
        <v>0</v>
      </c>
      <c r="BI372" s="149">
        <f t="shared" si="1037"/>
        <v>0</v>
      </c>
      <c r="BJ372" s="149">
        <f t="shared" si="1037"/>
        <v>0</v>
      </c>
      <c r="BK372" s="149">
        <f t="shared" si="1037"/>
        <v>0</v>
      </c>
      <c r="BL372" s="149">
        <f t="shared" si="1037"/>
        <v>0</v>
      </c>
      <c r="BM372" s="149">
        <f t="shared" si="1037"/>
        <v>0</v>
      </c>
      <c r="BN372" s="149">
        <f t="shared" si="1037"/>
        <v>0</v>
      </c>
      <c r="BO372" s="149">
        <f t="shared" si="1037"/>
        <v>0</v>
      </c>
      <c r="BP372" s="149">
        <f t="shared" si="1037"/>
        <v>0</v>
      </c>
      <c r="BQ372" s="149">
        <f t="shared" si="1038"/>
        <v>0</v>
      </c>
      <c r="BR372" s="149">
        <f t="shared" si="1038"/>
        <v>0</v>
      </c>
      <c r="BS372" s="149">
        <f t="shared" si="1038"/>
        <v>0</v>
      </c>
      <c r="BT372" s="149">
        <f t="shared" si="1038"/>
        <v>0</v>
      </c>
      <c r="BU372" s="149">
        <f t="shared" si="1038"/>
        <v>0</v>
      </c>
      <c r="BV372" s="149">
        <f t="shared" si="1038"/>
        <v>0</v>
      </c>
      <c r="BW372" s="149">
        <f t="shared" si="1038"/>
        <v>0</v>
      </c>
      <c r="BX372" s="149">
        <f t="shared" si="1038"/>
        <v>0</v>
      </c>
      <c r="BY372" s="149">
        <f t="shared" si="1038"/>
        <v>0</v>
      </c>
      <c r="BZ372" s="149">
        <f t="shared" si="1038"/>
        <v>0</v>
      </c>
      <c r="CA372" s="149">
        <f t="shared" si="1038"/>
        <v>0</v>
      </c>
      <c r="CB372" s="149">
        <f t="shared" si="1038"/>
        <v>0</v>
      </c>
      <c r="CC372" s="149">
        <f t="shared" si="1038"/>
        <v>0</v>
      </c>
      <c r="CD372" s="149">
        <f t="shared" si="1038"/>
        <v>0</v>
      </c>
      <c r="CE372" s="149">
        <f t="shared" si="1038"/>
        <v>0</v>
      </c>
      <c r="CF372" s="149">
        <f t="shared" si="1038"/>
        <v>0</v>
      </c>
      <c r="CG372" s="149">
        <f t="shared" si="1039"/>
        <v>0</v>
      </c>
      <c r="CH372" s="149">
        <f t="shared" si="1039"/>
        <v>0</v>
      </c>
      <c r="CI372" s="149">
        <f t="shared" si="1039"/>
        <v>0</v>
      </c>
      <c r="CJ372" s="149">
        <f t="shared" si="1039"/>
        <v>0</v>
      </c>
      <c r="CK372" s="149">
        <f t="shared" si="1039"/>
        <v>0</v>
      </c>
      <c r="CL372" s="149">
        <f t="shared" si="1039"/>
        <v>0</v>
      </c>
      <c r="CM372" s="149">
        <f t="shared" si="1039"/>
        <v>0</v>
      </c>
      <c r="CN372" s="149">
        <f t="shared" si="1039"/>
        <v>0</v>
      </c>
      <c r="CO372" s="149">
        <f t="shared" si="1039"/>
        <v>0</v>
      </c>
      <c r="CP372" s="149">
        <f t="shared" si="1039"/>
        <v>0</v>
      </c>
      <c r="CQ372" s="149">
        <f t="shared" si="1039"/>
        <v>0</v>
      </c>
      <c r="CR372" s="149">
        <f t="shared" si="1039"/>
        <v>0</v>
      </c>
      <c r="CS372" s="149">
        <f t="shared" si="1039"/>
        <v>0</v>
      </c>
      <c r="CT372" s="149">
        <f t="shared" si="1039"/>
        <v>0</v>
      </c>
      <c r="CU372" s="149">
        <f t="shared" si="1039"/>
        <v>0</v>
      </c>
      <c r="CV372" s="149">
        <f t="shared" si="1039"/>
        <v>0</v>
      </c>
      <c r="CW372" s="149">
        <f t="shared" si="1040"/>
        <v>0</v>
      </c>
      <c r="CX372" s="149">
        <f t="shared" si="1040"/>
        <v>0</v>
      </c>
      <c r="CY372" s="149">
        <f t="shared" si="1040"/>
        <v>0</v>
      </c>
      <c r="CZ372" s="149">
        <f t="shared" si="1040"/>
        <v>0</v>
      </c>
      <c r="DA372" s="149">
        <f t="shared" si="1040"/>
        <v>0</v>
      </c>
      <c r="DB372" s="149">
        <f t="shared" si="1040"/>
        <v>0</v>
      </c>
      <c r="DC372" s="149">
        <f t="shared" si="1040"/>
        <v>0</v>
      </c>
      <c r="DD372" s="149">
        <f t="shared" si="1040"/>
        <v>0</v>
      </c>
      <c r="DE372" s="149">
        <f t="shared" si="1040"/>
        <v>0</v>
      </c>
      <c r="DF372" s="149">
        <f t="shared" si="1040"/>
        <v>0</v>
      </c>
      <c r="DG372" s="149">
        <f t="shared" si="1040"/>
        <v>0</v>
      </c>
      <c r="DH372" s="149">
        <f t="shared" si="1040"/>
        <v>0</v>
      </c>
      <c r="DI372" s="149">
        <f t="shared" si="1040"/>
        <v>0</v>
      </c>
      <c r="DJ372" s="149">
        <f t="shared" si="1040"/>
        <v>0</v>
      </c>
      <c r="DK372" s="149">
        <f t="shared" si="1040"/>
        <v>0</v>
      </c>
      <c r="DL372" s="149">
        <f t="shared" si="1040"/>
        <v>0</v>
      </c>
      <c r="DM372" s="149">
        <f t="shared" si="1041"/>
        <v>0</v>
      </c>
      <c r="DN372" s="149">
        <f t="shared" si="1041"/>
        <v>0</v>
      </c>
      <c r="DO372" s="149">
        <f t="shared" si="1041"/>
        <v>0</v>
      </c>
      <c r="DP372" s="149">
        <f t="shared" si="1041"/>
        <v>0</v>
      </c>
      <c r="DQ372" s="149">
        <f t="shared" si="1041"/>
        <v>0</v>
      </c>
      <c r="DR372" s="149">
        <f t="shared" si="1041"/>
        <v>0</v>
      </c>
      <c r="DS372" s="149">
        <f t="shared" si="1041"/>
        <v>0</v>
      </c>
      <c r="DT372" s="149">
        <f t="shared" si="1041"/>
        <v>0</v>
      </c>
      <c r="DU372" s="149">
        <f t="shared" si="1041"/>
        <v>0</v>
      </c>
      <c r="DV372" s="149">
        <f t="shared" si="1041"/>
        <v>0</v>
      </c>
      <c r="DW372" s="149">
        <f t="shared" si="1041"/>
        <v>0</v>
      </c>
      <c r="DX372" s="149">
        <f t="shared" si="1041"/>
        <v>0</v>
      </c>
      <c r="DY372" s="149">
        <f t="shared" si="1041"/>
        <v>0</v>
      </c>
      <c r="DZ372" s="149">
        <f t="shared" si="1041"/>
        <v>0</v>
      </c>
      <c r="EA372" s="149">
        <f t="shared" si="1041"/>
        <v>0</v>
      </c>
      <c r="EB372" s="149">
        <f t="shared" si="1041"/>
        <v>0</v>
      </c>
      <c r="EC372" s="149">
        <f t="shared" si="1042"/>
        <v>0</v>
      </c>
      <c r="ED372" s="149">
        <f t="shared" si="1042"/>
        <v>0</v>
      </c>
      <c r="EE372" s="149">
        <f t="shared" si="1042"/>
        <v>0</v>
      </c>
      <c r="EF372" s="149">
        <f t="shared" si="1042"/>
        <v>0</v>
      </c>
      <c r="EG372" s="149">
        <f t="shared" si="1042"/>
        <v>0</v>
      </c>
      <c r="EH372" s="149">
        <f t="shared" si="1042"/>
        <v>0</v>
      </c>
      <c r="EI372" s="149">
        <f t="shared" si="1042"/>
        <v>0</v>
      </c>
      <c r="EJ372" s="149">
        <f t="shared" si="1042"/>
        <v>0</v>
      </c>
      <c r="EK372" s="149">
        <f t="shared" si="1042"/>
        <v>0</v>
      </c>
      <c r="EL372" s="149">
        <f t="shared" si="1042"/>
        <v>0</v>
      </c>
      <c r="EM372" s="149">
        <f t="shared" si="1042"/>
        <v>0</v>
      </c>
      <c r="EN372" s="149">
        <f t="shared" si="1042"/>
        <v>0</v>
      </c>
      <c r="EO372" s="149">
        <f t="shared" si="1042"/>
        <v>0</v>
      </c>
      <c r="EP372" s="149">
        <f t="shared" si="1042"/>
        <v>0</v>
      </c>
      <c r="EQ372" s="149">
        <f t="shared" si="1042"/>
        <v>0</v>
      </c>
      <c r="ER372" s="149">
        <f t="shared" si="1042"/>
        <v>0</v>
      </c>
      <c r="ES372" s="149">
        <f t="shared" si="1043"/>
        <v>0</v>
      </c>
      <c r="ET372" s="149">
        <f t="shared" si="1043"/>
        <v>0</v>
      </c>
      <c r="EU372" s="149">
        <f t="shared" si="1043"/>
        <v>0</v>
      </c>
      <c r="EV372" s="149">
        <f t="shared" si="1043"/>
        <v>0</v>
      </c>
      <c r="EW372" s="149">
        <f t="shared" si="1043"/>
        <v>0</v>
      </c>
      <c r="EX372" s="149">
        <f t="shared" si="1043"/>
        <v>0</v>
      </c>
      <c r="EY372" s="149">
        <f t="shared" si="1043"/>
        <v>0</v>
      </c>
      <c r="EZ372" s="149">
        <f t="shared" si="1043"/>
        <v>0</v>
      </c>
      <c r="FA372" s="149">
        <f t="shared" si="1043"/>
        <v>0</v>
      </c>
      <c r="FB372" s="149">
        <f t="shared" si="1043"/>
        <v>0</v>
      </c>
    </row>
    <row r="373" spans="3:158" ht="11.25" hidden="1" customHeight="1" x14ac:dyDescent="0.2">
      <c r="C373" s="148">
        <f t="shared" si="1045"/>
        <v>16</v>
      </c>
      <c r="E373" s="198">
        <f t="shared" si="1046"/>
        <v>43861</v>
      </c>
      <c r="F373" s="151">
        <f t="shared" si="1032"/>
        <v>44439</v>
      </c>
      <c r="G373" s="149">
        <v>0</v>
      </c>
      <c r="H373" s="149">
        <f t="shared" si="1033"/>
        <v>0</v>
      </c>
      <c r="Q373" s="149">
        <f t="shared" si="1034"/>
        <v>0</v>
      </c>
      <c r="T373" s="149">
        <f t="shared" si="1044"/>
        <v>0</v>
      </c>
      <c r="U373" s="149">
        <f t="shared" si="1035"/>
        <v>0</v>
      </c>
      <c r="V373" s="149">
        <f t="shared" si="1035"/>
        <v>0</v>
      </c>
      <c r="W373" s="149">
        <f t="shared" si="1035"/>
        <v>0</v>
      </c>
      <c r="X373" s="149">
        <f t="shared" si="1035"/>
        <v>0</v>
      </c>
      <c r="Y373" s="149">
        <f t="shared" si="1035"/>
        <v>0</v>
      </c>
      <c r="Z373" s="149">
        <f t="shared" si="1035"/>
        <v>0</v>
      </c>
      <c r="AA373" s="149">
        <f t="shared" si="1035"/>
        <v>0</v>
      </c>
      <c r="AB373" s="149">
        <f t="shared" si="1035"/>
        <v>0</v>
      </c>
      <c r="AC373" s="149">
        <f t="shared" si="1035"/>
        <v>0</v>
      </c>
      <c r="AD373" s="149">
        <f t="shared" si="1035"/>
        <v>0</v>
      </c>
      <c r="AE373" s="149">
        <f t="shared" si="1035"/>
        <v>0</v>
      </c>
      <c r="AF373" s="149">
        <f t="shared" si="1035"/>
        <v>0</v>
      </c>
      <c r="AG373" s="149">
        <f t="shared" si="1035"/>
        <v>0</v>
      </c>
      <c r="AH373" s="149">
        <f t="shared" si="1035"/>
        <v>0</v>
      </c>
      <c r="AI373" s="149">
        <f t="shared" si="1035"/>
        <v>0</v>
      </c>
      <c r="AJ373" s="149">
        <f t="shared" ref="AJ373:AY388" si="1047">AND(AJ$14&gt;=$E373,AJ$14&lt;=$F373)*$H373</f>
        <v>0</v>
      </c>
      <c r="AK373" s="149">
        <f t="shared" si="1047"/>
        <v>0</v>
      </c>
      <c r="AL373" s="149">
        <f t="shared" si="1047"/>
        <v>0</v>
      </c>
      <c r="AM373" s="149">
        <f t="shared" si="1047"/>
        <v>0</v>
      </c>
      <c r="AN373" s="149">
        <f t="shared" si="1047"/>
        <v>0</v>
      </c>
      <c r="AO373" s="149">
        <f t="shared" si="1036"/>
        <v>0</v>
      </c>
      <c r="AP373" s="149">
        <f t="shared" si="1036"/>
        <v>0</v>
      </c>
      <c r="AQ373" s="149">
        <f t="shared" si="1036"/>
        <v>0</v>
      </c>
      <c r="AR373" s="149">
        <f t="shared" si="1036"/>
        <v>0</v>
      </c>
      <c r="AS373" s="149">
        <f t="shared" si="1036"/>
        <v>0</v>
      </c>
      <c r="AT373" s="149">
        <f t="shared" si="1036"/>
        <v>0</v>
      </c>
      <c r="AU373" s="149">
        <f t="shared" si="1036"/>
        <v>0</v>
      </c>
      <c r="AV373" s="149">
        <f t="shared" si="1036"/>
        <v>0</v>
      </c>
      <c r="AW373" s="149">
        <f t="shared" si="1036"/>
        <v>0</v>
      </c>
      <c r="AX373" s="149">
        <f t="shared" si="1036"/>
        <v>0</v>
      </c>
      <c r="AY373" s="149">
        <f t="shared" si="1036"/>
        <v>0</v>
      </c>
      <c r="AZ373" s="149">
        <f t="shared" si="1036"/>
        <v>0</v>
      </c>
      <c r="BA373" s="149">
        <f t="shared" si="1037"/>
        <v>0</v>
      </c>
      <c r="BB373" s="149">
        <f t="shared" si="1037"/>
        <v>0</v>
      </c>
      <c r="BC373" s="149">
        <f t="shared" si="1037"/>
        <v>0</v>
      </c>
      <c r="BD373" s="149">
        <f t="shared" si="1037"/>
        <v>0</v>
      </c>
      <c r="BE373" s="149">
        <f t="shared" si="1037"/>
        <v>0</v>
      </c>
      <c r="BF373" s="149">
        <f t="shared" si="1037"/>
        <v>0</v>
      </c>
      <c r="BG373" s="149">
        <f t="shared" si="1037"/>
        <v>0</v>
      </c>
      <c r="BH373" s="149">
        <f t="shared" si="1037"/>
        <v>0</v>
      </c>
      <c r="BI373" s="149">
        <f t="shared" si="1037"/>
        <v>0</v>
      </c>
      <c r="BJ373" s="149">
        <f t="shared" si="1037"/>
        <v>0</v>
      </c>
      <c r="BK373" s="149">
        <f t="shared" si="1037"/>
        <v>0</v>
      </c>
      <c r="BL373" s="149">
        <f t="shared" si="1037"/>
        <v>0</v>
      </c>
      <c r="BM373" s="149">
        <f t="shared" si="1037"/>
        <v>0</v>
      </c>
      <c r="BN373" s="149">
        <f t="shared" si="1037"/>
        <v>0</v>
      </c>
      <c r="BO373" s="149">
        <f t="shared" si="1037"/>
        <v>0</v>
      </c>
      <c r="BP373" s="149">
        <f t="shared" ref="BP373:CE388" si="1048">AND(BP$14&gt;=$E373,BP$14&lt;=$F373)*$H373</f>
        <v>0</v>
      </c>
      <c r="BQ373" s="149">
        <f t="shared" si="1048"/>
        <v>0</v>
      </c>
      <c r="BR373" s="149">
        <f t="shared" si="1048"/>
        <v>0</v>
      </c>
      <c r="BS373" s="149">
        <f t="shared" si="1038"/>
        <v>0</v>
      </c>
      <c r="BT373" s="149">
        <f t="shared" si="1038"/>
        <v>0</v>
      </c>
      <c r="BU373" s="149">
        <f t="shared" si="1038"/>
        <v>0</v>
      </c>
      <c r="BV373" s="149">
        <f t="shared" si="1038"/>
        <v>0</v>
      </c>
      <c r="BW373" s="149">
        <f t="shared" si="1038"/>
        <v>0</v>
      </c>
      <c r="BX373" s="149">
        <f t="shared" si="1038"/>
        <v>0</v>
      </c>
      <c r="BY373" s="149">
        <f t="shared" si="1038"/>
        <v>0</v>
      </c>
      <c r="BZ373" s="149">
        <f t="shared" si="1038"/>
        <v>0</v>
      </c>
      <c r="CA373" s="149">
        <f t="shared" si="1038"/>
        <v>0</v>
      </c>
      <c r="CB373" s="149">
        <f t="shared" si="1038"/>
        <v>0</v>
      </c>
      <c r="CC373" s="149">
        <f t="shared" si="1038"/>
        <v>0</v>
      </c>
      <c r="CD373" s="149">
        <f t="shared" si="1038"/>
        <v>0</v>
      </c>
      <c r="CE373" s="149">
        <f t="shared" si="1038"/>
        <v>0</v>
      </c>
      <c r="CF373" s="149">
        <f t="shared" si="1038"/>
        <v>0</v>
      </c>
      <c r="CG373" s="149">
        <f t="shared" si="1039"/>
        <v>0</v>
      </c>
      <c r="CH373" s="149">
        <f t="shared" si="1039"/>
        <v>0</v>
      </c>
      <c r="CI373" s="149">
        <f t="shared" si="1039"/>
        <v>0</v>
      </c>
      <c r="CJ373" s="149">
        <f t="shared" si="1039"/>
        <v>0</v>
      </c>
      <c r="CK373" s="149">
        <f t="shared" si="1039"/>
        <v>0</v>
      </c>
      <c r="CL373" s="149">
        <f t="shared" si="1039"/>
        <v>0</v>
      </c>
      <c r="CM373" s="149">
        <f t="shared" si="1039"/>
        <v>0</v>
      </c>
      <c r="CN373" s="149">
        <f t="shared" si="1039"/>
        <v>0</v>
      </c>
      <c r="CO373" s="149">
        <f t="shared" si="1039"/>
        <v>0</v>
      </c>
      <c r="CP373" s="149">
        <f t="shared" si="1039"/>
        <v>0</v>
      </c>
      <c r="CQ373" s="149">
        <f t="shared" si="1039"/>
        <v>0</v>
      </c>
      <c r="CR373" s="149">
        <f t="shared" si="1039"/>
        <v>0</v>
      </c>
      <c r="CS373" s="149">
        <f t="shared" si="1039"/>
        <v>0</v>
      </c>
      <c r="CT373" s="149">
        <f t="shared" si="1039"/>
        <v>0</v>
      </c>
      <c r="CU373" s="149">
        <f t="shared" si="1039"/>
        <v>0</v>
      </c>
      <c r="CV373" s="149">
        <f t="shared" ref="CV373:DK388" si="1049">AND(CV$14&gt;=$E373,CV$14&lt;=$F373)*$H373</f>
        <v>0</v>
      </c>
      <c r="CW373" s="149">
        <f t="shared" si="1040"/>
        <v>0</v>
      </c>
      <c r="CX373" s="149">
        <f t="shared" si="1040"/>
        <v>0</v>
      </c>
      <c r="CY373" s="149">
        <f t="shared" si="1040"/>
        <v>0</v>
      </c>
      <c r="CZ373" s="149">
        <f t="shared" si="1040"/>
        <v>0</v>
      </c>
      <c r="DA373" s="149">
        <f t="shared" si="1040"/>
        <v>0</v>
      </c>
      <c r="DB373" s="149">
        <f t="shared" si="1040"/>
        <v>0</v>
      </c>
      <c r="DC373" s="149">
        <f t="shared" si="1040"/>
        <v>0</v>
      </c>
      <c r="DD373" s="149">
        <f t="shared" si="1040"/>
        <v>0</v>
      </c>
      <c r="DE373" s="149">
        <f t="shared" si="1040"/>
        <v>0</v>
      </c>
      <c r="DF373" s="149">
        <f t="shared" si="1040"/>
        <v>0</v>
      </c>
      <c r="DG373" s="149">
        <f t="shared" si="1040"/>
        <v>0</v>
      </c>
      <c r="DH373" s="149">
        <f t="shared" si="1040"/>
        <v>0</v>
      </c>
      <c r="DI373" s="149">
        <f t="shared" si="1040"/>
        <v>0</v>
      </c>
      <c r="DJ373" s="149">
        <f t="shared" si="1040"/>
        <v>0</v>
      </c>
      <c r="DK373" s="149">
        <f t="shared" si="1040"/>
        <v>0</v>
      </c>
      <c r="DL373" s="149">
        <f t="shared" ref="DL373:EA388" si="1050">AND(DL$14&gt;=$E373,DL$14&lt;=$F373)*$H373</f>
        <v>0</v>
      </c>
      <c r="DM373" s="149">
        <f t="shared" si="1050"/>
        <v>0</v>
      </c>
      <c r="DN373" s="149">
        <f t="shared" si="1050"/>
        <v>0</v>
      </c>
      <c r="DO373" s="149">
        <f t="shared" si="1050"/>
        <v>0</v>
      </c>
      <c r="DP373" s="149">
        <f t="shared" si="1050"/>
        <v>0</v>
      </c>
      <c r="DQ373" s="149">
        <f t="shared" si="1041"/>
        <v>0</v>
      </c>
      <c r="DR373" s="149">
        <f t="shared" si="1041"/>
        <v>0</v>
      </c>
      <c r="DS373" s="149">
        <f t="shared" si="1041"/>
        <v>0</v>
      </c>
      <c r="DT373" s="149">
        <f t="shared" si="1041"/>
        <v>0</v>
      </c>
      <c r="DU373" s="149">
        <f t="shared" si="1041"/>
        <v>0</v>
      </c>
      <c r="DV373" s="149">
        <f t="shared" si="1041"/>
        <v>0</v>
      </c>
      <c r="DW373" s="149">
        <f t="shared" si="1041"/>
        <v>0</v>
      </c>
      <c r="DX373" s="149">
        <f t="shared" si="1041"/>
        <v>0</v>
      </c>
      <c r="DY373" s="149">
        <f t="shared" si="1041"/>
        <v>0</v>
      </c>
      <c r="DZ373" s="149">
        <f t="shared" si="1041"/>
        <v>0</v>
      </c>
      <c r="EA373" s="149">
        <f t="shared" si="1041"/>
        <v>0</v>
      </c>
      <c r="EB373" s="149">
        <f t="shared" si="1041"/>
        <v>0</v>
      </c>
      <c r="EC373" s="149">
        <f t="shared" si="1042"/>
        <v>0</v>
      </c>
      <c r="ED373" s="149">
        <f t="shared" si="1042"/>
        <v>0</v>
      </c>
      <c r="EE373" s="149">
        <f t="shared" si="1042"/>
        <v>0</v>
      </c>
      <c r="EF373" s="149">
        <f t="shared" si="1042"/>
        <v>0</v>
      </c>
      <c r="EG373" s="149">
        <f t="shared" si="1042"/>
        <v>0</v>
      </c>
      <c r="EH373" s="149">
        <f t="shared" si="1042"/>
        <v>0</v>
      </c>
      <c r="EI373" s="149">
        <f t="shared" si="1042"/>
        <v>0</v>
      </c>
      <c r="EJ373" s="149">
        <f t="shared" si="1042"/>
        <v>0</v>
      </c>
      <c r="EK373" s="149">
        <f t="shared" si="1042"/>
        <v>0</v>
      </c>
      <c r="EL373" s="149">
        <f t="shared" si="1042"/>
        <v>0</v>
      </c>
      <c r="EM373" s="149">
        <f t="shared" si="1042"/>
        <v>0</v>
      </c>
      <c r="EN373" s="149">
        <f t="shared" si="1042"/>
        <v>0</v>
      </c>
      <c r="EO373" s="149">
        <f t="shared" si="1042"/>
        <v>0</v>
      </c>
      <c r="EP373" s="149">
        <f t="shared" si="1042"/>
        <v>0</v>
      </c>
      <c r="EQ373" s="149">
        <f t="shared" si="1042"/>
        <v>0</v>
      </c>
      <c r="ER373" s="149">
        <f t="shared" ref="ER373:FB388" si="1051">AND(ER$14&gt;=$E373,ER$14&lt;=$F373)*$H373</f>
        <v>0</v>
      </c>
      <c r="ES373" s="149">
        <f t="shared" si="1051"/>
        <v>0</v>
      </c>
      <c r="ET373" s="149">
        <f t="shared" si="1051"/>
        <v>0</v>
      </c>
      <c r="EU373" s="149">
        <f t="shared" si="1051"/>
        <v>0</v>
      </c>
      <c r="EV373" s="149">
        <f t="shared" si="1051"/>
        <v>0</v>
      </c>
      <c r="EW373" s="149">
        <f t="shared" si="1051"/>
        <v>0</v>
      </c>
      <c r="EX373" s="149">
        <f t="shared" si="1051"/>
        <v>0</v>
      </c>
      <c r="EY373" s="149">
        <f t="shared" si="1051"/>
        <v>0</v>
      </c>
      <c r="EZ373" s="149">
        <f t="shared" si="1051"/>
        <v>0</v>
      </c>
      <c r="FA373" s="149">
        <f t="shared" si="1051"/>
        <v>0</v>
      </c>
      <c r="FB373" s="149">
        <f t="shared" si="1051"/>
        <v>0</v>
      </c>
    </row>
    <row r="374" spans="3:158" ht="11.25" hidden="1" customHeight="1" x14ac:dyDescent="0.2">
      <c r="C374" s="148">
        <f t="shared" si="1045"/>
        <v>17</v>
      </c>
      <c r="E374" s="198">
        <f t="shared" si="1046"/>
        <v>43890</v>
      </c>
      <c r="F374" s="151">
        <f t="shared" si="1032"/>
        <v>44469</v>
      </c>
      <c r="G374" s="149">
        <v>0</v>
      </c>
      <c r="H374" s="149">
        <f t="shared" si="1033"/>
        <v>0</v>
      </c>
      <c r="Q374" s="149">
        <f t="shared" si="1034"/>
        <v>0</v>
      </c>
      <c r="T374" s="149">
        <f t="shared" si="1044"/>
        <v>0</v>
      </c>
      <c r="U374" s="149">
        <f t="shared" ref="U374:AJ389" si="1052">AND(U$14&gt;=$E374,U$14&lt;=$F374)*$H374</f>
        <v>0</v>
      </c>
      <c r="V374" s="149">
        <f t="shared" si="1052"/>
        <v>0</v>
      </c>
      <c r="W374" s="149">
        <f t="shared" si="1052"/>
        <v>0</v>
      </c>
      <c r="X374" s="149">
        <f t="shared" si="1052"/>
        <v>0</v>
      </c>
      <c r="Y374" s="149">
        <f t="shared" si="1052"/>
        <v>0</v>
      </c>
      <c r="Z374" s="149">
        <f t="shared" si="1052"/>
        <v>0</v>
      </c>
      <c r="AA374" s="149">
        <f t="shared" si="1052"/>
        <v>0</v>
      </c>
      <c r="AB374" s="149">
        <f t="shared" si="1052"/>
        <v>0</v>
      </c>
      <c r="AC374" s="149">
        <f t="shared" si="1052"/>
        <v>0</v>
      </c>
      <c r="AD374" s="149">
        <f t="shared" si="1052"/>
        <v>0</v>
      </c>
      <c r="AE374" s="149">
        <f t="shared" si="1052"/>
        <v>0</v>
      </c>
      <c r="AF374" s="149">
        <f t="shared" si="1052"/>
        <v>0</v>
      </c>
      <c r="AG374" s="149">
        <f t="shared" si="1052"/>
        <v>0</v>
      </c>
      <c r="AH374" s="149">
        <f t="shared" si="1052"/>
        <v>0</v>
      </c>
      <c r="AI374" s="149">
        <f t="shared" si="1052"/>
        <v>0</v>
      </c>
      <c r="AJ374" s="149">
        <f t="shared" si="1052"/>
        <v>0</v>
      </c>
      <c r="AK374" s="149">
        <f t="shared" si="1047"/>
        <v>0</v>
      </c>
      <c r="AL374" s="149">
        <f t="shared" si="1047"/>
        <v>0</v>
      </c>
      <c r="AM374" s="149">
        <f t="shared" si="1047"/>
        <v>0</v>
      </c>
      <c r="AN374" s="149">
        <f t="shared" si="1047"/>
        <v>0</v>
      </c>
      <c r="AO374" s="149">
        <f t="shared" si="1047"/>
        <v>0</v>
      </c>
      <c r="AP374" s="149">
        <f t="shared" si="1047"/>
        <v>0</v>
      </c>
      <c r="AQ374" s="149">
        <f t="shared" si="1047"/>
        <v>0</v>
      </c>
      <c r="AR374" s="149">
        <f t="shared" si="1047"/>
        <v>0</v>
      </c>
      <c r="AS374" s="149">
        <f t="shared" si="1047"/>
        <v>0</v>
      </c>
      <c r="AT374" s="149">
        <f t="shared" si="1047"/>
        <v>0</v>
      </c>
      <c r="AU374" s="149">
        <f t="shared" si="1047"/>
        <v>0</v>
      </c>
      <c r="AV374" s="149">
        <f t="shared" si="1047"/>
        <v>0</v>
      </c>
      <c r="AW374" s="149">
        <f t="shared" si="1047"/>
        <v>0</v>
      </c>
      <c r="AX374" s="149">
        <f t="shared" si="1047"/>
        <v>0</v>
      </c>
      <c r="AY374" s="149">
        <f t="shared" si="1047"/>
        <v>0</v>
      </c>
      <c r="AZ374" s="149">
        <f t="shared" ref="AZ374:BO389" si="1053">AND(AZ$14&gt;=$E374,AZ$14&lt;=$F374)*$H374</f>
        <v>0</v>
      </c>
      <c r="BA374" s="149">
        <f t="shared" si="1053"/>
        <v>0</v>
      </c>
      <c r="BB374" s="149">
        <f t="shared" si="1053"/>
        <v>0</v>
      </c>
      <c r="BC374" s="149">
        <f t="shared" si="1053"/>
        <v>0</v>
      </c>
      <c r="BD374" s="149">
        <f t="shared" si="1053"/>
        <v>0</v>
      </c>
      <c r="BE374" s="149">
        <f t="shared" si="1053"/>
        <v>0</v>
      </c>
      <c r="BF374" s="149">
        <f t="shared" si="1053"/>
        <v>0</v>
      </c>
      <c r="BG374" s="149">
        <f t="shared" si="1053"/>
        <v>0</v>
      </c>
      <c r="BH374" s="149">
        <f t="shared" si="1053"/>
        <v>0</v>
      </c>
      <c r="BI374" s="149">
        <f t="shared" si="1053"/>
        <v>0</v>
      </c>
      <c r="BJ374" s="149">
        <f t="shared" si="1053"/>
        <v>0</v>
      </c>
      <c r="BK374" s="149">
        <f t="shared" si="1053"/>
        <v>0</v>
      </c>
      <c r="BL374" s="149">
        <f t="shared" si="1053"/>
        <v>0</v>
      </c>
      <c r="BM374" s="149">
        <f t="shared" si="1053"/>
        <v>0</v>
      </c>
      <c r="BN374" s="149">
        <f t="shared" si="1053"/>
        <v>0</v>
      </c>
      <c r="BO374" s="149">
        <f t="shared" si="1053"/>
        <v>0</v>
      </c>
      <c r="BP374" s="149">
        <f t="shared" si="1048"/>
        <v>0</v>
      </c>
      <c r="BQ374" s="149">
        <f t="shared" si="1048"/>
        <v>0</v>
      </c>
      <c r="BR374" s="149">
        <f t="shared" si="1048"/>
        <v>0</v>
      </c>
      <c r="BS374" s="149">
        <f t="shared" si="1048"/>
        <v>0</v>
      </c>
      <c r="BT374" s="149">
        <f t="shared" si="1048"/>
        <v>0</v>
      </c>
      <c r="BU374" s="149">
        <f t="shared" si="1048"/>
        <v>0</v>
      </c>
      <c r="BV374" s="149">
        <f t="shared" si="1048"/>
        <v>0</v>
      </c>
      <c r="BW374" s="149">
        <f t="shared" si="1048"/>
        <v>0</v>
      </c>
      <c r="BX374" s="149">
        <f t="shared" si="1048"/>
        <v>0</v>
      </c>
      <c r="BY374" s="149">
        <f t="shared" si="1048"/>
        <v>0</v>
      </c>
      <c r="BZ374" s="149">
        <f t="shared" si="1048"/>
        <v>0</v>
      </c>
      <c r="CA374" s="149">
        <f t="shared" si="1048"/>
        <v>0</v>
      </c>
      <c r="CB374" s="149">
        <f t="shared" si="1048"/>
        <v>0</v>
      </c>
      <c r="CC374" s="149">
        <f t="shared" si="1048"/>
        <v>0</v>
      </c>
      <c r="CD374" s="149">
        <f t="shared" si="1048"/>
        <v>0</v>
      </c>
      <c r="CE374" s="149">
        <f t="shared" si="1048"/>
        <v>0</v>
      </c>
      <c r="CF374" s="149">
        <f t="shared" ref="CF374:CU389" si="1054">AND(CF$14&gt;=$E374,CF$14&lt;=$F374)*$H374</f>
        <v>0</v>
      </c>
      <c r="CG374" s="149">
        <f t="shared" si="1054"/>
        <v>0</v>
      </c>
      <c r="CH374" s="149">
        <f t="shared" si="1054"/>
        <v>0</v>
      </c>
      <c r="CI374" s="149">
        <f t="shared" si="1054"/>
        <v>0</v>
      </c>
      <c r="CJ374" s="149">
        <f t="shared" si="1054"/>
        <v>0</v>
      </c>
      <c r="CK374" s="149">
        <f t="shared" si="1054"/>
        <v>0</v>
      </c>
      <c r="CL374" s="149">
        <f t="shared" si="1054"/>
        <v>0</v>
      </c>
      <c r="CM374" s="149">
        <f t="shared" si="1054"/>
        <v>0</v>
      </c>
      <c r="CN374" s="149">
        <f t="shared" si="1054"/>
        <v>0</v>
      </c>
      <c r="CO374" s="149">
        <f t="shared" si="1054"/>
        <v>0</v>
      </c>
      <c r="CP374" s="149">
        <f t="shared" si="1054"/>
        <v>0</v>
      </c>
      <c r="CQ374" s="149">
        <f t="shared" si="1054"/>
        <v>0</v>
      </c>
      <c r="CR374" s="149">
        <f t="shared" si="1054"/>
        <v>0</v>
      </c>
      <c r="CS374" s="149">
        <f t="shared" si="1054"/>
        <v>0</v>
      </c>
      <c r="CT374" s="149">
        <f t="shared" si="1054"/>
        <v>0</v>
      </c>
      <c r="CU374" s="149">
        <f t="shared" si="1054"/>
        <v>0</v>
      </c>
      <c r="CV374" s="149">
        <f t="shared" si="1049"/>
        <v>0</v>
      </c>
      <c r="CW374" s="149">
        <f t="shared" si="1049"/>
        <v>0</v>
      </c>
      <c r="CX374" s="149">
        <f t="shared" si="1049"/>
        <v>0</v>
      </c>
      <c r="CY374" s="149">
        <f t="shared" si="1049"/>
        <v>0</v>
      </c>
      <c r="CZ374" s="149">
        <f t="shared" si="1049"/>
        <v>0</v>
      </c>
      <c r="DA374" s="149">
        <f t="shared" si="1049"/>
        <v>0</v>
      </c>
      <c r="DB374" s="149">
        <f t="shared" si="1049"/>
        <v>0</v>
      </c>
      <c r="DC374" s="149">
        <f t="shared" si="1049"/>
        <v>0</v>
      </c>
      <c r="DD374" s="149">
        <f t="shared" si="1049"/>
        <v>0</v>
      </c>
      <c r="DE374" s="149">
        <f t="shared" si="1049"/>
        <v>0</v>
      </c>
      <c r="DF374" s="149">
        <f t="shared" si="1049"/>
        <v>0</v>
      </c>
      <c r="DG374" s="149">
        <f t="shared" si="1049"/>
        <v>0</v>
      </c>
      <c r="DH374" s="149">
        <f t="shared" si="1049"/>
        <v>0</v>
      </c>
      <c r="DI374" s="149">
        <f t="shared" si="1049"/>
        <v>0</v>
      </c>
      <c r="DJ374" s="149">
        <f t="shared" si="1049"/>
        <v>0</v>
      </c>
      <c r="DK374" s="149">
        <f t="shared" si="1049"/>
        <v>0</v>
      </c>
      <c r="DL374" s="149">
        <f t="shared" si="1050"/>
        <v>0</v>
      </c>
      <c r="DM374" s="149">
        <f t="shared" si="1050"/>
        <v>0</v>
      </c>
      <c r="DN374" s="149">
        <f t="shared" si="1050"/>
        <v>0</v>
      </c>
      <c r="DO374" s="149">
        <f t="shared" si="1050"/>
        <v>0</v>
      </c>
      <c r="DP374" s="149">
        <f t="shared" si="1050"/>
        <v>0</v>
      </c>
      <c r="DQ374" s="149">
        <f t="shared" si="1050"/>
        <v>0</v>
      </c>
      <c r="DR374" s="149">
        <f t="shared" si="1050"/>
        <v>0</v>
      </c>
      <c r="DS374" s="149">
        <f t="shared" si="1050"/>
        <v>0</v>
      </c>
      <c r="DT374" s="149">
        <f t="shared" si="1050"/>
        <v>0</v>
      </c>
      <c r="DU374" s="149">
        <f t="shared" si="1050"/>
        <v>0</v>
      </c>
      <c r="DV374" s="149">
        <f t="shared" si="1050"/>
        <v>0</v>
      </c>
      <c r="DW374" s="149">
        <f t="shared" si="1050"/>
        <v>0</v>
      </c>
      <c r="DX374" s="149">
        <f t="shared" si="1050"/>
        <v>0</v>
      </c>
      <c r="DY374" s="149">
        <f t="shared" si="1050"/>
        <v>0</v>
      </c>
      <c r="DZ374" s="149">
        <f t="shared" si="1050"/>
        <v>0</v>
      </c>
      <c r="EA374" s="149">
        <f t="shared" si="1050"/>
        <v>0</v>
      </c>
      <c r="EB374" s="149">
        <f t="shared" ref="EB374:EQ389" si="1055">AND(EB$14&gt;=$E374,EB$14&lt;=$F374)*$H374</f>
        <v>0</v>
      </c>
      <c r="EC374" s="149">
        <f t="shared" si="1055"/>
        <v>0</v>
      </c>
      <c r="ED374" s="149">
        <f t="shared" si="1055"/>
        <v>0</v>
      </c>
      <c r="EE374" s="149">
        <f t="shared" si="1055"/>
        <v>0</v>
      </c>
      <c r="EF374" s="149">
        <f t="shared" si="1055"/>
        <v>0</v>
      </c>
      <c r="EG374" s="149">
        <f t="shared" si="1055"/>
        <v>0</v>
      </c>
      <c r="EH374" s="149">
        <f t="shared" si="1055"/>
        <v>0</v>
      </c>
      <c r="EI374" s="149">
        <f t="shared" si="1055"/>
        <v>0</v>
      </c>
      <c r="EJ374" s="149">
        <f t="shared" si="1055"/>
        <v>0</v>
      </c>
      <c r="EK374" s="149">
        <f t="shared" si="1055"/>
        <v>0</v>
      </c>
      <c r="EL374" s="149">
        <f t="shared" si="1055"/>
        <v>0</v>
      </c>
      <c r="EM374" s="149">
        <f t="shared" si="1055"/>
        <v>0</v>
      </c>
      <c r="EN374" s="149">
        <f t="shared" si="1055"/>
        <v>0</v>
      </c>
      <c r="EO374" s="149">
        <f t="shared" si="1055"/>
        <v>0</v>
      </c>
      <c r="EP374" s="149">
        <f t="shared" si="1055"/>
        <v>0</v>
      </c>
      <c r="EQ374" s="149">
        <f t="shared" si="1055"/>
        <v>0</v>
      </c>
      <c r="ER374" s="149">
        <f t="shared" si="1051"/>
        <v>0</v>
      </c>
      <c r="ES374" s="149">
        <f t="shared" si="1051"/>
        <v>0</v>
      </c>
      <c r="ET374" s="149">
        <f t="shared" si="1051"/>
        <v>0</v>
      </c>
      <c r="EU374" s="149">
        <f t="shared" si="1051"/>
        <v>0</v>
      </c>
      <c r="EV374" s="149">
        <f t="shared" si="1051"/>
        <v>0</v>
      </c>
      <c r="EW374" s="149">
        <f t="shared" si="1051"/>
        <v>0</v>
      </c>
      <c r="EX374" s="149">
        <f t="shared" si="1051"/>
        <v>0</v>
      </c>
      <c r="EY374" s="149">
        <f t="shared" si="1051"/>
        <v>0</v>
      </c>
      <c r="EZ374" s="149">
        <f t="shared" si="1051"/>
        <v>0</v>
      </c>
      <c r="FA374" s="149">
        <f t="shared" si="1051"/>
        <v>0</v>
      </c>
      <c r="FB374" s="149">
        <f t="shared" si="1051"/>
        <v>0</v>
      </c>
    </row>
    <row r="375" spans="3:158" ht="11.25" hidden="1" customHeight="1" x14ac:dyDescent="0.2">
      <c r="C375" s="148">
        <f t="shared" si="1045"/>
        <v>18</v>
      </c>
      <c r="E375" s="198">
        <f t="shared" si="1046"/>
        <v>43921</v>
      </c>
      <c r="F375" s="151">
        <f t="shared" si="1032"/>
        <v>44500</v>
      </c>
      <c r="G375" s="149">
        <v>0</v>
      </c>
      <c r="H375" s="149">
        <f t="shared" si="1033"/>
        <v>0</v>
      </c>
      <c r="Q375" s="149">
        <f t="shared" si="1034"/>
        <v>0</v>
      </c>
      <c r="T375" s="149">
        <f t="shared" si="1044"/>
        <v>0</v>
      </c>
      <c r="U375" s="149">
        <f t="shared" si="1052"/>
        <v>0</v>
      </c>
      <c r="V375" s="149">
        <f t="shared" si="1052"/>
        <v>0</v>
      </c>
      <c r="W375" s="149">
        <f t="shared" si="1052"/>
        <v>0</v>
      </c>
      <c r="X375" s="149">
        <f t="shared" si="1052"/>
        <v>0</v>
      </c>
      <c r="Y375" s="149">
        <f t="shared" si="1052"/>
        <v>0</v>
      </c>
      <c r="Z375" s="149">
        <f t="shared" si="1052"/>
        <v>0</v>
      </c>
      <c r="AA375" s="149">
        <f t="shared" si="1052"/>
        <v>0</v>
      </c>
      <c r="AB375" s="149">
        <f t="shared" si="1052"/>
        <v>0</v>
      </c>
      <c r="AC375" s="149">
        <f t="shared" si="1052"/>
        <v>0</v>
      </c>
      <c r="AD375" s="149">
        <f t="shared" si="1052"/>
        <v>0</v>
      </c>
      <c r="AE375" s="149">
        <f t="shared" si="1052"/>
        <v>0</v>
      </c>
      <c r="AF375" s="149">
        <f t="shared" si="1052"/>
        <v>0</v>
      </c>
      <c r="AG375" s="149">
        <f t="shared" si="1052"/>
        <v>0</v>
      </c>
      <c r="AH375" s="149">
        <f t="shared" si="1052"/>
        <v>0</v>
      </c>
      <c r="AI375" s="149">
        <f t="shared" si="1052"/>
        <v>0</v>
      </c>
      <c r="AJ375" s="149">
        <f t="shared" si="1052"/>
        <v>0</v>
      </c>
      <c r="AK375" s="149">
        <f t="shared" si="1047"/>
        <v>0</v>
      </c>
      <c r="AL375" s="149">
        <f t="shared" si="1047"/>
        <v>0</v>
      </c>
      <c r="AM375" s="149">
        <f t="shared" si="1047"/>
        <v>0</v>
      </c>
      <c r="AN375" s="149">
        <f t="shared" si="1047"/>
        <v>0</v>
      </c>
      <c r="AO375" s="149">
        <f t="shared" si="1047"/>
        <v>0</v>
      </c>
      <c r="AP375" s="149">
        <f t="shared" si="1047"/>
        <v>0</v>
      </c>
      <c r="AQ375" s="149">
        <f t="shared" si="1047"/>
        <v>0</v>
      </c>
      <c r="AR375" s="149">
        <f t="shared" si="1047"/>
        <v>0</v>
      </c>
      <c r="AS375" s="149">
        <f t="shared" si="1047"/>
        <v>0</v>
      </c>
      <c r="AT375" s="149">
        <f t="shared" si="1047"/>
        <v>0</v>
      </c>
      <c r="AU375" s="149">
        <f t="shared" si="1047"/>
        <v>0</v>
      </c>
      <c r="AV375" s="149">
        <f t="shared" si="1047"/>
        <v>0</v>
      </c>
      <c r="AW375" s="149">
        <f t="shared" si="1047"/>
        <v>0</v>
      </c>
      <c r="AX375" s="149">
        <f t="shared" si="1047"/>
        <v>0</v>
      </c>
      <c r="AY375" s="149">
        <f t="shared" si="1047"/>
        <v>0</v>
      </c>
      <c r="AZ375" s="149">
        <f t="shared" si="1053"/>
        <v>0</v>
      </c>
      <c r="BA375" s="149">
        <f t="shared" si="1053"/>
        <v>0</v>
      </c>
      <c r="BB375" s="149">
        <f t="shared" si="1053"/>
        <v>0</v>
      </c>
      <c r="BC375" s="149">
        <f t="shared" si="1053"/>
        <v>0</v>
      </c>
      <c r="BD375" s="149">
        <f t="shared" si="1053"/>
        <v>0</v>
      </c>
      <c r="BE375" s="149">
        <f t="shared" si="1053"/>
        <v>0</v>
      </c>
      <c r="BF375" s="149">
        <f t="shared" si="1053"/>
        <v>0</v>
      </c>
      <c r="BG375" s="149">
        <f t="shared" si="1053"/>
        <v>0</v>
      </c>
      <c r="BH375" s="149">
        <f t="shared" si="1053"/>
        <v>0</v>
      </c>
      <c r="BI375" s="149">
        <f t="shared" si="1053"/>
        <v>0</v>
      </c>
      <c r="BJ375" s="149">
        <f t="shared" si="1053"/>
        <v>0</v>
      </c>
      <c r="BK375" s="149">
        <f t="shared" si="1053"/>
        <v>0</v>
      </c>
      <c r="BL375" s="149">
        <f t="shared" si="1053"/>
        <v>0</v>
      </c>
      <c r="BM375" s="149">
        <f t="shared" si="1053"/>
        <v>0</v>
      </c>
      <c r="BN375" s="149">
        <f t="shared" si="1053"/>
        <v>0</v>
      </c>
      <c r="BO375" s="149">
        <f t="shared" si="1053"/>
        <v>0</v>
      </c>
      <c r="BP375" s="149">
        <f t="shared" si="1048"/>
        <v>0</v>
      </c>
      <c r="BQ375" s="149">
        <f t="shared" si="1048"/>
        <v>0</v>
      </c>
      <c r="BR375" s="149">
        <f t="shared" si="1048"/>
        <v>0</v>
      </c>
      <c r="BS375" s="149">
        <f t="shared" si="1048"/>
        <v>0</v>
      </c>
      <c r="BT375" s="149">
        <f t="shared" si="1048"/>
        <v>0</v>
      </c>
      <c r="BU375" s="149">
        <f t="shared" si="1048"/>
        <v>0</v>
      </c>
      <c r="BV375" s="149">
        <f t="shared" si="1048"/>
        <v>0</v>
      </c>
      <c r="BW375" s="149">
        <f t="shared" si="1048"/>
        <v>0</v>
      </c>
      <c r="BX375" s="149">
        <f t="shared" si="1048"/>
        <v>0</v>
      </c>
      <c r="BY375" s="149">
        <f t="shared" si="1048"/>
        <v>0</v>
      </c>
      <c r="BZ375" s="149">
        <f t="shared" si="1048"/>
        <v>0</v>
      </c>
      <c r="CA375" s="149">
        <f t="shared" si="1048"/>
        <v>0</v>
      </c>
      <c r="CB375" s="149">
        <f t="shared" si="1048"/>
        <v>0</v>
      </c>
      <c r="CC375" s="149">
        <f t="shared" si="1048"/>
        <v>0</v>
      </c>
      <c r="CD375" s="149">
        <f t="shared" si="1048"/>
        <v>0</v>
      </c>
      <c r="CE375" s="149">
        <f t="shared" si="1048"/>
        <v>0</v>
      </c>
      <c r="CF375" s="149">
        <f t="shared" si="1054"/>
        <v>0</v>
      </c>
      <c r="CG375" s="149">
        <f t="shared" si="1054"/>
        <v>0</v>
      </c>
      <c r="CH375" s="149">
        <f t="shared" si="1054"/>
        <v>0</v>
      </c>
      <c r="CI375" s="149">
        <f t="shared" si="1054"/>
        <v>0</v>
      </c>
      <c r="CJ375" s="149">
        <f t="shared" si="1054"/>
        <v>0</v>
      </c>
      <c r="CK375" s="149">
        <f t="shared" si="1054"/>
        <v>0</v>
      </c>
      <c r="CL375" s="149">
        <f t="shared" si="1054"/>
        <v>0</v>
      </c>
      <c r="CM375" s="149">
        <f t="shared" si="1054"/>
        <v>0</v>
      </c>
      <c r="CN375" s="149">
        <f t="shared" si="1054"/>
        <v>0</v>
      </c>
      <c r="CO375" s="149">
        <f t="shared" si="1054"/>
        <v>0</v>
      </c>
      <c r="CP375" s="149">
        <f t="shared" si="1054"/>
        <v>0</v>
      </c>
      <c r="CQ375" s="149">
        <f t="shared" si="1054"/>
        <v>0</v>
      </c>
      <c r="CR375" s="149">
        <f t="shared" si="1054"/>
        <v>0</v>
      </c>
      <c r="CS375" s="149">
        <f t="shared" si="1054"/>
        <v>0</v>
      </c>
      <c r="CT375" s="149">
        <f t="shared" si="1054"/>
        <v>0</v>
      </c>
      <c r="CU375" s="149">
        <f t="shared" si="1054"/>
        <v>0</v>
      </c>
      <c r="CV375" s="149">
        <f t="shared" si="1049"/>
        <v>0</v>
      </c>
      <c r="CW375" s="149">
        <f t="shared" si="1049"/>
        <v>0</v>
      </c>
      <c r="CX375" s="149">
        <f t="shared" si="1049"/>
        <v>0</v>
      </c>
      <c r="CY375" s="149">
        <f t="shared" si="1049"/>
        <v>0</v>
      </c>
      <c r="CZ375" s="149">
        <f t="shared" si="1049"/>
        <v>0</v>
      </c>
      <c r="DA375" s="149">
        <f t="shared" si="1049"/>
        <v>0</v>
      </c>
      <c r="DB375" s="149">
        <f t="shared" si="1049"/>
        <v>0</v>
      </c>
      <c r="DC375" s="149">
        <f t="shared" si="1049"/>
        <v>0</v>
      </c>
      <c r="DD375" s="149">
        <f t="shared" si="1049"/>
        <v>0</v>
      </c>
      <c r="DE375" s="149">
        <f t="shared" si="1049"/>
        <v>0</v>
      </c>
      <c r="DF375" s="149">
        <f t="shared" si="1049"/>
        <v>0</v>
      </c>
      <c r="DG375" s="149">
        <f t="shared" si="1049"/>
        <v>0</v>
      </c>
      <c r="DH375" s="149">
        <f t="shared" si="1049"/>
        <v>0</v>
      </c>
      <c r="DI375" s="149">
        <f t="shared" si="1049"/>
        <v>0</v>
      </c>
      <c r="DJ375" s="149">
        <f t="shared" si="1049"/>
        <v>0</v>
      </c>
      <c r="DK375" s="149">
        <f t="shared" si="1049"/>
        <v>0</v>
      </c>
      <c r="DL375" s="149">
        <f t="shared" si="1050"/>
        <v>0</v>
      </c>
      <c r="DM375" s="149">
        <f t="shared" si="1050"/>
        <v>0</v>
      </c>
      <c r="DN375" s="149">
        <f t="shared" si="1050"/>
        <v>0</v>
      </c>
      <c r="DO375" s="149">
        <f t="shared" si="1050"/>
        <v>0</v>
      </c>
      <c r="DP375" s="149">
        <f t="shared" si="1050"/>
        <v>0</v>
      </c>
      <c r="DQ375" s="149">
        <f t="shared" si="1050"/>
        <v>0</v>
      </c>
      <c r="DR375" s="149">
        <f t="shared" si="1050"/>
        <v>0</v>
      </c>
      <c r="DS375" s="149">
        <f t="shared" si="1050"/>
        <v>0</v>
      </c>
      <c r="DT375" s="149">
        <f t="shared" si="1050"/>
        <v>0</v>
      </c>
      <c r="DU375" s="149">
        <f t="shared" si="1050"/>
        <v>0</v>
      </c>
      <c r="DV375" s="149">
        <f t="shared" si="1050"/>
        <v>0</v>
      </c>
      <c r="DW375" s="149">
        <f t="shared" si="1050"/>
        <v>0</v>
      </c>
      <c r="DX375" s="149">
        <f t="shared" si="1050"/>
        <v>0</v>
      </c>
      <c r="DY375" s="149">
        <f t="shared" si="1050"/>
        <v>0</v>
      </c>
      <c r="DZ375" s="149">
        <f t="shared" si="1050"/>
        <v>0</v>
      </c>
      <c r="EA375" s="149">
        <f t="shared" si="1050"/>
        <v>0</v>
      </c>
      <c r="EB375" s="149">
        <f t="shared" si="1055"/>
        <v>0</v>
      </c>
      <c r="EC375" s="149">
        <f t="shared" si="1055"/>
        <v>0</v>
      </c>
      <c r="ED375" s="149">
        <f t="shared" si="1055"/>
        <v>0</v>
      </c>
      <c r="EE375" s="149">
        <f t="shared" si="1055"/>
        <v>0</v>
      </c>
      <c r="EF375" s="149">
        <f t="shared" si="1055"/>
        <v>0</v>
      </c>
      <c r="EG375" s="149">
        <f t="shared" si="1055"/>
        <v>0</v>
      </c>
      <c r="EH375" s="149">
        <f t="shared" si="1055"/>
        <v>0</v>
      </c>
      <c r="EI375" s="149">
        <f t="shared" si="1055"/>
        <v>0</v>
      </c>
      <c r="EJ375" s="149">
        <f t="shared" si="1055"/>
        <v>0</v>
      </c>
      <c r="EK375" s="149">
        <f t="shared" si="1055"/>
        <v>0</v>
      </c>
      <c r="EL375" s="149">
        <f t="shared" si="1055"/>
        <v>0</v>
      </c>
      <c r="EM375" s="149">
        <f t="shared" si="1055"/>
        <v>0</v>
      </c>
      <c r="EN375" s="149">
        <f t="shared" si="1055"/>
        <v>0</v>
      </c>
      <c r="EO375" s="149">
        <f t="shared" si="1055"/>
        <v>0</v>
      </c>
      <c r="EP375" s="149">
        <f t="shared" si="1055"/>
        <v>0</v>
      </c>
      <c r="EQ375" s="149">
        <f t="shared" si="1055"/>
        <v>0</v>
      </c>
      <c r="ER375" s="149">
        <f t="shared" si="1051"/>
        <v>0</v>
      </c>
      <c r="ES375" s="149">
        <f t="shared" si="1051"/>
        <v>0</v>
      </c>
      <c r="ET375" s="149">
        <f t="shared" si="1051"/>
        <v>0</v>
      </c>
      <c r="EU375" s="149">
        <f t="shared" si="1051"/>
        <v>0</v>
      </c>
      <c r="EV375" s="149">
        <f t="shared" si="1051"/>
        <v>0</v>
      </c>
      <c r="EW375" s="149">
        <f t="shared" si="1051"/>
        <v>0</v>
      </c>
      <c r="EX375" s="149">
        <f t="shared" si="1051"/>
        <v>0</v>
      </c>
      <c r="EY375" s="149">
        <f t="shared" si="1051"/>
        <v>0</v>
      </c>
      <c r="EZ375" s="149">
        <f t="shared" si="1051"/>
        <v>0</v>
      </c>
      <c r="FA375" s="149">
        <f t="shared" si="1051"/>
        <v>0</v>
      </c>
      <c r="FB375" s="149">
        <f t="shared" si="1051"/>
        <v>0</v>
      </c>
    </row>
    <row r="376" spans="3:158" ht="11.25" hidden="1" customHeight="1" x14ac:dyDescent="0.2">
      <c r="C376" s="148">
        <f t="shared" si="1045"/>
        <v>19</v>
      </c>
      <c r="E376" s="198">
        <f t="shared" si="1046"/>
        <v>43951</v>
      </c>
      <c r="F376" s="151">
        <f t="shared" si="1032"/>
        <v>44530</v>
      </c>
      <c r="G376" s="149">
        <v>0</v>
      </c>
      <c r="H376" s="149">
        <f t="shared" si="1033"/>
        <v>0</v>
      </c>
      <c r="Q376" s="149">
        <f t="shared" si="1034"/>
        <v>0</v>
      </c>
      <c r="T376" s="149">
        <f t="shared" si="1044"/>
        <v>0</v>
      </c>
      <c r="U376" s="149">
        <f t="shared" si="1052"/>
        <v>0</v>
      </c>
      <c r="V376" s="149">
        <f t="shared" si="1052"/>
        <v>0</v>
      </c>
      <c r="W376" s="149">
        <f t="shared" si="1052"/>
        <v>0</v>
      </c>
      <c r="X376" s="149">
        <f t="shared" si="1052"/>
        <v>0</v>
      </c>
      <c r="Y376" s="149">
        <f t="shared" si="1052"/>
        <v>0</v>
      </c>
      <c r="Z376" s="149">
        <f t="shared" si="1052"/>
        <v>0</v>
      </c>
      <c r="AA376" s="149">
        <f t="shared" si="1052"/>
        <v>0</v>
      </c>
      <c r="AB376" s="149">
        <f t="shared" si="1052"/>
        <v>0</v>
      </c>
      <c r="AC376" s="149">
        <f t="shared" si="1052"/>
        <v>0</v>
      </c>
      <c r="AD376" s="149">
        <f t="shared" si="1052"/>
        <v>0</v>
      </c>
      <c r="AE376" s="149">
        <f t="shared" si="1052"/>
        <v>0</v>
      </c>
      <c r="AF376" s="149">
        <f t="shared" si="1052"/>
        <v>0</v>
      </c>
      <c r="AG376" s="149">
        <f t="shared" si="1052"/>
        <v>0</v>
      </c>
      <c r="AH376" s="149">
        <f t="shared" si="1052"/>
        <v>0</v>
      </c>
      <c r="AI376" s="149">
        <f t="shared" si="1052"/>
        <v>0</v>
      </c>
      <c r="AJ376" s="149">
        <f t="shared" si="1052"/>
        <v>0</v>
      </c>
      <c r="AK376" s="149">
        <f t="shared" si="1047"/>
        <v>0</v>
      </c>
      <c r="AL376" s="149">
        <f t="shared" si="1047"/>
        <v>0</v>
      </c>
      <c r="AM376" s="149">
        <f t="shared" si="1047"/>
        <v>0</v>
      </c>
      <c r="AN376" s="149">
        <f t="shared" si="1047"/>
        <v>0</v>
      </c>
      <c r="AO376" s="149">
        <f t="shared" si="1047"/>
        <v>0</v>
      </c>
      <c r="AP376" s="149">
        <f t="shared" si="1047"/>
        <v>0</v>
      </c>
      <c r="AQ376" s="149">
        <f t="shared" si="1047"/>
        <v>0</v>
      </c>
      <c r="AR376" s="149">
        <f t="shared" si="1047"/>
        <v>0</v>
      </c>
      <c r="AS376" s="149">
        <f t="shared" si="1047"/>
        <v>0</v>
      </c>
      <c r="AT376" s="149">
        <f t="shared" si="1047"/>
        <v>0</v>
      </c>
      <c r="AU376" s="149">
        <f t="shared" si="1047"/>
        <v>0</v>
      </c>
      <c r="AV376" s="149">
        <f t="shared" si="1047"/>
        <v>0</v>
      </c>
      <c r="AW376" s="149">
        <f t="shared" si="1047"/>
        <v>0</v>
      </c>
      <c r="AX376" s="149">
        <f t="shared" si="1047"/>
        <v>0</v>
      </c>
      <c r="AY376" s="149">
        <f t="shared" si="1047"/>
        <v>0</v>
      </c>
      <c r="AZ376" s="149">
        <f t="shared" si="1053"/>
        <v>0</v>
      </c>
      <c r="BA376" s="149">
        <f t="shared" si="1053"/>
        <v>0</v>
      </c>
      <c r="BB376" s="149">
        <f t="shared" si="1053"/>
        <v>0</v>
      </c>
      <c r="BC376" s="149">
        <f t="shared" si="1053"/>
        <v>0</v>
      </c>
      <c r="BD376" s="149">
        <f t="shared" si="1053"/>
        <v>0</v>
      </c>
      <c r="BE376" s="149">
        <f t="shared" si="1053"/>
        <v>0</v>
      </c>
      <c r="BF376" s="149">
        <f t="shared" si="1053"/>
        <v>0</v>
      </c>
      <c r="BG376" s="149">
        <f t="shared" si="1053"/>
        <v>0</v>
      </c>
      <c r="BH376" s="149">
        <f t="shared" si="1053"/>
        <v>0</v>
      </c>
      <c r="BI376" s="149">
        <f t="shared" si="1053"/>
        <v>0</v>
      </c>
      <c r="BJ376" s="149">
        <f t="shared" si="1053"/>
        <v>0</v>
      </c>
      <c r="BK376" s="149">
        <f t="shared" si="1053"/>
        <v>0</v>
      </c>
      <c r="BL376" s="149">
        <f t="shared" si="1053"/>
        <v>0</v>
      </c>
      <c r="BM376" s="149">
        <f t="shared" si="1053"/>
        <v>0</v>
      </c>
      <c r="BN376" s="149">
        <f t="shared" si="1053"/>
        <v>0</v>
      </c>
      <c r="BO376" s="149">
        <f t="shared" si="1053"/>
        <v>0</v>
      </c>
      <c r="BP376" s="149">
        <f t="shared" si="1048"/>
        <v>0</v>
      </c>
      <c r="BQ376" s="149">
        <f t="shared" si="1048"/>
        <v>0</v>
      </c>
      <c r="BR376" s="149">
        <f t="shared" si="1048"/>
        <v>0</v>
      </c>
      <c r="BS376" s="149">
        <f t="shared" si="1048"/>
        <v>0</v>
      </c>
      <c r="BT376" s="149">
        <f t="shared" si="1048"/>
        <v>0</v>
      </c>
      <c r="BU376" s="149">
        <f t="shared" si="1048"/>
        <v>0</v>
      </c>
      <c r="BV376" s="149">
        <f t="shared" si="1048"/>
        <v>0</v>
      </c>
      <c r="BW376" s="149">
        <f t="shared" si="1048"/>
        <v>0</v>
      </c>
      <c r="BX376" s="149">
        <f t="shared" si="1048"/>
        <v>0</v>
      </c>
      <c r="BY376" s="149">
        <f t="shared" si="1048"/>
        <v>0</v>
      </c>
      <c r="BZ376" s="149">
        <f t="shared" si="1048"/>
        <v>0</v>
      </c>
      <c r="CA376" s="149">
        <f t="shared" si="1048"/>
        <v>0</v>
      </c>
      <c r="CB376" s="149">
        <f t="shared" si="1048"/>
        <v>0</v>
      </c>
      <c r="CC376" s="149">
        <f t="shared" si="1048"/>
        <v>0</v>
      </c>
      <c r="CD376" s="149">
        <f t="shared" si="1048"/>
        <v>0</v>
      </c>
      <c r="CE376" s="149">
        <f t="shared" si="1048"/>
        <v>0</v>
      </c>
      <c r="CF376" s="149">
        <f t="shared" si="1054"/>
        <v>0</v>
      </c>
      <c r="CG376" s="149">
        <f t="shared" si="1054"/>
        <v>0</v>
      </c>
      <c r="CH376" s="149">
        <f t="shared" si="1054"/>
        <v>0</v>
      </c>
      <c r="CI376" s="149">
        <f t="shared" si="1054"/>
        <v>0</v>
      </c>
      <c r="CJ376" s="149">
        <f t="shared" si="1054"/>
        <v>0</v>
      </c>
      <c r="CK376" s="149">
        <f t="shared" si="1054"/>
        <v>0</v>
      </c>
      <c r="CL376" s="149">
        <f t="shared" si="1054"/>
        <v>0</v>
      </c>
      <c r="CM376" s="149">
        <f t="shared" si="1054"/>
        <v>0</v>
      </c>
      <c r="CN376" s="149">
        <f t="shared" si="1054"/>
        <v>0</v>
      </c>
      <c r="CO376" s="149">
        <f t="shared" si="1054"/>
        <v>0</v>
      </c>
      <c r="CP376" s="149">
        <f t="shared" si="1054"/>
        <v>0</v>
      </c>
      <c r="CQ376" s="149">
        <f t="shared" si="1054"/>
        <v>0</v>
      </c>
      <c r="CR376" s="149">
        <f t="shared" si="1054"/>
        <v>0</v>
      </c>
      <c r="CS376" s="149">
        <f t="shared" si="1054"/>
        <v>0</v>
      </c>
      <c r="CT376" s="149">
        <f t="shared" si="1054"/>
        <v>0</v>
      </c>
      <c r="CU376" s="149">
        <f t="shared" si="1054"/>
        <v>0</v>
      </c>
      <c r="CV376" s="149">
        <f t="shared" si="1049"/>
        <v>0</v>
      </c>
      <c r="CW376" s="149">
        <f t="shared" si="1049"/>
        <v>0</v>
      </c>
      <c r="CX376" s="149">
        <f t="shared" si="1049"/>
        <v>0</v>
      </c>
      <c r="CY376" s="149">
        <f t="shared" si="1049"/>
        <v>0</v>
      </c>
      <c r="CZ376" s="149">
        <f t="shared" si="1049"/>
        <v>0</v>
      </c>
      <c r="DA376" s="149">
        <f t="shared" si="1049"/>
        <v>0</v>
      </c>
      <c r="DB376" s="149">
        <f t="shared" si="1049"/>
        <v>0</v>
      </c>
      <c r="DC376" s="149">
        <f t="shared" si="1049"/>
        <v>0</v>
      </c>
      <c r="DD376" s="149">
        <f t="shared" si="1049"/>
        <v>0</v>
      </c>
      <c r="DE376" s="149">
        <f t="shared" si="1049"/>
        <v>0</v>
      </c>
      <c r="DF376" s="149">
        <f t="shared" si="1049"/>
        <v>0</v>
      </c>
      <c r="DG376" s="149">
        <f t="shared" si="1049"/>
        <v>0</v>
      </c>
      <c r="DH376" s="149">
        <f t="shared" si="1049"/>
        <v>0</v>
      </c>
      <c r="DI376" s="149">
        <f t="shared" si="1049"/>
        <v>0</v>
      </c>
      <c r="DJ376" s="149">
        <f t="shared" si="1049"/>
        <v>0</v>
      </c>
      <c r="DK376" s="149">
        <f t="shared" si="1049"/>
        <v>0</v>
      </c>
      <c r="DL376" s="149">
        <f t="shared" si="1050"/>
        <v>0</v>
      </c>
      <c r="DM376" s="149">
        <f t="shared" si="1050"/>
        <v>0</v>
      </c>
      <c r="DN376" s="149">
        <f t="shared" si="1050"/>
        <v>0</v>
      </c>
      <c r="DO376" s="149">
        <f t="shared" si="1050"/>
        <v>0</v>
      </c>
      <c r="DP376" s="149">
        <f t="shared" si="1050"/>
        <v>0</v>
      </c>
      <c r="DQ376" s="149">
        <f t="shared" si="1050"/>
        <v>0</v>
      </c>
      <c r="DR376" s="149">
        <f t="shared" si="1050"/>
        <v>0</v>
      </c>
      <c r="DS376" s="149">
        <f t="shared" si="1050"/>
        <v>0</v>
      </c>
      <c r="DT376" s="149">
        <f t="shared" si="1050"/>
        <v>0</v>
      </c>
      <c r="DU376" s="149">
        <f t="shared" si="1050"/>
        <v>0</v>
      </c>
      <c r="DV376" s="149">
        <f t="shared" si="1050"/>
        <v>0</v>
      </c>
      <c r="DW376" s="149">
        <f t="shared" si="1050"/>
        <v>0</v>
      </c>
      <c r="DX376" s="149">
        <f t="shared" si="1050"/>
        <v>0</v>
      </c>
      <c r="DY376" s="149">
        <f t="shared" si="1050"/>
        <v>0</v>
      </c>
      <c r="DZ376" s="149">
        <f t="shared" si="1050"/>
        <v>0</v>
      </c>
      <c r="EA376" s="149">
        <f t="shared" si="1050"/>
        <v>0</v>
      </c>
      <c r="EB376" s="149">
        <f t="shared" si="1055"/>
        <v>0</v>
      </c>
      <c r="EC376" s="149">
        <f t="shared" si="1055"/>
        <v>0</v>
      </c>
      <c r="ED376" s="149">
        <f t="shared" si="1055"/>
        <v>0</v>
      </c>
      <c r="EE376" s="149">
        <f t="shared" si="1055"/>
        <v>0</v>
      </c>
      <c r="EF376" s="149">
        <f t="shared" si="1055"/>
        <v>0</v>
      </c>
      <c r="EG376" s="149">
        <f t="shared" si="1055"/>
        <v>0</v>
      </c>
      <c r="EH376" s="149">
        <f t="shared" si="1055"/>
        <v>0</v>
      </c>
      <c r="EI376" s="149">
        <f t="shared" si="1055"/>
        <v>0</v>
      </c>
      <c r="EJ376" s="149">
        <f t="shared" si="1055"/>
        <v>0</v>
      </c>
      <c r="EK376" s="149">
        <f t="shared" si="1055"/>
        <v>0</v>
      </c>
      <c r="EL376" s="149">
        <f t="shared" si="1055"/>
        <v>0</v>
      </c>
      <c r="EM376" s="149">
        <f t="shared" si="1055"/>
        <v>0</v>
      </c>
      <c r="EN376" s="149">
        <f t="shared" si="1055"/>
        <v>0</v>
      </c>
      <c r="EO376" s="149">
        <f t="shared" si="1055"/>
        <v>0</v>
      </c>
      <c r="EP376" s="149">
        <f t="shared" si="1055"/>
        <v>0</v>
      </c>
      <c r="EQ376" s="149">
        <f t="shared" si="1055"/>
        <v>0</v>
      </c>
      <c r="ER376" s="149">
        <f t="shared" si="1051"/>
        <v>0</v>
      </c>
      <c r="ES376" s="149">
        <f t="shared" si="1051"/>
        <v>0</v>
      </c>
      <c r="ET376" s="149">
        <f t="shared" si="1051"/>
        <v>0</v>
      </c>
      <c r="EU376" s="149">
        <f t="shared" si="1051"/>
        <v>0</v>
      </c>
      <c r="EV376" s="149">
        <f t="shared" si="1051"/>
        <v>0</v>
      </c>
      <c r="EW376" s="149">
        <f t="shared" si="1051"/>
        <v>0</v>
      </c>
      <c r="EX376" s="149">
        <f t="shared" si="1051"/>
        <v>0</v>
      </c>
      <c r="EY376" s="149">
        <f t="shared" si="1051"/>
        <v>0</v>
      </c>
      <c r="EZ376" s="149">
        <f t="shared" si="1051"/>
        <v>0</v>
      </c>
      <c r="FA376" s="149">
        <f t="shared" si="1051"/>
        <v>0</v>
      </c>
      <c r="FB376" s="149">
        <f t="shared" si="1051"/>
        <v>0</v>
      </c>
    </row>
    <row r="377" spans="3:158" ht="11.25" hidden="1" customHeight="1" x14ac:dyDescent="0.2">
      <c r="C377" s="148">
        <f t="shared" si="1045"/>
        <v>20</v>
      </c>
      <c r="E377" s="198">
        <f t="shared" si="1046"/>
        <v>43982</v>
      </c>
      <c r="F377" s="151">
        <f t="shared" si="1032"/>
        <v>44561</v>
      </c>
      <c r="G377" s="149">
        <v>0</v>
      </c>
      <c r="H377" s="149">
        <f t="shared" si="1033"/>
        <v>0</v>
      </c>
      <c r="Q377" s="149">
        <f t="shared" si="1034"/>
        <v>0</v>
      </c>
      <c r="T377" s="149">
        <f t="shared" si="1044"/>
        <v>0</v>
      </c>
      <c r="U377" s="149">
        <f t="shared" si="1052"/>
        <v>0</v>
      </c>
      <c r="V377" s="149">
        <f t="shared" si="1052"/>
        <v>0</v>
      </c>
      <c r="W377" s="149">
        <f t="shared" si="1052"/>
        <v>0</v>
      </c>
      <c r="X377" s="149">
        <f t="shared" si="1052"/>
        <v>0</v>
      </c>
      <c r="Y377" s="149">
        <f t="shared" si="1052"/>
        <v>0</v>
      </c>
      <c r="Z377" s="149">
        <f t="shared" si="1052"/>
        <v>0</v>
      </c>
      <c r="AA377" s="149">
        <f t="shared" si="1052"/>
        <v>0</v>
      </c>
      <c r="AB377" s="149">
        <f t="shared" si="1052"/>
        <v>0</v>
      </c>
      <c r="AC377" s="149">
        <f t="shared" si="1052"/>
        <v>0</v>
      </c>
      <c r="AD377" s="149">
        <f t="shared" si="1052"/>
        <v>0</v>
      </c>
      <c r="AE377" s="149">
        <f t="shared" si="1052"/>
        <v>0</v>
      </c>
      <c r="AF377" s="149">
        <f t="shared" si="1052"/>
        <v>0</v>
      </c>
      <c r="AG377" s="149">
        <f t="shared" si="1052"/>
        <v>0</v>
      </c>
      <c r="AH377" s="149">
        <f t="shared" si="1052"/>
        <v>0</v>
      </c>
      <c r="AI377" s="149">
        <f t="shared" si="1052"/>
        <v>0</v>
      </c>
      <c r="AJ377" s="149">
        <f t="shared" si="1052"/>
        <v>0</v>
      </c>
      <c r="AK377" s="149">
        <f t="shared" si="1047"/>
        <v>0</v>
      </c>
      <c r="AL377" s="149">
        <f t="shared" si="1047"/>
        <v>0</v>
      </c>
      <c r="AM377" s="149">
        <f t="shared" si="1047"/>
        <v>0</v>
      </c>
      <c r="AN377" s="149">
        <f t="shared" si="1047"/>
        <v>0</v>
      </c>
      <c r="AO377" s="149">
        <f t="shared" si="1047"/>
        <v>0</v>
      </c>
      <c r="AP377" s="149">
        <f t="shared" si="1047"/>
        <v>0</v>
      </c>
      <c r="AQ377" s="149">
        <f t="shared" si="1047"/>
        <v>0</v>
      </c>
      <c r="AR377" s="149">
        <f t="shared" si="1047"/>
        <v>0</v>
      </c>
      <c r="AS377" s="149">
        <f t="shared" si="1047"/>
        <v>0</v>
      </c>
      <c r="AT377" s="149">
        <f t="shared" si="1047"/>
        <v>0</v>
      </c>
      <c r="AU377" s="149">
        <f t="shared" si="1047"/>
        <v>0</v>
      </c>
      <c r="AV377" s="149">
        <f t="shared" si="1047"/>
        <v>0</v>
      </c>
      <c r="AW377" s="149">
        <f t="shared" si="1047"/>
        <v>0</v>
      </c>
      <c r="AX377" s="149">
        <f t="shared" si="1047"/>
        <v>0</v>
      </c>
      <c r="AY377" s="149">
        <f t="shared" si="1047"/>
        <v>0</v>
      </c>
      <c r="AZ377" s="149">
        <f t="shared" si="1053"/>
        <v>0</v>
      </c>
      <c r="BA377" s="149">
        <f t="shared" si="1053"/>
        <v>0</v>
      </c>
      <c r="BB377" s="149">
        <f t="shared" si="1053"/>
        <v>0</v>
      </c>
      <c r="BC377" s="149">
        <f t="shared" si="1053"/>
        <v>0</v>
      </c>
      <c r="BD377" s="149">
        <f t="shared" si="1053"/>
        <v>0</v>
      </c>
      <c r="BE377" s="149">
        <f t="shared" si="1053"/>
        <v>0</v>
      </c>
      <c r="BF377" s="149">
        <f t="shared" si="1053"/>
        <v>0</v>
      </c>
      <c r="BG377" s="149">
        <f t="shared" si="1053"/>
        <v>0</v>
      </c>
      <c r="BH377" s="149">
        <f t="shared" si="1053"/>
        <v>0</v>
      </c>
      <c r="BI377" s="149">
        <f t="shared" si="1053"/>
        <v>0</v>
      </c>
      <c r="BJ377" s="149">
        <f t="shared" si="1053"/>
        <v>0</v>
      </c>
      <c r="BK377" s="149">
        <f t="shared" si="1053"/>
        <v>0</v>
      </c>
      <c r="BL377" s="149">
        <f t="shared" si="1053"/>
        <v>0</v>
      </c>
      <c r="BM377" s="149">
        <f t="shared" si="1053"/>
        <v>0</v>
      </c>
      <c r="BN377" s="149">
        <f t="shared" si="1053"/>
        <v>0</v>
      </c>
      <c r="BO377" s="149">
        <f t="shared" si="1053"/>
        <v>0</v>
      </c>
      <c r="BP377" s="149">
        <f t="shared" si="1048"/>
        <v>0</v>
      </c>
      <c r="BQ377" s="149">
        <f t="shared" si="1048"/>
        <v>0</v>
      </c>
      <c r="BR377" s="149">
        <f t="shared" si="1048"/>
        <v>0</v>
      </c>
      <c r="BS377" s="149">
        <f t="shared" si="1048"/>
        <v>0</v>
      </c>
      <c r="BT377" s="149">
        <f t="shared" si="1048"/>
        <v>0</v>
      </c>
      <c r="BU377" s="149">
        <f t="shared" si="1048"/>
        <v>0</v>
      </c>
      <c r="BV377" s="149">
        <f t="shared" si="1048"/>
        <v>0</v>
      </c>
      <c r="BW377" s="149">
        <f t="shared" si="1048"/>
        <v>0</v>
      </c>
      <c r="BX377" s="149">
        <f t="shared" si="1048"/>
        <v>0</v>
      </c>
      <c r="BY377" s="149">
        <f t="shared" si="1048"/>
        <v>0</v>
      </c>
      <c r="BZ377" s="149">
        <f t="shared" si="1048"/>
        <v>0</v>
      </c>
      <c r="CA377" s="149">
        <f t="shared" si="1048"/>
        <v>0</v>
      </c>
      <c r="CB377" s="149">
        <f t="shared" si="1048"/>
        <v>0</v>
      </c>
      <c r="CC377" s="149">
        <f t="shared" si="1048"/>
        <v>0</v>
      </c>
      <c r="CD377" s="149">
        <f t="shared" si="1048"/>
        <v>0</v>
      </c>
      <c r="CE377" s="149">
        <f t="shared" si="1048"/>
        <v>0</v>
      </c>
      <c r="CF377" s="149">
        <f t="shared" si="1054"/>
        <v>0</v>
      </c>
      <c r="CG377" s="149">
        <f t="shared" si="1054"/>
        <v>0</v>
      </c>
      <c r="CH377" s="149">
        <f t="shared" si="1054"/>
        <v>0</v>
      </c>
      <c r="CI377" s="149">
        <f t="shared" si="1054"/>
        <v>0</v>
      </c>
      <c r="CJ377" s="149">
        <f t="shared" si="1054"/>
        <v>0</v>
      </c>
      <c r="CK377" s="149">
        <f t="shared" si="1054"/>
        <v>0</v>
      </c>
      <c r="CL377" s="149">
        <f t="shared" si="1054"/>
        <v>0</v>
      </c>
      <c r="CM377" s="149">
        <f t="shared" si="1054"/>
        <v>0</v>
      </c>
      <c r="CN377" s="149">
        <f t="shared" si="1054"/>
        <v>0</v>
      </c>
      <c r="CO377" s="149">
        <f t="shared" si="1054"/>
        <v>0</v>
      </c>
      <c r="CP377" s="149">
        <f t="shared" si="1054"/>
        <v>0</v>
      </c>
      <c r="CQ377" s="149">
        <f t="shared" si="1054"/>
        <v>0</v>
      </c>
      <c r="CR377" s="149">
        <f t="shared" si="1054"/>
        <v>0</v>
      </c>
      <c r="CS377" s="149">
        <f t="shared" si="1054"/>
        <v>0</v>
      </c>
      <c r="CT377" s="149">
        <f t="shared" si="1054"/>
        <v>0</v>
      </c>
      <c r="CU377" s="149">
        <f t="shared" si="1054"/>
        <v>0</v>
      </c>
      <c r="CV377" s="149">
        <f t="shared" si="1049"/>
        <v>0</v>
      </c>
      <c r="CW377" s="149">
        <f t="shared" si="1049"/>
        <v>0</v>
      </c>
      <c r="CX377" s="149">
        <f t="shared" si="1049"/>
        <v>0</v>
      </c>
      <c r="CY377" s="149">
        <f t="shared" si="1049"/>
        <v>0</v>
      </c>
      <c r="CZ377" s="149">
        <f t="shared" si="1049"/>
        <v>0</v>
      </c>
      <c r="DA377" s="149">
        <f t="shared" si="1049"/>
        <v>0</v>
      </c>
      <c r="DB377" s="149">
        <f t="shared" si="1049"/>
        <v>0</v>
      </c>
      <c r="DC377" s="149">
        <f t="shared" si="1049"/>
        <v>0</v>
      </c>
      <c r="DD377" s="149">
        <f t="shared" si="1049"/>
        <v>0</v>
      </c>
      <c r="DE377" s="149">
        <f t="shared" si="1049"/>
        <v>0</v>
      </c>
      <c r="DF377" s="149">
        <f t="shared" si="1049"/>
        <v>0</v>
      </c>
      <c r="DG377" s="149">
        <f t="shared" si="1049"/>
        <v>0</v>
      </c>
      <c r="DH377" s="149">
        <f t="shared" si="1049"/>
        <v>0</v>
      </c>
      <c r="DI377" s="149">
        <f t="shared" si="1049"/>
        <v>0</v>
      </c>
      <c r="DJ377" s="149">
        <f t="shared" si="1049"/>
        <v>0</v>
      </c>
      <c r="DK377" s="149">
        <f t="shared" si="1049"/>
        <v>0</v>
      </c>
      <c r="DL377" s="149">
        <f t="shared" si="1050"/>
        <v>0</v>
      </c>
      <c r="DM377" s="149">
        <f t="shared" si="1050"/>
        <v>0</v>
      </c>
      <c r="DN377" s="149">
        <f t="shared" si="1050"/>
        <v>0</v>
      </c>
      <c r="DO377" s="149">
        <f t="shared" si="1050"/>
        <v>0</v>
      </c>
      <c r="DP377" s="149">
        <f t="shared" si="1050"/>
        <v>0</v>
      </c>
      <c r="DQ377" s="149">
        <f t="shared" si="1050"/>
        <v>0</v>
      </c>
      <c r="DR377" s="149">
        <f t="shared" si="1050"/>
        <v>0</v>
      </c>
      <c r="DS377" s="149">
        <f t="shared" si="1050"/>
        <v>0</v>
      </c>
      <c r="DT377" s="149">
        <f t="shared" si="1050"/>
        <v>0</v>
      </c>
      <c r="DU377" s="149">
        <f t="shared" si="1050"/>
        <v>0</v>
      </c>
      <c r="DV377" s="149">
        <f t="shared" si="1050"/>
        <v>0</v>
      </c>
      <c r="DW377" s="149">
        <f t="shared" si="1050"/>
        <v>0</v>
      </c>
      <c r="DX377" s="149">
        <f t="shared" si="1050"/>
        <v>0</v>
      </c>
      <c r="DY377" s="149">
        <f t="shared" si="1050"/>
        <v>0</v>
      </c>
      <c r="DZ377" s="149">
        <f t="shared" si="1050"/>
        <v>0</v>
      </c>
      <c r="EA377" s="149">
        <f t="shared" si="1050"/>
        <v>0</v>
      </c>
      <c r="EB377" s="149">
        <f t="shared" si="1055"/>
        <v>0</v>
      </c>
      <c r="EC377" s="149">
        <f t="shared" si="1055"/>
        <v>0</v>
      </c>
      <c r="ED377" s="149">
        <f t="shared" si="1055"/>
        <v>0</v>
      </c>
      <c r="EE377" s="149">
        <f t="shared" si="1055"/>
        <v>0</v>
      </c>
      <c r="EF377" s="149">
        <f t="shared" si="1055"/>
        <v>0</v>
      </c>
      <c r="EG377" s="149">
        <f t="shared" si="1055"/>
        <v>0</v>
      </c>
      <c r="EH377" s="149">
        <f t="shared" si="1055"/>
        <v>0</v>
      </c>
      <c r="EI377" s="149">
        <f t="shared" si="1055"/>
        <v>0</v>
      </c>
      <c r="EJ377" s="149">
        <f t="shared" si="1055"/>
        <v>0</v>
      </c>
      <c r="EK377" s="149">
        <f t="shared" si="1055"/>
        <v>0</v>
      </c>
      <c r="EL377" s="149">
        <f t="shared" si="1055"/>
        <v>0</v>
      </c>
      <c r="EM377" s="149">
        <f t="shared" si="1055"/>
        <v>0</v>
      </c>
      <c r="EN377" s="149">
        <f t="shared" si="1055"/>
        <v>0</v>
      </c>
      <c r="EO377" s="149">
        <f t="shared" si="1055"/>
        <v>0</v>
      </c>
      <c r="EP377" s="149">
        <f t="shared" si="1055"/>
        <v>0</v>
      </c>
      <c r="EQ377" s="149">
        <f t="shared" si="1055"/>
        <v>0</v>
      </c>
      <c r="ER377" s="149">
        <f t="shared" si="1051"/>
        <v>0</v>
      </c>
      <c r="ES377" s="149">
        <f t="shared" si="1051"/>
        <v>0</v>
      </c>
      <c r="ET377" s="149">
        <f t="shared" si="1051"/>
        <v>0</v>
      </c>
      <c r="EU377" s="149">
        <f t="shared" si="1051"/>
        <v>0</v>
      </c>
      <c r="EV377" s="149">
        <f t="shared" si="1051"/>
        <v>0</v>
      </c>
      <c r="EW377" s="149">
        <f t="shared" si="1051"/>
        <v>0</v>
      </c>
      <c r="EX377" s="149">
        <f t="shared" si="1051"/>
        <v>0</v>
      </c>
      <c r="EY377" s="149">
        <f t="shared" si="1051"/>
        <v>0</v>
      </c>
      <c r="EZ377" s="149">
        <f t="shared" si="1051"/>
        <v>0</v>
      </c>
      <c r="FA377" s="149">
        <f t="shared" si="1051"/>
        <v>0</v>
      </c>
      <c r="FB377" s="149">
        <f t="shared" si="1051"/>
        <v>0</v>
      </c>
    </row>
    <row r="378" spans="3:158" ht="11.25" hidden="1" customHeight="1" x14ac:dyDescent="0.2">
      <c r="C378" s="148">
        <f t="shared" si="1045"/>
        <v>21</v>
      </c>
      <c r="E378" s="198">
        <f t="shared" si="1046"/>
        <v>44012</v>
      </c>
      <c r="F378" s="151">
        <f t="shared" si="1032"/>
        <v>44592</v>
      </c>
      <c r="G378" s="149">
        <v>0</v>
      </c>
      <c r="H378" s="149">
        <f t="shared" si="1033"/>
        <v>0</v>
      </c>
      <c r="Q378" s="149">
        <f t="shared" si="1034"/>
        <v>0</v>
      </c>
      <c r="T378" s="149">
        <f t="shared" si="1044"/>
        <v>0</v>
      </c>
      <c r="U378" s="149">
        <f t="shared" si="1052"/>
        <v>0</v>
      </c>
      <c r="V378" s="149">
        <f t="shared" si="1052"/>
        <v>0</v>
      </c>
      <c r="W378" s="149">
        <f t="shared" si="1052"/>
        <v>0</v>
      </c>
      <c r="X378" s="149">
        <f t="shared" si="1052"/>
        <v>0</v>
      </c>
      <c r="Y378" s="149">
        <f t="shared" si="1052"/>
        <v>0</v>
      </c>
      <c r="Z378" s="149">
        <f t="shared" si="1052"/>
        <v>0</v>
      </c>
      <c r="AA378" s="149">
        <f t="shared" si="1052"/>
        <v>0</v>
      </c>
      <c r="AB378" s="149">
        <f t="shared" si="1052"/>
        <v>0</v>
      </c>
      <c r="AC378" s="149">
        <f t="shared" si="1052"/>
        <v>0</v>
      </c>
      <c r="AD378" s="149">
        <f t="shared" si="1052"/>
        <v>0</v>
      </c>
      <c r="AE378" s="149">
        <f t="shared" si="1052"/>
        <v>0</v>
      </c>
      <c r="AF378" s="149">
        <f t="shared" si="1052"/>
        <v>0</v>
      </c>
      <c r="AG378" s="149">
        <f t="shared" si="1052"/>
        <v>0</v>
      </c>
      <c r="AH378" s="149">
        <f t="shared" si="1052"/>
        <v>0</v>
      </c>
      <c r="AI378" s="149">
        <f t="shared" si="1052"/>
        <v>0</v>
      </c>
      <c r="AJ378" s="149">
        <f t="shared" si="1052"/>
        <v>0</v>
      </c>
      <c r="AK378" s="149">
        <f t="shared" si="1047"/>
        <v>0</v>
      </c>
      <c r="AL378" s="149">
        <f t="shared" si="1047"/>
        <v>0</v>
      </c>
      <c r="AM378" s="149">
        <f t="shared" si="1047"/>
        <v>0</v>
      </c>
      <c r="AN378" s="149">
        <f t="shared" si="1047"/>
        <v>0</v>
      </c>
      <c r="AO378" s="149">
        <f t="shared" si="1047"/>
        <v>0</v>
      </c>
      <c r="AP378" s="149">
        <f t="shared" si="1047"/>
        <v>0</v>
      </c>
      <c r="AQ378" s="149">
        <f t="shared" si="1047"/>
        <v>0</v>
      </c>
      <c r="AR378" s="149">
        <f t="shared" si="1047"/>
        <v>0</v>
      </c>
      <c r="AS378" s="149">
        <f t="shared" si="1047"/>
        <v>0</v>
      </c>
      <c r="AT378" s="149">
        <f t="shared" si="1047"/>
        <v>0</v>
      </c>
      <c r="AU378" s="149">
        <f t="shared" si="1047"/>
        <v>0</v>
      </c>
      <c r="AV378" s="149">
        <f t="shared" si="1047"/>
        <v>0</v>
      </c>
      <c r="AW378" s="149">
        <f t="shared" si="1047"/>
        <v>0</v>
      </c>
      <c r="AX378" s="149">
        <f t="shared" si="1047"/>
        <v>0</v>
      </c>
      <c r="AY378" s="149">
        <f t="shared" si="1047"/>
        <v>0</v>
      </c>
      <c r="AZ378" s="149">
        <f t="shared" si="1053"/>
        <v>0</v>
      </c>
      <c r="BA378" s="149">
        <f t="shared" si="1053"/>
        <v>0</v>
      </c>
      <c r="BB378" s="149">
        <f t="shared" si="1053"/>
        <v>0</v>
      </c>
      <c r="BC378" s="149">
        <f t="shared" si="1053"/>
        <v>0</v>
      </c>
      <c r="BD378" s="149">
        <f t="shared" si="1053"/>
        <v>0</v>
      </c>
      <c r="BE378" s="149">
        <f t="shared" si="1053"/>
        <v>0</v>
      </c>
      <c r="BF378" s="149">
        <f t="shared" si="1053"/>
        <v>0</v>
      </c>
      <c r="BG378" s="149">
        <f t="shared" si="1053"/>
        <v>0</v>
      </c>
      <c r="BH378" s="149">
        <f t="shared" si="1053"/>
        <v>0</v>
      </c>
      <c r="BI378" s="149">
        <f t="shared" si="1053"/>
        <v>0</v>
      </c>
      <c r="BJ378" s="149">
        <f t="shared" si="1053"/>
        <v>0</v>
      </c>
      <c r="BK378" s="149">
        <f t="shared" si="1053"/>
        <v>0</v>
      </c>
      <c r="BL378" s="149">
        <f t="shared" si="1053"/>
        <v>0</v>
      </c>
      <c r="BM378" s="149">
        <f t="shared" si="1053"/>
        <v>0</v>
      </c>
      <c r="BN378" s="149">
        <f t="shared" si="1053"/>
        <v>0</v>
      </c>
      <c r="BO378" s="149">
        <f t="shared" si="1053"/>
        <v>0</v>
      </c>
      <c r="BP378" s="149">
        <f t="shared" si="1048"/>
        <v>0</v>
      </c>
      <c r="BQ378" s="149">
        <f t="shared" si="1048"/>
        <v>0</v>
      </c>
      <c r="BR378" s="149">
        <f t="shared" si="1048"/>
        <v>0</v>
      </c>
      <c r="BS378" s="149">
        <f t="shared" si="1048"/>
        <v>0</v>
      </c>
      <c r="BT378" s="149">
        <f t="shared" si="1048"/>
        <v>0</v>
      </c>
      <c r="BU378" s="149">
        <f t="shared" si="1048"/>
        <v>0</v>
      </c>
      <c r="BV378" s="149">
        <f t="shared" si="1048"/>
        <v>0</v>
      </c>
      <c r="BW378" s="149">
        <f t="shared" si="1048"/>
        <v>0</v>
      </c>
      <c r="BX378" s="149">
        <f t="shared" si="1048"/>
        <v>0</v>
      </c>
      <c r="BY378" s="149">
        <f t="shared" si="1048"/>
        <v>0</v>
      </c>
      <c r="BZ378" s="149">
        <f t="shared" si="1048"/>
        <v>0</v>
      </c>
      <c r="CA378" s="149">
        <f t="shared" si="1048"/>
        <v>0</v>
      </c>
      <c r="CB378" s="149">
        <f t="shared" si="1048"/>
        <v>0</v>
      </c>
      <c r="CC378" s="149">
        <f t="shared" si="1048"/>
        <v>0</v>
      </c>
      <c r="CD378" s="149">
        <f t="shared" si="1048"/>
        <v>0</v>
      </c>
      <c r="CE378" s="149">
        <f t="shared" si="1048"/>
        <v>0</v>
      </c>
      <c r="CF378" s="149">
        <f t="shared" si="1054"/>
        <v>0</v>
      </c>
      <c r="CG378" s="149">
        <f t="shared" si="1054"/>
        <v>0</v>
      </c>
      <c r="CH378" s="149">
        <f t="shared" si="1054"/>
        <v>0</v>
      </c>
      <c r="CI378" s="149">
        <f t="shared" si="1054"/>
        <v>0</v>
      </c>
      <c r="CJ378" s="149">
        <f t="shared" si="1054"/>
        <v>0</v>
      </c>
      <c r="CK378" s="149">
        <f t="shared" si="1054"/>
        <v>0</v>
      </c>
      <c r="CL378" s="149">
        <f t="shared" si="1054"/>
        <v>0</v>
      </c>
      <c r="CM378" s="149">
        <f t="shared" si="1054"/>
        <v>0</v>
      </c>
      <c r="CN378" s="149">
        <f t="shared" si="1054"/>
        <v>0</v>
      </c>
      <c r="CO378" s="149">
        <f t="shared" si="1054"/>
        <v>0</v>
      </c>
      <c r="CP378" s="149">
        <f t="shared" si="1054"/>
        <v>0</v>
      </c>
      <c r="CQ378" s="149">
        <f t="shared" si="1054"/>
        <v>0</v>
      </c>
      <c r="CR378" s="149">
        <f t="shared" si="1054"/>
        <v>0</v>
      </c>
      <c r="CS378" s="149">
        <f t="shared" si="1054"/>
        <v>0</v>
      </c>
      <c r="CT378" s="149">
        <f t="shared" si="1054"/>
        <v>0</v>
      </c>
      <c r="CU378" s="149">
        <f t="shared" si="1054"/>
        <v>0</v>
      </c>
      <c r="CV378" s="149">
        <f t="shared" si="1049"/>
        <v>0</v>
      </c>
      <c r="CW378" s="149">
        <f t="shared" si="1049"/>
        <v>0</v>
      </c>
      <c r="CX378" s="149">
        <f t="shared" si="1049"/>
        <v>0</v>
      </c>
      <c r="CY378" s="149">
        <f t="shared" si="1049"/>
        <v>0</v>
      </c>
      <c r="CZ378" s="149">
        <f t="shared" si="1049"/>
        <v>0</v>
      </c>
      <c r="DA378" s="149">
        <f t="shared" si="1049"/>
        <v>0</v>
      </c>
      <c r="DB378" s="149">
        <f t="shared" si="1049"/>
        <v>0</v>
      </c>
      <c r="DC378" s="149">
        <f t="shared" si="1049"/>
        <v>0</v>
      </c>
      <c r="DD378" s="149">
        <f t="shared" si="1049"/>
        <v>0</v>
      </c>
      <c r="DE378" s="149">
        <f t="shared" si="1049"/>
        <v>0</v>
      </c>
      <c r="DF378" s="149">
        <f t="shared" si="1049"/>
        <v>0</v>
      </c>
      <c r="DG378" s="149">
        <f t="shared" si="1049"/>
        <v>0</v>
      </c>
      <c r="DH378" s="149">
        <f t="shared" si="1049"/>
        <v>0</v>
      </c>
      <c r="DI378" s="149">
        <f t="shared" si="1049"/>
        <v>0</v>
      </c>
      <c r="DJ378" s="149">
        <f t="shared" si="1049"/>
        <v>0</v>
      </c>
      <c r="DK378" s="149">
        <f t="shared" si="1049"/>
        <v>0</v>
      </c>
      <c r="DL378" s="149">
        <f t="shared" si="1050"/>
        <v>0</v>
      </c>
      <c r="DM378" s="149">
        <f t="shared" si="1050"/>
        <v>0</v>
      </c>
      <c r="DN378" s="149">
        <f t="shared" si="1050"/>
        <v>0</v>
      </c>
      <c r="DO378" s="149">
        <f t="shared" si="1050"/>
        <v>0</v>
      </c>
      <c r="DP378" s="149">
        <f t="shared" si="1050"/>
        <v>0</v>
      </c>
      <c r="DQ378" s="149">
        <f t="shared" si="1050"/>
        <v>0</v>
      </c>
      <c r="DR378" s="149">
        <f t="shared" si="1050"/>
        <v>0</v>
      </c>
      <c r="DS378" s="149">
        <f t="shared" si="1050"/>
        <v>0</v>
      </c>
      <c r="DT378" s="149">
        <f t="shared" si="1050"/>
        <v>0</v>
      </c>
      <c r="DU378" s="149">
        <f t="shared" si="1050"/>
        <v>0</v>
      </c>
      <c r="DV378" s="149">
        <f t="shared" si="1050"/>
        <v>0</v>
      </c>
      <c r="DW378" s="149">
        <f t="shared" si="1050"/>
        <v>0</v>
      </c>
      <c r="DX378" s="149">
        <f t="shared" si="1050"/>
        <v>0</v>
      </c>
      <c r="DY378" s="149">
        <f t="shared" si="1050"/>
        <v>0</v>
      </c>
      <c r="DZ378" s="149">
        <f t="shared" si="1050"/>
        <v>0</v>
      </c>
      <c r="EA378" s="149">
        <f t="shared" si="1050"/>
        <v>0</v>
      </c>
      <c r="EB378" s="149">
        <f t="shared" si="1055"/>
        <v>0</v>
      </c>
      <c r="EC378" s="149">
        <f t="shared" si="1055"/>
        <v>0</v>
      </c>
      <c r="ED378" s="149">
        <f t="shared" si="1055"/>
        <v>0</v>
      </c>
      <c r="EE378" s="149">
        <f t="shared" si="1055"/>
        <v>0</v>
      </c>
      <c r="EF378" s="149">
        <f t="shared" si="1055"/>
        <v>0</v>
      </c>
      <c r="EG378" s="149">
        <f t="shared" si="1055"/>
        <v>0</v>
      </c>
      <c r="EH378" s="149">
        <f t="shared" si="1055"/>
        <v>0</v>
      </c>
      <c r="EI378" s="149">
        <f t="shared" si="1055"/>
        <v>0</v>
      </c>
      <c r="EJ378" s="149">
        <f t="shared" si="1055"/>
        <v>0</v>
      </c>
      <c r="EK378" s="149">
        <f t="shared" si="1055"/>
        <v>0</v>
      </c>
      <c r="EL378" s="149">
        <f t="shared" si="1055"/>
        <v>0</v>
      </c>
      <c r="EM378" s="149">
        <f t="shared" si="1055"/>
        <v>0</v>
      </c>
      <c r="EN378" s="149">
        <f t="shared" si="1055"/>
        <v>0</v>
      </c>
      <c r="EO378" s="149">
        <f t="shared" si="1055"/>
        <v>0</v>
      </c>
      <c r="EP378" s="149">
        <f t="shared" si="1055"/>
        <v>0</v>
      </c>
      <c r="EQ378" s="149">
        <f t="shared" si="1055"/>
        <v>0</v>
      </c>
      <c r="ER378" s="149">
        <f t="shared" si="1051"/>
        <v>0</v>
      </c>
      <c r="ES378" s="149">
        <f t="shared" si="1051"/>
        <v>0</v>
      </c>
      <c r="ET378" s="149">
        <f t="shared" si="1051"/>
        <v>0</v>
      </c>
      <c r="EU378" s="149">
        <f t="shared" si="1051"/>
        <v>0</v>
      </c>
      <c r="EV378" s="149">
        <f t="shared" si="1051"/>
        <v>0</v>
      </c>
      <c r="EW378" s="149">
        <f t="shared" si="1051"/>
        <v>0</v>
      </c>
      <c r="EX378" s="149">
        <f t="shared" si="1051"/>
        <v>0</v>
      </c>
      <c r="EY378" s="149">
        <f t="shared" si="1051"/>
        <v>0</v>
      </c>
      <c r="EZ378" s="149">
        <f t="shared" si="1051"/>
        <v>0</v>
      </c>
      <c r="FA378" s="149">
        <f t="shared" si="1051"/>
        <v>0</v>
      </c>
      <c r="FB378" s="149">
        <f t="shared" si="1051"/>
        <v>0</v>
      </c>
    </row>
    <row r="379" spans="3:158" ht="11.25" hidden="1" customHeight="1" x14ac:dyDescent="0.2">
      <c r="C379" s="148">
        <f t="shared" si="1045"/>
        <v>22</v>
      </c>
      <c r="E379" s="198">
        <f t="shared" si="1046"/>
        <v>44043</v>
      </c>
      <c r="F379" s="151">
        <f t="shared" si="1032"/>
        <v>44620</v>
      </c>
      <c r="G379" s="149">
        <v>0</v>
      </c>
      <c r="H379" s="149">
        <f t="shared" si="1033"/>
        <v>0</v>
      </c>
      <c r="Q379" s="149">
        <f t="shared" si="1034"/>
        <v>0</v>
      </c>
      <c r="T379" s="149">
        <f t="shared" si="1044"/>
        <v>0</v>
      </c>
      <c r="U379" s="149">
        <f t="shared" si="1052"/>
        <v>0</v>
      </c>
      <c r="V379" s="149">
        <f t="shared" si="1052"/>
        <v>0</v>
      </c>
      <c r="W379" s="149">
        <f t="shared" si="1052"/>
        <v>0</v>
      </c>
      <c r="X379" s="149">
        <f t="shared" si="1052"/>
        <v>0</v>
      </c>
      <c r="Y379" s="149">
        <f t="shared" si="1052"/>
        <v>0</v>
      </c>
      <c r="Z379" s="149">
        <f t="shared" si="1052"/>
        <v>0</v>
      </c>
      <c r="AA379" s="149">
        <f t="shared" si="1052"/>
        <v>0</v>
      </c>
      <c r="AB379" s="149">
        <f t="shared" si="1052"/>
        <v>0</v>
      </c>
      <c r="AC379" s="149">
        <f t="shared" si="1052"/>
        <v>0</v>
      </c>
      <c r="AD379" s="149">
        <f t="shared" si="1052"/>
        <v>0</v>
      </c>
      <c r="AE379" s="149">
        <f t="shared" si="1052"/>
        <v>0</v>
      </c>
      <c r="AF379" s="149">
        <f t="shared" si="1052"/>
        <v>0</v>
      </c>
      <c r="AG379" s="149">
        <f t="shared" si="1052"/>
        <v>0</v>
      </c>
      <c r="AH379" s="149">
        <f t="shared" si="1052"/>
        <v>0</v>
      </c>
      <c r="AI379" s="149">
        <f t="shared" si="1052"/>
        <v>0</v>
      </c>
      <c r="AJ379" s="149">
        <f t="shared" si="1052"/>
        <v>0</v>
      </c>
      <c r="AK379" s="149">
        <f t="shared" si="1047"/>
        <v>0</v>
      </c>
      <c r="AL379" s="149">
        <f t="shared" si="1047"/>
        <v>0</v>
      </c>
      <c r="AM379" s="149">
        <f t="shared" si="1047"/>
        <v>0</v>
      </c>
      <c r="AN379" s="149">
        <f t="shared" si="1047"/>
        <v>0</v>
      </c>
      <c r="AO379" s="149">
        <f t="shared" si="1047"/>
        <v>0</v>
      </c>
      <c r="AP379" s="149">
        <f t="shared" si="1047"/>
        <v>0</v>
      </c>
      <c r="AQ379" s="149">
        <f t="shared" si="1047"/>
        <v>0</v>
      </c>
      <c r="AR379" s="149">
        <f t="shared" si="1047"/>
        <v>0</v>
      </c>
      <c r="AS379" s="149">
        <f t="shared" si="1047"/>
        <v>0</v>
      </c>
      <c r="AT379" s="149">
        <f t="shared" si="1047"/>
        <v>0</v>
      </c>
      <c r="AU379" s="149">
        <f t="shared" si="1047"/>
        <v>0</v>
      </c>
      <c r="AV379" s="149">
        <f t="shared" si="1047"/>
        <v>0</v>
      </c>
      <c r="AW379" s="149">
        <f t="shared" si="1047"/>
        <v>0</v>
      </c>
      <c r="AX379" s="149">
        <f t="shared" si="1047"/>
        <v>0</v>
      </c>
      <c r="AY379" s="149">
        <f t="shared" si="1047"/>
        <v>0</v>
      </c>
      <c r="AZ379" s="149">
        <f t="shared" si="1053"/>
        <v>0</v>
      </c>
      <c r="BA379" s="149">
        <f t="shared" si="1053"/>
        <v>0</v>
      </c>
      <c r="BB379" s="149">
        <f t="shared" si="1053"/>
        <v>0</v>
      </c>
      <c r="BC379" s="149">
        <f t="shared" si="1053"/>
        <v>0</v>
      </c>
      <c r="BD379" s="149">
        <f t="shared" si="1053"/>
        <v>0</v>
      </c>
      <c r="BE379" s="149">
        <f t="shared" si="1053"/>
        <v>0</v>
      </c>
      <c r="BF379" s="149">
        <f t="shared" si="1053"/>
        <v>0</v>
      </c>
      <c r="BG379" s="149">
        <f t="shared" si="1053"/>
        <v>0</v>
      </c>
      <c r="BH379" s="149">
        <f t="shared" si="1053"/>
        <v>0</v>
      </c>
      <c r="BI379" s="149">
        <f t="shared" si="1053"/>
        <v>0</v>
      </c>
      <c r="BJ379" s="149">
        <f t="shared" si="1053"/>
        <v>0</v>
      </c>
      <c r="BK379" s="149">
        <f t="shared" si="1053"/>
        <v>0</v>
      </c>
      <c r="BL379" s="149">
        <f t="shared" si="1053"/>
        <v>0</v>
      </c>
      <c r="BM379" s="149">
        <f t="shared" si="1053"/>
        <v>0</v>
      </c>
      <c r="BN379" s="149">
        <f t="shared" si="1053"/>
        <v>0</v>
      </c>
      <c r="BO379" s="149">
        <f t="shared" si="1053"/>
        <v>0</v>
      </c>
      <c r="BP379" s="149">
        <f t="shared" si="1048"/>
        <v>0</v>
      </c>
      <c r="BQ379" s="149">
        <f t="shared" si="1048"/>
        <v>0</v>
      </c>
      <c r="BR379" s="149">
        <f t="shared" si="1048"/>
        <v>0</v>
      </c>
      <c r="BS379" s="149">
        <f t="shared" si="1048"/>
        <v>0</v>
      </c>
      <c r="BT379" s="149">
        <f t="shared" si="1048"/>
        <v>0</v>
      </c>
      <c r="BU379" s="149">
        <f t="shared" si="1048"/>
        <v>0</v>
      </c>
      <c r="BV379" s="149">
        <f t="shared" si="1048"/>
        <v>0</v>
      </c>
      <c r="BW379" s="149">
        <f t="shared" si="1048"/>
        <v>0</v>
      </c>
      <c r="BX379" s="149">
        <f t="shared" si="1048"/>
        <v>0</v>
      </c>
      <c r="BY379" s="149">
        <f t="shared" si="1048"/>
        <v>0</v>
      </c>
      <c r="BZ379" s="149">
        <f t="shared" si="1048"/>
        <v>0</v>
      </c>
      <c r="CA379" s="149">
        <f t="shared" si="1048"/>
        <v>0</v>
      </c>
      <c r="CB379" s="149">
        <f t="shared" si="1048"/>
        <v>0</v>
      </c>
      <c r="CC379" s="149">
        <f t="shared" si="1048"/>
        <v>0</v>
      </c>
      <c r="CD379" s="149">
        <f t="shared" si="1048"/>
        <v>0</v>
      </c>
      <c r="CE379" s="149">
        <f t="shared" si="1048"/>
        <v>0</v>
      </c>
      <c r="CF379" s="149">
        <f t="shared" si="1054"/>
        <v>0</v>
      </c>
      <c r="CG379" s="149">
        <f t="shared" si="1054"/>
        <v>0</v>
      </c>
      <c r="CH379" s="149">
        <f t="shared" si="1054"/>
        <v>0</v>
      </c>
      <c r="CI379" s="149">
        <f t="shared" si="1054"/>
        <v>0</v>
      </c>
      <c r="CJ379" s="149">
        <f t="shared" si="1054"/>
        <v>0</v>
      </c>
      <c r="CK379" s="149">
        <f t="shared" si="1054"/>
        <v>0</v>
      </c>
      <c r="CL379" s="149">
        <f t="shared" si="1054"/>
        <v>0</v>
      </c>
      <c r="CM379" s="149">
        <f t="shared" si="1054"/>
        <v>0</v>
      </c>
      <c r="CN379" s="149">
        <f t="shared" si="1054"/>
        <v>0</v>
      </c>
      <c r="CO379" s="149">
        <f t="shared" si="1054"/>
        <v>0</v>
      </c>
      <c r="CP379" s="149">
        <f t="shared" si="1054"/>
        <v>0</v>
      </c>
      <c r="CQ379" s="149">
        <f t="shared" si="1054"/>
        <v>0</v>
      </c>
      <c r="CR379" s="149">
        <f t="shared" si="1054"/>
        <v>0</v>
      </c>
      <c r="CS379" s="149">
        <f t="shared" si="1054"/>
        <v>0</v>
      </c>
      <c r="CT379" s="149">
        <f t="shared" si="1054"/>
        <v>0</v>
      </c>
      <c r="CU379" s="149">
        <f t="shared" si="1054"/>
        <v>0</v>
      </c>
      <c r="CV379" s="149">
        <f t="shared" si="1049"/>
        <v>0</v>
      </c>
      <c r="CW379" s="149">
        <f t="shared" si="1049"/>
        <v>0</v>
      </c>
      <c r="CX379" s="149">
        <f t="shared" si="1049"/>
        <v>0</v>
      </c>
      <c r="CY379" s="149">
        <f t="shared" si="1049"/>
        <v>0</v>
      </c>
      <c r="CZ379" s="149">
        <f t="shared" si="1049"/>
        <v>0</v>
      </c>
      <c r="DA379" s="149">
        <f t="shared" si="1049"/>
        <v>0</v>
      </c>
      <c r="DB379" s="149">
        <f t="shared" si="1049"/>
        <v>0</v>
      </c>
      <c r="DC379" s="149">
        <f t="shared" si="1049"/>
        <v>0</v>
      </c>
      <c r="DD379" s="149">
        <f t="shared" si="1049"/>
        <v>0</v>
      </c>
      <c r="DE379" s="149">
        <f t="shared" si="1049"/>
        <v>0</v>
      </c>
      <c r="DF379" s="149">
        <f t="shared" si="1049"/>
        <v>0</v>
      </c>
      <c r="DG379" s="149">
        <f t="shared" si="1049"/>
        <v>0</v>
      </c>
      <c r="DH379" s="149">
        <f t="shared" si="1049"/>
        <v>0</v>
      </c>
      <c r="DI379" s="149">
        <f t="shared" si="1049"/>
        <v>0</v>
      </c>
      <c r="DJ379" s="149">
        <f t="shared" si="1049"/>
        <v>0</v>
      </c>
      <c r="DK379" s="149">
        <f t="shared" si="1049"/>
        <v>0</v>
      </c>
      <c r="DL379" s="149">
        <f t="shared" si="1050"/>
        <v>0</v>
      </c>
      <c r="DM379" s="149">
        <f t="shared" si="1050"/>
        <v>0</v>
      </c>
      <c r="DN379" s="149">
        <f t="shared" si="1050"/>
        <v>0</v>
      </c>
      <c r="DO379" s="149">
        <f t="shared" si="1050"/>
        <v>0</v>
      </c>
      <c r="DP379" s="149">
        <f t="shared" si="1050"/>
        <v>0</v>
      </c>
      <c r="DQ379" s="149">
        <f t="shared" si="1050"/>
        <v>0</v>
      </c>
      <c r="DR379" s="149">
        <f t="shared" si="1050"/>
        <v>0</v>
      </c>
      <c r="DS379" s="149">
        <f t="shared" si="1050"/>
        <v>0</v>
      </c>
      <c r="DT379" s="149">
        <f t="shared" si="1050"/>
        <v>0</v>
      </c>
      <c r="DU379" s="149">
        <f t="shared" si="1050"/>
        <v>0</v>
      </c>
      <c r="DV379" s="149">
        <f t="shared" si="1050"/>
        <v>0</v>
      </c>
      <c r="DW379" s="149">
        <f t="shared" si="1050"/>
        <v>0</v>
      </c>
      <c r="DX379" s="149">
        <f t="shared" si="1050"/>
        <v>0</v>
      </c>
      <c r="DY379" s="149">
        <f t="shared" si="1050"/>
        <v>0</v>
      </c>
      <c r="DZ379" s="149">
        <f t="shared" si="1050"/>
        <v>0</v>
      </c>
      <c r="EA379" s="149">
        <f t="shared" si="1050"/>
        <v>0</v>
      </c>
      <c r="EB379" s="149">
        <f t="shared" si="1055"/>
        <v>0</v>
      </c>
      <c r="EC379" s="149">
        <f t="shared" si="1055"/>
        <v>0</v>
      </c>
      <c r="ED379" s="149">
        <f t="shared" si="1055"/>
        <v>0</v>
      </c>
      <c r="EE379" s="149">
        <f t="shared" si="1055"/>
        <v>0</v>
      </c>
      <c r="EF379" s="149">
        <f t="shared" si="1055"/>
        <v>0</v>
      </c>
      <c r="EG379" s="149">
        <f t="shared" si="1055"/>
        <v>0</v>
      </c>
      <c r="EH379" s="149">
        <f t="shared" si="1055"/>
        <v>0</v>
      </c>
      <c r="EI379" s="149">
        <f t="shared" si="1055"/>
        <v>0</v>
      </c>
      <c r="EJ379" s="149">
        <f t="shared" si="1055"/>
        <v>0</v>
      </c>
      <c r="EK379" s="149">
        <f t="shared" si="1055"/>
        <v>0</v>
      </c>
      <c r="EL379" s="149">
        <f t="shared" si="1055"/>
        <v>0</v>
      </c>
      <c r="EM379" s="149">
        <f t="shared" si="1055"/>
        <v>0</v>
      </c>
      <c r="EN379" s="149">
        <f t="shared" si="1055"/>
        <v>0</v>
      </c>
      <c r="EO379" s="149">
        <f t="shared" si="1055"/>
        <v>0</v>
      </c>
      <c r="EP379" s="149">
        <f t="shared" si="1055"/>
        <v>0</v>
      </c>
      <c r="EQ379" s="149">
        <f t="shared" si="1055"/>
        <v>0</v>
      </c>
      <c r="ER379" s="149">
        <f t="shared" si="1051"/>
        <v>0</v>
      </c>
      <c r="ES379" s="149">
        <f t="shared" si="1051"/>
        <v>0</v>
      </c>
      <c r="ET379" s="149">
        <f t="shared" si="1051"/>
        <v>0</v>
      </c>
      <c r="EU379" s="149">
        <f t="shared" si="1051"/>
        <v>0</v>
      </c>
      <c r="EV379" s="149">
        <f t="shared" si="1051"/>
        <v>0</v>
      </c>
      <c r="EW379" s="149">
        <f t="shared" si="1051"/>
        <v>0</v>
      </c>
      <c r="EX379" s="149">
        <f t="shared" si="1051"/>
        <v>0</v>
      </c>
      <c r="EY379" s="149">
        <f t="shared" si="1051"/>
        <v>0</v>
      </c>
      <c r="EZ379" s="149">
        <f t="shared" si="1051"/>
        <v>0</v>
      </c>
      <c r="FA379" s="149">
        <f t="shared" si="1051"/>
        <v>0</v>
      </c>
      <c r="FB379" s="149">
        <f t="shared" si="1051"/>
        <v>0</v>
      </c>
    </row>
    <row r="380" spans="3:158" ht="11.25" hidden="1" customHeight="1" x14ac:dyDescent="0.2">
      <c r="C380" s="148">
        <f t="shared" si="1045"/>
        <v>23</v>
      </c>
      <c r="E380" s="198">
        <f t="shared" si="1046"/>
        <v>44074</v>
      </c>
      <c r="F380" s="151">
        <f t="shared" si="1032"/>
        <v>44651</v>
      </c>
      <c r="G380" s="149">
        <v>0</v>
      </c>
      <c r="H380" s="149">
        <f t="shared" si="1033"/>
        <v>0</v>
      </c>
      <c r="Q380" s="149">
        <f t="shared" si="1034"/>
        <v>0</v>
      </c>
      <c r="T380" s="149">
        <f t="shared" si="1044"/>
        <v>0</v>
      </c>
      <c r="U380" s="149">
        <f t="shared" si="1052"/>
        <v>0</v>
      </c>
      <c r="V380" s="149">
        <f t="shared" si="1052"/>
        <v>0</v>
      </c>
      <c r="W380" s="149">
        <f t="shared" si="1052"/>
        <v>0</v>
      </c>
      <c r="X380" s="149">
        <f t="shared" si="1052"/>
        <v>0</v>
      </c>
      <c r="Y380" s="149">
        <f t="shared" si="1052"/>
        <v>0</v>
      </c>
      <c r="Z380" s="149">
        <f t="shared" si="1052"/>
        <v>0</v>
      </c>
      <c r="AA380" s="149">
        <f t="shared" si="1052"/>
        <v>0</v>
      </c>
      <c r="AB380" s="149">
        <f t="shared" si="1052"/>
        <v>0</v>
      </c>
      <c r="AC380" s="149">
        <f t="shared" si="1052"/>
        <v>0</v>
      </c>
      <c r="AD380" s="149">
        <f t="shared" si="1052"/>
        <v>0</v>
      </c>
      <c r="AE380" s="149">
        <f t="shared" si="1052"/>
        <v>0</v>
      </c>
      <c r="AF380" s="149">
        <f t="shared" si="1052"/>
        <v>0</v>
      </c>
      <c r="AG380" s="149">
        <f t="shared" si="1052"/>
        <v>0</v>
      </c>
      <c r="AH380" s="149">
        <f t="shared" si="1052"/>
        <v>0</v>
      </c>
      <c r="AI380" s="149">
        <f t="shared" si="1052"/>
        <v>0</v>
      </c>
      <c r="AJ380" s="149">
        <f t="shared" si="1052"/>
        <v>0</v>
      </c>
      <c r="AK380" s="149">
        <f t="shared" si="1047"/>
        <v>0</v>
      </c>
      <c r="AL380" s="149">
        <f t="shared" si="1047"/>
        <v>0</v>
      </c>
      <c r="AM380" s="149">
        <f t="shared" si="1047"/>
        <v>0</v>
      </c>
      <c r="AN380" s="149">
        <f t="shared" si="1047"/>
        <v>0</v>
      </c>
      <c r="AO380" s="149">
        <f t="shared" si="1047"/>
        <v>0</v>
      </c>
      <c r="AP380" s="149">
        <f t="shared" si="1047"/>
        <v>0</v>
      </c>
      <c r="AQ380" s="149">
        <f t="shared" si="1047"/>
        <v>0</v>
      </c>
      <c r="AR380" s="149">
        <f t="shared" si="1047"/>
        <v>0</v>
      </c>
      <c r="AS380" s="149">
        <f t="shared" si="1047"/>
        <v>0</v>
      </c>
      <c r="AT380" s="149">
        <f t="shared" si="1047"/>
        <v>0</v>
      </c>
      <c r="AU380" s="149">
        <f t="shared" si="1047"/>
        <v>0</v>
      </c>
      <c r="AV380" s="149">
        <f t="shared" si="1047"/>
        <v>0</v>
      </c>
      <c r="AW380" s="149">
        <f t="shared" si="1047"/>
        <v>0</v>
      </c>
      <c r="AX380" s="149">
        <f t="shared" si="1047"/>
        <v>0</v>
      </c>
      <c r="AY380" s="149">
        <f t="shared" si="1047"/>
        <v>0</v>
      </c>
      <c r="AZ380" s="149">
        <f t="shared" si="1053"/>
        <v>0</v>
      </c>
      <c r="BA380" s="149">
        <f t="shared" si="1053"/>
        <v>0</v>
      </c>
      <c r="BB380" s="149">
        <f t="shared" si="1053"/>
        <v>0</v>
      </c>
      <c r="BC380" s="149">
        <f t="shared" si="1053"/>
        <v>0</v>
      </c>
      <c r="BD380" s="149">
        <f t="shared" si="1053"/>
        <v>0</v>
      </c>
      <c r="BE380" s="149">
        <f t="shared" si="1053"/>
        <v>0</v>
      </c>
      <c r="BF380" s="149">
        <f t="shared" si="1053"/>
        <v>0</v>
      </c>
      <c r="BG380" s="149">
        <f t="shared" si="1053"/>
        <v>0</v>
      </c>
      <c r="BH380" s="149">
        <f t="shared" si="1053"/>
        <v>0</v>
      </c>
      <c r="BI380" s="149">
        <f t="shared" si="1053"/>
        <v>0</v>
      </c>
      <c r="BJ380" s="149">
        <f t="shared" si="1053"/>
        <v>0</v>
      </c>
      <c r="BK380" s="149">
        <f t="shared" si="1053"/>
        <v>0</v>
      </c>
      <c r="BL380" s="149">
        <f t="shared" si="1053"/>
        <v>0</v>
      </c>
      <c r="BM380" s="149">
        <f t="shared" si="1053"/>
        <v>0</v>
      </c>
      <c r="BN380" s="149">
        <f t="shared" si="1053"/>
        <v>0</v>
      </c>
      <c r="BO380" s="149">
        <f t="shared" si="1053"/>
        <v>0</v>
      </c>
      <c r="BP380" s="149">
        <f t="shared" si="1048"/>
        <v>0</v>
      </c>
      <c r="BQ380" s="149">
        <f t="shared" si="1048"/>
        <v>0</v>
      </c>
      <c r="BR380" s="149">
        <f t="shared" si="1048"/>
        <v>0</v>
      </c>
      <c r="BS380" s="149">
        <f t="shared" si="1048"/>
        <v>0</v>
      </c>
      <c r="BT380" s="149">
        <f t="shared" si="1048"/>
        <v>0</v>
      </c>
      <c r="BU380" s="149">
        <f t="shared" si="1048"/>
        <v>0</v>
      </c>
      <c r="BV380" s="149">
        <f t="shared" si="1048"/>
        <v>0</v>
      </c>
      <c r="BW380" s="149">
        <f t="shared" si="1048"/>
        <v>0</v>
      </c>
      <c r="BX380" s="149">
        <f t="shared" si="1048"/>
        <v>0</v>
      </c>
      <c r="BY380" s="149">
        <f t="shared" si="1048"/>
        <v>0</v>
      </c>
      <c r="BZ380" s="149">
        <f t="shared" si="1048"/>
        <v>0</v>
      </c>
      <c r="CA380" s="149">
        <f t="shared" si="1048"/>
        <v>0</v>
      </c>
      <c r="CB380" s="149">
        <f t="shared" si="1048"/>
        <v>0</v>
      </c>
      <c r="CC380" s="149">
        <f t="shared" si="1048"/>
        <v>0</v>
      </c>
      <c r="CD380" s="149">
        <f t="shared" si="1048"/>
        <v>0</v>
      </c>
      <c r="CE380" s="149">
        <f t="shared" si="1048"/>
        <v>0</v>
      </c>
      <c r="CF380" s="149">
        <f t="shared" si="1054"/>
        <v>0</v>
      </c>
      <c r="CG380" s="149">
        <f t="shared" si="1054"/>
        <v>0</v>
      </c>
      <c r="CH380" s="149">
        <f t="shared" si="1054"/>
        <v>0</v>
      </c>
      <c r="CI380" s="149">
        <f t="shared" si="1054"/>
        <v>0</v>
      </c>
      <c r="CJ380" s="149">
        <f t="shared" si="1054"/>
        <v>0</v>
      </c>
      <c r="CK380" s="149">
        <f t="shared" si="1054"/>
        <v>0</v>
      </c>
      <c r="CL380" s="149">
        <f t="shared" si="1054"/>
        <v>0</v>
      </c>
      <c r="CM380" s="149">
        <f t="shared" si="1054"/>
        <v>0</v>
      </c>
      <c r="CN380" s="149">
        <f t="shared" si="1054"/>
        <v>0</v>
      </c>
      <c r="CO380" s="149">
        <f t="shared" si="1054"/>
        <v>0</v>
      </c>
      <c r="CP380" s="149">
        <f t="shared" si="1054"/>
        <v>0</v>
      </c>
      <c r="CQ380" s="149">
        <f t="shared" si="1054"/>
        <v>0</v>
      </c>
      <c r="CR380" s="149">
        <f t="shared" si="1054"/>
        <v>0</v>
      </c>
      <c r="CS380" s="149">
        <f t="shared" si="1054"/>
        <v>0</v>
      </c>
      <c r="CT380" s="149">
        <f t="shared" si="1054"/>
        <v>0</v>
      </c>
      <c r="CU380" s="149">
        <f t="shared" si="1054"/>
        <v>0</v>
      </c>
      <c r="CV380" s="149">
        <f t="shared" si="1049"/>
        <v>0</v>
      </c>
      <c r="CW380" s="149">
        <f t="shared" si="1049"/>
        <v>0</v>
      </c>
      <c r="CX380" s="149">
        <f t="shared" si="1049"/>
        <v>0</v>
      </c>
      <c r="CY380" s="149">
        <f t="shared" si="1049"/>
        <v>0</v>
      </c>
      <c r="CZ380" s="149">
        <f t="shared" si="1049"/>
        <v>0</v>
      </c>
      <c r="DA380" s="149">
        <f t="shared" si="1049"/>
        <v>0</v>
      </c>
      <c r="DB380" s="149">
        <f t="shared" si="1049"/>
        <v>0</v>
      </c>
      <c r="DC380" s="149">
        <f t="shared" si="1049"/>
        <v>0</v>
      </c>
      <c r="DD380" s="149">
        <f t="shared" si="1049"/>
        <v>0</v>
      </c>
      <c r="DE380" s="149">
        <f t="shared" si="1049"/>
        <v>0</v>
      </c>
      <c r="DF380" s="149">
        <f t="shared" si="1049"/>
        <v>0</v>
      </c>
      <c r="DG380" s="149">
        <f t="shared" si="1049"/>
        <v>0</v>
      </c>
      <c r="DH380" s="149">
        <f t="shared" si="1049"/>
        <v>0</v>
      </c>
      <c r="DI380" s="149">
        <f t="shared" si="1049"/>
        <v>0</v>
      </c>
      <c r="DJ380" s="149">
        <f t="shared" si="1049"/>
        <v>0</v>
      </c>
      <c r="DK380" s="149">
        <f t="shared" si="1049"/>
        <v>0</v>
      </c>
      <c r="DL380" s="149">
        <f t="shared" si="1050"/>
        <v>0</v>
      </c>
      <c r="DM380" s="149">
        <f t="shared" si="1050"/>
        <v>0</v>
      </c>
      <c r="DN380" s="149">
        <f t="shared" si="1050"/>
        <v>0</v>
      </c>
      <c r="DO380" s="149">
        <f t="shared" si="1050"/>
        <v>0</v>
      </c>
      <c r="DP380" s="149">
        <f t="shared" si="1050"/>
        <v>0</v>
      </c>
      <c r="DQ380" s="149">
        <f t="shared" si="1050"/>
        <v>0</v>
      </c>
      <c r="DR380" s="149">
        <f t="shared" si="1050"/>
        <v>0</v>
      </c>
      <c r="DS380" s="149">
        <f t="shared" si="1050"/>
        <v>0</v>
      </c>
      <c r="DT380" s="149">
        <f t="shared" si="1050"/>
        <v>0</v>
      </c>
      <c r="DU380" s="149">
        <f t="shared" si="1050"/>
        <v>0</v>
      </c>
      <c r="DV380" s="149">
        <f t="shared" si="1050"/>
        <v>0</v>
      </c>
      <c r="DW380" s="149">
        <f t="shared" si="1050"/>
        <v>0</v>
      </c>
      <c r="DX380" s="149">
        <f t="shared" si="1050"/>
        <v>0</v>
      </c>
      <c r="DY380" s="149">
        <f t="shared" si="1050"/>
        <v>0</v>
      </c>
      <c r="DZ380" s="149">
        <f t="shared" si="1050"/>
        <v>0</v>
      </c>
      <c r="EA380" s="149">
        <f t="shared" si="1050"/>
        <v>0</v>
      </c>
      <c r="EB380" s="149">
        <f t="shared" si="1055"/>
        <v>0</v>
      </c>
      <c r="EC380" s="149">
        <f t="shared" si="1055"/>
        <v>0</v>
      </c>
      <c r="ED380" s="149">
        <f t="shared" si="1055"/>
        <v>0</v>
      </c>
      <c r="EE380" s="149">
        <f t="shared" si="1055"/>
        <v>0</v>
      </c>
      <c r="EF380" s="149">
        <f t="shared" si="1055"/>
        <v>0</v>
      </c>
      <c r="EG380" s="149">
        <f t="shared" si="1055"/>
        <v>0</v>
      </c>
      <c r="EH380" s="149">
        <f t="shared" si="1055"/>
        <v>0</v>
      </c>
      <c r="EI380" s="149">
        <f t="shared" si="1055"/>
        <v>0</v>
      </c>
      <c r="EJ380" s="149">
        <f t="shared" si="1055"/>
        <v>0</v>
      </c>
      <c r="EK380" s="149">
        <f t="shared" si="1055"/>
        <v>0</v>
      </c>
      <c r="EL380" s="149">
        <f t="shared" si="1055"/>
        <v>0</v>
      </c>
      <c r="EM380" s="149">
        <f t="shared" si="1055"/>
        <v>0</v>
      </c>
      <c r="EN380" s="149">
        <f t="shared" si="1055"/>
        <v>0</v>
      </c>
      <c r="EO380" s="149">
        <f t="shared" si="1055"/>
        <v>0</v>
      </c>
      <c r="EP380" s="149">
        <f t="shared" si="1055"/>
        <v>0</v>
      </c>
      <c r="EQ380" s="149">
        <f t="shared" si="1055"/>
        <v>0</v>
      </c>
      <c r="ER380" s="149">
        <f t="shared" si="1051"/>
        <v>0</v>
      </c>
      <c r="ES380" s="149">
        <f t="shared" si="1051"/>
        <v>0</v>
      </c>
      <c r="ET380" s="149">
        <f t="shared" si="1051"/>
        <v>0</v>
      </c>
      <c r="EU380" s="149">
        <f t="shared" si="1051"/>
        <v>0</v>
      </c>
      <c r="EV380" s="149">
        <f t="shared" si="1051"/>
        <v>0</v>
      </c>
      <c r="EW380" s="149">
        <f t="shared" si="1051"/>
        <v>0</v>
      </c>
      <c r="EX380" s="149">
        <f t="shared" si="1051"/>
        <v>0</v>
      </c>
      <c r="EY380" s="149">
        <f t="shared" si="1051"/>
        <v>0</v>
      </c>
      <c r="EZ380" s="149">
        <f t="shared" si="1051"/>
        <v>0</v>
      </c>
      <c r="FA380" s="149">
        <f t="shared" si="1051"/>
        <v>0</v>
      </c>
      <c r="FB380" s="149">
        <f t="shared" si="1051"/>
        <v>0</v>
      </c>
    </row>
    <row r="381" spans="3:158" ht="11.25" hidden="1" customHeight="1" x14ac:dyDescent="0.2">
      <c r="C381" s="148">
        <f t="shared" si="1045"/>
        <v>24</v>
      </c>
      <c r="E381" s="198">
        <f t="shared" si="1046"/>
        <v>44104</v>
      </c>
      <c r="F381" s="151">
        <f t="shared" si="1032"/>
        <v>44681</v>
      </c>
      <c r="G381" s="149">
        <v>0</v>
      </c>
      <c r="H381" s="149">
        <f t="shared" si="1033"/>
        <v>0</v>
      </c>
      <c r="Q381" s="149">
        <f t="shared" si="1034"/>
        <v>0</v>
      </c>
      <c r="T381" s="149">
        <f t="shared" si="1044"/>
        <v>0</v>
      </c>
      <c r="U381" s="149">
        <f t="shared" si="1052"/>
        <v>0</v>
      </c>
      <c r="V381" s="149">
        <f t="shared" si="1052"/>
        <v>0</v>
      </c>
      <c r="W381" s="149">
        <f t="shared" si="1052"/>
        <v>0</v>
      </c>
      <c r="X381" s="149">
        <f t="shared" si="1052"/>
        <v>0</v>
      </c>
      <c r="Y381" s="149">
        <f t="shared" si="1052"/>
        <v>0</v>
      </c>
      <c r="Z381" s="149">
        <f t="shared" si="1052"/>
        <v>0</v>
      </c>
      <c r="AA381" s="149">
        <f t="shared" si="1052"/>
        <v>0</v>
      </c>
      <c r="AB381" s="149">
        <f t="shared" si="1052"/>
        <v>0</v>
      </c>
      <c r="AC381" s="149">
        <f t="shared" si="1052"/>
        <v>0</v>
      </c>
      <c r="AD381" s="149">
        <f t="shared" si="1052"/>
        <v>0</v>
      </c>
      <c r="AE381" s="149">
        <f t="shared" si="1052"/>
        <v>0</v>
      </c>
      <c r="AF381" s="149">
        <f t="shared" si="1052"/>
        <v>0</v>
      </c>
      <c r="AG381" s="149">
        <f t="shared" si="1052"/>
        <v>0</v>
      </c>
      <c r="AH381" s="149">
        <f t="shared" si="1052"/>
        <v>0</v>
      </c>
      <c r="AI381" s="149">
        <f t="shared" si="1052"/>
        <v>0</v>
      </c>
      <c r="AJ381" s="149">
        <f t="shared" si="1052"/>
        <v>0</v>
      </c>
      <c r="AK381" s="149">
        <f t="shared" si="1047"/>
        <v>0</v>
      </c>
      <c r="AL381" s="149">
        <f t="shared" si="1047"/>
        <v>0</v>
      </c>
      <c r="AM381" s="149">
        <f t="shared" si="1047"/>
        <v>0</v>
      </c>
      <c r="AN381" s="149">
        <f t="shared" si="1047"/>
        <v>0</v>
      </c>
      <c r="AO381" s="149">
        <f t="shared" si="1047"/>
        <v>0</v>
      </c>
      <c r="AP381" s="149">
        <f t="shared" si="1047"/>
        <v>0</v>
      </c>
      <c r="AQ381" s="149">
        <f t="shared" si="1047"/>
        <v>0</v>
      </c>
      <c r="AR381" s="149">
        <f t="shared" si="1047"/>
        <v>0</v>
      </c>
      <c r="AS381" s="149">
        <f t="shared" si="1047"/>
        <v>0</v>
      </c>
      <c r="AT381" s="149">
        <f t="shared" si="1047"/>
        <v>0</v>
      </c>
      <c r="AU381" s="149">
        <f t="shared" si="1047"/>
        <v>0</v>
      </c>
      <c r="AV381" s="149">
        <f t="shared" si="1047"/>
        <v>0</v>
      </c>
      <c r="AW381" s="149">
        <f t="shared" si="1047"/>
        <v>0</v>
      </c>
      <c r="AX381" s="149">
        <f t="shared" si="1047"/>
        <v>0</v>
      </c>
      <c r="AY381" s="149">
        <f t="shared" si="1047"/>
        <v>0</v>
      </c>
      <c r="AZ381" s="149">
        <f t="shared" si="1053"/>
        <v>0</v>
      </c>
      <c r="BA381" s="149">
        <f t="shared" si="1053"/>
        <v>0</v>
      </c>
      <c r="BB381" s="149">
        <f t="shared" si="1053"/>
        <v>0</v>
      </c>
      <c r="BC381" s="149">
        <f t="shared" si="1053"/>
        <v>0</v>
      </c>
      <c r="BD381" s="149">
        <f t="shared" si="1053"/>
        <v>0</v>
      </c>
      <c r="BE381" s="149">
        <f t="shared" si="1053"/>
        <v>0</v>
      </c>
      <c r="BF381" s="149">
        <f t="shared" si="1053"/>
        <v>0</v>
      </c>
      <c r="BG381" s="149">
        <f t="shared" si="1053"/>
        <v>0</v>
      </c>
      <c r="BH381" s="149">
        <f t="shared" si="1053"/>
        <v>0</v>
      </c>
      <c r="BI381" s="149">
        <f t="shared" si="1053"/>
        <v>0</v>
      </c>
      <c r="BJ381" s="149">
        <f t="shared" si="1053"/>
        <v>0</v>
      </c>
      <c r="BK381" s="149">
        <f t="shared" si="1053"/>
        <v>0</v>
      </c>
      <c r="BL381" s="149">
        <f t="shared" si="1053"/>
        <v>0</v>
      </c>
      <c r="BM381" s="149">
        <f t="shared" si="1053"/>
        <v>0</v>
      </c>
      <c r="BN381" s="149">
        <f t="shared" si="1053"/>
        <v>0</v>
      </c>
      <c r="BO381" s="149">
        <f t="shared" si="1053"/>
        <v>0</v>
      </c>
      <c r="BP381" s="149">
        <f t="shared" si="1048"/>
        <v>0</v>
      </c>
      <c r="BQ381" s="149">
        <f t="shared" si="1048"/>
        <v>0</v>
      </c>
      <c r="BR381" s="149">
        <f t="shared" si="1048"/>
        <v>0</v>
      </c>
      <c r="BS381" s="149">
        <f t="shared" si="1048"/>
        <v>0</v>
      </c>
      <c r="BT381" s="149">
        <f t="shared" si="1048"/>
        <v>0</v>
      </c>
      <c r="BU381" s="149">
        <f t="shared" si="1048"/>
        <v>0</v>
      </c>
      <c r="BV381" s="149">
        <f t="shared" si="1048"/>
        <v>0</v>
      </c>
      <c r="BW381" s="149">
        <f t="shared" si="1048"/>
        <v>0</v>
      </c>
      <c r="BX381" s="149">
        <f t="shared" si="1048"/>
        <v>0</v>
      </c>
      <c r="BY381" s="149">
        <f t="shared" si="1048"/>
        <v>0</v>
      </c>
      <c r="BZ381" s="149">
        <f t="shared" si="1048"/>
        <v>0</v>
      </c>
      <c r="CA381" s="149">
        <f t="shared" si="1048"/>
        <v>0</v>
      </c>
      <c r="CB381" s="149">
        <f t="shared" si="1048"/>
        <v>0</v>
      </c>
      <c r="CC381" s="149">
        <f t="shared" si="1048"/>
        <v>0</v>
      </c>
      <c r="CD381" s="149">
        <f t="shared" si="1048"/>
        <v>0</v>
      </c>
      <c r="CE381" s="149">
        <f t="shared" si="1048"/>
        <v>0</v>
      </c>
      <c r="CF381" s="149">
        <f t="shared" si="1054"/>
        <v>0</v>
      </c>
      <c r="CG381" s="149">
        <f t="shared" si="1054"/>
        <v>0</v>
      </c>
      <c r="CH381" s="149">
        <f t="shared" si="1054"/>
        <v>0</v>
      </c>
      <c r="CI381" s="149">
        <f t="shared" si="1054"/>
        <v>0</v>
      </c>
      <c r="CJ381" s="149">
        <f t="shared" si="1054"/>
        <v>0</v>
      </c>
      <c r="CK381" s="149">
        <f t="shared" si="1054"/>
        <v>0</v>
      </c>
      <c r="CL381" s="149">
        <f t="shared" si="1054"/>
        <v>0</v>
      </c>
      <c r="CM381" s="149">
        <f t="shared" si="1054"/>
        <v>0</v>
      </c>
      <c r="CN381" s="149">
        <f t="shared" si="1054"/>
        <v>0</v>
      </c>
      <c r="CO381" s="149">
        <f t="shared" si="1054"/>
        <v>0</v>
      </c>
      <c r="CP381" s="149">
        <f t="shared" si="1054"/>
        <v>0</v>
      </c>
      <c r="CQ381" s="149">
        <f t="shared" si="1054"/>
        <v>0</v>
      </c>
      <c r="CR381" s="149">
        <f t="shared" si="1054"/>
        <v>0</v>
      </c>
      <c r="CS381" s="149">
        <f t="shared" si="1054"/>
        <v>0</v>
      </c>
      <c r="CT381" s="149">
        <f t="shared" si="1054"/>
        <v>0</v>
      </c>
      <c r="CU381" s="149">
        <f t="shared" si="1054"/>
        <v>0</v>
      </c>
      <c r="CV381" s="149">
        <f t="shared" si="1049"/>
        <v>0</v>
      </c>
      <c r="CW381" s="149">
        <f t="shared" si="1049"/>
        <v>0</v>
      </c>
      <c r="CX381" s="149">
        <f t="shared" si="1049"/>
        <v>0</v>
      </c>
      <c r="CY381" s="149">
        <f t="shared" si="1049"/>
        <v>0</v>
      </c>
      <c r="CZ381" s="149">
        <f t="shared" si="1049"/>
        <v>0</v>
      </c>
      <c r="DA381" s="149">
        <f t="shared" si="1049"/>
        <v>0</v>
      </c>
      <c r="DB381" s="149">
        <f t="shared" si="1049"/>
        <v>0</v>
      </c>
      <c r="DC381" s="149">
        <f t="shared" si="1049"/>
        <v>0</v>
      </c>
      <c r="DD381" s="149">
        <f t="shared" si="1049"/>
        <v>0</v>
      </c>
      <c r="DE381" s="149">
        <f t="shared" si="1049"/>
        <v>0</v>
      </c>
      <c r="DF381" s="149">
        <f t="shared" si="1049"/>
        <v>0</v>
      </c>
      <c r="DG381" s="149">
        <f t="shared" si="1049"/>
        <v>0</v>
      </c>
      <c r="DH381" s="149">
        <f t="shared" si="1049"/>
        <v>0</v>
      </c>
      <c r="DI381" s="149">
        <f t="shared" si="1049"/>
        <v>0</v>
      </c>
      <c r="DJ381" s="149">
        <f t="shared" si="1049"/>
        <v>0</v>
      </c>
      <c r="DK381" s="149">
        <f t="shared" si="1049"/>
        <v>0</v>
      </c>
      <c r="DL381" s="149">
        <f t="shared" si="1050"/>
        <v>0</v>
      </c>
      <c r="DM381" s="149">
        <f t="shared" si="1050"/>
        <v>0</v>
      </c>
      <c r="DN381" s="149">
        <f t="shared" si="1050"/>
        <v>0</v>
      </c>
      <c r="DO381" s="149">
        <f t="shared" si="1050"/>
        <v>0</v>
      </c>
      <c r="DP381" s="149">
        <f t="shared" si="1050"/>
        <v>0</v>
      </c>
      <c r="DQ381" s="149">
        <f t="shared" si="1050"/>
        <v>0</v>
      </c>
      <c r="DR381" s="149">
        <f t="shared" si="1050"/>
        <v>0</v>
      </c>
      <c r="DS381" s="149">
        <f t="shared" si="1050"/>
        <v>0</v>
      </c>
      <c r="DT381" s="149">
        <f t="shared" si="1050"/>
        <v>0</v>
      </c>
      <c r="DU381" s="149">
        <f t="shared" si="1050"/>
        <v>0</v>
      </c>
      <c r="DV381" s="149">
        <f t="shared" si="1050"/>
        <v>0</v>
      </c>
      <c r="DW381" s="149">
        <f t="shared" si="1050"/>
        <v>0</v>
      </c>
      <c r="DX381" s="149">
        <f t="shared" si="1050"/>
        <v>0</v>
      </c>
      <c r="DY381" s="149">
        <f t="shared" si="1050"/>
        <v>0</v>
      </c>
      <c r="DZ381" s="149">
        <f t="shared" si="1050"/>
        <v>0</v>
      </c>
      <c r="EA381" s="149">
        <f t="shared" si="1050"/>
        <v>0</v>
      </c>
      <c r="EB381" s="149">
        <f t="shared" si="1055"/>
        <v>0</v>
      </c>
      <c r="EC381" s="149">
        <f t="shared" si="1055"/>
        <v>0</v>
      </c>
      <c r="ED381" s="149">
        <f t="shared" si="1055"/>
        <v>0</v>
      </c>
      <c r="EE381" s="149">
        <f t="shared" si="1055"/>
        <v>0</v>
      </c>
      <c r="EF381" s="149">
        <f t="shared" si="1055"/>
        <v>0</v>
      </c>
      <c r="EG381" s="149">
        <f t="shared" si="1055"/>
        <v>0</v>
      </c>
      <c r="EH381" s="149">
        <f t="shared" si="1055"/>
        <v>0</v>
      </c>
      <c r="EI381" s="149">
        <f t="shared" si="1055"/>
        <v>0</v>
      </c>
      <c r="EJ381" s="149">
        <f t="shared" si="1055"/>
        <v>0</v>
      </c>
      <c r="EK381" s="149">
        <f t="shared" si="1055"/>
        <v>0</v>
      </c>
      <c r="EL381" s="149">
        <f t="shared" si="1055"/>
        <v>0</v>
      </c>
      <c r="EM381" s="149">
        <f t="shared" si="1055"/>
        <v>0</v>
      </c>
      <c r="EN381" s="149">
        <f t="shared" si="1055"/>
        <v>0</v>
      </c>
      <c r="EO381" s="149">
        <f t="shared" si="1055"/>
        <v>0</v>
      </c>
      <c r="EP381" s="149">
        <f t="shared" si="1055"/>
        <v>0</v>
      </c>
      <c r="EQ381" s="149">
        <f t="shared" si="1055"/>
        <v>0</v>
      </c>
      <c r="ER381" s="149">
        <f t="shared" si="1051"/>
        <v>0</v>
      </c>
      <c r="ES381" s="149">
        <f t="shared" si="1051"/>
        <v>0</v>
      </c>
      <c r="ET381" s="149">
        <f t="shared" si="1051"/>
        <v>0</v>
      </c>
      <c r="EU381" s="149">
        <f t="shared" si="1051"/>
        <v>0</v>
      </c>
      <c r="EV381" s="149">
        <f t="shared" si="1051"/>
        <v>0</v>
      </c>
      <c r="EW381" s="149">
        <f t="shared" si="1051"/>
        <v>0</v>
      </c>
      <c r="EX381" s="149">
        <f t="shared" si="1051"/>
        <v>0</v>
      </c>
      <c r="EY381" s="149">
        <f t="shared" si="1051"/>
        <v>0</v>
      </c>
      <c r="EZ381" s="149">
        <f t="shared" si="1051"/>
        <v>0</v>
      </c>
      <c r="FA381" s="149">
        <f t="shared" si="1051"/>
        <v>0</v>
      </c>
      <c r="FB381" s="149">
        <f t="shared" si="1051"/>
        <v>0</v>
      </c>
    </row>
    <row r="382" spans="3:158" ht="11.25" hidden="1" customHeight="1" x14ac:dyDescent="0.2">
      <c r="C382" s="148">
        <f t="shared" si="1045"/>
        <v>25</v>
      </c>
      <c r="E382" s="198">
        <f t="shared" si="1046"/>
        <v>44135</v>
      </c>
      <c r="F382" s="151">
        <f t="shared" si="1032"/>
        <v>44712</v>
      </c>
      <c r="G382" s="149">
        <v>0</v>
      </c>
      <c r="H382" s="149">
        <f t="shared" si="1033"/>
        <v>0</v>
      </c>
      <c r="Q382" s="149">
        <f t="shared" si="1034"/>
        <v>0</v>
      </c>
      <c r="T382" s="149">
        <f t="shared" si="1044"/>
        <v>0</v>
      </c>
      <c r="U382" s="149">
        <f t="shared" si="1052"/>
        <v>0</v>
      </c>
      <c r="V382" s="149">
        <f t="shared" si="1052"/>
        <v>0</v>
      </c>
      <c r="W382" s="149">
        <f t="shared" si="1052"/>
        <v>0</v>
      </c>
      <c r="X382" s="149">
        <f t="shared" si="1052"/>
        <v>0</v>
      </c>
      <c r="Y382" s="149">
        <f t="shared" si="1052"/>
        <v>0</v>
      </c>
      <c r="Z382" s="149">
        <f t="shared" si="1052"/>
        <v>0</v>
      </c>
      <c r="AA382" s="149">
        <f t="shared" si="1052"/>
        <v>0</v>
      </c>
      <c r="AB382" s="149">
        <f t="shared" si="1052"/>
        <v>0</v>
      </c>
      <c r="AC382" s="149">
        <f t="shared" si="1052"/>
        <v>0</v>
      </c>
      <c r="AD382" s="149">
        <f t="shared" si="1052"/>
        <v>0</v>
      </c>
      <c r="AE382" s="149">
        <f t="shared" si="1052"/>
        <v>0</v>
      </c>
      <c r="AF382" s="149">
        <f t="shared" si="1052"/>
        <v>0</v>
      </c>
      <c r="AG382" s="149">
        <f t="shared" si="1052"/>
        <v>0</v>
      </c>
      <c r="AH382" s="149">
        <f t="shared" si="1052"/>
        <v>0</v>
      </c>
      <c r="AI382" s="149">
        <f t="shared" si="1052"/>
        <v>0</v>
      </c>
      <c r="AJ382" s="149">
        <f t="shared" si="1052"/>
        <v>0</v>
      </c>
      <c r="AK382" s="149">
        <f t="shared" si="1047"/>
        <v>0</v>
      </c>
      <c r="AL382" s="149">
        <f t="shared" si="1047"/>
        <v>0</v>
      </c>
      <c r="AM382" s="149">
        <f t="shared" si="1047"/>
        <v>0</v>
      </c>
      <c r="AN382" s="149">
        <f t="shared" si="1047"/>
        <v>0</v>
      </c>
      <c r="AO382" s="149">
        <f t="shared" si="1047"/>
        <v>0</v>
      </c>
      <c r="AP382" s="149">
        <f t="shared" si="1047"/>
        <v>0</v>
      </c>
      <c r="AQ382" s="149">
        <f t="shared" si="1047"/>
        <v>0</v>
      </c>
      <c r="AR382" s="149">
        <f t="shared" si="1047"/>
        <v>0</v>
      </c>
      <c r="AS382" s="149">
        <f t="shared" si="1047"/>
        <v>0</v>
      </c>
      <c r="AT382" s="149">
        <f t="shared" si="1047"/>
        <v>0</v>
      </c>
      <c r="AU382" s="149">
        <f t="shared" si="1047"/>
        <v>0</v>
      </c>
      <c r="AV382" s="149">
        <f t="shared" si="1047"/>
        <v>0</v>
      </c>
      <c r="AW382" s="149">
        <f t="shared" si="1047"/>
        <v>0</v>
      </c>
      <c r="AX382" s="149">
        <f t="shared" si="1047"/>
        <v>0</v>
      </c>
      <c r="AY382" s="149">
        <f t="shared" si="1047"/>
        <v>0</v>
      </c>
      <c r="AZ382" s="149">
        <f t="shared" si="1053"/>
        <v>0</v>
      </c>
      <c r="BA382" s="149">
        <f t="shared" si="1053"/>
        <v>0</v>
      </c>
      <c r="BB382" s="149">
        <f t="shared" si="1053"/>
        <v>0</v>
      </c>
      <c r="BC382" s="149">
        <f t="shared" si="1053"/>
        <v>0</v>
      </c>
      <c r="BD382" s="149">
        <f t="shared" si="1053"/>
        <v>0</v>
      </c>
      <c r="BE382" s="149">
        <f t="shared" si="1053"/>
        <v>0</v>
      </c>
      <c r="BF382" s="149">
        <f t="shared" si="1053"/>
        <v>0</v>
      </c>
      <c r="BG382" s="149">
        <f t="shared" si="1053"/>
        <v>0</v>
      </c>
      <c r="BH382" s="149">
        <f t="shared" si="1053"/>
        <v>0</v>
      </c>
      <c r="BI382" s="149">
        <f t="shared" si="1053"/>
        <v>0</v>
      </c>
      <c r="BJ382" s="149">
        <f t="shared" si="1053"/>
        <v>0</v>
      </c>
      <c r="BK382" s="149">
        <f t="shared" si="1053"/>
        <v>0</v>
      </c>
      <c r="BL382" s="149">
        <f t="shared" si="1053"/>
        <v>0</v>
      </c>
      <c r="BM382" s="149">
        <f t="shared" si="1053"/>
        <v>0</v>
      </c>
      <c r="BN382" s="149">
        <f t="shared" si="1053"/>
        <v>0</v>
      </c>
      <c r="BO382" s="149">
        <f t="shared" si="1053"/>
        <v>0</v>
      </c>
      <c r="BP382" s="149">
        <f t="shared" si="1048"/>
        <v>0</v>
      </c>
      <c r="BQ382" s="149">
        <f t="shared" si="1048"/>
        <v>0</v>
      </c>
      <c r="BR382" s="149">
        <f t="shared" si="1048"/>
        <v>0</v>
      </c>
      <c r="BS382" s="149">
        <f t="shared" si="1048"/>
        <v>0</v>
      </c>
      <c r="BT382" s="149">
        <f t="shared" si="1048"/>
        <v>0</v>
      </c>
      <c r="BU382" s="149">
        <f t="shared" si="1048"/>
        <v>0</v>
      </c>
      <c r="BV382" s="149">
        <f t="shared" si="1048"/>
        <v>0</v>
      </c>
      <c r="BW382" s="149">
        <f t="shared" si="1048"/>
        <v>0</v>
      </c>
      <c r="BX382" s="149">
        <f t="shared" si="1048"/>
        <v>0</v>
      </c>
      <c r="BY382" s="149">
        <f t="shared" si="1048"/>
        <v>0</v>
      </c>
      <c r="BZ382" s="149">
        <f t="shared" si="1048"/>
        <v>0</v>
      </c>
      <c r="CA382" s="149">
        <f t="shared" si="1048"/>
        <v>0</v>
      </c>
      <c r="CB382" s="149">
        <f t="shared" si="1048"/>
        <v>0</v>
      </c>
      <c r="CC382" s="149">
        <f t="shared" si="1048"/>
        <v>0</v>
      </c>
      <c r="CD382" s="149">
        <f t="shared" si="1048"/>
        <v>0</v>
      </c>
      <c r="CE382" s="149">
        <f t="shared" si="1048"/>
        <v>0</v>
      </c>
      <c r="CF382" s="149">
        <f t="shared" si="1054"/>
        <v>0</v>
      </c>
      <c r="CG382" s="149">
        <f t="shared" si="1054"/>
        <v>0</v>
      </c>
      <c r="CH382" s="149">
        <f t="shared" si="1054"/>
        <v>0</v>
      </c>
      <c r="CI382" s="149">
        <f t="shared" si="1054"/>
        <v>0</v>
      </c>
      <c r="CJ382" s="149">
        <f t="shared" si="1054"/>
        <v>0</v>
      </c>
      <c r="CK382" s="149">
        <f t="shared" si="1054"/>
        <v>0</v>
      </c>
      <c r="CL382" s="149">
        <f t="shared" si="1054"/>
        <v>0</v>
      </c>
      <c r="CM382" s="149">
        <f t="shared" si="1054"/>
        <v>0</v>
      </c>
      <c r="CN382" s="149">
        <f t="shared" si="1054"/>
        <v>0</v>
      </c>
      <c r="CO382" s="149">
        <f t="shared" si="1054"/>
        <v>0</v>
      </c>
      <c r="CP382" s="149">
        <f t="shared" si="1054"/>
        <v>0</v>
      </c>
      <c r="CQ382" s="149">
        <f t="shared" si="1054"/>
        <v>0</v>
      </c>
      <c r="CR382" s="149">
        <f t="shared" si="1054"/>
        <v>0</v>
      </c>
      <c r="CS382" s="149">
        <f t="shared" si="1054"/>
        <v>0</v>
      </c>
      <c r="CT382" s="149">
        <f t="shared" si="1054"/>
        <v>0</v>
      </c>
      <c r="CU382" s="149">
        <f t="shared" si="1054"/>
        <v>0</v>
      </c>
      <c r="CV382" s="149">
        <f t="shared" si="1049"/>
        <v>0</v>
      </c>
      <c r="CW382" s="149">
        <f t="shared" si="1049"/>
        <v>0</v>
      </c>
      <c r="CX382" s="149">
        <f t="shared" si="1049"/>
        <v>0</v>
      </c>
      <c r="CY382" s="149">
        <f t="shared" si="1049"/>
        <v>0</v>
      </c>
      <c r="CZ382" s="149">
        <f t="shared" si="1049"/>
        <v>0</v>
      </c>
      <c r="DA382" s="149">
        <f t="shared" si="1049"/>
        <v>0</v>
      </c>
      <c r="DB382" s="149">
        <f t="shared" si="1049"/>
        <v>0</v>
      </c>
      <c r="DC382" s="149">
        <f t="shared" si="1049"/>
        <v>0</v>
      </c>
      <c r="DD382" s="149">
        <f t="shared" si="1049"/>
        <v>0</v>
      </c>
      <c r="DE382" s="149">
        <f t="shared" si="1049"/>
        <v>0</v>
      </c>
      <c r="DF382" s="149">
        <f t="shared" si="1049"/>
        <v>0</v>
      </c>
      <c r="DG382" s="149">
        <f t="shared" si="1049"/>
        <v>0</v>
      </c>
      <c r="DH382" s="149">
        <f t="shared" si="1049"/>
        <v>0</v>
      </c>
      <c r="DI382" s="149">
        <f t="shared" si="1049"/>
        <v>0</v>
      </c>
      <c r="DJ382" s="149">
        <f t="shared" si="1049"/>
        <v>0</v>
      </c>
      <c r="DK382" s="149">
        <f t="shared" si="1049"/>
        <v>0</v>
      </c>
      <c r="DL382" s="149">
        <f t="shared" si="1050"/>
        <v>0</v>
      </c>
      <c r="DM382" s="149">
        <f t="shared" si="1050"/>
        <v>0</v>
      </c>
      <c r="DN382" s="149">
        <f t="shared" si="1050"/>
        <v>0</v>
      </c>
      <c r="DO382" s="149">
        <f t="shared" si="1050"/>
        <v>0</v>
      </c>
      <c r="DP382" s="149">
        <f t="shared" si="1050"/>
        <v>0</v>
      </c>
      <c r="DQ382" s="149">
        <f t="shared" si="1050"/>
        <v>0</v>
      </c>
      <c r="DR382" s="149">
        <f t="shared" si="1050"/>
        <v>0</v>
      </c>
      <c r="DS382" s="149">
        <f t="shared" si="1050"/>
        <v>0</v>
      </c>
      <c r="DT382" s="149">
        <f t="shared" si="1050"/>
        <v>0</v>
      </c>
      <c r="DU382" s="149">
        <f t="shared" si="1050"/>
        <v>0</v>
      </c>
      <c r="DV382" s="149">
        <f t="shared" si="1050"/>
        <v>0</v>
      </c>
      <c r="DW382" s="149">
        <f t="shared" si="1050"/>
        <v>0</v>
      </c>
      <c r="DX382" s="149">
        <f t="shared" si="1050"/>
        <v>0</v>
      </c>
      <c r="DY382" s="149">
        <f t="shared" si="1050"/>
        <v>0</v>
      </c>
      <c r="DZ382" s="149">
        <f t="shared" si="1050"/>
        <v>0</v>
      </c>
      <c r="EA382" s="149">
        <f t="shared" si="1050"/>
        <v>0</v>
      </c>
      <c r="EB382" s="149">
        <f t="shared" si="1055"/>
        <v>0</v>
      </c>
      <c r="EC382" s="149">
        <f t="shared" si="1055"/>
        <v>0</v>
      </c>
      <c r="ED382" s="149">
        <f t="shared" si="1055"/>
        <v>0</v>
      </c>
      <c r="EE382" s="149">
        <f t="shared" si="1055"/>
        <v>0</v>
      </c>
      <c r="EF382" s="149">
        <f t="shared" si="1055"/>
        <v>0</v>
      </c>
      <c r="EG382" s="149">
        <f t="shared" si="1055"/>
        <v>0</v>
      </c>
      <c r="EH382" s="149">
        <f t="shared" si="1055"/>
        <v>0</v>
      </c>
      <c r="EI382" s="149">
        <f t="shared" si="1055"/>
        <v>0</v>
      </c>
      <c r="EJ382" s="149">
        <f t="shared" si="1055"/>
        <v>0</v>
      </c>
      <c r="EK382" s="149">
        <f t="shared" si="1055"/>
        <v>0</v>
      </c>
      <c r="EL382" s="149">
        <f t="shared" si="1055"/>
        <v>0</v>
      </c>
      <c r="EM382" s="149">
        <f t="shared" si="1055"/>
        <v>0</v>
      </c>
      <c r="EN382" s="149">
        <f t="shared" si="1055"/>
        <v>0</v>
      </c>
      <c r="EO382" s="149">
        <f t="shared" si="1055"/>
        <v>0</v>
      </c>
      <c r="EP382" s="149">
        <f t="shared" si="1055"/>
        <v>0</v>
      </c>
      <c r="EQ382" s="149">
        <f t="shared" si="1055"/>
        <v>0</v>
      </c>
      <c r="ER382" s="149">
        <f t="shared" si="1051"/>
        <v>0</v>
      </c>
      <c r="ES382" s="149">
        <f t="shared" si="1051"/>
        <v>0</v>
      </c>
      <c r="ET382" s="149">
        <f t="shared" si="1051"/>
        <v>0</v>
      </c>
      <c r="EU382" s="149">
        <f t="shared" si="1051"/>
        <v>0</v>
      </c>
      <c r="EV382" s="149">
        <f t="shared" si="1051"/>
        <v>0</v>
      </c>
      <c r="EW382" s="149">
        <f t="shared" si="1051"/>
        <v>0</v>
      </c>
      <c r="EX382" s="149">
        <f t="shared" si="1051"/>
        <v>0</v>
      </c>
      <c r="EY382" s="149">
        <f t="shared" si="1051"/>
        <v>0</v>
      </c>
      <c r="EZ382" s="149">
        <f t="shared" si="1051"/>
        <v>0</v>
      </c>
      <c r="FA382" s="149">
        <f t="shared" si="1051"/>
        <v>0</v>
      </c>
      <c r="FB382" s="149">
        <f t="shared" si="1051"/>
        <v>0</v>
      </c>
    </row>
    <row r="383" spans="3:158" ht="11.25" hidden="1" customHeight="1" x14ac:dyDescent="0.2">
      <c r="C383" s="148">
        <f t="shared" si="1045"/>
        <v>26</v>
      </c>
      <c r="E383" s="198">
        <f t="shared" si="1046"/>
        <v>44165</v>
      </c>
      <c r="F383" s="151">
        <f t="shared" si="1032"/>
        <v>44742</v>
      </c>
      <c r="G383" s="149">
        <v>0</v>
      </c>
      <c r="H383" s="149">
        <f t="shared" si="1033"/>
        <v>0</v>
      </c>
      <c r="Q383" s="149">
        <f t="shared" si="1034"/>
        <v>0</v>
      </c>
      <c r="T383" s="149">
        <f t="shared" si="1044"/>
        <v>0</v>
      </c>
      <c r="U383" s="149">
        <f t="shared" si="1052"/>
        <v>0</v>
      </c>
      <c r="V383" s="149">
        <f t="shared" si="1052"/>
        <v>0</v>
      </c>
      <c r="W383" s="149">
        <f t="shared" si="1052"/>
        <v>0</v>
      </c>
      <c r="X383" s="149">
        <f t="shared" si="1052"/>
        <v>0</v>
      </c>
      <c r="Y383" s="149">
        <f t="shared" si="1052"/>
        <v>0</v>
      </c>
      <c r="Z383" s="149">
        <f t="shared" si="1052"/>
        <v>0</v>
      </c>
      <c r="AA383" s="149">
        <f t="shared" si="1052"/>
        <v>0</v>
      </c>
      <c r="AB383" s="149">
        <f t="shared" si="1052"/>
        <v>0</v>
      </c>
      <c r="AC383" s="149">
        <f t="shared" si="1052"/>
        <v>0</v>
      </c>
      <c r="AD383" s="149">
        <f t="shared" si="1052"/>
        <v>0</v>
      </c>
      <c r="AE383" s="149">
        <f t="shared" si="1052"/>
        <v>0</v>
      </c>
      <c r="AF383" s="149">
        <f t="shared" si="1052"/>
        <v>0</v>
      </c>
      <c r="AG383" s="149">
        <f t="shared" si="1052"/>
        <v>0</v>
      </c>
      <c r="AH383" s="149">
        <f t="shared" si="1052"/>
        <v>0</v>
      </c>
      <c r="AI383" s="149">
        <f t="shared" si="1052"/>
        <v>0</v>
      </c>
      <c r="AJ383" s="149">
        <f t="shared" si="1052"/>
        <v>0</v>
      </c>
      <c r="AK383" s="149">
        <f t="shared" si="1047"/>
        <v>0</v>
      </c>
      <c r="AL383" s="149">
        <f t="shared" si="1047"/>
        <v>0</v>
      </c>
      <c r="AM383" s="149">
        <f t="shared" si="1047"/>
        <v>0</v>
      </c>
      <c r="AN383" s="149">
        <f t="shared" si="1047"/>
        <v>0</v>
      </c>
      <c r="AO383" s="149">
        <f t="shared" si="1047"/>
        <v>0</v>
      </c>
      <c r="AP383" s="149">
        <f t="shared" si="1047"/>
        <v>0</v>
      </c>
      <c r="AQ383" s="149">
        <f t="shared" si="1047"/>
        <v>0</v>
      </c>
      <c r="AR383" s="149">
        <f t="shared" si="1047"/>
        <v>0</v>
      </c>
      <c r="AS383" s="149">
        <f t="shared" si="1047"/>
        <v>0</v>
      </c>
      <c r="AT383" s="149">
        <f t="shared" si="1047"/>
        <v>0</v>
      </c>
      <c r="AU383" s="149">
        <f t="shared" si="1047"/>
        <v>0</v>
      </c>
      <c r="AV383" s="149">
        <f t="shared" si="1047"/>
        <v>0</v>
      </c>
      <c r="AW383" s="149">
        <f t="shared" si="1047"/>
        <v>0</v>
      </c>
      <c r="AX383" s="149">
        <f t="shared" si="1047"/>
        <v>0</v>
      </c>
      <c r="AY383" s="149">
        <f t="shared" si="1047"/>
        <v>0</v>
      </c>
      <c r="AZ383" s="149">
        <f t="shared" si="1053"/>
        <v>0</v>
      </c>
      <c r="BA383" s="149">
        <f t="shared" si="1053"/>
        <v>0</v>
      </c>
      <c r="BB383" s="149">
        <f t="shared" si="1053"/>
        <v>0</v>
      </c>
      <c r="BC383" s="149">
        <f t="shared" si="1053"/>
        <v>0</v>
      </c>
      <c r="BD383" s="149">
        <f t="shared" si="1053"/>
        <v>0</v>
      </c>
      <c r="BE383" s="149">
        <f t="shared" si="1053"/>
        <v>0</v>
      </c>
      <c r="BF383" s="149">
        <f t="shared" si="1053"/>
        <v>0</v>
      </c>
      <c r="BG383" s="149">
        <f t="shared" si="1053"/>
        <v>0</v>
      </c>
      <c r="BH383" s="149">
        <f t="shared" si="1053"/>
        <v>0</v>
      </c>
      <c r="BI383" s="149">
        <f t="shared" si="1053"/>
        <v>0</v>
      </c>
      <c r="BJ383" s="149">
        <f t="shared" si="1053"/>
        <v>0</v>
      </c>
      <c r="BK383" s="149">
        <f t="shared" si="1053"/>
        <v>0</v>
      </c>
      <c r="BL383" s="149">
        <f t="shared" si="1053"/>
        <v>0</v>
      </c>
      <c r="BM383" s="149">
        <f t="shared" si="1053"/>
        <v>0</v>
      </c>
      <c r="BN383" s="149">
        <f t="shared" si="1053"/>
        <v>0</v>
      </c>
      <c r="BO383" s="149">
        <f t="shared" si="1053"/>
        <v>0</v>
      </c>
      <c r="BP383" s="149">
        <f t="shared" si="1048"/>
        <v>0</v>
      </c>
      <c r="BQ383" s="149">
        <f t="shared" si="1048"/>
        <v>0</v>
      </c>
      <c r="BR383" s="149">
        <f t="shared" si="1048"/>
        <v>0</v>
      </c>
      <c r="BS383" s="149">
        <f t="shared" si="1048"/>
        <v>0</v>
      </c>
      <c r="BT383" s="149">
        <f t="shared" si="1048"/>
        <v>0</v>
      </c>
      <c r="BU383" s="149">
        <f t="shared" si="1048"/>
        <v>0</v>
      </c>
      <c r="BV383" s="149">
        <f t="shared" si="1048"/>
        <v>0</v>
      </c>
      <c r="BW383" s="149">
        <f t="shared" si="1048"/>
        <v>0</v>
      </c>
      <c r="BX383" s="149">
        <f t="shared" si="1048"/>
        <v>0</v>
      </c>
      <c r="BY383" s="149">
        <f t="shared" si="1048"/>
        <v>0</v>
      </c>
      <c r="BZ383" s="149">
        <f t="shared" si="1048"/>
        <v>0</v>
      </c>
      <c r="CA383" s="149">
        <f t="shared" si="1048"/>
        <v>0</v>
      </c>
      <c r="CB383" s="149">
        <f t="shared" si="1048"/>
        <v>0</v>
      </c>
      <c r="CC383" s="149">
        <f t="shared" si="1048"/>
        <v>0</v>
      </c>
      <c r="CD383" s="149">
        <f t="shared" si="1048"/>
        <v>0</v>
      </c>
      <c r="CE383" s="149">
        <f t="shared" si="1048"/>
        <v>0</v>
      </c>
      <c r="CF383" s="149">
        <f t="shared" si="1054"/>
        <v>0</v>
      </c>
      <c r="CG383" s="149">
        <f t="shared" si="1054"/>
        <v>0</v>
      </c>
      <c r="CH383" s="149">
        <f t="shared" si="1054"/>
        <v>0</v>
      </c>
      <c r="CI383" s="149">
        <f t="shared" si="1054"/>
        <v>0</v>
      </c>
      <c r="CJ383" s="149">
        <f t="shared" si="1054"/>
        <v>0</v>
      </c>
      <c r="CK383" s="149">
        <f t="shared" si="1054"/>
        <v>0</v>
      </c>
      <c r="CL383" s="149">
        <f t="shared" si="1054"/>
        <v>0</v>
      </c>
      <c r="CM383" s="149">
        <f t="shared" si="1054"/>
        <v>0</v>
      </c>
      <c r="CN383" s="149">
        <f t="shared" si="1054"/>
        <v>0</v>
      </c>
      <c r="CO383" s="149">
        <f t="shared" si="1054"/>
        <v>0</v>
      </c>
      <c r="CP383" s="149">
        <f t="shared" si="1054"/>
        <v>0</v>
      </c>
      <c r="CQ383" s="149">
        <f t="shared" si="1054"/>
        <v>0</v>
      </c>
      <c r="CR383" s="149">
        <f t="shared" si="1054"/>
        <v>0</v>
      </c>
      <c r="CS383" s="149">
        <f t="shared" si="1054"/>
        <v>0</v>
      </c>
      <c r="CT383" s="149">
        <f t="shared" si="1054"/>
        <v>0</v>
      </c>
      <c r="CU383" s="149">
        <f t="shared" si="1054"/>
        <v>0</v>
      </c>
      <c r="CV383" s="149">
        <f t="shared" si="1049"/>
        <v>0</v>
      </c>
      <c r="CW383" s="149">
        <f t="shared" si="1049"/>
        <v>0</v>
      </c>
      <c r="CX383" s="149">
        <f t="shared" si="1049"/>
        <v>0</v>
      </c>
      <c r="CY383" s="149">
        <f t="shared" si="1049"/>
        <v>0</v>
      </c>
      <c r="CZ383" s="149">
        <f t="shared" si="1049"/>
        <v>0</v>
      </c>
      <c r="DA383" s="149">
        <f t="shared" si="1049"/>
        <v>0</v>
      </c>
      <c r="DB383" s="149">
        <f t="shared" si="1049"/>
        <v>0</v>
      </c>
      <c r="DC383" s="149">
        <f t="shared" si="1049"/>
        <v>0</v>
      </c>
      <c r="DD383" s="149">
        <f t="shared" si="1049"/>
        <v>0</v>
      </c>
      <c r="DE383" s="149">
        <f t="shared" si="1049"/>
        <v>0</v>
      </c>
      <c r="DF383" s="149">
        <f t="shared" si="1049"/>
        <v>0</v>
      </c>
      <c r="DG383" s="149">
        <f t="shared" si="1049"/>
        <v>0</v>
      </c>
      <c r="DH383" s="149">
        <f t="shared" si="1049"/>
        <v>0</v>
      </c>
      <c r="DI383" s="149">
        <f t="shared" si="1049"/>
        <v>0</v>
      </c>
      <c r="DJ383" s="149">
        <f t="shared" si="1049"/>
        <v>0</v>
      </c>
      <c r="DK383" s="149">
        <f t="shared" si="1049"/>
        <v>0</v>
      </c>
      <c r="DL383" s="149">
        <f t="shared" si="1050"/>
        <v>0</v>
      </c>
      <c r="DM383" s="149">
        <f t="shared" si="1050"/>
        <v>0</v>
      </c>
      <c r="DN383" s="149">
        <f t="shared" si="1050"/>
        <v>0</v>
      </c>
      <c r="DO383" s="149">
        <f t="shared" si="1050"/>
        <v>0</v>
      </c>
      <c r="DP383" s="149">
        <f t="shared" si="1050"/>
        <v>0</v>
      </c>
      <c r="DQ383" s="149">
        <f t="shared" si="1050"/>
        <v>0</v>
      </c>
      <c r="DR383" s="149">
        <f t="shared" si="1050"/>
        <v>0</v>
      </c>
      <c r="DS383" s="149">
        <f t="shared" si="1050"/>
        <v>0</v>
      </c>
      <c r="DT383" s="149">
        <f t="shared" si="1050"/>
        <v>0</v>
      </c>
      <c r="DU383" s="149">
        <f t="shared" si="1050"/>
        <v>0</v>
      </c>
      <c r="DV383" s="149">
        <f t="shared" si="1050"/>
        <v>0</v>
      </c>
      <c r="DW383" s="149">
        <f t="shared" si="1050"/>
        <v>0</v>
      </c>
      <c r="DX383" s="149">
        <f t="shared" si="1050"/>
        <v>0</v>
      </c>
      <c r="DY383" s="149">
        <f t="shared" si="1050"/>
        <v>0</v>
      </c>
      <c r="DZ383" s="149">
        <f t="shared" si="1050"/>
        <v>0</v>
      </c>
      <c r="EA383" s="149">
        <f t="shared" si="1050"/>
        <v>0</v>
      </c>
      <c r="EB383" s="149">
        <f t="shared" si="1055"/>
        <v>0</v>
      </c>
      <c r="EC383" s="149">
        <f t="shared" si="1055"/>
        <v>0</v>
      </c>
      <c r="ED383" s="149">
        <f t="shared" si="1055"/>
        <v>0</v>
      </c>
      <c r="EE383" s="149">
        <f t="shared" si="1055"/>
        <v>0</v>
      </c>
      <c r="EF383" s="149">
        <f t="shared" si="1055"/>
        <v>0</v>
      </c>
      <c r="EG383" s="149">
        <f t="shared" si="1055"/>
        <v>0</v>
      </c>
      <c r="EH383" s="149">
        <f t="shared" si="1055"/>
        <v>0</v>
      </c>
      <c r="EI383" s="149">
        <f t="shared" si="1055"/>
        <v>0</v>
      </c>
      <c r="EJ383" s="149">
        <f t="shared" si="1055"/>
        <v>0</v>
      </c>
      <c r="EK383" s="149">
        <f t="shared" si="1055"/>
        <v>0</v>
      </c>
      <c r="EL383" s="149">
        <f t="shared" si="1055"/>
        <v>0</v>
      </c>
      <c r="EM383" s="149">
        <f t="shared" si="1055"/>
        <v>0</v>
      </c>
      <c r="EN383" s="149">
        <f t="shared" si="1055"/>
        <v>0</v>
      </c>
      <c r="EO383" s="149">
        <f t="shared" si="1055"/>
        <v>0</v>
      </c>
      <c r="EP383" s="149">
        <f t="shared" si="1055"/>
        <v>0</v>
      </c>
      <c r="EQ383" s="149">
        <f t="shared" si="1055"/>
        <v>0</v>
      </c>
      <c r="ER383" s="149">
        <f t="shared" si="1051"/>
        <v>0</v>
      </c>
      <c r="ES383" s="149">
        <f t="shared" si="1051"/>
        <v>0</v>
      </c>
      <c r="ET383" s="149">
        <f t="shared" si="1051"/>
        <v>0</v>
      </c>
      <c r="EU383" s="149">
        <f t="shared" si="1051"/>
        <v>0</v>
      </c>
      <c r="EV383" s="149">
        <f t="shared" si="1051"/>
        <v>0</v>
      </c>
      <c r="EW383" s="149">
        <f t="shared" si="1051"/>
        <v>0</v>
      </c>
      <c r="EX383" s="149">
        <f t="shared" si="1051"/>
        <v>0</v>
      </c>
      <c r="EY383" s="149">
        <f t="shared" si="1051"/>
        <v>0</v>
      </c>
      <c r="EZ383" s="149">
        <f t="shared" si="1051"/>
        <v>0</v>
      </c>
      <c r="FA383" s="149">
        <f t="shared" si="1051"/>
        <v>0</v>
      </c>
      <c r="FB383" s="149">
        <f t="shared" si="1051"/>
        <v>0</v>
      </c>
    </row>
    <row r="384" spans="3:158" ht="11.25" hidden="1" customHeight="1" x14ac:dyDescent="0.2">
      <c r="C384" s="148">
        <f t="shared" si="1045"/>
        <v>27</v>
      </c>
      <c r="E384" s="198">
        <f t="shared" si="1046"/>
        <v>44196</v>
      </c>
      <c r="F384" s="151">
        <f t="shared" si="1032"/>
        <v>44773</v>
      </c>
      <c r="G384" s="149">
        <v>0</v>
      </c>
      <c r="H384" s="149">
        <f t="shared" si="1033"/>
        <v>0</v>
      </c>
      <c r="Q384" s="149">
        <f t="shared" si="1034"/>
        <v>0</v>
      </c>
      <c r="T384" s="149">
        <f t="shared" si="1044"/>
        <v>0</v>
      </c>
      <c r="U384" s="149">
        <f t="shared" si="1052"/>
        <v>0</v>
      </c>
      <c r="V384" s="149">
        <f t="shared" si="1052"/>
        <v>0</v>
      </c>
      <c r="W384" s="149">
        <f t="shared" si="1052"/>
        <v>0</v>
      </c>
      <c r="X384" s="149">
        <f t="shared" si="1052"/>
        <v>0</v>
      </c>
      <c r="Y384" s="149">
        <f t="shared" si="1052"/>
        <v>0</v>
      </c>
      <c r="Z384" s="149">
        <f t="shared" si="1052"/>
        <v>0</v>
      </c>
      <c r="AA384" s="149">
        <f t="shared" si="1052"/>
        <v>0</v>
      </c>
      <c r="AB384" s="149">
        <f t="shared" si="1052"/>
        <v>0</v>
      </c>
      <c r="AC384" s="149">
        <f t="shared" si="1052"/>
        <v>0</v>
      </c>
      <c r="AD384" s="149">
        <f t="shared" si="1052"/>
        <v>0</v>
      </c>
      <c r="AE384" s="149">
        <f t="shared" si="1052"/>
        <v>0</v>
      </c>
      <c r="AF384" s="149">
        <f t="shared" si="1052"/>
        <v>0</v>
      </c>
      <c r="AG384" s="149">
        <f t="shared" si="1052"/>
        <v>0</v>
      </c>
      <c r="AH384" s="149">
        <f t="shared" si="1052"/>
        <v>0</v>
      </c>
      <c r="AI384" s="149">
        <f t="shared" si="1052"/>
        <v>0</v>
      </c>
      <c r="AJ384" s="149">
        <f t="shared" si="1052"/>
        <v>0</v>
      </c>
      <c r="AK384" s="149">
        <f t="shared" si="1047"/>
        <v>0</v>
      </c>
      <c r="AL384" s="149">
        <f t="shared" si="1047"/>
        <v>0</v>
      </c>
      <c r="AM384" s="149">
        <f t="shared" si="1047"/>
        <v>0</v>
      </c>
      <c r="AN384" s="149">
        <f t="shared" si="1047"/>
        <v>0</v>
      </c>
      <c r="AO384" s="149">
        <f t="shared" si="1047"/>
        <v>0</v>
      </c>
      <c r="AP384" s="149">
        <f t="shared" si="1047"/>
        <v>0</v>
      </c>
      <c r="AQ384" s="149">
        <f t="shared" si="1047"/>
        <v>0</v>
      </c>
      <c r="AR384" s="149">
        <f t="shared" si="1047"/>
        <v>0</v>
      </c>
      <c r="AS384" s="149">
        <f t="shared" si="1047"/>
        <v>0</v>
      </c>
      <c r="AT384" s="149">
        <f t="shared" si="1047"/>
        <v>0</v>
      </c>
      <c r="AU384" s="149">
        <f t="shared" si="1047"/>
        <v>0</v>
      </c>
      <c r="AV384" s="149">
        <f t="shared" si="1047"/>
        <v>0</v>
      </c>
      <c r="AW384" s="149">
        <f t="shared" si="1047"/>
        <v>0</v>
      </c>
      <c r="AX384" s="149">
        <f t="shared" si="1047"/>
        <v>0</v>
      </c>
      <c r="AY384" s="149">
        <f t="shared" si="1047"/>
        <v>0</v>
      </c>
      <c r="AZ384" s="149">
        <f t="shared" si="1053"/>
        <v>0</v>
      </c>
      <c r="BA384" s="149">
        <f t="shared" si="1053"/>
        <v>0</v>
      </c>
      <c r="BB384" s="149">
        <f t="shared" si="1053"/>
        <v>0</v>
      </c>
      <c r="BC384" s="149">
        <f t="shared" si="1053"/>
        <v>0</v>
      </c>
      <c r="BD384" s="149">
        <f t="shared" si="1053"/>
        <v>0</v>
      </c>
      <c r="BE384" s="149">
        <f t="shared" si="1053"/>
        <v>0</v>
      </c>
      <c r="BF384" s="149">
        <f t="shared" si="1053"/>
        <v>0</v>
      </c>
      <c r="BG384" s="149">
        <f t="shared" si="1053"/>
        <v>0</v>
      </c>
      <c r="BH384" s="149">
        <f t="shared" si="1053"/>
        <v>0</v>
      </c>
      <c r="BI384" s="149">
        <f t="shared" si="1053"/>
        <v>0</v>
      </c>
      <c r="BJ384" s="149">
        <f t="shared" si="1053"/>
        <v>0</v>
      </c>
      <c r="BK384" s="149">
        <f t="shared" si="1053"/>
        <v>0</v>
      </c>
      <c r="BL384" s="149">
        <f t="shared" si="1053"/>
        <v>0</v>
      </c>
      <c r="BM384" s="149">
        <f t="shared" si="1053"/>
        <v>0</v>
      </c>
      <c r="BN384" s="149">
        <f t="shared" si="1053"/>
        <v>0</v>
      </c>
      <c r="BO384" s="149">
        <f t="shared" si="1053"/>
        <v>0</v>
      </c>
      <c r="BP384" s="149">
        <f t="shared" si="1048"/>
        <v>0</v>
      </c>
      <c r="BQ384" s="149">
        <f t="shared" si="1048"/>
        <v>0</v>
      </c>
      <c r="BR384" s="149">
        <f t="shared" si="1048"/>
        <v>0</v>
      </c>
      <c r="BS384" s="149">
        <f t="shared" si="1048"/>
        <v>0</v>
      </c>
      <c r="BT384" s="149">
        <f t="shared" si="1048"/>
        <v>0</v>
      </c>
      <c r="BU384" s="149">
        <f t="shared" si="1048"/>
        <v>0</v>
      </c>
      <c r="BV384" s="149">
        <f t="shared" si="1048"/>
        <v>0</v>
      </c>
      <c r="BW384" s="149">
        <f t="shared" si="1048"/>
        <v>0</v>
      </c>
      <c r="BX384" s="149">
        <f t="shared" si="1048"/>
        <v>0</v>
      </c>
      <c r="BY384" s="149">
        <f t="shared" si="1048"/>
        <v>0</v>
      </c>
      <c r="BZ384" s="149">
        <f t="shared" si="1048"/>
        <v>0</v>
      </c>
      <c r="CA384" s="149">
        <f t="shared" si="1048"/>
        <v>0</v>
      </c>
      <c r="CB384" s="149">
        <f t="shared" si="1048"/>
        <v>0</v>
      </c>
      <c r="CC384" s="149">
        <f t="shared" si="1048"/>
        <v>0</v>
      </c>
      <c r="CD384" s="149">
        <f t="shared" si="1048"/>
        <v>0</v>
      </c>
      <c r="CE384" s="149">
        <f t="shared" si="1048"/>
        <v>0</v>
      </c>
      <c r="CF384" s="149">
        <f t="shared" si="1054"/>
        <v>0</v>
      </c>
      <c r="CG384" s="149">
        <f t="shared" si="1054"/>
        <v>0</v>
      </c>
      <c r="CH384" s="149">
        <f t="shared" si="1054"/>
        <v>0</v>
      </c>
      <c r="CI384" s="149">
        <f t="shared" si="1054"/>
        <v>0</v>
      </c>
      <c r="CJ384" s="149">
        <f t="shared" si="1054"/>
        <v>0</v>
      </c>
      <c r="CK384" s="149">
        <f t="shared" si="1054"/>
        <v>0</v>
      </c>
      <c r="CL384" s="149">
        <f t="shared" si="1054"/>
        <v>0</v>
      </c>
      <c r="CM384" s="149">
        <f t="shared" si="1054"/>
        <v>0</v>
      </c>
      <c r="CN384" s="149">
        <f t="shared" si="1054"/>
        <v>0</v>
      </c>
      <c r="CO384" s="149">
        <f t="shared" si="1054"/>
        <v>0</v>
      </c>
      <c r="CP384" s="149">
        <f t="shared" si="1054"/>
        <v>0</v>
      </c>
      <c r="CQ384" s="149">
        <f t="shared" si="1054"/>
        <v>0</v>
      </c>
      <c r="CR384" s="149">
        <f t="shared" si="1054"/>
        <v>0</v>
      </c>
      <c r="CS384" s="149">
        <f t="shared" si="1054"/>
        <v>0</v>
      </c>
      <c r="CT384" s="149">
        <f t="shared" si="1054"/>
        <v>0</v>
      </c>
      <c r="CU384" s="149">
        <f t="shared" si="1054"/>
        <v>0</v>
      </c>
      <c r="CV384" s="149">
        <f t="shared" si="1049"/>
        <v>0</v>
      </c>
      <c r="CW384" s="149">
        <f t="shared" si="1049"/>
        <v>0</v>
      </c>
      <c r="CX384" s="149">
        <f t="shared" si="1049"/>
        <v>0</v>
      </c>
      <c r="CY384" s="149">
        <f t="shared" si="1049"/>
        <v>0</v>
      </c>
      <c r="CZ384" s="149">
        <f t="shared" si="1049"/>
        <v>0</v>
      </c>
      <c r="DA384" s="149">
        <f t="shared" si="1049"/>
        <v>0</v>
      </c>
      <c r="DB384" s="149">
        <f t="shared" si="1049"/>
        <v>0</v>
      </c>
      <c r="DC384" s="149">
        <f t="shared" si="1049"/>
        <v>0</v>
      </c>
      <c r="DD384" s="149">
        <f t="shared" si="1049"/>
        <v>0</v>
      </c>
      <c r="DE384" s="149">
        <f t="shared" si="1049"/>
        <v>0</v>
      </c>
      <c r="DF384" s="149">
        <f t="shared" si="1049"/>
        <v>0</v>
      </c>
      <c r="DG384" s="149">
        <f t="shared" si="1049"/>
        <v>0</v>
      </c>
      <c r="DH384" s="149">
        <f t="shared" si="1049"/>
        <v>0</v>
      </c>
      <c r="DI384" s="149">
        <f t="shared" si="1049"/>
        <v>0</v>
      </c>
      <c r="DJ384" s="149">
        <f t="shared" si="1049"/>
        <v>0</v>
      </c>
      <c r="DK384" s="149">
        <f t="shared" si="1049"/>
        <v>0</v>
      </c>
      <c r="DL384" s="149">
        <f t="shared" si="1050"/>
        <v>0</v>
      </c>
      <c r="DM384" s="149">
        <f t="shared" si="1050"/>
        <v>0</v>
      </c>
      <c r="DN384" s="149">
        <f t="shared" si="1050"/>
        <v>0</v>
      </c>
      <c r="DO384" s="149">
        <f t="shared" si="1050"/>
        <v>0</v>
      </c>
      <c r="DP384" s="149">
        <f t="shared" si="1050"/>
        <v>0</v>
      </c>
      <c r="DQ384" s="149">
        <f t="shared" si="1050"/>
        <v>0</v>
      </c>
      <c r="DR384" s="149">
        <f t="shared" si="1050"/>
        <v>0</v>
      </c>
      <c r="DS384" s="149">
        <f t="shared" si="1050"/>
        <v>0</v>
      </c>
      <c r="DT384" s="149">
        <f t="shared" si="1050"/>
        <v>0</v>
      </c>
      <c r="DU384" s="149">
        <f t="shared" si="1050"/>
        <v>0</v>
      </c>
      <c r="DV384" s="149">
        <f t="shared" si="1050"/>
        <v>0</v>
      </c>
      <c r="DW384" s="149">
        <f t="shared" si="1050"/>
        <v>0</v>
      </c>
      <c r="DX384" s="149">
        <f t="shared" si="1050"/>
        <v>0</v>
      </c>
      <c r="DY384" s="149">
        <f t="shared" si="1050"/>
        <v>0</v>
      </c>
      <c r="DZ384" s="149">
        <f t="shared" si="1050"/>
        <v>0</v>
      </c>
      <c r="EA384" s="149">
        <f t="shared" si="1050"/>
        <v>0</v>
      </c>
      <c r="EB384" s="149">
        <f t="shared" si="1055"/>
        <v>0</v>
      </c>
      <c r="EC384" s="149">
        <f t="shared" si="1055"/>
        <v>0</v>
      </c>
      <c r="ED384" s="149">
        <f t="shared" si="1055"/>
        <v>0</v>
      </c>
      <c r="EE384" s="149">
        <f t="shared" si="1055"/>
        <v>0</v>
      </c>
      <c r="EF384" s="149">
        <f t="shared" si="1055"/>
        <v>0</v>
      </c>
      <c r="EG384" s="149">
        <f t="shared" si="1055"/>
        <v>0</v>
      </c>
      <c r="EH384" s="149">
        <f t="shared" si="1055"/>
        <v>0</v>
      </c>
      <c r="EI384" s="149">
        <f t="shared" si="1055"/>
        <v>0</v>
      </c>
      <c r="EJ384" s="149">
        <f t="shared" si="1055"/>
        <v>0</v>
      </c>
      <c r="EK384" s="149">
        <f t="shared" si="1055"/>
        <v>0</v>
      </c>
      <c r="EL384" s="149">
        <f t="shared" si="1055"/>
        <v>0</v>
      </c>
      <c r="EM384" s="149">
        <f t="shared" si="1055"/>
        <v>0</v>
      </c>
      <c r="EN384" s="149">
        <f t="shared" si="1055"/>
        <v>0</v>
      </c>
      <c r="EO384" s="149">
        <f t="shared" si="1055"/>
        <v>0</v>
      </c>
      <c r="EP384" s="149">
        <f t="shared" si="1055"/>
        <v>0</v>
      </c>
      <c r="EQ384" s="149">
        <f t="shared" si="1055"/>
        <v>0</v>
      </c>
      <c r="ER384" s="149">
        <f t="shared" si="1051"/>
        <v>0</v>
      </c>
      <c r="ES384" s="149">
        <f t="shared" si="1051"/>
        <v>0</v>
      </c>
      <c r="ET384" s="149">
        <f t="shared" si="1051"/>
        <v>0</v>
      </c>
      <c r="EU384" s="149">
        <f t="shared" si="1051"/>
        <v>0</v>
      </c>
      <c r="EV384" s="149">
        <f t="shared" si="1051"/>
        <v>0</v>
      </c>
      <c r="EW384" s="149">
        <f t="shared" si="1051"/>
        <v>0</v>
      </c>
      <c r="EX384" s="149">
        <f t="shared" si="1051"/>
        <v>0</v>
      </c>
      <c r="EY384" s="149">
        <f t="shared" si="1051"/>
        <v>0</v>
      </c>
      <c r="EZ384" s="149">
        <f t="shared" si="1051"/>
        <v>0</v>
      </c>
      <c r="FA384" s="149">
        <f t="shared" si="1051"/>
        <v>0</v>
      </c>
      <c r="FB384" s="149">
        <f t="shared" si="1051"/>
        <v>0</v>
      </c>
    </row>
    <row r="385" spans="3:158" ht="11.25" hidden="1" customHeight="1" x14ac:dyDescent="0.2">
      <c r="C385" s="148">
        <f t="shared" si="1045"/>
        <v>28</v>
      </c>
      <c r="E385" s="198">
        <f t="shared" si="1046"/>
        <v>44227</v>
      </c>
      <c r="F385" s="151">
        <f t="shared" si="1032"/>
        <v>44804</v>
      </c>
      <c r="G385" s="149">
        <v>451013.4</v>
      </c>
      <c r="H385" s="149">
        <f t="shared" si="1033"/>
        <v>22550.670000000002</v>
      </c>
      <c r="Q385" s="149">
        <f t="shared" si="1034"/>
        <v>0</v>
      </c>
      <c r="T385" s="149">
        <f t="shared" si="1044"/>
        <v>451013.39999999997</v>
      </c>
      <c r="U385" s="149">
        <f t="shared" si="1052"/>
        <v>0</v>
      </c>
      <c r="V385" s="149">
        <f t="shared" si="1052"/>
        <v>0</v>
      </c>
      <c r="W385" s="149">
        <f t="shared" si="1052"/>
        <v>0</v>
      </c>
      <c r="X385" s="149">
        <f t="shared" si="1052"/>
        <v>0</v>
      </c>
      <c r="Y385" s="149">
        <f t="shared" si="1052"/>
        <v>0</v>
      </c>
      <c r="Z385" s="149">
        <f t="shared" si="1052"/>
        <v>0</v>
      </c>
      <c r="AA385" s="149">
        <f t="shared" si="1052"/>
        <v>0</v>
      </c>
      <c r="AB385" s="149">
        <f t="shared" si="1052"/>
        <v>0</v>
      </c>
      <c r="AC385" s="149">
        <f t="shared" si="1052"/>
        <v>0</v>
      </c>
      <c r="AD385" s="149">
        <f t="shared" si="1052"/>
        <v>0</v>
      </c>
      <c r="AE385" s="149">
        <f t="shared" si="1052"/>
        <v>0</v>
      </c>
      <c r="AF385" s="149">
        <f t="shared" si="1052"/>
        <v>0</v>
      </c>
      <c r="AG385" s="149">
        <f t="shared" si="1052"/>
        <v>0</v>
      </c>
      <c r="AH385" s="149">
        <f t="shared" si="1052"/>
        <v>0</v>
      </c>
      <c r="AI385" s="149">
        <f t="shared" si="1052"/>
        <v>0</v>
      </c>
      <c r="AJ385" s="149">
        <f t="shared" si="1052"/>
        <v>0</v>
      </c>
      <c r="AK385" s="149">
        <f t="shared" si="1047"/>
        <v>0</v>
      </c>
      <c r="AL385" s="149">
        <f t="shared" si="1047"/>
        <v>0</v>
      </c>
      <c r="AM385" s="149">
        <f t="shared" si="1047"/>
        <v>0</v>
      </c>
      <c r="AN385" s="149">
        <f t="shared" si="1047"/>
        <v>0</v>
      </c>
      <c r="AO385" s="149">
        <f t="shared" si="1047"/>
        <v>0</v>
      </c>
      <c r="AP385" s="149">
        <f t="shared" si="1047"/>
        <v>0</v>
      </c>
      <c r="AQ385" s="149">
        <f t="shared" si="1047"/>
        <v>0</v>
      </c>
      <c r="AR385" s="149">
        <f t="shared" si="1047"/>
        <v>0</v>
      </c>
      <c r="AS385" s="149">
        <f t="shared" si="1047"/>
        <v>0</v>
      </c>
      <c r="AT385" s="149">
        <f t="shared" si="1047"/>
        <v>0</v>
      </c>
      <c r="AU385" s="149">
        <f t="shared" si="1047"/>
        <v>0</v>
      </c>
      <c r="AV385" s="149">
        <f t="shared" si="1047"/>
        <v>22550.670000000002</v>
      </c>
      <c r="AW385" s="149">
        <f t="shared" si="1047"/>
        <v>22550.670000000002</v>
      </c>
      <c r="AX385" s="149">
        <f t="shared" si="1047"/>
        <v>22550.670000000002</v>
      </c>
      <c r="AY385" s="149">
        <f t="shared" si="1047"/>
        <v>22550.670000000002</v>
      </c>
      <c r="AZ385" s="149">
        <f t="shared" si="1053"/>
        <v>22550.670000000002</v>
      </c>
      <c r="BA385" s="149">
        <f t="shared" si="1053"/>
        <v>22550.670000000002</v>
      </c>
      <c r="BB385" s="149">
        <f t="shared" si="1053"/>
        <v>22550.670000000002</v>
      </c>
      <c r="BC385" s="149">
        <f t="shared" si="1053"/>
        <v>22550.670000000002</v>
      </c>
      <c r="BD385" s="149">
        <f t="shared" si="1053"/>
        <v>22550.670000000002</v>
      </c>
      <c r="BE385" s="149">
        <f t="shared" si="1053"/>
        <v>22550.670000000002</v>
      </c>
      <c r="BF385" s="149">
        <f t="shared" si="1053"/>
        <v>22550.670000000002</v>
      </c>
      <c r="BG385" s="149">
        <f t="shared" si="1053"/>
        <v>22550.670000000002</v>
      </c>
      <c r="BH385" s="149">
        <f t="shared" si="1053"/>
        <v>22550.670000000002</v>
      </c>
      <c r="BI385" s="149">
        <f t="shared" si="1053"/>
        <v>22550.670000000002</v>
      </c>
      <c r="BJ385" s="149">
        <f t="shared" si="1053"/>
        <v>22550.670000000002</v>
      </c>
      <c r="BK385" s="149">
        <f t="shared" si="1053"/>
        <v>22550.670000000002</v>
      </c>
      <c r="BL385" s="149">
        <f t="shared" si="1053"/>
        <v>22550.670000000002</v>
      </c>
      <c r="BM385" s="149">
        <f t="shared" si="1053"/>
        <v>22550.670000000002</v>
      </c>
      <c r="BN385" s="149">
        <f t="shared" si="1053"/>
        <v>22550.670000000002</v>
      </c>
      <c r="BO385" s="149">
        <f t="shared" si="1053"/>
        <v>22550.670000000002</v>
      </c>
      <c r="BP385" s="149">
        <f t="shared" si="1048"/>
        <v>0</v>
      </c>
      <c r="BQ385" s="149">
        <f t="shared" si="1048"/>
        <v>0</v>
      </c>
      <c r="BR385" s="149">
        <f t="shared" si="1048"/>
        <v>0</v>
      </c>
      <c r="BS385" s="149">
        <f t="shared" si="1048"/>
        <v>0</v>
      </c>
      <c r="BT385" s="149">
        <f t="shared" si="1048"/>
        <v>0</v>
      </c>
      <c r="BU385" s="149">
        <f t="shared" si="1048"/>
        <v>0</v>
      </c>
      <c r="BV385" s="149">
        <f t="shared" si="1048"/>
        <v>0</v>
      </c>
      <c r="BW385" s="149">
        <f t="shared" si="1048"/>
        <v>0</v>
      </c>
      <c r="BX385" s="149">
        <f t="shared" si="1048"/>
        <v>0</v>
      </c>
      <c r="BY385" s="149">
        <f t="shared" si="1048"/>
        <v>0</v>
      </c>
      <c r="BZ385" s="149">
        <f t="shared" si="1048"/>
        <v>0</v>
      </c>
      <c r="CA385" s="149">
        <f t="shared" si="1048"/>
        <v>0</v>
      </c>
      <c r="CB385" s="149">
        <f t="shared" si="1048"/>
        <v>0</v>
      </c>
      <c r="CC385" s="149">
        <f t="shared" si="1048"/>
        <v>0</v>
      </c>
      <c r="CD385" s="149">
        <f t="shared" si="1048"/>
        <v>0</v>
      </c>
      <c r="CE385" s="149">
        <f t="shared" si="1048"/>
        <v>0</v>
      </c>
      <c r="CF385" s="149">
        <f t="shared" si="1054"/>
        <v>0</v>
      </c>
      <c r="CG385" s="149">
        <f t="shared" si="1054"/>
        <v>0</v>
      </c>
      <c r="CH385" s="149">
        <f t="shared" si="1054"/>
        <v>0</v>
      </c>
      <c r="CI385" s="149">
        <f t="shared" si="1054"/>
        <v>0</v>
      </c>
      <c r="CJ385" s="149">
        <f t="shared" si="1054"/>
        <v>0</v>
      </c>
      <c r="CK385" s="149">
        <f t="shared" si="1054"/>
        <v>0</v>
      </c>
      <c r="CL385" s="149">
        <f t="shared" si="1054"/>
        <v>0</v>
      </c>
      <c r="CM385" s="149">
        <f t="shared" si="1054"/>
        <v>0</v>
      </c>
      <c r="CN385" s="149">
        <f t="shared" si="1054"/>
        <v>0</v>
      </c>
      <c r="CO385" s="149">
        <f t="shared" si="1054"/>
        <v>0</v>
      </c>
      <c r="CP385" s="149">
        <f t="shared" si="1054"/>
        <v>0</v>
      </c>
      <c r="CQ385" s="149">
        <f t="shared" si="1054"/>
        <v>0</v>
      </c>
      <c r="CR385" s="149">
        <f t="shared" si="1054"/>
        <v>0</v>
      </c>
      <c r="CS385" s="149">
        <f t="shared" si="1054"/>
        <v>0</v>
      </c>
      <c r="CT385" s="149">
        <f t="shared" si="1054"/>
        <v>0</v>
      </c>
      <c r="CU385" s="149">
        <f t="shared" si="1054"/>
        <v>0</v>
      </c>
      <c r="CV385" s="149">
        <f t="shared" si="1049"/>
        <v>0</v>
      </c>
      <c r="CW385" s="149">
        <f t="shared" si="1049"/>
        <v>0</v>
      </c>
      <c r="CX385" s="149">
        <f t="shared" si="1049"/>
        <v>0</v>
      </c>
      <c r="CY385" s="149">
        <f t="shared" si="1049"/>
        <v>0</v>
      </c>
      <c r="CZ385" s="149">
        <f t="shared" si="1049"/>
        <v>0</v>
      </c>
      <c r="DA385" s="149">
        <f t="shared" si="1049"/>
        <v>0</v>
      </c>
      <c r="DB385" s="149">
        <f t="shared" si="1049"/>
        <v>0</v>
      </c>
      <c r="DC385" s="149">
        <f t="shared" si="1049"/>
        <v>0</v>
      </c>
      <c r="DD385" s="149">
        <f t="shared" si="1049"/>
        <v>0</v>
      </c>
      <c r="DE385" s="149">
        <f t="shared" si="1049"/>
        <v>0</v>
      </c>
      <c r="DF385" s="149">
        <f t="shared" si="1049"/>
        <v>0</v>
      </c>
      <c r="DG385" s="149">
        <f t="shared" si="1049"/>
        <v>0</v>
      </c>
      <c r="DH385" s="149">
        <f t="shared" si="1049"/>
        <v>0</v>
      </c>
      <c r="DI385" s="149">
        <f t="shared" si="1049"/>
        <v>0</v>
      </c>
      <c r="DJ385" s="149">
        <f t="shared" si="1049"/>
        <v>0</v>
      </c>
      <c r="DK385" s="149">
        <f t="shared" si="1049"/>
        <v>0</v>
      </c>
      <c r="DL385" s="149">
        <f t="shared" si="1050"/>
        <v>0</v>
      </c>
      <c r="DM385" s="149">
        <f t="shared" si="1050"/>
        <v>0</v>
      </c>
      <c r="DN385" s="149">
        <f t="shared" si="1050"/>
        <v>0</v>
      </c>
      <c r="DO385" s="149">
        <f t="shared" si="1050"/>
        <v>0</v>
      </c>
      <c r="DP385" s="149">
        <f t="shared" si="1050"/>
        <v>0</v>
      </c>
      <c r="DQ385" s="149">
        <f t="shared" si="1050"/>
        <v>0</v>
      </c>
      <c r="DR385" s="149">
        <f t="shared" si="1050"/>
        <v>0</v>
      </c>
      <c r="DS385" s="149">
        <f t="shared" si="1050"/>
        <v>0</v>
      </c>
      <c r="DT385" s="149">
        <f t="shared" si="1050"/>
        <v>0</v>
      </c>
      <c r="DU385" s="149">
        <f t="shared" si="1050"/>
        <v>0</v>
      </c>
      <c r="DV385" s="149">
        <f t="shared" si="1050"/>
        <v>0</v>
      </c>
      <c r="DW385" s="149">
        <f t="shared" si="1050"/>
        <v>0</v>
      </c>
      <c r="DX385" s="149">
        <f t="shared" si="1050"/>
        <v>0</v>
      </c>
      <c r="DY385" s="149">
        <f t="shared" si="1050"/>
        <v>0</v>
      </c>
      <c r="DZ385" s="149">
        <f t="shared" si="1050"/>
        <v>0</v>
      </c>
      <c r="EA385" s="149">
        <f t="shared" si="1050"/>
        <v>0</v>
      </c>
      <c r="EB385" s="149">
        <f t="shared" si="1055"/>
        <v>0</v>
      </c>
      <c r="EC385" s="149">
        <f t="shared" si="1055"/>
        <v>0</v>
      </c>
      <c r="ED385" s="149">
        <f t="shared" si="1055"/>
        <v>0</v>
      </c>
      <c r="EE385" s="149">
        <f t="shared" si="1055"/>
        <v>0</v>
      </c>
      <c r="EF385" s="149">
        <f t="shared" si="1055"/>
        <v>0</v>
      </c>
      <c r="EG385" s="149">
        <f t="shared" si="1055"/>
        <v>0</v>
      </c>
      <c r="EH385" s="149">
        <f t="shared" si="1055"/>
        <v>0</v>
      </c>
      <c r="EI385" s="149">
        <f t="shared" si="1055"/>
        <v>0</v>
      </c>
      <c r="EJ385" s="149">
        <f t="shared" si="1055"/>
        <v>0</v>
      </c>
      <c r="EK385" s="149">
        <f t="shared" si="1055"/>
        <v>0</v>
      </c>
      <c r="EL385" s="149">
        <f t="shared" si="1055"/>
        <v>0</v>
      </c>
      <c r="EM385" s="149">
        <f t="shared" si="1055"/>
        <v>0</v>
      </c>
      <c r="EN385" s="149">
        <f t="shared" si="1055"/>
        <v>0</v>
      </c>
      <c r="EO385" s="149">
        <f t="shared" si="1055"/>
        <v>0</v>
      </c>
      <c r="EP385" s="149">
        <f t="shared" si="1055"/>
        <v>0</v>
      </c>
      <c r="EQ385" s="149">
        <f t="shared" si="1055"/>
        <v>0</v>
      </c>
      <c r="ER385" s="149">
        <f t="shared" si="1051"/>
        <v>0</v>
      </c>
      <c r="ES385" s="149">
        <f t="shared" si="1051"/>
        <v>0</v>
      </c>
      <c r="ET385" s="149">
        <f t="shared" si="1051"/>
        <v>0</v>
      </c>
      <c r="EU385" s="149">
        <f t="shared" si="1051"/>
        <v>0</v>
      </c>
      <c r="EV385" s="149">
        <f t="shared" si="1051"/>
        <v>0</v>
      </c>
      <c r="EW385" s="149">
        <f t="shared" si="1051"/>
        <v>0</v>
      </c>
      <c r="EX385" s="149">
        <f t="shared" si="1051"/>
        <v>0</v>
      </c>
      <c r="EY385" s="149">
        <f t="shared" si="1051"/>
        <v>0</v>
      </c>
      <c r="EZ385" s="149">
        <f t="shared" si="1051"/>
        <v>0</v>
      </c>
      <c r="FA385" s="149">
        <f t="shared" si="1051"/>
        <v>0</v>
      </c>
      <c r="FB385" s="149">
        <f t="shared" si="1051"/>
        <v>0</v>
      </c>
    </row>
    <row r="386" spans="3:158" ht="11.25" hidden="1" customHeight="1" x14ac:dyDescent="0.2">
      <c r="C386" s="148">
        <f t="shared" si="1045"/>
        <v>29</v>
      </c>
      <c r="E386" s="198">
        <f t="shared" si="1046"/>
        <v>44255</v>
      </c>
      <c r="F386" s="151">
        <f t="shared" si="1032"/>
        <v>44834</v>
      </c>
      <c r="G386" s="149">
        <v>0</v>
      </c>
      <c r="H386" s="149">
        <f t="shared" si="1033"/>
        <v>0</v>
      </c>
      <c r="Q386" s="149">
        <f t="shared" si="1034"/>
        <v>0</v>
      </c>
      <c r="T386" s="149">
        <f t="shared" si="1044"/>
        <v>0</v>
      </c>
      <c r="U386" s="149">
        <f t="shared" si="1052"/>
        <v>0</v>
      </c>
      <c r="V386" s="149">
        <f t="shared" si="1052"/>
        <v>0</v>
      </c>
      <c r="W386" s="149">
        <f t="shared" si="1052"/>
        <v>0</v>
      </c>
      <c r="X386" s="149">
        <f t="shared" si="1052"/>
        <v>0</v>
      </c>
      <c r="Y386" s="149">
        <f t="shared" si="1052"/>
        <v>0</v>
      </c>
      <c r="Z386" s="149">
        <f t="shared" si="1052"/>
        <v>0</v>
      </c>
      <c r="AA386" s="149">
        <f t="shared" si="1052"/>
        <v>0</v>
      </c>
      <c r="AB386" s="149">
        <f t="shared" si="1052"/>
        <v>0</v>
      </c>
      <c r="AC386" s="149">
        <f t="shared" si="1052"/>
        <v>0</v>
      </c>
      <c r="AD386" s="149">
        <f t="shared" si="1052"/>
        <v>0</v>
      </c>
      <c r="AE386" s="149">
        <f t="shared" si="1052"/>
        <v>0</v>
      </c>
      <c r="AF386" s="149">
        <f t="shared" si="1052"/>
        <v>0</v>
      </c>
      <c r="AG386" s="149">
        <f t="shared" si="1052"/>
        <v>0</v>
      </c>
      <c r="AH386" s="149">
        <f t="shared" si="1052"/>
        <v>0</v>
      </c>
      <c r="AI386" s="149">
        <f t="shared" si="1052"/>
        <v>0</v>
      </c>
      <c r="AJ386" s="149">
        <f t="shared" si="1052"/>
        <v>0</v>
      </c>
      <c r="AK386" s="149">
        <f t="shared" si="1047"/>
        <v>0</v>
      </c>
      <c r="AL386" s="149">
        <f t="shared" si="1047"/>
        <v>0</v>
      </c>
      <c r="AM386" s="149">
        <f t="shared" si="1047"/>
        <v>0</v>
      </c>
      <c r="AN386" s="149">
        <f t="shared" si="1047"/>
        <v>0</v>
      </c>
      <c r="AO386" s="149">
        <f t="shared" si="1047"/>
        <v>0</v>
      </c>
      <c r="AP386" s="149">
        <f t="shared" si="1047"/>
        <v>0</v>
      </c>
      <c r="AQ386" s="149">
        <f t="shared" si="1047"/>
        <v>0</v>
      </c>
      <c r="AR386" s="149">
        <f t="shared" si="1047"/>
        <v>0</v>
      </c>
      <c r="AS386" s="149">
        <f t="shared" si="1047"/>
        <v>0</v>
      </c>
      <c r="AT386" s="149">
        <f t="shared" si="1047"/>
        <v>0</v>
      </c>
      <c r="AU386" s="149">
        <f t="shared" si="1047"/>
        <v>0</v>
      </c>
      <c r="AV386" s="149">
        <f t="shared" si="1047"/>
        <v>0</v>
      </c>
      <c r="AW386" s="149">
        <f t="shared" si="1047"/>
        <v>0</v>
      </c>
      <c r="AX386" s="149">
        <f t="shared" si="1047"/>
        <v>0</v>
      </c>
      <c r="AY386" s="149">
        <f t="shared" si="1047"/>
        <v>0</v>
      </c>
      <c r="AZ386" s="149">
        <f t="shared" si="1053"/>
        <v>0</v>
      </c>
      <c r="BA386" s="149">
        <f t="shared" si="1053"/>
        <v>0</v>
      </c>
      <c r="BB386" s="149">
        <f t="shared" si="1053"/>
        <v>0</v>
      </c>
      <c r="BC386" s="149">
        <f t="shared" si="1053"/>
        <v>0</v>
      </c>
      <c r="BD386" s="149">
        <f t="shared" si="1053"/>
        <v>0</v>
      </c>
      <c r="BE386" s="149">
        <f t="shared" si="1053"/>
        <v>0</v>
      </c>
      <c r="BF386" s="149">
        <f t="shared" si="1053"/>
        <v>0</v>
      </c>
      <c r="BG386" s="149">
        <f t="shared" si="1053"/>
        <v>0</v>
      </c>
      <c r="BH386" s="149">
        <f t="shared" si="1053"/>
        <v>0</v>
      </c>
      <c r="BI386" s="149">
        <f t="shared" si="1053"/>
        <v>0</v>
      </c>
      <c r="BJ386" s="149">
        <f t="shared" si="1053"/>
        <v>0</v>
      </c>
      <c r="BK386" s="149">
        <f t="shared" si="1053"/>
        <v>0</v>
      </c>
      <c r="BL386" s="149">
        <f t="shared" si="1053"/>
        <v>0</v>
      </c>
      <c r="BM386" s="149">
        <f t="shared" si="1053"/>
        <v>0</v>
      </c>
      <c r="BN386" s="149">
        <f t="shared" si="1053"/>
        <v>0</v>
      </c>
      <c r="BO386" s="149">
        <f t="shared" si="1053"/>
        <v>0</v>
      </c>
      <c r="BP386" s="149">
        <f t="shared" si="1048"/>
        <v>0</v>
      </c>
      <c r="BQ386" s="149">
        <f t="shared" si="1048"/>
        <v>0</v>
      </c>
      <c r="BR386" s="149">
        <f t="shared" si="1048"/>
        <v>0</v>
      </c>
      <c r="BS386" s="149">
        <f t="shared" si="1048"/>
        <v>0</v>
      </c>
      <c r="BT386" s="149">
        <f t="shared" si="1048"/>
        <v>0</v>
      </c>
      <c r="BU386" s="149">
        <f t="shared" si="1048"/>
        <v>0</v>
      </c>
      <c r="BV386" s="149">
        <f t="shared" si="1048"/>
        <v>0</v>
      </c>
      <c r="BW386" s="149">
        <f t="shared" si="1048"/>
        <v>0</v>
      </c>
      <c r="BX386" s="149">
        <f t="shared" si="1048"/>
        <v>0</v>
      </c>
      <c r="BY386" s="149">
        <f t="shared" si="1048"/>
        <v>0</v>
      </c>
      <c r="BZ386" s="149">
        <f t="shared" si="1048"/>
        <v>0</v>
      </c>
      <c r="CA386" s="149">
        <f t="shared" si="1048"/>
        <v>0</v>
      </c>
      <c r="CB386" s="149">
        <f t="shared" si="1048"/>
        <v>0</v>
      </c>
      <c r="CC386" s="149">
        <f t="shared" si="1048"/>
        <v>0</v>
      </c>
      <c r="CD386" s="149">
        <f t="shared" si="1048"/>
        <v>0</v>
      </c>
      <c r="CE386" s="149">
        <f t="shared" si="1048"/>
        <v>0</v>
      </c>
      <c r="CF386" s="149">
        <f t="shared" si="1054"/>
        <v>0</v>
      </c>
      <c r="CG386" s="149">
        <f t="shared" si="1054"/>
        <v>0</v>
      </c>
      <c r="CH386" s="149">
        <f t="shared" si="1054"/>
        <v>0</v>
      </c>
      <c r="CI386" s="149">
        <f t="shared" si="1054"/>
        <v>0</v>
      </c>
      <c r="CJ386" s="149">
        <f t="shared" si="1054"/>
        <v>0</v>
      </c>
      <c r="CK386" s="149">
        <f t="shared" si="1054"/>
        <v>0</v>
      </c>
      <c r="CL386" s="149">
        <f t="shared" si="1054"/>
        <v>0</v>
      </c>
      <c r="CM386" s="149">
        <f t="shared" si="1054"/>
        <v>0</v>
      </c>
      <c r="CN386" s="149">
        <f t="shared" si="1054"/>
        <v>0</v>
      </c>
      <c r="CO386" s="149">
        <f t="shared" si="1054"/>
        <v>0</v>
      </c>
      <c r="CP386" s="149">
        <f t="shared" si="1054"/>
        <v>0</v>
      </c>
      <c r="CQ386" s="149">
        <f t="shared" si="1054"/>
        <v>0</v>
      </c>
      <c r="CR386" s="149">
        <f t="shared" si="1054"/>
        <v>0</v>
      </c>
      <c r="CS386" s="149">
        <f t="shared" si="1054"/>
        <v>0</v>
      </c>
      <c r="CT386" s="149">
        <f t="shared" si="1054"/>
        <v>0</v>
      </c>
      <c r="CU386" s="149">
        <f t="shared" si="1054"/>
        <v>0</v>
      </c>
      <c r="CV386" s="149">
        <f t="shared" si="1049"/>
        <v>0</v>
      </c>
      <c r="CW386" s="149">
        <f t="shared" si="1049"/>
        <v>0</v>
      </c>
      <c r="CX386" s="149">
        <f t="shared" si="1049"/>
        <v>0</v>
      </c>
      <c r="CY386" s="149">
        <f t="shared" si="1049"/>
        <v>0</v>
      </c>
      <c r="CZ386" s="149">
        <f t="shared" si="1049"/>
        <v>0</v>
      </c>
      <c r="DA386" s="149">
        <f t="shared" si="1049"/>
        <v>0</v>
      </c>
      <c r="DB386" s="149">
        <f t="shared" si="1049"/>
        <v>0</v>
      </c>
      <c r="DC386" s="149">
        <f t="shared" si="1049"/>
        <v>0</v>
      </c>
      <c r="DD386" s="149">
        <f t="shared" si="1049"/>
        <v>0</v>
      </c>
      <c r="DE386" s="149">
        <f t="shared" si="1049"/>
        <v>0</v>
      </c>
      <c r="DF386" s="149">
        <f t="shared" si="1049"/>
        <v>0</v>
      </c>
      <c r="DG386" s="149">
        <f t="shared" si="1049"/>
        <v>0</v>
      </c>
      <c r="DH386" s="149">
        <f t="shared" si="1049"/>
        <v>0</v>
      </c>
      <c r="DI386" s="149">
        <f t="shared" si="1049"/>
        <v>0</v>
      </c>
      <c r="DJ386" s="149">
        <f t="shared" si="1049"/>
        <v>0</v>
      </c>
      <c r="DK386" s="149">
        <f t="shared" si="1049"/>
        <v>0</v>
      </c>
      <c r="DL386" s="149">
        <f t="shared" si="1050"/>
        <v>0</v>
      </c>
      <c r="DM386" s="149">
        <f t="shared" si="1050"/>
        <v>0</v>
      </c>
      <c r="DN386" s="149">
        <f t="shared" si="1050"/>
        <v>0</v>
      </c>
      <c r="DO386" s="149">
        <f t="shared" si="1050"/>
        <v>0</v>
      </c>
      <c r="DP386" s="149">
        <f t="shared" si="1050"/>
        <v>0</v>
      </c>
      <c r="DQ386" s="149">
        <f t="shared" si="1050"/>
        <v>0</v>
      </c>
      <c r="DR386" s="149">
        <f t="shared" si="1050"/>
        <v>0</v>
      </c>
      <c r="DS386" s="149">
        <f t="shared" si="1050"/>
        <v>0</v>
      </c>
      <c r="DT386" s="149">
        <f t="shared" si="1050"/>
        <v>0</v>
      </c>
      <c r="DU386" s="149">
        <f t="shared" si="1050"/>
        <v>0</v>
      </c>
      <c r="DV386" s="149">
        <f t="shared" si="1050"/>
        <v>0</v>
      </c>
      <c r="DW386" s="149">
        <f t="shared" si="1050"/>
        <v>0</v>
      </c>
      <c r="DX386" s="149">
        <f t="shared" si="1050"/>
        <v>0</v>
      </c>
      <c r="DY386" s="149">
        <f t="shared" si="1050"/>
        <v>0</v>
      </c>
      <c r="DZ386" s="149">
        <f t="shared" si="1050"/>
        <v>0</v>
      </c>
      <c r="EA386" s="149">
        <f t="shared" si="1050"/>
        <v>0</v>
      </c>
      <c r="EB386" s="149">
        <f t="shared" si="1055"/>
        <v>0</v>
      </c>
      <c r="EC386" s="149">
        <f t="shared" si="1055"/>
        <v>0</v>
      </c>
      <c r="ED386" s="149">
        <f t="shared" si="1055"/>
        <v>0</v>
      </c>
      <c r="EE386" s="149">
        <f t="shared" si="1055"/>
        <v>0</v>
      </c>
      <c r="EF386" s="149">
        <f t="shared" si="1055"/>
        <v>0</v>
      </c>
      <c r="EG386" s="149">
        <f t="shared" si="1055"/>
        <v>0</v>
      </c>
      <c r="EH386" s="149">
        <f t="shared" si="1055"/>
        <v>0</v>
      </c>
      <c r="EI386" s="149">
        <f t="shared" si="1055"/>
        <v>0</v>
      </c>
      <c r="EJ386" s="149">
        <f t="shared" si="1055"/>
        <v>0</v>
      </c>
      <c r="EK386" s="149">
        <f t="shared" si="1055"/>
        <v>0</v>
      </c>
      <c r="EL386" s="149">
        <f t="shared" si="1055"/>
        <v>0</v>
      </c>
      <c r="EM386" s="149">
        <f t="shared" si="1055"/>
        <v>0</v>
      </c>
      <c r="EN386" s="149">
        <f t="shared" si="1055"/>
        <v>0</v>
      </c>
      <c r="EO386" s="149">
        <f t="shared" si="1055"/>
        <v>0</v>
      </c>
      <c r="EP386" s="149">
        <f t="shared" si="1055"/>
        <v>0</v>
      </c>
      <c r="EQ386" s="149">
        <f t="shared" si="1055"/>
        <v>0</v>
      </c>
      <c r="ER386" s="149">
        <f t="shared" si="1051"/>
        <v>0</v>
      </c>
      <c r="ES386" s="149">
        <f t="shared" si="1051"/>
        <v>0</v>
      </c>
      <c r="ET386" s="149">
        <f t="shared" si="1051"/>
        <v>0</v>
      </c>
      <c r="EU386" s="149">
        <f t="shared" si="1051"/>
        <v>0</v>
      </c>
      <c r="EV386" s="149">
        <f t="shared" si="1051"/>
        <v>0</v>
      </c>
      <c r="EW386" s="149">
        <f t="shared" si="1051"/>
        <v>0</v>
      </c>
      <c r="EX386" s="149">
        <f t="shared" si="1051"/>
        <v>0</v>
      </c>
      <c r="EY386" s="149">
        <f t="shared" si="1051"/>
        <v>0</v>
      </c>
      <c r="EZ386" s="149">
        <f t="shared" si="1051"/>
        <v>0</v>
      </c>
      <c r="FA386" s="149">
        <f t="shared" si="1051"/>
        <v>0</v>
      </c>
      <c r="FB386" s="149">
        <f t="shared" si="1051"/>
        <v>0</v>
      </c>
    </row>
    <row r="387" spans="3:158" ht="11.25" hidden="1" customHeight="1" x14ac:dyDescent="0.2">
      <c r="C387" s="148">
        <f t="shared" si="1045"/>
        <v>30</v>
      </c>
      <c r="E387" s="198">
        <f t="shared" si="1046"/>
        <v>44286</v>
      </c>
      <c r="F387" s="151">
        <f t="shared" si="1032"/>
        <v>44865</v>
      </c>
      <c r="G387" s="149">
        <v>0</v>
      </c>
      <c r="H387" s="149">
        <f t="shared" si="1033"/>
        <v>0</v>
      </c>
      <c r="Q387" s="149">
        <f t="shared" si="1034"/>
        <v>0</v>
      </c>
      <c r="T387" s="149">
        <f t="shared" si="1044"/>
        <v>0</v>
      </c>
      <c r="U387" s="149">
        <f t="shared" si="1052"/>
        <v>0</v>
      </c>
      <c r="V387" s="149">
        <f t="shared" si="1052"/>
        <v>0</v>
      </c>
      <c r="W387" s="149">
        <f t="shared" si="1052"/>
        <v>0</v>
      </c>
      <c r="X387" s="149">
        <f t="shared" si="1052"/>
        <v>0</v>
      </c>
      <c r="Y387" s="149">
        <f t="shared" si="1052"/>
        <v>0</v>
      </c>
      <c r="Z387" s="149">
        <f t="shared" si="1052"/>
        <v>0</v>
      </c>
      <c r="AA387" s="149">
        <f t="shared" si="1052"/>
        <v>0</v>
      </c>
      <c r="AB387" s="149">
        <f t="shared" si="1052"/>
        <v>0</v>
      </c>
      <c r="AC387" s="149">
        <f t="shared" si="1052"/>
        <v>0</v>
      </c>
      <c r="AD387" s="149">
        <f t="shared" si="1052"/>
        <v>0</v>
      </c>
      <c r="AE387" s="149">
        <f t="shared" si="1052"/>
        <v>0</v>
      </c>
      <c r="AF387" s="149">
        <f t="shared" si="1052"/>
        <v>0</v>
      </c>
      <c r="AG387" s="149">
        <f t="shared" si="1052"/>
        <v>0</v>
      </c>
      <c r="AH387" s="149">
        <f t="shared" si="1052"/>
        <v>0</v>
      </c>
      <c r="AI387" s="149">
        <f t="shared" si="1052"/>
        <v>0</v>
      </c>
      <c r="AJ387" s="149">
        <f t="shared" si="1052"/>
        <v>0</v>
      </c>
      <c r="AK387" s="149">
        <f t="shared" si="1047"/>
        <v>0</v>
      </c>
      <c r="AL387" s="149">
        <f t="shared" si="1047"/>
        <v>0</v>
      </c>
      <c r="AM387" s="149">
        <f t="shared" si="1047"/>
        <v>0</v>
      </c>
      <c r="AN387" s="149">
        <f t="shared" si="1047"/>
        <v>0</v>
      </c>
      <c r="AO387" s="149">
        <f t="shared" si="1047"/>
        <v>0</v>
      </c>
      <c r="AP387" s="149">
        <f t="shared" si="1047"/>
        <v>0</v>
      </c>
      <c r="AQ387" s="149">
        <f t="shared" si="1047"/>
        <v>0</v>
      </c>
      <c r="AR387" s="149">
        <f t="shared" si="1047"/>
        <v>0</v>
      </c>
      <c r="AS387" s="149">
        <f t="shared" si="1047"/>
        <v>0</v>
      </c>
      <c r="AT387" s="149">
        <f t="shared" si="1047"/>
        <v>0</v>
      </c>
      <c r="AU387" s="149">
        <f t="shared" si="1047"/>
        <v>0</v>
      </c>
      <c r="AV387" s="149">
        <f t="shared" si="1047"/>
        <v>0</v>
      </c>
      <c r="AW387" s="149">
        <f t="shared" si="1047"/>
        <v>0</v>
      </c>
      <c r="AX387" s="149">
        <f t="shared" si="1047"/>
        <v>0</v>
      </c>
      <c r="AY387" s="149">
        <f t="shared" si="1047"/>
        <v>0</v>
      </c>
      <c r="AZ387" s="149">
        <f t="shared" si="1053"/>
        <v>0</v>
      </c>
      <c r="BA387" s="149">
        <f t="shared" si="1053"/>
        <v>0</v>
      </c>
      <c r="BB387" s="149">
        <f t="shared" si="1053"/>
        <v>0</v>
      </c>
      <c r="BC387" s="149">
        <f t="shared" si="1053"/>
        <v>0</v>
      </c>
      <c r="BD387" s="149">
        <f t="shared" si="1053"/>
        <v>0</v>
      </c>
      <c r="BE387" s="149">
        <f t="shared" si="1053"/>
        <v>0</v>
      </c>
      <c r="BF387" s="149">
        <f t="shared" si="1053"/>
        <v>0</v>
      </c>
      <c r="BG387" s="149">
        <f t="shared" si="1053"/>
        <v>0</v>
      </c>
      <c r="BH387" s="149">
        <f t="shared" si="1053"/>
        <v>0</v>
      </c>
      <c r="BI387" s="149">
        <f t="shared" si="1053"/>
        <v>0</v>
      </c>
      <c r="BJ387" s="149">
        <f t="shared" si="1053"/>
        <v>0</v>
      </c>
      <c r="BK387" s="149">
        <f t="shared" si="1053"/>
        <v>0</v>
      </c>
      <c r="BL387" s="149">
        <f t="shared" si="1053"/>
        <v>0</v>
      </c>
      <c r="BM387" s="149">
        <f t="shared" si="1053"/>
        <v>0</v>
      </c>
      <c r="BN387" s="149">
        <f t="shared" si="1053"/>
        <v>0</v>
      </c>
      <c r="BO387" s="149">
        <f t="shared" si="1053"/>
        <v>0</v>
      </c>
      <c r="BP387" s="149">
        <f t="shared" si="1048"/>
        <v>0</v>
      </c>
      <c r="BQ387" s="149">
        <f t="shared" si="1048"/>
        <v>0</v>
      </c>
      <c r="BR387" s="149">
        <f t="shared" si="1048"/>
        <v>0</v>
      </c>
      <c r="BS387" s="149">
        <f t="shared" si="1048"/>
        <v>0</v>
      </c>
      <c r="BT387" s="149">
        <f t="shared" si="1048"/>
        <v>0</v>
      </c>
      <c r="BU387" s="149">
        <f t="shared" si="1048"/>
        <v>0</v>
      </c>
      <c r="BV387" s="149">
        <f t="shared" si="1048"/>
        <v>0</v>
      </c>
      <c r="BW387" s="149">
        <f t="shared" si="1048"/>
        <v>0</v>
      </c>
      <c r="BX387" s="149">
        <f t="shared" si="1048"/>
        <v>0</v>
      </c>
      <c r="BY387" s="149">
        <f t="shared" si="1048"/>
        <v>0</v>
      </c>
      <c r="BZ387" s="149">
        <f t="shared" si="1048"/>
        <v>0</v>
      </c>
      <c r="CA387" s="149">
        <f t="shared" si="1048"/>
        <v>0</v>
      </c>
      <c r="CB387" s="149">
        <f t="shared" si="1048"/>
        <v>0</v>
      </c>
      <c r="CC387" s="149">
        <f t="shared" si="1048"/>
        <v>0</v>
      </c>
      <c r="CD387" s="149">
        <f t="shared" si="1048"/>
        <v>0</v>
      </c>
      <c r="CE387" s="149">
        <f t="shared" si="1048"/>
        <v>0</v>
      </c>
      <c r="CF387" s="149">
        <f t="shared" si="1054"/>
        <v>0</v>
      </c>
      <c r="CG387" s="149">
        <f t="shared" si="1054"/>
        <v>0</v>
      </c>
      <c r="CH387" s="149">
        <f t="shared" si="1054"/>
        <v>0</v>
      </c>
      <c r="CI387" s="149">
        <f t="shared" si="1054"/>
        <v>0</v>
      </c>
      <c r="CJ387" s="149">
        <f t="shared" si="1054"/>
        <v>0</v>
      </c>
      <c r="CK387" s="149">
        <f t="shared" si="1054"/>
        <v>0</v>
      </c>
      <c r="CL387" s="149">
        <f t="shared" si="1054"/>
        <v>0</v>
      </c>
      <c r="CM387" s="149">
        <f t="shared" si="1054"/>
        <v>0</v>
      </c>
      <c r="CN387" s="149">
        <f t="shared" si="1054"/>
        <v>0</v>
      </c>
      <c r="CO387" s="149">
        <f t="shared" si="1054"/>
        <v>0</v>
      </c>
      <c r="CP387" s="149">
        <f t="shared" si="1054"/>
        <v>0</v>
      </c>
      <c r="CQ387" s="149">
        <f t="shared" si="1054"/>
        <v>0</v>
      </c>
      <c r="CR387" s="149">
        <f t="shared" si="1054"/>
        <v>0</v>
      </c>
      <c r="CS387" s="149">
        <f t="shared" si="1054"/>
        <v>0</v>
      </c>
      <c r="CT387" s="149">
        <f t="shared" si="1054"/>
        <v>0</v>
      </c>
      <c r="CU387" s="149">
        <f t="shared" si="1054"/>
        <v>0</v>
      </c>
      <c r="CV387" s="149">
        <f t="shared" si="1049"/>
        <v>0</v>
      </c>
      <c r="CW387" s="149">
        <f t="shared" si="1049"/>
        <v>0</v>
      </c>
      <c r="CX387" s="149">
        <f t="shared" si="1049"/>
        <v>0</v>
      </c>
      <c r="CY387" s="149">
        <f t="shared" si="1049"/>
        <v>0</v>
      </c>
      <c r="CZ387" s="149">
        <f t="shared" si="1049"/>
        <v>0</v>
      </c>
      <c r="DA387" s="149">
        <f t="shared" si="1049"/>
        <v>0</v>
      </c>
      <c r="DB387" s="149">
        <f t="shared" si="1049"/>
        <v>0</v>
      </c>
      <c r="DC387" s="149">
        <f t="shared" si="1049"/>
        <v>0</v>
      </c>
      <c r="DD387" s="149">
        <f t="shared" si="1049"/>
        <v>0</v>
      </c>
      <c r="DE387" s="149">
        <f t="shared" si="1049"/>
        <v>0</v>
      </c>
      <c r="DF387" s="149">
        <f t="shared" si="1049"/>
        <v>0</v>
      </c>
      <c r="DG387" s="149">
        <f t="shared" si="1049"/>
        <v>0</v>
      </c>
      <c r="DH387" s="149">
        <f t="shared" si="1049"/>
        <v>0</v>
      </c>
      <c r="DI387" s="149">
        <f t="shared" si="1049"/>
        <v>0</v>
      </c>
      <c r="DJ387" s="149">
        <f t="shared" si="1049"/>
        <v>0</v>
      </c>
      <c r="DK387" s="149">
        <f t="shared" si="1049"/>
        <v>0</v>
      </c>
      <c r="DL387" s="149">
        <f t="shared" si="1050"/>
        <v>0</v>
      </c>
      <c r="DM387" s="149">
        <f t="shared" si="1050"/>
        <v>0</v>
      </c>
      <c r="DN387" s="149">
        <f t="shared" si="1050"/>
        <v>0</v>
      </c>
      <c r="DO387" s="149">
        <f t="shared" si="1050"/>
        <v>0</v>
      </c>
      <c r="DP387" s="149">
        <f t="shared" si="1050"/>
        <v>0</v>
      </c>
      <c r="DQ387" s="149">
        <f t="shared" si="1050"/>
        <v>0</v>
      </c>
      <c r="DR387" s="149">
        <f t="shared" si="1050"/>
        <v>0</v>
      </c>
      <c r="DS387" s="149">
        <f t="shared" si="1050"/>
        <v>0</v>
      </c>
      <c r="DT387" s="149">
        <f t="shared" si="1050"/>
        <v>0</v>
      </c>
      <c r="DU387" s="149">
        <f t="shared" si="1050"/>
        <v>0</v>
      </c>
      <c r="DV387" s="149">
        <f t="shared" si="1050"/>
        <v>0</v>
      </c>
      <c r="DW387" s="149">
        <f t="shared" si="1050"/>
        <v>0</v>
      </c>
      <c r="DX387" s="149">
        <f t="shared" si="1050"/>
        <v>0</v>
      </c>
      <c r="DY387" s="149">
        <f t="shared" si="1050"/>
        <v>0</v>
      </c>
      <c r="DZ387" s="149">
        <f t="shared" si="1050"/>
        <v>0</v>
      </c>
      <c r="EA387" s="149">
        <f t="shared" si="1050"/>
        <v>0</v>
      </c>
      <c r="EB387" s="149">
        <f t="shared" si="1055"/>
        <v>0</v>
      </c>
      <c r="EC387" s="149">
        <f t="shared" si="1055"/>
        <v>0</v>
      </c>
      <c r="ED387" s="149">
        <f t="shared" si="1055"/>
        <v>0</v>
      </c>
      <c r="EE387" s="149">
        <f t="shared" si="1055"/>
        <v>0</v>
      </c>
      <c r="EF387" s="149">
        <f t="shared" si="1055"/>
        <v>0</v>
      </c>
      <c r="EG387" s="149">
        <f t="shared" si="1055"/>
        <v>0</v>
      </c>
      <c r="EH387" s="149">
        <f t="shared" si="1055"/>
        <v>0</v>
      </c>
      <c r="EI387" s="149">
        <f t="shared" si="1055"/>
        <v>0</v>
      </c>
      <c r="EJ387" s="149">
        <f t="shared" si="1055"/>
        <v>0</v>
      </c>
      <c r="EK387" s="149">
        <f t="shared" si="1055"/>
        <v>0</v>
      </c>
      <c r="EL387" s="149">
        <f t="shared" si="1055"/>
        <v>0</v>
      </c>
      <c r="EM387" s="149">
        <f t="shared" si="1055"/>
        <v>0</v>
      </c>
      <c r="EN387" s="149">
        <f t="shared" si="1055"/>
        <v>0</v>
      </c>
      <c r="EO387" s="149">
        <f t="shared" si="1055"/>
        <v>0</v>
      </c>
      <c r="EP387" s="149">
        <f t="shared" si="1055"/>
        <v>0</v>
      </c>
      <c r="EQ387" s="149">
        <f t="shared" si="1055"/>
        <v>0</v>
      </c>
      <c r="ER387" s="149">
        <f t="shared" si="1051"/>
        <v>0</v>
      </c>
      <c r="ES387" s="149">
        <f t="shared" si="1051"/>
        <v>0</v>
      </c>
      <c r="ET387" s="149">
        <f t="shared" si="1051"/>
        <v>0</v>
      </c>
      <c r="EU387" s="149">
        <f t="shared" si="1051"/>
        <v>0</v>
      </c>
      <c r="EV387" s="149">
        <f t="shared" si="1051"/>
        <v>0</v>
      </c>
      <c r="EW387" s="149">
        <f t="shared" si="1051"/>
        <v>0</v>
      </c>
      <c r="EX387" s="149">
        <f t="shared" si="1051"/>
        <v>0</v>
      </c>
      <c r="EY387" s="149">
        <f t="shared" si="1051"/>
        <v>0</v>
      </c>
      <c r="EZ387" s="149">
        <f t="shared" si="1051"/>
        <v>0</v>
      </c>
      <c r="FA387" s="149">
        <f t="shared" si="1051"/>
        <v>0</v>
      </c>
      <c r="FB387" s="149">
        <f t="shared" si="1051"/>
        <v>0</v>
      </c>
    </row>
    <row r="388" spans="3:158" ht="11.25" hidden="1" customHeight="1" x14ac:dyDescent="0.2">
      <c r="C388" s="148">
        <f t="shared" si="1045"/>
        <v>31</v>
      </c>
      <c r="E388" s="198">
        <f t="shared" si="1046"/>
        <v>44316</v>
      </c>
      <c r="F388" s="151">
        <f t="shared" si="1032"/>
        <v>44895</v>
      </c>
      <c r="G388" s="149">
        <v>0</v>
      </c>
      <c r="H388" s="149">
        <f t="shared" si="1033"/>
        <v>0</v>
      </c>
      <c r="Q388" s="149">
        <f t="shared" si="1034"/>
        <v>0</v>
      </c>
      <c r="T388" s="149">
        <f t="shared" si="1044"/>
        <v>0</v>
      </c>
      <c r="U388" s="149">
        <f t="shared" si="1052"/>
        <v>0</v>
      </c>
      <c r="V388" s="149">
        <f t="shared" si="1052"/>
        <v>0</v>
      </c>
      <c r="W388" s="149">
        <f t="shared" si="1052"/>
        <v>0</v>
      </c>
      <c r="X388" s="149">
        <f t="shared" si="1052"/>
        <v>0</v>
      </c>
      <c r="Y388" s="149">
        <f t="shared" si="1052"/>
        <v>0</v>
      </c>
      <c r="Z388" s="149">
        <f t="shared" si="1052"/>
        <v>0</v>
      </c>
      <c r="AA388" s="149">
        <f t="shared" si="1052"/>
        <v>0</v>
      </c>
      <c r="AB388" s="149">
        <f t="shared" si="1052"/>
        <v>0</v>
      </c>
      <c r="AC388" s="149">
        <f t="shared" si="1052"/>
        <v>0</v>
      </c>
      <c r="AD388" s="149">
        <f t="shared" si="1052"/>
        <v>0</v>
      </c>
      <c r="AE388" s="149">
        <f t="shared" si="1052"/>
        <v>0</v>
      </c>
      <c r="AF388" s="149">
        <f t="shared" si="1052"/>
        <v>0</v>
      </c>
      <c r="AG388" s="149">
        <f t="shared" si="1052"/>
        <v>0</v>
      </c>
      <c r="AH388" s="149">
        <f t="shared" si="1052"/>
        <v>0</v>
      </c>
      <c r="AI388" s="149">
        <f t="shared" si="1052"/>
        <v>0</v>
      </c>
      <c r="AJ388" s="149">
        <f t="shared" si="1052"/>
        <v>0</v>
      </c>
      <c r="AK388" s="149">
        <f t="shared" si="1047"/>
        <v>0</v>
      </c>
      <c r="AL388" s="149">
        <f t="shared" si="1047"/>
        <v>0</v>
      </c>
      <c r="AM388" s="149">
        <f t="shared" si="1047"/>
        <v>0</v>
      </c>
      <c r="AN388" s="149">
        <f t="shared" si="1047"/>
        <v>0</v>
      </c>
      <c r="AO388" s="149">
        <f t="shared" si="1047"/>
        <v>0</v>
      </c>
      <c r="AP388" s="149">
        <f t="shared" si="1047"/>
        <v>0</v>
      </c>
      <c r="AQ388" s="149">
        <f t="shared" si="1047"/>
        <v>0</v>
      </c>
      <c r="AR388" s="149">
        <f t="shared" si="1047"/>
        <v>0</v>
      </c>
      <c r="AS388" s="149">
        <f t="shared" si="1047"/>
        <v>0</v>
      </c>
      <c r="AT388" s="149">
        <f t="shared" si="1047"/>
        <v>0</v>
      </c>
      <c r="AU388" s="149">
        <f t="shared" si="1047"/>
        <v>0</v>
      </c>
      <c r="AV388" s="149">
        <f t="shared" si="1047"/>
        <v>0</v>
      </c>
      <c r="AW388" s="149">
        <f t="shared" si="1047"/>
        <v>0</v>
      </c>
      <c r="AX388" s="149">
        <f t="shared" si="1047"/>
        <v>0</v>
      </c>
      <c r="AY388" s="149">
        <f t="shared" si="1047"/>
        <v>0</v>
      </c>
      <c r="AZ388" s="149">
        <f t="shared" si="1053"/>
        <v>0</v>
      </c>
      <c r="BA388" s="149">
        <f t="shared" si="1053"/>
        <v>0</v>
      </c>
      <c r="BB388" s="149">
        <f t="shared" si="1053"/>
        <v>0</v>
      </c>
      <c r="BC388" s="149">
        <f t="shared" si="1053"/>
        <v>0</v>
      </c>
      <c r="BD388" s="149">
        <f t="shared" si="1053"/>
        <v>0</v>
      </c>
      <c r="BE388" s="149">
        <f t="shared" si="1053"/>
        <v>0</v>
      </c>
      <c r="BF388" s="149">
        <f t="shared" si="1053"/>
        <v>0</v>
      </c>
      <c r="BG388" s="149">
        <f t="shared" si="1053"/>
        <v>0</v>
      </c>
      <c r="BH388" s="149">
        <f t="shared" si="1053"/>
        <v>0</v>
      </c>
      <c r="BI388" s="149">
        <f t="shared" si="1053"/>
        <v>0</v>
      </c>
      <c r="BJ388" s="149">
        <f t="shared" si="1053"/>
        <v>0</v>
      </c>
      <c r="BK388" s="149">
        <f t="shared" si="1053"/>
        <v>0</v>
      </c>
      <c r="BL388" s="149">
        <f t="shared" si="1053"/>
        <v>0</v>
      </c>
      <c r="BM388" s="149">
        <f t="shared" si="1053"/>
        <v>0</v>
      </c>
      <c r="BN388" s="149">
        <f t="shared" si="1053"/>
        <v>0</v>
      </c>
      <c r="BO388" s="149">
        <f t="shared" si="1053"/>
        <v>0</v>
      </c>
      <c r="BP388" s="149">
        <f t="shared" si="1048"/>
        <v>0</v>
      </c>
      <c r="BQ388" s="149">
        <f t="shared" si="1048"/>
        <v>0</v>
      </c>
      <c r="BR388" s="149">
        <f t="shared" si="1048"/>
        <v>0</v>
      </c>
      <c r="BS388" s="149">
        <f t="shared" si="1048"/>
        <v>0</v>
      </c>
      <c r="BT388" s="149">
        <f t="shared" si="1048"/>
        <v>0</v>
      </c>
      <c r="BU388" s="149">
        <f t="shared" si="1048"/>
        <v>0</v>
      </c>
      <c r="BV388" s="149">
        <f t="shared" si="1048"/>
        <v>0</v>
      </c>
      <c r="BW388" s="149">
        <f t="shared" si="1048"/>
        <v>0</v>
      </c>
      <c r="BX388" s="149">
        <f t="shared" si="1048"/>
        <v>0</v>
      </c>
      <c r="BY388" s="149">
        <f t="shared" si="1048"/>
        <v>0</v>
      </c>
      <c r="BZ388" s="149">
        <f t="shared" si="1048"/>
        <v>0</v>
      </c>
      <c r="CA388" s="149">
        <f t="shared" si="1048"/>
        <v>0</v>
      </c>
      <c r="CB388" s="149">
        <f t="shared" si="1048"/>
        <v>0</v>
      </c>
      <c r="CC388" s="149">
        <f t="shared" si="1048"/>
        <v>0</v>
      </c>
      <c r="CD388" s="149">
        <f t="shared" si="1048"/>
        <v>0</v>
      </c>
      <c r="CE388" s="149">
        <f t="shared" si="1048"/>
        <v>0</v>
      </c>
      <c r="CF388" s="149">
        <f t="shared" si="1054"/>
        <v>0</v>
      </c>
      <c r="CG388" s="149">
        <f t="shared" si="1054"/>
        <v>0</v>
      </c>
      <c r="CH388" s="149">
        <f t="shared" si="1054"/>
        <v>0</v>
      </c>
      <c r="CI388" s="149">
        <f t="shared" si="1054"/>
        <v>0</v>
      </c>
      <c r="CJ388" s="149">
        <f t="shared" si="1054"/>
        <v>0</v>
      </c>
      <c r="CK388" s="149">
        <f t="shared" si="1054"/>
        <v>0</v>
      </c>
      <c r="CL388" s="149">
        <f t="shared" si="1054"/>
        <v>0</v>
      </c>
      <c r="CM388" s="149">
        <f t="shared" si="1054"/>
        <v>0</v>
      </c>
      <c r="CN388" s="149">
        <f t="shared" si="1054"/>
        <v>0</v>
      </c>
      <c r="CO388" s="149">
        <f t="shared" si="1054"/>
        <v>0</v>
      </c>
      <c r="CP388" s="149">
        <f t="shared" si="1054"/>
        <v>0</v>
      </c>
      <c r="CQ388" s="149">
        <f t="shared" si="1054"/>
        <v>0</v>
      </c>
      <c r="CR388" s="149">
        <f t="shared" si="1054"/>
        <v>0</v>
      </c>
      <c r="CS388" s="149">
        <f t="shared" si="1054"/>
        <v>0</v>
      </c>
      <c r="CT388" s="149">
        <f t="shared" si="1054"/>
        <v>0</v>
      </c>
      <c r="CU388" s="149">
        <f t="shared" si="1054"/>
        <v>0</v>
      </c>
      <c r="CV388" s="149">
        <f t="shared" si="1049"/>
        <v>0</v>
      </c>
      <c r="CW388" s="149">
        <f t="shared" si="1049"/>
        <v>0</v>
      </c>
      <c r="CX388" s="149">
        <f t="shared" si="1049"/>
        <v>0</v>
      </c>
      <c r="CY388" s="149">
        <f t="shared" si="1049"/>
        <v>0</v>
      </c>
      <c r="CZ388" s="149">
        <f t="shared" si="1049"/>
        <v>0</v>
      </c>
      <c r="DA388" s="149">
        <f t="shared" si="1049"/>
        <v>0</v>
      </c>
      <c r="DB388" s="149">
        <f t="shared" si="1049"/>
        <v>0</v>
      </c>
      <c r="DC388" s="149">
        <f t="shared" si="1049"/>
        <v>0</v>
      </c>
      <c r="DD388" s="149">
        <f t="shared" si="1049"/>
        <v>0</v>
      </c>
      <c r="DE388" s="149">
        <f t="shared" si="1049"/>
        <v>0</v>
      </c>
      <c r="DF388" s="149">
        <f t="shared" si="1049"/>
        <v>0</v>
      </c>
      <c r="DG388" s="149">
        <f t="shared" si="1049"/>
        <v>0</v>
      </c>
      <c r="DH388" s="149">
        <f t="shared" si="1049"/>
        <v>0</v>
      </c>
      <c r="DI388" s="149">
        <f t="shared" si="1049"/>
        <v>0</v>
      </c>
      <c r="DJ388" s="149">
        <f t="shared" si="1049"/>
        <v>0</v>
      </c>
      <c r="DK388" s="149">
        <f t="shared" si="1049"/>
        <v>0</v>
      </c>
      <c r="DL388" s="149">
        <f t="shared" si="1050"/>
        <v>0</v>
      </c>
      <c r="DM388" s="149">
        <f t="shared" si="1050"/>
        <v>0</v>
      </c>
      <c r="DN388" s="149">
        <f t="shared" si="1050"/>
        <v>0</v>
      </c>
      <c r="DO388" s="149">
        <f t="shared" si="1050"/>
        <v>0</v>
      </c>
      <c r="DP388" s="149">
        <f t="shared" si="1050"/>
        <v>0</v>
      </c>
      <c r="DQ388" s="149">
        <f t="shared" si="1050"/>
        <v>0</v>
      </c>
      <c r="DR388" s="149">
        <f t="shared" si="1050"/>
        <v>0</v>
      </c>
      <c r="DS388" s="149">
        <f t="shared" si="1050"/>
        <v>0</v>
      </c>
      <c r="DT388" s="149">
        <f t="shared" si="1050"/>
        <v>0</v>
      </c>
      <c r="DU388" s="149">
        <f t="shared" si="1050"/>
        <v>0</v>
      </c>
      <c r="DV388" s="149">
        <f t="shared" si="1050"/>
        <v>0</v>
      </c>
      <c r="DW388" s="149">
        <f t="shared" si="1050"/>
        <v>0</v>
      </c>
      <c r="DX388" s="149">
        <f t="shared" si="1050"/>
        <v>0</v>
      </c>
      <c r="DY388" s="149">
        <f t="shared" si="1050"/>
        <v>0</v>
      </c>
      <c r="DZ388" s="149">
        <f t="shared" si="1050"/>
        <v>0</v>
      </c>
      <c r="EA388" s="149">
        <f t="shared" si="1050"/>
        <v>0</v>
      </c>
      <c r="EB388" s="149">
        <f t="shared" si="1055"/>
        <v>0</v>
      </c>
      <c r="EC388" s="149">
        <f t="shared" si="1055"/>
        <v>0</v>
      </c>
      <c r="ED388" s="149">
        <f t="shared" si="1055"/>
        <v>0</v>
      </c>
      <c r="EE388" s="149">
        <f t="shared" si="1055"/>
        <v>0</v>
      </c>
      <c r="EF388" s="149">
        <f t="shared" si="1055"/>
        <v>0</v>
      </c>
      <c r="EG388" s="149">
        <f t="shared" si="1055"/>
        <v>0</v>
      </c>
      <c r="EH388" s="149">
        <f t="shared" si="1055"/>
        <v>0</v>
      </c>
      <c r="EI388" s="149">
        <f t="shared" si="1055"/>
        <v>0</v>
      </c>
      <c r="EJ388" s="149">
        <f t="shared" si="1055"/>
        <v>0</v>
      </c>
      <c r="EK388" s="149">
        <f t="shared" si="1055"/>
        <v>0</v>
      </c>
      <c r="EL388" s="149">
        <f t="shared" si="1055"/>
        <v>0</v>
      </c>
      <c r="EM388" s="149">
        <f t="shared" si="1055"/>
        <v>0</v>
      </c>
      <c r="EN388" s="149">
        <f t="shared" si="1055"/>
        <v>0</v>
      </c>
      <c r="EO388" s="149">
        <f t="shared" si="1055"/>
        <v>0</v>
      </c>
      <c r="EP388" s="149">
        <f t="shared" si="1055"/>
        <v>0</v>
      </c>
      <c r="EQ388" s="149">
        <f t="shared" si="1055"/>
        <v>0</v>
      </c>
      <c r="ER388" s="149">
        <f t="shared" si="1051"/>
        <v>0</v>
      </c>
      <c r="ES388" s="149">
        <f t="shared" si="1051"/>
        <v>0</v>
      </c>
      <c r="ET388" s="149">
        <f t="shared" si="1051"/>
        <v>0</v>
      </c>
      <c r="EU388" s="149">
        <f t="shared" si="1051"/>
        <v>0</v>
      </c>
      <c r="EV388" s="149">
        <f t="shared" si="1051"/>
        <v>0</v>
      </c>
      <c r="EW388" s="149">
        <f t="shared" si="1051"/>
        <v>0</v>
      </c>
      <c r="EX388" s="149">
        <f t="shared" si="1051"/>
        <v>0</v>
      </c>
      <c r="EY388" s="149">
        <f t="shared" si="1051"/>
        <v>0</v>
      </c>
      <c r="EZ388" s="149">
        <f t="shared" si="1051"/>
        <v>0</v>
      </c>
      <c r="FA388" s="149">
        <f t="shared" si="1051"/>
        <v>0</v>
      </c>
      <c r="FB388" s="149">
        <f t="shared" ref="FB388" si="1056">AND(FB$14&gt;=$E388,FB$14&lt;=$F388)*$H388</f>
        <v>0</v>
      </c>
    </row>
    <row r="389" spans="3:158" ht="11.25" hidden="1" customHeight="1" x14ac:dyDescent="0.2">
      <c r="C389" s="148">
        <f t="shared" si="1045"/>
        <v>32</v>
      </c>
      <c r="E389" s="198">
        <f t="shared" si="1046"/>
        <v>44347</v>
      </c>
      <c r="F389" s="151">
        <f t="shared" si="1032"/>
        <v>44926</v>
      </c>
      <c r="G389" s="149">
        <v>0</v>
      </c>
      <c r="H389" s="149">
        <f t="shared" si="1033"/>
        <v>0</v>
      </c>
      <c r="Q389" s="149">
        <f t="shared" si="1034"/>
        <v>0</v>
      </c>
      <c r="T389" s="149">
        <f t="shared" si="1044"/>
        <v>0</v>
      </c>
      <c r="U389" s="149">
        <f t="shared" si="1052"/>
        <v>0</v>
      </c>
      <c r="V389" s="149">
        <f t="shared" si="1052"/>
        <v>0</v>
      </c>
      <c r="W389" s="149">
        <f t="shared" si="1052"/>
        <v>0</v>
      </c>
      <c r="X389" s="149">
        <f t="shared" si="1052"/>
        <v>0</v>
      </c>
      <c r="Y389" s="149">
        <f t="shared" si="1052"/>
        <v>0</v>
      </c>
      <c r="Z389" s="149">
        <f t="shared" si="1052"/>
        <v>0</v>
      </c>
      <c r="AA389" s="149">
        <f t="shared" si="1052"/>
        <v>0</v>
      </c>
      <c r="AB389" s="149">
        <f t="shared" si="1052"/>
        <v>0</v>
      </c>
      <c r="AC389" s="149">
        <f t="shared" si="1052"/>
        <v>0</v>
      </c>
      <c r="AD389" s="149">
        <f t="shared" si="1052"/>
        <v>0</v>
      </c>
      <c r="AE389" s="149">
        <f t="shared" si="1052"/>
        <v>0</v>
      </c>
      <c r="AF389" s="149">
        <f t="shared" si="1052"/>
        <v>0</v>
      </c>
      <c r="AG389" s="149">
        <f t="shared" si="1052"/>
        <v>0</v>
      </c>
      <c r="AH389" s="149">
        <f t="shared" si="1052"/>
        <v>0</v>
      </c>
      <c r="AI389" s="149">
        <f t="shared" si="1052"/>
        <v>0</v>
      </c>
      <c r="AJ389" s="149">
        <f t="shared" ref="AJ389:AY404" si="1057">AND(AJ$14&gt;=$E389,AJ$14&lt;=$F389)*$H389</f>
        <v>0</v>
      </c>
      <c r="AK389" s="149">
        <f t="shared" si="1057"/>
        <v>0</v>
      </c>
      <c r="AL389" s="149">
        <f t="shared" si="1057"/>
        <v>0</v>
      </c>
      <c r="AM389" s="149">
        <f t="shared" si="1057"/>
        <v>0</v>
      </c>
      <c r="AN389" s="149">
        <f t="shared" si="1057"/>
        <v>0</v>
      </c>
      <c r="AO389" s="149">
        <f t="shared" si="1057"/>
        <v>0</v>
      </c>
      <c r="AP389" s="149">
        <f t="shared" si="1057"/>
        <v>0</v>
      </c>
      <c r="AQ389" s="149">
        <f t="shared" si="1057"/>
        <v>0</v>
      </c>
      <c r="AR389" s="149">
        <f t="shared" si="1057"/>
        <v>0</v>
      </c>
      <c r="AS389" s="149">
        <f t="shared" si="1057"/>
        <v>0</v>
      </c>
      <c r="AT389" s="149">
        <f t="shared" si="1057"/>
        <v>0</v>
      </c>
      <c r="AU389" s="149">
        <f t="shared" si="1057"/>
        <v>0</v>
      </c>
      <c r="AV389" s="149">
        <f t="shared" si="1057"/>
        <v>0</v>
      </c>
      <c r="AW389" s="149">
        <f t="shared" si="1057"/>
        <v>0</v>
      </c>
      <c r="AX389" s="149">
        <f t="shared" si="1057"/>
        <v>0</v>
      </c>
      <c r="AY389" s="149">
        <f t="shared" si="1057"/>
        <v>0</v>
      </c>
      <c r="AZ389" s="149">
        <f t="shared" si="1053"/>
        <v>0</v>
      </c>
      <c r="BA389" s="149">
        <f t="shared" si="1053"/>
        <v>0</v>
      </c>
      <c r="BB389" s="149">
        <f t="shared" si="1053"/>
        <v>0</v>
      </c>
      <c r="BC389" s="149">
        <f t="shared" si="1053"/>
        <v>0</v>
      </c>
      <c r="BD389" s="149">
        <f t="shared" si="1053"/>
        <v>0</v>
      </c>
      <c r="BE389" s="149">
        <f t="shared" si="1053"/>
        <v>0</v>
      </c>
      <c r="BF389" s="149">
        <f t="shared" si="1053"/>
        <v>0</v>
      </c>
      <c r="BG389" s="149">
        <f t="shared" si="1053"/>
        <v>0</v>
      </c>
      <c r="BH389" s="149">
        <f t="shared" si="1053"/>
        <v>0</v>
      </c>
      <c r="BI389" s="149">
        <f t="shared" si="1053"/>
        <v>0</v>
      </c>
      <c r="BJ389" s="149">
        <f t="shared" si="1053"/>
        <v>0</v>
      </c>
      <c r="BK389" s="149">
        <f t="shared" si="1053"/>
        <v>0</v>
      </c>
      <c r="BL389" s="149">
        <f t="shared" si="1053"/>
        <v>0</v>
      </c>
      <c r="BM389" s="149">
        <f t="shared" si="1053"/>
        <v>0</v>
      </c>
      <c r="BN389" s="149">
        <f t="shared" si="1053"/>
        <v>0</v>
      </c>
      <c r="BO389" s="149">
        <f t="shared" ref="BO389:CD404" si="1058">AND(BO$14&gt;=$E389,BO$14&lt;=$F389)*$H389</f>
        <v>0</v>
      </c>
      <c r="BP389" s="149">
        <f t="shared" si="1058"/>
        <v>0</v>
      </c>
      <c r="BQ389" s="149">
        <f t="shared" si="1058"/>
        <v>0</v>
      </c>
      <c r="BR389" s="149">
        <f t="shared" si="1058"/>
        <v>0</v>
      </c>
      <c r="BS389" s="149">
        <f t="shared" si="1058"/>
        <v>0</v>
      </c>
      <c r="BT389" s="149">
        <f t="shared" si="1058"/>
        <v>0</v>
      </c>
      <c r="BU389" s="149">
        <f t="shared" si="1058"/>
        <v>0</v>
      </c>
      <c r="BV389" s="149">
        <f t="shared" si="1058"/>
        <v>0</v>
      </c>
      <c r="BW389" s="149">
        <f t="shared" si="1058"/>
        <v>0</v>
      </c>
      <c r="BX389" s="149">
        <f t="shared" si="1058"/>
        <v>0</v>
      </c>
      <c r="BY389" s="149">
        <f t="shared" si="1058"/>
        <v>0</v>
      </c>
      <c r="BZ389" s="149">
        <f t="shared" si="1058"/>
        <v>0</v>
      </c>
      <c r="CA389" s="149">
        <f t="shared" si="1058"/>
        <v>0</v>
      </c>
      <c r="CB389" s="149">
        <f t="shared" si="1058"/>
        <v>0</v>
      </c>
      <c r="CC389" s="149">
        <f t="shared" si="1058"/>
        <v>0</v>
      </c>
      <c r="CD389" s="149">
        <f t="shared" si="1058"/>
        <v>0</v>
      </c>
      <c r="CE389" s="149">
        <f t="shared" ref="CE389:CT404" si="1059">AND(CE$14&gt;=$E389,CE$14&lt;=$F389)*$H389</f>
        <v>0</v>
      </c>
      <c r="CF389" s="149">
        <f t="shared" si="1059"/>
        <v>0</v>
      </c>
      <c r="CG389" s="149">
        <f t="shared" si="1059"/>
        <v>0</v>
      </c>
      <c r="CH389" s="149">
        <f t="shared" si="1059"/>
        <v>0</v>
      </c>
      <c r="CI389" s="149">
        <f t="shared" si="1059"/>
        <v>0</v>
      </c>
      <c r="CJ389" s="149">
        <f t="shared" si="1059"/>
        <v>0</v>
      </c>
      <c r="CK389" s="149">
        <f t="shared" si="1059"/>
        <v>0</v>
      </c>
      <c r="CL389" s="149">
        <f t="shared" si="1059"/>
        <v>0</v>
      </c>
      <c r="CM389" s="149">
        <f t="shared" si="1059"/>
        <v>0</v>
      </c>
      <c r="CN389" s="149">
        <f t="shared" si="1059"/>
        <v>0</v>
      </c>
      <c r="CO389" s="149">
        <f t="shared" si="1059"/>
        <v>0</v>
      </c>
      <c r="CP389" s="149">
        <f t="shared" si="1059"/>
        <v>0</v>
      </c>
      <c r="CQ389" s="149">
        <f t="shared" si="1054"/>
        <v>0</v>
      </c>
      <c r="CR389" s="149">
        <f t="shared" si="1054"/>
        <v>0</v>
      </c>
      <c r="CS389" s="149">
        <f t="shared" si="1054"/>
        <v>0</v>
      </c>
      <c r="CT389" s="149">
        <f t="shared" si="1054"/>
        <v>0</v>
      </c>
      <c r="CU389" s="149">
        <f t="shared" si="1054"/>
        <v>0</v>
      </c>
      <c r="CV389" s="149">
        <f t="shared" ref="CV389:DK404" si="1060">AND(CV$14&gt;=$E389,CV$14&lt;=$F389)*$H389</f>
        <v>0</v>
      </c>
      <c r="CW389" s="149">
        <f t="shared" si="1060"/>
        <v>0</v>
      </c>
      <c r="CX389" s="149">
        <f t="shared" si="1060"/>
        <v>0</v>
      </c>
      <c r="CY389" s="149">
        <f t="shared" si="1060"/>
        <v>0</v>
      </c>
      <c r="CZ389" s="149">
        <f t="shared" si="1060"/>
        <v>0</v>
      </c>
      <c r="DA389" s="149">
        <f t="shared" si="1060"/>
        <v>0</v>
      </c>
      <c r="DB389" s="149">
        <f t="shared" si="1060"/>
        <v>0</v>
      </c>
      <c r="DC389" s="149">
        <f t="shared" si="1060"/>
        <v>0</v>
      </c>
      <c r="DD389" s="149">
        <f t="shared" si="1060"/>
        <v>0</v>
      </c>
      <c r="DE389" s="149">
        <f t="shared" si="1060"/>
        <v>0</v>
      </c>
      <c r="DF389" s="149">
        <f t="shared" si="1060"/>
        <v>0</v>
      </c>
      <c r="DG389" s="149">
        <f t="shared" si="1060"/>
        <v>0</v>
      </c>
      <c r="DH389" s="149">
        <f t="shared" si="1060"/>
        <v>0</v>
      </c>
      <c r="DI389" s="149">
        <f t="shared" si="1060"/>
        <v>0</v>
      </c>
      <c r="DJ389" s="149">
        <f t="shared" si="1060"/>
        <v>0</v>
      </c>
      <c r="DK389" s="149">
        <f t="shared" si="1060"/>
        <v>0</v>
      </c>
      <c r="DL389" s="149">
        <f t="shared" ref="DL389:EA404" si="1061">AND(DL$14&gt;=$E389,DL$14&lt;=$F389)*$H389</f>
        <v>0</v>
      </c>
      <c r="DM389" s="149">
        <f t="shared" si="1061"/>
        <v>0</v>
      </c>
      <c r="DN389" s="149">
        <f t="shared" si="1061"/>
        <v>0</v>
      </c>
      <c r="DO389" s="149">
        <f t="shared" si="1061"/>
        <v>0</v>
      </c>
      <c r="DP389" s="149">
        <f t="shared" si="1061"/>
        <v>0</v>
      </c>
      <c r="DQ389" s="149">
        <f t="shared" si="1061"/>
        <v>0</v>
      </c>
      <c r="DR389" s="149">
        <f t="shared" si="1061"/>
        <v>0</v>
      </c>
      <c r="DS389" s="149">
        <f t="shared" si="1061"/>
        <v>0</v>
      </c>
      <c r="DT389" s="149">
        <f t="shared" si="1061"/>
        <v>0</v>
      </c>
      <c r="DU389" s="149">
        <f t="shared" si="1061"/>
        <v>0</v>
      </c>
      <c r="DV389" s="149">
        <f t="shared" si="1061"/>
        <v>0</v>
      </c>
      <c r="DW389" s="149">
        <f t="shared" si="1061"/>
        <v>0</v>
      </c>
      <c r="DX389" s="149">
        <f t="shared" si="1061"/>
        <v>0</v>
      </c>
      <c r="DY389" s="149">
        <f t="shared" si="1061"/>
        <v>0</v>
      </c>
      <c r="DZ389" s="149">
        <f t="shared" si="1061"/>
        <v>0</v>
      </c>
      <c r="EA389" s="149">
        <f t="shared" si="1061"/>
        <v>0</v>
      </c>
      <c r="EB389" s="149">
        <f t="shared" si="1055"/>
        <v>0</v>
      </c>
      <c r="EC389" s="149">
        <f t="shared" si="1055"/>
        <v>0</v>
      </c>
      <c r="ED389" s="149">
        <f t="shared" si="1055"/>
        <v>0</v>
      </c>
      <c r="EE389" s="149">
        <f t="shared" si="1055"/>
        <v>0</v>
      </c>
      <c r="EF389" s="149">
        <f t="shared" si="1055"/>
        <v>0</v>
      </c>
      <c r="EG389" s="149">
        <f t="shared" si="1055"/>
        <v>0</v>
      </c>
      <c r="EH389" s="149">
        <f t="shared" si="1055"/>
        <v>0</v>
      </c>
      <c r="EI389" s="149">
        <f t="shared" si="1055"/>
        <v>0</v>
      </c>
      <c r="EJ389" s="149">
        <f t="shared" si="1055"/>
        <v>0</v>
      </c>
      <c r="EK389" s="149">
        <f t="shared" si="1055"/>
        <v>0</v>
      </c>
      <c r="EL389" s="149">
        <f t="shared" si="1055"/>
        <v>0</v>
      </c>
      <c r="EM389" s="149">
        <f t="shared" si="1055"/>
        <v>0</v>
      </c>
      <c r="EN389" s="149">
        <f t="shared" si="1055"/>
        <v>0</v>
      </c>
      <c r="EO389" s="149">
        <f t="shared" si="1055"/>
        <v>0</v>
      </c>
      <c r="EP389" s="149">
        <f t="shared" si="1055"/>
        <v>0</v>
      </c>
      <c r="EQ389" s="149">
        <f t="shared" ref="EQ389:FB404" si="1062">AND(EQ$14&gt;=$E389,EQ$14&lt;=$F389)*$H389</f>
        <v>0</v>
      </c>
      <c r="ER389" s="149">
        <f t="shared" si="1062"/>
        <v>0</v>
      </c>
      <c r="ES389" s="149">
        <f t="shared" si="1062"/>
        <v>0</v>
      </c>
      <c r="ET389" s="149">
        <f t="shared" si="1062"/>
        <v>0</v>
      </c>
      <c r="EU389" s="149">
        <f t="shared" si="1062"/>
        <v>0</v>
      </c>
      <c r="EV389" s="149">
        <f t="shared" si="1062"/>
        <v>0</v>
      </c>
      <c r="EW389" s="149">
        <f t="shared" si="1062"/>
        <v>0</v>
      </c>
      <c r="EX389" s="149">
        <f t="shared" si="1062"/>
        <v>0</v>
      </c>
      <c r="EY389" s="149">
        <f t="shared" si="1062"/>
        <v>0</v>
      </c>
      <c r="EZ389" s="149">
        <f t="shared" si="1062"/>
        <v>0</v>
      </c>
      <c r="FA389" s="149">
        <f t="shared" si="1062"/>
        <v>0</v>
      </c>
      <c r="FB389" s="149">
        <f t="shared" si="1062"/>
        <v>0</v>
      </c>
    </row>
    <row r="390" spans="3:158" ht="11.25" hidden="1" customHeight="1" x14ac:dyDescent="0.2">
      <c r="C390" s="148">
        <f t="shared" si="1045"/>
        <v>33</v>
      </c>
      <c r="E390" s="198">
        <f t="shared" si="1046"/>
        <v>44377</v>
      </c>
      <c r="F390" s="151">
        <f t="shared" ref="F390:F421" si="1063">EOMONTH(E390,$F$356-1)</f>
        <v>44957</v>
      </c>
      <c r="G390" s="149">
        <v>0</v>
      </c>
      <c r="H390" s="149">
        <f t="shared" ref="H390:H421" si="1064">G390/$F$356</f>
        <v>0</v>
      </c>
      <c r="Q390" s="149">
        <f t="shared" ref="Q390:Q421" si="1065">G390-T390</f>
        <v>0</v>
      </c>
      <c r="T390" s="149">
        <f t="shared" si="1044"/>
        <v>0</v>
      </c>
      <c r="U390" s="149">
        <f t="shared" ref="U390:AJ405" si="1066">AND(U$14&gt;=$E390,U$14&lt;=$F390)*$H390</f>
        <v>0</v>
      </c>
      <c r="V390" s="149">
        <f t="shared" si="1066"/>
        <v>0</v>
      </c>
      <c r="W390" s="149">
        <f t="shared" si="1066"/>
        <v>0</v>
      </c>
      <c r="X390" s="149">
        <f t="shared" si="1066"/>
        <v>0</v>
      </c>
      <c r="Y390" s="149">
        <f t="shared" si="1066"/>
        <v>0</v>
      </c>
      <c r="Z390" s="149">
        <f t="shared" si="1066"/>
        <v>0</v>
      </c>
      <c r="AA390" s="149">
        <f t="shared" si="1066"/>
        <v>0</v>
      </c>
      <c r="AB390" s="149">
        <f t="shared" si="1066"/>
        <v>0</v>
      </c>
      <c r="AC390" s="149">
        <f t="shared" si="1066"/>
        <v>0</v>
      </c>
      <c r="AD390" s="149">
        <f t="shared" si="1066"/>
        <v>0</v>
      </c>
      <c r="AE390" s="149">
        <f t="shared" si="1066"/>
        <v>0</v>
      </c>
      <c r="AF390" s="149">
        <f t="shared" si="1066"/>
        <v>0</v>
      </c>
      <c r="AG390" s="149">
        <f t="shared" si="1066"/>
        <v>0</v>
      </c>
      <c r="AH390" s="149">
        <f t="shared" si="1066"/>
        <v>0</v>
      </c>
      <c r="AI390" s="149">
        <f t="shared" si="1066"/>
        <v>0</v>
      </c>
      <c r="AJ390" s="149">
        <f t="shared" si="1066"/>
        <v>0</v>
      </c>
      <c r="AK390" s="149">
        <f t="shared" si="1057"/>
        <v>0</v>
      </c>
      <c r="AL390" s="149">
        <f t="shared" si="1057"/>
        <v>0</v>
      </c>
      <c r="AM390" s="149">
        <f t="shared" si="1057"/>
        <v>0</v>
      </c>
      <c r="AN390" s="149">
        <f t="shared" si="1057"/>
        <v>0</v>
      </c>
      <c r="AO390" s="149">
        <f t="shared" si="1057"/>
        <v>0</v>
      </c>
      <c r="AP390" s="149">
        <f t="shared" si="1057"/>
        <v>0</v>
      </c>
      <c r="AQ390" s="149">
        <f t="shared" si="1057"/>
        <v>0</v>
      </c>
      <c r="AR390" s="149">
        <f t="shared" si="1057"/>
        <v>0</v>
      </c>
      <c r="AS390" s="149">
        <f t="shared" si="1057"/>
        <v>0</v>
      </c>
      <c r="AT390" s="149">
        <f t="shared" si="1057"/>
        <v>0</v>
      </c>
      <c r="AU390" s="149">
        <f t="shared" si="1057"/>
        <v>0</v>
      </c>
      <c r="AV390" s="149">
        <f t="shared" si="1057"/>
        <v>0</v>
      </c>
      <c r="AW390" s="149">
        <f t="shared" si="1057"/>
        <v>0</v>
      </c>
      <c r="AX390" s="149">
        <f t="shared" si="1057"/>
        <v>0</v>
      </c>
      <c r="AY390" s="149">
        <f t="shared" si="1057"/>
        <v>0</v>
      </c>
      <c r="AZ390" s="149">
        <f t="shared" ref="AZ390:BO405" si="1067">AND(AZ$14&gt;=$E390,AZ$14&lt;=$F390)*$H390</f>
        <v>0</v>
      </c>
      <c r="BA390" s="149">
        <f t="shared" si="1067"/>
        <v>0</v>
      </c>
      <c r="BB390" s="149">
        <f t="shared" si="1067"/>
        <v>0</v>
      </c>
      <c r="BC390" s="149">
        <f t="shared" si="1067"/>
        <v>0</v>
      </c>
      <c r="BD390" s="149">
        <f t="shared" si="1067"/>
        <v>0</v>
      </c>
      <c r="BE390" s="149">
        <f t="shared" si="1067"/>
        <v>0</v>
      </c>
      <c r="BF390" s="149">
        <f t="shared" si="1067"/>
        <v>0</v>
      </c>
      <c r="BG390" s="149">
        <f t="shared" si="1067"/>
        <v>0</v>
      </c>
      <c r="BH390" s="149">
        <f t="shared" si="1067"/>
        <v>0</v>
      </c>
      <c r="BI390" s="149">
        <f t="shared" si="1067"/>
        <v>0</v>
      </c>
      <c r="BJ390" s="149">
        <f t="shared" si="1067"/>
        <v>0</v>
      </c>
      <c r="BK390" s="149">
        <f t="shared" si="1067"/>
        <v>0</v>
      </c>
      <c r="BL390" s="149">
        <f t="shared" si="1067"/>
        <v>0</v>
      </c>
      <c r="BM390" s="149">
        <f t="shared" si="1067"/>
        <v>0</v>
      </c>
      <c r="BN390" s="149">
        <f t="shared" si="1067"/>
        <v>0</v>
      </c>
      <c r="BO390" s="149">
        <f t="shared" si="1067"/>
        <v>0</v>
      </c>
      <c r="BP390" s="149">
        <f t="shared" si="1058"/>
        <v>0</v>
      </c>
      <c r="BQ390" s="149">
        <f t="shared" si="1058"/>
        <v>0</v>
      </c>
      <c r="BR390" s="149">
        <f t="shared" si="1058"/>
        <v>0</v>
      </c>
      <c r="BS390" s="149">
        <f t="shared" si="1058"/>
        <v>0</v>
      </c>
      <c r="BT390" s="149">
        <f t="shared" si="1058"/>
        <v>0</v>
      </c>
      <c r="BU390" s="149">
        <f t="shared" si="1058"/>
        <v>0</v>
      </c>
      <c r="BV390" s="149">
        <f t="shared" si="1058"/>
        <v>0</v>
      </c>
      <c r="BW390" s="149">
        <f t="shared" si="1058"/>
        <v>0</v>
      </c>
      <c r="BX390" s="149">
        <f t="shared" si="1058"/>
        <v>0</v>
      </c>
      <c r="BY390" s="149">
        <f t="shared" si="1058"/>
        <v>0</v>
      </c>
      <c r="BZ390" s="149">
        <f t="shared" si="1058"/>
        <v>0</v>
      </c>
      <c r="CA390" s="149">
        <f t="shared" si="1058"/>
        <v>0</v>
      </c>
      <c r="CB390" s="149">
        <f t="shared" si="1058"/>
        <v>0</v>
      </c>
      <c r="CC390" s="149">
        <f t="shared" si="1058"/>
        <v>0</v>
      </c>
      <c r="CD390" s="149">
        <f t="shared" si="1058"/>
        <v>0</v>
      </c>
      <c r="CE390" s="149">
        <f t="shared" si="1059"/>
        <v>0</v>
      </c>
      <c r="CF390" s="149">
        <f t="shared" si="1059"/>
        <v>0</v>
      </c>
      <c r="CG390" s="149">
        <f t="shared" si="1059"/>
        <v>0</v>
      </c>
      <c r="CH390" s="149">
        <f t="shared" si="1059"/>
        <v>0</v>
      </c>
      <c r="CI390" s="149">
        <f t="shared" si="1059"/>
        <v>0</v>
      </c>
      <c r="CJ390" s="149">
        <f t="shared" si="1059"/>
        <v>0</v>
      </c>
      <c r="CK390" s="149">
        <f t="shared" si="1059"/>
        <v>0</v>
      </c>
      <c r="CL390" s="149">
        <f t="shared" si="1059"/>
        <v>0</v>
      </c>
      <c r="CM390" s="149">
        <f t="shared" si="1059"/>
        <v>0</v>
      </c>
      <c r="CN390" s="149">
        <f t="shared" si="1059"/>
        <v>0</v>
      </c>
      <c r="CO390" s="149">
        <f t="shared" si="1059"/>
        <v>0</v>
      </c>
      <c r="CP390" s="149">
        <f t="shared" si="1059"/>
        <v>0</v>
      </c>
      <c r="CQ390" s="149">
        <f t="shared" si="1059"/>
        <v>0</v>
      </c>
      <c r="CR390" s="149">
        <f t="shared" si="1059"/>
        <v>0</v>
      </c>
      <c r="CS390" s="149">
        <f t="shared" si="1059"/>
        <v>0</v>
      </c>
      <c r="CT390" s="149">
        <f t="shared" si="1059"/>
        <v>0</v>
      </c>
      <c r="CU390" s="149">
        <f t="shared" ref="CU390:CV405" si="1068">AND(CU$14&gt;=$E390,CU$14&lt;=$F390)*$H390</f>
        <v>0</v>
      </c>
      <c r="CV390" s="149">
        <f t="shared" si="1068"/>
        <v>0</v>
      </c>
      <c r="CW390" s="149">
        <f t="shared" si="1060"/>
        <v>0</v>
      </c>
      <c r="CX390" s="149">
        <f t="shared" si="1060"/>
        <v>0</v>
      </c>
      <c r="CY390" s="149">
        <f t="shared" si="1060"/>
        <v>0</v>
      </c>
      <c r="CZ390" s="149">
        <f t="shared" si="1060"/>
        <v>0</v>
      </c>
      <c r="DA390" s="149">
        <f t="shared" si="1060"/>
        <v>0</v>
      </c>
      <c r="DB390" s="149">
        <f t="shared" si="1060"/>
        <v>0</v>
      </c>
      <c r="DC390" s="149">
        <f t="shared" si="1060"/>
        <v>0</v>
      </c>
      <c r="DD390" s="149">
        <f t="shared" si="1060"/>
        <v>0</v>
      </c>
      <c r="DE390" s="149">
        <f t="shared" si="1060"/>
        <v>0</v>
      </c>
      <c r="DF390" s="149">
        <f t="shared" si="1060"/>
        <v>0</v>
      </c>
      <c r="DG390" s="149">
        <f t="shared" si="1060"/>
        <v>0</v>
      </c>
      <c r="DH390" s="149">
        <f t="shared" si="1060"/>
        <v>0</v>
      </c>
      <c r="DI390" s="149">
        <f t="shared" si="1060"/>
        <v>0</v>
      </c>
      <c r="DJ390" s="149">
        <f t="shared" si="1060"/>
        <v>0</v>
      </c>
      <c r="DK390" s="149">
        <f t="shared" si="1060"/>
        <v>0</v>
      </c>
      <c r="DL390" s="149">
        <f t="shared" si="1061"/>
        <v>0</v>
      </c>
      <c r="DM390" s="149">
        <f t="shared" si="1061"/>
        <v>0</v>
      </c>
      <c r="DN390" s="149">
        <f t="shared" si="1061"/>
        <v>0</v>
      </c>
      <c r="DO390" s="149">
        <f t="shared" si="1061"/>
        <v>0</v>
      </c>
      <c r="DP390" s="149">
        <f t="shared" si="1061"/>
        <v>0</v>
      </c>
      <c r="DQ390" s="149">
        <f t="shared" si="1061"/>
        <v>0</v>
      </c>
      <c r="DR390" s="149">
        <f t="shared" si="1061"/>
        <v>0</v>
      </c>
      <c r="DS390" s="149">
        <f t="shared" si="1061"/>
        <v>0</v>
      </c>
      <c r="DT390" s="149">
        <f t="shared" si="1061"/>
        <v>0</v>
      </c>
      <c r="DU390" s="149">
        <f t="shared" si="1061"/>
        <v>0</v>
      </c>
      <c r="DV390" s="149">
        <f t="shared" si="1061"/>
        <v>0</v>
      </c>
      <c r="DW390" s="149">
        <f t="shared" si="1061"/>
        <v>0</v>
      </c>
      <c r="DX390" s="149">
        <f t="shared" si="1061"/>
        <v>0</v>
      </c>
      <c r="DY390" s="149">
        <f t="shared" si="1061"/>
        <v>0</v>
      </c>
      <c r="DZ390" s="149">
        <f t="shared" si="1061"/>
        <v>0</v>
      </c>
      <c r="EA390" s="149">
        <f t="shared" si="1061"/>
        <v>0</v>
      </c>
      <c r="EB390" s="149">
        <f t="shared" ref="EB390:EQ405" si="1069">AND(EB$14&gt;=$E390,EB$14&lt;=$F390)*$H390</f>
        <v>0</v>
      </c>
      <c r="EC390" s="149">
        <f t="shared" si="1069"/>
        <v>0</v>
      </c>
      <c r="ED390" s="149">
        <f t="shared" si="1069"/>
        <v>0</v>
      </c>
      <c r="EE390" s="149">
        <f t="shared" si="1069"/>
        <v>0</v>
      </c>
      <c r="EF390" s="149">
        <f t="shared" si="1069"/>
        <v>0</v>
      </c>
      <c r="EG390" s="149">
        <f t="shared" si="1069"/>
        <v>0</v>
      </c>
      <c r="EH390" s="149">
        <f t="shared" si="1069"/>
        <v>0</v>
      </c>
      <c r="EI390" s="149">
        <f t="shared" si="1069"/>
        <v>0</v>
      </c>
      <c r="EJ390" s="149">
        <f t="shared" si="1069"/>
        <v>0</v>
      </c>
      <c r="EK390" s="149">
        <f t="shared" si="1069"/>
        <v>0</v>
      </c>
      <c r="EL390" s="149">
        <f t="shared" si="1069"/>
        <v>0</v>
      </c>
      <c r="EM390" s="149">
        <f t="shared" si="1069"/>
        <v>0</v>
      </c>
      <c r="EN390" s="149">
        <f t="shared" si="1069"/>
        <v>0</v>
      </c>
      <c r="EO390" s="149">
        <f t="shared" si="1069"/>
        <v>0</v>
      </c>
      <c r="EP390" s="149">
        <f t="shared" si="1069"/>
        <v>0</v>
      </c>
      <c r="EQ390" s="149">
        <f t="shared" si="1069"/>
        <v>0</v>
      </c>
      <c r="ER390" s="149">
        <f t="shared" si="1062"/>
        <v>0</v>
      </c>
      <c r="ES390" s="149">
        <f t="shared" si="1062"/>
        <v>0</v>
      </c>
      <c r="ET390" s="149">
        <f t="shared" si="1062"/>
        <v>0</v>
      </c>
      <c r="EU390" s="149">
        <f t="shared" si="1062"/>
        <v>0</v>
      </c>
      <c r="EV390" s="149">
        <f t="shared" si="1062"/>
        <v>0</v>
      </c>
      <c r="EW390" s="149">
        <f t="shared" si="1062"/>
        <v>0</v>
      </c>
      <c r="EX390" s="149">
        <f t="shared" si="1062"/>
        <v>0</v>
      </c>
      <c r="EY390" s="149">
        <f t="shared" si="1062"/>
        <v>0</v>
      </c>
      <c r="EZ390" s="149">
        <f t="shared" si="1062"/>
        <v>0</v>
      </c>
      <c r="FA390" s="149">
        <f t="shared" si="1062"/>
        <v>0</v>
      </c>
      <c r="FB390" s="149">
        <f t="shared" si="1062"/>
        <v>0</v>
      </c>
    </row>
    <row r="391" spans="3:158" ht="11.25" hidden="1" customHeight="1" x14ac:dyDescent="0.2">
      <c r="C391" s="148">
        <f t="shared" si="1045"/>
        <v>34</v>
      </c>
      <c r="E391" s="198">
        <f t="shared" si="1046"/>
        <v>44408</v>
      </c>
      <c r="F391" s="151">
        <f t="shared" si="1063"/>
        <v>44985</v>
      </c>
      <c r="G391" s="149">
        <v>0</v>
      </c>
      <c r="H391" s="149">
        <f t="shared" si="1064"/>
        <v>0</v>
      </c>
      <c r="Q391" s="149">
        <f t="shared" si="1065"/>
        <v>0</v>
      </c>
      <c r="T391" s="149">
        <f t="shared" si="1044"/>
        <v>0</v>
      </c>
      <c r="U391" s="149">
        <f t="shared" si="1066"/>
        <v>0</v>
      </c>
      <c r="V391" s="149">
        <f t="shared" si="1066"/>
        <v>0</v>
      </c>
      <c r="W391" s="149">
        <f t="shared" si="1066"/>
        <v>0</v>
      </c>
      <c r="X391" s="149">
        <f t="shared" si="1066"/>
        <v>0</v>
      </c>
      <c r="Y391" s="149">
        <f t="shared" si="1066"/>
        <v>0</v>
      </c>
      <c r="Z391" s="149">
        <f t="shared" si="1066"/>
        <v>0</v>
      </c>
      <c r="AA391" s="149">
        <f t="shared" si="1066"/>
        <v>0</v>
      </c>
      <c r="AB391" s="149">
        <f t="shared" si="1066"/>
        <v>0</v>
      </c>
      <c r="AC391" s="149">
        <f t="shared" si="1066"/>
        <v>0</v>
      </c>
      <c r="AD391" s="149">
        <f t="shared" si="1066"/>
        <v>0</v>
      </c>
      <c r="AE391" s="149">
        <f t="shared" si="1066"/>
        <v>0</v>
      </c>
      <c r="AF391" s="149">
        <f t="shared" si="1066"/>
        <v>0</v>
      </c>
      <c r="AG391" s="149">
        <f t="shared" si="1066"/>
        <v>0</v>
      </c>
      <c r="AH391" s="149">
        <f t="shared" si="1066"/>
        <v>0</v>
      </c>
      <c r="AI391" s="149">
        <f t="shared" si="1066"/>
        <v>0</v>
      </c>
      <c r="AJ391" s="149">
        <f t="shared" si="1066"/>
        <v>0</v>
      </c>
      <c r="AK391" s="149">
        <f t="shared" si="1057"/>
        <v>0</v>
      </c>
      <c r="AL391" s="149">
        <f t="shared" si="1057"/>
        <v>0</v>
      </c>
      <c r="AM391" s="149">
        <f t="shared" si="1057"/>
        <v>0</v>
      </c>
      <c r="AN391" s="149">
        <f t="shared" si="1057"/>
        <v>0</v>
      </c>
      <c r="AO391" s="149">
        <f t="shared" si="1057"/>
        <v>0</v>
      </c>
      <c r="AP391" s="149">
        <f t="shared" si="1057"/>
        <v>0</v>
      </c>
      <c r="AQ391" s="149">
        <f t="shared" si="1057"/>
        <v>0</v>
      </c>
      <c r="AR391" s="149">
        <f t="shared" si="1057"/>
        <v>0</v>
      </c>
      <c r="AS391" s="149">
        <f t="shared" si="1057"/>
        <v>0</v>
      </c>
      <c r="AT391" s="149">
        <f t="shared" si="1057"/>
        <v>0</v>
      </c>
      <c r="AU391" s="149">
        <f t="shared" si="1057"/>
        <v>0</v>
      </c>
      <c r="AV391" s="149">
        <f t="shared" si="1057"/>
        <v>0</v>
      </c>
      <c r="AW391" s="149">
        <f t="shared" si="1057"/>
        <v>0</v>
      </c>
      <c r="AX391" s="149">
        <f t="shared" si="1057"/>
        <v>0</v>
      </c>
      <c r="AY391" s="149">
        <f t="shared" si="1057"/>
        <v>0</v>
      </c>
      <c r="AZ391" s="149">
        <f t="shared" si="1067"/>
        <v>0</v>
      </c>
      <c r="BA391" s="149">
        <f t="shared" si="1067"/>
        <v>0</v>
      </c>
      <c r="BB391" s="149">
        <f t="shared" si="1067"/>
        <v>0</v>
      </c>
      <c r="BC391" s="149">
        <f t="shared" si="1067"/>
        <v>0</v>
      </c>
      <c r="BD391" s="149">
        <f t="shared" si="1067"/>
        <v>0</v>
      </c>
      <c r="BE391" s="149">
        <f t="shared" si="1067"/>
        <v>0</v>
      </c>
      <c r="BF391" s="149">
        <f t="shared" si="1067"/>
        <v>0</v>
      </c>
      <c r="BG391" s="149">
        <f t="shared" si="1067"/>
        <v>0</v>
      </c>
      <c r="BH391" s="149">
        <f t="shared" si="1067"/>
        <v>0</v>
      </c>
      <c r="BI391" s="149">
        <f t="shared" si="1067"/>
        <v>0</v>
      </c>
      <c r="BJ391" s="149">
        <f t="shared" si="1067"/>
        <v>0</v>
      </c>
      <c r="BK391" s="149">
        <f t="shared" si="1067"/>
        <v>0</v>
      </c>
      <c r="BL391" s="149">
        <f t="shared" si="1067"/>
        <v>0</v>
      </c>
      <c r="BM391" s="149">
        <f t="shared" si="1067"/>
        <v>0</v>
      </c>
      <c r="BN391" s="149">
        <f t="shared" si="1067"/>
        <v>0</v>
      </c>
      <c r="BO391" s="149">
        <f t="shared" si="1067"/>
        <v>0</v>
      </c>
      <c r="BP391" s="149">
        <f t="shared" si="1058"/>
        <v>0</v>
      </c>
      <c r="BQ391" s="149">
        <f t="shared" si="1058"/>
        <v>0</v>
      </c>
      <c r="BR391" s="149">
        <f t="shared" si="1058"/>
        <v>0</v>
      </c>
      <c r="BS391" s="149">
        <f t="shared" si="1058"/>
        <v>0</v>
      </c>
      <c r="BT391" s="149">
        <f t="shared" si="1058"/>
        <v>0</v>
      </c>
      <c r="BU391" s="149">
        <f t="shared" si="1058"/>
        <v>0</v>
      </c>
      <c r="BV391" s="149">
        <f t="shared" si="1058"/>
        <v>0</v>
      </c>
      <c r="BW391" s="149">
        <f t="shared" si="1058"/>
        <v>0</v>
      </c>
      <c r="BX391" s="149">
        <f t="shared" si="1058"/>
        <v>0</v>
      </c>
      <c r="BY391" s="149">
        <f t="shared" si="1058"/>
        <v>0</v>
      </c>
      <c r="BZ391" s="149">
        <f t="shared" si="1058"/>
        <v>0</v>
      </c>
      <c r="CA391" s="149">
        <f t="shared" si="1058"/>
        <v>0</v>
      </c>
      <c r="CB391" s="149">
        <f t="shared" si="1058"/>
        <v>0</v>
      </c>
      <c r="CC391" s="149">
        <f t="shared" si="1058"/>
        <v>0</v>
      </c>
      <c r="CD391" s="149">
        <f t="shared" si="1058"/>
        <v>0</v>
      </c>
      <c r="CE391" s="149">
        <f t="shared" si="1059"/>
        <v>0</v>
      </c>
      <c r="CF391" s="149">
        <f t="shared" si="1059"/>
        <v>0</v>
      </c>
      <c r="CG391" s="149">
        <f t="shared" si="1059"/>
        <v>0</v>
      </c>
      <c r="CH391" s="149">
        <f t="shared" si="1059"/>
        <v>0</v>
      </c>
      <c r="CI391" s="149">
        <f t="shared" si="1059"/>
        <v>0</v>
      </c>
      <c r="CJ391" s="149">
        <f t="shared" si="1059"/>
        <v>0</v>
      </c>
      <c r="CK391" s="149">
        <f t="shared" si="1059"/>
        <v>0</v>
      </c>
      <c r="CL391" s="149">
        <f t="shared" si="1059"/>
        <v>0</v>
      </c>
      <c r="CM391" s="149">
        <f t="shared" si="1059"/>
        <v>0</v>
      </c>
      <c r="CN391" s="149">
        <f t="shared" si="1059"/>
        <v>0</v>
      </c>
      <c r="CO391" s="149">
        <f t="shared" si="1059"/>
        <v>0</v>
      </c>
      <c r="CP391" s="149">
        <f t="shared" si="1059"/>
        <v>0</v>
      </c>
      <c r="CQ391" s="149">
        <f t="shared" si="1059"/>
        <v>0</v>
      </c>
      <c r="CR391" s="149">
        <f t="shared" si="1059"/>
        <v>0</v>
      </c>
      <c r="CS391" s="149">
        <f t="shared" si="1059"/>
        <v>0</v>
      </c>
      <c r="CT391" s="149">
        <f t="shared" si="1059"/>
        <v>0</v>
      </c>
      <c r="CU391" s="149">
        <f t="shared" si="1068"/>
        <v>0</v>
      </c>
      <c r="CV391" s="149">
        <f t="shared" si="1068"/>
        <v>0</v>
      </c>
      <c r="CW391" s="149">
        <f t="shared" si="1060"/>
        <v>0</v>
      </c>
      <c r="CX391" s="149">
        <f t="shared" si="1060"/>
        <v>0</v>
      </c>
      <c r="CY391" s="149">
        <f t="shared" si="1060"/>
        <v>0</v>
      </c>
      <c r="CZ391" s="149">
        <f t="shared" si="1060"/>
        <v>0</v>
      </c>
      <c r="DA391" s="149">
        <f t="shared" si="1060"/>
        <v>0</v>
      </c>
      <c r="DB391" s="149">
        <f t="shared" si="1060"/>
        <v>0</v>
      </c>
      <c r="DC391" s="149">
        <f t="shared" si="1060"/>
        <v>0</v>
      </c>
      <c r="DD391" s="149">
        <f t="shared" si="1060"/>
        <v>0</v>
      </c>
      <c r="DE391" s="149">
        <f t="shared" si="1060"/>
        <v>0</v>
      </c>
      <c r="DF391" s="149">
        <f t="shared" si="1060"/>
        <v>0</v>
      </c>
      <c r="DG391" s="149">
        <f t="shared" si="1060"/>
        <v>0</v>
      </c>
      <c r="DH391" s="149">
        <f t="shared" si="1060"/>
        <v>0</v>
      </c>
      <c r="DI391" s="149">
        <f t="shared" si="1060"/>
        <v>0</v>
      </c>
      <c r="DJ391" s="149">
        <f t="shared" si="1060"/>
        <v>0</v>
      </c>
      <c r="DK391" s="149">
        <f t="shared" si="1060"/>
        <v>0</v>
      </c>
      <c r="DL391" s="149">
        <f t="shared" si="1061"/>
        <v>0</v>
      </c>
      <c r="DM391" s="149">
        <f t="shared" si="1061"/>
        <v>0</v>
      </c>
      <c r="DN391" s="149">
        <f t="shared" si="1061"/>
        <v>0</v>
      </c>
      <c r="DO391" s="149">
        <f t="shared" si="1061"/>
        <v>0</v>
      </c>
      <c r="DP391" s="149">
        <f t="shared" si="1061"/>
        <v>0</v>
      </c>
      <c r="DQ391" s="149">
        <f t="shared" si="1061"/>
        <v>0</v>
      </c>
      <c r="DR391" s="149">
        <f t="shared" si="1061"/>
        <v>0</v>
      </c>
      <c r="DS391" s="149">
        <f t="shared" si="1061"/>
        <v>0</v>
      </c>
      <c r="DT391" s="149">
        <f t="shared" si="1061"/>
        <v>0</v>
      </c>
      <c r="DU391" s="149">
        <f t="shared" si="1061"/>
        <v>0</v>
      </c>
      <c r="DV391" s="149">
        <f t="shared" si="1061"/>
        <v>0</v>
      </c>
      <c r="DW391" s="149">
        <f t="shared" si="1061"/>
        <v>0</v>
      </c>
      <c r="DX391" s="149">
        <f t="shared" si="1061"/>
        <v>0</v>
      </c>
      <c r="DY391" s="149">
        <f t="shared" si="1061"/>
        <v>0</v>
      </c>
      <c r="DZ391" s="149">
        <f t="shared" si="1061"/>
        <v>0</v>
      </c>
      <c r="EA391" s="149">
        <f t="shared" si="1061"/>
        <v>0</v>
      </c>
      <c r="EB391" s="149">
        <f t="shared" si="1069"/>
        <v>0</v>
      </c>
      <c r="EC391" s="149">
        <f t="shared" si="1069"/>
        <v>0</v>
      </c>
      <c r="ED391" s="149">
        <f t="shared" si="1069"/>
        <v>0</v>
      </c>
      <c r="EE391" s="149">
        <f t="shared" si="1069"/>
        <v>0</v>
      </c>
      <c r="EF391" s="149">
        <f t="shared" si="1069"/>
        <v>0</v>
      </c>
      <c r="EG391" s="149">
        <f t="shared" si="1069"/>
        <v>0</v>
      </c>
      <c r="EH391" s="149">
        <f t="shared" si="1069"/>
        <v>0</v>
      </c>
      <c r="EI391" s="149">
        <f t="shared" si="1069"/>
        <v>0</v>
      </c>
      <c r="EJ391" s="149">
        <f t="shared" si="1069"/>
        <v>0</v>
      </c>
      <c r="EK391" s="149">
        <f t="shared" si="1069"/>
        <v>0</v>
      </c>
      <c r="EL391" s="149">
        <f t="shared" si="1069"/>
        <v>0</v>
      </c>
      <c r="EM391" s="149">
        <f t="shared" si="1069"/>
        <v>0</v>
      </c>
      <c r="EN391" s="149">
        <f t="shared" si="1069"/>
        <v>0</v>
      </c>
      <c r="EO391" s="149">
        <f t="shared" si="1069"/>
        <v>0</v>
      </c>
      <c r="EP391" s="149">
        <f t="shared" si="1069"/>
        <v>0</v>
      </c>
      <c r="EQ391" s="149">
        <f t="shared" si="1069"/>
        <v>0</v>
      </c>
      <c r="ER391" s="149">
        <f t="shared" si="1062"/>
        <v>0</v>
      </c>
      <c r="ES391" s="149">
        <f t="shared" si="1062"/>
        <v>0</v>
      </c>
      <c r="ET391" s="149">
        <f t="shared" si="1062"/>
        <v>0</v>
      </c>
      <c r="EU391" s="149">
        <f t="shared" si="1062"/>
        <v>0</v>
      </c>
      <c r="EV391" s="149">
        <f t="shared" si="1062"/>
        <v>0</v>
      </c>
      <c r="EW391" s="149">
        <f t="shared" si="1062"/>
        <v>0</v>
      </c>
      <c r="EX391" s="149">
        <f t="shared" si="1062"/>
        <v>0</v>
      </c>
      <c r="EY391" s="149">
        <f t="shared" si="1062"/>
        <v>0</v>
      </c>
      <c r="EZ391" s="149">
        <f t="shared" si="1062"/>
        <v>0</v>
      </c>
      <c r="FA391" s="149">
        <f t="shared" si="1062"/>
        <v>0</v>
      </c>
      <c r="FB391" s="149">
        <f t="shared" si="1062"/>
        <v>0</v>
      </c>
    </row>
    <row r="392" spans="3:158" ht="11.25" hidden="1" customHeight="1" x14ac:dyDescent="0.2">
      <c r="C392" s="148">
        <f t="shared" si="1045"/>
        <v>35</v>
      </c>
      <c r="E392" s="198">
        <f t="shared" si="1046"/>
        <v>44439</v>
      </c>
      <c r="F392" s="151">
        <f t="shared" si="1063"/>
        <v>45016</v>
      </c>
      <c r="G392" s="149">
        <v>0</v>
      </c>
      <c r="H392" s="149">
        <f t="shared" si="1064"/>
        <v>0</v>
      </c>
      <c r="Q392" s="149">
        <f t="shared" si="1065"/>
        <v>0</v>
      </c>
      <c r="T392" s="149">
        <f t="shared" si="1044"/>
        <v>0</v>
      </c>
      <c r="U392" s="149">
        <f t="shared" si="1066"/>
        <v>0</v>
      </c>
      <c r="V392" s="149">
        <f t="shared" si="1066"/>
        <v>0</v>
      </c>
      <c r="W392" s="149">
        <f t="shared" si="1066"/>
        <v>0</v>
      </c>
      <c r="X392" s="149">
        <f t="shared" si="1066"/>
        <v>0</v>
      </c>
      <c r="Y392" s="149">
        <f t="shared" si="1066"/>
        <v>0</v>
      </c>
      <c r="Z392" s="149">
        <f t="shared" si="1066"/>
        <v>0</v>
      </c>
      <c r="AA392" s="149">
        <f t="shared" si="1066"/>
        <v>0</v>
      </c>
      <c r="AB392" s="149">
        <f t="shared" si="1066"/>
        <v>0</v>
      </c>
      <c r="AC392" s="149">
        <f t="shared" si="1066"/>
        <v>0</v>
      </c>
      <c r="AD392" s="149">
        <f t="shared" si="1066"/>
        <v>0</v>
      </c>
      <c r="AE392" s="149">
        <f t="shared" si="1066"/>
        <v>0</v>
      </c>
      <c r="AF392" s="149">
        <f t="shared" si="1066"/>
        <v>0</v>
      </c>
      <c r="AG392" s="149">
        <f t="shared" si="1066"/>
        <v>0</v>
      </c>
      <c r="AH392" s="149">
        <f t="shared" si="1066"/>
        <v>0</v>
      </c>
      <c r="AI392" s="149">
        <f t="shared" si="1066"/>
        <v>0</v>
      </c>
      <c r="AJ392" s="149">
        <f t="shared" si="1066"/>
        <v>0</v>
      </c>
      <c r="AK392" s="149">
        <f t="shared" si="1057"/>
        <v>0</v>
      </c>
      <c r="AL392" s="149">
        <f t="shared" si="1057"/>
        <v>0</v>
      </c>
      <c r="AM392" s="149">
        <f t="shared" si="1057"/>
        <v>0</v>
      </c>
      <c r="AN392" s="149">
        <f t="shared" si="1057"/>
        <v>0</v>
      </c>
      <c r="AO392" s="149">
        <f t="shared" si="1057"/>
        <v>0</v>
      </c>
      <c r="AP392" s="149">
        <f t="shared" si="1057"/>
        <v>0</v>
      </c>
      <c r="AQ392" s="149">
        <f t="shared" si="1057"/>
        <v>0</v>
      </c>
      <c r="AR392" s="149">
        <f t="shared" si="1057"/>
        <v>0</v>
      </c>
      <c r="AS392" s="149">
        <f t="shared" si="1057"/>
        <v>0</v>
      </c>
      <c r="AT392" s="149">
        <f t="shared" si="1057"/>
        <v>0</v>
      </c>
      <c r="AU392" s="149">
        <f t="shared" si="1057"/>
        <v>0</v>
      </c>
      <c r="AV392" s="149">
        <f t="shared" si="1057"/>
        <v>0</v>
      </c>
      <c r="AW392" s="149">
        <f t="shared" si="1057"/>
        <v>0</v>
      </c>
      <c r="AX392" s="149">
        <f t="shared" si="1057"/>
        <v>0</v>
      </c>
      <c r="AY392" s="149">
        <f t="shared" si="1057"/>
        <v>0</v>
      </c>
      <c r="AZ392" s="149">
        <f t="shared" si="1067"/>
        <v>0</v>
      </c>
      <c r="BA392" s="149">
        <f t="shared" si="1067"/>
        <v>0</v>
      </c>
      <c r="BB392" s="149">
        <f t="shared" si="1067"/>
        <v>0</v>
      </c>
      <c r="BC392" s="149">
        <f t="shared" si="1067"/>
        <v>0</v>
      </c>
      <c r="BD392" s="149">
        <f t="shared" si="1067"/>
        <v>0</v>
      </c>
      <c r="BE392" s="149">
        <f t="shared" si="1067"/>
        <v>0</v>
      </c>
      <c r="BF392" s="149">
        <f t="shared" si="1067"/>
        <v>0</v>
      </c>
      <c r="BG392" s="149">
        <f t="shared" si="1067"/>
        <v>0</v>
      </c>
      <c r="BH392" s="149">
        <f t="shared" si="1067"/>
        <v>0</v>
      </c>
      <c r="BI392" s="149">
        <f t="shared" si="1067"/>
        <v>0</v>
      </c>
      <c r="BJ392" s="149">
        <f t="shared" si="1067"/>
        <v>0</v>
      </c>
      <c r="BK392" s="149">
        <f t="shared" si="1067"/>
        <v>0</v>
      </c>
      <c r="BL392" s="149">
        <f t="shared" si="1067"/>
        <v>0</v>
      </c>
      <c r="BM392" s="149">
        <f t="shared" si="1067"/>
        <v>0</v>
      </c>
      <c r="BN392" s="149">
        <f t="shared" si="1067"/>
        <v>0</v>
      </c>
      <c r="BO392" s="149">
        <f t="shared" si="1067"/>
        <v>0</v>
      </c>
      <c r="BP392" s="149">
        <f t="shared" si="1058"/>
        <v>0</v>
      </c>
      <c r="BQ392" s="149">
        <f t="shared" si="1058"/>
        <v>0</v>
      </c>
      <c r="BR392" s="149">
        <f t="shared" si="1058"/>
        <v>0</v>
      </c>
      <c r="BS392" s="149">
        <f t="shared" si="1058"/>
        <v>0</v>
      </c>
      <c r="BT392" s="149">
        <f t="shared" si="1058"/>
        <v>0</v>
      </c>
      <c r="BU392" s="149">
        <f t="shared" si="1058"/>
        <v>0</v>
      </c>
      <c r="BV392" s="149">
        <f t="shared" si="1058"/>
        <v>0</v>
      </c>
      <c r="BW392" s="149">
        <f t="shared" si="1058"/>
        <v>0</v>
      </c>
      <c r="BX392" s="149">
        <f t="shared" si="1058"/>
        <v>0</v>
      </c>
      <c r="BY392" s="149">
        <f t="shared" si="1058"/>
        <v>0</v>
      </c>
      <c r="BZ392" s="149">
        <f t="shared" si="1058"/>
        <v>0</v>
      </c>
      <c r="CA392" s="149">
        <f t="shared" si="1058"/>
        <v>0</v>
      </c>
      <c r="CB392" s="149">
        <f t="shared" si="1058"/>
        <v>0</v>
      </c>
      <c r="CC392" s="149">
        <f t="shared" si="1058"/>
        <v>0</v>
      </c>
      <c r="CD392" s="149">
        <f t="shared" si="1058"/>
        <v>0</v>
      </c>
      <c r="CE392" s="149">
        <f t="shared" si="1059"/>
        <v>0</v>
      </c>
      <c r="CF392" s="149">
        <f t="shared" si="1059"/>
        <v>0</v>
      </c>
      <c r="CG392" s="149">
        <f t="shared" si="1059"/>
        <v>0</v>
      </c>
      <c r="CH392" s="149">
        <f t="shared" si="1059"/>
        <v>0</v>
      </c>
      <c r="CI392" s="149">
        <f t="shared" si="1059"/>
        <v>0</v>
      </c>
      <c r="CJ392" s="149">
        <f t="shared" si="1059"/>
        <v>0</v>
      </c>
      <c r="CK392" s="149">
        <f t="shared" si="1059"/>
        <v>0</v>
      </c>
      <c r="CL392" s="149">
        <f t="shared" si="1059"/>
        <v>0</v>
      </c>
      <c r="CM392" s="149">
        <f t="shared" si="1059"/>
        <v>0</v>
      </c>
      <c r="CN392" s="149">
        <f t="shared" si="1059"/>
        <v>0</v>
      </c>
      <c r="CO392" s="149">
        <f t="shared" si="1059"/>
        <v>0</v>
      </c>
      <c r="CP392" s="149">
        <f t="shared" si="1059"/>
        <v>0</v>
      </c>
      <c r="CQ392" s="149">
        <f t="shared" si="1059"/>
        <v>0</v>
      </c>
      <c r="CR392" s="149">
        <f t="shared" si="1059"/>
        <v>0</v>
      </c>
      <c r="CS392" s="149">
        <f t="shared" si="1059"/>
        <v>0</v>
      </c>
      <c r="CT392" s="149">
        <f t="shared" si="1059"/>
        <v>0</v>
      </c>
      <c r="CU392" s="149">
        <f t="shared" si="1068"/>
        <v>0</v>
      </c>
      <c r="CV392" s="149">
        <f t="shared" si="1068"/>
        <v>0</v>
      </c>
      <c r="CW392" s="149">
        <f t="shared" si="1060"/>
        <v>0</v>
      </c>
      <c r="CX392" s="149">
        <f t="shared" si="1060"/>
        <v>0</v>
      </c>
      <c r="CY392" s="149">
        <f t="shared" si="1060"/>
        <v>0</v>
      </c>
      <c r="CZ392" s="149">
        <f t="shared" si="1060"/>
        <v>0</v>
      </c>
      <c r="DA392" s="149">
        <f t="shared" si="1060"/>
        <v>0</v>
      </c>
      <c r="DB392" s="149">
        <f t="shared" si="1060"/>
        <v>0</v>
      </c>
      <c r="DC392" s="149">
        <f t="shared" si="1060"/>
        <v>0</v>
      </c>
      <c r="DD392" s="149">
        <f t="shared" si="1060"/>
        <v>0</v>
      </c>
      <c r="DE392" s="149">
        <f t="shared" si="1060"/>
        <v>0</v>
      </c>
      <c r="DF392" s="149">
        <f t="shared" si="1060"/>
        <v>0</v>
      </c>
      <c r="DG392" s="149">
        <f t="shared" si="1060"/>
        <v>0</v>
      </c>
      <c r="DH392" s="149">
        <f t="shared" si="1060"/>
        <v>0</v>
      </c>
      <c r="DI392" s="149">
        <f t="shared" si="1060"/>
        <v>0</v>
      </c>
      <c r="DJ392" s="149">
        <f t="shared" si="1060"/>
        <v>0</v>
      </c>
      <c r="DK392" s="149">
        <f t="shared" si="1060"/>
        <v>0</v>
      </c>
      <c r="DL392" s="149">
        <f t="shared" si="1061"/>
        <v>0</v>
      </c>
      <c r="DM392" s="149">
        <f t="shared" si="1061"/>
        <v>0</v>
      </c>
      <c r="DN392" s="149">
        <f t="shared" si="1061"/>
        <v>0</v>
      </c>
      <c r="DO392" s="149">
        <f t="shared" si="1061"/>
        <v>0</v>
      </c>
      <c r="DP392" s="149">
        <f t="shared" si="1061"/>
        <v>0</v>
      </c>
      <c r="DQ392" s="149">
        <f t="shared" si="1061"/>
        <v>0</v>
      </c>
      <c r="DR392" s="149">
        <f t="shared" si="1061"/>
        <v>0</v>
      </c>
      <c r="DS392" s="149">
        <f t="shared" si="1061"/>
        <v>0</v>
      </c>
      <c r="DT392" s="149">
        <f t="shared" si="1061"/>
        <v>0</v>
      </c>
      <c r="DU392" s="149">
        <f t="shared" si="1061"/>
        <v>0</v>
      </c>
      <c r="DV392" s="149">
        <f t="shared" si="1061"/>
        <v>0</v>
      </c>
      <c r="DW392" s="149">
        <f t="shared" si="1061"/>
        <v>0</v>
      </c>
      <c r="DX392" s="149">
        <f t="shared" si="1061"/>
        <v>0</v>
      </c>
      <c r="DY392" s="149">
        <f t="shared" si="1061"/>
        <v>0</v>
      </c>
      <c r="DZ392" s="149">
        <f t="shared" si="1061"/>
        <v>0</v>
      </c>
      <c r="EA392" s="149">
        <f t="shared" si="1061"/>
        <v>0</v>
      </c>
      <c r="EB392" s="149">
        <f t="shared" si="1069"/>
        <v>0</v>
      </c>
      <c r="EC392" s="149">
        <f t="shared" si="1069"/>
        <v>0</v>
      </c>
      <c r="ED392" s="149">
        <f t="shared" si="1069"/>
        <v>0</v>
      </c>
      <c r="EE392" s="149">
        <f t="shared" si="1069"/>
        <v>0</v>
      </c>
      <c r="EF392" s="149">
        <f t="shared" si="1069"/>
        <v>0</v>
      </c>
      <c r="EG392" s="149">
        <f t="shared" si="1069"/>
        <v>0</v>
      </c>
      <c r="EH392" s="149">
        <f t="shared" si="1069"/>
        <v>0</v>
      </c>
      <c r="EI392" s="149">
        <f t="shared" si="1069"/>
        <v>0</v>
      </c>
      <c r="EJ392" s="149">
        <f t="shared" si="1069"/>
        <v>0</v>
      </c>
      <c r="EK392" s="149">
        <f t="shared" si="1069"/>
        <v>0</v>
      </c>
      <c r="EL392" s="149">
        <f t="shared" si="1069"/>
        <v>0</v>
      </c>
      <c r="EM392" s="149">
        <f t="shared" si="1069"/>
        <v>0</v>
      </c>
      <c r="EN392" s="149">
        <f t="shared" si="1069"/>
        <v>0</v>
      </c>
      <c r="EO392" s="149">
        <f t="shared" si="1069"/>
        <v>0</v>
      </c>
      <c r="EP392" s="149">
        <f t="shared" si="1069"/>
        <v>0</v>
      </c>
      <c r="EQ392" s="149">
        <f t="shared" si="1069"/>
        <v>0</v>
      </c>
      <c r="ER392" s="149">
        <f t="shared" si="1062"/>
        <v>0</v>
      </c>
      <c r="ES392" s="149">
        <f t="shared" si="1062"/>
        <v>0</v>
      </c>
      <c r="ET392" s="149">
        <f t="shared" si="1062"/>
        <v>0</v>
      </c>
      <c r="EU392" s="149">
        <f t="shared" si="1062"/>
        <v>0</v>
      </c>
      <c r="EV392" s="149">
        <f t="shared" si="1062"/>
        <v>0</v>
      </c>
      <c r="EW392" s="149">
        <f t="shared" si="1062"/>
        <v>0</v>
      </c>
      <c r="EX392" s="149">
        <f t="shared" si="1062"/>
        <v>0</v>
      </c>
      <c r="EY392" s="149">
        <f t="shared" si="1062"/>
        <v>0</v>
      </c>
      <c r="EZ392" s="149">
        <f t="shared" si="1062"/>
        <v>0</v>
      </c>
      <c r="FA392" s="149">
        <f t="shared" si="1062"/>
        <v>0</v>
      </c>
      <c r="FB392" s="149">
        <f t="shared" si="1062"/>
        <v>0</v>
      </c>
    </row>
    <row r="393" spans="3:158" ht="11.25" hidden="1" customHeight="1" x14ac:dyDescent="0.2">
      <c r="C393" s="148">
        <f t="shared" si="1045"/>
        <v>36</v>
      </c>
      <c r="E393" s="198">
        <f t="shared" si="1046"/>
        <v>44469</v>
      </c>
      <c r="F393" s="151">
        <f t="shared" si="1063"/>
        <v>45046</v>
      </c>
      <c r="G393" s="149">
        <v>0</v>
      </c>
      <c r="H393" s="149">
        <f t="shared" si="1064"/>
        <v>0</v>
      </c>
      <c r="Q393" s="149">
        <f t="shared" si="1065"/>
        <v>0</v>
      </c>
      <c r="T393" s="149">
        <f t="shared" si="1044"/>
        <v>0</v>
      </c>
      <c r="U393" s="149">
        <f t="shared" si="1066"/>
        <v>0</v>
      </c>
      <c r="V393" s="149">
        <f t="shared" si="1066"/>
        <v>0</v>
      </c>
      <c r="W393" s="149">
        <f t="shared" si="1066"/>
        <v>0</v>
      </c>
      <c r="X393" s="149">
        <f t="shared" si="1066"/>
        <v>0</v>
      </c>
      <c r="Y393" s="149">
        <f t="shared" si="1066"/>
        <v>0</v>
      </c>
      <c r="Z393" s="149">
        <f t="shared" si="1066"/>
        <v>0</v>
      </c>
      <c r="AA393" s="149">
        <f t="shared" si="1066"/>
        <v>0</v>
      </c>
      <c r="AB393" s="149">
        <f t="shared" si="1066"/>
        <v>0</v>
      </c>
      <c r="AC393" s="149">
        <f t="shared" si="1066"/>
        <v>0</v>
      </c>
      <c r="AD393" s="149">
        <f t="shared" si="1066"/>
        <v>0</v>
      </c>
      <c r="AE393" s="149">
        <f t="shared" si="1066"/>
        <v>0</v>
      </c>
      <c r="AF393" s="149">
        <f t="shared" si="1066"/>
        <v>0</v>
      </c>
      <c r="AG393" s="149">
        <f t="shared" si="1066"/>
        <v>0</v>
      </c>
      <c r="AH393" s="149">
        <f t="shared" si="1066"/>
        <v>0</v>
      </c>
      <c r="AI393" s="149">
        <f t="shared" si="1066"/>
        <v>0</v>
      </c>
      <c r="AJ393" s="149">
        <f t="shared" si="1066"/>
        <v>0</v>
      </c>
      <c r="AK393" s="149">
        <f t="shared" si="1057"/>
        <v>0</v>
      </c>
      <c r="AL393" s="149">
        <f t="shared" si="1057"/>
        <v>0</v>
      </c>
      <c r="AM393" s="149">
        <f t="shared" si="1057"/>
        <v>0</v>
      </c>
      <c r="AN393" s="149">
        <f t="shared" si="1057"/>
        <v>0</v>
      </c>
      <c r="AO393" s="149">
        <f t="shared" si="1057"/>
        <v>0</v>
      </c>
      <c r="AP393" s="149">
        <f t="shared" si="1057"/>
        <v>0</v>
      </c>
      <c r="AQ393" s="149">
        <f t="shared" si="1057"/>
        <v>0</v>
      </c>
      <c r="AR393" s="149">
        <f t="shared" si="1057"/>
        <v>0</v>
      </c>
      <c r="AS393" s="149">
        <f t="shared" si="1057"/>
        <v>0</v>
      </c>
      <c r="AT393" s="149">
        <f t="shared" si="1057"/>
        <v>0</v>
      </c>
      <c r="AU393" s="149">
        <f t="shared" si="1057"/>
        <v>0</v>
      </c>
      <c r="AV393" s="149">
        <f t="shared" si="1057"/>
        <v>0</v>
      </c>
      <c r="AW393" s="149">
        <f t="shared" si="1057"/>
        <v>0</v>
      </c>
      <c r="AX393" s="149">
        <f t="shared" si="1057"/>
        <v>0</v>
      </c>
      <c r="AY393" s="149">
        <f t="shared" si="1057"/>
        <v>0</v>
      </c>
      <c r="AZ393" s="149">
        <f t="shared" si="1067"/>
        <v>0</v>
      </c>
      <c r="BA393" s="149">
        <f t="shared" si="1067"/>
        <v>0</v>
      </c>
      <c r="BB393" s="149">
        <f t="shared" si="1067"/>
        <v>0</v>
      </c>
      <c r="BC393" s="149">
        <f t="shared" si="1067"/>
        <v>0</v>
      </c>
      <c r="BD393" s="149">
        <f t="shared" si="1067"/>
        <v>0</v>
      </c>
      <c r="BE393" s="149">
        <f t="shared" si="1067"/>
        <v>0</v>
      </c>
      <c r="BF393" s="149">
        <f t="shared" si="1067"/>
        <v>0</v>
      </c>
      <c r="BG393" s="149">
        <f t="shared" si="1067"/>
        <v>0</v>
      </c>
      <c r="BH393" s="149">
        <f t="shared" si="1067"/>
        <v>0</v>
      </c>
      <c r="BI393" s="149">
        <f t="shared" si="1067"/>
        <v>0</v>
      </c>
      <c r="BJ393" s="149">
        <f t="shared" si="1067"/>
        <v>0</v>
      </c>
      <c r="BK393" s="149">
        <f t="shared" si="1067"/>
        <v>0</v>
      </c>
      <c r="BL393" s="149">
        <f t="shared" si="1067"/>
        <v>0</v>
      </c>
      <c r="BM393" s="149">
        <f t="shared" si="1067"/>
        <v>0</v>
      </c>
      <c r="BN393" s="149">
        <f t="shared" si="1067"/>
        <v>0</v>
      </c>
      <c r="BO393" s="149">
        <f t="shared" si="1067"/>
        <v>0</v>
      </c>
      <c r="BP393" s="149">
        <f t="shared" si="1058"/>
        <v>0</v>
      </c>
      <c r="BQ393" s="149">
        <f t="shared" si="1058"/>
        <v>0</v>
      </c>
      <c r="BR393" s="149">
        <f t="shared" si="1058"/>
        <v>0</v>
      </c>
      <c r="BS393" s="149">
        <f t="shared" si="1058"/>
        <v>0</v>
      </c>
      <c r="BT393" s="149">
        <f t="shared" si="1058"/>
        <v>0</v>
      </c>
      <c r="BU393" s="149">
        <f t="shared" si="1058"/>
        <v>0</v>
      </c>
      <c r="BV393" s="149">
        <f t="shared" si="1058"/>
        <v>0</v>
      </c>
      <c r="BW393" s="149">
        <f t="shared" si="1058"/>
        <v>0</v>
      </c>
      <c r="BX393" s="149">
        <f t="shared" si="1058"/>
        <v>0</v>
      </c>
      <c r="BY393" s="149">
        <f t="shared" si="1058"/>
        <v>0</v>
      </c>
      <c r="BZ393" s="149">
        <f t="shared" si="1058"/>
        <v>0</v>
      </c>
      <c r="CA393" s="149">
        <f t="shared" si="1058"/>
        <v>0</v>
      </c>
      <c r="CB393" s="149">
        <f t="shared" si="1058"/>
        <v>0</v>
      </c>
      <c r="CC393" s="149">
        <f t="shared" si="1058"/>
        <v>0</v>
      </c>
      <c r="CD393" s="149">
        <f t="shared" si="1058"/>
        <v>0</v>
      </c>
      <c r="CE393" s="149">
        <f t="shared" si="1059"/>
        <v>0</v>
      </c>
      <c r="CF393" s="149">
        <f t="shared" si="1059"/>
        <v>0</v>
      </c>
      <c r="CG393" s="149">
        <f t="shared" si="1059"/>
        <v>0</v>
      </c>
      <c r="CH393" s="149">
        <f t="shared" si="1059"/>
        <v>0</v>
      </c>
      <c r="CI393" s="149">
        <f t="shared" si="1059"/>
        <v>0</v>
      </c>
      <c r="CJ393" s="149">
        <f t="shared" si="1059"/>
        <v>0</v>
      </c>
      <c r="CK393" s="149">
        <f t="shared" si="1059"/>
        <v>0</v>
      </c>
      <c r="CL393" s="149">
        <f t="shared" si="1059"/>
        <v>0</v>
      </c>
      <c r="CM393" s="149">
        <f t="shared" si="1059"/>
        <v>0</v>
      </c>
      <c r="CN393" s="149">
        <f t="shared" si="1059"/>
        <v>0</v>
      </c>
      <c r="CO393" s="149">
        <f t="shared" si="1059"/>
        <v>0</v>
      </c>
      <c r="CP393" s="149">
        <f t="shared" si="1059"/>
        <v>0</v>
      </c>
      <c r="CQ393" s="149">
        <f t="shared" si="1059"/>
        <v>0</v>
      </c>
      <c r="CR393" s="149">
        <f t="shared" si="1059"/>
        <v>0</v>
      </c>
      <c r="CS393" s="149">
        <f t="shared" si="1059"/>
        <v>0</v>
      </c>
      <c r="CT393" s="149">
        <f t="shared" si="1059"/>
        <v>0</v>
      </c>
      <c r="CU393" s="149">
        <f t="shared" si="1068"/>
        <v>0</v>
      </c>
      <c r="CV393" s="149">
        <f t="shared" si="1068"/>
        <v>0</v>
      </c>
      <c r="CW393" s="149">
        <f t="shared" si="1060"/>
        <v>0</v>
      </c>
      <c r="CX393" s="149">
        <f t="shared" si="1060"/>
        <v>0</v>
      </c>
      <c r="CY393" s="149">
        <f t="shared" si="1060"/>
        <v>0</v>
      </c>
      <c r="CZ393" s="149">
        <f t="shared" si="1060"/>
        <v>0</v>
      </c>
      <c r="DA393" s="149">
        <f t="shared" si="1060"/>
        <v>0</v>
      </c>
      <c r="DB393" s="149">
        <f t="shared" si="1060"/>
        <v>0</v>
      </c>
      <c r="DC393" s="149">
        <f t="shared" si="1060"/>
        <v>0</v>
      </c>
      <c r="DD393" s="149">
        <f t="shared" si="1060"/>
        <v>0</v>
      </c>
      <c r="DE393" s="149">
        <f t="shared" si="1060"/>
        <v>0</v>
      </c>
      <c r="DF393" s="149">
        <f t="shared" si="1060"/>
        <v>0</v>
      </c>
      <c r="DG393" s="149">
        <f t="shared" si="1060"/>
        <v>0</v>
      </c>
      <c r="DH393" s="149">
        <f t="shared" si="1060"/>
        <v>0</v>
      </c>
      <c r="DI393" s="149">
        <f t="shared" si="1060"/>
        <v>0</v>
      </c>
      <c r="DJ393" s="149">
        <f t="shared" si="1060"/>
        <v>0</v>
      </c>
      <c r="DK393" s="149">
        <f t="shared" si="1060"/>
        <v>0</v>
      </c>
      <c r="DL393" s="149">
        <f t="shared" si="1061"/>
        <v>0</v>
      </c>
      <c r="DM393" s="149">
        <f t="shared" si="1061"/>
        <v>0</v>
      </c>
      <c r="DN393" s="149">
        <f t="shared" si="1061"/>
        <v>0</v>
      </c>
      <c r="DO393" s="149">
        <f t="shared" si="1061"/>
        <v>0</v>
      </c>
      <c r="DP393" s="149">
        <f t="shared" si="1061"/>
        <v>0</v>
      </c>
      <c r="DQ393" s="149">
        <f t="shared" si="1061"/>
        <v>0</v>
      </c>
      <c r="DR393" s="149">
        <f t="shared" si="1061"/>
        <v>0</v>
      </c>
      <c r="DS393" s="149">
        <f t="shared" si="1061"/>
        <v>0</v>
      </c>
      <c r="DT393" s="149">
        <f t="shared" si="1061"/>
        <v>0</v>
      </c>
      <c r="DU393" s="149">
        <f t="shared" si="1061"/>
        <v>0</v>
      </c>
      <c r="DV393" s="149">
        <f t="shared" si="1061"/>
        <v>0</v>
      </c>
      <c r="DW393" s="149">
        <f t="shared" si="1061"/>
        <v>0</v>
      </c>
      <c r="DX393" s="149">
        <f t="shared" si="1061"/>
        <v>0</v>
      </c>
      <c r="DY393" s="149">
        <f t="shared" si="1061"/>
        <v>0</v>
      </c>
      <c r="DZ393" s="149">
        <f t="shared" si="1061"/>
        <v>0</v>
      </c>
      <c r="EA393" s="149">
        <f t="shared" si="1061"/>
        <v>0</v>
      </c>
      <c r="EB393" s="149">
        <f t="shared" si="1069"/>
        <v>0</v>
      </c>
      <c r="EC393" s="149">
        <f t="shared" si="1069"/>
        <v>0</v>
      </c>
      <c r="ED393" s="149">
        <f t="shared" si="1069"/>
        <v>0</v>
      </c>
      <c r="EE393" s="149">
        <f t="shared" si="1069"/>
        <v>0</v>
      </c>
      <c r="EF393" s="149">
        <f t="shared" si="1069"/>
        <v>0</v>
      </c>
      <c r="EG393" s="149">
        <f t="shared" si="1069"/>
        <v>0</v>
      </c>
      <c r="EH393" s="149">
        <f t="shared" si="1069"/>
        <v>0</v>
      </c>
      <c r="EI393" s="149">
        <f t="shared" si="1069"/>
        <v>0</v>
      </c>
      <c r="EJ393" s="149">
        <f t="shared" si="1069"/>
        <v>0</v>
      </c>
      <c r="EK393" s="149">
        <f t="shared" si="1069"/>
        <v>0</v>
      </c>
      <c r="EL393" s="149">
        <f t="shared" si="1069"/>
        <v>0</v>
      </c>
      <c r="EM393" s="149">
        <f t="shared" si="1069"/>
        <v>0</v>
      </c>
      <c r="EN393" s="149">
        <f t="shared" si="1069"/>
        <v>0</v>
      </c>
      <c r="EO393" s="149">
        <f t="shared" si="1069"/>
        <v>0</v>
      </c>
      <c r="EP393" s="149">
        <f t="shared" si="1069"/>
        <v>0</v>
      </c>
      <c r="EQ393" s="149">
        <f t="shared" si="1069"/>
        <v>0</v>
      </c>
      <c r="ER393" s="149">
        <f t="shared" si="1062"/>
        <v>0</v>
      </c>
      <c r="ES393" s="149">
        <f t="shared" si="1062"/>
        <v>0</v>
      </c>
      <c r="ET393" s="149">
        <f t="shared" si="1062"/>
        <v>0</v>
      </c>
      <c r="EU393" s="149">
        <f t="shared" si="1062"/>
        <v>0</v>
      </c>
      <c r="EV393" s="149">
        <f t="shared" si="1062"/>
        <v>0</v>
      </c>
      <c r="EW393" s="149">
        <f t="shared" si="1062"/>
        <v>0</v>
      </c>
      <c r="EX393" s="149">
        <f t="shared" si="1062"/>
        <v>0</v>
      </c>
      <c r="EY393" s="149">
        <f t="shared" si="1062"/>
        <v>0</v>
      </c>
      <c r="EZ393" s="149">
        <f t="shared" si="1062"/>
        <v>0</v>
      </c>
      <c r="FA393" s="149">
        <f t="shared" si="1062"/>
        <v>0</v>
      </c>
      <c r="FB393" s="149">
        <f t="shared" si="1062"/>
        <v>0</v>
      </c>
    </row>
    <row r="394" spans="3:158" ht="11.25" hidden="1" customHeight="1" x14ac:dyDescent="0.2">
      <c r="C394" s="148">
        <f t="shared" si="1045"/>
        <v>37</v>
      </c>
      <c r="E394" s="198">
        <f t="shared" si="1046"/>
        <v>44500</v>
      </c>
      <c r="F394" s="151">
        <f t="shared" si="1063"/>
        <v>45077</v>
      </c>
      <c r="G394" s="149">
        <v>0</v>
      </c>
      <c r="H394" s="149">
        <f t="shared" si="1064"/>
        <v>0</v>
      </c>
      <c r="Q394" s="149">
        <f t="shared" si="1065"/>
        <v>0</v>
      </c>
      <c r="T394" s="149">
        <f t="shared" si="1044"/>
        <v>0</v>
      </c>
      <c r="U394" s="149">
        <f t="shared" si="1066"/>
        <v>0</v>
      </c>
      <c r="V394" s="149">
        <f t="shared" si="1066"/>
        <v>0</v>
      </c>
      <c r="W394" s="149">
        <f t="shared" si="1066"/>
        <v>0</v>
      </c>
      <c r="X394" s="149">
        <f t="shared" si="1066"/>
        <v>0</v>
      </c>
      <c r="Y394" s="149">
        <f t="shared" si="1066"/>
        <v>0</v>
      </c>
      <c r="Z394" s="149">
        <f t="shared" si="1066"/>
        <v>0</v>
      </c>
      <c r="AA394" s="149">
        <f t="shared" si="1066"/>
        <v>0</v>
      </c>
      <c r="AB394" s="149">
        <f t="shared" si="1066"/>
        <v>0</v>
      </c>
      <c r="AC394" s="149">
        <f t="shared" si="1066"/>
        <v>0</v>
      </c>
      <c r="AD394" s="149">
        <f t="shared" si="1066"/>
        <v>0</v>
      </c>
      <c r="AE394" s="149">
        <f t="shared" si="1066"/>
        <v>0</v>
      </c>
      <c r="AF394" s="149">
        <f t="shared" si="1066"/>
        <v>0</v>
      </c>
      <c r="AG394" s="149">
        <f t="shared" si="1066"/>
        <v>0</v>
      </c>
      <c r="AH394" s="149">
        <f t="shared" si="1066"/>
        <v>0</v>
      </c>
      <c r="AI394" s="149">
        <f t="shared" si="1066"/>
        <v>0</v>
      </c>
      <c r="AJ394" s="149">
        <f t="shared" si="1066"/>
        <v>0</v>
      </c>
      <c r="AK394" s="149">
        <f t="shared" si="1057"/>
        <v>0</v>
      </c>
      <c r="AL394" s="149">
        <f t="shared" si="1057"/>
        <v>0</v>
      </c>
      <c r="AM394" s="149">
        <f t="shared" si="1057"/>
        <v>0</v>
      </c>
      <c r="AN394" s="149">
        <f t="shared" si="1057"/>
        <v>0</v>
      </c>
      <c r="AO394" s="149">
        <f t="shared" si="1057"/>
        <v>0</v>
      </c>
      <c r="AP394" s="149">
        <f t="shared" si="1057"/>
        <v>0</v>
      </c>
      <c r="AQ394" s="149">
        <f t="shared" si="1057"/>
        <v>0</v>
      </c>
      <c r="AR394" s="149">
        <f t="shared" si="1057"/>
        <v>0</v>
      </c>
      <c r="AS394" s="149">
        <f t="shared" si="1057"/>
        <v>0</v>
      </c>
      <c r="AT394" s="149">
        <f t="shared" si="1057"/>
        <v>0</v>
      </c>
      <c r="AU394" s="149">
        <f t="shared" si="1057"/>
        <v>0</v>
      </c>
      <c r="AV394" s="149">
        <f t="shared" si="1057"/>
        <v>0</v>
      </c>
      <c r="AW394" s="149">
        <f t="shared" si="1057"/>
        <v>0</v>
      </c>
      <c r="AX394" s="149">
        <f t="shared" si="1057"/>
        <v>0</v>
      </c>
      <c r="AY394" s="149">
        <f t="shared" si="1057"/>
        <v>0</v>
      </c>
      <c r="AZ394" s="149">
        <f t="shared" si="1067"/>
        <v>0</v>
      </c>
      <c r="BA394" s="149">
        <f t="shared" si="1067"/>
        <v>0</v>
      </c>
      <c r="BB394" s="149">
        <f t="shared" si="1067"/>
        <v>0</v>
      </c>
      <c r="BC394" s="149">
        <f t="shared" si="1067"/>
        <v>0</v>
      </c>
      <c r="BD394" s="149">
        <f t="shared" si="1067"/>
        <v>0</v>
      </c>
      <c r="BE394" s="149">
        <f t="shared" si="1067"/>
        <v>0</v>
      </c>
      <c r="BF394" s="149">
        <f t="shared" si="1067"/>
        <v>0</v>
      </c>
      <c r="BG394" s="149">
        <f t="shared" si="1067"/>
        <v>0</v>
      </c>
      <c r="BH394" s="149">
        <f t="shared" si="1067"/>
        <v>0</v>
      </c>
      <c r="BI394" s="149">
        <f t="shared" si="1067"/>
        <v>0</v>
      </c>
      <c r="BJ394" s="149">
        <f t="shared" si="1067"/>
        <v>0</v>
      </c>
      <c r="BK394" s="149">
        <f t="shared" si="1067"/>
        <v>0</v>
      </c>
      <c r="BL394" s="149">
        <f t="shared" si="1067"/>
        <v>0</v>
      </c>
      <c r="BM394" s="149">
        <f t="shared" si="1067"/>
        <v>0</v>
      </c>
      <c r="BN394" s="149">
        <f t="shared" si="1067"/>
        <v>0</v>
      </c>
      <c r="BO394" s="149">
        <f t="shared" si="1067"/>
        <v>0</v>
      </c>
      <c r="BP394" s="149">
        <f t="shared" si="1058"/>
        <v>0</v>
      </c>
      <c r="BQ394" s="149">
        <f t="shared" si="1058"/>
        <v>0</v>
      </c>
      <c r="BR394" s="149">
        <f t="shared" si="1058"/>
        <v>0</v>
      </c>
      <c r="BS394" s="149">
        <f t="shared" si="1058"/>
        <v>0</v>
      </c>
      <c r="BT394" s="149">
        <f t="shared" si="1058"/>
        <v>0</v>
      </c>
      <c r="BU394" s="149">
        <f t="shared" si="1058"/>
        <v>0</v>
      </c>
      <c r="BV394" s="149">
        <f t="shared" si="1058"/>
        <v>0</v>
      </c>
      <c r="BW394" s="149">
        <f t="shared" si="1058"/>
        <v>0</v>
      </c>
      <c r="BX394" s="149">
        <f t="shared" si="1058"/>
        <v>0</v>
      </c>
      <c r="BY394" s="149">
        <f t="shared" si="1058"/>
        <v>0</v>
      </c>
      <c r="BZ394" s="149">
        <f t="shared" si="1058"/>
        <v>0</v>
      </c>
      <c r="CA394" s="149">
        <f t="shared" si="1058"/>
        <v>0</v>
      </c>
      <c r="CB394" s="149">
        <f t="shared" si="1058"/>
        <v>0</v>
      </c>
      <c r="CC394" s="149">
        <f t="shared" si="1058"/>
        <v>0</v>
      </c>
      <c r="CD394" s="149">
        <f t="shared" si="1058"/>
        <v>0</v>
      </c>
      <c r="CE394" s="149">
        <f t="shared" si="1059"/>
        <v>0</v>
      </c>
      <c r="CF394" s="149">
        <f t="shared" si="1059"/>
        <v>0</v>
      </c>
      <c r="CG394" s="149">
        <f t="shared" si="1059"/>
        <v>0</v>
      </c>
      <c r="CH394" s="149">
        <f t="shared" si="1059"/>
        <v>0</v>
      </c>
      <c r="CI394" s="149">
        <f t="shared" si="1059"/>
        <v>0</v>
      </c>
      <c r="CJ394" s="149">
        <f t="shared" si="1059"/>
        <v>0</v>
      </c>
      <c r="CK394" s="149">
        <f t="shared" si="1059"/>
        <v>0</v>
      </c>
      <c r="CL394" s="149">
        <f t="shared" si="1059"/>
        <v>0</v>
      </c>
      <c r="CM394" s="149">
        <f t="shared" si="1059"/>
        <v>0</v>
      </c>
      <c r="CN394" s="149">
        <f t="shared" si="1059"/>
        <v>0</v>
      </c>
      <c r="CO394" s="149">
        <f t="shared" si="1059"/>
        <v>0</v>
      </c>
      <c r="CP394" s="149">
        <f t="shared" si="1059"/>
        <v>0</v>
      </c>
      <c r="CQ394" s="149">
        <f t="shared" si="1059"/>
        <v>0</v>
      </c>
      <c r="CR394" s="149">
        <f t="shared" si="1059"/>
        <v>0</v>
      </c>
      <c r="CS394" s="149">
        <f t="shared" si="1059"/>
        <v>0</v>
      </c>
      <c r="CT394" s="149">
        <f t="shared" si="1059"/>
        <v>0</v>
      </c>
      <c r="CU394" s="149">
        <f t="shared" si="1068"/>
        <v>0</v>
      </c>
      <c r="CV394" s="149">
        <f t="shared" si="1068"/>
        <v>0</v>
      </c>
      <c r="CW394" s="149">
        <f t="shared" si="1060"/>
        <v>0</v>
      </c>
      <c r="CX394" s="149">
        <f t="shared" si="1060"/>
        <v>0</v>
      </c>
      <c r="CY394" s="149">
        <f t="shared" si="1060"/>
        <v>0</v>
      </c>
      <c r="CZ394" s="149">
        <f t="shared" si="1060"/>
        <v>0</v>
      </c>
      <c r="DA394" s="149">
        <f t="shared" si="1060"/>
        <v>0</v>
      </c>
      <c r="DB394" s="149">
        <f t="shared" si="1060"/>
        <v>0</v>
      </c>
      <c r="DC394" s="149">
        <f t="shared" si="1060"/>
        <v>0</v>
      </c>
      <c r="DD394" s="149">
        <f t="shared" si="1060"/>
        <v>0</v>
      </c>
      <c r="DE394" s="149">
        <f t="shared" si="1060"/>
        <v>0</v>
      </c>
      <c r="DF394" s="149">
        <f t="shared" si="1060"/>
        <v>0</v>
      </c>
      <c r="DG394" s="149">
        <f t="shared" si="1060"/>
        <v>0</v>
      </c>
      <c r="DH394" s="149">
        <f t="shared" si="1060"/>
        <v>0</v>
      </c>
      <c r="DI394" s="149">
        <f t="shared" si="1060"/>
        <v>0</v>
      </c>
      <c r="DJ394" s="149">
        <f t="shared" si="1060"/>
        <v>0</v>
      </c>
      <c r="DK394" s="149">
        <f t="shared" si="1060"/>
        <v>0</v>
      </c>
      <c r="DL394" s="149">
        <f t="shared" si="1061"/>
        <v>0</v>
      </c>
      <c r="DM394" s="149">
        <f t="shared" si="1061"/>
        <v>0</v>
      </c>
      <c r="DN394" s="149">
        <f t="shared" si="1061"/>
        <v>0</v>
      </c>
      <c r="DO394" s="149">
        <f t="shared" si="1061"/>
        <v>0</v>
      </c>
      <c r="DP394" s="149">
        <f t="shared" si="1061"/>
        <v>0</v>
      </c>
      <c r="DQ394" s="149">
        <f t="shared" si="1061"/>
        <v>0</v>
      </c>
      <c r="DR394" s="149">
        <f t="shared" si="1061"/>
        <v>0</v>
      </c>
      <c r="DS394" s="149">
        <f t="shared" si="1061"/>
        <v>0</v>
      </c>
      <c r="DT394" s="149">
        <f t="shared" si="1061"/>
        <v>0</v>
      </c>
      <c r="DU394" s="149">
        <f t="shared" si="1061"/>
        <v>0</v>
      </c>
      <c r="DV394" s="149">
        <f t="shared" si="1061"/>
        <v>0</v>
      </c>
      <c r="DW394" s="149">
        <f t="shared" si="1061"/>
        <v>0</v>
      </c>
      <c r="DX394" s="149">
        <f t="shared" si="1061"/>
        <v>0</v>
      </c>
      <c r="DY394" s="149">
        <f t="shared" si="1061"/>
        <v>0</v>
      </c>
      <c r="DZ394" s="149">
        <f t="shared" si="1061"/>
        <v>0</v>
      </c>
      <c r="EA394" s="149">
        <f t="shared" si="1061"/>
        <v>0</v>
      </c>
      <c r="EB394" s="149">
        <f t="shared" si="1069"/>
        <v>0</v>
      </c>
      <c r="EC394" s="149">
        <f t="shared" si="1069"/>
        <v>0</v>
      </c>
      <c r="ED394" s="149">
        <f t="shared" si="1069"/>
        <v>0</v>
      </c>
      <c r="EE394" s="149">
        <f t="shared" si="1069"/>
        <v>0</v>
      </c>
      <c r="EF394" s="149">
        <f t="shared" si="1069"/>
        <v>0</v>
      </c>
      <c r="EG394" s="149">
        <f t="shared" si="1069"/>
        <v>0</v>
      </c>
      <c r="EH394" s="149">
        <f t="shared" si="1069"/>
        <v>0</v>
      </c>
      <c r="EI394" s="149">
        <f t="shared" si="1069"/>
        <v>0</v>
      </c>
      <c r="EJ394" s="149">
        <f t="shared" si="1069"/>
        <v>0</v>
      </c>
      <c r="EK394" s="149">
        <f t="shared" si="1069"/>
        <v>0</v>
      </c>
      <c r="EL394" s="149">
        <f t="shared" si="1069"/>
        <v>0</v>
      </c>
      <c r="EM394" s="149">
        <f t="shared" si="1069"/>
        <v>0</v>
      </c>
      <c r="EN394" s="149">
        <f t="shared" si="1069"/>
        <v>0</v>
      </c>
      <c r="EO394" s="149">
        <f t="shared" si="1069"/>
        <v>0</v>
      </c>
      <c r="EP394" s="149">
        <f t="shared" si="1069"/>
        <v>0</v>
      </c>
      <c r="EQ394" s="149">
        <f t="shared" si="1069"/>
        <v>0</v>
      </c>
      <c r="ER394" s="149">
        <f t="shared" si="1062"/>
        <v>0</v>
      </c>
      <c r="ES394" s="149">
        <f t="shared" si="1062"/>
        <v>0</v>
      </c>
      <c r="ET394" s="149">
        <f t="shared" si="1062"/>
        <v>0</v>
      </c>
      <c r="EU394" s="149">
        <f t="shared" si="1062"/>
        <v>0</v>
      </c>
      <c r="EV394" s="149">
        <f t="shared" si="1062"/>
        <v>0</v>
      </c>
      <c r="EW394" s="149">
        <f t="shared" si="1062"/>
        <v>0</v>
      </c>
      <c r="EX394" s="149">
        <f t="shared" si="1062"/>
        <v>0</v>
      </c>
      <c r="EY394" s="149">
        <f t="shared" si="1062"/>
        <v>0</v>
      </c>
      <c r="EZ394" s="149">
        <f t="shared" si="1062"/>
        <v>0</v>
      </c>
      <c r="FA394" s="149">
        <f t="shared" si="1062"/>
        <v>0</v>
      </c>
      <c r="FB394" s="149">
        <f t="shared" si="1062"/>
        <v>0</v>
      </c>
    </row>
    <row r="395" spans="3:158" ht="11.25" hidden="1" customHeight="1" x14ac:dyDescent="0.2">
      <c r="C395" s="148">
        <f t="shared" si="1045"/>
        <v>38</v>
      </c>
      <c r="E395" s="198">
        <f t="shared" si="1046"/>
        <v>44530</v>
      </c>
      <c r="F395" s="151">
        <f t="shared" si="1063"/>
        <v>45107</v>
      </c>
      <c r="G395" s="149">
        <v>0</v>
      </c>
      <c r="H395" s="149">
        <f t="shared" si="1064"/>
        <v>0</v>
      </c>
      <c r="Q395" s="149">
        <f t="shared" si="1065"/>
        <v>0</v>
      </c>
      <c r="T395" s="149">
        <f t="shared" si="1044"/>
        <v>0</v>
      </c>
      <c r="U395" s="149">
        <f t="shared" si="1066"/>
        <v>0</v>
      </c>
      <c r="V395" s="149">
        <f t="shared" si="1066"/>
        <v>0</v>
      </c>
      <c r="W395" s="149">
        <f t="shared" si="1066"/>
        <v>0</v>
      </c>
      <c r="X395" s="149">
        <f t="shared" si="1066"/>
        <v>0</v>
      </c>
      <c r="Y395" s="149">
        <f t="shared" si="1066"/>
        <v>0</v>
      </c>
      <c r="Z395" s="149">
        <f t="shared" si="1066"/>
        <v>0</v>
      </c>
      <c r="AA395" s="149">
        <f t="shared" si="1066"/>
        <v>0</v>
      </c>
      <c r="AB395" s="149">
        <f t="shared" si="1066"/>
        <v>0</v>
      </c>
      <c r="AC395" s="149">
        <f t="shared" si="1066"/>
        <v>0</v>
      </c>
      <c r="AD395" s="149">
        <f t="shared" si="1066"/>
        <v>0</v>
      </c>
      <c r="AE395" s="149">
        <f t="shared" si="1066"/>
        <v>0</v>
      </c>
      <c r="AF395" s="149">
        <f t="shared" si="1066"/>
        <v>0</v>
      </c>
      <c r="AG395" s="149">
        <f t="shared" si="1066"/>
        <v>0</v>
      </c>
      <c r="AH395" s="149">
        <f t="shared" si="1066"/>
        <v>0</v>
      </c>
      <c r="AI395" s="149">
        <f t="shared" si="1066"/>
        <v>0</v>
      </c>
      <c r="AJ395" s="149">
        <f t="shared" si="1066"/>
        <v>0</v>
      </c>
      <c r="AK395" s="149">
        <f t="shared" si="1057"/>
        <v>0</v>
      </c>
      <c r="AL395" s="149">
        <f t="shared" si="1057"/>
        <v>0</v>
      </c>
      <c r="AM395" s="149">
        <f t="shared" si="1057"/>
        <v>0</v>
      </c>
      <c r="AN395" s="149">
        <f t="shared" si="1057"/>
        <v>0</v>
      </c>
      <c r="AO395" s="149">
        <f t="shared" si="1057"/>
        <v>0</v>
      </c>
      <c r="AP395" s="149">
        <f t="shared" si="1057"/>
        <v>0</v>
      </c>
      <c r="AQ395" s="149">
        <f t="shared" si="1057"/>
        <v>0</v>
      </c>
      <c r="AR395" s="149">
        <f t="shared" si="1057"/>
        <v>0</v>
      </c>
      <c r="AS395" s="149">
        <f t="shared" si="1057"/>
        <v>0</v>
      </c>
      <c r="AT395" s="149">
        <f t="shared" si="1057"/>
        <v>0</v>
      </c>
      <c r="AU395" s="149">
        <f t="shared" si="1057"/>
        <v>0</v>
      </c>
      <c r="AV395" s="149">
        <f t="shared" si="1057"/>
        <v>0</v>
      </c>
      <c r="AW395" s="149">
        <f t="shared" si="1057"/>
        <v>0</v>
      </c>
      <c r="AX395" s="149">
        <f t="shared" si="1057"/>
        <v>0</v>
      </c>
      <c r="AY395" s="149">
        <f t="shared" si="1057"/>
        <v>0</v>
      </c>
      <c r="AZ395" s="149">
        <f t="shared" si="1067"/>
        <v>0</v>
      </c>
      <c r="BA395" s="149">
        <f t="shared" si="1067"/>
        <v>0</v>
      </c>
      <c r="BB395" s="149">
        <f t="shared" si="1067"/>
        <v>0</v>
      </c>
      <c r="BC395" s="149">
        <f t="shared" si="1067"/>
        <v>0</v>
      </c>
      <c r="BD395" s="149">
        <f t="shared" si="1067"/>
        <v>0</v>
      </c>
      <c r="BE395" s="149">
        <f t="shared" si="1067"/>
        <v>0</v>
      </c>
      <c r="BF395" s="149">
        <f t="shared" si="1067"/>
        <v>0</v>
      </c>
      <c r="BG395" s="149">
        <f t="shared" si="1067"/>
        <v>0</v>
      </c>
      <c r="BH395" s="149">
        <f t="shared" si="1067"/>
        <v>0</v>
      </c>
      <c r="BI395" s="149">
        <f t="shared" si="1067"/>
        <v>0</v>
      </c>
      <c r="BJ395" s="149">
        <f t="shared" si="1067"/>
        <v>0</v>
      </c>
      <c r="BK395" s="149">
        <f t="shared" si="1067"/>
        <v>0</v>
      </c>
      <c r="BL395" s="149">
        <f t="shared" si="1067"/>
        <v>0</v>
      </c>
      <c r="BM395" s="149">
        <f t="shared" si="1067"/>
        <v>0</v>
      </c>
      <c r="BN395" s="149">
        <f t="shared" si="1067"/>
        <v>0</v>
      </c>
      <c r="BO395" s="149">
        <f t="shared" si="1067"/>
        <v>0</v>
      </c>
      <c r="BP395" s="149">
        <f t="shared" si="1058"/>
        <v>0</v>
      </c>
      <c r="BQ395" s="149">
        <f t="shared" si="1058"/>
        <v>0</v>
      </c>
      <c r="BR395" s="149">
        <f t="shared" si="1058"/>
        <v>0</v>
      </c>
      <c r="BS395" s="149">
        <f t="shared" si="1058"/>
        <v>0</v>
      </c>
      <c r="BT395" s="149">
        <f t="shared" si="1058"/>
        <v>0</v>
      </c>
      <c r="BU395" s="149">
        <f t="shared" si="1058"/>
        <v>0</v>
      </c>
      <c r="BV395" s="149">
        <f t="shared" si="1058"/>
        <v>0</v>
      </c>
      <c r="BW395" s="149">
        <f t="shared" si="1058"/>
        <v>0</v>
      </c>
      <c r="BX395" s="149">
        <f t="shared" si="1058"/>
        <v>0</v>
      </c>
      <c r="BY395" s="149">
        <f t="shared" si="1058"/>
        <v>0</v>
      </c>
      <c r="BZ395" s="149">
        <f t="shared" si="1058"/>
        <v>0</v>
      </c>
      <c r="CA395" s="149">
        <f t="shared" si="1058"/>
        <v>0</v>
      </c>
      <c r="CB395" s="149">
        <f t="shared" si="1058"/>
        <v>0</v>
      </c>
      <c r="CC395" s="149">
        <f t="shared" si="1058"/>
        <v>0</v>
      </c>
      <c r="CD395" s="149">
        <f t="shared" si="1058"/>
        <v>0</v>
      </c>
      <c r="CE395" s="149">
        <f t="shared" si="1059"/>
        <v>0</v>
      </c>
      <c r="CF395" s="149">
        <f t="shared" si="1059"/>
        <v>0</v>
      </c>
      <c r="CG395" s="149">
        <f t="shared" si="1059"/>
        <v>0</v>
      </c>
      <c r="CH395" s="149">
        <f t="shared" si="1059"/>
        <v>0</v>
      </c>
      <c r="CI395" s="149">
        <f t="shared" si="1059"/>
        <v>0</v>
      </c>
      <c r="CJ395" s="149">
        <f t="shared" si="1059"/>
        <v>0</v>
      </c>
      <c r="CK395" s="149">
        <f t="shared" si="1059"/>
        <v>0</v>
      </c>
      <c r="CL395" s="149">
        <f t="shared" si="1059"/>
        <v>0</v>
      </c>
      <c r="CM395" s="149">
        <f t="shared" si="1059"/>
        <v>0</v>
      </c>
      <c r="CN395" s="149">
        <f t="shared" si="1059"/>
        <v>0</v>
      </c>
      <c r="CO395" s="149">
        <f t="shared" si="1059"/>
        <v>0</v>
      </c>
      <c r="CP395" s="149">
        <f t="shared" si="1059"/>
        <v>0</v>
      </c>
      <c r="CQ395" s="149">
        <f t="shared" si="1059"/>
        <v>0</v>
      </c>
      <c r="CR395" s="149">
        <f t="shared" si="1059"/>
        <v>0</v>
      </c>
      <c r="CS395" s="149">
        <f t="shared" si="1059"/>
        <v>0</v>
      </c>
      <c r="CT395" s="149">
        <f t="shared" si="1059"/>
        <v>0</v>
      </c>
      <c r="CU395" s="149">
        <f t="shared" si="1068"/>
        <v>0</v>
      </c>
      <c r="CV395" s="149">
        <f t="shared" si="1068"/>
        <v>0</v>
      </c>
      <c r="CW395" s="149">
        <f t="shared" si="1060"/>
        <v>0</v>
      </c>
      <c r="CX395" s="149">
        <f t="shared" si="1060"/>
        <v>0</v>
      </c>
      <c r="CY395" s="149">
        <f t="shared" si="1060"/>
        <v>0</v>
      </c>
      <c r="CZ395" s="149">
        <f t="shared" si="1060"/>
        <v>0</v>
      </c>
      <c r="DA395" s="149">
        <f t="shared" si="1060"/>
        <v>0</v>
      </c>
      <c r="DB395" s="149">
        <f t="shared" si="1060"/>
        <v>0</v>
      </c>
      <c r="DC395" s="149">
        <f t="shared" si="1060"/>
        <v>0</v>
      </c>
      <c r="DD395" s="149">
        <f t="shared" si="1060"/>
        <v>0</v>
      </c>
      <c r="DE395" s="149">
        <f t="shared" si="1060"/>
        <v>0</v>
      </c>
      <c r="DF395" s="149">
        <f t="shared" si="1060"/>
        <v>0</v>
      </c>
      <c r="DG395" s="149">
        <f t="shared" si="1060"/>
        <v>0</v>
      </c>
      <c r="DH395" s="149">
        <f t="shared" si="1060"/>
        <v>0</v>
      </c>
      <c r="DI395" s="149">
        <f t="shared" si="1060"/>
        <v>0</v>
      </c>
      <c r="DJ395" s="149">
        <f t="shared" si="1060"/>
        <v>0</v>
      </c>
      <c r="DK395" s="149">
        <f t="shared" si="1060"/>
        <v>0</v>
      </c>
      <c r="DL395" s="149">
        <f t="shared" si="1061"/>
        <v>0</v>
      </c>
      <c r="DM395" s="149">
        <f t="shared" si="1061"/>
        <v>0</v>
      </c>
      <c r="DN395" s="149">
        <f t="shared" si="1061"/>
        <v>0</v>
      </c>
      <c r="DO395" s="149">
        <f t="shared" si="1061"/>
        <v>0</v>
      </c>
      <c r="DP395" s="149">
        <f t="shared" si="1061"/>
        <v>0</v>
      </c>
      <c r="DQ395" s="149">
        <f t="shared" si="1061"/>
        <v>0</v>
      </c>
      <c r="DR395" s="149">
        <f t="shared" si="1061"/>
        <v>0</v>
      </c>
      <c r="DS395" s="149">
        <f t="shared" si="1061"/>
        <v>0</v>
      </c>
      <c r="DT395" s="149">
        <f t="shared" si="1061"/>
        <v>0</v>
      </c>
      <c r="DU395" s="149">
        <f t="shared" si="1061"/>
        <v>0</v>
      </c>
      <c r="DV395" s="149">
        <f t="shared" si="1061"/>
        <v>0</v>
      </c>
      <c r="DW395" s="149">
        <f t="shared" si="1061"/>
        <v>0</v>
      </c>
      <c r="DX395" s="149">
        <f t="shared" si="1061"/>
        <v>0</v>
      </c>
      <c r="DY395" s="149">
        <f t="shared" si="1061"/>
        <v>0</v>
      </c>
      <c r="DZ395" s="149">
        <f t="shared" si="1061"/>
        <v>0</v>
      </c>
      <c r="EA395" s="149">
        <f t="shared" si="1061"/>
        <v>0</v>
      </c>
      <c r="EB395" s="149">
        <f t="shared" si="1069"/>
        <v>0</v>
      </c>
      <c r="EC395" s="149">
        <f t="shared" si="1069"/>
        <v>0</v>
      </c>
      <c r="ED395" s="149">
        <f t="shared" si="1069"/>
        <v>0</v>
      </c>
      <c r="EE395" s="149">
        <f t="shared" si="1069"/>
        <v>0</v>
      </c>
      <c r="EF395" s="149">
        <f t="shared" si="1069"/>
        <v>0</v>
      </c>
      <c r="EG395" s="149">
        <f t="shared" si="1069"/>
        <v>0</v>
      </c>
      <c r="EH395" s="149">
        <f t="shared" si="1069"/>
        <v>0</v>
      </c>
      <c r="EI395" s="149">
        <f t="shared" si="1069"/>
        <v>0</v>
      </c>
      <c r="EJ395" s="149">
        <f t="shared" si="1069"/>
        <v>0</v>
      </c>
      <c r="EK395" s="149">
        <f t="shared" si="1069"/>
        <v>0</v>
      </c>
      <c r="EL395" s="149">
        <f t="shared" si="1069"/>
        <v>0</v>
      </c>
      <c r="EM395" s="149">
        <f t="shared" si="1069"/>
        <v>0</v>
      </c>
      <c r="EN395" s="149">
        <f t="shared" si="1069"/>
        <v>0</v>
      </c>
      <c r="EO395" s="149">
        <f t="shared" si="1069"/>
        <v>0</v>
      </c>
      <c r="EP395" s="149">
        <f t="shared" si="1069"/>
        <v>0</v>
      </c>
      <c r="EQ395" s="149">
        <f t="shared" si="1069"/>
        <v>0</v>
      </c>
      <c r="ER395" s="149">
        <f t="shared" si="1062"/>
        <v>0</v>
      </c>
      <c r="ES395" s="149">
        <f t="shared" si="1062"/>
        <v>0</v>
      </c>
      <c r="ET395" s="149">
        <f t="shared" si="1062"/>
        <v>0</v>
      </c>
      <c r="EU395" s="149">
        <f t="shared" si="1062"/>
        <v>0</v>
      </c>
      <c r="EV395" s="149">
        <f t="shared" si="1062"/>
        <v>0</v>
      </c>
      <c r="EW395" s="149">
        <f t="shared" si="1062"/>
        <v>0</v>
      </c>
      <c r="EX395" s="149">
        <f t="shared" si="1062"/>
        <v>0</v>
      </c>
      <c r="EY395" s="149">
        <f t="shared" si="1062"/>
        <v>0</v>
      </c>
      <c r="EZ395" s="149">
        <f t="shared" si="1062"/>
        <v>0</v>
      </c>
      <c r="FA395" s="149">
        <f t="shared" si="1062"/>
        <v>0</v>
      </c>
      <c r="FB395" s="149">
        <f t="shared" si="1062"/>
        <v>0</v>
      </c>
    </row>
    <row r="396" spans="3:158" ht="11.25" hidden="1" customHeight="1" x14ac:dyDescent="0.2">
      <c r="C396" s="148">
        <f t="shared" si="1045"/>
        <v>39</v>
      </c>
      <c r="E396" s="198">
        <f t="shared" si="1046"/>
        <v>44561</v>
      </c>
      <c r="F396" s="151">
        <f t="shared" si="1063"/>
        <v>45138</v>
      </c>
      <c r="G396" s="149">
        <v>0</v>
      </c>
      <c r="H396" s="149">
        <f t="shared" si="1064"/>
        <v>0</v>
      </c>
      <c r="Q396" s="149">
        <f t="shared" si="1065"/>
        <v>0</v>
      </c>
      <c r="T396" s="149">
        <f t="shared" si="1044"/>
        <v>0</v>
      </c>
      <c r="U396" s="149">
        <f t="shared" si="1066"/>
        <v>0</v>
      </c>
      <c r="V396" s="149">
        <f t="shared" si="1066"/>
        <v>0</v>
      </c>
      <c r="W396" s="149">
        <f t="shared" si="1066"/>
        <v>0</v>
      </c>
      <c r="X396" s="149">
        <f t="shared" si="1066"/>
        <v>0</v>
      </c>
      <c r="Y396" s="149">
        <f t="shared" si="1066"/>
        <v>0</v>
      </c>
      <c r="Z396" s="149">
        <f t="shared" si="1066"/>
        <v>0</v>
      </c>
      <c r="AA396" s="149">
        <f t="shared" si="1066"/>
        <v>0</v>
      </c>
      <c r="AB396" s="149">
        <f t="shared" si="1066"/>
        <v>0</v>
      </c>
      <c r="AC396" s="149">
        <f t="shared" si="1066"/>
        <v>0</v>
      </c>
      <c r="AD396" s="149">
        <f t="shared" si="1066"/>
        <v>0</v>
      </c>
      <c r="AE396" s="149">
        <f t="shared" si="1066"/>
        <v>0</v>
      </c>
      <c r="AF396" s="149">
        <f t="shared" si="1066"/>
        <v>0</v>
      </c>
      <c r="AG396" s="149">
        <f t="shared" si="1066"/>
        <v>0</v>
      </c>
      <c r="AH396" s="149">
        <f t="shared" si="1066"/>
        <v>0</v>
      </c>
      <c r="AI396" s="149">
        <f t="shared" si="1066"/>
        <v>0</v>
      </c>
      <c r="AJ396" s="149">
        <f t="shared" si="1066"/>
        <v>0</v>
      </c>
      <c r="AK396" s="149">
        <f t="shared" si="1057"/>
        <v>0</v>
      </c>
      <c r="AL396" s="149">
        <f t="shared" si="1057"/>
        <v>0</v>
      </c>
      <c r="AM396" s="149">
        <f t="shared" si="1057"/>
        <v>0</v>
      </c>
      <c r="AN396" s="149">
        <f t="shared" si="1057"/>
        <v>0</v>
      </c>
      <c r="AO396" s="149">
        <f t="shared" si="1057"/>
        <v>0</v>
      </c>
      <c r="AP396" s="149">
        <f t="shared" si="1057"/>
        <v>0</v>
      </c>
      <c r="AQ396" s="149">
        <f t="shared" si="1057"/>
        <v>0</v>
      </c>
      <c r="AR396" s="149">
        <f t="shared" si="1057"/>
        <v>0</v>
      </c>
      <c r="AS396" s="149">
        <f t="shared" si="1057"/>
        <v>0</v>
      </c>
      <c r="AT396" s="149">
        <f t="shared" si="1057"/>
        <v>0</v>
      </c>
      <c r="AU396" s="149">
        <f t="shared" si="1057"/>
        <v>0</v>
      </c>
      <c r="AV396" s="149">
        <f t="shared" si="1057"/>
        <v>0</v>
      </c>
      <c r="AW396" s="149">
        <f t="shared" si="1057"/>
        <v>0</v>
      </c>
      <c r="AX396" s="149">
        <f t="shared" si="1057"/>
        <v>0</v>
      </c>
      <c r="AY396" s="149">
        <f t="shared" si="1057"/>
        <v>0</v>
      </c>
      <c r="AZ396" s="149">
        <f t="shared" si="1067"/>
        <v>0</v>
      </c>
      <c r="BA396" s="149">
        <f t="shared" si="1067"/>
        <v>0</v>
      </c>
      <c r="BB396" s="149">
        <f t="shared" si="1067"/>
        <v>0</v>
      </c>
      <c r="BC396" s="149">
        <f t="shared" si="1067"/>
        <v>0</v>
      </c>
      <c r="BD396" s="149">
        <f t="shared" si="1067"/>
        <v>0</v>
      </c>
      <c r="BE396" s="149">
        <f t="shared" si="1067"/>
        <v>0</v>
      </c>
      <c r="BF396" s="149">
        <f t="shared" si="1067"/>
        <v>0</v>
      </c>
      <c r="BG396" s="149">
        <f t="shared" si="1067"/>
        <v>0</v>
      </c>
      <c r="BH396" s="149">
        <f t="shared" si="1067"/>
        <v>0</v>
      </c>
      <c r="BI396" s="149">
        <f t="shared" si="1067"/>
        <v>0</v>
      </c>
      <c r="BJ396" s="149">
        <f t="shared" si="1067"/>
        <v>0</v>
      </c>
      <c r="BK396" s="149">
        <f t="shared" si="1067"/>
        <v>0</v>
      </c>
      <c r="BL396" s="149">
        <f t="shared" si="1067"/>
        <v>0</v>
      </c>
      <c r="BM396" s="149">
        <f t="shared" si="1067"/>
        <v>0</v>
      </c>
      <c r="BN396" s="149">
        <f t="shared" si="1067"/>
        <v>0</v>
      </c>
      <c r="BO396" s="149">
        <f t="shared" si="1067"/>
        <v>0</v>
      </c>
      <c r="BP396" s="149">
        <f t="shared" si="1058"/>
        <v>0</v>
      </c>
      <c r="BQ396" s="149">
        <f t="shared" si="1058"/>
        <v>0</v>
      </c>
      <c r="BR396" s="149">
        <f t="shared" si="1058"/>
        <v>0</v>
      </c>
      <c r="BS396" s="149">
        <f t="shared" si="1058"/>
        <v>0</v>
      </c>
      <c r="BT396" s="149">
        <f t="shared" si="1058"/>
        <v>0</v>
      </c>
      <c r="BU396" s="149">
        <f t="shared" si="1058"/>
        <v>0</v>
      </c>
      <c r="BV396" s="149">
        <f t="shared" si="1058"/>
        <v>0</v>
      </c>
      <c r="BW396" s="149">
        <f t="shared" si="1058"/>
        <v>0</v>
      </c>
      <c r="BX396" s="149">
        <f t="shared" si="1058"/>
        <v>0</v>
      </c>
      <c r="BY396" s="149">
        <f t="shared" si="1058"/>
        <v>0</v>
      </c>
      <c r="BZ396" s="149">
        <f t="shared" si="1058"/>
        <v>0</v>
      </c>
      <c r="CA396" s="149">
        <f t="shared" si="1058"/>
        <v>0</v>
      </c>
      <c r="CB396" s="149">
        <f t="shared" si="1058"/>
        <v>0</v>
      </c>
      <c r="CC396" s="149">
        <f t="shared" si="1058"/>
        <v>0</v>
      </c>
      <c r="CD396" s="149">
        <f t="shared" si="1058"/>
        <v>0</v>
      </c>
      <c r="CE396" s="149">
        <f t="shared" si="1059"/>
        <v>0</v>
      </c>
      <c r="CF396" s="149">
        <f t="shared" si="1059"/>
        <v>0</v>
      </c>
      <c r="CG396" s="149">
        <f t="shared" si="1059"/>
        <v>0</v>
      </c>
      <c r="CH396" s="149">
        <f t="shared" si="1059"/>
        <v>0</v>
      </c>
      <c r="CI396" s="149">
        <f t="shared" si="1059"/>
        <v>0</v>
      </c>
      <c r="CJ396" s="149">
        <f t="shared" si="1059"/>
        <v>0</v>
      </c>
      <c r="CK396" s="149">
        <f t="shared" si="1059"/>
        <v>0</v>
      </c>
      <c r="CL396" s="149">
        <f t="shared" si="1059"/>
        <v>0</v>
      </c>
      <c r="CM396" s="149">
        <f t="shared" si="1059"/>
        <v>0</v>
      </c>
      <c r="CN396" s="149">
        <f t="shared" si="1059"/>
        <v>0</v>
      </c>
      <c r="CO396" s="149">
        <f t="shared" si="1059"/>
        <v>0</v>
      </c>
      <c r="CP396" s="149">
        <f t="shared" si="1059"/>
        <v>0</v>
      </c>
      <c r="CQ396" s="149">
        <f t="shared" si="1059"/>
        <v>0</v>
      </c>
      <c r="CR396" s="149">
        <f t="shared" si="1059"/>
        <v>0</v>
      </c>
      <c r="CS396" s="149">
        <f t="shared" si="1059"/>
        <v>0</v>
      </c>
      <c r="CT396" s="149">
        <f t="shared" si="1059"/>
        <v>0</v>
      </c>
      <c r="CU396" s="149">
        <f t="shared" si="1068"/>
        <v>0</v>
      </c>
      <c r="CV396" s="149">
        <f t="shared" si="1068"/>
        <v>0</v>
      </c>
      <c r="CW396" s="149">
        <f t="shared" si="1060"/>
        <v>0</v>
      </c>
      <c r="CX396" s="149">
        <f t="shared" si="1060"/>
        <v>0</v>
      </c>
      <c r="CY396" s="149">
        <f t="shared" si="1060"/>
        <v>0</v>
      </c>
      <c r="CZ396" s="149">
        <f t="shared" si="1060"/>
        <v>0</v>
      </c>
      <c r="DA396" s="149">
        <f t="shared" si="1060"/>
        <v>0</v>
      </c>
      <c r="DB396" s="149">
        <f t="shared" si="1060"/>
        <v>0</v>
      </c>
      <c r="DC396" s="149">
        <f t="shared" si="1060"/>
        <v>0</v>
      </c>
      <c r="DD396" s="149">
        <f t="shared" si="1060"/>
        <v>0</v>
      </c>
      <c r="DE396" s="149">
        <f t="shared" si="1060"/>
        <v>0</v>
      </c>
      <c r="DF396" s="149">
        <f t="shared" si="1060"/>
        <v>0</v>
      </c>
      <c r="DG396" s="149">
        <f t="shared" si="1060"/>
        <v>0</v>
      </c>
      <c r="DH396" s="149">
        <f t="shared" si="1060"/>
        <v>0</v>
      </c>
      <c r="DI396" s="149">
        <f t="shared" si="1060"/>
        <v>0</v>
      </c>
      <c r="DJ396" s="149">
        <f t="shared" si="1060"/>
        <v>0</v>
      </c>
      <c r="DK396" s="149">
        <f t="shared" si="1060"/>
        <v>0</v>
      </c>
      <c r="DL396" s="149">
        <f t="shared" si="1061"/>
        <v>0</v>
      </c>
      <c r="DM396" s="149">
        <f t="shared" si="1061"/>
        <v>0</v>
      </c>
      <c r="DN396" s="149">
        <f t="shared" si="1061"/>
        <v>0</v>
      </c>
      <c r="DO396" s="149">
        <f t="shared" si="1061"/>
        <v>0</v>
      </c>
      <c r="DP396" s="149">
        <f t="shared" si="1061"/>
        <v>0</v>
      </c>
      <c r="DQ396" s="149">
        <f t="shared" si="1061"/>
        <v>0</v>
      </c>
      <c r="DR396" s="149">
        <f t="shared" si="1061"/>
        <v>0</v>
      </c>
      <c r="DS396" s="149">
        <f t="shared" si="1061"/>
        <v>0</v>
      </c>
      <c r="DT396" s="149">
        <f t="shared" si="1061"/>
        <v>0</v>
      </c>
      <c r="DU396" s="149">
        <f t="shared" si="1061"/>
        <v>0</v>
      </c>
      <c r="DV396" s="149">
        <f t="shared" si="1061"/>
        <v>0</v>
      </c>
      <c r="DW396" s="149">
        <f t="shared" si="1061"/>
        <v>0</v>
      </c>
      <c r="DX396" s="149">
        <f t="shared" si="1061"/>
        <v>0</v>
      </c>
      <c r="DY396" s="149">
        <f t="shared" si="1061"/>
        <v>0</v>
      </c>
      <c r="DZ396" s="149">
        <f t="shared" si="1061"/>
        <v>0</v>
      </c>
      <c r="EA396" s="149">
        <f t="shared" si="1061"/>
        <v>0</v>
      </c>
      <c r="EB396" s="149">
        <f t="shared" si="1069"/>
        <v>0</v>
      </c>
      <c r="EC396" s="149">
        <f t="shared" si="1069"/>
        <v>0</v>
      </c>
      <c r="ED396" s="149">
        <f t="shared" si="1069"/>
        <v>0</v>
      </c>
      <c r="EE396" s="149">
        <f t="shared" si="1069"/>
        <v>0</v>
      </c>
      <c r="EF396" s="149">
        <f t="shared" si="1069"/>
        <v>0</v>
      </c>
      <c r="EG396" s="149">
        <f t="shared" si="1069"/>
        <v>0</v>
      </c>
      <c r="EH396" s="149">
        <f t="shared" si="1069"/>
        <v>0</v>
      </c>
      <c r="EI396" s="149">
        <f t="shared" si="1069"/>
        <v>0</v>
      </c>
      <c r="EJ396" s="149">
        <f t="shared" si="1069"/>
        <v>0</v>
      </c>
      <c r="EK396" s="149">
        <f t="shared" si="1069"/>
        <v>0</v>
      </c>
      <c r="EL396" s="149">
        <f t="shared" si="1069"/>
        <v>0</v>
      </c>
      <c r="EM396" s="149">
        <f t="shared" si="1069"/>
        <v>0</v>
      </c>
      <c r="EN396" s="149">
        <f t="shared" si="1069"/>
        <v>0</v>
      </c>
      <c r="EO396" s="149">
        <f t="shared" si="1069"/>
        <v>0</v>
      </c>
      <c r="EP396" s="149">
        <f t="shared" si="1069"/>
        <v>0</v>
      </c>
      <c r="EQ396" s="149">
        <f t="shared" si="1069"/>
        <v>0</v>
      </c>
      <c r="ER396" s="149">
        <f t="shared" si="1062"/>
        <v>0</v>
      </c>
      <c r="ES396" s="149">
        <f t="shared" si="1062"/>
        <v>0</v>
      </c>
      <c r="ET396" s="149">
        <f t="shared" si="1062"/>
        <v>0</v>
      </c>
      <c r="EU396" s="149">
        <f t="shared" si="1062"/>
        <v>0</v>
      </c>
      <c r="EV396" s="149">
        <f t="shared" si="1062"/>
        <v>0</v>
      </c>
      <c r="EW396" s="149">
        <f t="shared" si="1062"/>
        <v>0</v>
      </c>
      <c r="EX396" s="149">
        <f t="shared" si="1062"/>
        <v>0</v>
      </c>
      <c r="EY396" s="149">
        <f t="shared" si="1062"/>
        <v>0</v>
      </c>
      <c r="EZ396" s="149">
        <f t="shared" si="1062"/>
        <v>0</v>
      </c>
      <c r="FA396" s="149">
        <f t="shared" si="1062"/>
        <v>0</v>
      </c>
      <c r="FB396" s="149">
        <f t="shared" si="1062"/>
        <v>0</v>
      </c>
    </row>
    <row r="397" spans="3:158" ht="11.25" hidden="1" customHeight="1" x14ac:dyDescent="0.2">
      <c r="C397" s="148">
        <f t="shared" si="1045"/>
        <v>40</v>
      </c>
      <c r="E397" s="198">
        <f t="shared" si="1046"/>
        <v>44592</v>
      </c>
      <c r="F397" s="151">
        <f t="shared" si="1063"/>
        <v>45169</v>
      </c>
      <c r="G397" s="149">
        <v>0</v>
      </c>
      <c r="H397" s="149">
        <f t="shared" si="1064"/>
        <v>0</v>
      </c>
      <c r="Q397" s="149">
        <f t="shared" si="1065"/>
        <v>0</v>
      </c>
      <c r="T397" s="149">
        <f t="shared" si="1044"/>
        <v>0</v>
      </c>
      <c r="U397" s="149">
        <f t="shared" si="1066"/>
        <v>0</v>
      </c>
      <c r="V397" s="149">
        <f t="shared" si="1066"/>
        <v>0</v>
      </c>
      <c r="W397" s="149">
        <f t="shared" si="1066"/>
        <v>0</v>
      </c>
      <c r="X397" s="149">
        <f t="shared" si="1066"/>
        <v>0</v>
      </c>
      <c r="Y397" s="149">
        <f t="shared" si="1066"/>
        <v>0</v>
      </c>
      <c r="Z397" s="149">
        <f t="shared" si="1066"/>
        <v>0</v>
      </c>
      <c r="AA397" s="149">
        <f t="shared" si="1066"/>
        <v>0</v>
      </c>
      <c r="AB397" s="149">
        <f t="shared" si="1066"/>
        <v>0</v>
      </c>
      <c r="AC397" s="149">
        <f t="shared" si="1066"/>
        <v>0</v>
      </c>
      <c r="AD397" s="149">
        <f t="shared" si="1066"/>
        <v>0</v>
      </c>
      <c r="AE397" s="149">
        <f t="shared" si="1066"/>
        <v>0</v>
      </c>
      <c r="AF397" s="149">
        <f t="shared" si="1066"/>
        <v>0</v>
      </c>
      <c r="AG397" s="149">
        <f t="shared" si="1066"/>
        <v>0</v>
      </c>
      <c r="AH397" s="149">
        <f t="shared" si="1066"/>
        <v>0</v>
      </c>
      <c r="AI397" s="149">
        <f t="shared" si="1066"/>
        <v>0</v>
      </c>
      <c r="AJ397" s="149">
        <f t="shared" si="1066"/>
        <v>0</v>
      </c>
      <c r="AK397" s="149">
        <f t="shared" si="1057"/>
        <v>0</v>
      </c>
      <c r="AL397" s="149">
        <f t="shared" si="1057"/>
        <v>0</v>
      </c>
      <c r="AM397" s="149">
        <f t="shared" si="1057"/>
        <v>0</v>
      </c>
      <c r="AN397" s="149">
        <f t="shared" si="1057"/>
        <v>0</v>
      </c>
      <c r="AO397" s="149">
        <f t="shared" si="1057"/>
        <v>0</v>
      </c>
      <c r="AP397" s="149">
        <f t="shared" si="1057"/>
        <v>0</v>
      </c>
      <c r="AQ397" s="149">
        <f t="shared" si="1057"/>
        <v>0</v>
      </c>
      <c r="AR397" s="149">
        <f t="shared" si="1057"/>
        <v>0</v>
      </c>
      <c r="AS397" s="149">
        <f t="shared" si="1057"/>
        <v>0</v>
      </c>
      <c r="AT397" s="149">
        <f t="shared" si="1057"/>
        <v>0</v>
      </c>
      <c r="AU397" s="149">
        <f t="shared" si="1057"/>
        <v>0</v>
      </c>
      <c r="AV397" s="149">
        <f t="shared" si="1057"/>
        <v>0</v>
      </c>
      <c r="AW397" s="149">
        <f t="shared" si="1057"/>
        <v>0</v>
      </c>
      <c r="AX397" s="149">
        <f t="shared" si="1057"/>
        <v>0</v>
      </c>
      <c r="AY397" s="149">
        <f t="shared" si="1057"/>
        <v>0</v>
      </c>
      <c r="AZ397" s="149">
        <f t="shared" si="1067"/>
        <v>0</v>
      </c>
      <c r="BA397" s="149">
        <f t="shared" si="1067"/>
        <v>0</v>
      </c>
      <c r="BB397" s="149">
        <f t="shared" si="1067"/>
        <v>0</v>
      </c>
      <c r="BC397" s="149">
        <f t="shared" si="1067"/>
        <v>0</v>
      </c>
      <c r="BD397" s="149">
        <f t="shared" si="1067"/>
        <v>0</v>
      </c>
      <c r="BE397" s="149">
        <f t="shared" si="1067"/>
        <v>0</v>
      </c>
      <c r="BF397" s="149">
        <f t="shared" si="1067"/>
        <v>0</v>
      </c>
      <c r="BG397" s="149">
        <f t="shared" si="1067"/>
        <v>0</v>
      </c>
      <c r="BH397" s="149">
        <f t="shared" si="1067"/>
        <v>0</v>
      </c>
      <c r="BI397" s="149">
        <f t="shared" si="1067"/>
        <v>0</v>
      </c>
      <c r="BJ397" s="149">
        <f t="shared" si="1067"/>
        <v>0</v>
      </c>
      <c r="BK397" s="149">
        <f t="shared" si="1067"/>
        <v>0</v>
      </c>
      <c r="BL397" s="149">
        <f t="shared" si="1067"/>
        <v>0</v>
      </c>
      <c r="BM397" s="149">
        <f t="shared" si="1067"/>
        <v>0</v>
      </c>
      <c r="BN397" s="149">
        <f t="shared" si="1067"/>
        <v>0</v>
      </c>
      <c r="BO397" s="149">
        <f t="shared" si="1067"/>
        <v>0</v>
      </c>
      <c r="BP397" s="149">
        <f t="shared" si="1058"/>
        <v>0</v>
      </c>
      <c r="BQ397" s="149">
        <f t="shared" si="1058"/>
        <v>0</v>
      </c>
      <c r="BR397" s="149">
        <f t="shared" si="1058"/>
        <v>0</v>
      </c>
      <c r="BS397" s="149">
        <f t="shared" si="1058"/>
        <v>0</v>
      </c>
      <c r="BT397" s="149">
        <f t="shared" si="1058"/>
        <v>0</v>
      </c>
      <c r="BU397" s="149">
        <f t="shared" si="1058"/>
        <v>0</v>
      </c>
      <c r="BV397" s="149">
        <f t="shared" si="1058"/>
        <v>0</v>
      </c>
      <c r="BW397" s="149">
        <f t="shared" si="1058"/>
        <v>0</v>
      </c>
      <c r="BX397" s="149">
        <f t="shared" si="1058"/>
        <v>0</v>
      </c>
      <c r="BY397" s="149">
        <f t="shared" si="1058"/>
        <v>0</v>
      </c>
      <c r="BZ397" s="149">
        <f t="shared" si="1058"/>
        <v>0</v>
      </c>
      <c r="CA397" s="149">
        <f t="shared" si="1058"/>
        <v>0</v>
      </c>
      <c r="CB397" s="149">
        <f t="shared" si="1058"/>
        <v>0</v>
      </c>
      <c r="CC397" s="149">
        <f t="shared" si="1058"/>
        <v>0</v>
      </c>
      <c r="CD397" s="149">
        <f t="shared" si="1058"/>
        <v>0</v>
      </c>
      <c r="CE397" s="149">
        <f t="shared" si="1059"/>
        <v>0</v>
      </c>
      <c r="CF397" s="149">
        <f t="shared" si="1059"/>
        <v>0</v>
      </c>
      <c r="CG397" s="149">
        <f t="shared" si="1059"/>
        <v>0</v>
      </c>
      <c r="CH397" s="149">
        <f t="shared" si="1059"/>
        <v>0</v>
      </c>
      <c r="CI397" s="149">
        <f t="shared" si="1059"/>
        <v>0</v>
      </c>
      <c r="CJ397" s="149">
        <f t="shared" si="1059"/>
        <v>0</v>
      </c>
      <c r="CK397" s="149">
        <f t="shared" si="1059"/>
        <v>0</v>
      </c>
      <c r="CL397" s="149">
        <f t="shared" si="1059"/>
        <v>0</v>
      </c>
      <c r="CM397" s="149">
        <f t="shared" si="1059"/>
        <v>0</v>
      </c>
      <c r="CN397" s="149">
        <f t="shared" si="1059"/>
        <v>0</v>
      </c>
      <c r="CO397" s="149">
        <f t="shared" si="1059"/>
        <v>0</v>
      </c>
      <c r="CP397" s="149">
        <f t="shared" si="1059"/>
        <v>0</v>
      </c>
      <c r="CQ397" s="149">
        <f t="shared" si="1059"/>
        <v>0</v>
      </c>
      <c r="CR397" s="149">
        <f t="shared" si="1059"/>
        <v>0</v>
      </c>
      <c r="CS397" s="149">
        <f t="shared" si="1059"/>
        <v>0</v>
      </c>
      <c r="CT397" s="149">
        <f t="shared" si="1059"/>
        <v>0</v>
      </c>
      <c r="CU397" s="149">
        <f t="shared" si="1068"/>
        <v>0</v>
      </c>
      <c r="CV397" s="149">
        <f t="shared" si="1068"/>
        <v>0</v>
      </c>
      <c r="CW397" s="149">
        <f t="shared" si="1060"/>
        <v>0</v>
      </c>
      <c r="CX397" s="149">
        <f t="shared" si="1060"/>
        <v>0</v>
      </c>
      <c r="CY397" s="149">
        <f t="shared" si="1060"/>
        <v>0</v>
      </c>
      <c r="CZ397" s="149">
        <f t="shared" si="1060"/>
        <v>0</v>
      </c>
      <c r="DA397" s="149">
        <f t="shared" si="1060"/>
        <v>0</v>
      </c>
      <c r="DB397" s="149">
        <f t="shared" si="1060"/>
        <v>0</v>
      </c>
      <c r="DC397" s="149">
        <f t="shared" si="1060"/>
        <v>0</v>
      </c>
      <c r="DD397" s="149">
        <f t="shared" si="1060"/>
        <v>0</v>
      </c>
      <c r="DE397" s="149">
        <f t="shared" si="1060"/>
        <v>0</v>
      </c>
      <c r="DF397" s="149">
        <f t="shared" si="1060"/>
        <v>0</v>
      </c>
      <c r="DG397" s="149">
        <f t="shared" si="1060"/>
        <v>0</v>
      </c>
      <c r="DH397" s="149">
        <f t="shared" si="1060"/>
        <v>0</v>
      </c>
      <c r="DI397" s="149">
        <f t="shared" si="1060"/>
        <v>0</v>
      </c>
      <c r="DJ397" s="149">
        <f t="shared" si="1060"/>
        <v>0</v>
      </c>
      <c r="DK397" s="149">
        <f t="shared" si="1060"/>
        <v>0</v>
      </c>
      <c r="DL397" s="149">
        <f t="shared" si="1061"/>
        <v>0</v>
      </c>
      <c r="DM397" s="149">
        <f t="shared" si="1061"/>
        <v>0</v>
      </c>
      <c r="DN397" s="149">
        <f t="shared" si="1061"/>
        <v>0</v>
      </c>
      <c r="DO397" s="149">
        <f t="shared" si="1061"/>
        <v>0</v>
      </c>
      <c r="DP397" s="149">
        <f t="shared" si="1061"/>
        <v>0</v>
      </c>
      <c r="DQ397" s="149">
        <f t="shared" si="1061"/>
        <v>0</v>
      </c>
      <c r="DR397" s="149">
        <f t="shared" si="1061"/>
        <v>0</v>
      </c>
      <c r="DS397" s="149">
        <f t="shared" si="1061"/>
        <v>0</v>
      </c>
      <c r="DT397" s="149">
        <f t="shared" si="1061"/>
        <v>0</v>
      </c>
      <c r="DU397" s="149">
        <f t="shared" si="1061"/>
        <v>0</v>
      </c>
      <c r="DV397" s="149">
        <f t="shared" si="1061"/>
        <v>0</v>
      </c>
      <c r="DW397" s="149">
        <f t="shared" si="1061"/>
        <v>0</v>
      </c>
      <c r="DX397" s="149">
        <f t="shared" si="1061"/>
        <v>0</v>
      </c>
      <c r="DY397" s="149">
        <f t="shared" si="1061"/>
        <v>0</v>
      </c>
      <c r="DZ397" s="149">
        <f t="shared" si="1061"/>
        <v>0</v>
      </c>
      <c r="EA397" s="149">
        <f t="shared" si="1061"/>
        <v>0</v>
      </c>
      <c r="EB397" s="149">
        <f t="shared" si="1069"/>
        <v>0</v>
      </c>
      <c r="EC397" s="149">
        <f t="shared" si="1069"/>
        <v>0</v>
      </c>
      <c r="ED397" s="149">
        <f t="shared" si="1069"/>
        <v>0</v>
      </c>
      <c r="EE397" s="149">
        <f t="shared" si="1069"/>
        <v>0</v>
      </c>
      <c r="EF397" s="149">
        <f t="shared" si="1069"/>
        <v>0</v>
      </c>
      <c r="EG397" s="149">
        <f t="shared" si="1069"/>
        <v>0</v>
      </c>
      <c r="EH397" s="149">
        <f t="shared" si="1069"/>
        <v>0</v>
      </c>
      <c r="EI397" s="149">
        <f t="shared" si="1069"/>
        <v>0</v>
      </c>
      <c r="EJ397" s="149">
        <f t="shared" si="1069"/>
        <v>0</v>
      </c>
      <c r="EK397" s="149">
        <f t="shared" si="1069"/>
        <v>0</v>
      </c>
      <c r="EL397" s="149">
        <f t="shared" si="1069"/>
        <v>0</v>
      </c>
      <c r="EM397" s="149">
        <f t="shared" si="1069"/>
        <v>0</v>
      </c>
      <c r="EN397" s="149">
        <f t="shared" si="1069"/>
        <v>0</v>
      </c>
      <c r="EO397" s="149">
        <f t="shared" si="1069"/>
        <v>0</v>
      </c>
      <c r="EP397" s="149">
        <f t="shared" si="1069"/>
        <v>0</v>
      </c>
      <c r="EQ397" s="149">
        <f t="shared" si="1069"/>
        <v>0</v>
      </c>
      <c r="ER397" s="149">
        <f t="shared" si="1062"/>
        <v>0</v>
      </c>
      <c r="ES397" s="149">
        <f t="shared" si="1062"/>
        <v>0</v>
      </c>
      <c r="ET397" s="149">
        <f t="shared" si="1062"/>
        <v>0</v>
      </c>
      <c r="EU397" s="149">
        <f t="shared" si="1062"/>
        <v>0</v>
      </c>
      <c r="EV397" s="149">
        <f t="shared" si="1062"/>
        <v>0</v>
      </c>
      <c r="EW397" s="149">
        <f t="shared" si="1062"/>
        <v>0</v>
      </c>
      <c r="EX397" s="149">
        <f t="shared" si="1062"/>
        <v>0</v>
      </c>
      <c r="EY397" s="149">
        <f t="shared" si="1062"/>
        <v>0</v>
      </c>
      <c r="EZ397" s="149">
        <f t="shared" si="1062"/>
        <v>0</v>
      </c>
      <c r="FA397" s="149">
        <f t="shared" si="1062"/>
        <v>0</v>
      </c>
      <c r="FB397" s="149">
        <f t="shared" si="1062"/>
        <v>0</v>
      </c>
    </row>
    <row r="398" spans="3:158" ht="11.25" hidden="1" customHeight="1" x14ac:dyDescent="0.2">
      <c r="C398" s="148">
        <f t="shared" si="1045"/>
        <v>41</v>
      </c>
      <c r="E398" s="198">
        <f t="shared" si="1046"/>
        <v>44620</v>
      </c>
      <c r="F398" s="151">
        <f t="shared" si="1063"/>
        <v>45199</v>
      </c>
      <c r="G398" s="149">
        <v>0</v>
      </c>
      <c r="H398" s="149">
        <f t="shared" si="1064"/>
        <v>0</v>
      </c>
      <c r="Q398" s="149">
        <f t="shared" si="1065"/>
        <v>0</v>
      </c>
      <c r="T398" s="149">
        <f t="shared" si="1044"/>
        <v>0</v>
      </c>
      <c r="U398" s="149">
        <f t="shared" si="1066"/>
        <v>0</v>
      </c>
      <c r="V398" s="149">
        <f t="shared" si="1066"/>
        <v>0</v>
      </c>
      <c r="W398" s="149">
        <f t="shared" si="1066"/>
        <v>0</v>
      </c>
      <c r="X398" s="149">
        <f t="shared" si="1066"/>
        <v>0</v>
      </c>
      <c r="Y398" s="149">
        <f t="shared" si="1066"/>
        <v>0</v>
      </c>
      <c r="Z398" s="149">
        <f t="shared" si="1066"/>
        <v>0</v>
      </c>
      <c r="AA398" s="149">
        <f t="shared" si="1066"/>
        <v>0</v>
      </c>
      <c r="AB398" s="149">
        <f t="shared" si="1066"/>
        <v>0</v>
      </c>
      <c r="AC398" s="149">
        <f t="shared" si="1066"/>
        <v>0</v>
      </c>
      <c r="AD398" s="149">
        <f t="shared" si="1066"/>
        <v>0</v>
      </c>
      <c r="AE398" s="149">
        <f t="shared" si="1066"/>
        <v>0</v>
      </c>
      <c r="AF398" s="149">
        <f t="shared" si="1066"/>
        <v>0</v>
      </c>
      <c r="AG398" s="149">
        <f t="shared" si="1066"/>
        <v>0</v>
      </c>
      <c r="AH398" s="149">
        <f t="shared" si="1066"/>
        <v>0</v>
      </c>
      <c r="AI398" s="149">
        <f t="shared" si="1066"/>
        <v>0</v>
      </c>
      <c r="AJ398" s="149">
        <f t="shared" si="1066"/>
        <v>0</v>
      </c>
      <c r="AK398" s="149">
        <f t="shared" si="1057"/>
        <v>0</v>
      </c>
      <c r="AL398" s="149">
        <f t="shared" si="1057"/>
        <v>0</v>
      </c>
      <c r="AM398" s="149">
        <f t="shared" si="1057"/>
        <v>0</v>
      </c>
      <c r="AN398" s="149">
        <f t="shared" si="1057"/>
        <v>0</v>
      </c>
      <c r="AO398" s="149">
        <f t="shared" si="1057"/>
        <v>0</v>
      </c>
      <c r="AP398" s="149">
        <f t="shared" si="1057"/>
        <v>0</v>
      </c>
      <c r="AQ398" s="149">
        <f t="shared" si="1057"/>
        <v>0</v>
      </c>
      <c r="AR398" s="149">
        <f t="shared" si="1057"/>
        <v>0</v>
      </c>
      <c r="AS398" s="149">
        <f t="shared" si="1057"/>
        <v>0</v>
      </c>
      <c r="AT398" s="149">
        <f t="shared" si="1057"/>
        <v>0</v>
      </c>
      <c r="AU398" s="149">
        <f t="shared" si="1057"/>
        <v>0</v>
      </c>
      <c r="AV398" s="149">
        <f t="shared" si="1057"/>
        <v>0</v>
      </c>
      <c r="AW398" s="149">
        <f t="shared" si="1057"/>
        <v>0</v>
      </c>
      <c r="AX398" s="149">
        <f t="shared" si="1057"/>
        <v>0</v>
      </c>
      <c r="AY398" s="149">
        <f t="shared" si="1057"/>
        <v>0</v>
      </c>
      <c r="AZ398" s="149">
        <f t="shared" si="1067"/>
        <v>0</v>
      </c>
      <c r="BA398" s="149">
        <f t="shared" si="1067"/>
        <v>0</v>
      </c>
      <c r="BB398" s="149">
        <f t="shared" si="1067"/>
        <v>0</v>
      </c>
      <c r="BC398" s="149">
        <f t="shared" si="1067"/>
        <v>0</v>
      </c>
      <c r="BD398" s="149">
        <f t="shared" si="1067"/>
        <v>0</v>
      </c>
      <c r="BE398" s="149">
        <f t="shared" si="1067"/>
        <v>0</v>
      </c>
      <c r="BF398" s="149">
        <f t="shared" si="1067"/>
        <v>0</v>
      </c>
      <c r="BG398" s="149">
        <f t="shared" si="1067"/>
        <v>0</v>
      </c>
      <c r="BH398" s="149">
        <f t="shared" si="1067"/>
        <v>0</v>
      </c>
      <c r="BI398" s="149">
        <f t="shared" si="1067"/>
        <v>0</v>
      </c>
      <c r="BJ398" s="149">
        <f t="shared" si="1067"/>
        <v>0</v>
      </c>
      <c r="BK398" s="149">
        <f t="shared" si="1067"/>
        <v>0</v>
      </c>
      <c r="BL398" s="149">
        <f t="shared" si="1067"/>
        <v>0</v>
      </c>
      <c r="BM398" s="149">
        <f t="shared" si="1067"/>
        <v>0</v>
      </c>
      <c r="BN398" s="149">
        <f t="shared" si="1067"/>
        <v>0</v>
      </c>
      <c r="BO398" s="149">
        <f t="shared" si="1067"/>
        <v>0</v>
      </c>
      <c r="BP398" s="149">
        <f t="shared" si="1058"/>
        <v>0</v>
      </c>
      <c r="BQ398" s="149">
        <f t="shared" si="1058"/>
        <v>0</v>
      </c>
      <c r="BR398" s="149">
        <f t="shared" si="1058"/>
        <v>0</v>
      </c>
      <c r="BS398" s="149">
        <f t="shared" si="1058"/>
        <v>0</v>
      </c>
      <c r="BT398" s="149">
        <f t="shared" si="1058"/>
        <v>0</v>
      </c>
      <c r="BU398" s="149">
        <f t="shared" si="1058"/>
        <v>0</v>
      </c>
      <c r="BV398" s="149">
        <f t="shared" si="1058"/>
        <v>0</v>
      </c>
      <c r="BW398" s="149">
        <f t="shared" si="1058"/>
        <v>0</v>
      </c>
      <c r="BX398" s="149">
        <f t="shared" si="1058"/>
        <v>0</v>
      </c>
      <c r="BY398" s="149">
        <f t="shared" si="1058"/>
        <v>0</v>
      </c>
      <c r="BZ398" s="149">
        <f t="shared" si="1058"/>
        <v>0</v>
      </c>
      <c r="CA398" s="149">
        <f t="shared" si="1058"/>
        <v>0</v>
      </c>
      <c r="CB398" s="149">
        <f t="shared" si="1058"/>
        <v>0</v>
      </c>
      <c r="CC398" s="149">
        <f t="shared" si="1058"/>
        <v>0</v>
      </c>
      <c r="CD398" s="149">
        <f t="shared" si="1058"/>
        <v>0</v>
      </c>
      <c r="CE398" s="149">
        <f t="shared" si="1059"/>
        <v>0</v>
      </c>
      <c r="CF398" s="149">
        <f t="shared" si="1059"/>
        <v>0</v>
      </c>
      <c r="CG398" s="149">
        <f t="shared" si="1059"/>
        <v>0</v>
      </c>
      <c r="CH398" s="149">
        <f t="shared" si="1059"/>
        <v>0</v>
      </c>
      <c r="CI398" s="149">
        <f t="shared" si="1059"/>
        <v>0</v>
      </c>
      <c r="CJ398" s="149">
        <f t="shared" si="1059"/>
        <v>0</v>
      </c>
      <c r="CK398" s="149">
        <f t="shared" si="1059"/>
        <v>0</v>
      </c>
      <c r="CL398" s="149">
        <f t="shared" si="1059"/>
        <v>0</v>
      </c>
      <c r="CM398" s="149">
        <f t="shared" si="1059"/>
        <v>0</v>
      </c>
      <c r="CN398" s="149">
        <f t="shared" si="1059"/>
        <v>0</v>
      </c>
      <c r="CO398" s="149">
        <f t="shared" si="1059"/>
        <v>0</v>
      </c>
      <c r="CP398" s="149">
        <f t="shared" si="1059"/>
        <v>0</v>
      </c>
      <c r="CQ398" s="149">
        <f t="shared" si="1059"/>
        <v>0</v>
      </c>
      <c r="CR398" s="149">
        <f t="shared" si="1059"/>
        <v>0</v>
      </c>
      <c r="CS398" s="149">
        <f t="shared" si="1059"/>
        <v>0</v>
      </c>
      <c r="CT398" s="149">
        <f t="shared" si="1059"/>
        <v>0</v>
      </c>
      <c r="CU398" s="149">
        <f t="shared" si="1068"/>
        <v>0</v>
      </c>
      <c r="CV398" s="149">
        <f t="shared" si="1068"/>
        <v>0</v>
      </c>
      <c r="CW398" s="149">
        <f t="shared" si="1060"/>
        <v>0</v>
      </c>
      <c r="CX398" s="149">
        <f t="shared" si="1060"/>
        <v>0</v>
      </c>
      <c r="CY398" s="149">
        <f t="shared" si="1060"/>
        <v>0</v>
      </c>
      <c r="CZ398" s="149">
        <f t="shared" si="1060"/>
        <v>0</v>
      </c>
      <c r="DA398" s="149">
        <f t="shared" si="1060"/>
        <v>0</v>
      </c>
      <c r="DB398" s="149">
        <f t="shared" si="1060"/>
        <v>0</v>
      </c>
      <c r="DC398" s="149">
        <f t="shared" si="1060"/>
        <v>0</v>
      </c>
      <c r="DD398" s="149">
        <f t="shared" si="1060"/>
        <v>0</v>
      </c>
      <c r="DE398" s="149">
        <f t="shared" si="1060"/>
        <v>0</v>
      </c>
      <c r="DF398" s="149">
        <f t="shared" si="1060"/>
        <v>0</v>
      </c>
      <c r="DG398" s="149">
        <f t="shared" si="1060"/>
        <v>0</v>
      </c>
      <c r="DH398" s="149">
        <f t="shared" si="1060"/>
        <v>0</v>
      </c>
      <c r="DI398" s="149">
        <f t="shared" si="1060"/>
        <v>0</v>
      </c>
      <c r="DJ398" s="149">
        <f t="shared" si="1060"/>
        <v>0</v>
      </c>
      <c r="DK398" s="149">
        <f t="shared" si="1060"/>
        <v>0</v>
      </c>
      <c r="DL398" s="149">
        <f t="shared" si="1061"/>
        <v>0</v>
      </c>
      <c r="DM398" s="149">
        <f t="shared" si="1061"/>
        <v>0</v>
      </c>
      <c r="DN398" s="149">
        <f t="shared" si="1061"/>
        <v>0</v>
      </c>
      <c r="DO398" s="149">
        <f t="shared" si="1061"/>
        <v>0</v>
      </c>
      <c r="DP398" s="149">
        <f t="shared" si="1061"/>
        <v>0</v>
      </c>
      <c r="DQ398" s="149">
        <f t="shared" si="1061"/>
        <v>0</v>
      </c>
      <c r="DR398" s="149">
        <f t="shared" si="1061"/>
        <v>0</v>
      </c>
      <c r="DS398" s="149">
        <f t="shared" si="1061"/>
        <v>0</v>
      </c>
      <c r="DT398" s="149">
        <f t="shared" si="1061"/>
        <v>0</v>
      </c>
      <c r="DU398" s="149">
        <f t="shared" si="1061"/>
        <v>0</v>
      </c>
      <c r="DV398" s="149">
        <f t="shared" si="1061"/>
        <v>0</v>
      </c>
      <c r="DW398" s="149">
        <f t="shared" si="1061"/>
        <v>0</v>
      </c>
      <c r="DX398" s="149">
        <f t="shared" si="1061"/>
        <v>0</v>
      </c>
      <c r="DY398" s="149">
        <f t="shared" si="1061"/>
        <v>0</v>
      </c>
      <c r="DZ398" s="149">
        <f t="shared" si="1061"/>
        <v>0</v>
      </c>
      <c r="EA398" s="149">
        <f t="shared" si="1061"/>
        <v>0</v>
      </c>
      <c r="EB398" s="149">
        <f t="shared" si="1069"/>
        <v>0</v>
      </c>
      <c r="EC398" s="149">
        <f t="shared" si="1069"/>
        <v>0</v>
      </c>
      <c r="ED398" s="149">
        <f t="shared" si="1069"/>
        <v>0</v>
      </c>
      <c r="EE398" s="149">
        <f t="shared" si="1069"/>
        <v>0</v>
      </c>
      <c r="EF398" s="149">
        <f t="shared" si="1069"/>
        <v>0</v>
      </c>
      <c r="EG398" s="149">
        <f t="shared" si="1069"/>
        <v>0</v>
      </c>
      <c r="EH398" s="149">
        <f t="shared" si="1069"/>
        <v>0</v>
      </c>
      <c r="EI398" s="149">
        <f t="shared" si="1069"/>
        <v>0</v>
      </c>
      <c r="EJ398" s="149">
        <f t="shared" si="1069"/>
        <v>0</v>
      </c>
      <c r="EK398" s="149">
        <f t="shared" si="1069"/>
        <v>0</v>
      </c>
      <c r="EL398" s="149">
        <f t="shared" si="1069"/>
        <v>0</v>
      </c>
      <c r="EM398" s="149">
        <f t="shared" si="1069"/>
        <v>0</v>
      </c>
      <c r="EN398" s="149">
        <f t="shared" si="1069"/>
        <v>0</v>
      </c>
      <c r="EO398" s="149">
        <f t="shared" si="1069"/>
        <v>0</v>
      </c>
      <c r="EP398" s="149">
        <f t="shared" si="1069"/>
        <v>0</v>
      </c>
      <c r="EQ398" s="149">
        <f t="shared" si="1069"/>
        <v>0</v>
      </c>
      <c r="ER398" s="149">
        <f t="shared" si="1062"/>
        <v>0</v>
      </c>
      <c r="ES398" s="149">
        <f t="shared" si="1062"/>
        <v>0</v>
      </c>
      <c r="ET398" s="149">
        <f t="shared" si="1062"/>
        <v>0</v>
      </c>
      <c r="EU398" s="149">
        <f t="shared" si="1062"/>
        <v>0</v>
      </c>
      <c r="EV398" s="149">
        <f t="shared" si="1062"/>
        <v>0</v>
      </c>
      <c r="EW398" s="149">
        <f t="shared" si="1062"/>
        <v>0</v>
      </c>
      <c r="EX398" s="149">
        <f t="shared" si="1062"/>
        <v>0</v>
      </c>
      <c r="EY398" s="149">
        <f t="shared" si="1062"/>
        <v>0</v>
      </c>
      <c r="EZ398" s="149">
        <f t="shared" si="1062"/>
        <v>0</v>
      </c>
      <c r="FA398" s="149">
        <f t="shared" si="1062"/>
        <v>0</v>
      </c>
      <c r="FB398" s="149">
        <f t="shared" si="1062"/>
        <v>0</v>
      </c>
    </row>
    <row r="399" spans="3:158" ht="11.25" hidden="1" customHeight="1" x14ac:dyDescent="0.2">
      <c r="C399" s="148">
        <f t="shared" si="1045"/>
        <v>42</v>
      </c>
      <c r="E399" s="198">
        <f t="shared" si="1046"/>
        <v>44651</v>
      </c>
      <c r="F399" s="151">
        <f t="shared" si="1063"/>
        <v>45230</v>
      </c>
      <c r="G399" s="149">
        <v>0</v>
      </c>
      <c r="H399" s="149">
        <f t="shared" si="1064"/>
        <v>0</v>
      </c>
      <c r="Q399" s="149">
        <f t="shared" si="1065"/>
        <v>0</v>
      </c>
      <c r="T399" s="149">
        <f t="shared" si="1044"/>
        <v>0</v>
      </c>
      <c r="U399" s="149">
        <f t="shared" si="1066"/>
        <v>0</v>
      </c>
      <c r="V399" s="149">
        <f t="shared" si="1066"/>
        <v>0</v>
      </c>
      <c r="W399" s="149">
        <f t="shared" si="1066"/>
        <v>0</v>
      </c>
      <c r="X399" s="149">
        <f t="shared" si="1066"/>
        <v>0</v>
      </c>
      <c r="Y399" s="149">
        <f t="shared" si="1066"/>
        <v>0</v>
      </c>
      <c r="Z399" s="149">
        <f t="shared" si="1066"/>
        <v>0</v>
      </c>
      <c r="AA399" s="149">
        <f t="shared" si="1066"/>
        <v>0</v>
      </c>
      <c r="AB399" s="149">
        <f t="shared" si="1066"/>
        <v>0</v>
      </c>
      <c r="AC399" s="149">
        <f t="shared" si="1066"/>
        <v>0</v>
      </c>
      <c r="AD399" s="149">
        <f t="shared" si="1066"/>
        <v>0</v>
      </c>
      <c r="AE399" s="149">
        <f t="shared" si="1066"/>
        <v>0</v>
      </c>
      <c r="AF399" s="149">
        <f t="shared" si="1066"/>
        <v>0</v>
      </c>
      <c r="AG399" s="149">
        <f t="shared" si="1066"/>
        <v>0</v>
      </c>
      <c r="AH399" s="149">
        <f t="shared" si="1066"/>
        <v>0</v>
      </c>
      <c r="AI399" s="149">
        <f t="shared" si="1066"/>
        <v>0</v>
      </c>
      <c r="AJ399" s="149">
        <f t="shared" si="1066"/>
        <v>0</v>
      </c>
      <c r="AK399" s="149">
        <f t="shared" si="1057"/>
        <v>0</v>
      </c>
      <c r="AL399" s="149">
        <f t="shared" si="1057"/>
        <v>0</v>
      </c>
      <c r="AM399" s="149">
        <f t="shared" si="1057"/>
        <v>0</v>
      </c>
      <c r="AN399" s="149">
        <f t="shared" si="1057"/>
        <v>0</v>
      </c>
      <c r="AO399" s="149">
        <f t="shared" si="1057"/>
        <v>0</v>
      </c>
      <c r="AP399" s="149">
        <f t="shared" si="1057"/>
        <v>0</v>
      </c>
      <c r="AQ399" s="149">
        <f t="shared" si="1057"/>
        <v>0</v>
      </c>
      <c r="AR399" s="149">
        <f t="shared" si="1057"/>
        <v>0</v>
      </c>
      <c r="AS399" s="149">
        <f t="shared" si="1057"/>
        <v>0</v>
      </c>
      <c r="AT399" s="149">
        <f t="shared" si="1057"/>
        <v>0</v>
      </c>
      <c r="AU399" s="149">
        <f t="shared" si="1057"/>
        <v>0</v>
      </c>
      <c r="AV399" s="149">
        <f t="shared" si="1057"/>
        <v>0</v>
      </c>
      <c r="AW399" s="149">
        <f t="shared" si="1057"/>
        <v>0</v>
      </c>
      <c r="AX399" s="149">
        <f t="shared" si="1057"/>
        <v>0</v>
      </c>
      <c r="AY399" s="149">
        <f t="shared" si="1057"/>
        <v>0</v>
      </c>
      <c r="AZ399" s="149">
        <f t="shared" si="1067"/>
        <v>0</v>
      </c>
      <c r="BA399" s="149">
        <f t="shared" si="1067"/>
        <v>0</v>
      </c>
      <c r="BB399" s="149">
        <f t="shared" si="1067"/>
        <v>0</v>
      </c>
      <c r="BC399" s="149">
        <f t="shared" si="1067"/>
        <v>0</v>
      </c>
      <c r="BD399" s="149">
        <f t="shared" si="1067"/>
        <v>0</v>
      </c>
      <c r="BE399" s="149">
        <f t="shared" si="1067"/>
        <v>0</v>
      </c>
      <c r="BF399" s="149">
        <f t="shared" si="1067"/>
        <v>0</v>
      </c>
      <c r="BG399" s="149">
        <f t="shared" si="1067"/>
        <v>0</v>
      </c>
      <c r="BH399" s="149">
        <f t="shared" si="1067"/>
        <v>0</v>
      </c>
      <c r="BI399" s="149">
        <f t="shared" si="1067"/>
        <v>0</v>
      </c>
      <c r="BJ399" s="149">
        <f t="shared" si="1067"/>
        <v>0</v>
      </c>
      <c r="BK399" s="149">
        <f t="shared" si="1067"/>
        <v>0</v>
      </c>
      <c r="BL399" s="149">
        <f t="shared" si="1067"/>
        <v>0</v>
      </c>
      <c r="BM399" s="149">
        <f t="shared" si="1067"/>
        <v>0</v>
      </c>
      <c r="BN399" s="149">
        <f t="shared" si="1067"/>
        <v>0</v>
      </c>
      <c r="BO399" s="149">
        <f t="shared" si="1067"/>
        <v>0</v>
      </c>
      <c r="BP399" s="149">
        <f t="shared" si="1058"/>
        <v>0</v>
      </c>
      <c r="BQ399" s="149">
        <f t="shared" si="1058"/>
        <v>0</v>
      </c>
      <c r="BR399" s="149">
        <f t="shared" si="1058"/>
        <v>0</v>
      </c>
      <c r="BS399" s="149">
        <f t="shared" si="1058"/>
        <v>0</v>
      </c>
      <c r="BT399" s="149">
        <f t="shared" si="1058"/>
        <v>0</v>
      </c>
      <c r="BU399" s="149">
        <f t="shared" si="1058"/>
        <v>0</v>
      </c>
      <c r="BV399" s="149">
        <f t="shared" si="1058"/>
        <v>0</v>
      </c>
      <c r="BW399" s="149">
        <f t="shared" si="1058"/>
        <v>0</v>
      </c>
      <c r="BX399" s="149">
        <f t="shared" si="1058"/>
        <v>0</v>
      </c>
      <c r="BY399" s="149">
        <f t="shared" si="1058"/>
        <v>0</v>
      </c>
      <c r="BZ399" s="149">
        <f t="shared" si="1058"/>
        <v>0</v>
      </c>
      <c r="CA399" s="149">
        <f t="shared" si="1058"/>
        <v>0</v>
      </c>
      <c r="CB399" s="149">
        <f t="shared" si="1058"/>
        <v>0</v>
      </c>
      <c r="CC399" s="149">
        <f t="shared" si="1058"/>
        <v>0</v>
      </c>
      <c r="CD399" s="149">
        <f t="shared" si="1058"/>
        <v>0</v>
      </c>
      <c r="CE399" s="149">
        <f t="shared" si="1059"/>
        <v>0</v>
      </c>
      <c r="CF399" s="149">
        <f t="shared" si="1059"/>
        <v>0</v>
      </c>
      <c r="CG399" s="149">
        <f t="shared" si="1059"/>
        <v>0</v>
      </c>
      <c r="CH399" s="149">
        <f t="shared" si="1059"/>
        <v>0</v>
      </c>
      <c r="CI399" s="149">
        <f t="shared" si="1059"/>
        <v>0</v>
      </c>
      <c r="CJ399" s="149">
        <f t="shared" si="1059"/>
        <v>0</v>
      </c>
      <c r="CK399" s="149">
        <f t="shared" si="1059"/>
        <v>0</v>
      </c>
      <c r="CL399" s="149">
        <f t="shared" si="1059"/>
        <v>0</v>
      </c>
      <c r="CM399" s="149">
        <f t="shared" si="1059"/>
        <v>0</v>
      </c>
      <c r="CN399" s="149">
        <f t="shared" si="1059"/>
        <v>0</v>
      </c>
      <c r="CO399" s="149">
        <f t="shared" si="1059"/>
        <v>0</v>
      </c>
      <c r="CP399" s="149">
        <f t="shared" si="1059"/>
        <v>0</v>
      </c>
      <c r="CQ399" s="149">
        <f t="shared" si="1059"/>
        <v>0</v>
      </c>
      <c r="CR399" s="149">
        <f t="shared" si="1059"/>
        <v>0</v>
      </c>
      <c r="CS399" s="149">
        <f t="shared" si="1059"/>
        <v>0</v>
      </c>
      <c r="CT399" s="149">
        <f t="shared" si="1059"/>
        <v>0</v>
      </c>
      <c r="CU399" s="149">
        <f t="shared" si="1068"/>
        <v>0</v>
      </c>
      <c r="CV399" s="149">
        <f t="shared" si="1068"/>
        <v>0</v>
      </c>
      <c r="CW399" s="149">
        <f t="shared" si="1060"/>
        <v>0</v>
      </c>
      <c r="CX399" s="149">
        <f t="shared" si="1060"/>
        <v>0</v>
      </c>
      <c r="CY399" s="149">
        <f t="shared" si="1060"/>
        <v>0</v>
      </c>
      <c r="CZ399" s="149">
        <f t="shared" si="1060"/>
        <v>0</v>
      </c>
      <c r="DA399" s="149">
        <f t="shared" si="1060"/>
        <v>0</v>
      </c>
      <c r="DB399" s="149">
        <f t="shared" si="1060"/>
        <v>0</v>
      </c>
      <c r="DC399" s="149">
        <f t="shared" si="1060"/>
        <v>0</v>
      </c>
      <c r="DD399" s="149">
        <f t="shared" si="1060"/>
        <v>0</v>
      </c>
      <c r="DE399" s="149">
        <f t="shared" si="1060"/>
        <v>0</v>
      </c>
      <c r="DF399" s="149">
        <f t="shared" si="1060"/>
        <v>0</v>
      </c>
      <c r="DG399" s="149">
        <f t="shared" si="1060"/>
        <v>0</v>
      </c>
      <c r="DH399" s="149">
        <f t="shared" si="1060"/>
        <v>0</v>
      </c>
      <c r="DI399" s="149">
        <f t="shared" si="1060"/>
        <v>0</v>
      </c>
      <c r="DJ399" s="149">
        <f t="shared" si="1060"/>
        <v>0</v>
      </c>
      <c r="DK399" s="149">
        <f t="shared" si="1060"/>
        <v>0</v>
      </c>
      <c r="DL399" s="149">
        <f t="shared" si="1061"/>
        <v>0</v>
      </c>
      <c r="DM399" s="149">
        <f t="shared" si="1061"/>
        <v>0</v>
      </c>
      <c r="DN399" s="149">
        <f t="shared" si="1061"/>
        <v>0</v>
      </c>
      <c r="DO399" s="149">
        <f t="shared" si="1061"/>
        <v>0</v>
      </c>
      <c r="DP399" s="149">
        <f t="shared" si="1061"/>
        <v>0</v>
      </c>
      <c r="DQ399" s="149">
        <f t="shared" si="1061"/>
        <v>0</v>
      </c>
      <c r="DR399" s="149">
        <f t="shared" si="1061"/>
        <v>0</v>
      </c>
      <c r="DS399" s="149">
        <f t="shared" si="1061"/>
        <v>0</v>
      </c>
      <c r="DT399" s="149">
        <f t="shared" si="1061"/>
        <v>0</v>
      </c>
      <c r="DU399" s="149">
        <f t="shared" si="1061"/>
        <v>0</v>
      </c>
      <c r="DV399" s="149">
        <f t="shared" si="1061"/>
        <v>0</v>
      </c>
      <c r="DW399" s="149">
        <f t="shared" si="1061"/>
        <v>0</v>
      </c>
      <c r="DX399" s="149">
        <f t="shared" si="1061"/>
        <v>0</v>
      </c>
      <c r="DY399" s="149">
        <f t="shared" si="1061"/>
        <v>0</v>
      </c>
      <c r="DZ399" s="149">
        <f t="shared" si="1061"/>
        <v>0</v>
      </c>
      <c r="EA399" s="149">
        <f t="shared" si="1061"/>
        <v>0</v>
      </c>
      <c r="EB399" s="149">
        <f t="shared" si="1069"/>
        <v>0</v>
      </c>
      <c r="EC399" s="149">
        <f t="shared" si="1069"/>
        <v>0</v>
      </c>
      <c r="ED399" s="149">
        <f t="shared" si="1069"/>
        <v>0</v>
      </c>
      <c r="EE399" s="149">
        <f t="shared" si="1069"/>
        <v>0</v>
      </c>
      <c r="EF399" s="149">
        <f t="shared" si="1069"/>
        <v>0</v>
      </c>
      <c r="EG399" s="149">
        <f t="shared" si="1069"/>
        <v>0</v>
      </c>
      <c r="EH399" s="149">
        <f t="shared" si="1069"/>
        <v>0</v>
      </c>
      <c r="EI399" s="149">
        <f t="shared" si="1069"/>
        <v>0</v>
      </c>
      <c r="EJ399" s="149">
        <f t="shared" si="1069"/>
        <v>0</v>
      </c>
      <c r="EK399" s="149">
        <f t="shared" si="1069"/>
        <v>0</v>
      </c>
      <c r="EL399" s="149">
        <f t="shared" si="1069"/>
        <v>0</v>
      </c>
      <c r="EM399" s="149">
        <f t="shared" si="1069"/>
        <v>0</v>
      </c>
      <c r="EN399" s="149">
        <f t="shared" si="1069"/>
        <v>0</v>
      </c>
      <c r="EO399" s="149">
        <f t="shared" si="1069"/>
        <v>0</v>
      </c>
      <c r="EP399" s="149">
        <f t="shared" si="1069"/>
        <v>0</v>
      </c>
      <c r="EQ399" s="149">
        <f t="shared" si="1069"/>
        <v>0</v>
      </c>
      <c r="ER399" s="149">
        <f t="shared" si="1062"/>
        <v>0</v>
      </c>
      <c r="ES399" s="149">
        <f t="shared" si="1062"/>
        <v>0</v>
      </c>
      <c r="ET399" s="149">
        <f t="shared" si="1062"/>
        <v>0</v>
      </c>
      <c r="EU399" s="149">
        <f t="shared" si="1062"/>
        <v>0</v>
      </c>
      <c r="EV399" s="149">
        <f t="shared" si="1062"/>
        <v>0</v>
      </c>
      <c r="EW399" s="149">
        <f t="shared" si="1062"/>
        <v>0</v>
      </c>
      <c r="EX399" s="149">
        <f t="shared" si="1062"/>
        <v>0</v>
      </c>
      <c r="EY399" s="149">
        <f t="shared" si="1062"/>
        <v>0</v>
      </c>
      <c r="EZ399" s="149">
        <f t="shared" si="1062"/>
        <v>0</v>
      </c>
      <c r="FA399" s="149">
        <f t="shared" si="1062"/>
        <v>0</v>
      </c>
      <c r="FB399" s="149">
        <f t="shared" si="1062"/>
        <v>0</v>
      </c>
    </row>
    <row r="400" spans="3:158" ht="11.25" hidden="1" customHeight="1" x14ac:dyDescent="0.2">
      <c r="C400" s="148">
        <f t="shared" si="1045"/>
        <v>43</v>
      </c>
      <c r="E400" s="198">
        <f t="shared" si="1046"/>
        <v>44681</v>
      </c>
      <c r="F400" s="151">
        <f t="shared" si="1063"/>
        <v>45260</v>
      </c>
      <c r="G400" s="149">
        <v>0</v>
      </c>
      <c r="H400" s="149">
        <f t="shared" si="1064"/>
        <v>0</v>
      </c>
      <c r="Q400" s="149">
        <f t="shared" si="1065"/>
        <v>0</v>
      </c>
      <c r="T400" s="149">
        <f t="shared" si="1044"/>
        <v>0</v>
      </c>
      <c r="U400" s="149">
        <f t="shared" si="1066"/>
        <v>0</v>
      </c>
      <c r="V400" s="149">
        <f t="shared" si="1066"/>
        <v>0</v>
      </c>
      <c r="W400" s="149">
        <f t="shared" si="1066"/>
        <v>0</v>
      </c>
      <c r="X400" s="149">
        <f t="shared" si="1066"/>
        <v>0</v>
      </c>
      <c r="Y400" s="149">
        <f t="shared" si="1066"/>
        <v>0</v>
      </c>
      <c r="Z400" s="149">
        <f t="shared" si="1066"/>
        <v>0</v>
      </c>
      <c r="AA400" s="149">
        <f t="shared" si="1066"/>
        <v>0</v>
      </c>
      <c r="AB400" s="149">
        <f t="shared" si="1066"/>
        <v>0</v>
      </c>
      <c r="AC400" s="149">
        <f t="shared" si="1066"/>
        <v>0</v>
      </c>
      <c r="AD400" s="149">
        <f t="shared" si="1066"/>
        <v>0</v>
      </c>
      <c r="AE400" s="149">
        <f t="shared" si="1066"/>
        <v>0</v>
      </c>
      <c r="AF400" s="149">
        <f t="shared" si="1066"/>
        <v>0</v>
      </c>
      <c r="AG400" s="149">
        <f t="shared" si="1066"/>
        <v>0</v>
      </c>
      <c r="AH400" s="149">
        <f t="shared" si="1066"/>
        <v>0</v>
      </c>
      <c r="AI400" s="149">
        <f t="shared" si="1066"/>
        <v>0</v>
      </c>
      <c r="AJ400" s="149">
        <f t="shared" si="1066"/>
        <v>0</v>
      </c>
      <c r="AK400" s="149">
        <f t="shared" si="1057"/>
        <v>0</v>
      </c>
      <c r="AL400" s="149">
        <f t="shared" si="1057"/>
        <v>0</v>
      </c>
      <c r="AM400" s="149">
        <f t="shared" si="1057"/>
        <v>0</v>
      </c>
      <c r="AN400" s="149">
        <f t="shared" si="1057"/>
        <v>0</v>
      </c>
      <c r="AO400" s="149">
        <f t="shared" si="1057"/>
        <v>0</v>
      </c>
      <c r="AP400" s="149">
        <f t="shared" si="1057"/>
        <v>0</v>
      </c>
      <c r="AQ400" s="149">
        <f t="shared" si="1057"/>
        <v>0</v>
      </c>
      <c r="AR400" s="149">
        <f t="shared" si="1057"/>
        <v>0</v>
      </c>
      <c r="AS400" s="149">
        <f t="shared" si="1057"/>
        <v>0</v>
      </c>
      <c r="AT400" s="149">
        <f t="shared" si="1057"/>
        <v>0</v>
      </c>
      <c r="AU400" s="149">
        <f t="shared" si="1057"/>
        <v>0</v>
      </c>
      <c r="AV400" s="149">
        <f t="shared" si="1057"/>
        <v>0</v>
      </c>
      <c r="AW400" s="149">
        <f t="shared" si="1057"/>
        <v>0</v>
      </c>
      <c r="AX400" s="149">
        <f t="shared" si="1057"/>
        <v>0</v>
      </c>
      <c r="AY400" s="149">
        <f t="shared" si="1057"/>
        <v>0</v>
      </c>
      <c r="AZ400" s="149">
        <f t="shared" si="1067"/>
        <v>0</v>
      </c>
      <c r="BA400" s="149">
        <f t="shared" si="1067"/>
        <v>0</v>
      </c>
      <c r="BB400" s="149">
        <f t="shared" si="1067"/>
        <v>0</v>
      </c>
      <c r="BC400" s="149">
        <f t="shared" si="1067"/>
        <v>0</v>
      </c>
      <c r="BD400" s="149">
        <f t="shared" si="1067"/>
        <v>0</v>
      </c>
      <c r="BE400" s="149">
        <f t="shared" si="1067"/>
        <v>0</v>
      </c>
      <c r="BF400" s="149">
        <f t="shared" si="1067"/>
        <v>0</v>
      </c>
      <c r="BG400" s="149">
        <f t="shared" si="1067"/>
        <v>0</v>
      </c>
      <c r="BH400" s="149">
        <f t="shared" si="1067"/>
        <v>0</v>
      </c>
      <c r="BI400" s="149">
        <f t="shared" si="1067"/>
        <v>0</v>
      </c>
      <c r="BJ400" s="149">
        <f t="shared" si="1067"/>
        <v>0</v>
      </c>
      <c r="BK400" s="149">
        <f t="shared" si="1067"/>
        <v>0</v>
      </c>
      <c r="BL400" s="149">
        <f t="shared" si="1067"/>
        <v>0</v>
      </c>
      <c r="BM400" s="149">
        <f t="shared" si="1067"/>
        <v>0</v>
      </c>
      <c r="BN400" s="149">
        <f t="shared" si="1067"/>
        <v>0</v>
      </c>
      <c r="BO400" s="149">
        <f t="shared" si="1067"/>
        <v>0</v>
      </c>
      <c r="BP400" s="149">
        <f t="shared" si="1058"/>
        <v>0</v>
      </c>
      <c r="BQ400" s="149">
        <f t="shared" si="1058"/>
        <v>0</v>
      </c>
      <c r="BR400" s="149">
        <f t="shared" si="1058"/>
        <v>0</v>
      </c>
      <c r="BS400" s="149">
        <f t="shared" si="1058"/>
        <v>0</v>
      </c>
      <c r="BT400" s="149">
        <f t="shared" si="1058"/>
        <v>0</v>
      </c>
      <c r="BU400" s="149">
        <f t="shared" si="1058"/>
        <v>0</v>
      </c>
      <c r="BV400" s="149">
        <f t="shared" si="1058"/>
        <v>0</v>
      </c>
      <c r="BW400" s="149">
        <f t="shared" si="1058"/>
        <v>0</v>
      </c>
      <c r="BX400" s="149">
        <f t="shared" si="1058"/>
        <v>0</v>
      </c>
      <c r="BY400" s="149">
        <f t="shared" si="1058"/>
        <v>0</v>
      </c>
      <c r="BZ400" s="149">
        <f t="shared" si="1058"/>
        <v>0</v>
      </c>
      <c r="CA400" s="149">
        <f t="shared" si="1058"/>
        <v>0</v>
      </c>
      <c r="CB400" s="149">
        <f t="shared" si="1058"/>
        <v>0</v>
      </c>
      <c r="CC400" s="149">
        <f t="shared" si="1058"/>
        <v>0</v>
      </c>
      <c r="CD400" s="149">
        <f t="shared" si="1058"/>
        <v>0</v>
      </c>
      <c r="CE400" s="149">
        <f t="shared" si="1059"/>
        <v>0</v>
      </c>
      <c r="CF400" s="149">
        <f t="shared" si="1059"/>
        <v>0</v>
      </c>
      <c r="CG400" s="149">
        <f t="shared" si="1059"/>
        <v>0</v>
      </c>
      <c r="CH400" s="149">
        <f t="shared" si="1059"/>
        <v>0</v>
      </c>
      <c r="CI400" s="149">
        <f t="shared" si="1059"/>
        <v>0</v>
      </c>
      <c r="CJ400" s="149">
        <f t="shared" si="1059"/>
        <v>0</v>
      </c>
      <c r="CK400" s="149">
        <f t="shared" si="1059"/>
        <v>0</v>
      </c>
      <c r="CL400" s="149">
        <f t="shared" si="1059"/>
        <v>0</v>
      </c>
      <c r="CM400" s="149">
        <f t="shared" si="1059"/>
        <v>0</v>
      </c>
      <c r="CN400" s="149">
        <f t="shared" si="1059"/>
        <v>0</v>
      </c>
      <c r="CO400" s="149">
        <f t="shared" si="1059"/>
        <v>0</v>
      </c>
      <c r="CP400" s="149">
        <f t="shared" si="1059"/>
        <v>0</v>
      </c>
      <c r="CQ400" s="149">
        <f t="shared" si="1059"/>
        <v>0</v>
      </c>
      <c r="CR400" s="149">
        <f t="shared" si="1059"/>
        <v>0</v>
      </c>
      <c r="CS400" s="149">
        <f t="shared" si="1059"/>
        <v>0</v>
      </c>
      <c r="CT400" s="149">
        <f t="shared" si="1059"/>
        <v>0</v>
      </c>
      <c r="CU400" s="149">
        <f t="shared" si="1068"/>
        <v>0</v>
      </c>
      <c r="CV400" s="149">
        <f t="shared" si="1068"/>
        <v>0</v>
      </c>
      <c r="CW400" s="149">
        <f t="shared" si="1060"/>
        <v>0</v>
      </c>
      <c r="CX400" s="149">
        <f t="shared" si="1060"/>
        <v>0</v>
      </c>
      <c r="CY400" s="149">
        <f t="shared" si="1060"/>
        <v>0</v>
      </c>
      <c r="CZ400" s="149">
        <f t="shared" si="1060"/>
        <v>0</v>
      </c>
      <c r="DA400" s="149">
        <f t="shared" si="1060"/>
        <v>0</v>
      </c>
      <c r="DB400" s="149">
        <f t="shared" si="1060"/>
        <v>0</v>
      </c>
      <c r="DC400" s="149">
        <f t="shared" si="1060"/>
        <v>0</v>
      </c>
      <c r="DD400" s="149">
        <f t="shared" si="1060"/>
        <v>0</v>
      </c>
      <c r="DE400" s="149">
        <f t="shared" si="1060"/>
        <v>0</v>
      </c>
      <c r="DF400" s="149">
        <f t="shared" si="1060"/>
        <v>0</v>
      </c>
      <c r="DG400" s="149">
        <f t="shared" si="1060"/>
        <v>0</v>
      </c>
      <c r="DH400" s="149">
        <f t="shared" si="1060"/>
        <v>0</v>
      </c>
      <c r="DI400" s="149">
        <f t="shared" si="1060"/>
        <v>0</v>
      </c>
      <c r="DJ400" s="149">
        <f t="shared" si="1060"/>
        <v>0</v>
      </c>
      <c r="DK400" s="149">
        <f t="shared" si="1060"/>
        <v>0</v>
      </c>
      <c r="DL400" s="149">
        <f t="shared" si="1061"/>
        <v>0</v>
      </c>
      <c r="DM400" s="149">
        <f t="shared" si="1061"/>
        <v>0</v>
      </c>
      <c r="DN400" s="149">
        <f t="shared" si="1061"/>
        <v>0</v>
      </c>
      <c r="DO400" s="149">
        <f t="shared" si="1061"/>
        <v>0</v>
      </c>
      <c r="DP400" s="149">
        <f t="shared" si="1061"/>
        <v>0</v>
      </c>
      <c r="DQ400" s="149">
        <f t="shared" si="1061"/>
        <v>0</v>
      </c>
      <c r="DR400" s="149">
        <f t="shared" si="1061"/>
        <v>0</v>
      </c>
      <c r="DS400" s="149">
        <f t="shared" si="1061"/>
        <v>0</v>
      </c>
      <c r="DT400" s="149">
        <f t="shared" si="1061"/>
        <v>0</v>
      </c>
      <c r="DU400" s="149">
        <f t="shared" si="1061"/>
        <v>0</v>
      </c>
      <c r="DV400" s="149">
        <f t="shared" si="1061"/>
        <v>0</v>
      </c>
      <c r="DW400" s="149">
        <f t="shared" si="1061"/>
        <v>0</v>
      </c>
      <c r="DX400" s="149">
        <f t="shared" si="1061"/>
        <v>0</v>
      </c>
      <c r="DY400" s="149">
        <f t="shared" si="1061"/>
        <v>0</v>
      </c>
      <c r="DZ400" s="149">
        <f t="shared" si="1061"/>
        <v>0</v>
      </c>
      <c r="EA400" s="149">
        <f t="shared" si="1061"/>
        <v>0</v>
      </c>
      <c r="EB400" s="149">
        <f t="shared" si="1069"/>
        <v>0</v>
      </c>
      <c r="EC400" s="149">
        <f t="shared" si="1069"/>
        <v>0</v>
      </c>
      <c r="ED400" s="149">
        <f t="shared" si="1069"/>
        <v>0</v>
      </c>
      <c r="EE400" s="149">
        <f t="shared" si="1069"/>
        <v>0</v>
      </c>
      <c r="EF400" s="149">
        <f t="shared" si="1069"/>
        <v>0</v>
      </c>
      <c r="EG400" s="149">
        <f t="shared" si="1069"/>
        <v>0</v>
      </c>
      <c r="EH400" s="149">
        <f t="shared" si="1069"/>
        <v>0</v>
      </c>
      <c r="EI400" s="149">
        <f t="shared" si="1069"/>
        <v>0</v>
      </c>
      <c r="EJ400" s="149">
        <f t="shared" si="1069"/>
        <v>0</v>
      </c>
      <c r="EK400" s="149">
        <f t="shared" si="1069"/>
        <v>0</v>
      </c>
      <c r="EL400" s="149">
        <f t="shared" si="1069"/>
        <v>0</v>
      </c>
      <c r="EM400" s="149">
        <f t="shared" si="1069"/>
        <v>0</v>
      </c>
      <c r="EN400" s="149">
        <f t="shared" si="1069"/>
        <v>0</v>
      </c>
      <c r="EO400" s="149">
        <f t="shared" si="1069"/>
        <v>0</v>
      </c>
      <c r="EP400" s="149">
        <f t="shared" si="1069"/>
        <v>0</v>
      </c>
      <c r="EQ400" s="149">
        <f t="shared" si="1069"/>
        <v>0</v>
      </c>
      <c r="ER400" s="149">
        <f t="shared" si="1062"/>
        <v>0</v>
      </c>
      <c r="ES400" s="149">
        <f t="shared" si="1062"/>
        <v>0</v>
      </c>
      <c r="ET400" s="149">
        <f t="shared" si="1062"/>
        <v>0</v>
      </c>
      <c r="EU400" s="149">
        <f t="shared" si="1062"/>
        <v>0</v>
      </c>
      <c r="EV400" s="149">
        <f t="shared" si="1062"/>
        <v>0</v>
      </c>
      <c r="EW400" s="149">
        <f t="shared" si="1062"/>
        <v>0</v>
      </c>
      <c r="EX400" s="149">
        <f t="shared" si="1062"/>
        <v>0</v>
      </c>
      <c r="EY400" s="149">
        <f t="shared" si="1062"/>
        <v>0</v>
      </c>
      <c r="EZ400" s="149">
        <f t="shared" si="1062"/>
        <v>0</v>
      </c>
      <c r="FA400" s="149">
        <f t="shared" si="1062"/>
        <v>0</v>
      </c>
      <c r="FB400" s="149">
        <f t="shared" si="1062"/>
        <v>0</v>
      </c>
    </row>
    <row r="401" spans="3:158" ht="11.25" hidden="1" customHeight="1" x14ac:dyDescent="0.2">
      <c r="C401" s="148">
        <f t="shared" si="1045"/>
        <v>44</v>
      </c>
      <c r="E401" s="198">
        <f t="shared" si="1046"/>
        <v>44712</v>
      </c>
      <c r="F401" s="151">
        <f t="shared" si="1063"/>
        <v>45291</v>
      </c>
      <c r="G401" s="149">
        <v>0</v>
      </c>
      <c r="H401" s="149">
        <f t="shared" si="1064"/>
        <v>0</v>
      </c>
      <c r="Q401" s="149">
        <f t="shared" si="1065"/>
        <v>0</v>
      </c>
      <c r="T401" s="149">
        <f t="shared" si="1044"/>
        <v>0</v>
      </c>
      <c r="U401" s="149">
        <f t="shared" si="1066"/>
        <v>0</v>
      </c>
      <c r="V401" s="149">
        <f t="shared" si="1066"/>
        <v>0</v>
      </c>
      <c r="W401" s="149">
        <f t="shared" si="1066"/>
        <v>0</v>
      </c>
      <c r="X401" s="149">
        <f t="shared" si="1066"/>
        <v>0</v>
      </c>
      <c r="Y401" s="149">
        <f t="shared" si="1066"/>
        <v>0</v>
      </c>
      <c r="Z401" s="149">
        <f t="shared" si="1066"/>
        <v>0</v>
      </c>
      <c r="AA401" s="149">
        <f t="shared" si="1066"/>
        <v>0</v>
      </c>
      <c r="AB401" s="149">
        <f t="shared" si="1066"/>
        <v>0</v>
      </c>
      <c r="AC401" s="149">
        <f t="shared" si="1066"/>
        <v>0</v>
      </c>
      <c r="AD401" s="149">
        <f t="shared" si="1066"/>
        <v>0</v>
      </c>
      <c r="AE401" s="149">
        <f t="shared" si="1066"/>
        <v>0</v>
      </c>
      <c r="AF401" s="149">
        <f t="shared" si="1066"/>
        <v>0</v>
      </c>
      <c r="AG401" s="149">
        <f t="shared" si="1066"/>
        <v>0</v>
      </c>
      <c r="AH401" s="149">
        <f t="shared" si="1066"/>
        <v>0</v>
      </c>
      <c r="AI401" s="149">
        <f t="shared" si="1066"/>
        <v>0</v>
      </c>
      <c r="AJ401" s="149">
        <f t="shared" si="1066"/>
        <v>0</v>
      </c>
      <c r="AK401" s="149">
        <f t="shared" si="1057"/>
        <v>0</v>
      </c>
      <c r="AL401" s="149">
        <f t="shared" si="1057"/>
        <v>0</v>
      </c>
      <c r="AM401" s="149">
        <f t="shared" si="1057"/>
        <v>0</v>
      </c>
      <c r="AN401" s="149">
        <f t="shared" si="1057"/>
        <v>0</v>
      </c>
      <c r="AO401" s="149">
        <f t="shared" si="1057"/>
        <v>0</v>
      </c>
      <c r="AP401" s="149">
        <f t="shared" si="1057"/>
        <v>0</v>
      </c>
      <c r="AQ401" s="149">
        <f t="shared" si="1057"/>
        <v>0</v>
      </c>
      <c r="AR401" s="149">
        <f t="shared" si="1057"/>
        <v>0</v>
      </c>
      <c r="AS401" s="149">
        <f t="shared" si="1057"/>
        <v>0</v>
      </c>
      <c r="AT401" s="149">
        <f t="shared" si="1057"/>
        <v>0</v>
      </c>
      <c r="AU401" s="149">
        <f t="shared" si="1057"/>
        <v>0</v>
      </c>
      <c r="AV401" s="149">
        <f t="shared" si="1057"/>
        <v>0</v>
      </c>
      <c r="AW401" s="149">
        <f t="shared" si="1057"/>
        <v>0</v>
      </c>
      <c r="AX401" s="149">
        <f t="shared" si="1057"/>
        <v>0</v>
      </c>
      <c r="AY401" s="149">
        <f t="shared" si="1057"/>
        <v>0</v>
      </c>
      <c r="AZ401" s="149">
        <f t="shared" si="1067"/>
        <v>0</v>
      </c>
      <c r="BA401" s="149">
        <f t="shared" si="1067"/>
        <v>0</v>
      </c>
      <c r="BB401" s="149">
        <f t="shared" si="1067"/>
        <v>0</v>
      </c>
      <c r="BC401" s="149">
        <f t="shared" si="1067"/>
        <v>0</v>
      </c>
      <c r="BD401" s="149">
        <f t="shared" si="1067"/>
        <v>0</v>
      </c>
      <c r="BE401" s="149">
        <f t="shared" si="1067"/>
        <v>0</v>
      </c>
      <c r="BF401" s="149">
        <f t="shared" si="1067"/>
        <v>0</v>
      </c>
      <c r="BG401" s="149">
        <f t="shared" si="1067"/>
        <v>0</v>
      </c>
      <c r="BH401" s="149">
        <f t="shared" si="1067"/>
        <v>0</v>
      </c>
      <c r="BI401" s="149">
        <f t="shared" si="1067"/>
        <v>0</v>
      </c>
      <c r="BJ401" s="149">
        <f t="shared" si="1067"/>
        <v>0</v>
      </c>
      <c r="BK401" s="149">
        <f t="shared" si="1067"/>
        <v>0</v>
      </c>
      <c r="BL401" s="149">
        <f t="shared" si="1067"/>
        <v>0</v>
      </c>
      <c r="BM401" s="149">
        <f t="shared" si="1067"/>
        <v>0</v>
      </c>
      <c r="BN401" s="149">
        <f t="shared" si="1067"/>
        <v>0</v>
      </c>
      <c r="BO401" s="149">
        <f t="shared" si="1067"/>
        <v>0</v>
      </c>
      <c r="BP401" s="149">
        <f t="shared" si="1058"/>
        <v>0</v>
      </c>
      <c r="BQ401" s="149">
        <f t="shared" si="1058"/>
        <v>0</v>
      </c>
      <c r="BR401" s="149">
        <f t="shared" si="1058"/>
        <v>0</v>
      </c>
      <c r="BS401" s="149">
        <f t="shared" si="1058"/>
        <v>0</v>
      </c>
      <c r="BT401" s="149">
        <f t="shared" si="1058"/>
        <v>0</v>
      </c>
      <c r="BU401" s="149">
        <f t="shared" si="1058"/>
        <v>0</v>
      </c>
      <c r="BV401" s="149">
        <f t="shared" si="1058"/>
        <v>0</v>
      </c>
      <c r="BW401" s="149">
        <f t="shared" si="1058"/>
        <v>0</v>
      </c>
      <c r="BX401" s="149">
        <f t="shared" si="1058"/>
        <v>0</v>
      </c>
      <c r="BY401" s="149">
        <f t="shared" si="1058"/>
        <v>0</v>
      </c>
      <c r="BZ401" s="149">
        <f t="shared" si="1058"/>
        <v>0</v>
      </c>
      <c r="CA401" s="149">
        <f t="shared" si="1058"/>
        <v>0</v>
      </c>
      <c r="CB401" s="149">
        <f t="shared" si="1058"/>
        <v>0</v>
      </c>
      <c r="CC401" s="149">
        <f t="shared" si="1058"/>
        <v>0</v>
      </c>
      <c r="CD401" s="149">
        <f t="shared" si="1058"/>
        <v>0</v>
      </c>
      <c r="CE401" s="149">
        <f t="shared" si="1059"/>
        <v>0</v>
      </c>
      <c r="CF401" s="149">
        <f t="shared" si="1059"/>
        <v>0</v>
      </c>
      <c r="CG401" s="149">
        <f t="shared" si="1059"/>
        <v>0</v>
      </c>
      <c r="CH401" s="149">
        <f t="shared" si="1059"/>
        <v>0</v>
      </c>
      <c r="CI401" s="149">
        <f t="shared" si="1059"/>
        <v>0</v>
      </c>
      <c r="CJ401" s="149">
        <f t="shared" si="1059"/>
        <v>0</v>
      </c>
      <c r="CK401" s="149">
        <f t="shared" si="1059"/>
        <v>0</v>
      </c>
      <c r="CL401" s="149">
        <f t="shared" si="1059"/>
        <v>0</v>
      </c>
      <c r="CM401" s="149">
        <f t="shared" si="1059"/>
        <v>0</v>
      </c>
      <c r="CN401" s="149">
        <f t="shared" si="1059"/>
        <v>0</v>
      </c>
      <c r="CO401" s="149">
        <f t="shared" si="1059"/>
        <v>0</v>
      </c>
      <c r="CP401" s="149">
        <f t="shared" si="1059"/>
        <v>0</v>
      </c>
      <c r="CQ401" s="149">
        <f t="shared" si="1059"/>
        <v>0</v>
      </c>
      <c r="CR401" s="149">
        <f t="shared" si="1059"/>
        <v>0</v>
      </c>
      <c r="CS401" s="149">
        <f t="shared" si="1059"/>
        <v>0</v>
      </c>
      <c r="CT401" s="149">
        <f t="shared" si="1059"/>
        <v>0</v>
      </c>
      <c r="CU401" s="149">
        <f t="shared" si="1068"/>
        <v>0</v>
      </c>
      <c r="CV401" s="149">
        <f t="shared" si="1068"/>
        <v>0</v>
      </c>
      <c r="CW401" s="149">
        <f t="shared" si="1060"/>
        <v>0</v>
      </c>
      <c r="CX401" s="149">
        <f t="shared" si="1060"/>
        <v>0</v>
      </c>
      <c r="CY401" s="149">
        <f t="shared" si="1060"/>
        <v>0</v>
      </c>
      <c r="CZ401" s="149">
        <f t="shared" si="1060"/>
        <v>0</v>
      </c>
      <c r="DA401" s="149">
        <f t="shared" si="1060"/>
        <v>0</v>
      </c>
      <c r="DB401" s="149">
        <f t="shared" si="1060"/>
        <v>0</v>
      </c>
      <c r="DC401" s="149">
        <f t="shared" si="1060"/>
        <v>0</v>
      </c>
      <c r="DD401" s="149">
        <f t="shared" si="1060"/>
        <v>0</v>
      </c>
      <c r="DE401" s="149">
        <f t="shared" si="1060"/>
        <v>0</v>
      </c>
      <c r="DF401" s="149">
        <f t="shared" si="1060"/>
        <v>0</v>
      </c>
      <c r="DG401" s="149">
        <f t="shared" si="1060"/>
        <v>0</v>
      </c>
      <c r="DH401" s="149">
        <f t="shared" si="1060"/>
        <v>0</v>
      </c>
      <c r="DI401" s="149">
        <f t="shared" si="1060"/>
        <v>0</v>
      </c>
      <c r="DJ401" s="149">
        <f t="shared" si="1060"/>
        <v>0</v>
      </c>
      <c r="DK401" s="149">
        <f t="shared" si="1060"/>
        <v>0</v>
      </c>
      <c r="DL401" s="149">
        <f t="shared" si="1061"/>
        <v>0</v>
      </c>
      <c r="DM401" s="149">
        <f t="shared" si="1061"/>
        <v>0</v>
      </c>
      <c r="DN401" s="149">
        <f t="shared" si="1061"/>
        <v>0</v>
      </c>
      <c r="DO401" s="149">
        <f t="shared" si="1061"/>
        <v>0</v>
      </c>
      <c r="DP401" s="149">
        <f t="shared" si="1061"/>
        <v>0</v>
      </c>
      <c r="DQ401" s="149">
        <f t="shared" si="1061"/>
        <v>0</v>
      </c>
      <c r="DR401" s="149">
        <f t="shared" si="1061"/>
        <v>0</v>
      </c>
      <c r="DS401" s="149">
        <f t="shared" si="1061"/>
        <v>0</v>
      </c>
      <c r="DT401" s="149">
        <f t="shared" si="1061"/>
        <v>0</v>
      </c>
      <c r="DU401" s="149">
        <f t="shared" si="1061"/>
        <v>0</v>
      </c>
      <c r="DV401" s="149">
        <f t="shared" si="1061"/>
        <v>0</v>
      </c>
      <c r="DW401" s="149">
        <f t="shared" si="1061"/>
        <v>0</v>
      </c>
      <c r="DX401" s="149">
        <f t="shared" si="1061"/>
        <v>0</v>
      </c>
      <c r="DY401" s="149">
        <f t="shared" si="1061"/>
        <v>0</v>
      </c>
      <c r="DZ401" s="149">
        <f t="shared" si="1061"/>
        <v>0</v>
      </c>
      <c r="EA401" s="149">
        <f t="shared" si="1061"/>
        <v>0</v>
      </c>
      <c r="EB401" s="149">
        <f t="shared" si="1069"/>
        <v>0</v>
      </c>
      <c r="EC401" s="149">
        <f t="shared" si="1069"/>
        <v>0</v>
      </c>
      <c r="ED401" s="149">
        <f t="shared" si="1069"/>
        <v>0</v>
      </c>
      <c r="EE401" s="149">
        <f t="shared" si="1069"/>
        <v>0</v>
      </c>
      <c r="EF401" s="149">
        <f t="shared" si="1069"/>
        <v>0</v>
      </c>
      <c r="EG401" s="149">
        <f t="shared" si="1069"/>
        <v>0</v>
      </c>
      <c r="EH401" s="149">
        <f t="shared" si="1069"/>
        <v>0</v>
      </c>
      <c r="EI401" s="149">
        <f t="shared" si="1069"/>
        <v>0</v>
      </c>
      <c r="EJ401" s="149">
        <f t="shared" si="1069"/>
        <v>0</v>
      </c>
      <c r="EK401" s="149">
        <f t="shared" si="1069"/>
        <v>0</v>
      </c>
      <c r="EL401" s="149">
        <f t="shared" si="1069"/>
        <v>0</v>
      </c>
      <c r="EM401" s="149">
        <f t="shared" si="1069"/>
        <v>0</v>
      </c>
      <c r="EN401" s="149">
        <f t="shared" si="1069"/>
        <v>0</v>
      </c>
      <c r="EO401" s="149">
        <f t="shared" si="1069"/>
        <v>0</v>
      </c>
      <c r="EP401" s="149">
        <f t="shared" si="1069"/>
        <v>0</v>
      </c>
      <c r="EQ401" s="149">
        <f t="shared" si="1069"/>
        <v>0</v>
      </c>
      <c r="ER401" s="149">
        <f t="shared" si="1062"/>
        <v>0</v>
      </c>
      <c r="ES401" s="149">
        <f t="shared" si="1062"/>
        <v>0</v>
      </c>
      <c r="ET401" s="149">
        <f t="shared" si="1062"/>
        <v>0</v>
      </c>
      <c r="EU401" s="149">
        <f t="shared" si="1062"/>
        <v>0</v>
      </c>
      <c r="EV401" s="149">
        <f t="shared" si="1062"/>
        <v>0</v>
      </c>
      <c r="EW401" s="149">
        <f t="shared" si="1062"/>
        <v>0</v>
      </c>
      <c r="EX401" s="149">
        <f t="shared" si="1062"/>
        <v>0</v>
      </c>
      <c r="EY401" s="149">
        <f t="shared" si="1062"/>
        <v>0</v>
      </c>
      <c r="EZ401" s="149">
        <f t="shared" si="1062"/>
        <v>0</v>
      </c>
      <c r="FA401" s="149">
        <f t="shared" si="1062"/>
        <v>0</v>
      </c>
      <c r="FB401" s="149">
        <f t="shared" si="1062"/>
        <v>0</v>
      </c>
    </row>
    <row r="402" spans="3:158" ht="11.25" hidden="1" customHeight="1" x14ac:dyDescent="0.2">
      <c r="C402" s="148">
        <f t="shared" si="1045"/>
        <v>45</v>
      </c>
      <c r="E402" s="198">
        <f t="shared" si="1046"/>
        <v>44742</v>
      </c>
      <c r="F402" s="151">
        <f t="shared" si="1063"/>
        <v>45322</v>
      </c>
      <c r="G402" s="149">
        <v>0</v>
      </c>
      <c r="H402" s="149">
        <f t="shared" si="1064"/>
        <v>0</v>
      </c>
      <c r="Q402" s="149">
        <f t="shared" si="1065"/>
        <v>0</v>
      </c>
      <c r="T402" s="149">
        <f t="shared" si="1044"/>
        <v>0</v>
      </c>
      <c r="U402" s="149">
        <f t="shared" si="1066"/>
        <v>0</v>
      </c>
      <c r="V402" s="149">
        <f t="shared" si="1066"/>
        <v>0</v>
      </c>
      <c r="W402" s="149">
        <f t="shared" si="1066"/>
        <v>0</v>
      </c>
      <c r="X402" s="149">
        <f t="shared" si="1066"/>
        <v>0</v>
      </c>
      <c r="Y402" s="149">
        <f t="shared" si="1066"/>
        <v>0</v>
      </c>
      <c r="Z402" s="149">
        <f t="shared" si="1066"/>
        <v>0</v>
      </c>
      <c r="AA402" s="149">
        <f t="shared" si="1066"/>
        <v>0</v>
      </c>
      <c r="AB402" s="149">
        <f t="shared" si="1066"/>
        <v>0</v>
      </c>
      <c r="AC402" s="149">
        <f t="shared" si="1066"/>
        <v>0</v>
      </c>
      <c r="AD402" s="149">
        <f t="shared" si="1066"/>
        <v>0</v>
      </c>
      <c r="AE402" s="149">
        <f t="shared" si="1066"/>
        <v>0</v>
      </c>
      <c r="AF402" s="149">
        <f t="shared" si="1066"/>
        <v>0</v>
      </c>
      <c r="AG402" s="149">
        <f t="shared" si="1066"/>
        <v>0</v>
      </c>
      <c r="AH402" s="149">
        <f t="shared" si="1066"/>
        <v>0</v>
      </c>
      <c r="AI402" s="149">
        <f t="shared" si="1066"/>
        <v>0</v>
      </c>
      <c r="AJ402" s="149">
        <f t="shared" si="1066"/>
        <v>0</v>
      </c>
      <c r="AK402" s="149">
        <f t="shared" si="1057"/>
        <v>0</v>
      </c>
      <c r="AL402" s="149">
        <f t="shared" si="1057"/>
        <v>0</v>
      </c>
      <c r="AM402" s="149">
        <f t="shared" si="1057"/>
        <v>0</v>
      </c>
      <c r="AN402" s="149">
        <f t="shared" si="1057"/>
        <v>0</v>
      </c>
      <c r="AO402" s="149">
        <f t="shared" si="1057"/>
        <v>0</v>
      </c>
      <c r="AP402" s="149">
        <f t="shared" si="1057"/>
        <v>0</v>
      </c>
      <c r="AQ402" s="149">
        <f t="shared" si="1057"/>
        <v>0</v>
      </c>
      <c r="AR402" s="149">
        <f t="shared" si="1057"/>
        <v>0</v>
      </c>
      <c r="AS402" s="149">
        <f t="shared" si="1057"/>
        <v>0</v>
      </c>
      <c r="AT402" s="149">
        <f t="shared" si="1057"/>
        <v>0</v>
      </c>
      <c r="AU402" s="149">
        <f t="shared" si="1057"/>
        <v>0</v>
      </c>
      <c r="AV402" s="149">
        <f t="shared" si="1057"/>
        <v>0</v>
      </c>
      <c r="AW402" s="149">
        <f t="shared" si="1057"/>
        <v>0</v>
      </c>
      <c r="AX402" s="149">
        <f t="shared" si="1057"/>
        <v>0</v>
      </c>
      <c r="AY402" s="149">
        <f t="shared" si="1057"/>
        <v>0</v>
      </c>
      <c r="AZ402" s="149">
        <f t="shared" si="1067"/>
        <v>0</v>
      </c>
      <c r="BA402" s="149">
        <f t="shared" si="1067"/>
        <v>0</v>
      </c>
      <c r="BB402" s="149">
        <f t="shared" si="1067"/>
        <v>0</v>
      </c>
      <c r="BC402" s="149">
        <f t="shared" si="1067"/>
        <v>0</v>
      </c>
      <c r="BD402" s="149">
        <f t="shared" si="1067"/>
        <v>0</v>
      </c>
      <c r="BE402" s="149">
        <f t="shared" si="1067"/>
        <v>0</v>
      </c>
      <c r="BF402" s="149">
        <f t="shared" si="1067"/>
        <v>0</v>
      </c>
      <c r="BG402" s="149">
        <f t="shared" si="1067"/>
        <v>0</v>
      </c>
      <c r="BH402" s="149">
        <f t="shared" si="1067"/>
        <v>0</v>
      </c>
      <c r="BI402" s="149">
        <f t="shared" si="1067"/>
        <v>0</v>
      </c>
      <c r="BJ402" s="149">
        <f t="shared" si="1067"/>
        <v>0</v>
      </c>
      <c r="BK402" s="149">
        <f t="shared" si="1067"/>
        <v>0</v>
      </c>
      <c r="BL402" s="149">
        <f t="shared" si="1067"/>
        <v>0</v>
      </c>
      <c r="BM402" s="149">
        <f t="shared" si="1067"/>
        <v>0</v>
      </c>
      <c r="BN402" s="149">
        <f t="shared" si="1067"/>
        <v>0</v>
      </c>
      <c r="BO402" s="149">
        <f t="shared" si="1067"/>
        <v>0</v>
      </c>
      <c r="BP402" s="149">
        <f t="shared" si="1058"/>
        <v>0</v>
      </c>
      <c r="BQ402" s="149">
        <f t="shared" si="1058"/>
        <v>0</v>
      </c>
      <c r="BR402" s="149">
        <f t="shared" si="1058"/>
        <v>0</v>
      </c>
      <c r="BS402" s="149">
        <f t="shared" si="1058"/>
        <v>0</v>
      </c>
      <c r="BT402" s="149">
        <f t="shared" si="1058"/>
        <v>0</v>
      </c>
      <c r="BU402" s="149">
        <f t="shared" si="1058"/>
        <v>0</v>
      </c>
      <c r="BV402" s="149">
        <f t="shared" si="1058"/>
        <v>0</v>
      </c>
      <c r="BW402" s="149">
        <f t="shared" si="1058"/>
        <v>0</v>
      </c>
      <c r="BX402" s="149">
        <f t="shared" si="1058"/>
        <v>0</v>
      </c>
      <c r="BY402" s="149">
        <f t="shared" si="1058"/>
        <v>0</v>
      </c>
      <c r="BZ402" s="149">
        <f t="shared" si="1058"/>
        <v>0</v>
      </c>
      <c r="CA402" s="149">
        <f t="shared" si="1058"/>
        <v>0</v>
      </c>
      <c r="CB402" s="149">
        <f t="shared" si="1058"/>
        <v>0</v>
      </c>
      <c r="CC402" s="149">
        <f t="shared" si="1058"/>
        <v>0</v>
      </c>
      <c r="CD402" s="149">
        <f t="shared" si="1058"/>
        <v>0</v>
      </c>
      <c r="CE402" s="149">
        <f t="shared" si="1059"/>
        <v>0</v>
      </c>
      <c r="CF402" s="149">
        <f t="shared" si="1059"/>
        <v>0</v>
      </c>
      <c r="CG402" s="149">
        <f t="shared" si="1059"/>
        <v>0</v>
      </c>
      <c r="CH402" s="149">
        <f t="shared" si="1059"/>
        <v>0</v>
      </c>
      <c r="CI402" s="149">
        <f t="shared" si="1059"/>
        <v>0</v>
      </c>
      <c r="CJ402" s="149">
        <f t="shared" si="1059"/>
        <v>0</v>
      </c>
      <c r="CK402" s="149">
        <f t="shared" si="1059"/>
        <v>0</v>
      </c>
      <c r="CL402" s="149">
        <f t="shared" si="1059"/>
        <v>0</v>
      </c>
      <c r="CM402" s="149">
        <f t="shared" si="1059"/>
        <v>0</v>
      </c>
      <c r="CN402" s="149">
        <f t="shared" si="1059"/>
        <v>0</v>
      </c>
      <c r="CO402" s="149">
        <f t="shared" si="1059"/>
        <v>0</v>
      </c>
      <c r="CP402" s="149">
        <f t="shared" si="1059"/>
        <v>0</v>
      </c>
      <c r="CQ402" s="149">
        <f t="shared" si="1059"/>
        <v>0</v>
      </c>
      <c r="CR402" s="149">
        <f t="shared" si="1059"/>
        <v>0</v>
      </c>
      <c r="CS402" s="149">
        <f t="shared" si="1059"/>
        <v>0</v>
      </c>
      <c r="CT402" s="149">
        <f t="shared" si="1059"/>
        <v>0</v>
      </c>
      <c r="CU402" s="149">
        <f t="shared" si="1068"/>
        <v>0</v>
      </c>
      <c r="CV402" s="149">
        <f t="shared" si="1068"/>
        <v>0</v>
      </c>
      <c r="CW402" s="149">
        <f t="shared" si="1060"/>
        <v>0</v>
      </c>
      <c r="CX402" s="149">
        <f t="shared" si="1060"/>
        <v>0</v>
      </c>
      <c r="CY402" s="149">
        <f t="shared" si="1060"/>
        <v>0</v>
      </c>
      <c r="CZ402" s="149">
        <f t="shared" si="1060"/>
        <v>0</v>
      </c>
      <c r="DA402" s="149">
        <f t="shared" si="1060"/>
        <v>0</v>
      </c>
      <c r="DB402" s="149">
        <f t="shared" si="1060"/>
        <v>0</v>
      </c>
      <c r="DC402" s="149">
        <f t="shared" si="1060"/>
        <v>0</v>
      </c>
      <c r="DD402" s="149">
        <f t="shared" si="1060"/>
        <v>0</v>
      </c>
      <c r="DE402" s="149">
        <f t="shared" si="1060"/>
        <v>0</v>
      </c>
      <c r="DF402" s="149">
        <f t="shared" si="1060"/>
        <v>0</v>
      </c>
      <c r="DG402" s="149">
        <f t="shared" si="1060"/>
        <v>0</v>
      </c>
      <c r="DH402" s="149">
        <f t="shared" si="1060"/>
        <v>0</v>
      </c>
      <c r="DI402" s="149">
        <f t="shared" si="1060"/>
        <v>0</v>
      </c>
      <c r="DJ402" s="149">
        <f t="shared" si="1060"/>
        <v>0</v>
      </c>
      <c r="DK402" s="149">
        <f t="shared" si="1060"/>
        <v>0</v>
      </c>
      <c r="DL402" s="149">
        <f t="shared" si="1061"/>
        <v>0</v>
      </c>
      <c r="DM402" s="149">
        <f t="shared" si="1061"/>
        <v>0</v>
      </c>
      <c r="DN402" s="149">
        <f t="shared" si="1061"/>
        <v>0</v>
      </c>
      <c r="DO402" s="149">
        <f t="shared" si="1061"/>
        <v>0</v>
      </c>
      <c r="DP402" s="149">
        <f t="shared" si="1061"/>
        <v>0</v>
      </c>
      <c r="DQ402" s="149">
        <f t="shared" si="1061"/>
        <v>0</v>
      </c>
      <c r="DR402" s="149">
        <f t="shared" si="1061"/>
        <v>0</v>
      </c>
      <c r="DS402" s="149">
        <f t="shared" si="1061"/>
        <v>0</v>
      </c>
      <c r="DT402" s="149">
        <f t="shared" si="1061"/>
        <v>0</v>
      </c>
      <c r="DU402" s="149">
        <f t="shared" si="1061"/>
        <v>0</v>
      </c>
      <c r="DV402" s="149">
        <f t="shared" si="1061"/>
        <v>0</v>
      </c>
      <c r="DW402" s="149">
        <f t="shared" si="1061"/>
        <v>0</v>
      </c>
      <c r="DX402" s="149">
        <f t="shared" si="1061"/>
        <v>0</v>
      </c>
      <c r="DY402" s="149">
        <f t="shared" si="1061"/>
        <v>0</v>
      </c>
      <c r="DZ402" s="149">
        <f t="shared" si="1061"/>
        <v>0</v>
      </c>
      <c r="EA402" s="149">
        <f t="shared" si="1061"/>
        <v>0</v>
      </c>
      <c r="EB402" s="149">
        <f t="shared" si="1069"/>
        <v>0</v>
      </c>
      <c r="EC402" s="149">
        <f t="shared" si="1069"/>
        <v>0</v>
      </c>
      <c r="ED402" s="149">
        <f t="shared" si="1069"/>
        <v>0</v>
      </c>
      <c r="EE402" s="149">
        <f t="shared" si="1069"/>
        <v>0</v>
      </c>
      <c r="EF402" s="149">
        <f t="shared" si="1069"/>
        <v>0</v>
      </c>
      <c r="EG402" s="149">
        <f t="shared" si="1069"/>
        <v>0</v>
      </c>
      <c r="EH402" s="149">
        <f t="shared" si="1069"/>
        <v>0</v>
      </c>
      <c r="EI402" s="149">
        <f t="shared" si="1069"/>
        <v>0</v>
      </c>
      <c r="EJ402" s="149">
        <f t="shared" si="1069"/>
        <v>0</v>
      </c>
      <c r="EK402" s="149">
        <f t="shared" si="1069"/>
        <v>0</v>
      </c>
      <c r="EL402" s="149">
        <f t="shared" si="1069"/>
        <v>0</v>
      </c>
      <c r="EM402" s="149">
        <f t="shared" si="1069"/>
        <v>0</v>
      </c>
      <c r="EN402" s="149">
        <f t="shared" si="1069"/>
        <v>0</v>
      </c>
      <c r="EO402" s="149">
        <f t="shared" si="1069"/>
        <v>0</v>
      </c>
      <c r="EP402" s="149">
        <f t="shared" si="1069"/>
        <v>0</v>
      </c>
      <c r="EQ402" s="149">
        <f t="shared" si="1069"/>
        <v>0</v>
      </c>
      <c r="ER402" s="149">
        <f t="shared" si="1062"/>
        <v>0</v>
      </c>
      <c r="ES402" s="149">
        <f t="shared" si="1062"/>
        <v>0</v>
      </c>
      <c r="ET402" s="149">
        <f t="shared" si="1062"/>
        <v>0</v>
      </c>
      <c r="EU402" s="149">
        <f t="shared" si="1062"/>
        <v>0</v>
      </c>
      <c r="EV402" s="149">
        <f t="shared" si="1062"/>
        <v>0</v>
      </c>
      <c r="EW402" s="149">
        <f t="shared" si="1062"/>
        <v>0</v>
      </c>
      <c r="EX402" s="149">
        <f t="shared" si="1062"/>
        <v>0</v>
      </c>
      <c r="EY402" s="149">
        <f t="shared" si="1062"/>
        <v>0</v>
      </c>
      <c r="EZ402" s="149">
        <f t="shared" si="1062"/>
        <v>0</v>
      </c>
      <c r="FA402" s="149">
        <f t="shared" si="1062"/>
        <v>0</v>
      </c>
      <c r="FB402" s="149">
        <f t="shared" si="1062"/>
        <v>0</v>
      </c>
    </row>
    <row r="403" spans="3:158" ht="11.25" hidden="1" customHeight="1" x14ac:dyDescent="0.2">
      <c r="C403" s="148">
        <f t="shared" si="1045"/>
        <v>46</v>
      </c>
      <c r="E403" s="198">
        <f t="shared" si="1046"/>
        <v>44773</v>
      </c>
      <c r="F403" s="151">
        <f t="shared" si="1063"/>
        <v>45351</v>
      </c>
      <c r="G403" s="149">
        <v>0</v>
      </c>
      <c r="H403" s="149">
        <f t="shared" si="1064"/>
        <v>0</v>
      </c>
      <c r="Q403" s="149">
        <f t="shared" si="1065"/>
        <v>0</v>
      </c>
      <c r="T403" s="149">
        <f t="shared" si="1044"/>
        <v>0</v>
      </c>
      <c r="U403" s="149">
        <f t="shared" si="1066"/>
        <v>0</v>
      </c>
      <c r="V403" s="149">
        <f t="shared" si="1066"/>
        <v>0</v>
      </c>
      <c r="W403" s="149">
        <f t="shared" si="1066"/>
        <v>0</v>
      </c>
      <c r="X403" s="149">
        <f t="shared" si="1066"/>
        <v>0</v>
      </c>
      <c r="Y403" s="149">
        <f t="shared" si="1066"/>
        <v>0</v>
      </c>
      <c r="Z403" s="149">
        <f t="shared" si="1066"/>
        <v>0</v>
      </c>
      <c r="AA403" s="149">
        <f t="shared" si="1066"/>
        <v>0</v>
      </c>
      <c r="AB403" s="149">
        <f t="shared" si="1066"/>
        <v>0</v>
      </c>
      <c r="AC403" s="149">
        <f t="shared" si="1066"/>
        <v>0</v>
      </c>
      <c r="AD403" s="149">
        <f t="shared" si="1066"/>
        <v>0</v>
      </c>
      <c r="AE403" s="149">
        <f t="shared" si="1066"/>
        <v>0</v>
      </c>
      <c r="AF403" s="149">
        <f t="shared" si="1066"/>
        <v>0</v>
      </c>
      <c r="AG403" s="149">
        <f t="shared" si="1066"/>
        <v>0</v>
      </c>
      <c r="AH403" s="149">
        <f t="shared" si="1066"/>
        <v>0</v>
      </c>
      <c r="AI403" s="149">
        <f t="shared" si="1066"/>
        <v>0</v>
      </c>
      <c r="AJ403" s="149">
        <f t="shared" si="1066"/>
        <v>0</v>
      </c>
      <c r="AK403" s="149">
        <f t="shared" si="1057"/>
        <v>0</v>
      </c>
      <c r="AL403" s="149">
        <f t="shared" si="1057"/>
        <v>0</v>
      </c>
      <c r="AM403" s="149">
        <f t="shared" si="1057"/>
        <v>0</v>
      </c>
      <c r="AN403" s="149">
        <f t="shared" si="1057"/>
        <v>0</v>
      </c>
      <c r="AO403" s="149">
        <f t="shared" si="1057"/>
        <v>0</v>
      </c>
      <c r="AP403" s="149">
        <f t="shared" si="1057"/>
        <v>0</v>
      </c>
      <c r="AQ403" s="149">
        <f t="shared" si="1057"/>
        <v>0</v>
      </c>
      <c r="AR403" s="149">
        <f t="shared" si="1057"/>
        <v>0</v>
      </c>
      <c r="AS403" s="149">
        <f t="shared" si="1057"/>
        <v>0</v>
      </c>
      <c r="AT403" s="149">
        <f t="shared" si="1057"/>
        <v>0</v>
      </c>
      <c r="AU403" s="149">
        <f t="shared" si="1057"/>
        <v>0</v>
      </c>
      <c r="AV403" s="149">
        <f t="shared" si="1057"/>
        <v>0</v>
      </c>
      <c r="AW403" s="149">
        <f t="shared" si="1057"/>
        <v>0</v>
      </c>
      <c r="AX403" s="149">
        <f t="shared" si="1057"/>
        <v>0</v>
      </c>
      <c r="AY403" s="149">
        <f t="shared" si="1057"/>
        <v>0</v>
      </c>
      <c r="AZ403" s="149">
        <f t="shared" si="1067"/>
        <v>0</v>
      </c>
      <c r="BA403" s="149">
        <f t="shared" si="1067"/>
        <v>0</v>
      </c>
      <c r="BB403" s="149">
        <f t="shared" si="1067"/>
        <v>0</v>
      </c>
      <c r="BC403" s="149">
        <f t="shared" si="1067"/>
        <v>0</v>
      </c>
      <c r="BD403" s="149">
        <f t="shared" si="1067"/>
        <v>0</v>
      </c>
      <c r="BE403" s="149">
        <f t="shared" si="1067"/>
        <v>0</v>
      </c>
      <c r="BF403" s="149">
        <f t="shared" si="1067"/>
        <v>0</v>
      </c>
      <c r="BG403" s="149">
        <f t="shared" si="1067"/>
        <v>0</v>
      </c>
      <c r="BH403" s="149">
        <f t="shared" si="1067"/>
        <v>0</v>
      </c>
      <c r="BI403" s="149">
        <f t="shared" si="1067"/>
        <v>0</v>
      </c>
      <c r="BJ403" s="149">
        <f t="shared" si="1067"/>
        <v>0</v>
      </c>
      <c r="BK403" s="149">
        <f t="shared" si="1067"/>
        <v>0</v>
      </c>
      <c r="BL403" s="149">
        <f t="shared" si="1067"/>
        <v>0</v>
      </c>
      <c r="BM403" s="149">
        <f t="shared" si="1067"/>
        <v>0</v>
      </c>
      <c r="BN403" s="149">
        <f t="shared" si="1067"/>
        <v>0</v>
      </c>
      <c r="BO403" s="149">
        <f t="shared" si="1067"/>
        <v>0</v>
      </c>
      <c r="BP403" s="149">
        <f t="shared" si="1058"/>
        <v>0</v>
      </c>
      <c r="BQ403" s="149">
        <f t="shared" si="1058"/>
        <v>0</v>
      </c>
      <c r="BR403" s="149">
        <f t="shared" si="1058"/>
        <v>0</v>
      </c>
      <c r="BS403" s="149">
        <f t="shared" si="1058"/>
        <v>0</v>
      </c>
      <c r="BT403" s="149">
        <f t="shared" si="1058"/>
        <v>0</v>
      </c>
      <c r="BU403" s="149">
        <f t="shared" si="1058"/>
        <v>0</v>
      </c>
      <c r="BV403" s="149">
        <f t="shared" si="1058"/>
        <v>0</v>
      </c>
      <c r="BW403" s="149">
        <f t="shared" si="1058"/>
        <v>0</v>
      </c>
      <c r="BX403" s="149">
        <f t="shared" si="1058"/>
        <v>0</v>
      </c>
      <c r="BY403" s="149">
        <f t="shared" si="1058"/>
        <v>0</v>
      </c>
      <c r="BZ403" s="149">
        <f t="shared" si="1058"/>
        <v>0</v>
      </c>
      <c r="CA403" s="149">
        <f t="shared" si="1058"/>
        <v>0</v>
      </c>
      <c r="CB403" s="149">
        <f t="shared" si="1058"/>
        <v>0</v>
      </c>
      <c r="CC403" s="149">
        <f t="shared" si="1058"/>
        <v>0</v>
      </c>
      <c r="CD403" s="149">
        <f t="shared" si="1058"/>
        <v>0</v>
      </c>
      <c r="CE403" s="149">
        <f t="shared" si="1059"/>
        <v>0</v>
      </c>
      <c r="CF403" s="149">
        <f t="shared" si="1059"/>
        <v>0</v>
      </c>
      <c r="CG403" s="149">
        <f t="shared" si="1059"/>
        <v>0</v>
      </c>
      <c r="CH403" s="149">
        <f t="shared" si="1059"/>
        <v>0</v>
      </c>
      <c r="CI403" s="149">
        <f t="shared" si="1059"/>
        <v>0</v>
      </c>
      <c r="CJ403" s="149">
        <f t="shared" si="1059"/>
        <v>0</v>
      </c>
      <c r="CK403" s="149">
        <f t="shared" si="1059"/>
        <v>0</v>
      </c>
      <c r="CL403" s="149">
        <f t="shared" si="1059"/>
        <v>0</v>
      </c>
      <c r="CM403" s="149">
        <f t="shared" si="1059"/>
        <v>0</v>
      </c>
      <c r="CN403" s="149">
        <f t="shared" si="1059"/>
        <v>0</v>
      </c>
      <c r="CO403" s="149">
        <f t="shared" si="1059"/>
        <v>0</v>
      </c>
      <c r="CP403" s="149">
        <f t="shared" si="1059"/>
        <v>0</v>
      </c>
      <c r="CQ403" s="149">
        <f t="shared" si="1059"/>
        <v>0</v>
      </c>
      <c r="CR403" s="149">
        <f t="shared" si="1059"/>
        <v>0</v>
      </c>
      <c r="CS403" s="149">
        <f t="shared" si="1059"/>
        <v>0</v>
      </c>
      <c r="CT403" s="149">
        <f t="shared" si="1059"/>
        <v>0</v>
      </c>
      <c r="CU403" s="149">
        <f t="shared" si="1068"/>
        <v>0</v>
      </c>
      <c r="CV403" s="149">
        <f t="shared" si="1068"/>
        <v>0</v>
      </c>
      <c r="CW403" s="149">
        <f t="shared" si="1060"/>
        <v>0</v>
      </c>
      <c r="CX403" s="149">
        <f t="shared" si="1060"/>
        <v>0</v>
      </c>
      <c r="CY403" s="149">
        <f t="shared" si="1060"/>
        <v>0</v>
      </c>
      <c r="CZ403" s="149">
        <f t="shared" si="1060"/>
        <v>0</v>
      </c>
      <c r="DA403" s="149">
        <f t="shared" si="1060"/>
        <v>0</v>
      </c>
      <c r="DB403" s="149">
        <f t="shared" si="1060"/>
        <v>0</v>
      </c>
      <c r="DC403" s="149">
        <f t="shared" si="1060"/>
        <v>0</v>
      </c>
      <c r="DD403" s="149">
        <f t="shared" si="1060"/>
        <v>0</v>
      </c>
      <c r="DE403" s="149">
        <f t="shared" si="1060"/>
        <v>0</v>
      </c>
      <c r="DF403" s="149">
        <f t="shared" si="1060"/>
        <v>0</v>
      </c>
      <c r="DG403" s="149">
        <f t="shared" si="1060"/>
        <v>0</v>
      </c>
      <c r="DH403" s="149">
        <f t="shared" si="1060"/>
        <v>0</v>
      </c>
      <c r="DI403" s="149">
        <f t="shared" si="1060"/>
        <v>0</v>
      </c>
      <c r="DJ403" s="149">
        <f t="shared" si="1060"/>
        <v>0</v>
      </c>
      <c r="DK403" s="149">
        <f t="shared" si="1060"/>
        <v>0</v>
      </c>
      <c r="DL403" s="149">
        <f t="shared" si="1061"/>
        <v>0</v>
      </c>
      <c r="DM403" s="149">
        <f t="shared" si="1061"/>
        <v>0</v>
      </c>
      <c r="DN403" s="149">
        <f t="shared" si="1061"/>
        <v>0</v>
      </c>
      <c r="DO403" s="149">
        <f t="shared" si="1061"/>
        <v>0</v>
      </c>
      <c r="DP403" s="149">
        <f t="shared" si="1061"/>
        <v>0</v>
      </c>
      <c r="DQ403" s="149">
        <f t="shared" si="1061"/>
        <v>0</v>
      </c>
      <c r="DR403" s="149">
        <f t="shared" si="1061"/>
        <v>0</v>
      </c>
      <c r="DS403" s="149">
        <f t="shared" si="1061"/>
        <v>0</v>
      </c>
      <c r="DT403" s="149">
        <f t="shared" si="1061"/>
        <v>0</v>
      </c>
      <c r="DU403" s="149">
        <f t="shared" si="1061"/>
        <v>0</v>
      </c>
      <c r="DV403" s="149">
        <f t="shared" si="1061"/>
        <v>0</v>
      </c>
      <c r="DW403" s="149">
        <f t="shared" si="1061"/>
        <v>0</v>
      </c>
      <c r="DX403" s="149">
        <f t="shared" si="1061"/>
        <v>0</v>
      </c>
      <c r="DY403" s="149">
        <f t="shared" si="1061"/>
        <v>0</v>
      </c>
      <c r="DZ403" s="149">
        <f t="shared" si="1061"/>
        <v>0</v>
      </c>
      <c r="EA403" s="149">
        <f t="shared" si="1061"/>
        <v>0</v>
      </c>
      <c r="EB403" s="149">
        <f t="shared" si="1069"/>
        <v>0</v>
      </c>
      <c r="EC403" s="149">
        <f t="shared" si="1069"/>
        <v>0</v>
      </c>
      <c r="ED403" s="149">
        <f t="shared" si="1069"/>
        <v>0</v>
      </c>
      <c r="EE403" s="149">
        <f t="shared" si="1069"/>
        <v>0</v>
      </c>
      <c r="EF403" s="149">
        <f t="shared" si="1069"/>
        <v>0</v>
      </c>
      <c r="EG403" s="149">
        <f t="shared" si="1069"/>
        <v>0</v>
      </c>
      <c r="EH403" s="149">
        <f t="shared" si="1069"/>
        <v>0</v>
      </c>
      <c r="EI403" s="149">
        <f t="shared" si="1069"/>
        <v>0</v>
      </c>
      <c r="EJ403" s="149">
        <f t="shared" si="1069"/>
        <v>0</v>
      </c>
      <c r="EK403" s="149">
        <f t="shared" si="1069"/>
        <v>0</v>
      </c>
      <c r="EL403" s="149">
        <f t="shared" si="1069"/>
        <v>0</v>
      </c>
      <c r="EM403" s="149">
        <f t="shared" si="1069"/>
        <v>0</v>
      </c>
      <c r="EN403" s="149">
        <f t="shared" si="1069"/>
        <v>0</v>
      </c>
      <c r="EO403" s="149">
        <f t="shared" si="1069"/>
        <v>0</v>
      </c>
      <c r="EP403" s="149">
        <f t="shared" si="1069"/>
        <v>0</v>
      </c>
      <c r="EQ403" s="149">
        <f t="shared" si="1069"/>
        <v>0</v>
      </c>
      <c r="ER403" s="149">
        <f t="shared" si="1062"/>
        <v>0</v>
      </c>
      <c r="ES403" s="149">
        <f t="shared" si="1062"/>
        <v>0</v>
      </c>
      <c r="ET403" s="149">
        <f t="shared" si="1062"/>
        <v>0</v>
      </c>
      <c r="EU403" s="149">
        <f t="shared" si="1062"/>
        <v>0</v>
      </c>
      <c r="EV403" s="149">
        <f t="shared" si="1062"/>
        <v>0</v>
      </c>
      <c r="EW403" s="149">
        <f t="shared" si="1062"/>
        <v>0</v>
      </c>
      <c r="EX403" s="149">
        <f t="shared" si="1062"/>
        <v>0</v>
      </c>
      <c r="EY403" s="149">
        <f t="shared" si="1062"/>
        <v>0</v>
      </c>
      <c r="EZ403" s="149">
        <f t="shared" si="1062"/>
        <v>0</v>
      </c>
      <c r="FA403" s="149">
        <f t="shared" si="1062"/>
        <v>0</v>
      </c>
      <c r="FB403" s="149">
        <f t="shared" si="1062"/>
        <v>0</v>
      </c>
    </row>
    <row r="404" spans="3:158" ht="11.25" hidden="1" customHeight="1" x14ac:dyDescent="0.2">
      <c r="C404" s="148">
        <f t="shared" si="1045"/>
        <v>47</v>
      </c>
      <c r="E404" s="198">
        <f t="shared" si="1046"/>
        <v>44804</v>
      </c>
      <c r="F404" s="151">
        <f t="shared" si="1063"/>
        <v>45382</v>
      </c>
      <c r="G404" s="149">
        <v>0</v>
      </c>
      <c r="H404" s="149">
        <f t="shared" si="1064"/>
        <v>0</v>
      </c>
      <c r="Q404" s="149">
        <f t="shared" si="1065"/>
        <v>0</v>
      </c>
      <c r="T404" s="149">
        <f t="shared" si="1044"/>
        <v>0</v>
      </c>
      <c r="U404" s="149">
        <f t="shared" si="1066"/>
        <v>0</v>
      </c>
      <c r="V404" s="149">
        <f t="shared" si="1066"/>
        <v>0</v>
      </c>
      <c r="W404" s="149">
        <f t="shared" si="1066"/>
        <v>0</v>
      </c>
      <c r="X404" s="149">
        <f t="shared" si="1066"/>
        <v>0</v>
      </c>
      <c r="Y404" s="149">
        <f t="shared" si="1066"/>
        <v>0</v>
      </c>
      <c r="Z404" s="149">
        <f t="shared" si="1066"/>
        <v>0</v>
      </c>
      <c r="AA404" s="149">
        <f t="shared" si="1066"/>
        <v>0</v>
      </c>
      <c r="AB404" s="149">
        <f t="shared" si="1066"/>
        <v>0</v>
      </c>
      <c r="AC404" s="149">
        <f t="shared" si="1066"/>
        <v>0</v>
      </c>
      <c r="AD404" s="149">
        <f t="shared" si="1066"/>
        <v>0</v>
      </c>
      <c r="AE404" s="149">
        <f t="shared" si="1066"/>
        <v>0</v>
      </c>
      <c r="AF404" s="149">
        <f t="shared" si="1066"/>
        <v>0</v>
      </c>
      <c r="AG404" s="149">
        <f t="shared" si="1066"/>
        <v>0</v>
      </c>
      <c r="AH404" s="149">
        <f t="shared" si="1066"/>
        <v>0</v>
      </c>
      <c r="AI404" s="149">
        <f t="shared" si="1066"/>
        <v>0</v>
      </c>
      <c r="AJ404" s="149">
        <f t="shared" si="1066"/>
        <v>0</v>
      </c>
      <c r="AK404" s="149">
        <f t="shared" si="1057"/>
        <v>0</v>
      </c>
      <c r="AL404" s="149">
        <f t="shared" si="1057"/>
        <v>0</v>
      </c>
      <c r="AM404" s="149">
        <f t="shared" si="1057"/>
        <v>0</v>
      </c>
      <c r="AN404" s="149">
        <f t="shared" si="1057"/>
        <v>0</v>
      </c>
      <c r="AO404" s="149">
        <f t="shared" si="1057"/>
        <v>0</v>
      </c>
      <c r="AP404" s="149">
        <f t="shared" si="1057"/>
        <v>0</v>
      </c>
      <c r="AQ404" s="149">
        <f t="shared" si="1057"/>
        <v>0</v>
      </c>
      <c r="AR404" s="149">
        <f t="shared" si="1057"/>
        <v>0</v>
      </c>
      <c r="AS404" s="149">
        <f t="shared" si="1057"/>
        <v>0</v>
      </c>
      <c r="AT404" s="149">
        <f t="shared" si="1057"/>
        <v>0</v>
      </c>
      <c r="AU404" s="149">
        <f t="shared" si="1057"/>
        <v>0</v>
      </c>
      <c r="AV404" s="149">
        <f t="shared" si="1057"/>
        <v>0</v>
      </c>
      <c r="AW404" s="149">
        <f t="shared" si="1057"/>
        <v>0</v>
      </c>
      <c r="AX404" s="149">
        <f t="shared" si="1057"/>
        <v>0</v>
      </c>
      <c r="AY404" s="149">
        <f t="shared" si="1057"/>
        <v>0</v>
      </c>
      <c r="AZ404" s="149">
        <f t="shared" si="1067"/>
        <v>0</v>
      </c>
      <c r="BA404" s="149">
        <f t="shared" si="1067"/>
        <v>0</v>
      </c>
      <c r="BB404" s="149">
        <f t="shared" si="1067"/>
        <v>0</v>
      </c>
      <c r="BC404" s="149">
        <f t="shared" si="1067"/>
        <v>0</v>
      </c>
      <c r="BD404" s="149">
        <f t="shared" si="1067"/>
        <v>0</v>
      </c>
      <c r="BE404" s="149">
        <f t="shared" si="1067"/>
        <v>0</v>
      </c>
      <c r="BF404" s="149">
        <f t="shared" si="1067"/>
        <v>0</v>
      </c>
      <c r="BG404" s="149">
        <f t="shared" si="1067"/>
        <v>0</v>
      </c>
      <c r="BH404" s="149">
        <f t="shared" si="1067"/>
        <v>0</v>
      </c>
      <c r="BI404" s="149">
        <f t="shared" si="1067"/>
        <v>0</v>
      </c>
      <c r="BJ404" s="149">
        <f t="shared" si="1067"/>
        <v>0</v>
      </c>
      <c r="BK404" s="149">
        <f t="shared" si="1067"/>
        <v>0</v>
      </c>
      <c r="BL404" s="149">
        <f t="shared" si="1067"/>
        <v>0</v>
      </c>
      <c r="BM404" s="149">
        <f t="shared" si="1067"/>
        <v>0</v>
      </c>
      <c r="BN404" s="149">
        <f t="shared" si="1067"/>
        <v>0</v>
      </c>
      <c r="BO404" s="149">
        <f t="shared" si="1067"/>
        <v>0</v>
      </c>
      <c r="BP404" s="149">
        <f t="shared" si="1058"/>
        <v>0</v>
      </c>
      <c r="BQ404" s="149">
        <f t="shared" si="1058"/>
        <v>0</v>
      </c>
      <c r="BR404" s="149">
        <f t="shared" si="1058"/>
        <v>0</v>
      </c>
      <c r="BS404" s="149">
        <f t="shared" si="1058"/>
        <v>0</v>
      </c>
      <c r="BT404" s="149">
        <f t="shared" si="1058"/>
        <v>0</v>
      </c>
      <c r="BU404" s="149">
        <f t="shared" si="1058"/>
        <v>0</v>
      </c>
      <c r="BV404" s="149">
        <f t="shared" si="1058"/>
        <v>0</v>
      </c>
      <c r="BW404" s="149">
        <f t="shared" si="1058"/>
        <v>0</v>
      </c>
      <c r="BX404" s="149">
        <f t="shared" si="1058"/>
        <v>0</v>
      </c>
      <c r="BY404" s="149">
        <f t="shared" si="1058"/>
        <v>0</v>
      </c>
      <c r="BZ404" s="149">
        <f t="shared" si="1058"/>
        <v>0</v>
      </c>
      <c r="CA404" s="149">
        <f t="shared" si="1058"/>
        <v>0</v>
      </c>
      <c r="CB404" s="149">
        <f t="shared" si="1058"/>
        <v>0</v>
      </c>
      <c r="CC404" s="149">
        <f t="shared" si="1058"/>
        <v>0</v>
      </c>
      <c r="CD404" s="149">
        <f t="shared" si="1058"/>
        <v>0</v>
      </c>
      <c r="CE404" s="149">
        <f t="shared" si="1059"/>
        <v>0</v>
      </c>
      <c r="CF404" s="149">
        <f t="shared" si="1059"/>
        <v>0</v>
      </c>
      <c r="CG404" s="149">
        <f t="shared" si="1059"/>
        <v>0</v>
      </c>
      <c r="CH404" s="149">
        <f t="shared" si="1059"/>
        <v>0</v>
      </c>
      <c r="CI404" s="149">
        <f t="shared" si="1059"/>
        <v>0</v>
      </c>
      <c r="CJ404" s="149">
        <f t="shared" si="1059"/>
        <v>0</v>
      </c>
      <c r="CK404" s="149">
        <f t="shared" si="1059"/>
        <v>0</v>
      </c>
      <c r="CL404" s="149">
        <f t="shared" si="1059"/>
        <v>0</v>
      </c>
      <c r="CM404" s="149">
        <f t="shared" si="1059"/>
        <v>0</v>
      </c>
      <c r="CN404" s="149">
        <f t="shared" si="1059"/>
        <v>0</v>
      </c>
      <c r="CO404" s="149">
        <f t="shared" si="1059"/>
        <v>0</v>
      </c>
      <c r="CP404" s="149">
        <f t="shared" si="1059"/>
        <v>0</v>
      </c>
      <c r="CQ404" s="149">
        <f t="shared" si="1059"/>
        <v>0</v>
      </c>
      <c r="CR404" s="149">
        <f t="shared" si="1059"/>
        <v>0</v>
      </c>
      <c r="CS404" s="149">
        <f t="shared" si="1059"/>
        <v>0</v>
      </c>
      <c r="CT404" s="149">
        <f t="shared" si="1059"/>
        <v>0</v>
      </c>
      <c r="CU404" s="149">
        <f t="shared" si="1068"/>
        <v>0</v>
      </c>
      <c r="CV404" s="149">
        <f t="shared" si="1068"/>
        <v>0</v>
      </c>
      <c r="CW404" s="149">
        <f t="shared" si="1060"/>
        <v>0</v>
      </c>
      <c r="CX404" s="149">
        <f t="shared" si="1060"/>
        <v>0</v>
      </c>
      <c r="CY404" s="149">
        <f t="shared" si="1060"/>
        <v>0</v>
      </c>
      <c r="CZ404" s="149">
        <f t="shared" si="1060"/>
        <v>0</v>
      </c>
      <c r="DA404" s="149">
        <f t="shared" si="1060"/>
        <v>0</v>
      </c>
      <c r="DB404" s="149">
        <f t="shared" si="1060"/>
        <v>0</v>
      </c>
      <c r="DC404" s="149">
        <f t="shared" si="1060"/>
        <v>0</v>
      </c>
      <c r="DD404" s="149">
        <f t="shared" si="1060"/>
        <v>0</v>
      </c>
      <c r="DE404" s="149">
        <f t="shared" si="1060"/>
        <v>0</v>
      </c>
      <c r="DF404" s="149">
        <f t="shared" si="1060"/>
        <v>0</v>
      </c>
      <c r="DG404" s="149">
        <f t="shared" si="1060"/>
        <v>0</v>
      </c>
      <c r="DH404" s="149">
        <f t="shared" si="1060"/>
        <v>0</v>
      </c>
      <c r="DI404" s="149">
        <f t="shared" si="1060"/>
        <v>0</v>
      </c>
      <c r="DJ404" s="149">
        <f t="shared" si="1060"/>
        <v>0</v>
      </c>
      <c r="DK404" s="149">
        <f t="shared" si="1060"/>
        <v>0</v>
      </c>
      <c r="DL404" s="149">
        <f t="shared" si="1061"/>
        <v>0</v>
      </c>
      <c r="DM404" s="149">
        <f t="shared" si="1061"/>
        <v>0</v>
      </c>
      <c r="DN404" s="149">
        <f t="shared" si="1061"/>
        <v>0</v>
      </c>
      <c r="DO404" s="149">
        <f t="shared" si="1061"/>
        <v>0</v>
      </c>
      <c r="DP404" s="149">
        <f t="shared" si="1061"/>
        <v>0</v>
      </c>
      <c r="DQ404" s="149">
        <f t="shared" si="1061"/>
        <v>0</v>
      </c>
      <c r="DR404" s="149">
        <f t="shared" si="1061"/>
        <v>0</v>
      </c>
      <c r="DS404" s="149">
        <f t="shared" si="1061"/>
        <v>0</v>
      </c>
      <c r="DT404" s="149">
        <f t="shared" si="1061"/>
        <v>0</v>
      </c>
      <c r="DU404" s="149">
        <f t="shared" si="1061"/>
        <v>0</v>
      </c>
      <c r="DV404" s="149">
        <f t="shared" si="1061"/>
        <v>0</v>
      </c>
      <c r="DW404" s="149">
        <f t="shared" si="1061"/>
        <v>0</v>
      </c>
      <c r="DX404" s="149">
        <f t="shared" si="1061"/>
        <v>0</v>
      </c>
      <c r="DY404" s="149">
        <f t="shared" si="1061"/>
        <v>0</v>
      </c>
      <c r="DZ404" s="149">
        <f t="shared" si="1061"/>
        <v>0</v>
      </c>
      <c r="EA404" s="149">
        <f t="shared" ref="EA404:EP419" si="1070">AND(EA$14&gt;=$E404,EA$14&lt;=$F404)*$H404</f>
        <v>0</v>
      </c>
      <c r="EB404" s="149">
        <f t="shared" si="1070"/>
        <v>0</v>
      </c>
      <c r="EC404" s="149">
        <f t="shared" si="1070"/>
        <v>0</v>
      </c>
      <c r="ED404" s="149">
        <f t="shared" si="1070"/>
        <v>0</v>
      </c>
      <c r="EE404" s="149">
        <f t="shared" si="1070"/>
        <v>0</v>
      </c>
      <c r="EF404" s="149">
        <f t="shared" si="1070"/>
        <v>0</v>
      </c>
      <c r="EG404" s="149">
        <f t="shared" si="1069"/>
        <v>0</v>
      </c>
      <c r="EH404" s="149">
        <f t="shared" si="1069"/>
        <v>0</v>
      </c>
      <c r="EI404" s="149">
        <f t="shared" si="1069"/>
        <v>0</v>
      </c>
      <c r="EJ404" s="149">
        <f t="shared" si="1069"/>
        <v>0</v>
      </c>
      <c r="EK404" s="149">
        <f t="shared" si="1069"/>
        <v>0</v>
      </c>
      <c r="EL404" s="149">
        <f t="shared" si="1069"/>
        <v>0</v>
      </c>
      <c r="EM404" s="149">
        <f t="shared" si="1069"/>
        <v>0</v>
      </c>
      <c r="EN404" s="149">
        <f t="shared" si="1069"/>
        <v>0</v>
      </c>
      <c r="EO404" s="149">
        <f t="shared" si="1069"/>
        <v>0</v>
      </c>
      <c r="EP404" s="149">
        <f t="shared" si="1069"/>
        <v>0</v>
      </c>
      <c r="EQ404" s="149">
        <f t="shared" si="1069"/>
        <v>0</v>
      </c>
      <c r="ER404" s="149">
        <f t="shared" si="1062"/>
        <v>0</v>
      </c>
      <c r="ES404" s="149">
        <f t="shared" si="1062"/>
        <v>0</v>
      </c>
      <c r="ET404" s="149">
        <f t="shared" si="1062"/>
        <v>0</v>
      </c>
      <c r="EU404" s="149">
        <f t="shared" si="1062"/>
        <v>0</v>
      </c>
      <c r="EV404" s="149">
        <f t="shared" si="1062"/>
        <v>0</v>
      </c>
      <c r="EW404" s="149">
        <f t="shared" si="1062"/>
        <v>0</v>
      </c>
      <c r="EX404" s="149">
        <f t="shared" si="1062"/>
        <v>0</v>
      </c>
      <c r="EY404" s="149">
        <f t="shared" si="1062"/>
        <v>0</v>
      </c>
      <c r="EZ404" s="149">
        <f t="shared" si="1062"/>
        <v>0</v>
      </c>
      <c r="FA404" s="149">
        <f t="shared" ref="FA404:FB405" si="1071">AND(FA$14&gt;=$E404,FA$14&lt;=$F404)*$H404</f>
        <v>0</v>
      </c>
      <c r="FB404" s="149">
        <f t="shared" si="1071"/>
        <v>0</v>
      </c>
    </row>
    <row r="405" spans="3:158" ht="11.25" hidden="1" customHeight="1" x14ac:dyDescent="0.2">
      <c r="C405" s="148">
        <f t="shared" si="1045"/>
        <v>48</v>
      </c>
      <c r="E405" s="198">
        <f t="shared" si="1046"/>
        <v>44834</v>
      </c>
      <c r="F405" s="151">
        <f t="shared" si="1063"/>
        <v>45412</v>
      </c>
      <c r="G405" s="149">
        <v>451013.4</v>
      </c>
      <c r="H405" s="149">
        <f t="shared" si="1064"/>
        <v>22550.670000000002</v>
      </c>
      <c r="Q405" s="149">
        <f t="shared" si="1065"/>
        <v>0</v>
      </c>
      <c r="T405" s="149">
        <f t="shared" si="1044"/>
        <v>451013.39999999997</v>
      </c>
      <c r="U405" s="149">
        <f t="shared" si="1066"/>
        <v>0</v>
      </c>
      <c r="V405" s="149">
        <f t="shared" si="1066"/>
        <v>0</v>
      </c>
      <c r="W405" s="149">
        <f t="shared" si="1066"/>
        <v>0</v>
      </c>
      <c r="X405" s="149">
        <f t="shared" si="1066"/>
        <v>0</v>
      </c>
      <c r="Y405" s="149">
        <f t="shared" si="1066"/>
        <v>0</v>
      </c>
      <c r="Z405" s="149">
        <f t="shared" si="1066"/>
        <v>0</v>
      </c>
      <c r="AA405" s="149">
        <f t="shared" si="1066"/>
        <v>0</v>
      </c>
      <c r="AB405" s="149">
        <f t="shared" si="1066"/>
        <v>0</v>
      </c>
      <c r="AC405" s="149">
        <f t="shared" si="1066"/>
        <v>0</v>
      </c>
      <c r="AD405" s="149">
        <f t="shared" si="1066"/>
        <v>0</v>
      </c>
      <c r="AE405" s="149">
        <f t="shared" si="1066"/>
        <v>0</v>
      </c>
      <c r="AF405" s="149">
        <f t="shared" si="1066"/>
        <v>0</v>
      </c>
      <c r="AG405" s="149">
        <f t="shared" si="1066"/>
        <v>0</v>
      </c>
      <c r="AH405" s="149">
        <f t="shared" si="1066"/>
        <v>0</v>
      </c>
      <c r="AI405" s="149">
        <f t="shared" si="1066"/>
        <v>0</v>
      </c>
      <c r="AJ405" s="149">
        <f t="shared" ref="AJ405:AY420" si="1072">AND(AJ$14&gt;=$E405,AJ$14&lt;=$F405)*$H405</f>
        <v>0</v>
      </c>
      <c r="AK405" s="149">
        <f t="shared" si="1072"/>
        <v>0</v>
      </c>
      <c r="AL405" s="149">
        <f t="shared" si="1072"/>
        <v>0</v>
      </c>
      <c r="AM405" s="149">
        <f t="shared" si="1072"/>
        <v>0</v>
      </c>
      <c r="AN405" s="149">
        <f t="shared" si="1072"/>
        <v>0</v>
      </c>
      <c r="AO405" s="149">
        <f t="shared" si="1072"/>
        <v>0</v>
      </c>
      <c r="AP405" s="149">
        <f t="shared" si="1072"/>
        <v>0</v>
      </c>
      <c r="AQ405" s="149">
        <f t="shared" si="1072"/>
        <v>0</v>
      </c>
      <c r="AR405" s="149">
        <f t="shared" si="1072"/>
        <v>0</v>
      </c>
      <c r="AS405" s="149">
        <f t="shared" si="1072"/>
        <v>0</v>
      </c>
      <c r="AT405" s="149">
        <f t="shared" si="1072"/>
        <v>0</v>
      </c>
      <c r="AU405" s="149">
        <f t="shared" si="1072"/>
        <v>0</v>
      </c>
      <c r="AV405" s="149">
        <f t="shared" si="1072"/>
        <v>0</v>
      </c>
      <c r="AW405" s="149">
        <f t="shared" si="1072"/>
        <v>0</v>
      </c>
      <c r="AX405" s="149">
        <f t="shared" si="1072"/>
        <v>0</v>
      </c>
      <c r="AY405" s="149">
        <f t="shared" si="1072"/>
        <v>0</v>
      </c>
      <c r="AZ405" s="149">
        <f t="shared" si="1067"/>
        <v>0</v>
      </c>
      <c r="BA405" s="149">
        <f t="shared" si="1067"/>
        <v>0</v>
      </c>
      <c r="BB405" s="149">
        <f t="shared" si="1067"/>
        <v>0</v>
      </c>
      <c r="BC405" s="149">
        <f t="shared" si="1067"/>
        <v>0</v>
      </c>
      <c r="BD405" s="149">
        <f t="shared" si="1067"/>
        <v>0</v>
      </c>
      <c r="BE405" s="149">
        <f t="shared" si="1067"/>
        <v>0</v>
      </c>
      <c r="BF405" s="149">
        <f t="shared" si="1067"/>
        <v>0</v>
      </c>
      <c r="BG405" s="149">
        <f t="shared" si="1067"/>
        <v>0</v>
      </c>
      <c r="BH405" s="149">
        <f t="shared" si="1067"/>
        <v>0</v>
      </c>
      <c r="BI405" s="149">
        <f t="shared" si="1067"/>
        <v>0</v>
      </c>
      <c r="BJ405" s="149">
        <f t="shared" si="1067"/>
        <v>0</v>
      </c>
      <c r="BK405" s="149">
        <f t="shared" si="1067"/>
        <v>0</v>
      </c>
      <c r="BL405" s="149">
        <f t="shared" si="1067"/>
        <v>0</v>
      </c>
      <c r="BM405" s="149">
        <f t="shared" si="1067"/>
        <v>0</v>
      </c>
      <c r="BN405" s="149">
        <f t="shared" si="1067"/>
        <v>0</v>
      </c>
      <c r="BO405" s="149">
        <f t="shared" ref="BO405:CD420" si="1073">AND(BO$14&gt;=$E405,BO$14&lt;=$F405)*$H405</f>
        <v>0</v>
      </c>
      <c r="BP405" s="149">
        <f t="shared" si="1073"/>
        <v>22550.670000000002</v>
      </c>
      <c r="BQ405" s="149">
        <f t="shared" si="1073"/>
        <v>22550.670000000002</v>
      </c>
      <c r="BR405" s="149">
        <f t="shared" si="1073"/>
        <v>22550.670000000002</v>
      </c>
      <c r="BS405" s="149">
        <f t="shared" si="1073"/>
        <v>22550.670000000002</v>
      </c>
      <c r="BT405" s="149">
        <f t="shared" si="1073"/>
        <v>22550.670000000002</v>
      </c>
      <c r="BU405" s="149">
        <f t="shared" si="1073"/>
        <v>22550.670000000002</v>
      </c>
      <c r="BV405" s="149">
        <f t="shared" si="1073"/>
        <v>22550.670000000002</v>
      </c>
      <c r="BW405" s="149">
        <f t="shared" si="1073"/>
        <v>22550.670000000002</v>
      </c>
      <c r="BX405" s="149">
        <f t="shared" si="1073"/>
        <v>22550.670000000002</v>
      </c>
      <c r="BY405" s="149">
        <f t="shared" si="1073"/>
        <v>22550.670000000002</v>
      </c>
      <c r="BZ405" s="149">
        <f t="shared" si="1073"/>
        <v>22550.670000000002</v>
      </c>
      <c r="CA405" s="149">
        <f t="shared" si="1073"/>
        <v>22550.670000000002</v>
      </c>
      <c r="CB405" s="149">
        <f t="shared" si="1073"/>
        <v>22550.670000000002</v>
      </c>
      <c r="CC405" s="149">
        <f t="shared" si="1073"/>
        <v>22550.670000000002</v>
      </c>
      <c r="CD405" s="149">
        <f t="shared" si="1073"/>
        <v>22550.670000000002</v>
      </c>
      <c r="CE405" s="149">
        <f t="shared" ref="CE405:CT420" si="1074">AND(CE$14&gt;=$E405,CE$14&lt;=$F405)*$H405</f>
        <v>22550.670000000002</v>
      </c>
      <c r="CF405" s="149">
        <f t="shared" si="1074"/>
        <v>22550.670000000002</v>
      </c>
      <c r="CG405" s="149">
        <f t="shared" si="1074"/>
        <v>22550.670000000002</v>
      </c>
      <c r="CH405" s="149">
        <f t="shared" si="1074"/>
        <v>22550.670000000002</v>
      </c>
      <c r="CI405" s="149">
        <f t="shared" si="1074"/>
        <v>22550.670000000002</v>
      </c>
      <c r="CJ405" s="149">
        <f t="shared" si="1074"/>
        <v>0</v>
      </c>
      <c r="CK405" s="149">
        <f t="shared" si="1074"/>
        <v>0</v>
      </c>
      <c r="CL405" s="149">
        <f t="shared" si="1074"/>
        <v>0</v>
      </c>
      <c r="CM405" s="149">
        <f t="shared" si="1074"/>
        <v>0</v>
      </c>
      <c r="CN405" s="149">
        <f t="shared" si="1074"/>
        <v>0</v>
      </c>
      <c r="CO405" s="149">
        <f t="shared" si="1074"/>
        <v>0</v>
      </c>
      <c r="CP405" s="149">
        <f t="shared" si="1074"/>
        <v>0</v>
      </c>
      <c r="CQ405" s="149">
        <f t="shared" si="1074"/>
        <v>0</v>
      </c>
      <c r="CR405" s="149">
        <f t="shared" si="1074"/>
        <v>0</v>
      </c>
      <c r="CS405" s="149">
        <f t="shared" si="1074"/>
        <v>0</v>
      </c>
      <c r="CT405" s="149">
        <f t="shared" si="1074"/>
        <v>0</v>
      </c>
      <c r="CU405" s="149">
        <f t="shared" si="1068"/>
        <v>0</v>
      </c>
      <c r="CV405" s="149">
        <f t="shared" si="1068"/>
        <v>0</v>
      </c>
      <c r="CW405" s="149">
        <f t="shared" ref="CW405:DJ405" si="1075">AND(CW$14&gt;=$E405,CW$14&lt;=$F405)*$H405</f>
        <v>0</v>
      </c>
      <c r="CX405" s="149">
        <f t="shared" si="1075"/>
        <v>0</v>
      </c>
      <c r="CY405" s="149">
        <f t="shared" si="1075"/>
        <v>0</v>
      </c>
      <c r="CZ405" s="149">
        <f t="shared" si="1075"/>
        <v>0</v>
      </c>
      <c r="DA405" s="149">
        <f t="shared" si="1075"/>
        <v>0</v>
      </c>
      <c r="DB405" s="149">
        <f t="shared" si="1075"/>
        <v>0</v>
      </c>
      <c r="DC405" s="149">
        <f t="shared" si="1075"/>
        <v>0</v>
      </c>
      <c r="DD405" s="149">
        <f t="shared" si="1075"/>
        <v>0</v>
      </c>
      <c r="DE405" s="149">
        <f t="shared" si="1075"/>
        <v>0</v>
      </c>
      <c r="DF405" s="149">
        <f t="shared" si="1075"/>
        <v>0</v>
      </c>
      <c r="DG405" s="149">
        <f t="shared" si="1075"/>
        <v>0</v>
      </c>
      <c r="DH405" s="149">
        <f t="shared" si="1075"/>
        <v>0</v>
      </c>
      <c r="DI405" s="149">
        <f t="shared" si="1075"/>
        <v>0</v>
      </c>
      <c r="DJ405" s="149">
        <f t="shared" si="1075"/>
        <v>0</v>
      </c>
      <c r="DK405" s="149">
        <f t="shared" ref="DK405:DZ420" si="1076">AND(DK$14&gt;=$E405,DK$14&lt;=$F405)*$H405</f>
        <v>0</v>
      </c>
      <c r="DL405" s="149">
        <f t="shared" si="1076"/>
        <v>0</v>
      </c>
      <c r="DM405" s="149">
        <f t="shared" si="1076"/>
        <v>0</v>
      </c>
      <c r="DN405" s="149">
        <f t="shared" si="1076"/>
        <v>0</v>
      </c>
      <c r="DO405" s="149">
        <f t="shared" si="1076"/>
        <v>0</v>
      </c>
      <c r="DP405" s="149">
        <f t="shared" si="1076"/>
        <v>0</v>
      </c>
      <c r="DQ405" s="149">
        <f t="shared" si="1076"/>
        <v>0</v>
      </c>
      <c r="DR405" s="149">
        <f t="shared" si="1076"/>
        <v>0</v>
      </c>
      <c r="DS405" s="149">
        <f t="shared" si="1076"/>
        <v>0</v>
      </c>
      <c r="DT405" s="149">
        <f t="shared" si="1076"/>
        <v>0</v>
      </c>
      <c r="DU405" s="149">
        <f t="shared" si="1076"/>
        <v>0</v>
      </c>
      <c r="DV405" s="149">
        <f t="shared" si="1076"/>
        <v>0</v>
      </c>
      <c r="DW405" s="149">
        <f t="shared" si="1076"/>
        <v>0</v>
      </c>
      <c r="DX405" s="149">
        <f t="shared" si="1076"/>
        <v>0</v>
      </c>
      <c r="DY405" s="149">
        <f t="shared" si="1076"/>
        <v>0</v>
      </c>
      <c r="DZ405" s="149">
        <f t="shared" si="1076"/>
        <v>0</v>
      </c>
      <c r="EA405" s="149">
        <f t="shared" si="1070"/>
        <v>0</v>
      </c>
      <c r="EB405" s="149">
        <f t="shared" si="1070"/>
        <v>0</v>
      </c>
      <c r="EC405" s="149">
        <f t="shared" si="1070"/>
        <v>0</v>
      </c>
      <c r="ED405" s="149">
        <f t="shared" si="1070"/>
        <v>0</v>
      </c>
      <c r="EE405" s="149">
        <f t="shared" si="1070"/>
        <v>0</v>
      </c>
      <c r="EF405" s="149">
        <f t="shared" si="1070"/>
        <v>0</v>
      </c>
      <c r="EG405" s="149">
        <f t="shared" si="1070"/>
        <v>0</v>
      </c>
      <c r="EH405" s="149">
        <f t="shared" si="1070"/>
        <v>0</v>
      </c>
      <c r="EI405" s="149">
        <f t="shared" si="1070"/>
        <v>0</v>
      </c>
      <c r="EJ405" s="149">
        <f t="shared" si="1070"/>
        <v>0</v>
      </c>
      <c r="EK405" s="149">
        <f t="shared" si="1069"/>
        <v>0</v>
      </c>
      <c r="EL405" s="149">
        <f t="shared" si="1069"/>
        <v>0</v>
      </c>
      <c r="EM405" s="149">
        <f t="shared" si="1069"/>
        <v>0</v>
      </c>
      <c r="EN405" s="149">
        <f t="shared" si="1069"/>
        <v>0</v>
      </c>
      <c r="EO405" s="149">
        <f t="shared" si="1069"/>
        <v>0</v>
      </c>
      <c r="EP405" s="149">
        <f t="shared" si="1069"/>
        <v>0</v>
      </c>
      <c r="EQ405" s="149">
        <f t="shared" si="1069"/>
        <v>0</v>
      </c>
      <c r="ER405" s="149">
        <f>AND(ER$14&gt;=$E405,ER$14&lt;=$F405)*$H405</f>
        <v>0</v>
      </c>
      <c r="ES405" s="149">
        <f>AND(ES$14&gt;=$E405,ES$14&lt;=$F405)*$H405</f>
        <v>0</v>
      </c>
      <c r="ET405" s="149">
        <f>AND(ET$14&gt;=$E405,ET$14&lt;=$F405)*$H405</f>
        <v>0</v>
      </c>
      <c r="EU405" s="149">
        <f>AND(EU$14&gt;=$E405,EU$14&lt;=$F405)*$H405</f>
        <v>0</v>
      </c>
      <c r="EV405" s="149">
        <f>AND(EV$14&gt;=$E405,EV$14&lt;=$F405)*$H405</f>
        <v>0</v>
      </c>
      <c r="EW405" s="149">
        <f t="shared" ref="EW405:EZ405" si="1077">AND(EW$14&gt;=$E405,EW$14&lt;=$F405)*$H405</f>
        <v>0</v>
      </c>
      <c r="EX405" s="149">
        <f t="shared" si="1077"/>
        <v>0</v>
      </c>
      <c r="EY405" s="149">
        <f t="shared" si="1077"/>
        <v>0</v>
      </c>
      <c r="EZ405" s="149">
        <f t="shared" si="1077"/>
        <v>0</v>
      </c>
      <c r="FA405" s="149">
        <f t="shared" si="1071"/>
        <v>0</v>
      </c>
      <c r="FB405" s="149">
        <f t="shared" si="1071"/>
        <v>0</v>
      </c>
    </row>
    <row r="406" spans="3:158" ht="11.25" hidden="1" customHeight="1" x14ac:dyDescent="0.2">
      <c r="C406" s="148">
        <f t="shared" si="1045"/>
        <v>49</v>
      </c>
      <c r="E406" s="198">
        <f t="shared" si="1046"/>
        <v>44865</v>
      </c>
      <c r="F406" s="151">
        <f t="shared" si="1063"/>
        <v>45443</v>
      </c>
      <c r="G406" s="149">
        <v>0</v>
      </c>
      <c r="H406" s="149">
        <f t="shared" si="1064"/>
        <v>0</v>
      </c>
      <c r="Q406" s="149">
        <f t="shared" si="1065"/>
        <v>0</v>
      </c>
      <c r="T406" s="149">
        <f t="shared" si="1044"/>
        <v>0</v>
      </c>
      <c r="U406" s="149">
        <f t="shared" ref="U406:AJ421" si="1078">AND(U$14&gt;=$E406,U$14&lt;=$F406)*$H406</f>
        <v>0</v>
      </c>
      <c r="V406" s="149">
        <f t="shared" si="1078"/>
        <v>0</v>
      </c>
      <c r="W406" s="149">
        <f t="shared" si="1078"/>
        <v>0</v>
      </c>
      <c r="X406" s="149">
        <f t="shared" si="1078"/>
        <v>0</v>
      </c>
      <c r="Y406" s="149">
        <f t="shared" si="1078"/>
        <v>0</v>
      </c>
      <c r="Z406" s="149">
        <f t="shared" si="1078"/>
        <v>0</v>
      </c>
      <c r="AA406" s="149">
        <f t="shared" si="1078"/>
        <v>0</v>
      </c>
      <c r="AB406" s="149">
        <f t="shared" si="1078"/>
        <v>0</v>
      </c>
      <c r="AC406" s="149">
        <f t="shared" si="1078"/>
        <v>0</v>
      </c>
      <c r="AD406" s="149">
        <f t="shared" si="1078"/>
        <v>0</v>
      </c>
      <c r="AE406" s="149">
        <f t="shared" si="1078"/>
        <v>0</v>
      </c>
      <c r="AF406" s="149">
        <f t="shared" si="1078"/>
        <v>0</v>
      </c>
      <c r="AG406" s="149">
        <f t="shared" si="1078"/>
        <v>0</v>
      </c>
      <c r="AH406" s="149">
        <f t="shared" si="1078"/>
        <v>0</v>
      </c>
      <c r="AI406" s="149">
        <f t="shared" si="1078"/>
        <v>0</v>
      </c>
      <c r="AJ406" s="149">
        <f t="shared" si="1078"/>
        <v>0</v>
      </c>
      <c r="AK406" s="149">
        <f t="shared" si="1072"/>
        <v>0</v>
      </c>
      <c r="AL406" s="149">
        <f t="shared" si="1072"/>
        <v>0</v>
      </c>
      <c r="AM406" s="149">
        <f t="shared" si="1072"/>
        <v>0</v>
      </c>
      <c r="AN406" s="149">
        <f t="shared" si="1072"/>
        <v>0</v>
      </c>
      <c r="AO406" s="149">
        <f t="shared" si="1072"/>
        <v>0</v>
      </c>
      <c r="AP406" s="149">
        <f t="shared" si="1072"/>
        <v>0</v>
      </c>
      <c r="AQ406" s="149">
        <f t="shared" si="1072"/>
        <v>0</v>
      </c>
      <c r="AR406" s="149">
        <f t="shared" si="1072"/>
        <v>0</v>
      </c>
      <c r="AS406" s="149">
        <f t="shared" si="1072"/>
        <v>0</v>
      </c>
      <c r="AT406" s="149">
        <f t="shared" si="1072"/>
        <v>0</v>
      </c>
      <c r="AU406" s="149">
        <f t="shared" si="1072"/>
        <v>0</v>
      </c>
      <c r="AV406" s="149">
        <f t="shared" si="1072"/>
        <v>0</v>
      </c>
      <c r="AW406" s="149">
        <f t="shared" si="1072"/>
        <v>0</v>
      </c>
      <c r="AX406" s="149">
        <f t="shared" si="1072"/>
        <v>0</v>
      </c>
      <c r="AY406" s="149">
        <f t="shared" si="1072"/>
        <v>0</v>
      </c>
      <c r="AZ406" s="149">
        <f t="shared" ref="AZ406:BO421" si="1079">AND(AZ$14&gt;=$E406,AZ$14&lt;=$F406)*$H406</f>
        <v>0</v>
      </c>
      <c r="BA406" s="149">
        <f t="shared" si="1079"/>
        <v>0</v>
      </c>
      <c r="BB406" s="149">
        <f t="shared" si="1079"/>
        <v>0</v>
      </c>
      <c r="BC406" s="149">
        <f t="shared" si="1079"/>
        <v>0</v>
      </c>
      <c r="BD406" s="149">
        <f t="shared" si="1079"/>
        <v>0</v>
      </c>
      <c r="BE406" s="149">
        <f t="shared" si="1079"/>
        <v>0</v>
      </c>
      <c r="BF406" s="149">
        <f t="shared" si="1079"/>
        <v>0</v>
      </c>
      <c r="BG406" s="149">
        <f t="shared" si="1079"/>
        <v>0</v>
      </c>
      <c r="BH406" s="149">
        <f t="shared" si="1079"/>
        <v>0</v>
      </c>
      <c r="BI406" s="149">
        <f t="shared" si="1079"/>
        <v>0</v>
      </c>
      <c r="BJ406" s="149">
        <f t="shared" si="1079"/>
        <v>0</v>
      </c>
      <c r="BK406" s="149">
        <f t="shared" si="1079"/>
        <v>0</v>
      </c>
      <c r="BL406" s="149">
        <f t="shared" si="1079"/>
        <v>0</v>
      </c>
      <c r="BM406" s="149">
        <f t="shared" si="1079"/>
        <v>0</v>
      </c>
      <c r="BN406" s="149">
        <f t="shared" si="1079"/>
        <v>0</v>
      </c>
      <c r="BO406" s="149">
        <f t="shared" si="1073"/>
        <v>0</v>
      </c>
      <c r="BP406" s="149">
        <f t="shared" si="1073"/>
        <v>0</v>
      </c>
      <c r="BQ406" s="149">
        <f t="shared" si="1073"/>
        <v>0</v>
      </c>
      <c r="BR406" s="149">
        <f t="shared" si="1073"/>
        <v>0</v>
      </c>
      <c r="BS406" s="149">
        <f t="shared" si="1073"/>
        <v>0</v>
      </c>
      <c r="BT406" s="149">
        <f t="shared" si="1073"/>
        <v>0</v>
      </c>
      <c r="BU406" s="149">
        <f t="shared" si="1073"/>
        <v>0</v>
      </c>
      <c r="BV406" s="149">
        <f t="shared" si="1073"/>
        <v>0</v>
      </c>
      <c r="BW406" s="149">
        <f t="shared" si="1073"/>
        <v>0</v>
      </c>
      <c r="BX406" s="149">
        <f t="shared" si="1073"/>
        <v>0</v>
      </c>
      <c r="BY406" s="149">
        <f t="shared" si="1073"/>
        <v>0</v>
      </c>
      <c r="BZ406" s="149">
        <f t="shared" si="1073"/>
        <v>0</v>
      </c>
      <c r="CA406" s="149">
        <f t="shared" si="1073"/>
        <v>0</v>
      </c>
      <c r="CB406" s="149">
        <f t="shared" si="1073"/>
        <v>0</v>
      </c>
      <c r="CC406" s="149">
        <f t="shared" si="1073"/>
        <v>0</v>
      </c>
      <c r="CD406" s="149">
        <f t="shared" si="1073"/>
        <v>0</v>
      </c>
      <c r="CE406" s="149">
        <f t="shared" si="1074"/>
        <v>0</v>
      </c>
      <c r="CF406" s="149">
        <f t="shared" si="1074"/>
        <v>0</v>
      </c>
      <c r="CG406" s="149">
        <f t="shared" si="1074"/>
        <v>0</v>
      </c>
      <c r="CH406" s="149">
        <f t="shared" si="1074"/>
        <v>0</v>
      </c>
      <c r="CI406" s="149">
        <f t="shared" si="1074"/>
        <v>0</v>
      </c>
      <c r="CJ406" s="149">
        <f t="shared" si="1074"/>
        <v>0</v>
      </c>
      <c r="CK406" s="149">
        <f t="shared" si="1074"/>
        <v>0</v>
      </c>
      <c r="CL406" s="149">
        <f t="shared" si="1074"/>
        <v>0</v>
      </c>
      <c r="CM406" s="149">
        <f t="shared" si="1074"/>
        <v>0</v>
      </c>
      <c r="CN406" s="149">
        <f t="shared" si="1074"/>
        <v>0</v>
      </c>
      <c r="CO406" s="149">
        <f t="shared" si="1074"/>
        <v>0</v>
      </c>
      <c r="CP406" s="149">
        <f t="shared" si="1074"/>
        <v>0</v>
      </c>
      <c r="CQ406" s="149">
        <f t="shared" si="1074"/>
        <v>0</v>
      </c>
      <c r="CR406" s="149">
        <f t="shared" si="1074"/>
        <v>0</v>
      </c>
      <c r="CS406" s="149">
        <f t="shared" si="1074"/>
        <v>0</v>
      </c>
      <c r="CT406" s="149">
        <f t="shared" si="1074"/>
        <v>0</v>
      </c>
      <c r="CU406" s="149">
        <f t="shared" ref="CU406:DJ421" si="1080">AND(CU$14&gt;=$E406,CU$14&lt;=$F406)*$H406</f>
        <v>0</v>
      </c>
      <c r="CV406" s="149">
        <f t="shared" si="1080"/>
        <v>0</v>
      </c>
      <c r="CW406" s="149">
        <f t="shared" si="1080"/>
        <v>0</v>
      </c>
      <c r="CX406" s="149">
        <f t="shared" si="1080"/>
        <v>0</v>
      </c>
      <c r="CY406" s="149">
        <f t="shared" si="1080"/>
        <v>0</v>
      </c>
      <c r="CZ406" s="149">
        <f t="shared" si="1080"/>
        <v>0</v>
      </c>
      <c r="DA406" s="149">
        <f t="shared" si="1080"/>
        <v>0</v>
      </c>
      <c r="DB406" s="149">
        <f t="shared" si="1080"/>
        <v>0</v>
      </c>
      <c r="DC406" s="149">
        <f t="shared" si="1080"/>
        <v>0</v>
      </c>
      <c r="DD406" s="149">
        <f t="shared" si="1080"/>
        <v>0</v>
      </c>
      <c r="DE406" s="149">
        <f t="shared" si="1080"/>
        <v>0</v>
      </c>
      <c r="DF406" s="149">
        <f t="shared" si="1080"/>
        <v>0</v>
      </c>
      <c r="DG406" s="149">
        <f t="shared" si="1080"/>
        <v>0</v>
      </c>
      <c r="DH406" s="149">
        <f t="shared" si="1080"/>
        <v>0</v>
      </c>
      <c r="DI406" s="149">
        <f t="shared" si="1080"/>
        <v>0</v>
      </c>
      <c r="DJ406" s="149">
        <f t="shared" si="1080"/>
        <v>0</v>
      </c>
      <c r="DK406" s="149">
        <f t="shared" si="1076"/>
        <v>0</v>
      </c>
      <c r="DL406" s="149">
        <f t="shared" si="1076"/>
        <v>0</v>
      </c>
      <c r="DM406" s="149">
        <f t="shared" si="1076"/>
        <v>0</v>
      </c>
      <c r="DN406" s="149">
        <f t="shared" si="1076"/>
        <v>0</v>
      </c>
      <c r="DO406" s="149">
        <f t="shared" si="1076"/>
        <v>0</v>
      </c>
      <c r="DP406" s="149">
        <f t="shared" si="1076"/>
        <v>0</v>
      </c>
      <c r="DQ406" s="149">
        <f t="shared" si="1076"/>
        <v>0</v>
      </c>
      <c r="DR406" s="149">
        <f t="shared" si="1076"/>
        <v>0</v>
      </c>
      <c r="DS406" s="149">
        <f t="shared" si="1076"/>
        <v>0</v>
      </c>
      <c r="DT406" s="149">
        <f t="shared" si="1076"/>
        <v>0</v>
      </c>
      <c r="DU406" s="149">
        <f t="shared" si="1076"/>
        <v>0</v>
      </c>
      <c r="DV406" s="149">
        <f t="shared" si="1076"/>
        <v>0</v>
      </c>
      <c r="DW406" s="149">
        <f t="shared" si="1076"/>
        <v>0</v>
      </c>
      <c r="DX406" s="149">
        <f t="shared" si="1076"/>
        <v>0</v>
      </c>
      <c r="DY406" s="149">
        <f t="shared" si="1076"/>
        <v>0</v>
      </c>
      <c r="DZ406" s="149">
        <f t="shared" si="1076"/>
        <v>0</v>
      </c>
      <c r="EA406" s="149">
        <f t="shared" si="1070"/>
        <v>0</v>
      </c>
      <c r="EB406" s="149">
        <f t="shared" si="1070"/>
        <v>0</v>
      </c>
      <c r="EC406" s="149">
        <f t="shared" si="1070"/>
        <v>0</v>
      </c>
      <c r="ED406" s="149">
        <f t="shared" si="1070"/>
        <v>0</v>
      </c>
      <c r="EE406" s="149">
        <f t="shared" si="1070"/>
        <v>0</v>
      </c>
      <c r="EF406" s="149">
        <f t="shared" si="1070"/>
        <v>0</v>
      </c>
      <c r="EG406" s="149">
        <f t="shared" si="1070"/>
        <v>0</v>
      </c>
      <c r="EH406" s="149">
        <f t="shared" si="1070"/>
        <v>0</v>
      </c>
      <c r="EI406" s="149">
        <f t="shared" si="1070"/>
        <v>0</v>
      </c>
      <c r="EJ406" s="149">
        <f t="shared" si="1070"/>
        <v>0</v>
      </c>
      <c r="EK406" s="149">
        <f t="shared" si="1070"/>
        <v>0</v>
      </c>
      <c r="EL406" s="149">
        <f t="shared" si="1070"/>
        <v>0</v>
      </c>
      <c r="EM406" s="149">
        <f t="shared" si="1070"/>
        <v>0</v>
      </c>
      <c r="EN406" s="149">
        <f t="shared" si="1070"/>
        <v>0</v>
      </c>
      <c r="EO406" s="149">
        <f t="shared" si="1070"/>
        <v>0</v>
      </c>
      <c r="EP406" s="149">
        <f t="shared" si="1070"/>
        <v>0</v>
      </c>
      <c r="EQ406" s="149">
        <f t="shared" ref="EQ406:FB420" si="1081">AND(EQ$14&gt;=$E406,EQ$14&lt;=$F406)*$H406</f>
        <v>0</v>
      </c>
      <c r="ER406" s="149">
        <f t="shared" si="1081"/>
        <v>0</v>
      </c>
      <c r="ES406" s="149">
        <f t="shared" si="1081"/>
        <v>0</v>
      </c>
      <c r="ET406" s="149">
        <f t="shared" si="1081"/>
        <v>0</v>
      </c>
      <c r="EU406" s="149">
        <f t="shared" si="1081"/>
        <v>0</v>
      </c>
      <c r="EV406" s="149">
        <f t="shared" si="1081"/>
        <v>0</v>
      </c>
      <c r="EW406" s="149">
        <f t="shared" si="1081"/>
        <v>0</v>
      </c>
      <c r="EX406" s="149">
        <f t="shared" si="1081"/>
        <v>0</v>
      </c>
      <c r="EY406" s="149">
        <f t="shared" si="1081"/>
        <v>0</v>
      </c>
      <c r="EZ406" s="149">
        <f t="shared" si="1081"/>
        <v>0</v>
      </c>
      <c r="FA406" s="149">
        <f t="shared" si="1081"/>
        <v>0</v>
      </c>
      <c r="FB406" s="149">
        <f t="shared" si="1081"/>
        <v>0</v>
      </c>
    </row>
    <row r="407" spans="3:158" ht="11.25" hidden="1" customHeight="1" x14ac:dyDescent="0.2">
      <c r="C407" s="148">
        <f t="shared" si="1045"/>
        <v>50</v>
      </c>
      <c r="E407" s="198">
        <f t="shared" si="1046"/>
        <v>44895</v>
      </c>
      <c r="F407" s="151">
        <f t="shared" si="1063"/>
        <v>45473</v>
      </c>
      <c r="G407" s="149">
        <v>0</v>
      </c>
      <c r="H407" s="149">
        <f t="shared" si="1064"/>
        <v>0</v>
      </c>
      <c r="Q407" s="149">
        <f t="shared" si="1065"/>
        <v>0</v>
      </c>
      <c r="T407" s="149">
        <f t="shared" si="1044"/>
        <v>0</v>
      </c>
      <c r="U407" s="149">
        <f t="shared" si="1078"/>
        <v>0</v>
      </c>
      <c r="V407" s="149">
        <f t="shared" si="1078"/>
        <v>0</v>
      </c>
      <c r="W407" s="149">
        <f t="shared" si="1078"/>
        <v>0</v>
      </c>
      <c r="X407" s="149">
        <f t="shared" si="1078"/>
        <v>0</v>
      </c>
      <c r="Y407" s="149">
        <f t="shared" si="1078"/>
        <v>0</v>
      </c>
      <c r="Z407" s="149">
        <f t="shared" si="1078"/>
        <v>0</v>
      </c>
      <c r="AA407" s="149">
        <f t="shared" si="1078"/>
        <v>0</v>
      </c>
      <c r="AB407" s="149">
        <f t="shared" si="1078"/>
        <v>0</v>
      </c>
      <c r="AC407" s="149">
        <f t="shared" si="1078"/>
        <v>0</v>
      </c>
      <c r="AD407" s="149">
        <f t="shared" si="1078"/>
        <v>0</v>
      </c>
      <c r="AE407" s="149">
        <f t="shared" si="1078"/>
        <v>0</v>
      </c>
      <c r="AF407" s="149">
        <f t="shared" si="1078"/>
        <v>0</v>
      </c>
      <c r="AG407" s="149">
        <f t="shared" si="1078"/>
        <v>0</v>
      </c>
      <c r="AH407" s="149">
        <f t="shared" si="1078"/>
        <v>0</v>
      </c>
      <c r="AI407" s="149">
        <f t="shared" si="1078"/>
        <v>0</v>
      </c>
      <c r="AJ407" s="149">
        <f t="shared" si="1078"/>
        <v>0</v>
      </c>
      <c r="AK407" s="149">
        <f t="shared" si="1072"/>
        <v>0</v>
      </c>
      <c r="AL407" s="149">
        <f t="shared" si="1072"/>
        <v>0</v>
      </c>
      <c r="AM407" s="149">
        <f t="shared" si="1072"/>
        <v>0</v>
      </c>
      <c r="AN407" s="149">
        <f t="shared" si="1072"/>
        <v>0</v>
      </c>
      <c r="AO407" s="149">
        <f t="shared" si="1072"/>
        <v>0</v>
      </c>
      <c r="AP407" s="149">
        <f t="shared" si="1072"/>
        <v>0</v>
      </c>
      <c r="AQ407" s="149">
        <f t="shared" si="1072"/>
        <v>0</v>
      </c>
      <c r="AR407" s="149">
        <f t="shared" si="1072"/>
        <v>0</v>
      </c>
      <c r="AS407" s="149">
        <f t="shared" si="1072"/>
        <v>0</v>
      </c>
      <c r="AT407" s="149">
        <f t="shared" si="1072"/>
        <v>0</v>
      </c>
      <c r="AU407" s="149">
        <f t="shared" si="1072"/>
        <v>0</v>
      </c>
      <c r="AV407" s="149">
        <f t="shared" si="1072"/>
        <v>0</v>
      </c>
      <c r="AW407" s="149">
        <f t="shared" si="1072"/>
        <v>0</v>
      </c>
      <c r="AX407" s="149">
        <f t="shared" si="1072"/>
        <v>0</v>
      </c>
      <c r="AY407" s="149">
        <f t="shared" si="1072"/>
        <v>0</v>
      </c>
      <c r="AZ407" s="149">
        <f t="shared" si="1079"/>
        <v>0</v>
      </c>
      <c r="BA407" s="149">
        <f t="shared" si="1079"/>
        <v>0</v>
      </c>
      <c r="BB407" s="149">
        <f t="shared" si="1079"/>
        <v>0</v>
      </c>
      <c r="BC407" s="149">
        <f t="shared" si="1079"/>
        <v>0</v>
      </c>
      <c r="BD407" s="149">
        <f t="shared" si="1079"/>
        <v>0</v>
      </c>
      <c r="BE407" s="149">
        <f t="shared" si="1079"/>
        <v>0</v>
      </c>
      <c r="BF407" s="149">
        <f t="shared" si="1079"/>
        <v>0</v>
      </c>
      <c r="BG407" s="149">
        <f t="shared" si="1079"/>
        <v>0</v>
      </c>
      <c r="BH407" s="149">
        <f t="shared" si="1079"/>
        <v>0</v>
      </c>
      <c r="BI407" s="149">
        <f t="shared" si="1079"/>
        <v>0</v>
      </c>
      <c r="BJ407" s="149">
        <f t="shared" si="1079"/>
        <v>0</v>
      </c>
      <c r="BK407" s="149">
        <f t="shared" si="1079"/>
        <v>0</v>
      </c>
      <c r="BL407" s="149">
        <f t="shared" si="1079"/>
        <v>0</v>
      </c>
      <c r="BM407" s="149">
        <f t="shared" si="1079"/>
        <v>0</v>
      </c>
      <c r="BN407" s="149">
        <f t="shared" si="1079"/>
        <v>0</v>
      </c>
      <c r="BO407" s="149">
        <f t="shared" si="1073"/>
        <v>0</v>
      </c>
      <c r="BP407" s="149">
        <f t="shared" si="1073"/>
        <v>0</v>
      </c>
      <c r="BQ407" s="149">
        <f t="shared" si="1073"/>
        <v>0</v>
      </c>
      <c r="BR407" s="149">
        <f t="shared" si="1073"/>
        <v>0</v>
      </c>
      <c r="BS407" s="149">
        <f t="shared" si="1073"/>
        <v>0</v>
      </c>
      <c r="BT407" s="149">
        <f t="shared" si="1073"/>
        <v>0</v>
      </c>
      <c r="BU407" s="149">
        <f t="shared" si="1073"/>
        <v>0</v>
      </c>
      <c r="BV407" s="149">
        <f t="shared" si="1073"/>
        <v>0</v>
      </c>
      <c r="BW407" s="149">
        <f t="shared" si="1073"/>
        <v>0</v>
      </c>
      <c r="BX407" s="149">
        <f t="shared" si="1073"/>
        <v>0</v>
      </c>
      <c r="BY407" s="149">
        <f t="shared" si="1073"/>
        <v>0</v>
      </c>
      <c r="BZ407" s="149">
        <f t="shared" si="1073"/>
        <v>0</v>
      </c>
      <c r="CA407" s="149">
        <f t="shared" si="1073"/>
        <v>0</v>
      </c>
      <c r="CB407" s="149">
        <f t="shared" si="1073"/>
        <v>0</v>
      </c>
      <c r="CC407" s="149">
        <f t="shared" si="1073"/>
        <v>0</v>
      </c>
      <c r="CD407" s="149">
        <f t="shared" si="1073"/>
        <v>0</v>
      </c>
      <c r="CE407" s="149">
        <f t="shared" si="1074"/>
        <v>0</v>
      </c>
      <c r="CF407" s="149">
        <f t="shared" si="1074"/>
        <v>0</v>
      </c>
      <c r="CG407" s="149">
        <f t="shared" si="1074"/>
        <v>0</v>
      </c>
      <c r="CH407" s="149">
        <f t="shared" si="1074"/>
        <v>0</v>
      </c>
      <c r="CI407" s="149">
        <f t="shared" si="1074"/>
        <v>0</v>
      </c>
      <c r="CJ407" s="149">
        <f t="shared" si="1074"/>
        <v>0</v>
      </c>
      <c r="CK407" s="149">
        <f t="shared" si="1074"/>
        <v>0</v>
      </c>
      <c r="CL407" s="149">
        <f t="shared" si="1074"/>
        <v>0</v>
      </c>
      <c r="CM407" s="149">
        <f t="shared" si="1074"/>
        <v>0</v>
      </c>
      <c r="CN407" s="149">
        <f t="shared" si="1074"/>
        <v>0</v>
      </c>
      <c r="CO407" s="149">
        <f t="shared" si="1074"/>
        <v>0</v>
      </c>
      <c r="CP407" s="149">
        <f t="shared" si="1074"/>
        <v>0</v>
      </c>
      <c r="CQ407" s="149">
        <f t="shared" si="1074"/>
        <v>0</v>
      </c>
      <c r="CR407" s="149">
        <f t="shared" si="1074"/>
        <v>0</v>
      </c>
      <c r="CS407" s="149">
        <f t="shared" si="1074"/>
        <v>0</v>
      </c>
      <c r="CT407" s="149">
        <f t="shared" si="1074"/>
        <v>0</v>
      </c>
      <c r="CU407" s="149">
        <f t="shared" si="1080"/>
        <v>0</v>
      </c>
      <c r="CV407" s="149">
        <f t="shared" si="1080"/>
        <v>0</v>
      </c>
      <c r="CW407" s="149">
        <f t="shared" si="1080"/>
        <v>0</v>
      </c>
      <c r="CX407" s="149">
        <f t="shared" si="1080"/>
        <v>0</v>
      </c>
      <c r="CY407" s="149">
        <f t="shared" si="1080"/>
        <v>0</v>
      </c>
      <c r="CZ407" s="149">
        <f t="shared" si="1080"/>
        <v>0</v>
      </c>
      <c r="DA407" s="149">
        <f t="shared" si="1080"/>
        <v>0</v>
      </c>
      <c r="DB407" s="149">
        <f t="shared" si="1080"/>
        <v>0</v>
      </c>
      <c r="DC407" s="149">
        <f t="shared" si="1080"/>
        <v>0</v>
      </c>
      <c r="DD407" s="149">
        <f t="shared" si="1080"/>
        <v>0</v>
      </c>
      <c r="DE407" s="149">
        <f t="shared" si="1080"/>
        <v>0</v>
      </c>
      <c r="DF407" s="149">
        <f t="shared" si="1080"/>
        <v>0</v>
      </c>
      <c r="DG407" s="149">
        <f t="shared" si="1080"/>
        <v>0</v>
      </c>
      <c r="DH407" s="149">
        <f t="shared" si="1080"/>
        <v>0</v>
      </c>
      <c r="DI407" s="149">
        <f t="shared" si="1080"/>
        <v>0</v>
      </c>
      <c r="DJ407" s="149">
        <f t="shared" si="1080"/>
        <v>0</v>
      </c>
      <c r="DK407" s="149">
        <f t="shared" si="1076"/>
        <v>0</v>
      </c>
      <c r="DL407" s="149">
        <f t="shared" si="1076"/>
        <v>0</v>
      </c>
      <c r="DM407" s="149">
        <f t="shared" si="1076"/>
        <v>0</v>
      </c>
      <c r="DN407" s="149">
        <f t="shared" si="1076"/>
        <v>0</v>
      </c>
      <c r="DO407" s="149">
        <f t="shared" si="1076"/>
        <v>0</v>
      </c>
      <c r="DP407" s="149">
        <f t="shared" si="1076"/>
        <v>0</v>
      </c>
      <c r="DQ407" s="149">
        <f t="shared" si="1076"/>
        <v>0</v>
      </c>
      <c r="DR407" s="149">
        <f t="shared" si="1076"/>
        <v>0</v>
      </c>
      <c r="DS407" s="149">
        <f t="shared" si="1076"/>
        <v>0</v>
      </c>
      <c r="DT407" s="149">
        <f t="shared" si="1076"/>
        <v>0</v>
      </c>
      <c r="DU407" s="149">
        <f t="shared" si="1076"/>
        <v>0</v>
      </c>
      <c r="DV407" s="149">
        <f t="shared" si="1076"/>
        <v>0</v>
      </c>
      <c r="DW407" s="149">
        <f t="shared" si="1076"/>
        <v>0</v>
      </c>
      <c r="DX407" s="149">
        <f t="shared" si="1076"/>
        <v>0</v>
      </c>
      <c r="DY407" s="149">
        <f t="shared" si="1076"/>
        <v>0</v>
      </c>
      <c r="DZ407" s="149">
        <f t="shared" si="1076"/>
        <v>0</v>
      </c>
      <c r="EA407" s="149">
        <f t="shared" si="1070"/>
        <v>0</v>
      </c>
      <c r="EB407" s="149">
        <f t="shared" si="1070"/>
        <v>0</v>
      </c>
      <c r="EC407" s="149">
        <f t="shared" si="1070"/>
        <v>0</v>
      </c>
      <c r="ED407" s="149">
        <f t="shared" si="1070"/>
        <v>0</v>
      </c>
      <c r="EE407" s="149">
        <f t="shared" si="1070"/>
        <v>0</v>
      </c>
      <c r="EF407" s="149">
        <f t="shared" si="1070"/>
        <v>0</v>
      </c>
      <c r="EG407" s="149">
        <f t="shared" si="1070"/>
        <v>0</v>
      </c>
      <c r="EH407" s="149">
        <f t="shared" si="1070"/>
        <v>0</v>
      </c>
      <c r="EI407" s="149">
        <f t="shared" si="1070"/>
        <v>0</v>
      </c>
      <c r="EJ407" s="149">
        <f t="shared" si="1070"/>
        <v>0</v>
      </c>
      <c r="EK407" s="149">
        <f t="shared" si="1070"/>
        <v>0</v>
      </c>
      <c r="EL407" s="149">
        <f t="shared" si="1070"/>
        <v>0</v>
      </c>
      <c r="EM407" s="149">
        <f t="shared" si="1070"/>
        <v>0</v>
      </c>
      <c r="EN407" s="149">
        <f t="shared" si="1070"/>
        <v>0</v>
      </c>
      <c r="EO407" s="149">
        <f t="shared" si="1070"/>
        <v>0</v>
      </c>
      <c r="EP407" s="149">
        <f t="shared" si="1070"/>
        <v>0</v>
      </c>
      <c r="EQ407" s="149">
        <f t="shared" si="1081"/>
        <v>0</v>
      </c>
      <c r="ER407" s="149">
        <f t="shared" si="1081"/>
        <v>0</v>
      </c>
      <c r="ES407" s="149">
        <f t="shared" si="1081"/>
        <v>0</v>
      </c>
      <c r="ET407" s="149">
        <f t="shared" si="1081"/>
        <v>0</v>
      </c>
      <c r="EU407" s="149">
        <f t="shared" si="1081"/>
        <v>0</v>
      </c>
      <c r="EV407" s="149">
        <f t="shared" si="1081"/>
        <v>0</v>
      </c>
      <c r="EW407" s="149">
        <f t="shared" si="1081"/>
        <v>0</v>
      </c>
      <c r="EX407" s="149">
        <f t="shared" si="1081"/>
        <v>0</v>
      </c>
      <c r="EY407" s="149">
        <f t="shared" si="1081"/>
        <v>0</v>
      </c>
      <c r="EZ407" s="149">
        <f t="shared" si="1081"/>
        <v>0</v>
      </c>
      <c r="FA407" s="149">
        <f t="shared" si="1081"/>
        <v>0</v>
      </c>
      <c r="FB407" s="149">
        <f t="shared" si="1081"/>
        <v>0</v>
      </c>
    </row>
    <row r="408" spans="3:158" ht="11.25" hidden="1" customHeight="1" x14ac:dyDescent="0.2">
      <c r="C408" s="148">
        <f t="shared" si="1045"/>
        <v>51</v>
      </c>
      <c r="E408" s="198">
        <f t="shared" si="1046"/>
        <v>44926</v>
      </c>
      <c r="F408" s="151">
        <f t="shared" si="1063"/>
        <v>45504</v>
      </c>
      <c r="G408" s="149">
        <v>0</v>
      </c>
      <c r="H408" s="149">
        <f t="shared" si="1064"/>
        <v>0</v>
      </c>
      <c r="Q408" s="149">
        <f t="shared" si="1065"/>
        <v>0</v>
      </c>
      <c r="T408" s="149">
        <f t="shared" si="1044"/>
        <v>0</v>
      </c>
      <c r="U408" s="149">
        <f t="shared" si="1078"/>
        <v>0</v>
      </c>
      <c r="V408" s="149">
        <f t="shared" si="1078"/>
        <v>0</v>
      </c>
      <c r="W408" s="149">
        <f t="shared" si="1078"/>
        <v>0</v>
      </c>
      <c r="X408" s="149">
        <f t="shared" si="1078"/>
        <v>0</v>
      </c>
      <c r="Y408" s="149">
        <f t="shared" si="1078"/>
        <v>0</v>
      </c>
      <c r="Z408" s="149">
        <f t="shared" si="1078"/>
        <v>0</v>
      </c>
      <c r="AA408" s="149">
        <f t="shared" si="1078"/>
        <v>0</v>
      </c>
      <c r="AB408" s="149">
        <f t="shared" si="1078"/>
        <v>0</v>
      </c>
      <c r="AC408" s="149">
        <f t="shared" si="1078"/>
        <v>0</v>
      </c>
      <c r="AD408" s="149">
        <f t="shared" si="1078"/>
        <v>0</v>
      </c>
      <c r="AE408" s="149">
        <f t="shared" si="1078"/>
        <v>0</v>
      </c>
      <c r="AF408" s="149">
        <f t="shared" si="1078"/>
        <v>0</v>
      </c>
      <c r="AG408" s="149">
        <f t="shared" si="1078"/>
        <v>0</v>
      </c>
      <c r="AH408" s="149">
        <f t="shared" si="1078"/>
        <v>0</v>
      </c>
      <c r="AI408" s="149">
        <f t="shared" si="1078"/>
        <v>0</v>
      </c>
      <c r="AJ408" s="149">
        <f t="shared" si="1078"/>
        <v>0</v>
      </c>
      <c r="AK408" s="149">
        <f t="shared" si="1072"/>
        <v>0</v>
      </c>
      <c r="AL408" s="149">
        <f t="shared" si="1072"/>
        <v>0</v>
      </c>
      <c r="AM408" s="149">
        <f t="shared" si="1072"/>
        <v>0</v>
      </c>
      <c r="AN408" s="149">
        <f t="shared" si="1072"/>
        <v>0</v>
      </c>
      <c r="AO408" s="149">
        <f t="shared" si="1072"/>
        <v>0</v>
      </c>
      <c r="AP408" s="149">
        <f t="shared" si="1072"/>
        <v>0</v>
      </c>
      <c r="AQ408" s="149">
        <f t="shared" si="1072"/>
        <v>0</v>
      </c>
      <c r="AR408" s="149">
        <f t="shared" si="1072"/>
        <v>0</v>
      </c>
      <c r="AS408" s="149">
        <f t="shared" si="1072"/>
        <v>0</v>
      </c>
      <c r="AT408" s="149">
        <f t="shared" si="1072"/>
        <v>0</v>
      </c>
      <c r="AU408" s="149">
        <f t="shared" si="1072"/>
        <v>0</v>
      </c>
      <c r="AV408" s="149">
        <f t="shared" si="1072"/>
        <v>0</v>
      </c>
      <c r="AW408" s="149">
        <f t="shared" si="1072"/>
        <v>0</v>
      </c>
      <c r="AX408" s="149">
        <f t="shared" si="1072"/>
        <v>0</v>
      </c>
      <c r="AY408" s="149">
        <f t="shared" si="1072"/>
        <v>0</v>
      </c>
      <c r="AZ408" s="149">
        <f t="shared" si="1079"/>
        <v>0</v>
      </c>
      <c r="BA408" s="149">
        <f t="shared" si="1079"/>
        <v>0</v>
      </c>
      <c r="BB408" s="149">
        <f t="shared" si="1079"/>
        <v>0</v>
      </c>
      <c r="BC408" s="149">
        <f t="shared" si="1079"/>
        <v>0</v>
      </c>
      <c r="BD408" s="149">
        <f t="shared" si="1079"/>
        <v>0</v>
      </c>
      <c r="BE408" s="149">
        <f t="shared" si="1079"/>
        <v>0</v>
      </c>
      <c r="BF408" s="149">
        <f t="shared" si="1079"/>
        <v>0</v>
      </c>
      <c r="BG408" s="149">
        <f t="shared" si="1079"/>
        <v>0</v>
      </c>
      <c r="BH408" s="149">
        <f t="shared" si="1079"/>
        <v>0</v>
      </c>
      <c r="BI408" s="149">
        <f t="shared" si="1079"/>
        <v>0</v>
      </c>
      <c r="BJ408" s="149">
        <f t="shared" si="1079"/>
        <v>0</v>
      </c>
      <c r="BK408" s="149">
        <f t="shared" si="1079"/>
        <v>0</v>
      </c>
      <c r="BL408" s="149">
        <f t="shared" si="1079"/>
        <v>0</v>
      </c>
      <c r="BM408" s="149">
        <f t="shared" si="1079"/>
        <v>0</v>
      </c>
      <c r="BN408" s="149">
        <f t="shared" si="1079"/>
        <v>0</v>
      </c>
      <c r="BO408" s="149">
        <f t="shared" si="1073"/>
        <v>0</v>
      </c>
      <c r="BP408" s="149">
        <f t="shared" si="1073"/>
        <v>0</v>
      </c>
      <c r="BQ408" s="149">
        <f t="shared" si="1073"/>
        <v>0</v>
      </c>
      <c r="BR408" s="149">
        <f t="shared" si="1073"/>
        <v>0</v>
      </c>
      <c r="BS408" s="149">
        <f t="shared" si="1073"/>
        <v>0</v>
      </c>
      <c r="BT408" s="149">
        <f t="shared" si="1073"/>
        <v>0</v>
      </c>
      <c r="BU408" s="149">
        <f t="shared" si="1073"/>
        <v>0</v>
      </c>
      <c r="BV408" s="149">
        <f t="shared" si="1073"/>
        <v>0</v>
      </c>
      <c r="BW408" s="149">
        <f t="shared" si="1073"/>
        <v>0</v>
      </c>
      <c r="BX408" s="149">
        <f t="shared" si="1073"/>
        <v>0</v>
      </c>
      <c r="BY408" s="149">
        <f t="shared" si="1073"/>
        <v>0</v>
      </c>
      <c r="BZ408" s="149">
        <f t="shared" si="1073"/>
        <v>0</v>
      </c>
      <c r="CA408" s="149">
        <f t="shared" si="1073"/>
        <v>0</v>
      </c>
      <c r="CB408" s="149">
        <f t="shared" si="1073"/>
        <v>0</v>
      </c>
      <c r="CC408" s="149">
        <f t="shared" si="1073"/>
        <v>0</v>
      </c>
      <c r="CD408" s="149">
        <f t="shared" si="1073"/>
        <v>0</v>
      </c>
      <c r="CE408" s="149">
        <f t="shared" si="1074"/>
        <v>0</v>
      </c>
      <c r="CF408" s="149">
        <f t="shared" si="1074"/>
        <v>0</v>
      </c>
      <c r="CG408" s="149">
        <f t="shared" si="1074"/>
        <v>0</v>
      </c>
      <c r="CH408" s="149">
        <f t="shared" si="1074"/>
        <v>0</v>
      </c>
      <c r="CI408" s="149">
        <f t="shared" si="1074"/>
        <v>0</v>
      </c>
      <c r="CJ408" s="149">
        <f t="shared" si="1074"/>
        <v>0</v>
      </c>
      <c r="CK408" s="149">
        <f t="shared" si="1074"/>
        <v>0</v>
      </c>
      <c r="CL408" s="149">
        <f t="shared" si="1074"/>
        <v>0</v>
      </c>
      <c r="CM408" s="149">
        <f t="shared" si="1074"/>
        <v>0</v>
      </c>
      <c r="CN408" s="149">
        <f t="shared" si="1074"/>
        <v>0</v>
      </c>
      <c r="CO408" s="149">
        <f t="shared" si="1074"/>
        <v>0</v>
      </c>
      <c r="CP408" s="149">
        <f t="shared" si="1074"/>
        <v>0</v>
      </c>
      <c r="CQ408" s="149">
        <f t="shared" si="1074"/>
        <v>0</v>
      </c>
      <c r="CR408" s="149">
        <f t="shared" si="1074"/>
        <v>0</v>
      </c>
      <c r="CS408" s="149">
        <f t="shared" si="1074"/>
        <v>0</v>
      </c>
      <c r="CT408" s="149">
        <f t="shared" si="1074"/>
        <v>0</v>
      </c>
      <c r="CU408" s="149">
        <f t="shared" si="1080"/>
        <v>0</v>
      </c>
      <c r="CV408" s="149">
        <f t="shared" si="1080"/>
        <v>0</v>
      </c>
      <c r="CW408" s="149">
        <f t="shared" si="1080"/>
        <v>0</v>
      </c>
      <c r="CX408" s="149">
        <f t="shared" si="1080"/>
        <v>0</v>
      </c>
      <c r="CY408" s="149">
        <f t="shared" si="1080"/>
        <v>0</v>
      </c>
      <c r="CZ408" s="149">
        <f t="shared" si="1080"/>
        <v>0</v>
      </c>
      <c r="DA408" s="149">
        <f t="shared" si="1080"/>
        <v>0</v>
      </c>
      <c r="DB408" s="149">
        <f t="shared" si="1080"/>
        <v>0</v>
      </c>
      <c r="DC408" s="149">
        <f t="shared" si="1080"/>
        <v>0</v>
      </c>
      <c r="DD408" s="149">
        <f t="shared" si="1080"/>
        <v>0</v>
      </c>
      <c r="DE408" s="149">
        <f t="shared" si="1080"/>
        <v>0</v>
      </c>
      <c r="DF408" s="149">
        <f t="shared" si="1080"/>
        <v>0</v>
      </c>
      <c r="DG408" s="149">
        <f t="shared" si="1080"/>
        <v>0</v>
      </c>
      <c r="DH408" s="149">
        <f t="shared" si="1080"/>
        <v>0</v>
      </c>
      <c r="DI408" s="149">
        <f t="shared" si="1080"/>
        <v>0</v>
      </c>
      <c r="DJ408" s="149">
        <f t="shared" si="1080"/>
        <v>0</v>
      </c>
      <c r="DK408" s="149">
        <f t="shared" si="1076"/>
        <v>0</v>
      </c>
      <c r="DL408" s="149">
        <f t="shared" si="1076"/>
        <v>0</v>
      </c>
      <c r="DM408" s="149">
        <f t="shared" si="1076"/>
        <v>0</v>
      </c>
      <c r="DN408" s="149">
        <f t="shared" si="1076"/>
        <v>0</v>
      </c>
      <c r="DO408" s="149">
        <f t="shared" si="1076"/>
        <v>0</v>
      </c>
      <c r="DP408" s="149">
        <f t="shared" si="1076"/>
        <v>0</v>
      </c>
      <c r="DQ408" s="149">
        <f t="shared" si="1076"/>
        <v>0</v>
      </c>
      <c r="DR408" s="149">
        <f t="shared" si="1076"/>
        <v>0</v>
      </c>
      <c r="DS408" s="149">
        <f t="shared" si="1076"/>
        <v>0</v>
      </c>
      <c r="DT408" s="149">
        <f t="shared" si="1076"/>
        <v>0</v>
      </c>
      <c r="DU408" s="149">
        <f t="shared" si="1076"/>
        <v>0</v>
      </c>
      <c r="DV408" s="149">
        <f t="shared" si="1076"/>
        <v>0</v>
      </c>
      <c r="DW408" s="149">
        <f t="shared" si="1076"/>
        <v>0</v>
      </c>
      <c r="DX408" s="149">
        <f t="shared" si="1076"/>
        <v>0</v>
      </c>
      <c r="DY408" s="149">
        <f t="shared" si="1076"/>
        <v>0</v>
      </c>
      <c r="DZ408" s="149">
        <f t="shared" si="1076"/>
        <v>0</v>
      </c>
      <c r="EA408" s="149">
        <f t="shared" si="1070"/>
        <v>0</v>
      </c>
      <c r="EB408" s="149">
        <f t="shared" si="1070"/>
        <v>0</v>
      </c>
      <c r="EC408" s="149">
        <f t="shared" si="1070"/>
        <v>0</v>
      </c>
      <c r="ED408" s="149">
        <f t="shared" si="1070"/>
        <v>0</v>
      </c>
      <c r="EE408" s="149">
        <f t="shared" si="1070"/>
        <v>0</v>
      </c>
      <c r="EF408" s="149">
        <f t="shared" si="1070"/>
        <v>0</v>
      </c>
      <c r="EG408" s="149">
        <f t="shared" si="1070"/>
        <v>0</v>
      </c>
      <c r="EH408" s="149">
        <f t="shared" si="1070"/>
        <v>0</v>
      </c>
      <c r="EI408" s="149">
        <f t="shared" si="1070"/>
        <v>0</v>
      </c>
      <c r="EJ408" s="149">
        <f t="shared" si="1070"/>
        <v>0</v>
      </c>
      <c r="EK408" s="149">
        <f t="shared" si="1070"/>
        <v>0</v>
      </c>
      <c r="EL408" s="149">
        <f t="shared" si="1070"/>
        <v>0</v>
      </c>
      <c r="EM408" s="149">
        <f t="shared" si="1070"/>
        <v>0</v>
      </c>
      <c r="EN408" s="149">
        <f t="shared" si="1070"/>
        <v>0</v>
      </c>
      <c r="EO408" s="149">
        <f t="shared" si="1070"/>
        <v>0</v>
      </c>
      <c r="EP408" s="149">
        <f t="shared" si="1070"/>
        <v>0</v>
      </c>
      <c r="EQ408" s="149">
        <f t="shared" si="1081"/>
        <v>0</v>
      </c>
      <c r="ER408" s="149">
        <f t="shared" si="1081"/>
        <v>0</v>
      </c>
      <c r="ES408" s="149">
        <f t="shared" si="1081"/>
        <v>0</v>
      </c>
      <c r="ET408" s="149">
        <f t="shared" si="1081"/>
        <v>0</v>
      </c>
      <c r="EU408" s="149">
        <f t="shared" si="1081"/>
        <v>0</v>
      </c>
      <c r="EV408" s="149">
        <f t="shared" si="1081"/>
        <v>0</v>
      </c>
      <c r="EW408" s="149">
        <f t="shared" si="1081"/>
        <v>0</v>
      </c>
      <c r="EX408" s="149">
        <f t="shared" si="1081"/>
        <v>0</v>
      </c>
      <c r="EY408" s="149">
        <f t="shared" si="1081"/>
        <v>0</v>
      </c>
      <c r="EZ408" s="149">
        <f t="shared" si="1081"/>
        <v>0</v>
      </c>
      <c r="FA408" s="149">
        <f t="shared" si="1081"/>
        <v>0</v>
      </c>
      <c r="FB408" s="149">
        <f t="shared" si="1081"/>
        <v>0</v>
      </c>
    </row>
    <row r="409" spans="3:158" ht="11.25" hidden="1" customHeight="1" x14ac:dyDescent="0.2">
      <c r="C409" s="148">
        <f t="shared" si="1045"/>
        <v>52</v>
      </c>
      <c r="E409" s="198">
        <f t="shared" si="1046"/>
        <v>44957</v>
      </c>
      <c r="F409" s="151">
        <f t="shared" si="1063"/>
        <v>45535</v>
      </c>
      <c r="G409" s="149">
        <v>0</v>
      </c>
      <c r="H409" s="149">
        <f t="shared" si="1064"/>
        <v>0</v>
      </c>
      <c r="Q409" s="149">
        <f t="shared" si="1065"/>
        <v>0</v>
      </c>
      <c r="T409" s="149">
        <f t="shared" si="1044"/>
        <v>0</v>
      </c>
      <c r="U409" s="149">
        <f t="shared" si="1078"/>
        <v>0</v>
      </c>
      <c r="V409" s="149">
        <f t="shared" si="1078"/>
        <v>0</v>
      </c>
      <c r="W409" s="149">
        <f t="shared" si="1078"/>
        <v>0</v>
      </c>
      <c r="X409" s="149">
        <f t="shared" si="1078"/>
        <v>0</v>
      </c>
      <c r="Y409" s="149">
        <f t="shared" si="1078"/>
        <v>0</v>
      </c>
      <c r="Z409" s="149">
        <f t="shared" si="1078"/>
        <v>0</v>
      </c>
      <c r="AA409" s="149">
        <f t="shared" si="1078"/>
        <v>0</v>
      </c>
      <c r="AB409" s="149">
        <f t="shared" si="1078"/>
        <v>0</v>
      </c>
      <c r="AC409" s="149">
        <f t="shared" si="1078"/>
        <v>0</v>
      </c>
      <c r="AD409" s="149">
        <f t="shared" si="1078"/>
        <v>0</v>
      </c>
      <c r="AE409" s="149">
        <f t="shared" si="1078"/>
        <v>0</v>
      </c>
      <c r="AF409" s="149">
        <f t="shared" si="1078"/>
        <v>0</v>
      </c>
      <c r="AG409" s="149">
        <f t="shared" si="1078"/>
        <v>0</v>
      </c>
      <c r="AH409" s="149">
        <f t="shared" si="1078"/>
        <v>0</v>
      </c>
      <c r="AI409" s="149">
        <f t="shared" si="1078"/>
        <v>0</v>
      </c>
      <c r="AJ409" s="149">
        <f t="shared" si="1078"/>
        <v>0</v>
      </c>
      <c r="AK409" s="149">
        <f t="shared" si="1072"/>
        <v>0</v>
      </c>
      <c r="AL409" s="149">
        <f t="shared" si="1072"/>
        <v>0</v>
      </c>
      <c r="AM409" s="149">
        <f t="shared" si="1072"/>
        <v>0</v>
      </c>
      <c r="AN409" s="149">
        <f t="shared" si="1072"/>
        <v>0</v>
      </c>
      <c r="AO409" s="149">
        <f t="shared" si="1072"/>
        <v>0</v>
      </c>
      <c r="AP409" s="149">
        <f t="shared" si="1072"/>
        <v>0</v>
      </c>
      <c r="AQ409" s="149">
        <f t="shared" si="1072"/>
        <v>0</v>
      </c>
      <c r="AR409" s="149">
        <f t="shared" si="1072"/>
        <v>0</v>
      </c>
      <c r="AS409" s="149">
        <f t="shared" si="1072"/>
        <v>0</v>
      </c>
      <c r="AT409" s="149">
        <f t="shared" si="1072"/>
        <v>0</v>
      </c>
      <c r="AU409" s="149">
        <f t="shared" si="1072"/>
        <v>0</v>
      </c>
      <c r="AV409" s="149">
        <f t="shared" si="1072"/>
        <v>0</v>
      </c>
      <c r="AW409" s="149">
        <f t="shared" si="1072"/>
        <v>0</v>
      </c>
      <c r="AX409" s="149">
        <f t="shared" si="1072"/>
        <v>0</v>
      </c>
      <c r="AY409" s="149">
        <f t="shared" si="1072"/>
        <v>0</v>
      </c>
      <c r="AZ409" s="149">
        <f t="shared" si="1079"/>
        <v>0</v>
      </c>
      <c r="BA409" s="149">
        <f t="shared" si="1079"/>
        <v>0</v>
      </c>
      <c r="BB409" s="149">
        <f t="shared" si="1079"/>
        <v>0</v>
      </c>
      <c r="BC409" s="149">
        <f t="shared" si="1079"/>
        <v>0</v>
      </c>
      <c r="BD409" s="149">
        <f t="shared" si="1079"/>
        <v>0</v>
      </c>
      <c r="BE409" s="149">
        <f t="shared" si="1079"/>
        <v>0</v>
      </c>
      <c r="BF409" s="149">
        <f t="shared" si="1079"/>
        <v>0</v>
      </c>
      <c r="BG409" s="149">
        <f t="shared" si="1079"/>
        <v>0</v>
      </c>
      <c r="BH409" s="149">
        <f t="shared" si="1079"/>
        <v>0</v>
      </c>
      <c r="BI409" s="149">
        <f t="shared" si="1079"/>
        <v>0</v>
      </c>
      <c r="BJ409" s="149">
        <f t="shared" si="1079"/>
        <v>0</v>
      </c>
      <c r="BK409" s="149">
        <f t="shared" si="1079"/>
        <v>0</v>
      </c>
      <c r="BL409" s="149">
        <f t="shared" si="1079"/>
        <v>0</v>
      </c>
      <c r="BM409" s="149">
        <f t="shared" si="1079"/>
        <v>0</v>
      </c>
      <c r="BN409" s="149">
        <f t="shared" si="1079"/>
        <v>0</v>
      </c>
      <c r="BO409" s="149">
        <f t="shared" si="1073"/>
        <v>0</v>
      </c>
      <c r="BP409" s="149">
        <f t="shared" si="1073"/>
        <v>0</v>
      </c>
      <c r="BQ409" s="149">
        <f t="shared" si="1073"/>
        <v>0</v>
      </c>
      <c r="BR409" s="149">
        <f t="shared" si="1073"/>
        <v>0</v>
      </c>
      <c r="BS409" s="149">
        <f t="shared" si="1073"/>
        <v>0</v>
      </c>
      <c r="BT409" s="149">
        <f t="shared" si="1073"/>
        <v>0</v>
      </c>
      <c r="BU409" s="149">
        <f t="shared" si="1073"/>
        <v>0</v>
      </c>
      <c r="BV409" s="149">
        <f t="shared" si="1073"/>
        <v>0</v>
      </c>
      <c r="BW409" s="149">
        <f t="shared" si="1073"/>
        <v>0</v>
      </c>
      <c r="BX409" s="149">
        <f t="shared" si="1073"/>
        <v>0</v>
      </c>
      <c r="BY409" s="149">
        <f t="shared" si="1073"/>
        <v>0</v>
      </c>
      <c r="BZ409" s="149">
        <f t="shared" si="1073"/>
        <v>0</v>
      </c>
      <c r="CA409" s="149">
        <f t="shared" si="1073"/>
        <v>0</v>
      </c>
      <c r="CB409" s="149">
        <f t="shared" si="1073"/>
        <v>0</v>
      </c>
      <c r="CC409" s="149">
        <f t="shared" si="1073"/>
        <v>0</v>
      </c>
      <c r="CD409" s="149">
        <f t="shared" si="1073"/>
        <v>0</v>
      </c>
      <c r="CE409" s="149">
        <f t="shared" si="1074"/>
        <v>0</v>
      </c>
      <c r="CF409" s="149">
        <f t="shared" si="1074"/>
        <v>0</v>
      </c>
      <c r="CG409" s="149">
        <f t="shared" si="1074"/>
        <v>0</v>
      </c>
      <c r="CH409" s="149">
        <f t="shared" si="1074"/>
        <v>0</v>
      </c>
      <c r="CI409" s="149">
        <f t="shared" si="1074"/>
        <v>0</v>
      </c>
      <c r="CJ409" s="149">
        <f t="shared" si="1074"/>
        <v>0</v>
      </c>
      <c r="CK409" s="149">
        <f t="shared" si="1074"/>
        <v>0</v>
      </c>
      <c r="CL409" s="149">
        <f t="shared" si="1074"/>
        <v>0</v>
      </c>
      <c r="CM409" s="149">
        <f t="shared" si="1074"/>
        <v>0</v>
      </c>
      <c r="CN409" s="149">
        <f t="shared" si="1074"/>
        <v>0</v>
      </c>
      <c r="CO409" s="149">
        <f t="shared" si="1074"/>
        <v>0</v>
      </c>
      <c r="CP409" s="149">
        <f t="shared" si="1074"/>
        <v>0</v>
      </c>
      <c r="CQ409" s="149">
        <f t="shared" si="1074"/>
        <v>0</v>
      </c>
      <c r="CR409" s="149">
        <f t="shared" si="1074"/>
        <v>0</v>
      </c>
      <c r="CS409" s="149">
        <f t="shared" si="1074"/>
        <v>0</v>
      </c>
      <c r="CT409" s="149">
        <f t="shared" si="1074"/>
        <v>0</v>
      </c>
      <c r="CU409" s="149">
        <f t="shared" si="1080"/>
        <v>0</v>
      </c>
      <c r="CV409" s="149">
        <f t="shared" si="1080"/>
        <v>0</v>
      </c>
      <c r="CW409" s="149">
        <f t="shared" si="1080"/>
        <v>0</v>
      </c>
      <c r="CX409" s="149">
        <f t="shared" si="1080"/>
        <v>0</v>
      </c>
      <c r="CY409" s="149">
        <f t="shared" si="1080"/>
        <v>0</v>
      </c>
      <c r="CZ409" s="149">
        <f t="shared" si="1080"/>
        <v>0</v>
      </c>
      <c r="DA409" s="149">
        <f t="shared" si="1080"/>
        <v>0</v>
      </c>
      <c r="DB409" s="149">
        <f t="shared" si="1080"/>
        <v>0</v>
      </c>
      <c r="DC409" s="149">
        <f t="shared" si="1080"/>
        <v>0</v>
      </c>
      <c r="DD409" s="149">
        <f t="shared" si="1080"/>
        <v>0</v>
      </c>
      <c r="DE409" s="149">
        <f t="shared" si="1080"/>
        <v>0</v>
      </c>
      <c r="DF409" s="149">
        <f t="shared" si="1080"/>
        <v>0</v>
      </c>
      <c r="DG409" s="149">
        <f t="shared" si="1080"/>
        <v>0</v>
      </c>
      <c r="DH409" s="149">
        <f t="shared" si="1080"/>
        <v>0</v>
      </c>
      <c r="DI409" s="149">
        <f t="shared" si="1080"/>
        <v>0</v>
      </c>
      <c r="DJ409" s="149">
        <f t="shared" si="1080"/>
        <v>0</v>
      </c>
      <c r="DK409" s="149">
        <f t="shared" si="1076"/>
        <v>0</v>
      </c>
      <c r="DL409" s="149">
        <f t="shared" si="1076"/>
        <v>0</v>
      </c>
      <c r="DM409" s="149">
        <f t="shared" si="1076"/>
        <v>0</v>
      </c>
      <c r="DN409" s="149">
        <f t="shared" si="1076"/>
        <v>0</v>
      </c>
      <c r="DO409" s="149">
        <f t="shared" si="1076"/>
        <v>0</v>
      </c>
      <c r="DP409" s="149">
        <f t="shared" si="1076"/>
        <v>0</v>
      </c>
      <c r="DQ409" s="149">
        <f t="shared" si="1076"/>
        <v>0</v>
      </c>
      <c r="DR409" s="149">
        <f t="shared" si="1076"/>
        <v>0</v>
      </c>
      <c r="DS409" s="149">
        <f t="shared" si="1076"/>
        <v>0</v>
      </c>
      <c r="DT409" s="149">
        <f t="shared" si="1076"/>
        <v>0</v>
      </c>
      <c r="DU409" s="149">
        <f t="shared" si="1076"/>
        <v>0</v>
      </c>
      <c r="DV409" s="149">
        <f t="shared" si="1076"/>
        <v>0</v>
      </c>
      <c r="DW409" s="149">
        <f t="shared" si="1076"/>
        <v>0</v>
      </c>
      <c r="DX409" s="149">
        <f t="shared" si="1076"/>
        <v>0</v>
      </c>
      <c r="DY409" s="149">
        <f t="shared" si="1076"/>
        <v>0</v>
      </c>
      <c r="DZ409" s="149">
        <f t="shared" si="1076"/>
        <v>0</v>
      </c>
      <c r="EA409" s="149">
        <f t="shared" si="1070"/>
        <v>0</v>
      </c>
      <c r="EB409" s="149">
        <f t="shared" si="1070"/>
        <v>0</v>
      </c>
      <c r="EC409" s="149">
        <f t="shared" si="1070"/>
        <v>0</v>
      </c>
      <c r="ED409" s="149">
        <f t="shared" si="1070"/>
        <v>0</v>
      </c>
      <c r="EE409" s="149">
        <f t="shared" si="1070"/>
        <v>0</v>
      </c>
      <c r="EF409" s="149">
        <f t="shared" si="1070"/>
        <v>0</v>
      </c>
      <c r="EG409" s="149">
        <f t="shared" si="1070"/>
        <v>0</v>
      </c>
      <c r="EH409" s="149">
        <f t="shared" si="1070"/>
        <v>0</v>
      </c>
      <c r="EI409" s="149">
        <f t="shared" si="1070"/>
        <v>0</v>
      </c>
      <c r="EJ409" s="149">
        <f t="shared" si="1070"/>
        <v>0</v>
      </c>
      <c r="EK409" s="149">
        <f t="shared" si="1070"/>
        <v>0</v>
      </c>
      <c r="EL409" s="149">
        <f t="shared" si="1070"/>
        <v>0</v>
      </c>
      <c r="EM409" s="149">
        <f t="shared" si="1070"/>
        <v>0</v>
      </c>
      <c r="EN409" s="149">
        <f t="shared" si="1070"/>
        <v>0</v>
      </c>
      <c r="EO409" s="149">
        <f t="shared" si="1070"/>
        <v>0</v>
      </c>
      <c r="EP409" s="149">
        <f t="shared" si="1070"/>
        <v>0</v>
      </c>
      <c r="EQ409" s="149">
        <f t="shared" si="1081"/>
        <v>0</v>
      </c>
      <c r="ER409" s="149">
        <f t="shared" si="1081"/>
        <v>0</v>
      </c>
      <c r="ES409" s="149">
        <f t="shared" si="1081"/>
        <v>0</v>
      </c>
      <c r="ET409" s="149">
        <f t="shared" si="1081"/>
        <v>0</v>
      </c>
      <c r="EU409" s="149">
        <f t="shared" si="1081"/>
        <v>0</v>
      </c>
      <c r="EV409" s="149">
        <f t="shared" si="1081"/>
        <v>0</v>
      </c>
      <c r="EW409" s="149">
        <f t="shared" si="1081"/>
        <v>0</v>
      </c>
      <c r="EX409" s="149">
        <f t="shared" si="1081"/>
        <v>0</v>
      </c>
      <c r="EY409" s="149">
        <f t="shared" si="1081"/>
        <v>0</v>
      </c>
      <c r="EZ409" s="149">
        <f t="shared" si="1081"/>
        <v>0</v>
      </c>
      <c r="FA409" s="149">
        <f t="shared" si="1081"/>
        <v>0</v>
      </c>
      <c r="FB409" s="149">
        <f t="shared" si="1081"/>
        <v>0</v>
      </c>
    </row>
    <row r="410" spans="3:158" ht="11.25" hidden="1" customHeight="1" x14ac:dyDescent="0.2">
      <c r="C410" s="148">
        <f t="shared" si="1045"/>
        <v>53</v>
      </c>
      <c r="E410" s="198">
        <f t="shared" si="1046"/>
        <v>44985</v>
      </c>
      <c r="F410" s="151">
        <f t="shared" si="1063"/>
        <v>45565</v>
      </c>
      <c r="G410" s="149">
        <v>0</v>
      </c>
      <c r="H410" s="149">
        <f t="shared" si="1064"/>
        <v>0</v>
      </c>
      <c r="Q410" s="149">
        <f t="shared" si="1065"/>
        <v>0</v>
      </c>
      <c r="T410" s="149">
        <f t="shared" si="1044"/>
        <v>0</v>
      </c>
      <c r="U410" s="149">
        <f t="shared" si="1078"/>
        <v>0</v>
      </c>
      <c r="V410" s="149">
        <f t="shared" si="1078"/>
        <v>0</v>
      </c>
      <c r="W410" s="149">
        <f t="shared" si="1078"/>
        <v>0</v>
      </c>
      <c r="X410" s="149">
        <f t="shared" si="1078"/>
        <v>0</v>
      </c>
      <c r="Y410" s="149">
        <f t="shared" si="1078"/>
        <v>0</v>
      </c>
      <c r="Z410" s="149">
        <f t="shared" si="1078"/>
        <v>0</v>
      </c>
      <c r="AA410" s="149">
        <f t="shared" si="1078"/>
        <v>0</v>
      </c>
      <c r="AB410" s="149">
        <f t="shared" si="1078"/>
        <v>0</v>
      </c>
      <c r="AC410" s="149">
        <f t="shared" si="1078"/>
        <v>0</v>
      </c>
      <c r="AD410" s="149">
        <f t="shared" si="1078"/>
        <v>0</v>
      </c>
      <c r="AE410" s="149">
        <f t="shared" si="1078"/>
        <v>0</v>
      </c>
      <c r="AF410" s="149">
        <f t="shared" si="1078"/>
        <v>0</v>
      </c>
      <c r="AG410" s="149">
        <f t="shared" si="1078"/>
        <v>0</v>
      </c>
      <c r="AH410" s="149">
        <f t="shared" si="1078"/>
        <v>0</v>
      </c>
      <c r="AI410" s="149">
        <f t="shared" si="1078"/>
        <v>0</v>
      </c>
      <c r="AJ410" s="149">
        <f t="shared" si="1078"/>
        <v>0</v>
      </c>
      <c r="AK410" s="149">
        <f t="shared" si="1072"/>
        <v>0</v>
      </c>
      <c r="AL410" s="149">
        <f t="shared" si="1072"/>
        <v>0</v>
      </c>
      <c r="AM410" s="149">
        <f t="shared" si="1072"/>
        <v>0</v>
      </c>
      <c r="AN410" s="149">
        <f t="shared" si="1072"/>
        <v>0</v>
      </c>
      <c r="AO410" s="149">
        <f t="shared" si="1072"/>
        <v>0</v>
      </c>
      <c r="AP410" s="149">
        <f t="shared" si="1072"/>
        <v>0</v>
      </c>
      <c r="AQ410" s="149">
        <f t="shared" si="1072"/>
        <v>0</v>
      </c>
      <c r="AR410" s="149">
        <f t="shared" si="1072"/>
        <v>0</v>
      </c>
      <c r="AS410" s="149">
        <f t="shared" si="1072"/>
        <v>0</v>
      </c>
      <c r="AT410" s="149">
        <f t="shared" si="1072"/>
        <v>0</v>
      </c>
      <c r="AU410" s="149">
        <f t="shared" si="1072"/>
        <v>0</v>
      </c>
      <c r="AV410" s="149">
        <f t="shared" si="1072"/>
        <v>0</v>
      </c>
      <c r="AW410" s="149">
        <f t="shared" si="1072"/>
        <v>0</v>
      </c>
      <c r="AX410" s="149">
        <f t="shared" si="1072"/>
        <v>0</v>
      </c>
      <c r="AY410" s="149">
        <f t="shared" si="1072"/>
        <v>0</v>
      </c>
      <c r="AZ410" s="149">
        <f t="shared" si="1079"/>
        <v>0</v>
      </c>
      <c r="BA410" s="149">
        <f t="shared" si="1079"/>
        <v>0</v>
      </c>
      <c r="BB410" s="149">
        <f t="shared" si="1079"/>
        <v>0</v>
      </c>
      <c r="BC410" s="149">
        <f t="shared" si="1079"/>
        <v>0</v>
      </c>
      <c r="BD410" s="149">
        <f t="shared" si="1079"/>
        <v>0</v>
      </c>
      <c r="BE410" s="149">
        <f t="shared" si="1079"/>
        <v>0</v>
      </c>
      <c r="BF410" s="149">
        <f t="shared" si="1079"/>
        <v>0</v>
      </c>
      <c r="BG410" s="149">
        <f t="shared" si="1079"/>
        <v>0</v>
      </c>
      <c r="BH410" s="149">
        <f t="shared" si="1079"/>
        <v>0</v>
      </c>
      <c r="BI410" s="149">
        <f t="shared" si="1079"/>
        <v>0</v>
      </c>
      <c r="BJ410" s="149">
        <f t="shared" si="1079"/>
        <v>0</v>
      </c>
      <c r="BK410" s="149">
        <f t="shared" si="1079"/>
        <v>0</v>
      </c>
      <c r="BL410" s="149">
        <f t="shared" si="1079"/>
        <v>0</v>
      </c>
      <c r="BM410" s="149">
        <f t="shared" si="1079"/>
        <v>0</v>
      </c>
      <c r="BN410" s="149">
        <f t="shared" si="1079"/>
        <v>0</v>
      </c>
      <c r="BO410" s="149">
        <f t="shared" si="1073"/>
        <v>0</v>
      </c>
      <c r="BP410" s="149">
        <f t="shared" si="1073"/>
        <v>0</v>
      </c>
      <c r="BQ410" s="149">
        <f t="shared" si="1073"/>
        <v>0</v>
      </c>
      <c r="BR410" s="149">
        <f t="shared" si="1073"/>
        <v>0</v>
      </c>
      <c r="BS410" s="149">
        <f t="shared" si="1073"/>
        <v>0</v>
      </c>
      <c r="BT410" s="149">
        <f t="shared" si="1073"/>
        <v>0</v>
      </c>
      <c r="BU410" s="149">
        <f t="shared" si="1073"/>
        <v>0</v>
      </c>
      <c r="BV410" s="149">
        <f t="shared" si="1073"/>
        <v>0</v>
      </c>
      <c r="BW410" s="149">
        <f t="shared" si="1073"/>
        <v>0</v>
      </c>
      <c r="BX410" s="149">
        <f t="shared" si="1073"/>
        <v>0</v>
      </c>
      <c r="BY410" s="149">
        <f t="shared" si="1073"/>
        <v>0</v>
      </c>
      <c r="BZ410" s="149">
        <f t="shared" si="1073"/>
        <v>0</v>
      </c>
      <c r="CA410" s="149">
        <f t="shared" si="1073"/>
        <v>0</v>
      </c>
      <c r="CB410" s="149">
        <f t="shared" si="1073"/>
        <v>0</v>
      </c>
      <c r="CC410" s="149">
        <f t="shared" si="1073"/>
        <v>0</v>
      </c>
      <c r="CD410" s="149">
        <f t="shared" si="1073"/>
        <v>0</v>
      </c>
      <c r="CE410" s="149">
        <f t="shared" si="1074"/>
        <v>0</v>
      </c>
      <c r="CF410" s="149">
        <f t="shared" si="1074"/>
        <v>0</v>
      </c>
      <c r="CG410" s="149">
        <f t="shared" si="1074"/>
        <v>0</v>
      </c>
      <c r="CH410" s="149">
        <f t="shared" si="1074"/>
        <v>0</v>
      </c>
      <c r="CI410" s="149">
        <f t="shared" si="1074"/>
        <v>0</v>
      </c>
      <c r="CJ410" s="149">
        <f t="shared" si="1074"/>
        <v>0</v>
      </c>
      <c r="CK410" s="149">
        <f t="shared" si="1074"/>
        <v>0</v>
      </c>
      <c r="CL410" s="149">
        <f t="shared" si="1074"/>
        <v>0</v>
      </c>
      <c r="CM410" s="149">
        <f t="shared" si="1074"/>
        <v>0</v>
      </c>
      <c r="CN410" s="149">
        <f t="shared" si="1074"/>
        <v>0</v>
      </c>
      <c r="CO410" s="149">
        <f t="shared" si="1074"/>
        <v>0</v>
      </c>
      <c r="CP410" s="149">
        <f t="shared" si="1074"/>
        <v>0</v>
      </c>
      <c r="CQ410" s="149">
        <f t="shared" si="1074"/>
        <v>0</v>
      </c>
      <c r="CR410" s="149">
        <f t="shared" si="1074"/>
        <v>0</v>
      </c>
      <c r="CS410" s="149">
        <f t="shared" si="1074"/>
        <v>0</v>
      </c>
      <c r="CT410" s="149">
        <f t="shared" si="1074"/>
        <v>0</v>
      </c>
      <c r="CU410" s="149">
        <f t="shared" si="1080"/>
        <v>0</v>
      </c>
      <c r="CV410" s="149">
        <f t="shared" si="1080"/>
        <v>0</v>
      </c>
      <c r="CW410" s="149">
        <f t="shared" si="1080"/>
        <v>0</v>
      </c>
      <c r="CX410" s="149">
        <f t="shared" si="1080"/>
        <v>0</v>
      </c>
      <c r="CY410" s="149">
        <f t="shared" si="1080"/>
        <v>0</v>
      </c>
      <c r="CZ410" s="149">
        <f t="shared" si="1080"/>
        <v>0</v>
      </c>
      <c r="DA410" s="149">
        <f t="shared" si="1080"/>
        <v>0</v>
      </c>
      <c r="DB410" s="149">
        <f t="shared" si="1080"/>
        <v>0</v>
      </c>
      <c r="DC410" s="149">
        <f t="shared" si="1080"/>
        <v>0</v>
      </c>
      <c r="DD410" s="149">
        <f t="shared" si="1080"/>
        <v>0</v>
      </c>
      <c r="DE410" s="149">
        <f t="shared" si="1080"/>
        <v>0</v>
      </c>
      <c r="DF410" s="149">
        <f t="shared" si="1080"/>
        <v>0</v>
      </c>
      <c r="DG410" s="149">
        <f t="shared" si="1080"/>
        <v>0</v>
      </c>
      <c r="DH410" s="149">
        <f t="shared" si="1080"/>
        <v>0</v>
      </c>
      <c r="DI410" s="149">
        <f t="shared" si="1080"/>
        <v>0</v>
      </c>
      <c r="DJ410" s="149">
        <f t="shared" si="1080"/>
        <v>0</v>
      </c>
      <c r="DK410" s="149">
        <f t="shared" si="1076"/>
        <v>0</v>
      </c>
      <c r="DL410" s="149">
        <f t="shared" si="1076"/>
        <v>0</v>
      </c>
      <c r="DM410" s="149">
        <f t="shared" si="1076"/>
        <v>0</v>
      </c>
      <c r="DN410" s="149">
        <f t="shared" si="1076"/>
        <v>0</v>
      </c>
      <c r="DO410" s="149">
        <f t="shared" si="1076"/>
        <v>0</v>
      </c>
      <c r="DP410" s="149">
        <f t="shared" si="1076"/>
        <v>0</v>
      </c>
      <c r="DQ410" s="149">
        <f t="shared" si="1076"/>
        <v>0</v>
      </c>
      <c r="DR410" s="149">
        <f t="shared" si="1076"/>
        <v>0</v>
      </c>
      <c r="DS410" s="149">
        <f t="shared" si="1076"/>
        <v>0</v>
      </c>
      <c r="DT410" s="149">
        <f t="shared" si="1076"/>
        <v>0</v>
      </c>
      <c r="DU410" s="149">
        <f t="shared" si="1076"/>
        <v>0</v>
      </c>
      <c r="DV410" s="149">
        <f t="shared" si="1076"/>
        <v>0</v>
      </c>
      <c r="DW410" s="149">
        <f t="shared" si="1076"/>
        <v>0</v>
      </c>
      <c r="DX410" s="149">
        <f t="shared" si="1076"/>
        <v>0</v>
      </c>
      <c r="DY410" s="149">
        <f t="shared" si="1076"/>
        <v>0</v>
      </c>
      <c r="DZ410" s="149">
        <f t="shared" si="1076"/>
        <v>0</v>
      </c>
      <c r="EA410" s="149">
        <f t="shared" si="1070"/>
        <v>0</v>
      </c>
      <c r="EB410" s="149">
        <f t="shared" si="1070"/>
        <v>0</v>
      </c>
      <c r="EC410" s="149">
        <f t="shared" si="1070"/>
        <v>0</v>
      </c>
      <c r="ED410" s="149">
        <f t="shared" si="1070"/>
        <v>0</v>
      </c>
      <c r="EE410" s="149">
        <f t="shared" si="1070"/>
        <v>0</v>
      </c>
      <c r="EF410" s="149">
        <f t="shared" si="1070"/>
        <v>0</v>
      </c>
      <c r="EG410" s="149">
        <f t="shared" si="1070"/>
        <v>0</v>
      </c>
      <c r="EH410" s="149">
        <f t="shared" si="1070"/>
        <v>0</v>
      </c>
      <c r="EI410" s="149">
        <f t="shared" si="1070"/>
        <v>0</v>
      </c>
      <c r="EJ410" s="149">
        <f t="shared" si="1070"/>
        <v>0</v>
      </c>
      <c r="EK410" s="149">
        <f t="shared" si="1070"/>
        <v>0</v>
      </c>
      <c r="EL410" s="149">
        <f t="shared" si="1070"/>
        <v>0</v>
      </c>
      <c r="EM410" s="149">
        <f t="shared" si="1070"/>
        <v>0</v>
      </c>
      <c r="EN410" s="149">
        <f t="shared" si="1070"/>
        <v>0</v>
      </c>
      <c r="EO410" s="149">
        <f t="shared" si="1070"/>
        <v>0</v>
      </c>
      <c r="EP410" s="149">
        <f t="shared" si="1070"/>
        <v>0</v>
      </c>
      <c r="EQ410" s="149">
        <f t="shared" si="1081"/>
        <v>0</v>
      </c>
      <c r="ER410" s="149">
        <f t="shared" si="1081"/>
        <v>0</v>
      </c>
      <c r="ES410" s="149">
        <f t="shared" si="1081"/>
        <v>0</v>
      </c>
      <c r="ET410" s="149">
        <f t="shared" si="1081"/>
        <v>0</v>
      </c>
      <c r="EU410" s="149">
        <f t="shared" si="1081"/>
        <v>0</v>
      </c>
      <c r="EV410" s="149">
        <f t="shared" si="1081"/>
        <v>0</v>
      </c>
      <c r="EW410" s="149">
        <f t="shared" si="1081"/>
        <v>0</v>
      </c>
      <c r="EX410" s="149">
        <f t="shared" si="1081"/>
        <v>0</v>
      </c>
      <c r="EY410" s="149">
        <f t="shared" si="1081"/>
        <v>0</v>
      </c>
      <c r="EZ410" s="149">
        <f t="shared" si="1081"/>
        <v>0</v>
      </c>
      <c r="FA410" s="149">
        <f t="shared" si="1081"/>
        <v>0</v>
      </c>
      <c r="FB410" s="149">
        <f t="shared" si="1081"/>
        <v>0</v>
      </c>
    </row>
    <row r="411" spans="3:158" ht="11.25" hidden="1" customHeight="1" x14ac:dyDescent="0.2">
      <c r="C411" s="148">
        <f t="shared" si="1045"/>
        <v>54</v>
      </c>
      <c r="E411" s="198">
        <f t="shared" si="1046"/>
        <v>45016</v>
      </c>
      <c r="F411" s="151">
        <f t="shared" si="1063"/>
        <v>45596</v>
      </c>
      <c r="G411" s="149">
        <v>0</v>
      </c>
      <c r="H411" s="149">
        <f t="shared" si="1064"/>
        <v>0</v>
      </c>
      <c r="Q411" s="149">
        <f t="shared" si="1065"/>
        <v>0</v>
      </c>
      <c r="T411" s="149">
        <f t="shared" si="1044"/>
        <v>0</v>
      </c>
      <c r="U411" s="149">
        <f t="shared" si="1078"/>
        <v>0</v>
      </c>
      <c r="V411" s="149">
        <f t="shared" si="1078"/>
        <v>0</v>
      </c>
      <c r="W411" s="149">
        <f t="shared" si="1078"/>
        <v>0</v>
      </c>
      <c r="X411" s="149">
        <f t="shared" si="1078"/>
        <v>0</v>
      </c>
      <c r="Y411" s="149">
        <f t="shared" si="1078"/>
        <v>0</v>
      </c>
      <c r="Z411" s="149">
        <f t="shared" si="1078"/>
        <v>0</v>
      </c>
      <c r="AA411" s="149">
        <f t="shared" si="1078"/>
        <v>0</v>
      </c>
      <c r="AB411" s="149">
        <f t="shared" si="1078"/>
        <v>0</v>
      </c>
      <c r="AC411" s="149">
        <f t="shared" si="1078"/>
        <v>0</v>
      </c>
      <c r="AD411" s="149">
        <f t="shared" si="1078"/>
        <v>0</v>
      </c>
      <c r="AE411" s="149">
        <f t="shared" si="1078"/>
        <v>0</v>
      </c>
      <c r="AF411" s="149">
        <f t="shared" si="1078"/>
        <v>0</v>
      </c>
      <c r="AG411" s="149">
        <f t="shared" si="1078"/>
        <v>0</v>
      </c>
      <c r="AH411" s="149">
        <f t="shared" si="1078"/>
        <v>0</v>
      </c>
      <c r="AI411" s="149">
        <f t="shared" si="1078"/>
        <v>0</v>
      </c>
      <c r="AJ411" s="149">
        <f t="shared" si="1078"/>
        <v>0</v>
      </c>
      <c r="AK411" s="149">
        <f t="shared" si="1072"/>
        <v>0</v>
      </c>
      <c r="AL411" s="149">
        <f t="shared" si="1072"/>
        <v>0</v>
      </c>
      <c r="AM411" s="149">
        <f t="shared" si="1072"/>
        <v>0</v>
      </c>
      <c r="AN411" s="149">
        <f t="shared" si="1072"/>
        <v>0</v>
      </c>
      <c r="AO411" s="149">
        <f t="shared" si="1072"/>
        <v>0</v>
      </c>
      <c r="AP411" s="149">
        <f t="shared" si="1072"/>
        <v>0</v>
      </c>
      <c r="AQ411" s="149">
        <f t="shared" si="1072"/>
        <v>0</v>
      </c>
      <c r="AR411" s="149">
        <f t="shared" si="1072"/>
        <v>0</v>
      </c>
      <c r="AS411" s="149">
        <f t="shared" si="1072"/>
        <v>0</v>
      </c>
      <c r="AT411" s="149">
        <f t="shared" si="1072"/>
        <v>0</v>
      </c>
      <c r="AU411" s="149">
        <f t="shared" si="1072"/>
        <v>0</v>
      </c>
      <c r="AV411" s="149">
        <f t="shared" si="1072"/>
        <v>0</v>
      </c>
      <c r="AW411" s="149">
        <f t="shared" si="1072"/>
        <v>0</v>
      </c>
      <c r="AX411" s="149">
        <f t="shared" si="1072"/>
        <v>0</v>
      </c>
      <c r="AY411" s="149">
        <f t="shared" si="1072"/>
        <v>0</v>
      </c>
      <c r="AZ411" s="149">
        <f t="shared" si="1079"/>
        <v>0</v>
      </c>
      <c r="BA411" s="149">
        <f t="shared" si="1079"/>
        <v>0</v>
      </c>
      <c r="BB411" s="149">
        <f t="shared" si="1079"/>
        <v>0</v>
      </c>
      <c r="BC411" s="149">
        <f t="shared" si="1079"/>
        <v>0</v>
      </c>
      <c r="BD411" s="149">
        <f t="shared" si="1079"/>
        <v>0</v>
      </c>
      <c r="BE411" s="149">
        <f t="shared" si="1079"/>
        <v>0</v>
      </c>
      <c r="BF411" s="149">
        <f t="shared" si="1079"/>
        <v>0</v>
      </c>
      <c r="BG411" s="149">
        <f t="shared" si="1079"/>
        <v>0</v>
      </c>
      <c r="BH411" s="149">
        <f t="shared" si="1079"/>
        <v>0</v>
      </c>
      <c r="BI411" s="149">
        <f t="shared" si="1079"/>
        <v>0</v>
      </c>
      <c r="BJ411" s="149">
        <f t="shared" si="1079"/>
        <v>0</v>
      </c>
      <c r="BK411" s="149">
        <f t="shared" si="1079"/>
        <v>0</v>
      </c>
      <c r="BL411" s="149">
        <f t="shared" si="1079"/>
        <v>0</v>
      </c>
      <c r="BM411" s="149">
        <f t="shared" si="1079"/>
        <v>0</v>
      </c>
      <c r="BN411" s="149">
        <f t="shared" si="1079"/>
        <v>0</v>
      </c>
      <c r="BO411" s="149">
        <f t="shared" si="1073"/>
        <v>0</v>
      </c>
      <c r="BP411" s="149">
        <f t="shared" si="1073"/>
        <v>0</v>
      </c>
      <c r="BQ411" s="149">
        <f t="shared" si="1073"/>
        <v>0</v>
      </c>
      <c r="BR411" s="149">
        <f t="shared" si="1073"/>
        <v>0</v>
      </c>
      <c r="BS411" s="149">
        <f t="shared" si="1073"/>
        <v>0</v>
      </c>
      <c r="BT411" s="149">
        <f t="shared" si="1073"/>
        <v>0</v>
      </c>
      <c r="BU411" s="149">
        <f t="shared" si="1073"/>
        <v>0</v>
      </c>
      <c r="BV411" s="149">
        <f t="shared" si="1073"/>
        <v>0</v>
      </c>
      <c r="BW411" s="149">
        <f t="shared" si="1073"/>
        <v>0</v>
      </c>
      <c r="BX411" s="149">
        <f t="shared" si="1073"/>
        <v>0</v>
      </c>
      <c r="BY411" s="149">
        <f t="shared" si="1073"/>
        <v>0</v>
      </c>
      <c r="BZ411" s="149">
        <f t="shared" si="1073"/>
        <v>0</v>
      </c>
      <c r="CA411" s="149">
        <f t="shared" si="1073"/>
        <v>0</v>
      </c>
      <c r="CB411" s="149">
        <f t="shared" si="1073"/>
        <v>0</v>
      </c>
      <c r="CC411" s="149">
        <f t="shared" si="1073"/>
        <v>0</v>
      </c>
      <c r="CD411" s="149">
        <f t="shared" si="1073"/>
        <v>0</v>
      </c>
      <c r="CE411" s="149">
        <f t="shared" si="1074"/>
        <v>0</v>
      </c>
      <c r="CF411" s="149">
        <f t="shared" si="1074"/>
        <v>0</v>
      </c>
      <c r="CG411" s="149">
        <f t="shared" si="1074"/>
        <v>0</v>
      </c>
      <c r="CH411" s="149">
        <f t="shared" si="1074"/>
        <v>0</v>
      </c>
      <c r="CI411" s="149">
        <f t="shared" si="1074"/>
        <v>0</v>
      </c>
      <c r="CJ411" s="149">
        <f t="shared" si="1074"/>
        <v>0</v>
      </c>
      <c r="CK411" s="149">
        <f t="shared" si="1074"/>
        <v>0</v>
      </c>
      <c r="CL411" s="149">
        <f t="shared" si="1074"/>
        <v>0</v>
      </c>
      <c r="CM411" s="149">
        <f t="shared" si="1074"/>
        <v>0</v>
      </c>
      <c r="CN411" s="149">
        <f t="shared" si="1074"/>
        <v>0</v>
      </c>
      <c r="CO411" s="149">
        <f t="shared" si="1074"/>
        <v>0</v>
      </c>
      <c r="CP411" s="149">
        <f t="shared" si="1074"/>
        <v>0</v>
      </c>
      <c r="CQ411" s="149">
        <f t="shared" si="1074"/>
        <v>0</v>
      </c>
      <c r="CR411" s="149">
        <f t="shared" si="1074"/>
        <v>0</v>
      </c>
      <c r="CS411" s="149">
        <f t="shared" si="1074"/>
        <v>0</v>
      </c>
      <c r="CT411" s="149">
        <f t="shared" si="1074"/>
        <v>0</v>
      </c>
      <c r="CU411" s="149">
        <f t="shared" si="1080"/>
        <v>0</v>
      </c>
      <c r="CV411" s="149">
        <f t="shared" si="1080"/>
        <v>0</v>
      </c>
      <c r="CW411" s="149">
        <f t="shared" si="1080"/>
        <v>0</v>
      </c>
      <c r="CX411" s="149">
        <f t="shared" si="1080"/>
        <v>0</v>
      </c>
      <c r="CY411" s="149">
        <f t="shared" si="1080"/>
        <v>0</v>
      </c>
      <c r="CZ411" s="149">
        <f t="shared" si="1080"/>
        <v>0</v>
      </c>
      <c r="DA411" s="149">
        <f t="shared" si="1080"/>
        <v>0</v>
      </c>
      <c r="DB411" s="149">
        <f t="shared" si="1080"/>
        <v>0</v>
      </c>
      <c r="DC411" s="149">
        <f t="shared" si="1080"/>
        <v>0</v>
      </c>
      <c r="DD411" s="149">
        <f t="shared" si="1080"/>
        <v>0</v>
      </c>
      <c r="DE411" s="149">
        <f t="shared" si="1080"/>
        <v>0</v>
      </c>
      <c r="DF411" s="149">
        <f t="shared" si="1080"/>
        <v>0</v>
      </c>
      <c r="DG411" s="149">
        <f t="shared" si="1080"/>
        <v>0</v>
      </c>
      <c r="DH411" s="149">
        <f t="shared" si="1080"/>
        <v>0</v>
      </c>
      <c r="DI411" s="149">
        <f t="shared" si="1080"/>
        <v>0</v>
      </c>
      <c r="DJ411" s="149">
        <f t="shared" si="1080"/>
        <v>0</v>
      </c>
      <c r="DK411" s="149">
        <f t="shared" si="1076"/>
        <v>0</v>
      </c>
      <c r="DL411" s="149">
        <f t="shared" si="1076"/>
        <v>0</v>
      </c>
      <c r="DM411" s="149">
        <f t="shared" si="1076"/>
        <v>0</v>
      </c>
      <c r="DN411" s="149">
        <f t="shared" si="1076"/>
        <v>0</v>
      </c>
      <c r="DO411" s="149">
        <f t="shared" si="1076"/>
        <v>0</v>
      </c>
      <c r="DP411" s="149">
        <f t="shared" si="1076"/>
        <v>0</v>
      </c>
      <c r="DQ411" s="149">
        <f t="shared" si="1076"/>
        <v>0</v>
      </c>
      <c r="DR411" s="149">
        <f t="shared" si="1076"/>
        <v>0</v>
      </c>
      <c r="DS411" s="149">
        <f t="shared" si="1076"/>
        <v>0</v>
      </c>
      <c r="DT411" s="149">
        <f t="shared" si="1076"/>
        <v>0</v>
      </c>
      <c r="DU411" s="149">
        <f t="shared" si="1076"/>
        <v>0</v>
      </c>
      <c r="DV411" s="149">
        <f t="shared" si="1076"/>
        <v>0</v>
      </c>
      <c r="DW411" s="149">
        <f t="shared" si="1076"/>
        <v>0</v>
      </c>
      <c r="DX411" s="149">
        <f t="shared" si="1076"/>
        <v>0</v>
      </c>
      <c r="DY411" s="149">
        <f t="shared" si="1076"/>
        <v>0</v>
      </c>
      <c r="DZ411" s="149">
        <f t="shared" si="1076"/>
        <v>0</v>
      </c>
      <c r="EA411" s="149">
        <f t="shared" si="1070"/>
        <v>0</v>
      </c>
      <c r="EB411" s="149">
        <f t="shared" si="1070"/>
        <v>0</v>
      </c>
      <c r="EC411" s="149">
        <f t="shared" si="1070"/>
        <v>0</v>
      </c>
      <c r="ED411" s="149">
        <f t="shared" si="1070"/>
        <v>0</v>
      </c>
      <c r="EE411" s="149">
        <f t="shared" si="1070"/>
        <v>0</v>
      </c>
      <c r="EF411" s="149">
        <f t="shared" si="1070"/>
        <v>0</v>
      </c>
      <c r="EG411" s="149">
        <f t="shared" si="1070"/>
        <v>0</v>
      </c>
      <c r="EH411" s="149">
        <f t="shared" si="1070"/>
        <v>0</v>
      </c>
      <c r="EI411" s="149">
        <f t="shared" si="1070"/>
        <v>0</v>
      </c>
      <c r="EJ411" s="149">
        <f t="shared" si="1070"/>
        <v>0</v>
      </c>
      <c r="EK411" s="149">
        <f t="shared" si="1070"/>
        <v>0</v>
      </c>
      <c r="EL411" s="149">
        <f t="shared" si="1070"/>
        <v>0</v>
      </c>
      <c r="EM411" s="149">
        <f t="shared" si="1070"/>
        <v>0</v>
      </c>
      <c r="EN411" s="149">
        <f t="shared" si="1070"/>
        <v>0</v>
      </c>
      <c r="EO411" s="149">
        <f t="shared" si="1070"/>
        <v>0</v>
      </c>
      <c r="EP411" s="149">
        <f t="shared" si="1070"/>
        <v>0</v>
      </c>
      <c r="EQ411" s="149">
        <f t="shared" si="1081"/>
        <v>0</v>
      </c>
      <c r="ER411" s="149">
        <f t="shared" si="1081"/>
        <v>0</v>
      </c>
      <c r="ES411" s="149">
        <f t="shared" si="1081"/>
        <v>0</v>
      </c>
      <c r="ET411" s="149">
        <f t="shared" si="1081"/>
        <v>0</v>
      </c>
      <c r="EU411" s="149">
        <f t="shared" si="1081"/>
        <v>0</v>
      </c>
      <c r="EV411" s="149">
        <f t="shared" si="1081"/>
        <v>0</v>
      </c>
      <c r="EW411" s="149">
        <f t="shared" si="1081"/>
        <v>0</v>
      </c>
      <c r="EX411" s="149">
        <f t="shared" si="1081"/>
        <v>0</v>
      </c>
      <c r="EY411" s="149">
        <f t="shared" si="1081"/>
        <v>0</v>
      </c>
      <c r="EZ411" s="149">
        <f t="shared" si="1081"/>
        <v>0</v>
      </c>
      <c r="FA411" s="149">
        <f t="shared" si="1081"/>
        <v>0</v>
      </c>
      <c r="FB411" s="149">
        <f t="shared" si="1081"/>
        <v>0</v>
      </c>
    </row>
    <row r="412" spans="3:158" ht="11.25" hidden="1" customHeight="1" x14ac:dyDescent="0.2">
      <c r="C412" s="148">
        <f t="shared" si="1045"/>
        <v>55</v>
      </c>
      <c r="E412" s="198">
        <f t="shared" si="1046"/>
        <v>45046</v>
      </c>
      <c r="F412" s="151">
        <f t="shared" si="1063"/>
        <v>45626</v>
      </c>
      <c r="G412" s="149">
        <v>0</v>
      </c>
      <c r="H412" s="149">
        <f t="shared" si="1064"/>
        <v>0</v>
      </c>
      <c r="Q412" s="149">
        <f t="shared" si="1065"/>
        <v>0</v>
      </c>
      <c r="T412" s="149">
        <f t="shared" si="1044"/>
        <v>0</v>
      </c>
      <c r="U412" s="149">
        <f t="shared" si="1078"/>
        <v>0</v>
      </c>
      <c r="V412" s="149">
        <f t="shared" si="1078"/>
        <v>0</v>
      </c>
      <c r="W412" s="149">
        <f t="shared" si="1078"/>
        <v>0</v>
      </c>
      <c r="X412" s="149">
        <f t="shared" si="1078"/>
        <v>0</v>
      </c>
      <c r="Y412" s="149">
        <f t="shared" si="1078"/>
        <v>0</v>
      </c>
      <c r="Z412" s="149">
        <f t="shared" si="1078"/>
        <v>0</v>
      </c>
      <c r="AA412" s="149">
        <f t="shared" si="1078"/>
        <v>0</v>
      </c>
      <c r="AB412" s="149">
        <f t="shared" si="1078"/>
        <v>0</v>
      </c>
      <c r="AC412" s="149">
        <f t="shared" si="1078"/>
        <v>0</v>
      </c>
      <c r="AD412" s="149">
        <f t="shared" si="1078"/>
        <v>0</v>
      </c>
      <c r="AE412" s="149">
        <f t="shared" si="1078"/>
        <v>0</v>
      </c>
      <c r="AF412" s="149">
        <f t="shared" si="1078"/>
        <v>0</v>
      </c>
      <c r="AG412" s="149">
        <f t="shared" si="1078"/>
        <v>0</v>
      </c>
      <c r="AH412" s="149">
        <f t="shared" si="1078"/>
        <v>0</v>
      </c>
      <c r="AI412" s="149">
        <f t="shared" si="1078"/>
        <v>0</v>
      </c>
      <c r="AJ412" s="149">
        <f t="shared" si="1078"/>
        <v>0</v>
      </c>
      <c r="AK412" s="149">
        <f t="shared" si="1072"/>
        <v>0</v>
      </c>
      <c r="AL412" s="149">
        <f t="shared" si="1072"/>
        <v>0</v>
      </c>
      <c r="AM412" s="149">
        <f t="shared" si="1072"/>
        <v>0</v>
      </c>
      <c r="AN412" s="149">
        <f t="shared" si="1072"/>
        <v>0</v>
      </c>
      <c r="AO412" s="149">
        <f t="shared" si="1072"/>
        <v>0</v>
      </c>
      <c r="AP412" s="149">
        <f t="shared" si="1072"/>
        <v>0</v>
      </c>
      <c r="AQ412" s="149">
        <f t="shared" si="1072"/>
        <v>0</v>
      </c>
      <c r="AR412" s="149">
        <f t="shared" si="1072"/>
        <v>0</v>
      </c>
      <c r="AS412" s="149">
        <f t="shared" si="1072"/>
        <v>0</v>
      </c>
      <c r="AT412" s="149">
        <f t="shared" si="1072"/>
        <v>0</v>
      </c>
      <c r="AU412" s="149">
        <f t="shared" si="1072"/>
        <v>0</v>
      </c>
      <c r="AV412" s="149">
        <f t="shared" si="1072"/>
        <v>0</v>
      </c>
      <c r="AW412" s="149">
        <f t="shared" si="1072"/>
        <v>0</v>
      </c>
      <c r="AX412" s="149">
        <f t="shared" si="1072"/>
        <v>0</v>
      </c>
      <c r="AY412" s="149">
        <f t="shared" si="1072"/>
        <v>0</v>
      </c>
      <c r="AZ412" s="149">
        <f t="shared" si="1079"/>
        <v>0</v>
      </c>
      <c r="BA412" s="149">
        <f t="shared" si="1079"/>
        <v>0</v>
      </c>
      <c r="BB412" s="149">
        <f t="shared" si="1079"/>
        <v>0</v>
      </c>
      <c r="BC412" s="149">
        <f t="shared" si="1079"/>
        <v>0</v>
      </c>
      <c r="BD412" s="149">
        <f t="shared" si="1079"/>
        <v>0</v>
      </c>
      <c r="BE412" s="149">
        <f t="shared" si="1079"/>
        <v>0</v>
      </c>
      <c r="BF412" s="149">
        <f t="shared" si="1079"/>
        <v>0</v>
      </c>
      <c r="BG412" s="149">
        <f t="shared" si="1079"/>
        <v>0</v>
      </c>
      <c r="BH412" s="149">
        <f t="shared" si="1079"/>
        <v>0</v>
      </c>
      <c r="BI412" s="149">
        <f t="shared" si="1079"/>
        <v>0</v>
      </c>
      <c r="BJ412" s="149">
        <f t="shared" si="1079"/>
        <v>0</v>
      </c>
      <c r="BK412" s="149">
        <f t="shared" si="1079"/>
        <v>0</v>
      </c>
      <c r="BL412" s="149">
        <f t="shared" si="1079"/>
        <v>0</v>
      </c>
      <c r="BM412" s="149">
        <f t="shared" si="1079"/>
        <v>0</v>
      </c>
      <c r="BN412" s="149">
        <f t="shared" si="1079"/>
        <v>0</v>
      </c>
      <c r="BO412" s="149">
        <f t="shared" si="1073"/>
        <v>0</v>
      </c>
      <c r="BP412" s="149">
        <f t="shared" si="1073"/>
        <v>0</v>
      </c>
      <c r="BQ412" s="149">
        <f t="shared" si="1073"/>
        <v>0</v>
      </c>
      <c r="BR412" s="149">
        <f t="shared" si="1073"/>
        <v>0</v>
      </c>
      <c r="BS412" s="149">
        <f t="shared" si="1073"/>
        <v>0</v>
      </c>
      <c r="BT412" s="149">
        <f t="shared" si="1073"/>
        <v>0</v>
      </c>
      <c r="BU412" s="149">
        <f t="shared" si="1073"/>
        <v>0</v>
      </c>
      <c r="BV412" s="149">
        <f t="shared" si="1073"/>
        <v>0</v>
      </c>
      <c r="BW412" s="149">
        <f t="shared" si="1073"/>
        <v>0</v>
      </c>
      <c r="BX412" s="149">
        <f t="shared" si="1073"/>
        <v>0</v>
      </c>
      <c r="BY412" s="149">
        <f t="shared" si="1073"/>
        <v>0</v>
      </c>
      <c r="BZ412" s="149">
        <f t="shared" si="1073"/>
        <v>0</v>
      </c>
      <c r="CA412" s="149">
        <f t="shared" si="1073"/>
        <v>0</v>
      </c>
      <c r="CB412" s="149">
        <f t="shared" si="1073"/>
        <v>0</v>
      </c>
      <c r="CC412" s="149">
        <f t="shared" si="1073"/>
        <v>0</v>
      </c>
      <c r="CD412" s="149">
        <f t="shared" si="1073"/>
        <v>0</v>
      </c>
      <c r="CE412" s="149">
        <f t="shared" si="1074"/>
        <v>0</v>
      </c>
      <c r="CF412" s="149">
        <f t="shared" si="1074"/>
        <v>0</v>
      </c>
      <c r="CG412" s="149">
        <f t="shared" si="1074"/>
        <v>0</v>
      </c>
      <c r="CH412" s="149">
        <f t="shared" si="1074"/>
        <v>0</v>
      </c>
      <c r="CI412" s="149">
        <f t="shared" si="1074"/>
        <v>0</v>
      </c>
      <c r="CJ412" s="149">
        <f t="shared" si="1074"/>
        <v>0</v>
      </c>
      <c r="CK412" s="149">
        <f t="shared" si="1074"/>
        <v>0</v>
      </c>
      <c r="CL412" s="149">
        <f t="shared" si="1074"/>
        <v>0</v>
      </c>
      <c r="CM412" s="149">
        <f t="shared" si="1074"/>
        <v>0</v>
      </c>
      <c r="CN412" s="149">
        <f t="shared" si="1074"/>
        <v>0</v>
      </c>
      <c r="CO412" s="149">
        <f t="shared" si="1074"/>
        <v>0</v>
      </c>
      <c r="CP412" s="149">
        <f t="shared" si="1074"/>
        <v>0</v>
      </c>
      <c r="CQ412" s="149">
        <f t="shared" si="1074"/>
        <v>0</v>
      </c>
      <c r="CR412" s="149">
        <f t="shared" si="1074"/>
        <v>0</v>
      </c>
      <c r="CS412" s="149">
        <f t="shared" si="1074"/>
        <v>0</v>
      </c>
      <c r="CT412" s="149">
        <f t="shared" si="1074"/>
        <v>0</v>
      </c>
      <c r="CU412" s="149">
        <f t="shared" si="1080"/>
        <v>0</v>
      </c>
      <c r="CV412" s="149">
        <f t="shared" si="1080"/>
        <v>0</v>
      </c>
      <c r="CW412" s="149">
        <f t="shared" si="1080"/>
        <v>0</v>
      </c>
      <c r="CX412" s="149">
        <f t="shared" si="1080"/>
        <v>0</v>
      </c>
      <c r="CY412" s="149">
        <f t="shared" si="1080"/>
        <v>0</v>
      </c>
      <c r="CZ412" s="149">
        <f t="shared" si="1080"/>
        <v>0</v>
      </c>
      <c r="DA412" s="149">
        <f t="shared" si="1080"/>
        <v>0</v>
      </c>
      <c r="DB412" s="149">
        <f t="shared" si="1080"/>
        <v>0</v>
      </c>
      <c r="DC412" s="149">
        <f t="shared" si="1080"/>
        <v>0</v>
      </c>
      <c r="DD412" s="149">
        <f t="shared" si="1080"/>
        <v>0</v>
      </c>
      <c r="DE412" s="149">
        <f t="shared" si="1080"/>
        <v>0</v>
      </c>
      <c r="DF412" s="149">
        <f t="shared" si="1080"/>
        <v>0</v>
      </c>
      <c r="DG412" s="149">
        <f t="shared" si="1080"/>
        <v>0</v>
      </c>
      <c r="DH412" s="149">
        <f t="shared" si="1080"/>
        <v>0</v>
      </c>
      <c r="DI412" s="149">
        <f t="shared" si="1080"/>
        <v>0</v>
      </c>
      <c r="DJ412" s="149">
        <f t="shared" si="1080"/>
        <v>0</v>
      </c>
      <c r="DK412" s="149">
        <f t="shared" si="1076"/>
        <v>0</v>
      </c>
      <c r="DL412" s="149">
        <f t="shared" si="1076"/>
        <v>0</v>
      </c>
      <c r="DM412" s="149">
        <f t="shared" si="1076"/>
        <v>0</v>
      </c>
      <c r="DN412" s="149">
        <f t="shared" si="1076"/>
        <v>0</v>
      </c>
      <c r="DO412" s="149">
        <f t="shared" si="1076"/>
        <v>0</v>
      </c>
      <c r="DP412" s="149">
        <f t="shared" si="1076"/>
        <v>0</v>
      </c>
      <c r="DQ412" s="149">
        <f t="shared" si="1076"/>
        <v>0</v>
      </c>
      <c r="DR412" s="149">
        <f t="shared" si="1076"/>
        <v>0</v>
      </c>
      <c r="DS412" s="149">
        <f t="shared" si="1076"/>
        <v>0</v>
      </c>
      <c r="DT412" s="149">
        <f t="shared" si="1076"/>
        <v>0</v>
      </c>
      <c r="DU412" s="149">
        <f t="shared" si="1076"/>
        <v>0</v>
      </c>
      <c r="DV412" s="149">
        <f t="shared" si="1076"/>
        <v>0</v>
      </c>
      <c r="DW412" s="149">
        <f t="shared" si="1076"/>
        <v>0</v>
      </c>
      <c r="DX412" s="149">
        <f t="shared" si="1076"/>
        <v>0</v>
      </c>
      <c r="DY412" s="149">
        <f t="shared" si="1076"/>
        <v>0</v>
      </c>
      <c r="DZ412" s="149">
        <f t="shared" si="1076"/>
        <v>0</v>
      </c>
      <c r="EA412" s="149">
        <f t="shared" si="1070"/>
        <v>0</v>
      </c>
      <c r="EB412" s="149">
        <f t="shared" si="1070"/>
        <v>0</v>
      </c>
      <c r="EC412" s="149">
        <f t="shared" si="1070"/>
        <v>0</v>
      </c>
      <c r="ED412" s="149">
        <f t="shared" si="1070"/>
        <v>0</v>
      </c>
      <c r="EE412" s="149">
        <f t="shared" si="1070"/>
        <v>0</v>
      </c>
      <c r="EF412" s="149">
        <f t="shared" si="1070"/>
        <v>0</v>
      </c>
      <c r="EG412" s="149">
        <f t="shared" si="1070"/>
        <v>0</v>
      </c>
      <c r="EH412" s="149">
        <f t="shared" si="1070"/>
        <v>0</v>
      </c>
      <c r="EI412" s="149">
        <f t="shared" si="1070"/>
        <v>0</v>
      </c>
      <c r="EJ412" s="149">
        <f t="shared" si="1070"/>
        <v>0</v>
      </c>
      <c r="EK412" s="149">
        <f t="shared" si="1070"/>
        <v>0</v>
      </c>
      <c r="EL412" s="149">
        <f t="shared" si="1070"/>
        <v>0</v>
      </c>
      <c r="EM412" s="149">
        <f t="shared" si="1070"/>
        <v>0</v>
      </c>
      <c r="EN412" s="149">
        <f t="shared" si="1070"/>
        <v>0</v>
      </c>
      <c r="EO412" s="149">
        <f t="shared" si="1070"/>
        <v>0</v>
      </c>
      <c r="EP412" s="149">
        <f t="shared" si="1070"/>
        <v>0</v>
      </c>
      <c r="EQ412" s="149">
        <f t="shared" si="1081"/>
        <v>0</v>
      </c>
      <c r="ER412" s="149">
        <f t="shared" si="1081"/>
        <v>0</v>
      </c>
      <c r="ES412" s="149">
        <f t="shared" si="1081"/>
        <v>0</v>
      </c>
      <c r="ET412" s="149">
        <f t="shared" si="1081"/>
        <v>0</v>
      </c>
      <c r="EU412" s="149">
        <f t="shared" si="1081"/>
        <v>0</v>
      </c>
      <c r="EV412" s="149">
        <f t="shared" si="1081"/>
        <v>0</v>
      </c>
      <c r="EW412" s="149">
        <f t="shared" si="1081"/>
        <v>0</v>
      </c>
      <c r="EX412" s="149">
        <f t="shared" si="1081"/>
        <v>0</v>
      </c>
      <c r="EY412" s="149">
        <f t="shared" si="1081"/>
        <v>0</v>
      </c>
      <c r="EZ412" s="149">
        <f t="shared" si="1081"/>
        <v>0</v>
      </c>
      <c r="FA412" s="149">
        <f t="shared" si="1081"/>
        <v>0</v>
      </c>
      <c r="FB412" s="149">
        <f t="shared" si="1081"/>
        <v>0</v>
      </c>
    </row>
    <row r="413" spans="3:158" ht="11.25" hidden="1" customHeight="1" x14ac:dyDescent="0.2">
      <c r="C413" s="148">
        <f t="shared" si="1045"/>
        <v>56</v>
      </c>
      <c r="E413" s="198">
        <f t="shared" si="1046"/>
        <v>45077</v>
      </c>
      <c r="F413" s="151">
        <f t="shared" si="1063"/>
        <v>45657</v>
      </c>
      <c r="G413" s="149">
        <v>0</v>
      </c>
      <c r="H413" s="149">
        <f t="shared" si="1064"/>
        <v>0</v>
      </c>
      <c r="Q413" s="149">
        <f t="shared" si="1065"/>
        <v>0</v>
      </c>
      <c r="T413" s="149">
        <f t="shared" si="1044"/>
        <v>0</v>
      </c>
      <c r="U413" s="149">
        <f t="shared" si="1078"/>
        <v>0</v>
      </c>
      <c r="V413" s="149">
        <f t="shared" si="1078"/>
        <v>0</v>
      </c>
      <c r="W413" s="149">
        <f t="shared" si="1078"/>
        <v>0</v>
      </c>
      <c r="X413" s="149">
        <f t="shared" si="1078"/>
        <v>0</v>
      </c>
      <c r="Y413" s="149">
        <f t="shared" si="1078"/>
        <v>0</v>
      </c>
      <c r="Z413" s="149">
        <f t="shared" si="1078"/>
        <v>0</v>
      </c>
      <c r="AA413" s="149">
        <f t="shared" si="1078"/>
        <v>0</v>
      </c>
      <c r="AB413" s="149">
        <f t="shared" si="1078"/>
        <v>0</v>
      </c>
      <c r="AC413" s="149">
        <f t="shared" si="1078"/>
        <v>0</v>
      </c>
      <c r="AD413" s="149">
        <f t="shared" si="1078"/>
        <v>0</v>
      </c>
      <c r="AE413" s="149">
        <f t="shared" si="1078"/>
        <v>0</v>
      </c>
      <c r="AF413" s="149">
        <f t="shared" si="1078"/>
        <v>0</v>
      </c>
      <c r="AG413" s="149">
        <f t="shared" si="1078"/>
        <v>0</v>
      </c>
      <c r="AH413" s="149">
        <f t="shared" si="1078"/>
        <v>0</v>
      </c>
      <c r="AI413" s="149">
        <f t="shared" si="1078"/>
        <v>0</v>
      </c>
      <c r="AJ413" s="149">
        <f t="shared" si="1078"/>
        <v>0</v>
      </c>
      <c r="AK413" s="149">
        <f t="shared" si="1072"/>
        <v>0</v>
      </c>
      <c r="AL413" s="149">
        <f t="shared" si="1072"/>
        <v>0</v>
      </c>
      <c r="AM413" s="149">
        <f t="shared" si="1072"/>
        <v>0</v>
      </c>
      <c r="AN413" s="149">
        <f t="shared" si="1072"/>
        <v>0</v>
      </c>
      <c r="AO413" s="149">
        <f t="shared" si="1072"/>
        <v>0</v>
      </c>
      <c r="AP413" s="149">
        <f t="shared" si="1072"/>
        <v>0</v>
      </c>
      <c r="AQ413" s="149">
        <f t="shared" si="1072"/>
        <v>0</v>
      </c>
      <c r="AR413" s="149">
        <f t="shared" si="1072"/>
        <v>0</v>
      </c>
      <c r="AS413" s="149">
        <f t="shared" si="1072"/>
        <v>0</v>
      </c>
      <c r="AT413" s="149">
        <f t="shared" si="1072"/>
        <v>0</v>
      </c>
      <c r="AU413" s="149">
        <f t="shared" si="1072"/>
        <v>0</v>
      </c>
      <c r="AV413" s="149">
        <f t="shared" si="1072"/>
        <v>0</v>
      </c>
      <c r="AW413" s="149">
        <f t="shared" si="1072"/>
        <v>0</v>
      </c>
      <c r="AX413" s="149">
        <f t="shared" si="1072"/>
        <v>0</v>
      </c>
      <c r="AY413" s="149">
        <f t="shared" si="1072"/>
        <v>0</v>
      </c>
      <c r="AZ413" s="149">
        <f t="shared" si="1079"/>
        <v>0</v>
      </c>
      <c r="BA413" s="149">
        <f t="shared" si="1079"/>
        <v>0</v>
      </c>
      <c r="BB413" s="149">
        <f t="shared" si="1079"/>
        <v>0</v>
      </c>
      <c r="BC413" s="149">
        <f t="shared" si="1079"/>
        <v>0</v>
      </c>
      <c r="BD413" s="149">
        <f t="shared" si="1079"/>
        <v>0</v>
      </c>
      <c r="BE413" s="149">
        <f t="shared" si="1079"/>
        <v>0</v>
      </c>
      <c r="BF413" s="149">
        <f t="shared" si="1079"/>
        <v>0</v>
      </c>
      <c r="BG413" s="149">
        <f t="shared" si="1079"/>
        <v>0</v>
      </c>
      <c r="BH413" s="149">
        <f t="shared" si="1079"/>
        <v>0</v>
      </c>
      <c r="BI413" s="149">
        <f t="shared" si="1079"/>
        <v>0</v>
      </c>
      <c r="BJ413" s="149">
        <f t="shared" si="1079"/>
        <v>0</v>
      </c>
      <c r="BK413" s="149">
        <f t="shared" si="1079"/>
        <v>0</v>
      </c>
      <c r="BL413" s="149">
        <f t="shared" si="1079"/>
        <v>0</v>
      </c>
      <c r="BM413" s="149">
        <f t="shared" si="1079"/>
        <v>0</v>
      </c>
      <c r="BN413" s="149">
        <f t="shared" si="1079"/>
        <v>0</v>
      </c>
      <c r="BO413" s="149">
        <f t="shared" si="1073"/>
        <v>0</v>
      </c>
      <c r="BP413" s="149">
        <f t="shared" si="1073"/>
        <v>0</v>
      </c>
      <c r="BQ413" s="149">
        <f t="shared" si="1073"/>
        <v>0</v>
      </c>
      <c r="BR413" s="149">
        <f t="shared" si="1073"/>
        <v>0</v>
      </c>
      <c r="BS413" s="149">
        <f t="shared" si="1073"/>
        <v>0</v>
      </c>
      <c r="BT413" s="149">
        <f t="shared" si="1073"/>
        <v>0</v>
      </c>
      <c r="BU413" s="149">
        <f t="shared" si="1073"/>
        <v>0</v>
      </c>
      <c r="BV413" s="149">
        <f t="shared" si="1073"/>
        <v>0</v>
      </c>
      <c r="BW413" s="149">
        <f t="shared" si="1073"/>
        <v>0</v>
      </c>
      <c r="BX413" s="149">
        <f t="shared" si="1073"/>
        <v>0</v>
      </c>
      <c r="BY413" s="149">
        <f t="shared" si="1073"/>
        <v>0</v>
      </c>
      <c r="BZ413" s="149">
        <f t="shared" si="1073"/>
        <v>0</v>
      </c>
      <c r="CA413" s="149">
        <f t="shared" si="1073"/>
        <v>0</v>
      </c>
      <c r="CB413" s="149">
        <f t="shared" si="1073"/>
        <v>0</v>
      </c>
      <c r="CC413" s="149">
        <f t="shared" si="1073"/>
        <v>0</v>
      </c>
      <c r="CD413" s="149">
        <f t="shared" si="1073"/>
        <v>0</v>
      </c>
      <c r="CE413" s="149">
        <f t="shared" si="1074"/>
        <v>0</v>
      </c>
      <c r="CF413" s="149">
        <f t="shared" si="1074"/>
        <v>0</v>
      </c>
      <c r="CG413" s="149">
        <f t="shared" si="1074"/>
        <v>0</v>
      </c>
      <c r="CH413" s="149">
        <f t="shared" si="1074"/>
        <v>0</v>
      </c>
      <c r="CI413" s="149">
        <f t="shared" si="1074"/>
        <v>0</v>
      </c>
      <c r="CJ413" s="149">
        <f t="shared" si="1074"/>
        <v>0</v>
      </c>
      <c r="CK413" s="149">
        <f t="shared" si="1074"/>
        <v>0</v>
      </c>
      <c r="CL413" s="149">
        <f t="shared" si="1074"/>
        <v>0</v>
      </c>
      <c r="CM413" s="149">
        <f t="shared" si="1074"/>
        <v>0</v>
      </c>
      <c r="CN413" s="149">
        <f t="shared" si="1074"/>
        <v>0</v>
      </c>
      <c r="CO413" s="149">
        <f t="shared" si="1074"/>
        <v>0</v>
      </c>
      <c r="CP413" s="149">
        <f t="shared" si="1074"/>
        <v>0</v>
      </c>
      <c r="CQ413" s="149">
        <f t="shared" si="1074"/>
        <v>0</v>
      </c>
      <c r="CR413" s="149">
        <f t="shared" si="1074"/>
        <v>0</v>
      </c>
      <c r="CS413" s="149">
        <f t="shared" si="1074"/>
        <v>0</v>
      </c>
      <c r="CT413" s="149">
        <f t="shared" si="1074"/>
        <v>0</v>
      </c>
      <c r="CU413" s="149">
        <f t="shared" si="1080"/>
        <v>0</v>
      </c>
      <c r="CV413" s="149">
        <f t="shared" si="1080"/>
        <v>0</v>
      </c>
      <c r="CW413" s="149">
        <f t="shared" si="1080"/>
        <v>0</v>
      </c>
      <c r="CX413" s="149">
        <f t="shared" si="1080"/>
        <v>0</v>
      </c>
      <c r="CY413" s="149">
        <f t="shared" si="1080"/>
        <v>0</v>
      </c>
      <c r="CZ413" s="149">
        <f t="shared" si="1080"/>
        <v>0</v>
      </c>
      <c r="DA413" s="149">
        <f t="shared" si="1080"/>
        <v>0</v>
      </c>
      <c r="DB413" s="149">
        <f t="shared" si="1080"/>
        <v>0</v>
      </c>
      <c r="DC413" s="149">
        <f t="shared" si="1080"/>
        <v>0</v>
      </c>
      <c r="DD413" s="149">
        <f t="shared" si="1080"/>
        <v>0</v>
      </c>
      <c r="DE413" s="149">
        <f t="shared" si="1080"/>
        <v>0</v>
      </c>
      <c r="DF413" s="149">
        <f t="shared" si="1080"/>
        <v>0</v>
      </c>
      <c r="DG413" s="149">
        <f t="shared" si="1080"/>
        <v>0</v>
      </c>
      <c r="DH413" s="149">
        <f t="shared" si="1080"/>
        <v>0</v>
      </c>
      <c r="DI413" s="149">
        <f t="shared" si="1080"/>
        <v>0</v>
      </c>
      <c r="DJ413" s="149">
        <f t="shared" si="1080"/>
        <v>0</v>
      </c>
      <c r="DK413" s="149">
        <f t="shared" si="1076"/>
        <v>0</v>
      </c>
      <c r="DL413" s="149">
        <f t="shared" si="1076"/>
        <v>0</v>
      </c>
      <c r="DM413" s="149">
        <f t="shared" si="1076"/>
        <v>0</v>
      </c>
      <c r="DN413" s="149">
        <f t="shared" si="1076"/>
        <v>0</v>
      </c>
      <c r="DO413" s="149">
        <f t="shared" si="1076"/>
        <v>0</v>
      </c>
      <c r="DP413" s="149">
        <f t="shared" si="1076"/>
        <v>0</v>
      </c>
      <c r="DQ413" s="149">
        <f t="shared" si="1076"/>
        <v>0</v>
      </c>
      <c r="DR413" s="149">
        <f t="shared" si="1076"/>
        <v>0</v>
      </c>
      <c r="DS413" s="149">
        <f t="shared" si="1076"/>
        <v>0</v>
      </c>
      <c r="DT413" s="149">
        <f t="shared" si="1076"/>
        <v>0</v>
      </c>
      <c r="DU413" s="149">
        <f t="shared" si="1076"/>
        <v>0</v>
      </c>
      <c r="DV413" s="149">
        <f t="shared" si="1076"/>
        <v>0</v>
      </c>
      <c r="DW413" s="149">
        <f t="shared" si="1076"/>
        <v>0</v>
      </c>
      <c r="DX413" s="149">
        <f t="shared" si="1076"/>
        <v>0</v>
      </c>
      <c r="DY413" s="149">
        <f t="shared" si="1076"/>
        <v>0</v>
      </c>
      <c r="DZ413" s="149">
        <f t="shared" si="1076"/>
        <v>0</v>
      </c>
      <c r="EA413" s="149">
        <f t="shared" si="1070"/>
        <v>0</v>
      </c>
      <c r="EB413" s="149">
        <f t="shared" si="1070"/>
        <v>0</v>
      </c>
      <c r="EC413" s="149">
        <f t="shared" si="1070"/>
        <v>0</v>
      </c>
      <c r="ED413" s="149">
        <f t="shared" si="1070"/>
        <v>0</v>
      </c>
      <c r="EE413" s="149">
        <f t="shared" si="1070"/>
        <v>0</v>
      </c>
      <c r="EF413" s="149">
        <f t="shared" si="1070"/>
        <v>0</v>
      </c>
      <c r="EG413" s="149">
        <f t="shared" si="1070"/>
        <v>0</v>
      </c>
      <c r="EH413" s="149">
        <f t="shared" si="1070"/>
        <v>0</v>
      </c>
      <c r="EI413" s="149">
        <f t="shared" si="1070"/>
        <v>0</v>
      </c>
      <c r="EJ413" s="149">
        <f t="shared" si="1070"/>
        <v>0</v>
      </c>
      <c r="EK413" s="149">
        <f t="shared" si="1070"/>
        <v>0</v>
      </c>
      <c r="EL413" s="149">
        <f t="shared" si="1070"/>
        <v>0</v>
      </c>
      <c r="EM413" s="149">
        <f t="shared" si="1070"/>
        <v>0</v>
      </c>
      <c r="EN413" s="149">
        <f t="shared" si="1070"/>
        <v>0</v>
      </c>
      <c r="EO413" s="149">
        <f t="shared" si="1070"/>
        <v>0</v>
      </c>
      <c r="EP413" s="149">
        <f t="shared" si="1070"/>
        <v>0</v>
      </c>
      <c r="EQ413" s="149">
        <f t="shared" si="1081"/>
        <v>0</v>
      </c>
      <c r="ER413" s="149">
        <f t="shared" si="1081"/>
        <v>0</v>
      </c>
      <c r="ES413" s="149">
        <f t="shared" si="1081"/>
        <v>0</v>
      </c>
      <c r="ET413" s="149">
        <f t="shared" si="1081"/>
        <v>0</v>
      </c>
      <c r="EU413" s="149">
        <f t="shared" si="1081"/>
        <v>0</v>
      </c>
      <c r="EV413" s="149">
        <f t="shared" si="1081"/>
        <v>0</v>
      </c>
      <c r="EW413" s="149">
        <f t="shared" si="1081"/>
        <v>0</v>
      </c>
      <c r="EX413" s="149">
        <f t="shared" si="1081"/>
        <v>0</v>
      </c>
      <c r="EY413" s="149">
        <f t="shared" si="1081"/>
        <v>0</v>
      </c>
      <c r="EZ413" s="149">
        <f t="shared" si="1081"/>
        <v>0</v>
      </c>
      <c r="FA413" s="149">
        <f t="shared" si="1081"/>
        <v>0</v>
      </c>
      <c r="FB413" s="149">
        <f t="shared" si="1081"/>
        <v>0</v>
      </c>
    </row>
    <row r="414" spans="3:158" ht="11.25" hidden="1" customHeight="1" x14ac:dyDescent="0.2">
      <c r="C414" s="148">
        <f t="shared" si="1045"/>
        <v>57</v>
      </c>
      <c r="E414" s="198">
        <f t="shared" si="1046"/>
        <v>45107</v>
      </c>
      <c r="F414" s="151">
        <f t="shared" si="1063"/>
        <v>45688</v>
      </c>
      <c r="G414" s="149">
        <v>0</v>
      </c>
      <c r="H414" s="149">
        <f t="shared" si="1064"/>
        <v>0</v>
      </c>
      <c r="Q414" s="149">
        <f t="shared" si="1065"/>
        <v>0</v>
      </c>
      <c r="T414" s="149">
        <f t="shared" si="1044"/>
        <v>0</v>
      </c>
      <c r="U414" s="149">
        <f t="shared" si="1078"/>
        <v>0</v>
      </c>
      <c r="V414" s="149">
        <f t="shared" si="1078"/>
        <v>0</v>
      </c>
      <c r="W414" s="149">
        <f t="shared" si="1078"/>
        <v>0</v>
      </c>
      <c r="X414" s="149">
        <f t="shared" si="1078"/>
        <v>0</v>
      </c>
      <c r="Y414" s="149">
        <f t="shared" si="1078"/>
        <v>0</v>
      </c>
      <c r="Z414" s="149">
        <f t="shared" si="1078"/>
        <v>0</v>
      </c>
      <c r="AA414" s="149">
        <f t="shared" si="1078"/>
        <v>0</v>
      </c>
      <c r="AB414" s="149">
        <f t="shared" si="1078"/>
        <v>0</v>
      </c>
      <c r="AC414" s="149">
        <f t="shared" si="1078"/>
        <v>0</v>
      </c>
      <c r="AD414" s="149">
        <f t="shared" si="1078"/>
        <v>0</v>
      </c>
      <c r="AE414" s="149">
        <f t="shared" si="1078"/>
        <v>0</v>
      </c>
      <c r="AF414" s="149">
        <f t="shared" si="1078"/>
        <v>0</v>
      </c>
      <c r="AG414" s="149">
        <f t="shared" si="1078"/>
        <v>0</v>
      </c>
      <c r="AH414" s="149">
        <f t="shared" si="1078"/>
        <v>0</v>
      </c>
      <c r="AI414" s="149">
        <f t="shared" si="1078"/>
        <v>0</v>
      </c>
      <c r="AJ414" s="149">
        <f t="shared" si="1078"/>
        <v>0</v>
      </c>
      <c r="AK414" s="149">
        <f t="shared" si="1072"/>
        <v>0</v>
      </c>
      <c r="AL414" s="149">
        <f t="shared" si="1072"/>
        <v>0</v>
      </c>
      <c r="AM414" s="149">
        <f t="shared" si="1072"/>
        <v>0</v>
      </c>
      <c r="AN414" s="149">
        <f t="shared" si="1072"/>
        <v>0</v>
      </c>
      <c r="AO414" s="149">
        <f t="shared" si="1072"/>
        <v>0</v>
      </c>
      <c r="AP414" s="149">
        <f t="shared" si="1072"/>
        <v>0</v>
      </c>
      <c r="AQ414" s="149">
        <f t="shared" si="1072"/>
        <v>0</v>
      </c>
      <c r="AR414" s="149">
        <f t="shared" si="1072"/>
        <v>0</v>
      </c>
      <c r="AS414" s="149">
        <f t="shared" si="1072"/>
        <v>0</v>
      </c>
      <c r="AT414" s="149">
        <f t="shared" si="1072"/>
        <v>0</v>
      </c>
      <c r="AU414" s="149">
        <f t="shared" si="1072"/>
        <v>0</v>
      </c>
      <c r="AV414" s="149">
        <f t="shared" si="1072"/>
        <v>0</v>
      </c>
      <c r="AW414" s="149">
        <f t="shared" si="1072"/>
        <v>0</v>
      </c>
      <c r="AX414" s="149">
        <f t="shared" si="1072"/>
        <v>0</v>
      </c>
      <c r="AY414" s="149">
        <f t="shared" si="1072"/>
        <v>0</v>
      </c>
      <c r="AZ414" s="149">
        <f t="shared" si="1079"/>
        <v>0</v>
      </c>
      <c r="BA414" s="149">
        <f t="shared" si="1079"/>
        <v>0</v>
      </c>
      <c r="BB414" s="149">
        <f t="shared" si="1079"/>
        <v>0</v>
      </c>
      <c r="BC414" s="149">
        <f t="shared" si="1079"/>
        <v>0</v>
      </c>
      <c r="BD414" s="149">
        <f t="shared" si="1079"/>
        <v>0</v>
      </c>
      <c r="BE414" s="149">
        <f t="shared" si="1079"/>
        <v>0</v>
      </c>
      <c r="BF414" s="149">
        <f t="shared" si="1079"/>
        <v>0</v>
      </c>
      <c r="BG414" s="149">
        <f t="shared" si="1079"/>
        <v>0</v>
      </c>
      <c r="BH414" s="149">
        <f t="shared" si="1079"/>
        <v>0</v>
      </c>
      <c r="BI414" s="149">
        <f t="shared" si="1079"/>
        <v>0</v>
      </c>
      <c r="BJ414" s="149">
        <f t="shared" si="1079"/>
        <v>0</v>
      </c>
      <c r="BK414" s="149">
        <f t="shared" si="1079"/>
        <v>0</v>
      </c>
      <c r="BL414" s="149">
        <f t="shared" si="1079"/>
        <v>0</v>
      </c>
      <c r="BM414" s="149">
        <f t="shared" si="1079"/>
        <v>0</v>
      </c>
      <c r="BN414" s="149">
        <f t="shared" si="1079"/>
        <v>0</v>
      </c>
      <c r="BO414" s="149">
        <f t="shared" si="1073"/>
        <v>0</v>
      </c>
      <c r="BP414" s="149">
        <f t="shared" si="1073"/>
        <v>0</v>
      </c>
      <c r="BQ414" s="149">
        <f t="shared" si="1073"/>
        <v>0</v>
      </c>
      <c r="BR414" s="149">
        <f t="shared" si="1073"/>
        <v>0</v>
      </c>
      <c r="BS414" s="149">
        <f t="shared" si="1073"/>
        <v>0</v>
      </c>
      <c r="BT414" s="149">
        <f t="shared" si="1073"/>
        <v>0</v>
      </c>
      <c r="BU414" s="149">
        <f t="shared" si="1073"/>
        <v>0</v>
      </c>
      <c r="BV414" s="149">
        <f t="shared" si="1073"/>
        <v>0</v>
      </c>
      <c r="BW414" s="149">
        <f t="shared" si="1073"/>
        <v>0</v>
      </c>
      <c r="BX414" s="149">
        <f t="shared" si="1073"/>
        <v>0</v>
      </c>
      <c r="BY414" s="149">
        <f t="shared" si="1073"/>
        <v>0</v>
      </c>
      <c r="BZ414" s="149">
        <f t="shared" si="1073"/>
        <v>0</v>
      </c>
      <c r="CA414" s="149">
        <f t="shared" si="1073"/>
        <v>0</v>
      </c>
      <c r="CB414" s="149">
        <f t="shared" si="1073"/>
        <v>0</v>
      </c>
      <c r="CC414" s="149">
        <f t="shared" si="1073"/>
        <v>0</v>
      </c>
      <c r="CD414" s="149">
        <f t="shared" si="1073"/>
        <v>0</v>
      </c>
      <c r="CE414" s="149">
        <f t="shared" si="1074"/>
        <v>0</v>
      </c>
      <c r="CF414" s="149">
        <f t="shared" si="1074"/>
        <v>0</v>
      </c>
      <c r="CG414" s="149">
        <f t="shared" si="1074"/>
        <v>0</v>
      </c>
      <c r="CH414" s="149">
        <f t="shared" si="1074"/>
        <v>0</v>
      </c>
      <c r="CI414" s="149">
        <f t="shared" si="1074"/>
        <v>0</v>
      </c>
      <c r="CJ414" s="149">
        <f t="shared" si="1074"/>
        <v>0</v>
      </c>
      <c r="CK414" s="149">
        <f t="shared" si="1074"/>
        <v>0</v>
      </c>
      <c r="CL414" s="149">
        <f t="shared" si="1074"/>
        <v>0</v>
      </c>
      <c r="CM414" s="149">
        <f t="shared" si="1074"/>
        <v>0</v>
      </c>
      <c r="CN414" s="149">
        <f t="shared" si="1074"/>
        <v>0</v>
      </c>
      <c r="CO414" s="149">
        <f t="shared" si="1074"/>
        <v>0</v>
      </c>
      <c r="CP414" s="149">
        <f t="shared" si="1074"/>
        <v>0</v>
      </c>
      <c r="CQ414" s="149">
        <f t="shared" si="1074"/>
        <v>0</v>
      </c>
      <c r="CR414" s="149">
        <f t="shared" si="1074"/>
        <v>0</v>
      </c>
      <c r="CS414" s="149">
        <f t="shared" si="1074"/>
        <v>0</v>
      </c>
      <c r="CT414" s="149">
        <f t="shared" si="1074"/>
        <v>0</v>
      </c>
      <c r="CU414" s="149">
        <f t="shared" si="1080"/>
        <v>0</v>
      </c>
      <c r="CV414" s="149">
        <f t="shared" si="1080"/>
        <v>0</v>
      </c>
      <c r="CW414" s="149">
        <f t="shared" si="1080"/>
        <v>0</v>
      </c>
      <c r="CX414" s="149">
        <f t="shared" si="1080"/>
        <v>0</v>
      </c>
      <c r="CY414" s="149">
        <f t="shared" si="1080"/>
        <v>0</v>
      </c>
      <c r="CZ414" s="149">
        <f t="shared" si="1080"/>
        <v>0</v>
      </c>
      <c r="DA414" s="149">
        <f t="shared" si="1080"/>
        <v>0</v>
      </c>
      <c r="DB414" s="149">
        <f t="shared" si="1080"/>
        <v>0</v>
      </c>
      <c r="DC414" s="149">
        <f t="shared" si="1080"/>
        <v>0</v>
      </c>
      <c r="DD414" s="149">
        <f t="shared" si="1080"/>
        <v>0</v>
      </c>
      <c r="DE414" s="149">
        <f t="shared" si="1080"/>
        <v>0</v>
      </c>
      <c r="DF414" s="149">
        <f t="shared" si="1080"/>
        <v>0</v>
      </c>
      <c r="DG414" s="149">
        <f t="shared" si="1080"/>
        <v>0</v>
      </c>
      <c r="DH414" s="149">
        <f t="shared" si="1080"/>
        <v>0</v>
      </c>
      <c r="DI414" s="149">
        <f t="shared" si="1080"/>
        <v>0</v>
      </c>
      <c r="DJ414" s="149">
        <f t="shared" si="1080"/>
        <v>0</v>
      </c>
      <c r="DK414" s="149">
        <f t="shared" si="1076"/>
        <v>0</v>
      </c>
      <c r="DL414" s="149">
        <f t="shared" si="1076"/>
        <v>0</v>
      </c>
      <c r="DM414" s="149">
        <f t="shared" si="1076"/>
        <v>0</v>
      </c>
      <c r="DN414" s="149">
        <f t="shared" si="1076"/>
        <v>0</v>
      </c>
      <c r="DO414" s="149">
        <f t="shared" si="1076"/>
        <v>0</v>
      </c>
      <c r="DP414" s="149">
        <f t="shared" si="1076"/>
        <v>0</v>
      </c>
      <c r="DQ414" s="149">
        <f t="shared" si="1076"/>
        <v>0</v>
      </c>
      <c r="DR414" s="149">
        <f t="shared" si="1076"/>
        <v>0</v>
      </c>
      <c r="DS414" s="149">
        <f t="shared" si="1076"/>
        <v>0</v>
      </c>
      <c r="DT414" s="149">
        <f t="shared" si="1076"/>
        <v>0</v>
      </c>
      <c r="DU414" s="149">
        <f t="shared" si="1076"/>
        <v>0</v>
      </c>
      <c r="DV414" s="149">
        <f t="shared" si="1076"/>
        <v>0</v>
      </c>
      <c r="DW414" s="149">
        <f t="shared" si="1076"/>
        <v>0</v>
      </c>
      <c r="DX414" s="149">
        <f t="shared" si="1076"/>
        <v>0</v>
      </c>
      <c r="DY414" s="149">
        <f t="shared" si="1076"/>
        <v>0</v>
      </c>
      <c r="DZ414" s="149">
        <f t="shared" si="1076"/>
        <v>0</v>
      </c>
      <c r="EA414" s="149">
        <f t="shared" si="1070"/>
        <v>0</v>
      </c>
      <c r="EB414" s="149">
        <f t="shared" si="1070"/>
        <v>0</v>
      </c>
      <c r="EC414" s="149">
        <f t="shared" si="1070"/>
        <v>0</v>
      </c>
      <c r="ED414" s="149">
        <f t="shared" si="1070"/>
        <v>0</v>
      </c>
      <c r="EE414" s="149">
        <f t="shared" si="1070"/>
        <v>0</v>
      </c>
      <c r="EF414" s="149">
        <f t="shared" si="1070"/>
        <v>0</v>
      </c>
      <c r="EG414" s="149">
        <f t="shared" si="1070"/>
        <v>0</v>
      </c>
      <c r="EH414" s="149">
        <f t="shared" si="1070"/>
        <v>0</v>
      </c>
      <c r="EI414" s="149">
        <f t="shared" si="1070"/>
        <v>0</v>
      </c>
      <c r="EJ414" s="149">
        <f t="shared" si="1070"/>
        <v>0</v>
      </c>
      <c r="EK414" s="149">
        <f t="shared" si="1070"/>
        <v>0</v>
      </c>
      <c r="EL414" s="149">
        <f t="shared" si="1070"/>
        <v>0</v>
      </c>
      <c r="EM414" s="149">
        <f t="shared" si="1070"/>
        <v>0</v>
      </c>
      <c r="EN414" s="149">
        <f t="shared" si="1070"/>
        <v>0</v>
      </c>
      <c r="EO414" s="149">
        <f t="shared" si="1070"/>
        <v>0</v>
      </c>
      <c r="EP414" s="149">
        <f t="shared" si="1070"/>
        <v>0</v>
      </c>
      <c r="EQ414" s="149">
        <f t="shared" si="1081"/>
        <v>0</v>
      </c>
      <c r="ER414" s="149">
        <f t="shared" si="1081"/>
        <v>0</v>
      </c>
      <c r="ES414" s="149">
        <f t="shared" si="1081"/>
        <v>0</v>
      </c>
      <c r="ET414" s="149">
        <f t="shared" si="1081"/>
        <v>0</v>
      </c>
      <c r="EU414" s="149">
        <f t="shared" si="1081"/>
        <v>0</v>
      </c>
      <c r="EV414" s="149">
        <f t="shared" si="1081"/>
        <v>0</v>
      </c>
      <c r="EW414" s="149">
        <f t="shared" si="1081"/>
        <v>0</v>
      </c>
      <c r="EX414" s="149">
        <f t="shared" si="1081"/>
        <v>0</v>
      </c>
      <c r="EY414" s="149">
        <f t="shared" si="1081"/>
        <v>0</v>
      </c>
      <c r="EZ414" s="149">
        <f t="shared" si="1081"/>
        <v>0</v>
      </c>
      <c r="FA414" s="149">
        <f t="shared" si="1081"/>
        <v>0</v>
      </c>
      <c r="FB414" s="149">
        <f t="shared" si="1081"/>
        <v>0</v>
      </c>
    </row>
    <row r="415" spans="3:158" ht="11.25" hidden="1" customHeight="1" x14ac:dyDescent="0.2">
      <c r="C415" s="148">
        <f t="shared" si="1045"/>
        <v>58</v>
      </c>
      <c r="E415" s="198">
        <f t="shared" si="1046"/>
        <v>45138</v>
      </c>
      <c r="F415" s="151">
        <f t="shared" si="1063"/>
        <v>45716</v>
      </c>
      <c r="G415" s="149">
        <v>0</v>
      </c>
      <c r="H415" s="149">
        <f t="shared" si="1064"/>
        <v>0</v>
      </c>
      <c r="Q415" s="149">
        <f t="shared" si="1065"/>
        <v>0</v>
      </c>
      <c r="T415" s="149">
        <f t="shared" si="1044"/>
        <v>0</v>
      </c>
      <c r="U415" s="149">
        <f t="shared" si="1078"/>
        <v>0</v>
      </c>
      <c r="V415" s="149">
        <f t="shared" si="1078"/>
        <v>0</v>
      </c>
      <c r="W415" s="149">
        <f t="shared" si="1078"/>
        <v>0</v>
      </c>
      <c r="X415" s="149">
        <f t="shared" si="1078"/>
        <v>0</v>
      </c>
      <c r="Y415" s="149">
        <f t="shared" si="1078"/>
        <v>0</v>
      </c>
      <c r="Z415" s="149">
        <f t="shared" si="1078"/>
        <v>0</v>
      </c>
      <c r="AA415" s="149">
        <f t="shared" si="1078"/>
        <v>0</v>
      </c>
      <c r="AB415" s="149">
        <f t="shared" si="1078"/>
        <v>0</v>
      </c>
      <c r="AC415" s="149">
        <f t="shared" si="1078"/>
        <v>0</v>
      </c>
      <c r="AD415" s="149">
        <f t="shared" si="1078"/>
        <v>0</v>
      </c>
      <c r="AE415" s="149">
        <f t="shared" si="1078"/>
        <v>0</v>
      </c>
      <c r="AF415" s="149">
        <f t="shared" si="1078"/>
        <v>0</v>
      </c>
      <c r="AG415" s="149">
        <f t="shared" si="1078"/>
        <v>0</v>
      </c>
      <c r="AH415" s="149">
        <f t="shared" si="1078"/>
        <v>0</v>
      </c>
      <c r="AI415" s="149">
        <f t="shared" si="1078"/>
        <v>0</v>
      </c>
      <c r="AJ415" s="149">
        <f t="shared" si="1078"/>
        <v>0</v>
      </c>
      <c r="AK415" s="149">
        <f t="shared" si="1072"/>
        <v>0</v>
      </c>
      <c r="AL415" s="149">
        <f t="shared" si="1072"/>
        <v>0</v>
      </c>
      <c r="AM415" s="149">
        <f t="shared" si="1072"/>
        <v>0</v>
      </c>
      <c r="AN415" s="149">
        <f t="shared" si="1072"/>
        <v>0</v>
      </c>
      <c r="AO415" s="149">
        <f t="shared" si="1072"/>
        <v>0</v>
      </c>
      <c r="AP415" s="149">
        <f t="shared" si="1072"/>
        <v>0</v>
      </c>
      <c r="AQ415" s="149">
        <f t="shared" si="1072"/>
        <v>0</v>
      </c>
      <c r="AR415" s="149">
        <f t="shared" si="1072"/>
        <v>0</v>
      </c>
      <c r="AS415" s="149">
        <f t="shared" si="1072"/>
        <v>0</v>
      </c>
      <c r="AT415" s="149">
        <f t="shared" si="1072"/>
        <v>0</v>
      </c>
      <c r="AU415" s="149">
        <f t="shared" si="1072"/>
        <v>0</v>
      </c>
      <c r="AV415" s="149">
        <f t="shared" si="1072"/>
        <v>0</v>
      </c>
      <c r="AW415" s="149">
        <f t="shared" si="1072"/>
        <v>0</v>
      </c>
      <c r="AX415" s="149">
        <f t="shared" si="1072"/>
        <v>0</v>
      </c>
      <c r="AY415" s="149">
        <f t="shared" si="1072"/>
        <v>0</v>
      </c>
      <c r="AZ415" s="149">
        <f t="shared" si="1079"/>
        <v>0</v>
      </c>
      <c r="BA415" s="149">
        <f t="shared" si="1079"/>
        <v>0</v>
      </c>
      <c r="BB415" s="149">
        <f t="shared" si="1079"/>
        <v>0</v>
      </c>
      <c r="BC415" s="149">
        <f t="shared" si="1079"/>
        <v>0</v>
      </c>
      <c r="BD415" s="149">
        <f t="shared" si="1079"/>
        <v>0</v>
      </c>
      <c r="BE415" s="149">
        <f t="shared" si="1079"/>
        <v>0</v>
      </c>
      <c r="BF415" s="149">
        <f t="shared" si="1079"/>
        <v>0</v>
      </c>
      <c r="BG415" s="149">
        <f t="shared" si="1079"/>
        <v>0</v>
      </c>
      <c r="BH415" s="149">
        <f t="shared" si="1079"/>
        <v>0</v>
      </c>
      <c r="BI415" s="149">
        <f t="shared" si="1079"/>
        <v>0</v>
      </c>
      <c r="BJ415" s="149">
        <f t="shared" si="1079"/>
        <v>0</v>
      </c>
      <c r="BK415" s="149">
        <f t="shared" si="1079"/>
        <v>0</v>
      </c>
      <c r="BL415" s="149">
        <f t="shared" si="1079"/>
        <v>0</v>
      </c>
      <c r="BM415" s="149">
        <f t="shared" si="1079"/>
        <v>0</v>
      </c>
      <c r="BN415" s="149">
        <f t="shared" si="1079"/>
        <v>0</v>
      </c>
      <c r="BO415" s="149">
        <f t="shared" si="1073"/>
        <v>0</v>
      </c>
      <c r="BP415" s="149">
        <f t="shared" si="1073"/>
        <v>0</v>
      </c>
      <c r="BQ415" s="149">
        <f t="shared" si="1073"/>
        <v>0</v>
      </c>
      <c r="BR415" s="149">
        <f t="shared" si="1073"/>
        <v>0</v>
      </c>
      <c r="BS415" s="149">
        <f t="shared" si="1073"/>
        <v>0</v>
      </c>
      <c r="BT415" s="149">
        <f t="shared" si="1073"/>
        <v>0</v>
      </c>
      <c r="BU415" s="149">
        <f t="shared" si="1073"/>
        <v>0</v>
      </c>
      <c r="BV415" s="149">
        <f t="shared" si="1073"/>
        <v>0</v>
      </c>
      <c r="BW415" s="149">
        <f t="shared" si="1073"/>
        <v>0</v>
      </c>
      <c r="BX415" s="149">
        <f t="shared" si="1073"/>
        <v>0</v>
      </c>
      <c r="BY415" s="149">
        <f t="shared" si="1073"/>
        <v>0</v>
      </c>
      <c r="BZ415" s="149">
        <f t="shared" si="1073"/>
        <v>0</v>
      </c>
      <c r="CA415" s="149">
        <f t="shared" si="1073"/>
        <v>0</v>
      </c>
      <c r="CB415" s="149">
        <f t="shared" si="1073"/>
        <v>0</v>
      </c>
      <c r="CC415" s="149">
        <f t="shared" si="1073"/>
        <v>0</v>
      </c>
      <c r="CD415" s="149">
        <f t="shared" si="1073"/>
        <v>0</v>
      </c>
      <c r="CE415" s="149">
        <f t="shared" si="1074"/>
        <v>0</v>
      </c>
      <c r="CF415" s="149">
        <f t="shared" si="1074"/>
        <v>0</v>
      </c>
      <c r="CG415" s="149">
        <f t="shared" si="1074"/>
        <v>0</v>
      </c>
      <c r="CH415" s="149">
        <f t="shared" si="1074"/>
        <v>0</v>
      </c>
      <c r="CI415" s="149">
        <f t="shared" si="1074"/>
        <v>0</v>
      </c>
      <c r="CJ415" s="149">
        <f t="shared" si="1074"/>
        <v>0</v>
      </c>
      <c r="CK415" s="149">
        <f t="shared" si="1074"/>
        <v>0</v>
      </c>
      <c r="CL415" s="149">
        <f t="shared" si="1074"/>
        <v>0</v>
      </c>
      <c r="CM415" s="149">
        <f t="shared" si="1074"/>
        <v>0</v>
      </c>
      <c r="CN415" s="149">
        <f t="shared" si="1074"/>
        <v>0</v>
      </c>
      <c r="CO415" s="149">
        <f t="shared" si="1074"/>
        <v>0</v>
      </c>
      <c r="CP415" s="149">
        <f t="shared" si="1074"/>
        <v>0</v>
      </c>
      <c r="CQ415" s="149">
        <f t="shared" si="1074"/>
        <v>0</v>
      </c>
      <c r="CR415" s="149">
        <f t="shared" si="1074"/>
        <v>0</v>
      </c>
      <c r="CS415" s="149">
        <f t="shared" si="1074"/>
        <v>0</v>
      </c>
      <c r="CT415" s="149">
        <f t="shared" si="1074"/>
        <v>0</v>
      </c>
      <c r="CU415" s="149">
        <f t="shared" si="1080"/>
        <v>0</v>
      </c>
      <c r="CV415" s="149">
        <f t="shared" si="1080"/>
        <v>0</v>
      </c>
      <c r="CW415" s="149">
        <f t="shared" si="1080"/>
        <v>0</v>
      </c>
      <c r="CX415" s="149">
        <f t="shared" si="1080"/>
        <v>0</v>
      </c>
      <c r="CY415" s="149">
        <f t="shared" si="1080"/>
        <v>0</v>
      </c>
      <c r="CZ415" s="149">
        <f t="shared" si="1080"/>
        <v>0</v>
      </c>
      <c r="DA415" s="149">
        <f t="shared" si="1080"/>
        <v>0</v>
      </c>
      <c r="DB415" s="149">
        <f t="shared" si="1080"/>
        <v>0</v>
      </c>
      <c r="DC415" s="149">
        <f t="shared" si="1080"/>
        <v>0</v>
      </c>
      <c r="DD415" s="149">
        <f t="shared" si="1080"/>
        <v>0</v>
      </c>
      <c r="DE415" s="149">
        <f t="shared" si="1080"/>
        <v>0</v>
      </c>
      <c r="DF415" s="149">
        <f t="shared" si="1080"/>
        <v>0</v>
      </c>
      <c r="DG415" s="149">
        <f t="shared" si="1080"/>
        <v>0</v>
      </c>
      <c r="DH415" s="149">
        <f t="shared" si="1080"/>
        <v>0</v>
      </c>
      <c r="DI415" s="149">
        <f t="shared" si="1080"/>
        <v>0</v>
      </c>
      <c r="DJ415" s="149">
        <f t="shared" si="1080"/>
        <v>0</v>
      </c>
      <c r="DK415" s="149">
        <f t="shared" si="1076"/>
        <v>0</v>
      </c>
      <c r="DL415" s="149">
        <f t="shared" si="1076"/>
        <v>0</v>
      </c>
      <c r="DM415" s="149">
        <f t="shared" si="1076"/>
        <v>0</v>
      </c>
      <c r="DN415" s="149">
        <f t="shared" si="1076"/>
        <v>0</v>
      </c>
      <c r="DO415" s="149">
        <f t="shared" si="1076"/>
        <v>0</v>
      </c>
      <c r="DP415" s="149">
        <f t="shared" si="1076"/>
        <v>0</v>
      </c>
      <c r="DQ415" s="149">
        <f t="shared" si="1076"/>
        <v>0</v>
      </c>
      <c r="DR415" s="149">
        <f t="shared" si="1076"/>
        <v>0</v>
      </c>
      <c r="DS415" s="149">
        <f t="shared" si="1076"/>
        <v>0</v>
      </c>
      <c r="DT415" s="149">
        <f t="shared" si="1076"/>
        <v>0</v>
      </c>
      <c r="DU415" s="149">
        <f t="shared" si="1076"/>
        <v>0</v>
      </c>
      <c r="DV415" s="149">
        <f t="shared" si="1076"/>
        <v>0</v>
      </c>
      <c r="DW415" s="149">
        <f t="shared" si="1076"/>
        <v>0</v>
      </c>
      <c r="DX415" s="149">
        <f t="shared" si="1076"/>
        <v>0</v>
      </c>
      <c r="DY415" s="149">
        <f t="shared" si="1076"/>
        <v>0</v>
      </c>
      <c r="DZ415" s="149">
        <f t="shared" si="1076"/>
        <v>0</v>
      </c>
      <c r="EA415" s="149">
        <f t="shared" si="1070"/>
        <v>0</v>
      </c>
      <c r="EB415" s="149">
        <f t="shared" si="1070"/>
        <v>0</v>
      </c>
      <c r="EC415" s="149">
        <f t="shared" si="1070"/>
        <v>0</v>
      </c>
      <c r="ED415" s="149">
        <f t="shared" si="1070"/>
        <v>0</v>
      </c>
      <c r="EE415" s="149">
        <f t="shared" si="1070"/>
        <v>0</v>
      </c>
      <c r="EF415" s="149">
        <f t="shared" si="1070"/>
        <v>0</v>
      </c>
      <c r="EG415" s="149">
        <f t="shared" si="1070"/>
        <v>0</v>
      </c>
      <c r="EH415" s="149">
        <f t="shared" si="1070"/>
        <v>0</v>
      </c>
      <c r="EI415" s="149">
        <f t="shared" si="1070"/>
        <v>0</v>
      </c>
      <c r="EJ415" s="149">
        <f t="shared" si="1070"/>
        <v>0</v>
      </c>
      <c r="EK415" s="149">
        <f t="shared" si="1070"/>
        <v>0</v>
      </c>
      <c r="EL415" s="149">
        <f t="shared" si="1070"/>
        <v>0</v>
      </c>
      <c r="EM415" s="149">
        <f t="shared" si="1070"/>
        <v>0</v>
      </c>
      <c r="EN415" s="149">
        <f t="shared" si="1070"/>
        <v>0</v>
      </c>
      <c r="EO415" s="149">
        <f t="shared" si="1070"/>
        <v>0</v>
      </c>
      <c r="EP415" s="149">
        <f t="shared" si="1070"/>
        <v>0</v>
      </c>
      <c r="EQ415" s="149">
        <f t="shared" si="1081"/>
        <v>0</v>
      </c>
      <c r="ER415" s="149">
        <f t="shared" si="1081"/>
        <v>0</v>
      </c>
      <c r="ES415" s="149">
        <f t="shared" si="1081"/>
        <v>0</v>
      </c>
      <c r="ET415" s="149">
        <f t="shared" si="1081"/>
        <v>0</v>
      </c>
      <c r="EU415" s="149">
        <f t="shared" si="1081"/>
        <v>0</v>
      </c>
      <c r="EV415" s="149">
        <f t="shared" si="1081"/>
        <v>0</v>
      </c>
      <c r="EW415" s="149">
        <f t="shared" si="1081"/>
        <v>0</v>
      </c>
      <c r="EX415" s="149">
        <f t="shared" si="1081"/>
        <v>0</v>
      </c>
      <c r="EY415" s="149">
        <f t="shared" si="1081"/>
        <v>0</v>
      </c>
      <c r="EZ415" s="149">
        <f t="shared" si="1081"/>
        <v>0</v>
      </c>
      <c r="FA415" s="149">
        <f t="shared" si="1081"/>
        <v>0</v>
      </c>
      <c r="FB415" s="149">
        <f t="shared" si="1081"/>
        <v>0</v>
      </c>
    </row>
    <row r="416" spans="3:158" ht="11.25" hidden="1" customHeight="1" x14ac:dyDescent="0.2">
      <c r="C416" s="148">
        <f t="shared" si="1045"/>
        <v>59</v>
      </c>
      <c r="E416" s="198">
        <f t="shared" si="1046"/>
        <v>45169</v>
      </c>
      <c r="F416" s="151">
        <f t="shared" si="1063"/>
        <v>45747</v>
      </c>
      <c r="G416" s="149">
        <v>0</v>
      </c>
      <c r="H416" s="149">
        <f t="shared" si="1064"/>
        <v>0</v>
      </c>
      <c r="Q416" s="149">
        <f t="shared" si="1065"/>
        <v>0</v>
      </c>
      <c r="T416" s="149">
        <f t="shared" si="1044"/>
        <v>0</v>
      </c>
      <c r="U416" s="149">
        <f t="shared" si="1078"/>
        <v>0</v>
      </c>
      <c r="V416" s="149">
        <f t="shared" si="1078"/>
        <v>0</v>
      </c>
      <c r="W416" s="149">
        <f t="shared" si="1078"/>
        <v>0</v>
      </c>
      <c r="X416" s="149">
        <f t="shared" si="1078"/>
        <v>0</v>
      </c>
      <c r="Y416" s="149">
        <f t="shared" si="1078"/>
        <v>0</v>
      </c>
      <c r="Z416" s="149">
        <f t="shared" si="1078"/>
        <v>0</v>
      </c>
      <c r="AA416" s="149">
        <f t="shared" si="1078"/>
        <v>0</v>
      </c>
      <c r="AB416" s="149">
        <f t="shared" si="1078"/>
        <v>0</v>
      </c>
      <c r="AC416" s="149">
        <f t="shared" si="1078"/>
        <v>0</v>
      </c>
      <c r="AD416" s="149">
        <f t="shared" si="1078"/>
        <v>0</v>
      </c>
      <c r="AE416" s="149">
        <f t="shared" si="1078"/>
        <v>0</v>
      </c>
      <c r="AF416" s="149">
        <f t="shared" si="1078"/>
        <v>0</v>
      </c>
      <c r="AG416" s="149">
        <f t="shared" si="1078"/>
        <v>0</v>
      </c>
      <c r="AH416" s="149">
        <f t="shared" si="1078"/>
        <v>0</v>
      </c>
      <c r="AI416" s="149">
        <f t="shared" si="1078"/>
        <v>0</v>
      </c>
      <c r="AJ416" s="149">
        <f t="shared" si="1078"/>
        <v>0</v>
      </c>
      <c r="AK416" s="149">
        <f t="shared" si="1072"/>
        <v>0</v>
      </c>
      <c r="AL416" s="149">
        <f t="shared" si="1072"/>
        <v>0</v>
      </c>
      <c r="AM416" s="149">
        <f t="shared" si="1072"/>
        <v>0</v>
      </c>
      <c r="AN416" s="149">
        <f t="shared" si="1072"/>
        <v>0</v>
      </c>
      <c r="AO416" s="149">
        <f t="shared" si="1072"/>
        <v>0</v>
      </c>
      <c r="AP416" s="149">
        <f t="shared" si="1072"/>
        <v>0</v>
      </c>
      <c r="AQ416" s="149">
        <f t="shared" si="1072"/>
        <v>0</v>
      </c>
      <c r="AR416" s="149">
        <f t="shared" si="1072"/>
        <v>0</v>
      </c>
      <c r="AS416" s="149">
        <f t="shared" si="1072"/>
        <v>0</v>
      </c>
      <c r="AT416" s="149">
        <f t="shared" si="1072"/>
        <v>0</v>
      </c>
      <c r="AU416" s="149">
        <f t="shared" si="1072"/>
        <v>0</v>
      </c>
      <c r="AV416" s="149">
        <f t="shared" si="1072"/>
        <v>0</v>
      </c>
      <c r="AW416" s="149">
        <f t="shared" si="1072"/>
        <v>0</v>
      </c>
      <c r="AX416" s="149">
        <f t="shared" si="1072"/>
        <v>0</v>
      </c>
      <c r="AY416" s="149">
        <f t="shared" si="1072"/>
        <v>0</v>
      </c>
      <c r="AZ416" s="149">
        <f t="shared" si="1079"/>
        <v>0</v>
      </c>
      <c r="BA416" s="149">
        <f t="shared" si="1079"/>
        <v>0</v>
      </c>
      <c r="BB416" s="149">
        <f t="shared" si="1079"/>
        <v>0</v>
      </c>
      <c r="BC416" s="149">
        <f t="shared" si="1079"/>
        <v>0</v>
      </c>
      <c r="BD416" s="149">
        <f t="shared" si="1079"/>
        <v>0</v>
      </c>
      <c r="BE416" s="149">
        <f t="shared" si="1079"/>
        <v>0</v>
      </c>
      <c r="BF416" s="149">
        <f t="shared" si="1079"/>
        <v>0</v>
      </c>
      <c r="BG416" s="149">
        <f t="shared" si="1079"/>
        <v>0</v>
      </c>
      <c r="BH416" s="149">
        <f t="shared" si="1079"/>
        <v>0</v>
      </c>
      <c r="BI416" s="149">
        <f t="shared" si="1079"/>
        <v>0</v>
      </c>
      <c r="BJ416" s="149">
        <f t="shared" si="1079"/>
        <v>0</v>
      </c>
      <c r="BK416" s="149">
        <f t="shared" si="1079"/>
        <v>0</v>
      </c>
      <c r="BL416" s="149">
        <f t="shared" si="1079"/>
        <v>0</v>
      </c>
      <c r="BM416" s="149">
        <f t="shared" si="1079"/>
        <v>0</v>
      </c>
      <c r="BN416" s="149">
        <f t="shared" si="1079"/>
        <v>0</v>
      </c>
      <c r="BO416" s="149">
        <f t="shared" si="1073"/>
        <v>0</v>
      </c>
      <c r="BP416" s="149">
        <f t="shared" si="1073"/>
        <v>0</v>
      </c>
      <c r="BQ416" s="149">
        <f t="shared" si="1073"/>
        <v>0</v>
      </c>
      <c r="BR416" s="149">
        <f t="shared" si="1073"/>
        <v>0</v>
      </c>
      <c r="BS416" s="149">
        <f t="shared" si="1073"/>
        <v>0</v>
      </c>
      <c r="BT416" s="149">
        <f t="shared" si="1073"/>
        <v>0</v>
      </c>
      <c r="BU416" s="149">
        <f t="shared" si="1073"/>
        <v>0</v>
      </c>
      <c r="BV416" s="149">
        <f t="shared" si="1073"/>
        <v>0</v>
      </c>
      <c r="BW416" s="149">
        <f t="shared" si="1073"/>
        <v>0</v>
      </c>
      <c r="BX416" s="149">
        <f t="shared" si="1073"/>
        <v>0</v>
      </c>
      <c r="BY416" s="149">
        <f t="shared" si="1073"/>
        <v>0</v>
      </c>
      <c r="BZ416" s="149">
        <f t="shared" si="1073"/>
        <v>0</v>
      </c>
      <c r="CA416" s="149">
        <f t="shared" si="1073"/>
        <v>0</v>
      </c>
      <c r="CB416" s="149">
        <f t="shared" si="1073"/>
        <v>0</v>
      </c>
      <c r="CC416" s="149">
        <f t="shared" si="1073"/>
        <v>0</v>
      </c>
      <c r="CD416" s="149">
        <f t="shared" si="1073"/>
        <v>0</v>
      </c>
      <c r="CE416" s="149">
        <f t="shared" si="1074"/>
        <v>0</v>
      </c>
      <c r="CF416" s="149">
        <f t="shared" si="1074"/>
        <v>0</v>
      </c>
      <c r="CG416" s="149">
        <f t="shared" si="1074"/>
        <v>0</v>
      </c>
      <c r="CH416" s="149">
        <f t="shared" si="1074"/>
        <v>0</v>
      </c>
      <c r="CI416" s="149">
        <f t="shared" si="1074"/>
        <v>0</v>
      </c>
      <c r="CJ416" s="149">
        <f t="shared" si="1074"/>
        <v>0</v>
      </c>
      <c r="CK416" s="149">
        <f t="shared" si="1074"/>
        <v>0</v>
      </c>
      <c r="CL416" s="149">
        <f t="shared" si="1074"/>
        <v>0</v>
      </c>
      <c r="CM416" s="149">
        <f t="shared" si="1074"/>
        <v>0</v>
      </c>
      <c r="CN416" s="149">
        <f t="shared" si="1074"/>
        <v>0</v>
      </c>
      <c r="CO416" s="149">
        <f t="shared" si="1074"/>
        <v>0</v>
      </c>
      <c r="CP416" s="149">
        <f t="shared" si="1074"/>
        <v>0</v>
      </c>
      <c r="CQ416" s="149">
        <f t="shared" si="1074"/>
        <v>0</v>
      </c>
      <c r="CR416" s="149">
        <f t="shared" si="1074"/>
        <v>0</v>
      </c>
      <c r="CS416" s="149">
        <f t="shared" si="1074"/>
        <v>0</v>
      </c>
      <c r="CT416" s="149">
        <f t="shared" si="1074"/>
        <v>0</v>
      </c>
      <c r="CU416" s="149">
        <f t="shared" si="1080"/>
        <v>0</v>
      </c>
      <c r="CV416" s="149">
        <f t="shared" si="1080"/>
        <v>0</v>
      </c>
      <c r="CW416" s="149">
        <f t="shared" si="1080"/>
        <v>0</v>
      </c>
      <c r="CX416" s="149">
        <f t="shared" si="1080"/>
        <v>0</v>
      </c>
      <c r="CY416" s="149">
        <f t="shared" si="1080"/>
        <v>0</v>
      </c>
      <c r="CZ416" s="149">
        <f t="shared" si="1080"/>
        <v>0</v>
      </c>
      <c r="DA416" s="149">
        <f t="shared" si="1080"/>
        <v>0</v>
      </c>
      <c r="DB416" s="149">
        <f t="shared" si="1080"/>
        <v>0</v>
      </c>
      <c r="DC416" s="149">
        <f t="shared" si="1080"/>
        <v>0</v>
      </c>
      <c r="DD416" s="149">
        <f t="shared" si="1080"/>
        <v>0</v>
      </c>
      <c r="DE416" s="149">
        <f t="shared" si="1080"/>
        <v>0</v>
      </c>
      <c r="DF416" s="149">
        <f t="shared" si="1080"/>
        <v>0</v>
      </c>
      <c r="DG416" s="149">
        <f t="shared" si="1080"/>
        <v>0</v>
      </c>
      <c r="DH416" s="149">
        <f t="shared" si="1080"/>
        <v>0</v>
      </c>
      <c r="DI416" s="149">
        <f t="shared" si="1080"/>
        <v>0</v>
      </c>
      <c r="DJ416" s="149">
        <f t="shared" si="1080"/>
        <v>0</v>
      </c>
      <c r="DK416" s="149">
        <f t="shared" si="1076"/>
        <v>0</v>
      </c>
      <c r="DL416" s="149">
        <f t="shared" si="1076"/>
        <v>0</v>
      </c>
      <c r="DM416" s="149">
        <f t="shared" si="1076"/>
        <v>0</v>
      </c>
      <c r="DN416" s="149">
        <f t="shared" si="1076"/>
        <v>0</v>
      </c>
      <c r="DO416" s="149">
        <f t="shared" si="1076"/>
        <v>0</v>
      </c>
      <c r="DP416" s="149">
        <f t="shared" si="1076"/>
        <v>0</v>
      </c>
      <c r="DQ416" s="149">
        <f t="shared" si="1076"/>
        <v>0</v>
      </c>
      <c r="DR416" s="149">
        <f t="shared" si="1076"/>
        <v>0</v>
      </c>
      <c r="DS416" s="149">
        <f t="shared" si="1076"/>
        <v>0</v>
      </c>
      <c r="DT416" s="149">
        <f t="shared" si="1076"/>
        <v>0</v>
      </c>
      <c r="DU416" s="149">
        <f t="shared" si="1076"/>
        <v>0</v>
      </c>
      <c r="DV416" s="149">
        <f t="shared" si="1076"/>
        <v>0</v>
      </c>
      <c r="DW416" s="149">
        <f t="shared" si="1076"/>
        <v>0</v>
      </c>
      <c r="DX416" s="149">
        <f t="shared" si="1076"/>
        <v>0</v>
      </c>
      <c r="DY416" s="149">
        <f t="shared" si="1076"/>
        <v>0</v>
      </c>
      <c r="DZ416" s="149">
        <f t="shared" si="1076"/>
        <v>0</v>
      </c>
      <c r="EA416" s="149">
        <f t="shared" si="1070"/>
        <v>0</v>
      </c>
      <c r="EB416" s="149">
        <f t="shared" si="1070"/>
        <v>0</v>
      </c>
      <c r="EC416" s="149">
        <f t="shared" si="1070"/>
        <v>0</v>
      </c>
      <c r="ED416" s="149">
        <f t="shared" si="1070"/>
        <v>0</v>
      </c>
      <c r="EE416" s="149">
        <f t="shared" si="1070"/>
        <v>0</v>
      </c>
      <c r="EF416" s="149">
        <f t="shared" si="1070"/>
        <v>0</v>
      </c>
      <c r="EG416" s="149">
        <f t="shared" si="1070"/>
        <v>0</v>
      </c>
      <c r="EH416" s="149">
        <f t="shared" si="1070"/>
        <v>0</v>
      </c>
      <c r="EI416" s="149">
        <f t="shared" si="1070"/>
        <v>0</v>
      </c>
      <c r="EJ416" s="149">
        <f t="shared" si="1070"/>
        <v>0</v>
      </c>
      <c r="EK416" s="149">
        <f t="shared" si="1070"/>
        <v>0</v>
      </c>
      <c r="EL416" s="149">
        <f t="shared" si="1070"/>
        <v>0</v>
      </c>
      <c r="EM416" s="149">
        <f t="shared" si="1070"/>
        <v>0</v>
      </c>
      <c r="EN416" s="149">
        <f t="shared" si="1070"/>
        <v>0</v>
      </c>
      <c r="EO416" s="149">
        <f t="shared" si="1070"/>
        <v>0</v>
      </c>
      <c r="EP416" s="149">
        <f t="shared" si="1070"/>
        <v>0</v>
      </c>
      <c r="EQ416" s="149">
        <f t="shared" si="1081"/>
        <v>0</v>
      </c>
      <c r="ER416" s="149">
        <f t="shared" si="1081"/>
        <v>0</v>
      </c>
      <c r="ES416" s="149">
        <f t="shared" si="1081"/>
        <v>0</v>
      </c>
      <c r="ET416" s="149">
        <f t="shared" si="1081"/>
        <v>0</v>
      </c>
      <c r="EU416" s="149">
        <f t="shared" si="1081"/>
        <v>0</v>
      </c>
      <c r="EV416" s="149">
        <f t="shared" si="1081"/>
        <v>0</v>
      </c>
      <c r="EW416" s="149">
        <f t="shared" si="1081"/>
        <v>0</v>
      </c>
      <c r="EX416" s="149">
        <f t="shared" si="1081"/>
        <v>0</v>
      </c>
      <c r="EY416" s="149">
        <f t="shared" si="1081"/>
        <v>0</v>
      </c>
      <c r="EZ416" s="149">
        <f t="shared" si="1081"/>
        <v>0</v>
      </c>
      <c r="FA416" s="149">
        <f t="shared" si="1081"/>
        <v>0</v>
      </c>
      <c r="FB416" s="149">
        <f t="shared" si="1081"/>
        <v>0</v>
      </c>
    </row>
    <row r="417" spans="3:158" ht="11.25" hidden="1" customHeight="1" x14ac:dyDescent="0.2">
      <c r="C417" s="148">
        <f t="shared" si="1045"/>
        <v>60</v>
      </c>
      <c r="E417" s="198">
        <f t="shared" si="1046"/>
        <v>45199</v>
      </c>
      <c r="F417" s="151">
        <f t="shared" si="1063"/>
        <v>45777</v>
      </c>
      <c r="G417" s="149">
        <v>0</v>
      </c>
      <c r="H417" s="149">
        <f t="shared" si="1064"/>
        <v>0</v>
      </c>
      <c r="Q417" s="149">
        <f t="shared" si="1065"/>
        <v>0</v>
      </c>
      <c r="T417" s="149">
        <f t="shared" si="1044"/>
        <v>0</v>
      </c>
      <c r="U417" s="149">
        <f t="shared" si="1078"/>
        <v>0</v>
      </c>
      <c r="V417" s="149">
        <f t="shared" si="1078"/>
        <v>0</v>
      </c>
      <c r="W417" s="149">
        <f t="shared" si="1078"/>
        <v>0</v>
      </c>
      <c r="X417" s="149">
        <f t="shared" si="1078"/>
        <v>0</v>
      </c>
      <c r="Y417" s="149">
        <f t="shared" si="1078"/>
        <v>0</v>
      </c>
      <c r="Z417" s="149">
        <f t="shared" si="1078"/>
        <v>0</v>
      </c>
      <c r="AA417" s="149">
        <f t="shared" si="1078"/>
        <v>0</v>
      </c>
      <c r="AB417" s="149">
        <f t="shared" si="1078"/>
        <v>0</v>
      </c>
      <c r="AC417" s="149">
        <f t="shared" si="1078"/>
        <v>0</v>
      </c>
      <c r="AD417" s="149">
        <f t="shared" si="1078"/>
        <v>0</v>
      </c>
      <c r="AE417" s="149">
        <f t="shared" si="1078"/>
        <v>0</v>
      </c>
      <c r="AF417" s="149">
        <f t="shared" si="1078"/>
        <v>0</v>
      </c>
      <c r="AG417" s="149">
        <f t="shared" si="1078"/>
        <v>0</v>
      </c>
      <c r="AH417" s="149">
        <f t="shared" si="1078"/>
        <v>0</v>
      </c>
      <c r="AI417" s="149">
        <f t="shared" si="1078"/>
        <v>0</v>
      </c>
      <c r="AJ417" s="149">
        <f t="shared" si="1078"/>
        <v>0</v>
      </c>
      <c r="AK417" s="149">
        <f t="shared" si="1072"/>
        <v>0</v>
      </c>
      <c r="AL417" s="149">
        <f t="shared" si="1072"/>
        <v>0</v>
      </c>
      <c r="AM417" s="149">
        <f t="shared" si="1072"/>
        <v>0</v>
      </c>
      <c r="AN417" s="149">
        <f t="shared" si="1072"/>
        <v>0</v>
      </c>
      <c r="AO417" s="149">
        <f t="shared" si="1072"/>
        <v>0</v>
      </c>
      <c r="AP417" s="149">
        <f t="shared" si="1072"/>
        <v>0</v>
      </c>
      <c r="AQ417" s="149">
        <f t="shared" si="1072"/>
        <v>0</v>
      </c>
      <c r="AR417" s="149">
        <f t="shared" si="1072"/>
        <v>0</v>
      </c>
      <c r="AS417" s="149">
        <f t="shared" si="1072"/>
        <v>0</v>
      </c>
      <c r="AT417" s="149">
        <f t="shared" si="1072"/>
        <v>0</v>
      </c>
      <c r="AU417" s="149">
        <f t="shared" si="1072"/>
        <v>0</v>
      </c>
      <c r="AV417" s="149">
        <f t="shared" si="1072"/>
        <v>0</v>
      </c>
      <c r="AW417" s="149">
        <f t="shared" si="1072"/>
        <v>0</v>
      </c>
      <c r="AX417" s="149">
        <f t="shared" si="1072"/>
        <v>0</v>
      </c>
      <c r="AY417" s="149">
        <f t="shared" si="1072"/>
        <v>0</v>
      </c>
      <c r="AZ417" s="149">
        <f t="shared" si="1079"/>
        <v>0</v>
      </c>
      <c r="BA417" s="149">
        <f t="shared" si="1079"/>
        <v>0</v>
      </c>
      <c r="BB417" s="149">
        <f t="shared" si="1079"/>
        <v>0</v>
      </c>
      <c r="BC417" s="149">
        <f t="shared" si="1079"/>
        <v>0</v>
      </c>
      <c r="BD417" s="149">
        <f t="shared" si="1079"/>
        <v>0</v>
      </c>
      <c r="BE417" s="149">
        <f t="shared" si="1079"/>
        <v>0</v>
      </c>
      <c r="BF417" s="149">
        <f t="shared" si="1079"/>
        <v>0</v>
      </c>
      <c r="BG417" s="149">
        <f t="shared" si="1079"/>
        <v>0</v>
      </c>
      <c r="BH417" s="149">
        <f t="shared" si="1079"/>
        <v>0</v>
      </c>
      <c r="BI417" s="149">
        <f t="shared" si="1079"/>
        <v>0</v>
      </c>
      <c r="BJ417" s="149">
        <f t="shared" si="1079"/>
        <v>0</v>
      </c>
      <c r="BK417" s="149">
        <f t="shared" si="1079"/>
        <v>0</v>
      </c>
      <c r="BL417" s="149">
        <f t="shared" si="1079"/>
        <v>0</v>
      </c>
      <c r="BM417" s="149">
        <f t="shared" si="1079"/>
        <v>0</v>
      </c>
      <c r="BN417" s="149">
        <f t="shared" si="1079"/>
        <v>0</v>
      </c>
      <c r="BO417" s="149">
        <f t="shared" si="1073"/>
        <v>0</v>
      </c>
      <c r="BP417" s="149">
        <f t="shared" si="1073"/>
        <v>0</v>
      </c>
      <c r="BQ417" s="149">
        <f t="shared" si="1073"/>
        <v>0</v>
      </c>
      <c r="BR417" s="149">
        <f t="shared" si="1073"/>
        <v>0</v>
      </c>
      <c r="BS417" s="149">
        <f t="shared" si="1073"/>
        <v>0</v>
      </c>
      <c r="BT417" s="149">
        <f t="shared" si="1073"/>
        <v>0</v>
      </c>
      <c r="BU417" s="149">
        <f t="shared" si="1073"/>
        <v>0</v>
      </c>
      <c r="BV417" s="149">
        <f t="shared" si="1073"/>
        <v>0</v>
      </c>
      <c r="BW417" s="149">
        <f t="shared" si="1073"/>
        <v>0</v>
      </c>
      <c r="BX417" s="149">
        <f t="shared" si="1073"/>
        <v>0</v>
      </c>
      <c r="BY417" s="149">
        <f t="shared" si="1073"/>
        <v>0</v>
      </c>
      <c r="BZ417" s="149">
        <f t="shared" si="1073"/>
        <v>0</v>
      </c>
      <c r="CA417" s="149">
        <f t="shared" si="1073"/>
        <v>0</v>
      </c>
      <c r="CB417" s="149">
        <f t="shared" si="1073"/>
        <v>0</v>
      </c>
      <c r="CC417" s="149">
        <f t="shared" si="1073"/>
        <v>0</v>
      </c>
      <c r="CD417" s="149">
        <f t="shared" si="1073"/>
        <v>0</v>
      </c>
      <c r="CE417" s="149">
        <f t="shared" si="1074"/>
        <v>0</v>
      </c>
      <c r="CF417" s="149">
        <f t="shared" si="1074"/>
        <v>0</v>
      </c>
      <c r="CG417" s="149">
        <f t="shared" si="1074"/>
        <v>0</v>
      </c>
      <c r="CH417" s="149">
        <f t="shared" si="1074"/>
        <v>0</v>
      </c>
      <c r="CI417" s="149">
        <f t="shared" si="1074"/>
        <v>0</v>
      </c>
      <c r="CJ417" s="149">
        <f t="shared" si="1074"/>
        <v>0</v>
      </c>
      <c r="CK417" s="149">
        <f t="shared" si="1074"/>
        <v>0</v>
      </c>
      <c r="CL417" s="149">
        <f t="shared" si="1074"/>
        <v>0</v>
      </c>
      <c r="CM417" s="149">
        <f t="shared" si="1074"/>
        <v>0</v>
      </c>
      <c r="CN417" s="149">
        <f t="shared" si="1074"/>
        <v>0</v>
      </c>
      <c r="CO417" s="149">
        <f t="shared" si="1074"/>
        <v>0</v>
      </c>
      <c r="CP417" s="149">
        <f t="shared" si="1074"/>
        <v>0</v>
      </c>
      <c r="CQ417" s="149">
        <f t="shared" si="1074"/>
        <v>0</v>
      </c>
      <c r="CR417" s="149">
        <f t="shared" si="1074"/>
        <v>0</v>
      </c>
      <c r="CS417" s="149">
        <f t="shared" si="1074"/>
        <v>0</v>
      </c>
      <c r="CT417" s="149">
        <f t="shared" si="1074"/>
        <v>0</v>
      </c>
      <c r="CU417" s="149">
        <f t="shared" si="1080"/>
        <v>0</v>
      </c>
      <c r="CV417" s="149">
        <f t="shared" si="1080"/>
        <v>0</v>
      </c>
      <c r="CW417" s="149">
        <f t="shared" si="1080"/>
        <v>0</v>
      </c>
      <c r="CX417" s="149">
        <f t="shared" si="1080"/>
        <v>0</v>
      </c>
      <c r="CY417" s="149">
        <f t="shared" si="1080"/>
        <v>0</v>
      </c>
      <c r="CZ417" s="149">
        <f t="shared" si="1080"/>
        <v>0</v>
      </c>
      <c r="DA417" s="149">
        <f t="shared" si="1080"/>
        <v>0</v>
      </c>
      <c r="DB417" s="149">
        <f t="shared" si="1080"/>
        <v>0</v>
      </c>
      <c r="DC417" s="149">
        <f t="shared" si="1080"/>
        <v>0</v>
      </c>
      <c r="DD417" s="149">
        <f t="shared" si="1080"/>
        <v>0</v>
      </c>
      <c r="DE417" s="149">
        <f t="shared" si="1080"/>
        <v>0</v>
      </c>
      <c r="DF417" s="149">
        <f t="shared" si="1080"/>
        <v>0</v>
      </c>
      <c r="DG417" s="149">
        <f t="shared" si="1080"/>
        <v>0</v>
      </c>
      <c r="DH417" s="149">
        <f t="shared" si="1080"/>
        <v>0</v>
      </c>
      <c r="DI417" s="149">
        <f t="shared" si="1080"/>
        <v>0</v>
      </c>
      <c r="DJ417" s="149">
        <f t="shared" si="1080"/>
        <v>0</v>
      </c>
      <c r="DK417" s="149">
        <f t="shared" si="1076"/>
        <v>0</v>
      </c>
      <c r="DL417" s="149">
        <f t="shared" si="1076"/>
        <v>0</v>
      </c>
      <c r="DM417" s="149">
        <f t="shared" si="1076"/>
        <v>0</v>
      </c>
      <c r="DN417" s="149">
        <f t="shared" si="1076"/>
        <v>0</v>
      </c>
      <c r="DO417" s="149">
        <f t="shared" si="1076"/>
        <v>0</v>
      </c>
      <c r="DP417" s="149">
        <f t="shared" si="1076"/>
        <v>0</v>
      </c>
      <c r="DQ417" s="149">
        <f t="shared" si="1076"/>
        <v>0</v>
      </c>
      <c r="DR417" s="149">
        <f t="shared" si="1076"/>
        <v>0</v>
      </c>
      <c r="DS417" s="149">
        <f t="shared" si="1076"/>
        <v>0</v>
      </c>
      <c r="DT417" s="149">
        <f t="shared" si="1076"/>
        <v>0</v>
      </c>
      <c r="DU417" s="149">
        <f t="shared" si="1076"/>
        <v>0</v>
      </c>
      <c r="DV417" s="149">
        <f t="shared" si="1076"/>
        <v>0</v>
      </c>
      <c r="DW417" s="149">
        <f t="shared" si="1076"/>
        <v>0</v>
      </c>
      <c r="DX417" s="149">
        <f t="shared" si="1076"/>
        <v>0</v>
      </c>
      <c r="DY417" s="149">
        <f t="shared" si="1076"/>
        <v>0</v>
      </c>
      <c r="DZ417" s="149">
        <f t="shared" si="1076"/>
        <v>0</v>
      </c>
      <c r="EA417" s="149">
        <f t="shared" si="1070"/>
        <v>0</v>
      </c>
      <c r="EB417" s="149">
        <f t="shared" si="1070"/>
        <v>0</v>
      </c>
      <c r="EC417" s="149">
        <f t="shared" si="1070"/>
        <v>0</v>
      </c>
      <c r="ED417" s="149">
        <f t="shared" si="1070"/>
        <v>0</v>
      </c>
      <c r="EE417" s="149">
        <f t="shared" si="1070"/>
        <v>0</v>
      </c>
      <c r="EF417" s="149">
        <f t="shared" si="1070"/>
        <v>0</v>
      </c>
      <c r="EG417" s="149">
        <f t="shared" si="1070"/>
        <v>0</v>
      </c>
      <c r="EH417" s="149">
        <f t="shared" si="1070"/>
        <v>0</v>
      </c>
      <c r="EI417" s="149">
        <f t="shared" si="1070"/>
        <v>0</v>
      </c>
      <c r="EJ417" s="149">
        <f t="shared" si="1070"/>
        <v>0</v>
      </c>
      <c r="EK417" s="149">
        <f t="shared" si="1070"/>
        <v>0</v>
      </c>
      <c r="EL417" s="149">
        <f t="shared" si="1070"/>
        <v>0</v>
      </c>
      <c r="EM417" s="149">
        <f t="shared" si="1070"/>
        <v>0</v>
      </c>
      <c r="EN417" s="149">
        <f t="shared" si="1070"/>
        <v>0</v>
      </c>
      <c r="EO417" s="149">
        <f t="shared" si="1070"/>
        <v>0</v>
      </c>
      <c r="EP417" s="149">
        <f t="shared" si="1070"/>
        <v>0</v>
      </c>
      <c r="EQ417" s="149">
        <f t="shared" si="1081"/>
        <v>0</v>
      </c>
      <c r="ER417" s="149">
        <f t="shared" si="1081"/>
        <v>0</v>
      </c>
      <c r="ES417" s="149">
        <f t="shared" si="1081"/>
        <v>0</v>
      </c>
      <c r="ET417" s="149">
        <f t="shared" si="1081"/>
        <v>0</v>
      </c>
      <c r="EU417" s="149">
        <f t="shared" si="1081"/>
        <v>0</v>
      </c>
      <c r="EV417" s="149">
        <f t="shared" si="1081"/>
        <v>0</v>
      </c>
      <c r="EW417" s="149">
        <f t="shared" si="1081"/>
        <v>0</v>
      </c>
      <c r="EX417" s="149">
        <f t="shared" si="1081"/>
        <v>0</v>
      </c>
      <c r="EY417" s="149">
        <f t="shared" si="1081"/>
        <v>0</v>
      </c>
      <c r="EZ417" s="149">
        <f t="shared" si="1081"/>
        <v>0</v>
      </c>
      <c r="FA417" s="149">
        <f t="shared" si="1081"/>
        <v>0</v>
      </c>
      <c r="FB417" s="149">
        <f t="shared" si="1081"/>
        <v>0</v>
      </c>
    </row>
    <row r="418" spans="3:158" ht="11.25" hidden="1" customHeight="1" x14ac:dyDescent="0.2">
      <c r="C418" s="148">
        <f t="shared" si="1045"/>
        <v>61</v>
      </c>
      <c r="E418" s="198">
        <f t="shared" si="1046"/>
        <v>45230</v>
      </c>
      <c r="F418" s="151">
        <f t="shared" si="1063"/>
        <v>45808</v>
      </c>
      <c r="G418" s="149">
        <v>0</v>
      </c>
      <c r="H418" s="149">
        <f t="shared" si="1064"/>
        <v>0</v>
      </c>
      <c r="Q418" s="149">
        <f t="shared" si="1065"/>
        <v>0</v>
      </c>
      <c r="T418" s="149">
        <f t="shared" si="1044"/>
        <v>0</v>
      </c>
      <c r="U418" s="149">
        <f t="shared" si="1078"/>
        <v>0</v>
      </c>
      <c r="V418" s="149">
        <f t="shared" si="1078"/>
        <v>0</v>
      </c>
      <c r="W418" s="149">
        <f t="shared" si="1078"/>
        <v>0</v>
      </c>
      <c r="X418" s="149">
        <f t="shared" si="1078"/>
        <v>0</v>
      </c>
      <c r="Y418" s="149">
        <f t="shared" si="1078"/>
        <v>0</v>
      </c>
      <c r="Z418" s="149">
        <f t="shared" si="1078"/>
        <v>0</v>
      </c>
      <c r="AA418" s="149">
        <f t="shared" si="1078"/>
        <v>0</v>
      </c>
      <c r="AB418" s="149">
        <f t="shared" si="1078"/>
        <v>0</v>
      </c>
      <c r="AC418" s="149">
        <f t="shared" si="1078"/>
        <v>0</v>
      </c>
      <c r="AD418" s="149">
        <f t="shared" si="1078"/>
        <v>0</v>
      </c>
      <c r="AE418" s="149">
        <f t="shared" si="1078"/>
        <v>0</v>
      </c>
      <c r="AF418" s="149">
        <f t="shared" si="1078"/>
        <v>0</v>
      </c>
      <c r="AG418" s="149">
        <f t="shared" si="1078"/>
        <v>0</v>
      </c>
      <c r="AH418" s="149">
        <f t="shared" si="1078"/>
        <v>0</v>
      </c>
      <c r="AI418" s="149">
        <f t="shared" si="1078"/>
        <v>0</v>
      </c>
      <c r="AJ418" s="149">
        <f t="shared" si="1078"/>
        <v>0</v>
      </c>
      <c r="AK418" s="149">
        <f t="shared" si="1072"/>
        <v>0</v>
      </c>
      <c r="AL418" s="149">
        <f t="shared" si="1072"/>
        <v>0</v>
      </c>
      <c r="AM418" s="149">
        <f t="shared" si="1072"/>
        <v>0</v>
      </c>
      <c r="AN418" s="149">
        <f t="shared" si="1072"/>
        <v>0</v>
      </c>
      <c r="AO418" s="149">
        <f t="shared" si="1072"/>
        <v>0</v>
      </c>
      <c r="AP418" s="149">
        <f t="shared" si="1072"/>
        <v>0</v>
      </c>
      <c r="AQ418" s="149">
        <f t="shared" si="1072"/>
        <v>0</v>
      </c>
      <c r="AR418" s="149">
        <f t="shared" si="1072"/>
        <v>0</v>
      </c>
      <c r="AS418" s="149">
        <f t="shared" si="1072"/>
        <v>0</v>
      </c>
      <c r="AT418" s="149">
        <f t="shared" si="1072"/>
        <v>0</v>
      </c>
      <c r="AU418" s="149">
        <f t="shared" si="1072"/>
        <v>0</v>
      </c>
      <c r="AV418" s="149">
        <f t="shared" si="1072"/>
        <v>0</v>
      </c>
      <c r="AW418" s="149">
        <f t="shared" si="1072"/>
        <v>0</v>
      </c>
      <c r="AX418" s="149">
        <f t="shared" si="1072"/>
        <v>0</v>
      </c>
      <c r="AY418" s="149">
        <f t="shared" si="1072"/>
        <v>0</v>
      </c>
      <c r="AZ418" s="149">
        <f t="shared" si="1079"/>
        <v>0</v>
      </c>
      <c r="BA418" s="149">
        <f t="shared" si="1079"/>
        <v>0</v>
      </c>
      <c r="BB418" s="149">
        <f t="shared" si="1079"/>
        <v>0</v>
      </c>
      <c r="BC418" s="149">
        <f t="shared" si="1079"/>
        <v>0</v>
      </c>
      <c r="BD418" s="149">
        <f t="shared" si="1079"/>
        <v>0</v>
      </c>
      <c r="BE418" s="149">
        <f t="shared" si="1079"/>
        <v>0</v>
      </c>
      <c r="BF418" s="149">
        <f t="shared" si="1079"/>
        <v>0</v>
      </c>
      <c r="BG418" s="149">
        <f t="shared" si="1079"/>
        <v>0</v>
      </c>
      <c r="BH418" s="149">
        <f t="shared" si="1079"/>
        <v>0</v>
      </c>
      <c r="BI418" s="149">
        <f t="shared" si="1079"/>
        <v>0</v>
      </c>
      <c r="BJ418" s="149">
        <f t="shared" si="1079"/>
        <v>0</v>
      </c>
      <c r="BK418" s="149">
        <f t="shared" si="1079"/>
        <v>0</v>
      </c>
      <c r="BL418" s="149">
        <f t="shared" si="1079"/>
        <v>0</v>
      </c>
      <c r="BM418" s="149">
        <f t="shared" si="1079"/>
        <v>0</v>
      </c>
      <c r="BN418" s="149">
        <f t="shared" si="1079"/>
        <v>0</v>
      </c>
      <c r="BO418" s="149">
        <f t="shared" si="1073"/>
        <v>0</v>
      </c>
      <c r="BP418" s="149">
        <f t="shared" si="1073"/>
        <v>0</v>
      </c>
      <c r="BQ418" s="149">
        <f t="shared" si="1073"/>
        <v>0</v>
      </c>
      <c r="BR418" s="149">
        <f t="shared" si="1073"/>
        <v>0</v>
      </c>
      <c r="BS418" s="149">
        <f t="shared" si="1073"/>
        <v>0</v>
      </c>
      <c r="BT418" s="149">
        <f t="shared" si="1073"/>
        <v>0</v>
      </c>
      <c r="BU418" s="149">
        <f t="shared" si="1073"/>
        <v>0</v>
      </c>
      <c r="BV418" s="149">
        <f t="shared" si="1073"/>
        <v>0</v>
      </c>
      <c r="BW418" s="149">
        <f t="shared" si="1073"/>
        <v>0</v>
      </c>
      <c r="BX418" s="149">
        <f t="shared" si="1073"/>
        <v>0</v>
      </c>
      <c r="BY418" s="149">
        <f t="shared" si="1073"/>
        <v>0</v>
      </c>
      <c r="BZ418" s="149">
        <f t="shared" si="1073"/>
        <v>0</v>
      </c>
      <c r="CA418" s="149">
        <f t="shared" si="1073"/>
        <v>0</v>
      </c>
      <c r="CB418" s="149">
        <f t="shared" si="1073"/>
        <v>0</v>
      </c>
      <c r="CC418" s="149">
        <f t="shared" si="1073"/>
        <v>0</v>
      </c>
      <c r="CD418" s="149">
        <f t="shared" si="1073"/>
        <v>0</v>
      </c>
      <c r="CE418" s="149">
        <f t="shared" si="1074"/>
        <v>0</v>
      </c>
      <c r="CF418" s="149">
        <f t="shared" si="1074"/>
        <v>0</v>
      </c>
      <c r="CG418" s="149">
        <f t="shared" si="1074"/>
        <v>0</v>
      </c>
      <c r="CH418" s="149">
        <f t="shared" si="1074"/>
        <v>0</v>
      </c>
      <c r="CI418" s="149">
        <f t="shared" si="1074"/>
        <v>0</v>
      </c>
      <c r="CJ418" s="149">
        <f t="shared" si="1074"/>
        <v>0</v>
      </c>
      <c r="CK418" s="149">
        <f t="shared" si="1074"/>
        <v>0</v>
      </c>
      <c r="CL418" s="149">
        <f t="shared" si="1074"/>
        <v>0</v>
      </c>
      <c r="CM418" s="149">
        <f t="shared" si="1074"/>
        <v>0</v>
      </c>
      <c r="CN418" s="149">
        <f t="shared" si="1074"/>
        <v>0</v>
      </c>
      <c r="CO418" s="149">
        <f t="shared" si="1074"/>
        <v>0</v>
      </c>
      <c r="CP418" s="149">
        <f t="shared" si="1074"/>
        <v>0</v>
      </c>
      <c r="CQ418" s="149">
        <f t="shared" si="1074"/>
        <v>0</v>
      </c>
      <c r="CR418" s="149">
        <f t="shared" si="1074"/>
        <v>0</v>
      </c>
      <c r="CS418" s="149">
        <f t="shared" si="1074"/>
        <v>0</v>
      </c>
      <c r="CT418" s="149">
        <f t="shared" si="1074"/>
        <v>0</v>
      </c>
      <c r="CU418" s="149">
        <f t="shared" si="1080"/>
        <v>0</v>
      </c>
      <c r="CV418" s="149">
        <f t="shared" si="1080"/>
        <v>0</v>
      </c>
      <c r="CW418" s="149">
        <f t="shared" si="1080"/>
        <v>0</v>
      </c>
      <c r="CX418" s="149">
        <f t="shared" si="1080"/>
        <v>0</v>
      </c>
      <c r="CY418" s="149">
        <f t="shared" si="1080"/>
        <v>0</v>
      </c>
      <c r="CZ418" s="149">
        <f t="shared" si="1080"/>
        <v>0</v>
      </c>
      <c r="DA418" s="149">
        <f t="shared" si="1080"/>
        <v>0</v>
      </c>
      <c r="DB418" s="149">
        <f t="shared" si="1080"/>
        <v>0</v>
      </c>
      <c r="DC418" s="149">
        <f t="shared" si="1080"/>
        <v>0</v>
      </c>
      <c r="DD418" s="149">
        <f t="shared" si="1080"/>
        <v>0</v>
      </c>
      <c r="DE418" s="149">
        <f t="shared" si="1080"/>
        <v>0</v>
      </c>
      <c r="DF418" s="149">
        <f t="shared" si="1080"/>
        <v>0</v>
      </c>
      <c r="DG418" s="149">
        <f t="shared" si="1080"/>
        <v>0</v>
      </c>
      <c r="DH418" s="149">
        <f t="shared" si="1080"/>
        <v>0</v>
      </c>
      <c r="DI418" s="149">
        <f t="shared" si="1080"/>
        <v>0</v>
      </c>
      <c r="DJ418" s="149">
        <f t="shared" si="1080"/>
        <v>0</v>
      </c>
      <c r="DK418" s="149">
        <f t="shared" si="1076"/>
        <v>0</v>
      </c>
      <c r="DL418" s="149">
        <f t="shared" si="1076"/>
        <v>0</v>
      </c>
      <c r="DM418" s="149">
        <f t="shared" si="1076"/>
        <v>0</v>
      </c>
      <c r="DN418" s="149">
        <f t="shared" si="1076"/>
        <v>0</v>
      </c>
      <c r="DO418" s="149">
        <f t="shared" si="1076"/>
        <v>0</v>
      </c>
      <c r="DP418" s="149">
        <f t="shared" si="1076"/>
        <v>0</v>
      </c>
      <c r="DQ418" s="149">
        <f t="shared" si="1076"/>
        <v>0</v>
      </c>
      <c r="DR418" s="149">
        <f t="shared" si="1076"/>
        <v>0</v>
      </c>
      <c r="DS418" s="149">
        <f t="shared" si="1076"/>
        <v>0</v>
      </c>
      <c r="DT418" s="149">
        <f t="shared" si="1076"/>
        <v>0</v>
      </c>
      <c r="DU418" s="149">
        <f t="shared" si="1076"/>
        <v>0</v>
      </c>
      <c r="DV418" s="149">
        <f t="shared" si="1076"/>
        <v>0</v>
      </c>
      <c r="DW418" s="149">
        <f t="shared" si="1076"/>
        <v>0</v>
      </c>
      <c r="DX418" s="149">
        <f t="shared" si="1076"/>
        <v>0</v>
      </c>
      <c r="DY418" s="149">
        <f t="shared" si="1076"/>
        <v>0</v>
      </c>
      <c r="DZ418" s="149">
        <f t="shared" si="1076"/>
        <v>0</v>
      </c>
      <c r="EA418" s="149">
        <f t="shared" si="1070"/>
        <v>0</v>
      </c>
      <c r="EB418" s="149">
        <f t="shared" si="1070"/>
        <v>0</v>
      </c>
      <c r="EC418" s="149">
        <f t="shared" si="1070"/>
        <v>0</v>
      </c>
      <c r="ED418" s="149">
        <f t="shared" si="1070"/>
        <v>0</v>
      </c>
      <c r="EE418" s="149">
        <f t="shared" si="1070"/>
        <v>0</v>
      </c>
      <c r="EF418" s="149">
        <f t="shared" si="1070"/>
        <v>0</v>
      </c>
      <c r="EG418" s="149">
        <f t="shared" si="1070"/>
        <v>0</v>
      </c>
      <c r="EH418" s="149">
        <f t="shared" si="1070"/>
        <v>0</v>
      </c>
      <c r="EI418" s="149">
        <f t="shared" si="1070"/>
        <v>0</v>
      </c>
      <c r="EJ418" s="149">
        <f t="shared" si="1070"/>
        <v>0</v>
      </c>
      <c r="EK418" s="149">
        <f t="shared" si="1070"/>
        <v>0</v>
      </c>
      <c r="EL418" s="149">
        <f t="shared" si="1070"/>
        <v>0</v>
      </c>
      <c r="EM418" s="149">
        <f t="shared" si="1070"/>
        <v>0</v>
      </c>
      <c r="EN418" s="149">
        <f t="shared" si="1070"/>
        <v>0</v>
      </c>
      <c r="EO418" s="149">
        <f t="shared" si="1070"/>
        <v>0</v>
      </c>
      <c r="EP418" s="149">
        <f t="shared" si="1070"/>
        <v>0</v>
      </c>
      <c r="EQ418" s="149">
        <f t="shared" si="1081"/>
        <v>0</v>
      </c>
      <c r="ER418" s="149">
        <f t="shared" si="1081"/>
        <v>0</v>
      </c>
      <c r="ES418" s="149">
        <f t="shared" si="1081"/>
        <v>0</v>
      </c>
      <c r="ET418" s="149">
        <f t="shared" si="1081"/>
        <v>0</v>
      </c>
      <c r="EU418" s="149">
        <f t="shared" si="1081"/>
        <v>0</v>
      </c>
      <c r="EV418" s="149">
        <f t="shared" si="1081"/>
        <v>0</v>
      </c>
      <c r="EW418" s="149">
        <f t="shared" si="1081"/>
        <v>0</v>
      </c>
      <c r="EX418" s="149">
        <f t="shared" si="1081"/>
        <v>0</v>
      </c>
      <c r="EY418" s="149">
        <f t="shared" si="1081"/>
        <v>0</v>
      </c>
      <c r="EZ418" s="149">
        <f t="shared" si="1081"/>
        <v>0</v>
      </c>
      <c r="FA418" s="149">
        <f t="shared" si="1081"/>
        <v>0</v>
      </c>
      <c r="FB418" s="149">
        <f t="shared" si="1081"/>
        <v>0</v>
      </c>
    </row>
    <row r="419" spans="3:158" ht="11.25" hidden="1" customHeight="1" x14ac:dyDescent="0.2">
      <c r="C419" s="148">
        <f t="shared" si="1045"/>
        <v>62</v>
      </c>
      <c r="E419" s="198">
        <f t="shared" si="1046"/>
        <v>45260</v>
      </c>
      <c r="F419" s="151">
        <f t="shared" si="1063"/>
        <v>45838</v>
      </c>
      <c r="G419" s="149">
        <v>0</v>
      </c>
      <c r="H419" s="149">
        <f t="shared" si="1064"/>
        <v>0</v>
      </c>
      <c r="Q419" s="149">
        <f t="shared" si="1065"/>
        <v>0</v>
      </c>
      <c r="T419" s="149">
        <f t="shared" si="1044"/>
        <v>0</v>
      </c>
      <c r="U419" s="149">
        <f t="shared" si="1078"/>
        <v>0</v>
      </c>
      <c r="V419" s="149">
        <f t="shared" si="1078"/>
        <v>0</v>
      </c>
      <c r="W419" s="149">
        <f t="shared" si="1078"/>
        <v>0</v>
      </c>
      <c r="X419" s="149">
        <f t="shared" si="1078"/>
        <v>0</v>
      </c>
      <c r="Y419" s="149">
        <f t="shared" si="1078"/>
        <v>0</v>
      </c>
      <c r="Z419" s="149">
        <f t="shared" si="1078"/>
        <v>0</v>
      </c>
      <c r="AA419" s="149">
        <f t="shared" si="1078"/>
        <v>0</v>
      </c>
      <c r="AB419" s="149">
        <f t="shared" si="1078"/>
        <v>0</v>
      </c>
      <c r="AC419" s="149">
        <f t="shared" si="1078"/>
        <v>0</v>
      </c>
      <c r="AD419" s="149">
        <f t="shared" si="1078"/>
        <v>0</v>
      </c>
      <c r="AE419" s="149">
        <f t="shared" si="1078"/>
        <v>0</v>
      </c>
      <c r="AF419" s="149">
        <f t="shared" si="1078"/>
        <v>0</v>
      </c>
      <c r="AG419" s="149">
        <f t="shared" si="1078"/>
        <v>0</v>
      </c>
      <c r="AH419" s="149">
        <f t="shared" si="1078"/>
        <v>0</v>
      </c>
      <c r="AI419" s="149">
        <f t="shared" si="1078"/>
        <v>0</v>
      </c>
      <c r="AJ419" s="149">
        <f t="shared" si="1078"/>
        <v>0</v>
      </c>
      <c r="AK419" s="149">
        <f t="shared" si="1072"/>
        <v>0</v>
      </c>
      <c r="AL419" s="149">
        <f t="shared" si="1072"/>
        <v>0</v>
      </c>
      <c r="AM419" s="149">
        <f t="shared" si="1072"/>
        <v>0</v>
      </c>
      <c r="AN419" s="149">
        <f t="shared" si="1072"/>
        <v>0</v>
      </c>
      <c r="AO419" s="149">
        <f t="shared" si="1072"/>
        <v>0</v>
      </c>
      <c r="AP419" s="149">
        <f t="shared" si="1072"/>
        <v>0</v>
      </c>
      <c r="AQ419" s="149">
        <f t="shared" si="1072"/>
        <v>0</v>
      </c>
      <c r="AR419" s="149">
        <f t="shared" si="1072"/>
        <v>0</v>
      </c>
      <c r="AS419" s="149">
        <f t="shared" si="1072"/>
        <v>0</v>
      </c>
      <c r="AT419" s="149">
        <f t="shared" si="1072"/>
        <v>0</v>
      </c>
      <c r="AU419" s="149">
        <f t="shared" si="1072"/>
        <v>0</v>
      </c>
      <c r="AV419" s="149">
        <f t="shared" si="1072"/>
        <v>0</v>
      </c>
      <c r="AW419" s="149">
        <f t="shared" si="1072"/>
        <v>0</v>
      </c>
      <c r="AX419" s="149">
        <f t="shared" si="1072"/>
        <v>0</v>
      </c>
      <c r="AY419" s="149">
        <f t="shared" si="1072"/>
        <v>0</v>
      </c>
      <c r="AZ419" s="149">
        <f t="shared" si="1079"/>
        <v>0</v>
      </c>
      <c r="BA419" s="149">
        <f t="shared" si="1079"/>
        <v>0</v>
      </c>
      <c r="BB419" s="149">
        <f t="shared" si="1079"/>
        <v>0</v>
      </c>
      <c r="BC419" s="149">
        <f t="shared" si="1079"/>
        <v>0</v>
      </c>
      <c r="BD419" s="149">
        <f t="shared" si="1079"/>
        <v>0</v>
      </c>
      <c r="BE419" s="149">
        <f t="shared" si="1079"/>
        <v>0</v>
      </c>
      <c r="BF419" s="149">
        <f t="shared" si="1079"/>
        <v>0</v>
      </c>
      <c r="BG419" s="149">
        <f t="shared" si="1079"/>
        <v>0</v>
      </c>
      <c r="BH419" s="149">
        <f t="shared" si="1079"/>
        <v>0</v>
      </c>
      <c r="BI419" s="149">
        <f t="shared" si="1079"/>
        <v>0</v>
      </c>
      <c r="BJ419" s="149">
        <f t="shared" si="1079"/>
        <v>0</v>
      </c>
      <c r="BK419" s="149">
        <f t="shared" si="1079"/>
        <v>0</v>
      </c>
      <c r="BL419" s="149">
        <f t="shared" si="1079"/>
        <v>0</v>
      </c>
      <c r="BM419" s="149">
        <f t="shared" si="1079"/>
        <v>0</v>
      </c>
      <c r="BN419" s="149">
        <f t="shared" si="1079"/>
        <v>0</v>
      </c>
      <c r="BO419" s="149">
        <f t="shared" si="1073"/>
        <v>0</v>
      </c>
      <c r="BP419" s="149">
        <f t="shared" si="1073"/>
        <v>0</v>
      </c>
      <c r="BQ419" s="149">
        <f t="shared" si="1073"/>
        <v>0</v>
      </c>
      <c r="BR419" s="149">
        <f t="shared" si="1073"/>
        <v>0</v>
      </c>
      <c r="BS419" s="149">
        <f t="shared" si="1073"/>
        <v>0</v>
      </c>
      <c r="BT419" s="149">
        <f t="shared" si="1073"/>
        <v>0</v>
      </c>
      <c r="BU419" s="149">
        <f t="shared" si="1073"/>
        <v>0</v>
      </c>
      <c r="BV419" s="149">
        <f t="shared" si="1073"/>
        <v>0</v>
      </c>
      <c r="BW419" s="149">
        <f t="shared" si="1073"/>
        <v>0</v>
      </c>
      <c r="BX419" s="149">
        <f t="shared" si="1073"/>
        <v>0</v>
      </c>
      <c r="BY419" s="149">
        <f t="shared" si="1073"/>
        <v>0</v>
      </c>
      <c r="BZ419" s="149">
        <f t="shared" si="1073"/>
        <v>0</v>
      </c>
      <c r="CA419" s="149">
        <f t="shared" si="1073"/>
        <v>0</v>
      </c>
      <c r="CB419" s="149">
        <f t="shared" si="1073"/>
        <v>0</v>
      </c>
      <c r="CC419" s="149">
        <f t="shared" si="1073"/>
        <v>0</v>
      </c>
      <c r="CD419" s="149">
        <f t="shared" si="1073"/>
        <v>0</v>
      </c>
      <c r="CE419" s="149">
        <f t="shared" si="1074"/>
        <v>0</v>
      </c>
      <c r="CF419" s="149">
        <f t="shared" si="1074"/>
        <v>0</v>
      </c>
      <c r="CG419" s="149">
        <f t="shared" si="1074"/>
        <v>0</v>
      </c>
      <c r="CH419" s="149">
        <f t="shared" si="1074"/>
        <v>0</v>
      </c>
      <c r="CI419" s="149">
        <f t="shared" si="1074"/>
        <v>0</v>
      </c>
      <c r="CJ419" s="149">
        <f t="shared" si="1074"/>
        <v>0</v>
      </c>
      <c r="CK419" s="149">
        <f t="shared" si="1074"/>
        <v>0</v>
      </c>
      <c r="CL419" s="149">
        <f t="shared" si="1074"/>
        <v>0</v>
      </c>
      <c r="CM419" s="149">
        <f t="shared" si="1074"/>
        <v>0</v>
      </c>
      <c r="CN419" s="149">
        <f t="shared" si="1074"/>
        <v>0</v>
      </c>
      <c r="CO419" s="149">
        <f t="shared" si="1074"/>
        <v>0</v>
      </c>
      <c r="CP419" s="149">
        <f t="shared" si="1074"/>
        <v>0</v>
      </c>
      <c r="CQ419" s="149">
        <f t="shared" si="1074"/>
        <v>0</v>
      </c>
      <c r="CR419" s="149">
        <f t="shared" si="1074"/>
        <v>0</v>
      </c>
      <c r="CS419" s="149">
        <f t="shared" si="1074"/>
        <v>0</v>
      </c>
      <c r="CT419" s="149">
        <f t="shared" si="1074"/>
        <v>0</v>
      </c>
      <c r="CU419" s="149">
        <f t="shared" si="1080"/>
        <v>0</v>
      </c>
      <c r="CV419" s="149">
        <f t="shared" si="1080"/>
        <v>0</v>
      </c>
      <c r="CW419" s="149">
        <f t="shared" si="1080"/>
        <v>0</v>
      </c>
      <c r="CX419" s="149">
        <f t="shared" si="1080"/>
        <v>0</v>
      </c>
      <c r="CY419" s="149">
        <f t="shared" si="1080"/>
        <v>0</v>
      </c>
      <c r="CZ419" s="149">
        <f t="shared" si="1080"/>
        <v>0</v>
      </c>
      <c r="DA419" s="149">
        <f t="shared" si="1080"/>
        <v>0</v>
      </c>
      <c r="DB419" s="149">
        <f t="shared" si="1080"/>
        <v>0</v>
      </c>
      <c r="DC419" s="149">
        <f t="shared" si="1080"/>
        <v>0</v>
      </c>
      <c r="DD419" s="149">
        <f t="shared" si="1080"/>
        <v>0</v>
      </c>
      <c r="DE419" s="149">
        <f t="shared" si="1080"/>
        <v>0</v>
      </c>
      <c r="DF419" s="149">
        <f t="shared" si="1080"/>
        <v>0</v>
      </c>
      <c r="DG419" s="149">
        <f t="shared" si="1080"/>
        <v>0</v>
      </c>
      <c r="DH419" s="149">
        <f t="shared" si="1080"/>
        <v>0</v>
      </c>
      <c r="DI419" s="149">
        <f t="shared" si="1080"/>
        <v>0</v>
      </c>
      <c r="DJ419" s="149">
        <f t="shared" si="1080"/>
        <v>0</v>
      </c>
      <c r="DK419" s="149">
        <f t="shared" si="1076"/>
        <v>0</v>
      </c>
      <c r="DL419" s="149">
        <f t="shared" si="1076"/>
        <v>0</v>
      </c>
      <c r="DM419" s="149">
        <f t="shared" si="1076"/>
        <v>0</v>
      </c>
      <c r="DN419" s="149">
        <f t="shared" si="1076"/>
        <v>0</v>
      </c>
      <c r="DO419" s="149">
        <f t="shared" si="1076"/>
        <v>0</v>
      </c>
      <c r="DP419" s="149">
        <f t="shared" si="1076"/>
        <v>0</v>
      </c>
      <c r="DQ419" s="149">
        <f t="shared" si="1076"/>
        <v>0</v>
      </c>
      <c r="DR419" s="149">
        <f t="shared" si="1076"/>
        <v>0</v>
      </c>
      <c r="DS419" s="149">
        <f t="shared" si="1076"/>
        <v>0</v>
      </c>
      <c r="DT419" s="149">
        <f t="shared" si="1076"/>
        <v>0</v>
      </c>
      <c r="DU419" s="149">
        <f t="shared" si="1076"/>
        <v>0</v>
      </c>
      <c r="DV419" s="149">
        <f t="shared" si="1076"/>
        <v>0</v>
      </c>
      <c r="DW419" s="149">
        <f t="shared" si="1076"/>
        <v>0</v>
      </c>
      <c r="DX419" s="149">
        <f t="shared" si="1076"/>
        <v>0</v>
      </c>
      <c r="DY419" s="149">
        <f t="shared" si="1076"/>
        <v>0</v>
      </c>
      <c r="DZ419" s="149">
        <f t="shared" si="1076"/>
        <v>0</v>
      </c>
      <c r="EA419" s="149">
        <f t="shared" si="1070"/>
        <v>0</v>
      </c>
      <c r="EB419" s="149">
        <f t="shared" si="1070"/>
        <v>0</v>
      </c>
      <c r="EC419" s="149">
        <f t="shared" si="1070"/>
        <v>0</v>
      </c>
      <c r="ED419" s="149">
        <f t="shared" si="1070"/>
        <v>0</v>
      </c>
      <c r="EE419" s="149">
        <f t="shared" si="1070"/>
        <v>0</v>
      </c>
      <c r="EF419" s="149">
        <f t="shared" si="1070"/>
        <v>0</v>
      </c>
      <c r="EG419" s="149">
        <f t="shared" si="1070"/>
        <v>0</v>
      </c>
      <c r="EH419" s="149">
        <f t="shared" si="1070"/>
        <v>0</v>
      </c>
      <c r="EI419" s="149">
        <f t="shared" si="1070"/>
        <v>0</v>
      </c>
      <c r="EJ419" s="149">
        <f t="shared" si="1070"/>
        <v>0</v>
      </c>
      <c r="EK419" s="149">
        <f t="shared" si="1070"/>
        <v>0</v>
      </c>
      <c r="EL419" s="149">
        <f t="shared" si="1070"/>
        <v>0</v>
      </c>
      <c r="EM419" s="149">
        <f t="shared" si="1070"/>
        <v>0</v>
      </c>
      <c r="EN419" s="149">
        <f t="shared" si="1070"/>
        <v>0</v>
      </c>
      <c r="EO419" s="149">
        <f t="shared" si="1070"/>
        <v>0</v>
      </c>
      <c r="EP419" s="149">
        <f t="shared" si="1070"/>
        <v>0</v>
      </c>
      <c r="EQ419" s="149">
        <f t="shared" si="1081"/>
        <v>0</v>
      </c>
      <c r="ER419" s="149">
        <f t="shared" si="1081"/>
        <v>0</v>
      </c>
      <c r="ES419" s="149">
        <f t="shared" si="1081"/>
        <v>0</v>
      </c>
      <c r="ET419" s="149">
        <f t="shared" si="1081"/>
        <v>0</v>
      </c>
      <c r="EU419" s="149">
        <f t="shared" si="1081"/>
        <v>0</v>
      </c>
      <c r="EV419" s="149">
        <f t="shared" si="1081"/>
        <v>0</v>
      </c>
      <c r="EW419" s="149">
        <f t="shared" si="1081"/>
        <v>0</v>
      </c>
      <c r="EX419" s="149">
        <f t="shared" si="1081"/>
        <v>0</v>
      </c>
      <c r="EY419" s="149">
        <f t="shared" si="1081"/>
        <v>0</v>
      </c>
      <c r="EZ419" s="149">
        <f t="shared" si="1081"/>
        <v>0</v>
      </c>
      <c r="FA419" s="149">
        <f t="shared" si="1081"/>
        <v>0</v>
      </c>
      <c r="FB419" s="149">
        <f t="shared" si="1081"/>
        <v>0</v>
      </c>
    </row>
    <row r="420" spans="3:158" ht="11.25" hidden="1" customHeight="1" x14ac:dyDescent="0.2">
      <c r="C420" s="148">
        <f t="shared" si="1045"/>
        <v>63</v>
      </c>
      <c r="E420" s="198">
        <f t="shared" si="1046"/>
        <v>45291</v>
      </c>
      <c r="F420" s="151">
        <f t="shared" si="1063"/>
        <v>45869</v>
      </c>
      <c r="G420" s="149">
        <v>0</v>
      </c>
      <c r="H420" s="149">
        <f t="shared" si="1064"/>
        <v>0</v>
      </c>
      <c r="Q420" s="149">
        <f t="shared" si="1065"/>
        <v>0</v>
      </c>
      <c r="T420" s="149">
        <f t="shared" si="1044"/>
        <v>0</v>
      </c>
      <c r="U420" s="149">
        <f t="shared" si="1078"/>
        <v>0</v>
      </c>
      <c r="V420" s="149">
        <f t="shared" si="1078"/>
        <v>0</v>
      </c>
      <c r="W420" s="149">
        <f t="shared" si="1078"/>
        <v>0</v>
      </c>
      <c r="X420" s="149">
        <f t="shared" si="1078"/>
        <v>0</v>
      </c>
      <c r="Y420" s="149">
        <f t="shared" si="1078"/>
        <v>0</v>
      </c>
      <c r="Z420" s="149">
        <f t="shared" si="1078"/>
        <v>0</v>
      </c>
      <c r="AA420" s="149">
        <f t="shared" si="1078"/>
        <v>0</v>
      </c>
      <c r="AB420" s="149">
        <f t="shared" si="1078"/>
        <v>0</v>
      </c>
      <c r="AC420" s="149">
        <f t="shared" si="1078"/>
        <v>0</v>
      </c>
      <c r="AD420" s="149">
        <f t="shared" si="1078"/>
        <v>0</v>
      </c>
      <c r="AE420" s="149">
        <f t="shared" si="1078"/>
        <v>0</v>
      </c>
      <c r="AF420" s="149">
        <f t="shared" si="1078"/>
        <v>0</v>
      </c>
      <c r="AG420" s="149">
        <f t="shared" si="1078"/>
        <v>0</v>
      </c>
      <c r="AH420" s="149">
        <f t="shared" si="1078"/>
        <v>0</v>
      </c>
      <c r="AI420" s="149">
        <f t="shared" si="1078"/>
        <v>0</v>
      </c>
      <c r="AJ420" s="149">
        <f t="shared" si="1078"/>
        <v>0</v>
      </c>
      <c r="AK420" s="149">
        <f t="shared" si="1072"/>
        <v>0</v>
      </c>
      <c r="AL420" s="149">
        <f t="shared" si="1072"/>
        <v>0</v>
      </c>
      <c r="AM420" s="149">
        <f t="shared" si="1072"/>
        <v>0</v>
      </c>
      <c r="AN420" s="149">
        <f t="shared" si="1072"/>
        <v>0</v>
      </c>
      <c r="AO420" s="149">
        <f t="shared" si="1072"/>
        <v>0</v>
      </c>
      <c r="AP420" s="149">
        <f t="shared" si="1072"/>
        <v>0</v>
      </c>
      <c r="AQ420" s="149">
        <f t="shared" si="1072"/>
        <v>0</v>
      </c>
      <c r="AR420" s="149">
        <f t="shared" si="1072"/>
        <v>0</v>
      </c>
      <c r="AS420" s="149">
        <f t="shared" si="1072"/>
        <v>0</v>
      </c>
      <c r="AT420" s="149">
        <f t="shared" si="1072"/>
        <v>0</v>
      </c>
      <c r="AU420" s="149">
        <f t="shared" si="1072"/>
        <v>0</v>
      </c>
      <c r="AV420" s="149">
        <f t="shared" si="1072"/>
        <v>0</v>
      </c>
      <c r="AW420" s="149">
        <f t="shared" si="1072"/>
        <v>0</v>
      </c>
      <c r="AX420" s="149">
        <f t="shared" si="1072"/>
        <v>0</v>
      </c>
      <c r="AY420" s="149">
        <f t="shared" si="1072"/>
        <v>0</v>
      </c>
      <c r="AZ420" s="149">
        <f t="shared" si="1079"/>
        <v>0</v>
      </c>
      <c r="BA420" s="149">
        <f t="shared" si="1079"/>
        <v>0</v>
      </c>
      <c r="BB420" s="149">
        <f t="shared" si="1079"/>
        <v>0</v>
      </c>
      <c r="BC420" s="149">
        <f t="shared" si="1079"/>
        <v>0</v>
      </c>
      <c r="BD420" s="149">
        <f t="shared" si="1079"/>
        <v>0</v>
      </c>
      <c r="BE420" s="149">
        <f t="shared" si="1079"/>
        <v>0</v>
      </c>
      <c r="BF420" s="149">
        <f t="shared" si="1079"/>
        <v>0</v>
      </c>
      <c r="BG420" s="149">
        <f t="shared" si="1079"/>
        <v>0</v>
      </c>
      <c r="BH420" s="149">
        <f t="shared" si="1079"/>
        <v>0</v>
      </c>
      <c r="BI420" s="149">
        <f t="shared" si="1079"/>
        <v>0</v>
      </c>
      <c r="BJ420" s="149">
        <f t="shared" si="1079"/>
        <v>0</v>
      </c>
      <c r="BK420" s="149">
        <f t="shared" si="1079"/>
        <v>0</v>
      </c>
      <c r="BL420" s="149">
        <f t="shared" si="1079"/>
        <v>0</v>
      </c>
      <c r="BM420" s="149">
        <f t="shared" si="1079"/>
        <v>0</v>
      </c>
      <c r="BN420" s="149">
        <f t="shared" si="1079"/>
        <v>0</v>
      </c>
      <c r="BO420" s="149">
        <f t="shared" si="1073"/>
        <v>0</v>
      </c>
      <c r="BP420" s="149">
        <f t="shared" si="1073"/>
        <v>0</v>
      </c>
      <c r="BQ420" s="149">
        <f t="shared" si="1073"/>
        <v>0</v>
      </c>
      <c r="BR420" s="149">
        <f t="shared" si="1073"/>
        <v>0</v>
      </c>
      <c r="BS420" s="149">
        <f t="shared" si="1073"/>
        <v>0</v>
      </c>
      <c r="BT420" s="149">
        <f t="shared" si="1073"/>
        <v>0</v>
      </c>
      <c r="BU420" s="149">
        <f t="shared" si="1073"/>
        <v>0</v>
      </c>
      <c r="BV420" s="149">
        <f t="shared" si="1073"/>
        <v>0</v>
      </c>
      <c r="BW420" s="149">
        <f t="shared" si="1073"/>
        <v>0</v>
      </c>
      <c r="BX420" s="149">
        <f t="shared" si="1073"/>
        <v>0</v>
      </c>
      <c r="BY420" s="149">
        <f t="shared" si="1073"/>
        <v>0</v>
      </c>
      <c r="BZ420" s="149">
        <f t="shared" si="1073"/>
        <v>0</v>
      </c>
      <c r="CA420" s="149">
        <f t="shared" si="1073"/>
        <v>0</v>
      </c>
      <c r="CB420" s="149">
        <f t="shared" si="1073"/>
        <v>0</v>
      </c>
      <c r="CC420" s="149">
        <f t="shared" si="1073"/>
        <v>0</v>
      </c>
      <c r="CD420" s="149">
        <f t="shared" ref="CD420:CS435" si="1082">AND(CD$14&gt;=$E420,CD$14&lt;=$F420)*$H420</f>
        <v>0</v>
      </c>
      <c r="CE420" s="149">
        <f t="shared" si="1082"/>
        <v>0</v>
      </c>
      <c r="CF420" s="149">
        <f t="shared" si="1082"/>
        <v>0</v>
      </c>
      <c r="CG420" s="149">
        <f t="shared" si="1082"/>
        <v>0</v>
      </c>
      <c r="CH420" s="149">
        <f t="shared" si="1082"/>
        <v>0</v>
      </c>
      <c r="CI420" s="149">
        <f t="shared" si="1082"/>
        <v>0</v>
      </c>
      <c r="CJ420" s="149">
        <f t="shared" si="1082"/>
        <v>0</v>
      </c>
      <c r="CK420" s="149">
        <f t="shared" si="1082"/>
        <v>0</v>
      </c>
      <c r="CL420" s="149">
        <f t="shared" si="1082"/>
        <v>0</v>
      </c>
      <c r="CM420" s="149">
        <f t="shared" si="1082"/>
        <v>0</v>
      </c>
      <c r="CN420" s="149">
        <f t="shared" si="1082"/>
        <v>0</v>
      </c>
      <c r="CO420" s="149">
        <f t="shared" si="1082"/>
        <v>0</v>
      </c>
      <c r="CP420" s="149">
        <f t="shared" si="1082"/>
        <v>0</v>
      </c>
      <c r="CQ420" s="149">
        <f t="shared" si="1082"/>
        <v>0</v>
      </c>
      <c r="CR420" s="149">
        <f t="shared" si="1082"/>
        <v>0</v>
      </c>
      <c r="CS420" s="149">
        <f t="shared" si="1074"/>
        <v>0</v>
      </c>
      <c r="CT420" s="149">
        <f t="shared" si="1074"/>
        <v>0</v>
      </c>
      <c r="CU420" s="149">
        <f t="shared" si="1080"/>
        <v>0</v>
      </c>
      <c r="CV420" s="149">
        <f t="shared" si="1080"/>
        <v>0</v>
      </c>
      <c r="CW420" s="149">
        <f t="shared" si="1080"/>
        <v>0</v>
      </c>
      <c r="CX420" s="149">
        <f t="shared" si="1080"/>
        <v>0</v>
      </c>
      <c r="CY420" s="149">
        <f t="shared" si="1080"/>
        <v>0</v>
      </c>
      <c r="CZ420" s="149">
        <f t="shared" si="1080"/>
        <v>0</v>
      </c>
      <c r="DA420" s="149">
        <f t="shared" si="1080"/>
        <v>0</v>
      </c>
      <c r="DB420" s="149">
        <f t="shared" si="1080"/>
        <v>0</v>
      </c>
      <c r="DC420" s="149">
        <f t="shared" si="1080"/>
        <v>0</v>
      </c>
      <c r="DD420" s="149">
        <f t="shared" si="1080"/>
        <v>0</v>
      </c>
      <c r="DE420" s="149">
        <f t="shared" si="1080"/>
        <v>0</v>
      </c>
      <c r="DF420" s="149">
        <f t="shared" si="1080"/>
        <v>0</v>
      </c>
      <c r="DG420" s="149">
        <f t="shared" si="1080"/>
        <v>0</v>
      </c>
      <c r="DH420" s="149">
        <f t="shared" si="1080"/>
        <v>0</v>
      </c>
      <c r="DI420" s="149">
        <f t="shared" si="1080"/>
        <v>0</v>
      </c>
      <c r="DJ420" s="149">
        <f t="shared" si="1080"/>
        <v>0</v>
      </c>
      <c r="DK420" s="149">
        <f t="shared" si="1076"/>
        <v>0</v>
      </c>
      <c r="DL420" s="149">
        <f t="shared" si="1076"/>
        <v>0</v>
      </c>
      <c r="DM420" s="149">
        <f t="shared" si="1076"/>
        <v>0</v>
      </c>
      <c r="DN420" s="149">
        <f t="shared" si="1076"/>
        <v>0</v>
      </c>
      <c r="DO420" s="149">
        <f t="shared" si="1076"/>
        <v>0</v>
      </c>
      <c r="DP420" s="149">
        <f t="shared" si="1076"/>
        <v>0</v>
      </c>
      <c r="DQ420" s="149">
        <f t="shared" si="1076"/>
        <v>0</v>
      </c>
      <c r="DR420" s="149">
        <f t="shared" si="1076"/>
        <v>0</v>
      </c>
      <c r="DS420" s="149">
        <f t="shared" si="1076"/>
        <v>0</v>
      </c>
      <c r="DT420" s="149">
        <f t="shared" si="1076"/>
        <v>0</v>
      </c>
      <c r="DU420" s="149">
        <f t="shared" si="1076"/>
        <v>0</v>
      </c>
      <c r="DV420" s="149">
        <f t="shared" si="1076"/>
        <v>0</v>
      </c>
      <c r="DW420" s="149">
        <f t="shared" si="1076"/>
        <v>0</v>
      </c>
      <c r="DX420" s="149">
        <f t="shared" si="1076"/>
        <v>0</v>
      </c>
      <c r="DY420" s="149">
        <f t="shared" si="1076"/>
        <v>0</v>
      </c>
      <c r="DZ420" s="149">
        <f t="shared" ref="DZ420:EO435" si="1083">AND(DZ$14&gt;=$E420,DZ$14&lt;=$F420)*$H420</f>
        <v>0</v>
      </c>
      <c r="EA420" s="149">
        <f t="shared" si="1083"/>
        <v>0</v>
      </c>
      <c r="EB420" s="149">
        <f t="shared" si="1083"/>
        <v>0</v>
      </c>
      <c r="EC420" s="149">
        <f t="shared" si="1083"/>
        <v>0</v>
      </c>
      <c r="ED420" s="149">
        <f t="shared" si="1083"/>
        <v>0</v>
      </c>
      <c r="EE420" s="149">
        <f t="shared" si="1083"/>
        <v>0</v>
      </c>
      <c r="EF420" s="149">
        <f t="shared" si="1083"/>
        <v>0</v>
      </c>
      <c r="EG420" s="149">
        <f t="shared" si="1083"/>
        <v>0</v>
      </c>
      <c r="EH420" s="149">
        <f t="shared" si="1083"/>
        <v>0</v>
      </c>
      <c r="EI420" s="149">
        <f t="shared" si="1083"/>
        <v>0</v>
      </c>
      <c r="EJ420" s="149">
        <f t="shared" si="1083"/>
        <v>0</v>
      </c>
      <c r="EK420" s="149">
        <f t="shared" si="1083"/>
        <v>0</v>
      </c>
      <c r="EL420" s="149">
        <f t="shared" si="1083"/>
        <v>0</v>
      </c>
      <c r="EM420" s="149">
        <f t="shared" si="1083"/>
        <v>0</v>
      </c>
      <c r="EN420" s="149">
        <f t="shared" si="1083"/>
        <v>0</v>
      </c>
      <c r="EO420" s="149">
        <f t="shared" si="1083"/>
        <v>0</v>
      </c>
      <c r="EP420" s="149">
        <f t="shared" ref="EP420:FB435" si="1084">AND(EP$14&gt;=$E420,EP$14&lt;=$F420)*$H420</f>
        <v>0</v>
      </c>
      <c r="EQ420" s="149">
        <f t="shared" si="1081"/>
        <v>0</v>
      </c>
      <c r="ER420" s="149">
        <f t="shared" si="1081"/>
        <v>0</v>
      </c>
      <c r="ES420" s="149">
        <f t="shared" si="1081"/>
        <v>0</v>
      </c>
      <c r="ET420" s="149">
        <f t="shared" si="1081"/>
        <v>0</v>
      </c>
      <c r="EU420" s="149">
        <f t="shared" si="1081"/>
        <v>0</v>
      </c>
      <c r="EV420" s="149">
        <f t="shared" si="1081"/>
        <v>0</v>
      </c>
      <c r="EW420" s="149">
        <f t="shared" si="1081"/>
        <v>0</v>
      </c>
      <c r="EX420" s="149">
        <f t="shared" si="1081"/>
        <v>0</v>
      </c>
      <c r="EY420" s="149">
        <f t="shared" si="1081"/>
        <v>0</v>
      </c>
      <c r="EZ420" s="149">
        <f t="shared" si="1081"/>
        <v>0</v>
      </c>
      <c r="FA420" s="149">
        <f t="shared" si="1081"/>
        <v>0</v>
      </c>
      <c r="FB420" s="149">
        <f t="shared" si="1081"/>
        <v>0</v>
      </c>
    </row>
    <row r="421" spans="3:158" ht="11.25" hidden="1" customHeight="1" x14ac:dyDescent="0.2">
      <c r="C421" s="148">
        <f t="shared" si="1045"/>
        <v>64</v>
      </c>
      <c r="E421" s="198">
        <f t="shared" si="1046"/>
        <v>45322</v>
      </c>
      <c r="F421" s="151">
        <f t="shared" si="1063"/>
        <v>45900</v>
      </c>
      <c r="G421" s="149">
        <v>0</v>
      </c>
      <c r="H421" s="149">
        <f t="shared" si="1064"/>
        <v>0</v>
      </c>
      <c r="Q421" s="149">
        <f t="shared" si="1065"/>
        <v>0</v>
      </c>
      <c r="T421" s="149">
        <f t="shared" si="1044"/>
        <v>0</v>
      </c>
      <c r="U421" s="149">
        <f t="shared" si="1078"/>
        <v>0</v>
      </c>
      <c r="V421" s="149">
        <f t="shared" si="1078"/>
        <v>0</v>
      </c>
      <c r="W421" s="149">
        <f t="shared" si="1078"/>
        <v>0</v>
      </c>
      <c r="X421" s="149">
        <f t="shared" si="1078"/>
        <v>0</v>
      </c>
      <c r="Y421" s="149">
        <f t="shared" si="1078"/>
        <v>0</v>
      </c>
      <c r="Z421" s="149">
        <f t="shared" si="1078"/>
        <v>0</v>
      </c>
      <c r="AA421" s="149">
        <f t="shared" si="1078"/>
        <v>0</v>
      </c>
      <c r="AB421" s="149">
        <f t="shared" si="1078"/>
        <v>0</v>
      </c>
      <c r="AC421" s="149">
        <f t="shared" si="1078"/>
        <v>0</v>
      </c>
      <c r="AD421" s="149">
        <f t="shared" si="1078"/>
        <v>0</v>
      </c>
      <c r="AE421" s="149">
        <f t="shared" si="1078"/>
        <v>0</v>
      </c>
      <c r="AF421" s="149">
        <f t="shared" si="1078"/>
        <v>0</v>
      </c>
      <c r="AG421" s="149">
        <f t="shared" si="1078"/>
        <v>0</v>
      </c>
      <c r="AH421" s="149">
        <f t="shared" si="1078"/>
        <v>0</v>
      </c>
      <c r="AI421" s="149">
        <f t="shared" si="1078"/>
        <v>0</v>
      </c>
      <c r="AJ421" s="149">
        <f t="shared" ref="AJ421:AY436" si="1085">AND(AJ$14&gt;=$E421,AJ$14&lt;=$F421)*$H421</f>
        <v>0</v>
      </c>
      <c r="AK421" s="149">
        <f t="shared" si="1085"/>
        <v>0</v>
      </c>
      <c r="AL421" s="149">
        <f t="shared" si="1085"/>
        <v>0</v>
      </c>
      <c r="AM421" s="149">
        <f t="shared" si="1085"/>
        <v>0</v>
      </c>
      <c r="AN421" s="149">
        <f t="shared" si="1085"/>
        <v>0</v>
      </c>
      <c r="AO421" s="149">
        <f t="shared" si="1085"/>
        <v>0</v>
      </c>
      <c r="AP421" s="149">
        <f t="shared" si="1085"/>
        <v>0</v>
      </c>
      <c r="AQ421" s="149">
        <f t="shared" si="1085"/>
        <v>0</v>
      </c>
      <c r="AR421" s="149">
        <f t="shared" si="1085"/>
        <v>0</v>
      </c>
      <c r="AS421" s="149">
        <f t="shared" si="1085"/>
        <v>0</v>
      </c>
      <c r="AT421" s="149">
        <f t="shared" si="1085"/>
        <v>0</v>
      </c>
      <c r="AU421" s="149">
        <f t="shared" si="1085"/>
        <v>0</v>
      </c>
      <c r="AV421" s="149">
        <f t="shared" si="1085"/>
        <v>0</v>
      </c>
      <c r="AW421" s="149">
        <f t="shared" si="1085"/>
        <v>0</v>
      </c>
      <c r="AX421" s="149">
        <f t="shared" si="1085"/>
        <v>0</v>
      </c>
      <c r="AY421" s="149">
        <f t="shared" si="1085"/>
        <v>0</v>
      </c>
      <c r="AZ421" s="149">
        <f t="shared" si="1079"/>
        <v>0</v>
      </c>
      <c r="BA421" s="149">
        <f t="shared" si="1079"/>
        <v>0</v>
      </c>
      <c r="BB421" s="149">
        <f t="shared" si="1079"/>
        <v>0</v>
      </c>
      <c r="BC421" s="149">
        <f t="shared" si="1079"/>
        <v>0</v>
      </c>
      <c r="BD421" s="149">
        <f t="shared" si="1079"/>
        <v>0</v>
      </c>
      <c r="BE421" s="149">
        <f t="shared" si="1079"/>
        <v>0</v>
      </c>
      <c r="BF421" s="149">
        <f t="shared" si="1079"/>
        <v>0</v>
      </c>
      <c r="BG421" s="149">
        <f t="shared" si="1079"/>
        <v>0</v>
      </c>
      <c r="BH421" s="149">
        <f t="shared" si="1079"/>
        <v>0</v>
      </c>
      <c r="BI421" s="149">
        <f t="shared" si="1079"/>
        <v>0</v>
      </c>
      <c r="BJ421" s="149">
        <f t="shared" si="1079"/>
        <v>0</v>
      </c>
      <c r="BK421" s="149">
        <f t="shared" si="1079"/>
        <v>0</v>
      </c>
      <c r="BL421" s="149">
        <f t="shared" si="1079"/>
        <v>0</v>
      </c>
      <c r="BM421" s="149">
        <f t="shared" si="1079"/>
        <v>0</v>
      </c>
      <c r="BN421" s="149">
        <f t="shared" si="1079"/>
        <v>0</v>
      </c>
      <c r="BO421" s="149">
        <f t="shared" si="1079"/>
        <v>0</v>
      </c>
      <c r="BP421" s="149">
        <f t="shared" ref="BP421:CE436" si="1086">AND(BP$14&gt;=$E421,BP$14&lt;=$F421)*$H421</f>
        <v>0</v>
      </c>
      <c r="BQ421" s="149">
        <f t="shared" si="1086"/>
        <v>0</v>
      </c>
      <c r="BR421" s="149">
        <f t="shared" si="1086"/>
        <v>0</v>
      </c>
      <c r="BS421" s="149">
        <f t="shared" si="1086"/>
        <v>0</v>
      </c>
      <c r="BT421" s="149">
        <f t="shared" si="1086"/>
        <v>0</v>
      </c>
      <c r="BU421" s="149">
        <f t="shared" si="1086"/>
        <v>0</v>
      </c>
      <c r="BV421" s="149">
        <f t="shared" si="1086"/>
        <v>0</v>
      </c>
      <c r="BW421" s="149">
        <f t="shared" si="1086"/>
        <v>0</v>
      </c>
      <c r="BX421" s="149">
        <f t="shared" si="1086"/>
        <v>0</v>
      </c>
      <c r="BY421" s="149">
        <f t="shared" si="1086"/>
        <v>0</v>
      </c>
      <c r="BZ421" s="149">
        <f t="shared" si="1086"/>
        <v>0</v>
      </c>
      <c r="CA421" s="149">
        <f t="shared" si="1086"/>
        <v>0</v>
      </c>
      <c r="CB421" s="149">
        <f t="shared" si="1086"/>
        <v>0</v>
      </c>
      <c r="CC421" s="149">
        <f t="shared" si="1086"/>
        <v>0</v>
      </c>
      <c r="CD421" s="149">
        <f t="shared" si="1086"/>
        <v>0</v>
      </c>
      <c r="CE421" s="149">
        <f t="shared" si="1082"/>
        <v>0</v>
      </c>
      <c r="CF421" s="149">
        <f t="shared" si="1082"/>
        <v>0</v>
      </c>
      <c r="CG421" s="149">
        <f t="shared" si="1082"/>
        <v>0</v>
      </c>
      <c r="CH421" s="149">
        <f t="shared" si="1082"/>
        <v>0</v>
      </c>
      <c r="CI421" s="149">
        <f t="shared" si="1082"/>
        <v>0</v>
      </c>
      <c r="CJ421" s="149">
        <f t="shared" si="1082"/>
        <v>0</v>
      </c>
      <c r="CK421" s="149">
        <f t="shared" si="1082"/>
        <v>0</v>
      </c>
      <c r="CL421" s="149">
        <f t="shared" si="1082"/>
        <v>0</v>
      </c>
      <c r="CM421" s="149">
        <f t="shared" si="1082"/>
        <v>0</v>
      </c>
      <c r="CN421" s="149">
        <f t="shared" si="1082"/>
        <v>0</v>
      </c>
      <c r="CO421" s="149">
        <f t="shared" si="1082"/>
        <v>0</v>
      </c>
      <c r="CP421" s="149">
        <f t="shared" si="1082"/>
        <v>0</v>
      </c>
      <c r="CQ421" s="149">
        <f t="shared" si="1082"/>
        <v>0</v>
      </c>
      <c r="CR421" s="149">
        <f t="shared" si="1082"/>
        <v>0</v>
      </c>
      <c r="CS421" s="149">
        <f t="shared" si="1082"/>
        <v>0</v>
      </c>
      <c r="CT421" s="149">
        <f t="shared" ref="CT421:DI436" si="1087">AND(CT$14&gt;=$E421,CT$14&lt;=$F421)*$H421</f>
        <v>0</v>
      </c>
      <c r="CU421" s="149">
        <f t="shared" si="1080"/>
        <v>0</v>
      </c>
      <c r="CV421" s="149">
        <f t="shared" si="1080"/>
        <v>0</v>
      </c>
      <c r="CW421" s="149">
        <f t="shared" si="1080"/>
        <v>0</v>
      </c>
      <c r="CX421" s="149">
        <f t="shared" si="1080"/>
        <v>0</v>
      </c>
      <c r="CY421" s="149">
        <f t="shared" si="1080"/>
        <v>0</v>
      </c>
      <c r="CZ421" s="149">
        <f t="shared" si="1080"/>
        <v>0</v>
      </c>
      <c r="DA421" s="149">
        <f t="shared" si="1080"/>
        <v>0</v>
      </c>
      <c r="DB421" s="149">
        <f t="shared" si="1080"/>
        <v>0</v>
      </c>
      <c r="DC421" s="149">
        <f t="shared" si="1080"/>
        <v>0</v>
      </c>
      <c r="DD421" s="149">
        <f t="shared" si="1080"/>
        <v>0</v>
      </c>
      <c r="DE421" s="149">
        <f t="shared" si="1080"/>
        <v>0</v>
      </c>
      <c r="DF421" s="149">
        <f t="shared" si="1080"/>
        <v>0</v>
      </c>
      <c r="DG421" s="149">
        <f t="shared" si="1080"/>
        <v>0</v>
      </c>
      <c r="DH421" s="149">
        <f t="shared" si="1080"/>
        <v>0</v>
      </c>
      <c r="DI421" s="149">
        <f t="shared" si="1080"/>
        <v>0</v>
      </c>
      <c r="DJ421" s="149">
        <f t="shared" ref="DJ421:DY436" si="1088">AND(DJ$14&gt;=$E421,DJ$14&lt;=$F421)*$H421</f>
        <v>0</v>
      </c>
      <c r="DK421" s="149">
        <f t="shared" si="1088"/>
        <v>0</v>
      </c>
      <c r="DL421" s="149">
        <f t="shared" si="1088"/>
        <v>0</v>
      </c>
      <c r="DM421" s="149">
        <f t="shared" si="1088"/>
        <v>0</v>
      </c>
      <c r="DN421" s="149">
        <f t="shared" si="1088"/>
        <v>0</v>
      </c>
      <c r="DO421" s="149">
        <f t="shared" si="1088"/>
        <v>0</v>
      </c>
      <c r="DP421" s="149">
        <f t="shared" si="1088"/>
        <v>0</v>
      </c>
      <c r="DQ421" s="149">
        <f t="shared" si="1088"/>
        <v>0</v>
      </c>
      <c r="DR421" s="149">
        <f t="shared" si="1088"/>
        <v>0</v>
      </c>
      <c r="DS421" s="149">
        <f t="shared" si="1088"/>
        <v>0</v>
      </c>
      <c r="DT421" s="149">
        <f t="shared" si="1088"/>
        <v>0</v>
      </c>
      <c r="DU421" s="149">
        <f t="shared" si="1088"/>
        <v>0</v>
      </c>
      <c r="DV421" s="149">
        <f t="shared" si="1088"/>
        <v>0</v>
      </c>
      <c r="DW421" s="149">
        <f t="shared" si="1088"/>
        <v>0</v>
      </c>
      <c r="DX421" s="149">
        <f t="shared" si="1088"/>
        <v>0</v>
      </c>
      <c r="DY421" s="149">
        <f t="shared" si="1088"/>
        <v>0</v>
      </c>
      <c r="DZ421" s="149">
        <f t="shared" si="1083"/>
        <v>0</v>
      </c>
      <c r="EA421" s="149">
        <f t="shared" si="1083"/>
        <v>0</v>
      </c>
      <c r="EB421" s="149">
        <f t="shared" si="1083"/>
        <v>0</v>
      </c>
      <c r="EC421" s="149">
        <f t="shared" si="1083"/>
        <v>0</v>
      </c>
      <c r="ED421" s="149">
        <f t="shared" si="1083"/>
        <v>0</v>
      </c>
      <c r="EE421" s="149">
        <f t="shared" si="1083"/>
        <v>0</v>
      </c>
      <c r="EF421" s="149">
        <f t="shared" si="1083"/>
        <v>0</v>
      </c>
      <c r="EG421" s="149">
        <f t="shared" si="1083"/>
        <v>0</v>
      </c>
      <c r="EH421" s="149">
        <f t="shared" si="1083"/>
        <v>0</v>
      </c>
      <c r="EI421" s="149">
        <f t="shared" si="1083"/>
        <v>0</v>
      </c>
      <c r="EJ421" s="149">
        <f t="shared" si="1083"/>
        <v>0</v>
      </c>
      <c r="EK421" s="149">
        <f t="shared" si="1083"/>
        <v>0</v>
      </c>
      <c r="EL421" s="149">
        <f t="shared" si="1083"/>
        <v>0</v>
      </c>
      <c r="EM421" s="149">
        <f t="shared" si="1083"/>
        <v>0</v>
      </c>
      <c r="EN421" s="149">
        <f t="shared" si="1083"/>
        <v>0</v>
      </c>
      <c r="EO421" s="149">
        <f t="shared" si="1083"/>
        <v>0</v>
      </c>
      <c r="EP421" s="149">
        <f t="shared" si="1084"/>
        <v>0</v>
      </c>
      <c r="EQ421" s="149">
        <f t="shared" si="1084"/>
        <v>0</v>
      </c>
      <c r="ER421" s="149">
        <f t="shared" si="1084"/>
        <v>0</v>
      </c>
      <c r="ES421" s="149">
        <f t="shared" si="1084"/>
        <v>0</v>
      </c>
      <c r="ET421" s="149">
        <f t="shared" si="1084"/>
        <v>0</v>
      </c>
      <c r="EU421" s="149">
        <f t="shared" si="1084"/>
        <v>0</v>
      </c>
      <c r="EV421" s="149">
        <f t="shared" si="1084"/>
        <v>0</v>
      </c>
      <c r="EW421" s="149">
        <f t="shared" si="1084"/>
        <v>0</v>
      </c>
      <c r="EX421" s="149">
        <f t="shared" si="1084"/>
        <v>0</v>
      </c>
      <c r="EY421" s="149">
        <f t="shared" si="1084"/>
        <v>0</v>
      </c>
      <c r="EZ421" s="149">
        <f t="shared" si="1084"/>
        <v>0</v>
      </c>
      <c r="FA421" s="149">
        <f t="shared" si="1084"/>
        <v>0</v>
      </c>
      <c r="FB421" s="149">
        <f t="shared" si="1084"/>
        <v>0</v>
      </c>
    </row>
    <row r="422" spans="3:158" ht="11.25" hidden="1" customHeight="1" x14ac:dyDescent="0.2">
      <c r="C422" s="148">
        <f t="shared" si="1045"/>
        <v>65</v>
      </c>
      <c r="E422" s="198">
        <f t="shared" si="1046"/>
        <v>45351</v>
      </c>
      <c r="F422" s="151">
        <f t="shared" ref="F422:F453" si="1089">EOMONTH(E422,$F$356-1)</f>
        <v>45930</v>
      </c>
      <c r="G422" s="149">
        <v>0</v>
      </c>
      <c r="H422" s="149">
        <f t="shared" ref="H422:H453" si="1090">G422/$F$356</f>
        <v>0</v>
      </c>
      <c r="Q422" s="149">
        <f t="shared" ref="Q422:Q453" si="1091">G422-T422</f>
        <v>0</v>
      </c>
      <c r="T422" s="149">
        <f t="shared" si="1044"/>
        <v>0</v>
      </c>
      <c r="U422" s="149">
        <f t="shared" ref="U422:AJ437" si="1092">AND(U$14&gt;=$E422,U$14&lt;=$F422)*$H422</f>
        <v>0</v>
      </c>
      <c r="V422" s="149">
        <f t="shared" si="1092"/>
        <v>0</v>
      </c>
      <c r="W422" s="149">
        <f t="shared" si="1092"/>
        <v>0</v>
      </c>
      <c r="X422" s="149">
        <f t="shared" si="1092"/>
        <v>0</v>
      </c>
      <c r="Y422" s="149">
        <f t="shared" si="1092"/>
        <v>0</v>
      </c>
      <c r="Z422" s="149">
        <f t="shared" si="1092"/>
        <v>0</v>
      </c>
      <c r="AA422" s="149">
        <f t="shared" si="1092"/>
        <v>0</v>
      </c>
      <c r="AB422" s="149">
        <f t="shared" si="1092"/>
        <v>0</v>
      </c>
      <c r="AC422" s="149">
        <f t="shared" si="1092"/>
        <v>0</v>
      </c>
      <c r="AD422" s="149">
        <f t="shared" si="1092"/>
        <v>0</v>
      </c>
      <c r="AE422" s="149">
        <f t="shared" si="1092"/>
        <v>0</v>
      </c>
      <c r="AF422" s="149">
        <f t="shared" si="1092"/>
        <v>0</v>
      </c>
      <c r="AG422" s="149">
        <f t="shared" si="1092"/>
        <v>0</v>
      </c>
      <c r="AH422" s="149">
        <f t="shared" si="1092"/>
        <v>0</v>
      </c>
      <c r="AI422" s="149">
        <f t="shared" si="1092"/>
        <v>0</v>
      </c>
      <c r="AJ422" s="149">
        <f t="shared" si="1092"/>
        <v>0</v>
      </c>
      <c r="AK422" s="149">
        <f t="shared" si="1085"/>
        <v>0</v>
      </c>
      <c r="AL422" s="149">
        <f t="shared" si="1085"/>
        <v>0</v>
      </c>
      <c r="AM422" s="149">
        <f t="shared" si="1085"/>
        <v>0</v>
      </c>
      <c r="AN422" s="149">
        <f t="shared" si="1085"/>
        <v>0</v>
      </c>
      <c r="AO422" s="149">
        <f t="shared" si="1085"/>
        <v>0</v>
      </c>
      <c r="AP422" s="149">
        <f t="shared" si="1085"/>
        <v>0</v>
      </c>
      <c r="AQ422" s="149">
        <f t="shared" si="1085"/>
        <v>0</v>
      </c>
      <c r="AR422" s="149">
        <f t="shared" si="1085"/>
        <v>0</v>
      </c>
      <c r="AS422" s="149">
        <f t="shared" si="1085"/>
        <v>0</v>
      </c>
      <c r="AT422" s="149">
        <f t="shared" si="1085"/>
        <v>0</v>
      </c>
      <c r="AU422" s="149">
        <f t="shared" si="1085"/>
        <v>0</v>
      </c>
      <c r="AV422" s="149">
        <f t="shared" si="1085"/>
        <v>0</v>
      </c>
      <c r="AW422" s="149">
        <f t="shared" si="1085"/>
        <v>0</v>
      </c>
      <c r="AX422" s="149">
        <f t="shared" si="1085"/>
        <v>0</v>
      </c>
      <c r="AY422" s="149">
        <f t="shared" si="1085"/>
        <v>0</v>
      </c>
      <c r="AZ422" s="149">
        <f t="shared" ref="AZ422:BO437" si="1093">AND(AZ$14&gt;=$E422,AZ$14&lt;=$F422)*$H422</f>
        <v>0</v>
      </c>
      <c r="BA422" s="149">
        <f t="shared" si="1093"/>
        <v>0</v>
      </c>
      <c r="BB422" s="149">
        <f t="shared" si="1093"/>
        <v>0</v>
      </c>
      <c r="BC422" s="149">
        <f t="shared" si="1093"/>
        <v>0</v>
      </c>
      <c r="BD422" s="149">
        <f t="shared" si="1093"/>
        <v>0</v>
      </c>
      <c r="BE422" s="149">
        <f t="shared" si="1093"/>
        <v>0</v>
      </c>
      <c r="BF422" s="149">
        <f t="shared" si="1093"/>
        <v>0</v>
      </c>
      <c r="BG422" s="149">
        <f t="shared" si="1093"/>
        <v>0</v>
      </c>
      <c r="BH422" s="149">
        <f t="shared" si="1093"/>
        <v>0</v>
      </c>
      <c r="BI422" s="149">
        <f t="shared" si="1093"/>
        <v>0</v>
      </c>
      <c r="BJ422" s="149">
        <f t="shared" si="1093"/>
        <v>0</v>
      </c>
      <c r="BK422" s="149">
        <f t="shared" si="1093"/>
        <v>0</v>
      </c>
      <c r="BL422" s="149">
        <f t="shared" si="1093"/>
        <v>0</v>
      </c>
      <c r="BM422" s="149">
        <f t="shared" si="1093"/>
        <v>0</v>
      </c>
      <c r="BN422" s="149">
        <f t="shared" si="1093"/>
        <v>0</v>
      </c>
      <c r="BO422" s="149">
        <f t="shared" si="1093"/>
        <v>0</v>
      </c>
      <c r="BP422" s="149">
        <f t="shared" si="1086"/>
        <v>0</v>
      </c>
      <c r="BQ422" s="149">
        <f t="shared" si="1086"/>
        <v>0</v>
      </c>
      <c r="BR422" s="149">
        <f t="shared" si="1086"/>
        <v>0</v>
      </c>
      <c r="BS422" s="149">
        <f t="shared" si="1086"/>
        <v>0</v>
      </c>
      <c r="BT422" s="149">
        <f t="shared" si="1086"/>
        <v>0</v>
      </c>
      <c r="BU422" s="149">
        <f t="shared" si="1086"/>
        <v>0</v>
      </c>
      <c r="BV422" s="149">
        <f t="shared" si="1086"/>
        <v>0</v>
      </c>
      <c r="BW422" s="149">
        <f t="shared" si="1086"/>
        <v>0</v>
      </c>
      <c r="BX422" s="149">
        <f t="shared" si="1086"/>
        <v>0</v>
      </c>
      <c r="BY422" s="149">
        <f t="shared" si="1086"/>
        <v>0</v>
      </c>
      <c r="BZ422" s="149">
        <f t="shared" si="1086"/>
        <v>0</v>
      </c>
      <c r="CA422" s="149">
        <f t="shared" si="1086"/>
        <v>0</v>
      </c>
      <c r="CB422" s="149">
        <f t="shared" si="1086"/>
        <v>0</v>
      </c>
      <c r="CC422" s="149">
        <f t="shared" si="1086"/>
        <v>0</v>
      </c>
      <c r="CD422" s="149">
        <f t="shared" si="1086"/>
        <v>0</v>
      </c>
      <c r="CE422" s="149">
        <f t="shared" si="1086"/>
        <v>0</v>
      </c>
      <c r="CF422" s="149">
        <f t="shared" si="1082"/>
        <v>0</v>
      </c>
      <c r="CG422" s="149">
        <f t="shared" si="1082"/>
        <v>0</v>
      </c>
      <c r="CH422" s="149">
        <f t="shared" si="1082"/>
        <v>0</v>
      </c>
      <c r="CI422" s="149">
        <f t="shared" si="1082"/>
        <v>0</v>
      </c>
      <c r="CJ422" s="149">
        <f t="shared" si="1082"/>
        <v>0</v>
      </c>
      <c r="CK422" s="149">
        <f t="shared" si="1082"/>
        <v>0</v>
      </c>
      <c r="CL422" s="149">
        <f t="shared" si="1082"/>
        <v>0</v>
      </c>
      <c r="CM422" s="149">
        <f t="shared" si="1082"/>
        <v>0</v>
      </c>
      <c r="CN422" s="149">
        <f t="shared" si="1082"/>
        <v>0</v>
      </c>
      <c r="CO422" s="149">
        <f t="shared" si="1082"/>
        <v>0</v>
      </c>
      <c r="CP422" s="149">
        <f t="shared" si="1082"/>
        <v>0</v>
      </c>
      <c r="CQ422" s="149">
        <f t="shared" si="1082"/>
        <v>0</v>
      </c>
      <c r="CR422" s="149">
        <f t="shared" si="1082"/>
        <v>0</v>
      </c>
      <c r="CS422" s="149">
        <f t="shared" si="1082"/>
        <v>0</v>
      </c>
      <c r="CT422" s="149">
        <f t="shared" si="1087"/>
        <v>0</v>
      </c>
      <c r="CU422" s="149">
        <f t="shared" si="1087"/>
        <v>0</v>
      </c>
      <c r="CV422" s="149">
        <f t="shared" si="1087"/>
        <v>0</v>
      </c>
      <c r="CW422" s="149">
        <f t="shared" si="1087"/>
        <v>0</v>
      </c>
      <c r="CX422" s="149">
        <f t="shared" si="1087"/>
        <v>0</v>
      </c>
      <c r="CY422" s="149">
        <f t="shared" si="1087"/>
        <v>0</v>
      </c>
      <c r="CZ422" s="149">
        <f t="shared" si="1087"/>
        <v>0</v>
      </c>
      <c r="DA422" s="149">
        <f t="shared" si="1087"/>
        <v>0</v>
      </c>
      <c r="DB422" s="149">
        <f t="shared" si="1087"/>
        <v>0</v>
      </c>
      <c r="DC422" s="149">
        <f t="shared" si="1087"/>
        <v>0</v>
      </c>
      <c r="DD422" s="149">
        <f t="shared" si="1087"/>
        <v>0</v>
      </c>
      <c r="DE422" s="149">
        <f t="shared" si="1087"/>
        <v>0</v>
      </c>
      <c r="DF422" s="149">
        <f t="shared" si="1087"/>
        <v>0</v>
      </c>
      <c r="DG422" s="149">
        <f t="shared" si="1087"/>
        <v>0</v>
      </c>
      <c r="DH422" s="149">
        <f t="shared" si="1087"/>
        <v>0</v>
      </c>
      <c r="DI422" s="149">
        <f t="shared" si="1087"/>
        <v>0</v>
      </c>
      <c r="DJ422" s="149">
        <f t="shared" si="1088"/>
        <v>0</v>
      </c>
      <c r="DK422" s="149">
        <f t="shared" si="1088"/>
        <v>0</v>
      </c>
      <c r="DL422" s="149">
        <f t="shared" si="1088"/>
        <v>0</v>
      </c>
      <c r="DM422" s="149">
        <f t="shared" si="1088"/>
        <v>0</v>
      </c>
      <c r="DN422" s="149">
        <f t="shared" si="1088"/>
        <v>0</v>
      </c>
      <c r="DO422" s="149">
        <f t="shared" si="1088"/>
        <v>0</v>
      </c>
      <c r="DP422" s="149">
        <f t="shared" si="1088"/>
        <v>0</v>
      </c>
      <c r="DQ422" s="149">
        <f t="shared" si="1088"/>
        <v>0</v>
      </c>
      <c r="DR422" s="149">
        <f t="shared" si="1088"/>
        <v>0</v>
      </c>
      <c r="DS422" s="149">
        <f t="shared" si="1088"/>
        <v>0</v>
      </c>
      <c r="DT422" s="149">
        <f t="shared" si="1088"/>
        <v>0</v>
      </c>
      <c r="DU422" s="149">
        <f t="shared" si="1088"/>
        <v>0</v>
      </c>
      <c r="DV422" s="149">
        <f t="shared" si="1088"/>
        <v>0</v>
      </c>
      <c r="DW422" s="149">
        <f t="shared" si="1088"/>
        <v>0</v>
      </c>
      <c r="DX422" s="149">
        <f t="shared" si="1088"/>
        <v>0</v>
      </c>
      <c r="DY422" s="149">
        <f t="shared" si="1088"/>
        <v>0</v>
      </c>
      <c r="DZ422" s="149">
        <f t="shared" si="1083"/>
        <v>0</v>
      </c>
      <c r="EA422" s="149">
        <f t="shared" si="1083"/>
        <v>0</v>
      </c>
      <c r="EB422" s="149">
        <f t="shared" si="1083"/>
        <v>0</v>
      </c>
      <c r="EC422" s="149">
        <f t="shared" si="1083"/>
        <v>0</v>
      </c>
      <c r="ED422" s="149">
        <f t="shared" si="1083"/>
        <v>0</v>
      </c>
      <c r="EE422" s="149">
        <f t="shared" si="1083"/>
        <v>0</v>
      </c>
      <c r="EF422" s="149">
        <f t="shared" si="1083"/>
        <v>0</v>
      </c>
      <c r="EG422" s="149">
        <f t="shared" si="1083"/>
        <v>0</v>
      </c>
      <c r="EH422" s="149">
        <f t="shared" si="1083"/>
        <v>0</v>
      </c>
      <c r="EI422" s="149">
        <f t="shared" si="1083"/>
        <v>0</v>
      </c>
      <c r="EJ422" s="149">
        <f t="shared" si="1083"/>
        <v>0</v>
      </c>
      <c r="EK422" s="149">
        <f t="shared" si="1083"/>
        <v>0</v>
      </c>
      <c r="EL422" s="149">
        <f t="shared" si="1083"/>
        <v>0</v>
      </c>
      <c r="EM422" s="149">
        <f t="shared" si="1083"/>
        <v>0</v>
      </c>
      <c r="EN422" s="149">
        <f t="shared" si="1083"/>
        <v>0</v>
      </c>
      <c r="EO422" s="149">
        <f t="shared" si="1083"/>
        <v>0</v>
      </c>
      <c r="EP422" s="149">
        <f t="shared" si="1084"/>
        <v>0</v>
      </c>
      <c r="EQ422" s="149">
        <f t="shared" si="1084"/>
        <v>0</v>
      </c>
      <c r="ER422" s="149">
        <f t="shared" si="1084"/>
        <v>0</v>
      </c>
      <c r="ES422" s="149">
        <f t="shared" si="1084"/>
        <v>0</v>
      </c>
      <c r="ET422" s="149">
        <f t="shared" si="1084"/>
        <v>0</v>
      </c>
      <c r="EU422" s="149">
        <f t="shared" si="1084"/>
        <v>0</v>
      </c>
      <c r="EV422" s="149">
        <f t="shared" si="1084"/>
        <v>0</v>
      </c>
      <c r="EW422" s="149">
        <f t="shared" si="1084"/>
        <v>0</v>
      </c>
      <c r="EX422" s="149">
        <f t="shared" si="1084"/>
        <v>0</v>
      </c>
      <c r="EY422" s="149">
        <f t="shared" si="1084"/>
        <v>0</v>
      </c>
      <c r="EZ422" s="149">
        <f t="shared" si="1084"/>
        <v>0</v>
      </c>
      <c r="FA422" s="149">
        <f t="shared" si="1084"/>
        <v>0</v>
      </c>
      <c r="FB422" s="149">
        <f t="shared" si="1084"/>
        <v>0</v>
      </c>
    </row>
    <row r="423" spans="3:158" ht="11.25" hidden="1" customHeight="1" x14ac:dyDescent="0.2">
      <c r="C423" s="148">
        <f t="shared" si="1045"/>
        <v>66</v>
      </c>
      <c r="E423" s="198">
        <f t="shared" si="1046"/>
        <v>45382</v>
      </c>
      <c r="F423" s="151">
        <f t="shared" si="1089"/>
        <v>45961</v>
      </c>
      <c r="G423" s="149">
        <v>0</v>
      </c>
      <c r="H423" s="149">
        <f t="shared" si="1090"/>
        <v>0</v>
      </c>
      <c r="Q423" s="149">
        <f t="shared" si="1091"/>
        <v>0</v>
      </c>
      <c r="T423" s="149">
        <f t="shared" ref="T423:T486" si="1094">SUM(U423:EV423)</f>
        <v>0</v>
      </c>
      <c r="U423" s="149">
        <f t="shared" si="1092"/>
        <v>0</v>
      </c>
      <c r="V423" s="149">
        <f t="shared" si="1092"/>
        <v>0</v>
      </c>
      <c r="W423" s="149">
        <f t="shared" si="1092"/>
        <v>0</v>
      </c>
      <c r="X423" s="149">
        <f t="shared" si="1092"/>
        <v>0</v>
      </c>
      <c r="Y423" s="149">
        <f t="shared" si="1092"/>
        <v>0</v>
      </c>
      <c r="Z423" s="149">
        <f t="shared" si="1092"/>
        <v>0</v>
      </c>
      <c r="AA423" s="149">
        <f t="shared" si="1092"/>
        <v>0</v>
      </c>
      <c r="AB423" s="149">
        <f t="shared" si="1092"/>
        <v>0</v>
      </c>
      <c r="AC423" s="149">
        <f t="shared" si="1092"/>
        <v>0</v>
      </c>
      <c r="AD423" s="149">
        <f t="shared" si="1092"/>
        <v>0</v>
      </c>
      <c r="AE423" s="149">
        <f t="shared" si="1092"/>
        <v>0</v>
      </c>
      <c r="AF423" s="149">
        <f t="shared" si="1092"/>
        <v>0</v>
      </c>
      <c r="AG423" s="149">
        <f t="shared" si="1092"/>
        <v>0</v>
      </c>
      <c r="AH423" s="149">
        <f t="shared" si="1092"/>
        <v>0</v>
      </c>
      <c r="AI423" s="149">
        <f t="shared" si="1092"/>
        <v>0</v>
      </c>
      <c r="AJ423" s="149">
        <f t="shared" si="1092"/>
        <v>0</v>
      </c>
      <c r="AK423" s="149">
        <f t="shared" si="1085"/>
        <v>0</v>
      </c>
      <c r="AL423" s="149">
        <f t="shared" si="1085"/>
        <v>0</v>
      </c>
      <c r="AM423" s="149">
        <f t="shared" si="1085"/>
        <v>0</v>
      </c>
      <c r="AN423" s="149">
        <f t="shared" si="1085"/>
        <v>0</v>
      </c>
      <c r="AO423" s="149">
        <f t="shared" si="1085"/>
        <v>0</v>
      </c>
      <c r="AP423" s="149">
        <f t="shared" si="1085"/>
        <v>0</v>
      </c>
      <c r="AQ423" s="149">
        <f t="shared" si="1085"/>
        <v>0</v>
      </c>
      <c r="AR423" s="149">
        <f t="shared" si="1085"/>
        <v>0</v>
      </c>
      <c r="AS423" s="149">
        <f t="shared" si="1085"/>
        <v>0</v>
      </c>
      <c r="AT423" s="149">
        <f t="shared" si="1085"/>
        <v>0</v>
      </c>
      <c r="AU423" s="149">
        <f t="shared" si="1085"/>
        <v>0</v>
      </c>
      <c r="AV423" s="149">
        <f t="shared" si="1085"/>
        <v>0</v>
      </c>
      <c r="AW423" s="149">
        <f t="shared" si="1085"/>
        <v>0</v>
      </c>
      <c r="AX423" s="149">
        <f t="shared" si="1085"/>
        <v>0</v>
      </c>
      <c r="AY423" s="149">
        <f t="shared" si="1085"/>
        <v>0</v>
      </c>
      <c r="AZ423" s="149">
        <f t="shared" si="1093"/>
        <v>0</v>
      </c>
      <c r="BA423" s="149">
        <f t="shared" si="1093"/>
        <v>0</v>
      </c>
      <c r="BB423" s="149">
        <f t="shared" si="1093"/>
        <v>0</v>
      </c>
      <c r="BC423" s="149">
        <f t="shared" si="1093"/>
        <v>0</v>
      </c>
      <c r="BD423" s="149">
        <f t="shared" si="1093"/>
        <v>0</v>
      </c>
      <c r="BE423" s="149">
        <f t="shared" si="1093"/>
        <v>0</v>
      </c>
      <c r="BF423" s="149">
        <f t="shared" si="1093"/>
        <v>0</v>
      </c>
      <c r="BG423" s="149">
        <f t="shared" si="1093"/>
        <v>0</v>
      </c>
      <c r="BH423" s="149">
        <f t="shared" si="1093"/>
        <v>0</v>
      </c>
      <c r="BI423" s="149">
        <f t="shared" si="1093"/>
        <v>0</v>
      </c>
      <c r="BJ423" s="149">
        <f t="shared" si="1093"/>
        <v>0</v>
      </c>
      <c r="BK423" s="149">
        <f t="shared" si="1093"/>
        <v>0</v>
      </c>
      <c r="BL423" s="149">
        <f t="shared" si="1093"/>
        <v>0</v>
      </c>
      <c r="BM423" s="149">
        <f t="shared" si="1093"/>
        <v>0</v>
      </c>
      <c r="BN423" s="149">
        <f t="shared" si="1093"/>
        <v>0</v>
      </c>
      <c r="BO423" s="149">
        <f t="shared" si="1093"/>
        <v>0</v>
      </c>
      <c r="BP423" s="149">
        <f t="shared" si="1086"/>
        <v>0</v>
      </c>
      <c r="BQ423" s="149">
        <f t="shared" si="1086"/>
        <v>0</v>
      </c>
      <c r="BR423" s="149">
        <f t="shared" si="1086"/>
        <v>0</v>
      </c>
      <c r="BS423" s="149">
        <f t="shared" si="1086"/>
        <v>0</v>
      </c>
      <c r="BT423" s="149">
        <f t="shared" si="1086"/>
        <v>0</v>
      </c>
      <c r="BU423" s="149">
        <f t="shared" si="1086"/>
        <v>0</v>
      </c>
      <c r="BV423" s="149">
        <f t="shared" si="1086"/>
        <v>0</v>
      </c>
      <c r="BW423" s="149">
        <f t="shared" si="1086"/>
        <v>0</v>
      </c>
      <c r="BX423" s="149">
        <f t="shared" si="1086"/>
        <v>0</v>
      </c>
      <c r="BY423" s="149">
        <f t="shared" si="1086"/>
        <v>0</v>
      </c>
      <c r="BZ423" s="149">
        <f t="shared" si="1086"/>
        <v>0</v>
      </c>
      <c r="CA423" s="149">
        <f t="shared" si="1086"/>
        <v>0</v>
      </c>
      <c r="CB423" s="149">
        <f t="shared" si="1086"/>
        <v>0</v>
      </c>
      <c r="CC423" s="149">
        <f t="shared" si="1086"/>
        <v>0</v>
      </c>
      <c r="CD423" s="149">
        <f t="shared" si="1086"/>
        <v>0</v>
      </c>
      <c r="CE423" s="149">
        <f t="shared" si="1086"/>
        <v>0</v>
      </c>
      <c r="CF423" s="149">
        <f t="shared" si="1082"/>
        <v>0</v>
      </c>
      <c r="CG423" s="149">
        <f t="shared" si="1082"/>
        <v>0</v>
      </c>
      <c r="CH423" s="149">
        <f t="shared" si="1082"/>
        <v>0</v>
      </c>
      <c r="CI423" s="149">
        <f t="shared" si="1082"/>
        <v>0</v>
      </c>
      <c r="CJ423" s="149">
        <f t="shared" si="1082"/>
        <v>0</v>
      </c>
      <c r="CK423" s="149">
        <f t="shared" si="1082"/>
        <v>0</v>
      </c>
      <c r="CL423" s="149">
        <f t="shared" si="1082"/>
        <v>0</v>
      </c>
      <c r="CM423" s="149">
        <f t="shared" si="1082"/>
        <v>0</v>
      </c>
      <c r="CN423" s="149">
        <f t="shared" si="1082"/>
        <v>0</v>
      </c>
      <c r="CO423" s="149">
        <f t="shared" si="1082"/>
        <v>0</v>
      </c>
      <c r="CP423" s="149">
        <f t="shared" si="1082"/>
        <v>0</v>
      </c>
      <c r="CQ423" s="149">
        <f t="shared" si="1082"/>
        <v>0</v>
      </c>
      <c r="CR423" s="149">
        <f t="shared" si="1082"/>
        <v>0</v>
      </c>
      <c r="CS423" s="149">
        <f t="shared" si="1082"/>
        <v>0</v>
      </c>
      <c r="CT423" s="149">
        <f t="shared" si="1087"/>
        <v>0</v>
      </c>
      <c r="CU423" s="149">
        <f t="shared" si="1087"/>
        <v>0</v>
      </c>
      <c r="CV423" s="149">
        <f t="shared" si="1087"/>
        <v>0</v>
      </c>
      <c r="CW423" s="149">
        <f t="shared" si="1087"/>
        <v>0</v>
      </c>
      <c r="CX423" s="149">
        <f t="shared" si="1087"/>
        <v>0</v>
      </c>
      <c r="CY423" s="149">
        <f t="shared" si="1087"/>
        <v>0</v>
      </c>
      <c r="CZ423" s="149">
        <f t="shared" si="1087"/>
        <v>0</v>
      </c>
      <c r="DA423" s="149">
        <f t="shared" si="1087"/>
        <v>0</v>
      </c>
      <c r="DB423" s="149">
        <f t="shared" si="1087"/>
        <v>0</v>
      </c>
      <c r="DC423" s="149">
        <f t="shared" si="1087"/>
        <v>0</v>
      </c>
      <c r="DD423" s="149">
        <f t="shared" si="1087"/>
        <v>0</v>
      </c>
      <c r="DE423" s="149">
        <f t="shared" si="1087"/>
        <v>0</v>
      </c>
      <c r="DF423" s="149">
        <f t="shared" si="1087"/>
        <v>0</v>
      </c>
      <c r="DG423" s="149">
        <f t="shared" si="1087"/>
        <v>0</v>
      </c>
      <c r="DH423" s="149">
        <f t="shared" si="1087"/>
        <v>0</v>
      </c>
      <c r="DI423" s="149">
        <f t="shared" si="1087"/>
        <v>0</v>
      </c>
      <c r="DJ423" s="149">
        <f t="shared" si="1088"/>
        <v>0</v>
      </c>
      <c r="DK423" s="149">
        <f t="shared" si="1088"/>
        <v>0</v>
      </c>
      <c r="DL423" s="149">
        <f t="shared" si="1088"/>
        <v>0</v>
      </c>
      <c r="DM423" s="149">
        <f t="shared" si="1088"/>
        <v>0</v>
      </c>
      <c r="DN423" s="149">
        <f t="shared" si="1088"/>
        <v>0</v>
      </c>
      <c r="DO423" s="149">
        <f t="shared" si="1088"/>
        <v>0</v>
      </c>
      <c r="DP423" s="149">
        <f t="shared" si="1088"/>
        <v>0</v>
      </c>
      <c r="DQ423" s="149">
        <f t="shared" si="1088"/>
        <v>0</v>
      </c>
      <c r="DR423" s="149">
        <f t="shared" si="1088"/>
        <v>0</v>
      </c>
      <c r="DS423" s="149">
        <f t="shared" si="1088"/>
        <v>0</v>
      </c>
      <c r="DT423" s="149">
        <f t="shared" si="1088"/>
        <v>0</v>
      </c>
      <c r="DU423" s="149">
        <f t="shared" si="1088"/>
        <v>0</v>
      </c>
      <c r="DV423" s="149">
        <f t="shared" si="1088"/>
        <v>0</v>
      </c>
      <c r="DW423" s="149">
        <f t="shared" si="1088"/>
        <v>0</v>
      </c>
      <c r="DX423" s="149">
        <f t="shared" si="1088"/>
        <v>0</v>
      </c>
      <c r="DY423" s="149">
        <f t="shared" si="1088"/>
        <v>0</v>
      </c>
      <c r="DZ423" s="149">
        <f t="shared" si="1083"/>
        <v>0</v>
      </c>
      <c r="EA423" s="149">
        <f t="shared" si="1083"/>
        <v>0</v>
      </c>
      <c r="EB423" s="149">
        <f t="shared" si="1083"/>
        <v>0</v>
      </c>
      <c r="EC423" s="149">
        <f t="shared" si="1083"/>
        <v>0</v>
      </c>
      <c r="ED423" s="149">
        <f t="shared" si="1083"/>
        <v>0</v>
      </c>
      <c r="EE423" s="149">
        <f t="shared" si="1083"/>
        <v>0</v>
      </c>
      <c r="EF423" s="149">
        <f t="shared" si="1083"/>
        <v>0</v>
      </c>
      <c r="EG423" s="149">
        <f t="shared" si="1083"/>
        <v>0</v>
      </c>
      <c r="EH423" s="149">
        <f t="shared" si="1083"/>
        <v>0</v>
      </c>
      <c r="EI423" s="149">
        <f t="shared" si="1083"/>
        <v>0</v>
      </c>
      <c r="EJ423" s="149">
        <f t="shared" si="1083"/>
        <v>0</v>
      </c>
      <c r="EK423" s="149">
        <f t="shared" si="1083"/>
        <v>0</v>
      </c>
      <c r="EL423" s="149">
        <f t="shared" si="1083"/>
        <v>0</v>
      </c>
      <c r="EM423" s="149">
        <f t="shared" si="1083"/>
        <v>0</v>
      </c>
      <c r="EN423" s="149">
        <f t="shared" si="1083"/>
        <v>0</v>
      </c>
      <c r="EO423" s="149">
        <f t="shared" si="1083"/>
        <v>0</v>
      </c>
      <c r="EP423" s="149">
        <f t="shared" si="1084"/>
        <v>0</v>
      </c>
      <c r="EQ423" s="149">
        <f t="shared" si="1084"/>
        <v>0</v>
      </c>
      <c r="ER423" s="149">
        <f t="shared" si="1084"/>
        <v>0</v>
      </c>
      <c r="ES423" s="149">
        <f t="shared" si="1084"/>
        <v>0</v>
      </c>
      <c r="ET423" s="149">
        <f t="shared" si="1084"/>
        <v>0</v>
      </c>
      <c r="EU423" s="149">
        <f t="shared" si="1084"/>
        <v>0</v>
      </c>
      <c r="EV423" s="149">
        <f t="shared" si="1084"/>
        <v>0</v>
      </c>
      <c r="EW423" s="149">
        <f t="shared" si="1084"/>
        <v>0</v>
      </c>
      <c r="EX423" s="149">
        <f t="shared" si="1084"/>
        <v>0</v>
      </c>
      <c r="EY423" s="149">
        <f t="shared" si="1084"/>
        <v>0</v>
      </c>
      <c r="EZ423" s="149">
        <f t="shared" si="1084"/>
        <v>0</v>
      </c>
      <c r="FA423" s="149">
        <f t="shared" si="1084"/>
        <v>0</v>
      </c>
      <c r="FB423" s="149">
        <f t="shared" si="1084"/>
        <v>0</v>
      </c>
    </row>
    <row r="424" spans="3:158" ht="11.25" hidden="1" customHeight="1" x14ac:dyDescent="0.2">
      <c r="C424" s="148">
        <f t="shared" ref="C424:C487" si="1095">C423+1</f>
        <v>67</v>
      </c>
      <c r="E424" s="198">
        <f t="shared" ref="E424:E489" si="1096">EOMONTH(E423,1)</f>
        <v>45412</v>
      </c>
      <c r="F424" s="151">
        <f t="shared" si="1089"/>
        <v>45991</v>
      </c>
      <c r="G424" s="149">
        <v>0</v>
      </c>
      <c r="H424" s="149">
        <f t="shared" si="1090"/>
        <v>0</v>
      </c>
      <c r="Q424" s="149">
        <f t="shared" si="1091"/>
        <v>0</v>
      </c>
      <c r="T424" s="149">
        <f t="shared" si="1094"/>
        <v>0</v>
      </c>
      <c r="U424" s="149">
        <f t="shared" si="1092"/>
        <v>0</v>
      </c>
      <c r="V424" s="149">
        <f t="shared" si="1092"/>
        <v>0</v>
      </c>
      <c r="W424" s="149">
        <f t="shared" si="1092"/>
        <v>0</v>
      </c>
      <c r="X424" s="149">
        <f t="shared" si="1092"/>
        <v>0</v>
      </c>
      <c r="Y424" s="149">
        <f t="shared" si="1092"/>
        <v>0</v>
      </c>
      <c r="Z424" s="149">
        <f t="shared" si="1092"/>
        <v>0</v>
      </c>
      <c r="AA424" s="149">
        <f t="shared" si="1092"/>
        <v>0</v>
      </c>
      <c r="AB424" s="149">
        <f t="shared" si="1092"/>
        <v>0</v>
      </c>
      <c r="AC424" s="149">
        <f t="shared" si="1092"/>
        <v>0</v>
      </c>
      <c r="AD424" s="149">
        <f t="shared" si="1092"/>
        <v>0</v>
      </c>
      <c r="AE424" s="149">
        <f t="shared" si="1092"/>
        <v>0</v>
      </c>
      <c r="AF424" s="149">
        <f t="shared" si="1092"/>
        <v>0</v>
      </c>
      <c r="AG424" s="149">
        <f t="shared" si="1092"/>
        <v>0</v>
      </c>
      <c r="AH424" s="149">
        <f t="shared" si="1092"/>
        <v>0</v>
      </c>
      <c r="AI424" s="149">
        <f t="shared" si="1092"/>
        <v>0</v>
      </c>
      <c r="AJ424" s="149">
        <f t="shared" si="1092"/>
        <v>0</v>
      </c>
      <c r="AK424" s="149">
        <f t="shared" si="1085"/>
        <v>0</v>
      </c>
      <c r="AL424" s="149">
        <f t="shared" si="1085"/>
        <v>0</v>
      </c>
      <c r="AM424" s="149">
        <f t="shared" si="1085"/>
        <v>0</v>
      </c>
      <c r="AN424" s="149">
        <f t="shared" si="1085"/>
        <v>0</v>
      </c>
      <c r="AO424" s="149">
        <f t="shared" si="1085"/>
        <v>0</v>
      </c>
      <c r="AP424" s="149">
        <f t="shared" si="1085"/>
        <v>0</v>
      </c>
      <c r="AQ424" s="149">
        <f t="shared" si="1085"/>
        <v>0</v>
      </c>
      <c r="AR424" s="149">
        <f t="shared" si="1085"/>
        <v>0</v>
      </c>
      <c r="AS424" s="149">
        <f t="shared" si="1085"/>
        <v>0</v>
      </c>
      <c r="AT424" s="149">
        <f t="shared" si="1085"/>
        <v>0</v>
      </c>
      <c r="AU424" s="149">
        <f t="shared" si="1085"/>
        <v>0</v>
      </c>
      <c r="AV424" s="149">
        <f t="shared" si="1085"/>
        <v>0</v>
      </c>
      <c r="AW424" s="149">
        <f t="shared" si="1085"/>
        <v>0</v>
      </c>
      <c r="AX424" s="149">
        <f t="shared" si="1085"/>
        <v>0</v>
      </c>
      <c r="AY424" s="149">
        <f t="shared" si="1085"/>
        <v>0</v>
      </c>
      <c r="AZ424" s="149">
        <f t="shared" si="1093"/>
        <v>0</v>
      </c>
      <c r="BA424" s="149">
        <f t="shared" si="1093"/>
        <v>0</v>
      </c>
      <c r="BB424" s="149">
        <f t="shared" si="1093"/>
        <v>0</v>
      </c>
      <c r="BC424" s="149">
        <f t="shared" si="1093"/>
        <v>0</v>
      </c>
      <c r="BD424" s="149">
        <f t="shared" si="1093"/>
        <v>0</v>
      </c>
      <c r="BE424" s="149">
        <f t="shared" si="1093"/>
        <v>0</v>
      </c>
      <c r="BF424" s="149">
        <f t="shared" si="1093"/>
        <v>0</v>
      </c>
      <c r="BG424" s="149">
        <f t="shared" si="1093"/>
        <v>0</v>
      </c>
      <c r="BH424" s="149">
        <f t="shared" si="1093"/>
        <v>0</v>
      </c>
      <c r="BI424" s="149">
        <f t="shared" si="1093"/>
        <v>0</v>
      </c>
      <c r="BJ424" s="149">
        <f t="shared" si="1093"/>
        <v>0</v>
      </c>
      <c r="BK424" s="149">
        <f t="shared" si="1093"/>
        <v>0</v>
      </c>
      <c r="BL424" s="149">
        <f t="shared" si="1093"/>
        <v>0</v>
      </c>
      <c r="BM424" s="149">
        <f t="shared" si="1093"/>
        <v>0</v>
      </c>
      <c r="BN424" s="149">
        <f t="shared" si="1093"/>
        <v>0</v>
      </c>
      <c r="BO424" s="149">
        <f t="shared" si="1093"/>
        <v>0</v>
      </c>
      <c r="BP424" s="149">
        <f t="shared" si="1086"/>
        <v>0</v>
      </c>
      <c r="BQ424" s="149">
        <f t="shared" si="1086"/>
        <v>0</v>
      </c>
      <c r="BR424" s="149">
        <f t="shared" si="1086"/>
        <v>0</v>
      </c>
      <c r="BS424" s="149">
        <f t="shared" si="1086"/>
        <v>0</v>
      </c>
      <c r="BT424" s="149">
        <f t="shared" si="1086"/>
        <v>0</v>
      </c>
      <c r="BU424" s="149">
        <f t="shared" si="1086"/>
        <v>0</v>
      </c>
      <c r="BV424" s="149">
        <f t="shared" si="1086"/>
        <v>0</v>
      </c>
      <c r="BW424" s="149">
        <f t="shared" si="1086"/>
        <v>0</v>
      </c>
      <c r="BX424" s="149">
        <f t="shared" si="1086"/>
        <v>0</v>
      </c>
      <c r="BY424" s="149">
        <f t="shared" si="1086"/>
        <v>0</v>
      </c>
      <c r="BZ424" s="149">
        <f t="shared" si="1086"/>
        <v>0</v>
      </c>
      <c r="CA424" s="149">
        <f t="shared" si="1086"/>
        <v>0</v>
      </c>
      <c r="CB424" s="149">
        <f t="shared" si="1086"/>
        <v>0</v>
      </c>
      <c r="CC424" s="149">
        <f t="shared" si="1086"/>
        <v>0</v>
      </c>
      <c r="CD424" s="149">
        <f t="shared" si="1086"/>
        <v>0</v>
      </c>
      <c r="CE424" s="149">
        <f t="shared" si="1086"/>
        <v>0</v>
      </c>
      <c r="CF424" s="149">
        <f t="shared" si="1082"/>
        <v>0</v>
      </c>
      <c r="CG424" s="149">
        <f t="shared" si="1082"/>
        <v>0</v>
      </c>
      <c r="CH424" s="149">
        <f t="shared" si="1082"/>
        <v>0</v>
      </c>
      <c r="CI424" s="149">
        <f t="shared" si="1082"/>
        <v>0</v>
      </c>
      <c r="CJ424" s="149">
        <f t="shared" si="1082"/>
        <v>0</v>
      </c>
      <c r="CK424" s="149">
        <f t="shared" si="1082"/>
        <v>0</v>
      </c>
      <c r="CL424" s="149">
        <f t="shared" si="1082"/>
        <v>0</v>
      </c>
      <c r="CM424" s="149">
        <f t="shared" si="1082"/>
        <v>0</v>
      </c>
      <c r="CN424" s="149">
        <f t="shared" si="1082"/>
        <v>0</v>
      </c>
      <c r="CO424" s="149">
        <f t="shared" si="1082"/>
        <v>0</v>
      </c>
      <c r="CP424" s="149">
        <f t="shared" si="1082"/>
        <v>0</v>
      </c>
      <c r="CQ424" s="149">
        <f t="shared" si="1082"/>
        <v>0</v>
      </c>
      <c r="CR424" s="149">
        <f t="shared" si="1082"/>
        <v>0</v>
      </c>
      <c r="CS424" s="149">
        <f t="shared" si="1082"/>
        <v>0</v>
      </c>
      <c r="CT424" s="149">
        <f t="shared" si="1087"/>
        <v>0</v>
      </c>
      <c r="CU424" s="149">
        <f t="shared" si="1087"/>
        <v>0</v>
      </c>
      <c r="CV424" s="149">
        <f t="shared" si="1087"/>
        <v>0</v>
      </c>
      <c r="CW424" s="149">
        <f t="shared" si="1087"/>
        <v>0</v>
      </c>
      <c r="CX424" s="149">
        <f t="shared" si="1087"/>
        <v>0</v>
      </c>
      <c r="CY424" s="149">
        <f t="shared" si="1087"/>
        <v>0</v>
      </c>
      <c r="CZ424" s="149">
        <f t="shared" si="1087"/>
        <v>0</v>
      </c>
      <c r="DA424" s="149">
        <f t="shared" si="1087"/>
        <v>0</v>
      </c>
      <c r="DB424" s="149">
        <f t="shared" si="1087"/>
        <v>0</v>
      </c>
      <c r="DC424" s="149">
        <f t="shared" si="1087"/>
        <v>0</v>
      </c>
      <c r="DD424" s="149">
        <f t="shared" si="1087"/>
        <v>0</v>
      </c>
      <c r="DE424" s="149">
        <f t="shared" si="1087"/>
        <v>0</v>
      </c>
      <c r="DF424" s="149">
        <f t="shared" si="1087"/>
        <v>0</v>
      </c>
      <c r="DG424" s="149">
        <f t="shared" si="1087"/>
        <v>0</v>
      </c>
      <c r="DH424" s="149">
        <f t="shared" si="1087"/>
        <v>0</v>
      </c>
      <c r="DI424" s="149">
        <f t="shared" si="1087"/>
        <v>0</v>
      </c>
      <c r="DJ424" s="149">
        <f t="shared" si="1088"/>
        <v>0</v>
      </c>
      <c r="DK424" s="149">
        <f t="shared" si="1088"/>
        <v>0</v>
      </c>
      <c r="DL424" s="149">
        <f t="shared" si="1088"/>
        <v>0</v>
      </c>
      <c r="DM424" s="149">
        <f t="shared" si="1088"/>
        <v>0</v>
      </c>
      <c r="DN424" s="149">
        <f t="shared" si="1088"/>
        <v>0</v>
      </c>
      <c r="DO424" s="149">
        <f t="shared" si="1088"/>
        <v>0</v>
      </c>
      <c r="DP424" s="149">
        <f t="shared" si="1088"/>
        <v>0</v>
      </c>
      <c r="DQ424" s="149">
        <f t="shared" si="1088"/>
        <v>0</v>
      </c>
      <c r="DR424" s="149">
        <f t="shared" si="1088"/>
        <v>0</v>
      </c>
      <c r="DS424" s="149">
        <f t="shared" si="1088"/>
        <v>0</v>
      </c>
      <c r="DT424" s="149">
        <f t="shared" si="1088"/>
        <v>0</v>
      </c>
      <c r="DU424" s="149">
        <f t="shared" si="1088"/>
        <v>0</v>
      </c>
      <c r="DV424" s="149">
        <f t="shared" si="1088"/>
        <v>0</v>
      </c>
      <c r="DW424" s="149">
        <f t="shared" si="1088"/>
        <v>0</v>
      </c>
      <c r="DX424" s="149">
        <f t="shared" si="1088"/>
        <v>0</v>
      </c>
      <c r="DY424" s="149">
        <f t="shared" si="1088"/>
        <v>0</v>
      </c>
      <c r="DZ424" s="149">
        <f t="shared" si="1083"/>
        <v>0</v>
      </c>
      <c r="EA424" s="149">
        <f t="shared" si="1083"/>
        <v>0</v>
      </c>
      <c r="EB424" s="149">
        <f t="shared" si="1083"/>
        <v>0</v>
      </c>
      <c r="EC424" s="149">
        <f t="shared" si="1083"/>
        <v>0</v>
      </c>
      <c r="ED424" s="149">
        <f t="shared" si="1083"/>
        <v>0</v>
      </c>
      <c r="EE424" s="149">
        <f t="shared" si="1083"/>
        <v>0</v>
      </c>
      <c r="EF424" s="149">
        <f t="shared" si="1083"/>
        <v>0</v>
      </c>
      <c r="EG424" s="149">
        <f t="shared" si="1083"/>
        <v>0</v>
      </c>
      <c r="EH424" s="149">
        <f t="shared" si="1083"/>
        <v>0</v>
      </c>
      <c r="EI424" s="149">
        <f t="shared" si="1083"/>
        <v>0</v>
      </c>
      <c r="EJ424" s="149">
        <f t="shared" si="1083"/>
        <v>0</v>
      </c>
      <c r="EK424" s="149">
        <f t="shared" si="1083"/>
        <v>0</v>
      </c>
      <c r="EL424" s="149">
        <f t="shared" si="1083"/>
        <v>0</v>
      </c>
      <c r="EM424" s="149">
        <f t="shared" si="1083"/>
        <v>0</v>
      </c>
      <c r="EN424" s="149">
        <f t="shared" si="1083"/>
        <v>0</v>
      </c>
      <c r="EO424" s="149">
        <f t="shared" si="1083"/>
        <v>0</v>
      </c>
      <c r="EP424" s="149">
        <f t="shared" si="1084"/>
        <v>0</v>
      </c>
      <c r="EQ424" s="149">
        <f t="shared" si="1084"/>
        <v>0</v>
      </c>
      <c r="ER424" s="149">
        <f t="shared" si="1084"/>
        <v>0</v>
      </c>
      <c r="ES424" s="149">
        <f t="shared" si="1084"/>
        <v>0</v>
      </c>
      <c r="ET424" s="149">
        <f t="shared" si="1084"/>
        <v>0</v>
      </c>
      <c r="EU424" s="149">
        <f t="shared" si="1084"/>
        <v>0</v>
      </c>
      <c r="EV424" s="149">
        <f t="shared" si="1084"/>
        <v>0</v>
      </c>
      <c r="EW424" s="149">
        <f t="shared" si="1084"/>
        <v>0</v>
      </c>
      <c r="EX424" s="149">
        <f t="shared" si="1084"/>
        <v>0</v>
      </c>
      <c r="EY424" s="149">
        <f t="shared" si="1084"/>
        <v>0</v>
      </c>
      <c r="EZ424" s="149">
        <f t="shared" si="1084"/>
        <v>0</v>
      </c>
      <c r="FA424" s="149">
        <f t="shared" si="1084"/>
        <v>0</v>
      </c>
      <c r="FB424" s="149">
        <f t="shared" si="1084"/>
        <v>0</v>
      </c>
    </row>
    <row r="425" spans="3:158" ht="11.25" hidden="1" customHeight="1" x14ac:dyDescent="0.2">
      <c r="C425" s="148">
        <f t="shared" si="1095"/>
        <v>68</v>
      </c>
      <c r="E425" s="198">
        <f t="shared" si="1096"/>
        <v>45443</v>
      </c>
      <c r="F425" s="151">
        <f t="shared" si="1089"/>
        <v>46022</v>
      </c>
      <c r="G425" s="149">
        <v>451013.4</v>
      </c>
      <c r="H425" s="149">
        <f t="shared" si="1090"/>
        <v>22550.670000000002</v>
      </c>
      <c r="Q425" s="149">
        <f t="shared" si="1091"/>
        <v>0</v>
      </c>
      <c r="T425" s="149">
        <f t="shared" si="1094"/>
        <v>451013.39999999997</v>
      </c>
      <c r="U425" s="149">
        <f t="shared" si="1092"/>
        <v>0</v>
      </c>
      <c r="V425" s="149">
        <f t="shared" si="1092"/>
        <v>0</v>
      </c>
      <c r="W425" s="149">
        <f t="shared" si="1092"/>
        <v>0</v>
      </c>
      <c r="X425" s="149">
        <f t="shared" si="1092"/>
        <v>0</v>
      </c>
      <c r="Y425" s="149">
        <f t="shared" si="1092"/>
        <v>0</v>
      </c>
      <c r="Z425" s="149">
        <f t="shared" si="1092"/>
        <v>0</v>
      </c>
      <c r="AA425" s="149">
        <f t="shared" si="1092"/>
        <v>0</v>
      </c>
      <c r="AB425" s="149">
        <f t="shared" si="1092"/>
        <v>0</v>
      </c>
      <c r="AC425" s="149">
        <f t="shared" si="1092"/>
        <v>0</v>
      </c>
      <c r="AD425" s="149">
        <f t="shared" si="1092"/>
        <v>0</v>
      </c>
      <c r="AE425" s="149">
        <f t="shared" si="1092"/>
        <v>0</v>
      </c>
      <c r="AF425" s="149">
        <f t="shared" si="1092"/>
        <v>0</v>
      </c>
      <c r="AG425" s="149">
        <f t="shared" si="1092"/>
        <v>0</v>
      </c>
      <c r="AH425" s="149">
        <f t="shared" si="1092"/>
        <v>0</v>
      </c>
      <c r="AI425" s="149">
        <f t="shared" si="1092"/>
        <v>0</v>
      </c>
      <c r="AJ425" s="149">
        <f t="shared" si="1092"/>
        <v>0</v>
      </c>
      <c r="AK425" s="149">
        <f t="shared" si="1085"/>
        <v>0</v>
      </c>
      <c r="AL425" s="149">
        <f t="shared" si="1085"/>
        <v>0</v>
      </c>
      <c r="AM425" s="149">
        <f t="shared" si="1085"/>
        <v>0</v>
      </c>
      <c r="AN425" s="149">
        <f t="shared" si="1085"/>
        <v>0</v>
      </c>
      <c r="AO425" s="149">
        <f t="shared" si="1085"/>
        <v>0</v>
      </c>
      <c r="AP425" s="149">
        <f t="shared" si="1085"/>
        <v>0</v>
      </c>
      <c r="AQ425" s="149">
        <f t="shared" si="1085"/>
        <v>0</v>
      </c>
      <c r="AR425" s="149">
        <f t="shared" si="1085"/>
        <v>0</v>
      </c>
      <c r="AS425" s="149">
        <f t="shared" si="1085"/>
        <v>0</v>
      </c>
      <c r="AT425" s="149">
        <f t="shared" si="1085"/>
        <v>0</v>
      </c>
      <c r="AU425" s="149">
        <f t="shared" si="1085"/>
        <v>0</v>
      </c>
      <c r="AV425" s="149">
        <f t="shared" si="1085"/>
        <v>0</v>
      </c>
      <c r="AW425" s="149">
        <f t="shared" si="1085"/>
        <v>0</v>
      </c>
      <c r="AX425" s="149">
        <f t="shared" si="1085"/>
        <v>0</v>
      </c>
      <c r="AY425" s="149">
        <f t="shared" si="1085"/>
        <v>0</v>
      </c>
      <c r="AZ425" s="149">
        <f t="shared" si="1093"/>
        <v>0</v>
      </c>
      <c r="BA425" s="149">
        <f t="shared" si="1093"/>
        <v>0</v>
      </c>
      <c r="BB425" s="149">
        <f t="shared" si="1093"/>
        <v>0</v>
      </c>
      <c r="BC425" s="149">
        <f t="shared" si="1093"/>
        <v>0</v>
      </c>
      <c r="BD425" s="149">
        <f t="shared" si="1093"/>
        <v>0</v>
      </c>
      <c r="BE425" s="149">
        <f t="shared" si="1093"/>
        <v>0</v>
      </c>
      <c r="BF425" s="149">
        <f t="shared" si="1093"/>
        <v>0</v>
      </c>
      <c r="BG425" s="149">
        <f t="shared" si="1093"/>
        <v>0</v>
      </c>
      <c r="BH425" s="149">
        <f t="shared" si="1093"/>
        <v>0</v>
      </c>
      <c r="BI425" s="149">
        <f t="shared" si="1093"/>
        <v>0</v>
      </c>
      <c r="BJ425" s="149">
        <f t="shared" si="1093"/>
        <v>0</v>
      </c>
      <c r="BK425" s="149">
        <f t="shared" si="1093"/>
        <v>0</v>
      </c>
      <c r="BL425" s="149">
        <f t="shared" si="1093"/>
        <v>0</v>
      </c>
      <c r="BM425" s="149">
        <f t="shared" si="1093"/>
        <v>0</v>
      </c>
      <c r="BN425" s="149">
        <f t="shared" si="1093"/>
        <v>0</v>
      </c>
      <c r="BO425" s="149">
        <f t="shared" si="1093"/>
        <v>0</v>
      </c>
      <c r="BP425" s="149">
        <f t="shared" si="1086"/>
        <v>0</v>
      </c>
      <c r="BQ425" s="149">
        <f t="shared" si="1086"/>
        <v>0</v>
      </c>
      <c r="BR425" s="149">
        <f t="shared" si="1086"/>
        <v>0</v>
      </c>
      <c r="BS425" s="149">
        <f t="shared" si="1086"/>
        <v>0</v>
      </c>
      <c r="BT425" s="149">
        <f t="shared" si="1086"/>
        <v>0</v>
      </c>
      <c r="BU425" s="149">
        <f t="shared" si="1086"/>
        <v>0</v>
      </c>
      <c r="BV425" s="149">
        <f t="shared" si="1086"/>
        <v>0</v>
      </c>
      <c r="BW425" s="149">
        <f t="shared" si="1086"/>
        <v>0</v>
      </c>
      <c r="BX425" s="149">
        <f t="shared" si="1086"/>
        <v>0</v>
      </c>
      <c r="BY425" s="149">
        <f t="shared" si="1086"/>
        <v>0</v>
      </c>
      <c r="BZ425" s="149">
        <f t="shared" si="1086"/>
        <v>0</v>
      </c>
      <c r="CA425" s="149">
        <f t="shared" si="1086"/>
        <v>0</v>
      </c>
      <c r="CB425" s="149">
        <f t="shared" si="1086"/>
        <v>0</v>
      </c>
      <c r="CC425" s="149">
        <f t="shared" si="1086"/>
        <v>0</v>
      </c>
      <c r="CD425" s="149">
        <f t="shared" si="1086"/>
        <v>0</v>
      </c>
      <c r="CE425" s="149">
        <f t="shared" si="1086"/>
        <v>0</v>
      </c>
      <c r="CF425" s="149">
        <f t="shared" si="1082"/>
        <v>0</v>
      </c>
      <c r="CG425" s="149">
        <f t="shared" si="1082"/>
        <v>0</v>
      </c>
      <c r="CH425" s="149">
        <f t="shared" si="1082"/>
        <v>0</v>
      </c>
      <c r="CI425" s="149">
        <f t="shared" si="1082"/>
        <v>0</v>
      </c>
      <c r="CJ425" s="149">
        <f t="shared" si="1082"/>
        <v>22550.670000000002</v>
      </c>
      <c r="CK425" s="149">
        <f t="shared" si="1082"/>
        <v>22550.670000000002</v>
      </c>
      <c r="CL425" s="149">
        <f t="shared" si="1082"/>
        <v>22550.670000000002</v>
      </c>
      <c r="CM425" s="149">
        <f t="shared" si="1082"/>
        <v>22550.670000000002</v>
      </c>
      <c r="CN425" s="149">
        <f t="shared" si="1082"/>
        <v>22550.670000000002</v>
      </c>
      <c r="CO425" s="149">
        <f t="shared" si="1082"/>
        <v>22550.670000000002</v>
      </c>
      <c r="CP425" s="149">
        <f t="shared" si="1082"/>
        <v>22550.670000000002</v>
      </c>
      <c r="CQ425" s="149">
        <f t="shared" si="1082"/>
        <v>22550.670000000002</v>
      </c>
      <c r="CR425" s="149">
        <f t="shared" si="1082"/>
        <v>22550.670000000002</v>
      </c>
      <c r="CS425" s="149">
        <f t="shared" si="1082"/>
        <v>22550.670000000002</v>
      </c>
      <c r="CT425" s="149">
        <f t="shared" si="1087"/>
        <v>22550.670000000002</v>
      </c>
      <c r="CU425" s="149">
        <f t="shared" si="1087"/>
        <v>22550.670000000002</v>
      </c>
      <c r="CV425" s="149">
        <f t="shared" si="1087"/>
        <v>22550.670000000002</v>
      </c>
      <c r="CW425" s="149">
        <f t="shared" si="1087"/>
        <v>22550.670000000002</v>
      </c>
      <c r="CX425" s="149">
        <f t="shared" si="1087"/>
        <v>22550.670000000002</v>
      </c>
      <c r="CY425" s="149">
        <f t="shared" si="1087"/>
        <v>22550.670000000002</v>
      </c>
      <c r="CZ425" s="149">
        <f t="shared" si="1087"/>
        <v>22550.670000000002</v>
      </c>
      <c r="DA425" s="149">
        <f t="shared" si="1087"/>
        <v>22550.670000000002</v>
      </c>
      <c r="DB425" s="149">
        <f t="shared" si="1087"/>
        <v>22550.670000000002</v>
      </c>
      <c r="DC425" s="149">
        <f t="shared" si="1087"/>
        <v>22550.670000000002</v>
      </c>
      <c r="DD425" s="149">
        <f t="shared" si="1087"/>
        <v>0</v>
      </c>
      <c r="DE425" s="149">
        <f t="shared" si="1087"/>
        <v>0</v>
      </c>
      <c r="DF425" s="149">
        <f t="shared" si="1087"/>
        <v>0</v>
      </c>
      <c r="DG425" s="149">
        <f t="shared" si="1087"/>
        <v>0</v>
      </c>
      <c r="DH425" s="149">
        <f t="shared" si="1087"/>
        <v>0</v>
      </c>
      <c r="DI425" s="149">
        <f t="shared" si="1087"/>
        <v>0</v>
      </c>
      <c r="DJ425" s="149">
        <f t="shared" si="1088"/>
        <v>0</v>
      </c>
      <c r="DK425" s="149">
        <f t="shared" si="1088"/>
        <v>0</v>
      </c>
      <c r="DL425" s="149">
        <f t="shared" si="1088"/>
        <v>0</v>
      </c>
      <c r="DM425" s="149">
        <f t="shared" si="1088"/>
        <v>0</v>
      </c>
      <c r="DN425" s="149">
        <f t="shared" si="1088"/>
        <v>0</v>
      </c>
      <c r="DO425" s="149">
        <f t="shared" si="1088"/>
        <v>0</v>
      </c>
      <c r="DP425" s="149">
        <f t="shared" si="1088"/>
        <v>0</v>
      </c>
      <c r="DQ425" s="149">
        <f t="shared" si="1088"/>
        <v>0</v>
      </c>
      <c r="DR425" s="149">
        <f t="shared" si="1088"/>
        <v>0</v>
      </c>
      <c r="DS425" s="149">
        <f t="shared" si="1088"/>
        <v>0</v>
      </c>
      <c r="DT425" s="149">
        <f t="shared" si="1088"/>
        <v>0</v>
      </c>
      <c r="DU425" s="149">
        <f t="shared" si="1088"/>
        <v>0</v>
      </c>
      <c r="DV425" s="149">
        <f t="shared" si="1088"/>
        <v>0</v>
      </c>
      <c r="DW425" s="149">
        <f t="shared" si="1088"/>
        <v>0</v>
      </c>
      <c r="DX425" s="149">
        <f t="shared" si="1088"/>
        <v>0</v>
      </c>
      <c r="DY425" s="149">
        <f t="shared" si="1088"/>
        <v>0</v>
      </c>
      <c r="DZ425" s="149">
        <f t="shared" si="1083"/>
        <v>0</v>
      </c>
      <c r="EA425" s="149">
        <f t="shared" si="1083"/>
        <v>0</v>
      </c>
      <c r="EB425" s="149">
        <f t="shared" si="1083"/>
        <v>0</v>
      </c>
      <c r="EC425" s="149">
        <f t="shared" si="1083"/>
        <v>0</v>
      </c>
      <c r="ED425" s="149">
        <f t="shared" si="1083"/>
        <v>0</v>
      </c>
      <c r="EE425" s="149">
        <f t="shared" si="1083"/>
        <v>0</v>
      </c>
      <c r="EF425" s="149">
        <f t="shared" si="1083"/>
        <v>0</v>
      </c>
      <c r="EG425" s="149">
        <f t="shared" si="1083"/>
        <v>0</v>
      </c>
      <c r="EH425" s="149">
        <f t="shared" si="1083"/>
        <v>0</v>
      </c>
      <c r="EI425" s="149">
        <f t="shared" si="1083"/>
        <v>0</v>
      </c>
      <c r="EJ425" s="149">
        <f t="shared" si="1083"/>
        <v>0</v>
      </c>
      <c r="EK425" s="149">
        <f t="shared" si="1083"/>
        <v>0</v>
      </c>
      <c r="EL425" s="149">
        <f t="shared" si="1083"/>
        <v>0</v>
      </c>
      <c r="EM425" s="149">
        <f t="shared" si="1083"/>
        <v>0</v>
      </c>
      <c r="EN425" s="149">
        <f t="shared" si="1083"/>
        <v>0</v>
      </c>
      <c r="EO425" s="149">
        <f t="shared" si="1083"/>
        <v>0</v>
      </c>
      <c r="EP425" s="149">
        <f t="shared" si="1084"/>
        <v>0</v>
      </c>
      <c r="EQ425" s="149">
        <f t="shared" si="1084"/>
        <v>0</v>
      </c>
      <c r="ER425" s="149">
        <f t="shared" si="1084"/>
        <v>0</v>
      </c>
      <c r="ES425" s="149">
        <f t="shared" si="1084"/>
        <v>0</v>
      </c>
      <c r="ET425" s="149">
        <f t="shared" si="1084"/>
        <v>0</v>
      </c>
      <c r="EU425" s="149">
        <f t="shared" si="1084"/>
        <v>0</v>
      </c>
      <c r="EV425" s="149">
        <f t="shared" si="1084"/>
        <v>0</v>
      </c>
      <c r="EW425" s="149">
        <f t="shared" si="1084"/>
        <v>0</v>
      </c>
      <c r="EX425" s="149">
        <f t="shared" si="1084"/>
        <v>0</v>
      </c>
      <c r="EY425" s="149">
        <f t="shared" si="1084"/>
        <v>0</v>
      </c>
      <c r="EZ425" s="149">
        <f t="shared" si="1084"/>
        <v>0</v>
      </c>
      <c r="FA425" s="149">
        <f t="shared" si="1084"/>
        <v>0</v>
      </c>
      <c r="FB425" s="149">
        <f t="shared" si="1084"/>
        <v>0</v>
      </c>
    </row>
    <row r="426" spans="3:158" ht="11.25" hidden="1" customHeight="1" x14ac:dyDescent="0.2">
      <c r="C426" s="148">
        <f t="shared" si="1095"/>
        <v>69</v>
      </c>
      <c r="E426" s="198">
        <f t="shared" si="1096"/>
        <v>45473</v>
      </c>
      <c r="F426" s="151">
        <f t="shared" si="1089"/>
        <v>46053</v>
      </c>
      <c r="G426" s="149">
        <v>0</v>
      </c>
      <c r="H426" s="149">
        <f t="shared" si="1090"/>
        <v>0</v>
      </c>
      <c r="Q426" s="149">
        <f t="shared" si="1091"/>
        <v>0</v>
      </c>
      <c r="T426" s="149">
        <f t="shared" si="1094"/>
        <v>0</v>
      </c>
      <c r="U426" s="149">
        <f t="shared" si="1092"/>
        <v>0</v>
      </c>
      <c r="V426" s="149">
        <f t="shared" si="1092"/>
        <v>0</v>
      </c>
      <c r="W426" s="149">
        <f t="shared" si="1092"/>
        <v>0</v>
      </c>
      <c r="X426" s="149">
        <f t="shared" si="1092"/>
        <v>0</v>
      </c>
      <c r="Y426" s="149">
        <f t="shared" si="1092"/>
        <v>0</v>
      </c>
      <c r="Z426" s="149">
        <f t="shared" si="1092"/>
        <v>0</v>
      </c>
      <c r="AA426" s="149">
        <f t="shared" si="1092"/>
        <v>0</v>
      </c>
      <c r="AB426" s="149">
        <f t="shared" si="1092"/>
        <v>0</v>
      </c>
      <c r="AC426" s="149">
        <f t="shared" si="1092"/>
        <v>0</v>
      </c>
      <c r="AD426" s="149">
        <f t="shared" si="1092"/>
        <v>0</v>
      </c>
      <c r="AE426" s="149">
        <f t="shared" si="1092"/>
        <v>0</v>
      </c>
      <c r="AF426" s="149">
        <f t="shared" si="1092"/>
        <v>0</v>
      </c>
      <c r="AG426" s="149">
        <f t="shared" si="1092"/>
        <v>0</v>
      </c>
      <c r="AH426" s="149">
        <f t="shared" si="1092"/>
        <v>0</v>
      </c>
      <c r="AI426" s="149">
        <f t="shared" si="1092"/>
        <v>0</v>
      </c>
      <c r="AJ426" s="149">
        <f t="shared" si="1092"/>
        <v>0</v>
      </c>
      <c r="AK426" s="149">
        <f t="shared" si="1085"/>
        <v>0</v>
      </c>
      <c r="AL426" s="149">
        <f t="shared" si="1085"/>
        <v>0</v>
      </c>
      <c r="AM426" s="149">
        <f t="shared" si="1085"/>
        <v>0</v>
      </c>
      <c r="AN426" s="149">
        <f t="shared" si="1085"/>
        <v>0</v>
      </c>
      <c r="AO426" s="149">
        <f t="shared" si="1085"/>
        <v>0</v>
      </c>
      <c r="AP426" s="149">
        <f t="shared" si="1085"/>
        <v>0</v>
      </c>
      <c r="AQ426" s="149">
        <f t="shared" si="1085"/>
        <v>0</v>
      </c>
      <c r="AR426" s="149">
        <f t="shared" si="1085"/>
        <v>0</v>
      </c>
      <c r="AS426" s="149">
        <f t="shared" si="1085"/>
        <v>0</v>
      </c>
      <c r="AT426" s="149">
        <f t="shared" si="1085"/>
        <v>0</v>
      </c>
      <c r="AU426" s="149">
        <f t="shared" si="1085"/>
        <v>0</v>
      </c>
      <c r="AV426" s="149">
        <f t="shared" si="1085"/>
        <v>0</v>
      </c>
      <c r="AW426" s="149">
        <f t="shared" si="1085"/>
        <v>0</v>
      </c>
      <c r="AX426" s="149">
        <f t="shared" si="1085"/>
        <v>0</v>
      </c>
      <c r="AY426" s="149">
        <f t="shared" si="1085"/>
        <v>0</v>
      </c>
      <c r="AZ426" s="149">
        <f t="shared" si="1093"/>
        <v>0</v>
      </c>
      <c r="BA426" s="149">
        <f t="shared" si="1093"/>
        <v>0</v>
      </c>
      <c r="BB426" s="149">
        <f t="shared" si="1093"/>
        <v>0</v>
      </c>
      <c r="BC426" s="149">
        <f t="shared" si="1093"/>
        <v>0</v>
      </c>
      <c r="BD426" s="149">
        <f t="shared" si="1093"/>
        <v>0</v>
      </c>
      <c r="BE426" s="149">
        <f t="shared" si="1093"/>
        <v>0</v>
      </c>
      <c r="BF426" s="149">
        <f t="shared" si="1093"/>
        <v>0</v>
      </c>
      <c r="BG426" s="149">
        <f t="shared" si="1093"/>
        <v>0</v>
      </c>
      <c r="BH426" s="149">
        <f t="shared" si="1093"/>
        <v>0</v>
      </c>
      <c r="BI426" s="149">
        <f t="shared" si="1093"/>
        <v>0</v>
      </c>
      <c r="BJ426" s="149">
        <f t="shared" si="1093"/>
        <v>0</v>
      </c>
      <c r="BK426" s="149">
        <f t="shared" si="1093"/>
        <v>0</v>
      </c>
      <c r="BL426" s="149">
        <f t="shared" si="1093"/>
        <v>0</v>
      </c>
      <c r="BM426" s="149">
        <f t="shared" si="1093"/>
        <v>0</v>
      </c>
      <c r="BN426" s="149">
        <f t="shared" si="1093"/>
        <v>0</v>
      </c>
      <c r="BO426" s="149">
        <f t="shared" si="1093"/>
        <v>0</v>
      </c>
      <c r="BP426" s="149">
        <f t="shared" si="1086"/>
        <v>0</v>
      </c>
      <c r="BQ426" s="149">
        <f t="shared" si="1086"/>
        <v>0</v>
      </c>
      <c r="BR426" s="149">
        <f t="shared" si="1086"/>
        <v>0</v>
      </c>
      <c r="BS426" s="149">
        <f t="shared" si="1086"/>
        <v>0</v>
      </c>
      <c r="BT426" s="149">
        <f t="shared" si="1086"/>
        <v>0</v>
      </c>
      <c r="BU426" s="149">
        <f t="shared" si="1086"/>
        <v>0</v>
      </c>
      <c r="BV426" s="149">
        <f t="shared" si="1086"/>
        <v>0</v>
      </c>
      <c r="BW426" s="149">
        <f t="shared" si="1086"/>
        <v>0</v>
      </c>
      <c r="BX426" s="149">
        <f t="shared" si="1086"/>
        <v>0</v>
      </c>
      <c r="BY426" s="149">
        <f t="shared" si="1086"/>
        <v>0</v>
      </c>
      <c r="BZ426" s="149">
        <f t="shared" si="1086"/>
        <v>0</v>
      </c>
      <c r="CA426" s="149">
        <f t="shared" si="1086"/>
        <v>0</v>
      </c>
      <c r="CB426" s="149">
        <f t="shared" si="1086"/>
        <v>0</v>
      </c>
      <c r="CC426" s="149">
        <f t="shared" si="1086"/>
        <v>0</v>
      </c>
      <c r="CD426" s="149">
        <f t="shared" si="1086"/>
        <v>0</v>
      </c>
      <c r="CE426" s="149">
        <f t="shared" si="1086"/>
        <v>0</v>
      </c>
      <c r="CF426" s="149">
        <f t="shared" si="1082"/>
        <v>0</v>
      </c>
      <c r="CG426" s="149">
        <f t="shared" si="1082"/>
        <v>0</v>
      </c>
      <c r="CH426" s="149">
        <f t="shared" si="1082"/>
        <v>0</v>
      </c>
      <c r="CI426" s="149">
        <f t="shared" si="1082"/>
        <v>0</v>
      </c>
      <c r="CJ426" s="149">
        <f t="shared" si="1082"/>
        <v>0</v>
      </c>
      <c r="CK426" s="149">
        <f t="shared" si="1082"/>
        <v>0</v>
      </c>
      <c r="CL426" s="149">
        <f t="shared" si="1082"/>
        <v>0</v>
      </c>
      <c r="CM426" s="149">
        <f t="shared" si="1082"/>
        <v>0</v>
      </c>
      <c r="CN426" s="149">
        <f t="shared" si="1082"/>
        <v>0</v>
      </c>
      <c r="CO426" s="149">
        <f t="shared" si="1082"/>
        <v>0</v>
      </c>
      <c r="CP426" s="149">
        <f t="shared" si="1082"/>
        <v>0</v>
      </c>
      <c r="CQ426" s="149">
        <f t="shared" si="1082"/>
        <v>0</v>
      </c>
      <c r="CR426" s="149">
        <f t="shared" si="1082"/>
        <v>0</v>
      </c>
      <c r="CS426" s="149">
        <f t="shared" si="1082"/>
        <v>0</v>
      </c>
      <c r="CT426" s="149">
        <f t="shared" si="1087"/>
        <v>0</v>
      </c>
      <c r="CU426" s="149">
        <f t="shared" si="1087"/>
        <v>0</v>
      </c>
      <c r="CV426" s="149">
        <f t="shared" si="1087"/>
        <v>0</v>
      </c>
      <c r="CW426" s="149">
        <f t="shared" si="1087"/>
        <v>0</v>
      </c>
      <c r="CX426" s="149">
        <f t="shared" si="1087"/>
        <v>0</v>
      </c>
      <c r="CY426" s="149">
        <f t="shared" si="1087"/>
        <v>0</v>
      </c>
      <c r="CZ426" s="149">
        <f t="shared" si="1087"/>
        <v>0</v>
      </c>
      <c r="DA426" s="149">
        <f t="shared" si="1087"/>
        <v>0</v>
      </c>
      <c r="DB426" s="149">
        <f t="shared" si="1087"/>
        <v>0</v>
      </c>
      <c r="DC426" s="149">
        <f t="shared" si="1087"/>
        <v>0</v>
      </c>
      <c r="DD426" s="149">
        <f t="shared" si="1087"/>
        <v>0</v>
      </c>
      <c r="DE426" s="149">
        <f t="shared" si="1087"/>
        <v>0</v>
      </c>
      <c r="DF426" s="149">
        <f t="shared" si="1087"/>
        <v>0</v>
      </c>
      <c r="DG426" s="149">
        <f t="shared" si="1087"/>
        <v>0</v>
      </c>
      <c r="DH426" s="149">
        <f t="shared" si="1087"/>
        <v>0</v>
      </c>
      <c r="DI426" s="149">
        <f t="shared" si="1087"/>
        <v>0</v>
      </c>
      <c r="DJ426" s="149">
        <f t="shared" si="1088"/>
        <v>0</v>
      </c>
      <c r="DK426" s="149">
        <f t="shared" si="1088"/>
        <v>0</v>
      </c>
      <c r="DL426" s="149">
        <f t="shared" si="1088"/>
        <v>0</v>
      </c>
      <c r="DM426" s="149">
        <f t="shared" si="1088"/>
        <v>0</v>
      </c>
      <c r="DN426" s="149">
        <f t="shared" si="1088"/>
        <v>0</v>
      </c>
      <c r="DO426" s="149">
        <f t="shared" si="1088"/>
        <v>0</v>
      </c>
      <c r="DP426" s="149">
        <f t="shared" si="1088"/>
        <v>0</v>
      </c>
      <c r="DQ426" s="149">
        <f t="shared" si="1088"/>
        <v>0</v>
      </c>
      <c r="DR426" s="149">
        <f t="shared" si="1088"/>
        <v>0</v>
      </c>
      <c r="DS426" s="149">
        <f t="shared" si="1088"/>
        <v>0</v>
      </c>
      <c r="DT426" s="149">
        <f t="shared" si="1088"/>
        <v>0</v>
      </c>
      <c r="DU426" s="149">
        <f t="shared" si="1088"/>
        <v>0</v>
      </c>
      <c r="DV426" s="149">
        <f t="shared" si="1088"/>
        <v>0</v>
      </c>
      <c r="DW426" s="149">
        <f t="shared" si="1088"/>
        <v>0</v>
      </c>
      <c r="DX426" s="149">
        <f t="shared" si="1088"/>
        <v>0</v>
      </c>
      <c r="DY426" s="149">
        <f t="shared" si="1088"/>
        <v>0</v>
      </c>
      <c r="DZ426" s="149">
        <f t="shared" si="1083"/>
        <v>0</v>
      </c>
      <c r="EA426" s="149">
        <f t="shared" si="1083"/>
        <v>0</v>
      </c>
      <c r="EB426" s="149">
        <f t="shared" si="1083"/>
        <v>0</v>
      </c>
      <c r="EC426" s="149">
        <f t="shared" si="1083"/>
        <v>0</v>
      </c>
      <c r="ED426" s="149">
        <f t="shared" si="1083"/>
        <v>0</v>
      </c>
      <c r="EE426" s="149">
        <f t="shared" si="1083"/>
        <v>0</v>
      </c>
      <c r="EF426" s="149">
        <f t="shared" si="1083"/>
        <v>0</v>
      </c>
      <c r="EG426" s="149">
        <f t="shared" si="1083"/>
        <v>0</v>
      </c>
      <c r="EH426" s="149">
        <f t="shared" si="1083"/>
        <v>0</v>
      </c>
      <c r="EI426" s="149">
        <f t="shared" si="1083"/>
        <v>0</v>
      </c>
      <c r="EJ426" s="149">
        <f t="shared" si="1083"/>
        <v>0</v>
      </c>
      <c r="EK426" s="149">
        <f t="shared" si="1083"/>
        <v>0</v>
      </c>
      <c r="EL426" s="149">
        <f t="shared" si="1083"/>
        <v>0</v>
      </c>
      <c r="EM426" s="149">
        <f t="shared" si="1083"/>
        <v>0</v>
      </c>
      <c r="EN426" s="149">
        <f t="shared" si="1083"/>
        <v>0</v>
      </c>
      <c r="EO426" s="149">
        <f t="shared" si="1083"/>
        <v>0</v>
      </c>
      <c r="EP426" s="149">
        <f t="shared" si="1084"/>
        <v>0</v>
      </c>
      <c r="EQ426" s="149">
        <f t="shared" si="1084"/>
        <v>0</v>
      </c>
      <c r="ER426" s="149">
        <f t="shared" si="1084"/>
        <v>0</v>
      </c>
      <c r="ES426" s="149">
        <f t="shared" si="1084"/>
        <v>0</v>
      </c>
      <c r="ET426" s="149">
        <f t="shared" si="1084"/>
        <v>0</v>
      </c>
      <c r="EU426" s="149">
        <f t="shared" si="1084"/>
        <v>0</v>
      </c>
      <c r="EV426" s="149">
        <f t="shared" si="1084"/>
        <v>0</v>
      </c>
      <c r="EW426" s="149">
        <f t="shared" si="1084"/>
        <v>0</v>
      </c>
      <c r="EX426" s="149">
        <f t="shared" si="1084"/>
        <v>0</v>
      </c>
      <c r="EY426" s="149">
        <f t="shared" si="1084"/>
        <v>0</v>
      </c>
      <c r="EZ426" s="149">
        <f t="shared" si="1084"/>
        <v>0</v>
      </c>
      <c r="FA426" s="149">
        <f t="shared" si="1084"/>
        <v>0</v>
      </c>
      <c r="FB426" s="149">
        <f t="shared" si="1084"/>
        <v>0</v>
      </c>
    </row>
    <row r="427" spans="3:158" ht="11.25" hidden="1" customHeight="1" x14ac:dyDescent="0.2">
      <c r="C427" s="148">
        <f t="shared" si="1095"/>
        <v>70</v>
      </c>
      <c r="E427" s="198">
        <f t="shared" si="1096"/>
        <v>45504</v>
      </c>
      <c r="F427" s="151">
        <f t="shared" si="1089"/>
        <v>46081</v>
      </c>
      <c r="G427" s="149">
        <v>0</v>
      </c>
      <c r="H427" s="149">
        <f t="shared" si="1090"/>
        <v>0</v>
      </c>
      <c r="Q427" s="149">
        <f t="shared" si="1091"/>
        <v>0</v>
      </c>
      <c r="T427" s="149">
        <f t="shared" si="1094"/>
        <v>0</v>
      </c>
      <c r="U427" s="149">
        <f t="shared" si="1092"/>
        <v>0</v>
      </c>
      <c r="V427" s="149">
        <f t="shared" si="1092"/>
        <v>0</v>
      </c>
      <c r="W427" s="149">
        <f t="shared" si="1092"/>
        <v>0</v>
      </c>
      <c r="X427" s="149">
        <f t="shared" si="1092"/>
        <v>0</v>
      </c>
      <c r="Y427" s="149">
        <f t="shared" si="1092"/>
        <v>0</v>
      </c>
      <c r="Z427" s="149">
        <f t="shared" si="1092"/>
        <v>0</v>
      </c>
      <c r="AA427" s="149">
        <f t="shared" si="1092"/>
        <v>0</v>
      </c>
      <c r="AB427" s="149">
        <f t="shared" si="1092"/>
        <v>0</v>
      </c>
      <c r="AC427" s="149">
        <f t="shared" si="1092"/>
        <v>0</v>
      </c>
      <c r="AD427" s="149">
        <f t="shared" si="1092"/>
        <v>0</v>
      </c>
      <c r="AE427" s="149">
        <f t="shared" si="1092"/>
        <v>0</v>
      </c>
      <c r="AF427" s="149">
        <f t="shared" si="1092"/>
        <v>0</v>
      </c>
      <c r="AG427" s="149">
        <f t="shared" si="1092"/>
        <v>0</v>
      </c>
      <c r="AH427" s="149">
        <f t="shared" si="1092"/>
        <v>0</v>
      </c>
      <c r="AI427" s="149">
        <f t="shared" si="1092"/>
        <v>0</v>
      </c>
      <c r="AJ427" s="149">
        <f t="shared" si="1092"/>
        <v>0</v>
      </c>
      <c r="AK427" s="149">
        <f t="shared" si="1085"/>
        <v>0</v>
      </c>
      <c r="AL427" s="149">
        <f t="shared" si="1085"/>
        <v>0</v>
      </c>
      <c r="AM427" s="149">
        <f t="shared" si="1085"/>
        <v>0</v>
      </c>
      <c r="AN427" s="149">
        <f t="shared" si="1085"/>
        <v>0</v>
      </c>
      <c r="AO427" s="149">
        <f t="shared" si="1085"/>
        <v>0</v>
      </c>
      <c r="AP427" s="149">
        <f t="shared" si="1085"/>
        <v>0</v>
      </c>
      <c r="AQ427" s="149">
        <f t="shared" si="1085"/>
        <v>0</v>
      </c>
      <c r="AR427" s="149">
        <f t="shared" si="1085"/>
        <v>0</v>
      </c>
      <c r="AS427" s="149">
        <f t="shared" si="1085"/>
        <v>0</v>
      </c>
      <c r="AT427" s="149">
        <f t="shared" si="1085"/>
        <v>0</v>
      </c>
      <c r="AU427" s="149">
        <f t="shared" si="1085"/>
        <v>0</v>
      </c>
      <c r="AV427" s="149">
        <f t="shared" si="1085"/>
        <v>0</v>
      </c>
      <c r="AW427" s="149">
        <f t="shared" si="1085"/>
        <v>0</v>
      </c>
      <c r="AX427" s="149">
        <f t="shared" si="1085"/>
        <v>0</v>
      </c>
      <c r="AY427" s="149">
        <f t="shared" si="1085"/>
        <v>0</v>
      </c>
      <c r="AZ427" s="149">
        <f t="shared" si="1093"/>
        <v>0</v>
      </c>
      <c r="BA427" s="149">
        <f t="shared" si="1093"/>
        <v>0</v>
      </c>
      <c r="BB427" s="149">
        <f t="shared" si="1093"/>
        <v>0</v>
      </c>
      <c r="BC427" s="149">
        <f t="shared" si="1093"/>
        <v>0</v>
      </c>
      <c r="BD427" s="149">
        <f t="shared" si="1093"/>
        <v>0</v>
      </c>
      <c r="BE427" s="149">
        <f t="shared" si="1093"/>
        <v>0</v>
      </c>
      <c r="BF427" s="149">
        <f t="shared" si="1093"/>
        <v>0</v>
      </c>
      <c r="BG427" s="149">
        <f t="shared" si="1093"/>
        <v>0</v>
      </c>
      <c r="BH427" s="149">
        <f t="shared" si="1093"/>
        <v>0</v>
      </c>
      <c r="BI427" s="149">
        <f t="shared" si="1093"/>
        <v>0</v>
      </c>
      <c r="BJ427" s="149">
        <f t="shared" si="1093"/>
        <v>0</v>
      </c>
      <c r="BK427" s="149">
        <f t="shared" si="1093"/>
        <v>0</v>
      </c>
      <c r="BL427" s="149">
        <f t="shared" si="1093"/>
        <v>0</v>
      </c>
      <c r="BM427" s="149">
        <f t="shared" si="1093"/>
        <v>0</v>
      </c>
      <c r="BN427" s="149">
        <f t="shared" si="1093"/>
        <v>0</v>
      </c>
      <c r="BO427" s="149">
        <f t="shared" si="1093"/>
        <v>0</v>
      </c>
      <c r="BP427" s="149">
        <f t="shared" si="1086"/>
        <v>0</v>
      </c>
      <c r="BQ427" s="149">
        <f t="shared" si="1086"/>
        <v>0</v>
      </c>
      <c r="BR427" s="149">
        <f t="shared" si="1086"/>
        <v>0</v>
      </c>
      <c r="BS427" s="149">
        <f t="shared" si="1086"/>
        <v>0</v>
      </c>
      <c r="BT427" s="149">
        <f t="shared" si="1086"/>
        <v>0</v>
      </c>
      <c r="BU427" s="149">
        <f t="shared" si="1086"/>
        <v>0</v>
      </c>
      <c r="BV427" s="149">
        <f t="shared" si="1086"/>
        <v>0</v>
      </c>
      <c r="BW427" s="149">
        <f t="shared" si="1086"/>
        <v>0</v>
      </c>
      <c r="BX427" s="149">
        <f t="shared" si="1086"/>
        <v>0</v>
      </c>
      <c r="BY427" s="149">
        <f t="shared" si="1086"/>
        <v>0</v>
      </c>
      <c r="BZ427" s="149">
        <f t="shared" si="1086"/>
        <v>0</v>
      </c>
      <c r="CA427" s="149">
        <f t="shared" si="1086"/>
        <v>0</v>
      </c>
      <c r="CB427" s="149">
        <f t="shared" si="1086"/>
        <v>0</v>
      </c>
      <c r="CC427" s="149">
        <f t="shared" si="1086"/>
        <v>0</v>
      </c>
      <c r="CD427" s="149">
        <f t="shared" si="1086"/>
        <v>0</v>
      </c>
      <c r="CE427" s="149">
        <f t="shared" si="1086"/>
        <v>0</v>
      </c>
      <c r="CF427" s="149">
        <f t="shared" si="1082"/>
        <v>0</v>
      </c>
      <c r="CG427" s="149">
        <f t="shared" si="1082"/>
        <v>0</v>
      </c>
      <c r="CH427" s="149">
        <f t="shared" si="1082"/>
        <v>0</v>
      </c>
      <c r="CI427" s="149">
        <f t="shared" si="1082"/>
        <v>0</v>
      </c>
      <c r="CJ427" s="149">
        <f t="shared" si="1082"/>
        <v>0</v>
      </c>
      <c r="CK427" s="149">
        <f t="shared" si="1082"/>
        <v>0</v>
      </c>
      <c r="CL427" s="149">
        <f t="shared" si="1082"/>
        <v>0</v>
      </c>
      <c r="CM427" s="149">
        <f t="shared" si="1082"/>
        <v>0</v>
      </c>
      <c r="CN427" s="149">
        <f t="shared" si="1082"/>
        <v>0</v>
      </c>
      <c r="CO427" s="149">
        <f t="shared" si="1082"/>
        <v>0</v>
      </c>
      <c r="CP427" s="149">
        <f t="shared" si="1082"/>
        <v>0</v>
      </c>
      <c r="CQ427" s="149">
        <f t="shared" si="1082"/>
        <v>0</v>
      </c>
      <c r="CR427" s="149">
        <f t="shared" si="1082"/>
        <v>0</v>
      </c>
      <c r="CS427" s="149">
        <f t="shared" si="1082"/>
        <v>0</v>
      </c>
      <c r="CT427" s="149">
        <f t="shared" si="1087"/>
        <v>0</v>
      </c>
      <c r="CU427" s="149">
        <f t="shared" si="1087"/>
        <v>0</v>
      </c>
      <c r="CV427" s="149">
        <f t="shared" si="1087"/>
        <v>0</v>
      </c>
      <c r="CW427" s="149">
        <f t="shared" si="1087"/>
        <v>0</v>
      </c>
      <c r="CX427" s="149">
        <f t="shared" si="1087"/>
        <v>0</v>
      </c>
      <c r="CY427" s="149">
        <f t="shared" si="1087"/>
        <v>0</v>
      </c>
      <c r="CZ427" s="149">
        <f t="shared" si="1087"/>
        <v>0</v>
      </c>
      <c r="DA427" s="149">
        <f t="shared" si="1087"/>
        <v>0</v>
      </c>
      <c r="DB427" s="149">
        <f t="shared" si="1087"/>
        <v>0</v>
      </c>
      <c r="DC427" s="149">
        <f t="shared" si="1087"/>
        <v>0</v>
      </c>
      <c r="DD427" s="149">
        <f t="shared" si="1087"/>
        <v>0</v>
      </c>
      <c r="DE427" s="149">
        <f t="shared" si="1087"/>
        <v>0</v>
      </c>
      <c r="DF427" s="149">
        <f t="shared" si="1087"/>
        <v>0</v>
      </c>
      <c r="DG427" s="149">
        <f t="shared" si="1087"/>
        <v>0</v>
      </c>
      <c r="DH427" s="149">
        <f t="shared" si="1087"/>
        <v>0</v>
      </c>
      <c r="DI427" s="149">
        <f t="shared" si="1087"/>
        <v>0</v>
      </c>
      <c r="DJ427" s="149">
        <f t="shared" si="1088"/>
        <v>0</v>
      </c>
      <c r="DK427" s="149">
        <f t="shared" si="1088"/>
        <v>0</v>
      </c>
      <c r="DL427" s="149">
        <f t="shared" si="1088"/>
        <v>0</v>
      </c>
      <c r="DM427" s="149">
        <f t="shared" si="1088"/>
        <v>0</v>
      </c>
      <c r="DN427" s="149">
        <f t="shared" si="1088"/>
        <v>0</v>
      </c>
      <c r="DO427" s="149">
        <f t="shared" si="1088"/>
        <v>0</v>
      </c>
      <c r="DP427" s="149">
        <f t="shared" si="1088"/>
        <v>0</v>
      </c>
      <c r="DQ427" s="149">
        <f t="shared" si="1088"/>
        <v>0</v>
      </c>
      <c r="DR427" s="149">
        <f t="shared" si="1088"/>
        <v>0</v>
      </c>
      <c r="DS427" s="149">
        <f t="shared" si="1088"/>
        <v>0</v>
      </c>
      <c r="DT427" s="149">
        <f t="shared" si="1088"/>
        <v>0</v>
      </c>
      <c r="DU427" s="149">
        <f t="shared" si="1088"/>
        <v>0</v>
      </c>
      <c r="DV427" s="149">
        <f t="shared" si="1088"/>
        <v>0</v>
      </c>
      <c r="DW427" s="149">
        <f t="shared" si="1088"/>
        <v>0</v>
      </c>
      <c r="DX427" s="149">
        <f t="shared" si="1088"/>
        <v>0</v>
      </c>
      <c r="DY427" s="149">
        <f t="shared" si="1088"/>
        <v>0</v>
      </c>
      <c r="DZ427" s="149">
        <f t="shared" si="1083"/>
        <v>0</v>
      </c>
      <c r="EA427" s="149">
        <f t="shared" si="1083"/>
        <v>0</v>
      </c>
      <c r="EB427" s="149">
        <f t="shared" si="1083"/>
        <v>0</v>
      </c>
      <c r="EC427" s="149">
        <f t="shared" si="1083"/>
        <v>0</v>
      </c>
      <c r="ED427" s="149">
        <f t="shared" si="1083"/>
        <v>0</v>
      </c>
      <c r="EE427" s="149">
        <f t="shared" si="1083"/>
        <v>0</v>
      </c>
      <c r="EF427" s="149">
        <f t="shared" si="1083"/>
        <v>0</v>
      </c>
      <c r="EG427" s="149">
        <f t="shared" si="1083"/>
        <v>0</v>
      </c>
      <c r="EH427" s="149">
        <f t="shared" si="1083"/>
        <v>0</v>
      </c>
      <c r="EI427" s="149">
        <f t="shared" si="1083"/>
        <v>0</v>
      </c>
      <c r="EJ427" s="149">
        <f t="shared" si="1083"/>
        <v>0</v>
      </c>
      <c r="EK427" s="149">
        <f t="shared" si="1083"/>
        <v>0</v>
      </c>
      <c r="EL427" s="149">
        <f t="shared" si="1083"/>
        <v>0</v>
      </c>
      <c r="EM427" s="149">
        <f t="shared" si="1083"/>
        <v>0</v>
      </c>
      <c r="EN427" s="149">
        <f t="shared" si="1083"/>
        <v>0</v>
      </c>
      <c r="EO427" s="149">
        <f t="shared" si="1083"/>
        <v>0</v>
      </c>
      <c r="EP427" s="149">
        <f t="shared" si="1084"/>
        <v>0</v>
      </c>
      <c r="EQ427" s="149">
        <f t="shared" si="1084"/>
        <v>0</v>
      </c>
      <c r="ER427" s="149">
        <f t="shared" si="1084"/>
        <v>0</v>
      </c>
      <c r="ES427" s="149">
        <f t="shared" si="1084"/>
        <v>0</v>
      </c>
      <c r="ET427" s="149">
        <f t="shared" si="1084"/>
        <v>0</v>
      </c>
      <c r="EU427" s="149">
        <f t="shared" si="1084"/>
        <v>0</v>
      </c>
      <c r="EV427" s="149">
        <f t="shared" si="1084"/>
        <v>0</v>
      </c>
      <c r="EW427" s="149">
        <f t="shared" si="1084"/>
        <v>0</v>
      </c>
      <c r="EX427" s="149">
        <f t="shared" si="1084"/>
        <v>0</v>
      </c>
      <c r="EY427" s="149">
        <f t="shared" si="1084"/>
        <v>0</v>
      </c>
      <c r="EZ427" s="149">
        <f t="shared" si="1084"/>
        <v>0</v>
      </c>
      <c r="FA427" s="149">
        <f t="shared" si="1084"/>
        <v>0</v>
      </c>
      <c r="FB427" s="149">
        <f t="shared" si="1084"/>
        <v>0</v>
      </c>
    </row>
    <row r="428" spans="3:158" ht="11.25" hidden="1" customHeight="1" x14ac:dyDescent="0.2">
      <c r="C428" s="148">
        <f t="shared" si="1095"/>
        <v>71</v>
      </c>
      <c r="E428" s="198">
        <f t="shared" si="1096"/>
        <v>45535</v>
      </c>
      <c r="F428" s="151">
        <f t="shared" si="1089"/>
        <v>46112</v>
      </c>
      <c r="G428" s="149">
        <v>0</v>
      </c>
      <c r="H428" s="149">
        <f t="shared" si="1090"/>
        <v>0</v>
      </c>
      <c r="Q428" s="149">
        <f t="shared" si="1091"/>
        <v>0</v>
      </c>
      <c r="T428" s="149">
        <f t="shared" si="1094"/>
        <v>0</v>
      </c>
      <c r="U428" s="149">
        <f t="shared" si="1092"/>
        <v>0</v>
      </c>
      <c r="V428" s="149">
        <f t="shared" si="1092"/>
        <v>0</v>
      </c>
      <c r="W428" s="149">
        <f t="shared" si="1092"/>
        <v>0</v>
      </c>
      <c r="X428" s="149">
        <f t="shared" si="1092"/>
        <v>0</v>
      </c>
      <c r="Y428" s="149">
        <f t="shared" si="1092"/>
        <v>0</v>
      </c>
      <c r="Z428" s="149">
        <f t="shared" si="1092"/>
        <v>0</v>
      </c>
      <c r="AA428" s="149">
        <f t="shared" si="1092"/>
        <v>0</v>
      </c>
      <c r="AB428" s="149">
        <f t="shared" si="1092"/>
        <v>0</v>
      </c>
      <c r="AC428" s="149">
        <f t="shared" si="1092"/>
        <v>0</v>
      </c>
      <c r="AD428" s="149">
        <f t="shared" si="1092"/>
        <v>0</v>
      </c>
      <c r="AE428" s="149">
        <f t="shared" si="1092"/>
        <v>0</v>
      </c>
      <c r="AF428" s="149">
        <f t="shared" si="1092"/>
        <v>0</v>
      </c>
      <c r="AG428" s="149">
        <f t="shared" si="1092"/>
        <v>0</v>
      </c>
      <c r="AH428" s="149">
        <f t="shared" si="1092"/>
        <v>0</v>
      </c>
      <c r="AI428" s="149">
        <f t="shared" si="1092"/>
        <v>0</v>
      </c>
      <c r="AJ428" s="149">
        <f t="shared" si="1092"/>
        <v>0</v>
      </c>
      <c r="AK428" s="149">
        <f t="shared" si="1085"/>
        <v>0</v>
      </c>
      <c r="AL428" s="149">
        <f t="shared" si="1085"/>
        <v>0</v>
      </c>
      <c r="AM428" s="149">
        <f t="shared" si="1085"/>
        <v>0</v>
      </c>
      <c r="AN428" s="149">
        <f t="shared" si="1085"/>
        <v>0</v>
      </c>
      <c r="AO428" s="149">
        <f t="shared" si="1085"/>
        <v>0</v>
      </c>
      <c r="AP428" s="149">
        <f t="shared" si="1085"/>
        <v>0</v>
      </c>
      <c r="AQ428" s="149">
        <f t="shared" si="1085"/>
        <v>0</v>
      </c>
      <c r="AR428" s="149">
        <f t="shared" si="1085"/>
        <v>0</v>
      </c>
      <c r="AS428" s="149">
        <f t="shared" si="1085"/>
        <v>0</v>
      </c>
      <c r="AT428" s="149">
        <f t="shared" si="1085"/>
        <v>0</v>
      </c>
      <c r="AU428" s="149">
        <f t="shared" si="1085"/>
        <v>0</v>
      </c>
      <c r="AV428" s="149">
        <f t="shared" si="1085"/>
        <v>0</v>
      </c>
      <c r="AW428" s="149">
        <f t="shared" si="1085"/>
        <v>0</v>
      </c>
      <c r="AX428" s="149">
        <f t="shared" si="1085"/>
        <v>0</v>
      </c>
      <c r="AY428" s="149">
        <f t="shared" si="1085"/>
        <v>0</v>
      </c>
      <c r="AZ428" s="149">
        <f t="shared" si="1093"/>
        <v>0</v>
      </c>
      <c r="BA428" s="149">
        <f t="shared" si="1093"/>
        <v>0</v>
      </c>
      <c r="BB428" s="149">
        <f t="shared" si="1093"/>
        <v>0</v>
      </c>
      <c r="BC428" s="149">
        <f t="shared" si="1093"/>
        <v>0</v>
      </c>
      <c r="BD428" s="149">
        <f t="shared" si="1093"/>
        <v>0</v>
      </c>
      <c r="BE428" s="149">
        <f t="shared" si="1093"/>
        <v>0</v>
      </c>
      <c r="BF428" s="149">
        <f t="shared" si="1093"/>
        <v>0</v>
      </c>
      <c r="BG428" s="149">
        <f t="shared" si="1093"/>
        <v>0</v>
      </c>
      <c r="BH428" s="149">
        <f t="shared" si="1093"/>
        <v>0</v>
      </c>
      <c r="BI428" s="149">
        <f t="shared" si="1093"/>
        <v>0</v>
      </c>
      <c r="BJ428" s="149">
        <f t="shared" si="1093"/>
        <v>0</v>
      </c>
      <c r="BK428" s="149">
        <f t="shared" si="1093"/>
        <v>0</v>
      </c>
      <c r="BL428" s="149">
        <f t="shared" si="1093"/>
        <v>0</v>
      </c>
      <c r="BM428" s="149">
        <f t="shared" si="1093"/>
        <v>0</v>
      </c>
      <c r="BN428" s="149">
        <f t="shared" si="1093"/>
        <v>0</v>
      </c>
      <c r="BO428" s="149">
        <f t="shared" si="1093"/>
        <v>0</v>
      </c>
      <c r="BP428" s="149">
        <f t="shared" si="1086"/>
        <v>0</v>
      </c>
      <c r="BQ428" s="149">
        <f t="shared" si="1086"/>
        <v>0</v>
      </c>
      <c r="BR428" s="149">
        <f t="shared" si="1086"/>
        <v>0</v>
      </c>
      <c r="BS428" s="149">
        <f t="shared" si="1086"/>
        <v>0</v>
      </c>
      <c r="BT428" s="149">
        <f t="shared" si="1086"/>
        <v>0</v>
      </c>
      <c r="BU428" s="149">
        <f t="shared" si="1086"/>
        <v>0</v>
      </c>
      <c r="BV428" s="149">
        <f t="shared" si="1086"/>
        <v>0</v>
      </c>
      <c r="BW428" s="149">
        <f t="shared" si="1086"/>
        <v>0</v>
      </c>
      <c r="BX428" s="149">
        <f t="shared" si="1086"/>
        <v>0</v>
      </c>
      <c r="BY428" s="149">
        <f t="shared" si="1086"/>
        <v>0</v>
      </c>
      <c r="BZ428" s="149">
        <f t="shared" si="1086"/>
        <v>0</v>
      </c>
      <c r="CA428" s="149">
        <f t="shared" si="1086"/>
        <v>0</v>
      </c>
      <c r="CB428" s="149">
        <f t="shared" si="1086"/>
        <v>0</v>
      </c>
      <c r="CC428" s="149">
        <f t="shared" si="1086"/>
        <v>0</v>
      </c>
      <c r="CD428" s="149">
        <f t="shared" si="1086"/>
        <v>0</v>
      </c>
      <c r="CE428" s="149">
        <f t="shared" si="1086"/>
        <v>0</v>
      </c>
      <c r="CF428" s="149">
        <f t="shared" si="1082"/>
        <v>0</v>
      </c>
      <c r="CG428" s="149">
        <f t="shared" si="1082"/>
        <v>0</v>
      </c>
      <c r="CH428" s="149">
        <f t="shared" si="1082"/>
        <v>0</v>
      </c>
      <c r="CI428" s="149">
        <f t="shared" si="1082"/>
        <v>0</v>
      </c>
      <c r="CJ428" s="149">
        <f t="shared" si="1082"/>
        <v>0</v>
      </c>
      <c r="CK428" s="149">
        <f t="shared" si="1082"/>
        <v>0</v>
      </c>
      <c r="CL428" s="149">
        <f t="shared" si="1082"/>
        <v>0</v>
      </c>
      <c r="CM428" s="149">
        <f t="shared" si="1082"/>
        <v>0</v>
      </c>
      <c r="CN428" s="149">
        <f t="shared" si="1082"/>
        <v>0</v>
      </c>
      <c r="CO428" s="149">
        <f t="shared" si="1082"/>
        <v>0</v>
      </c>
      <c r="CP428" s="149">
        <f t="shared" si="1082"/>
        <v>0</v>
      </c>
      <c r="CQ428" s="149">
        <f t="shared" si="1082"/>
        <v>0</v>
      </c>
      <c r="CR428" s="149">
        <f t="shared" si="1082"/>
        <v>0</v>
      </c>
      <c r="CS428" s="149">
        <f t="shared" si="1082"/>
        <v>0</v>
      </c>
      <c r="CT428" s="149">
        <f t="shared" si="1087"/>
        <v>0</v>
      </c>
      <c r="CU428" s="149">
        <f t="shared" si="1087"/>
        <v>0</v>
      </c>
      <c r="CV428" s="149">
        <f t="shared" si="1087"/>
        <v>0</v>
      </c>
      <c r="CW428" s="149">
        <f t="shared" si="1087"/>
        <v>0</v>
      </c>
      <c r="CX428" s="149">
        <f t="shared" si="1087"/>
        <v>0</v>
      </c>
      <c r="CY428" s="149">
        <f t="shared" si="1087"/>
        <v>0</v>
      </c>
      <c r="CZ428" s="149">
        <f t="shared" si="1087"/>
        <v>0</v>
      </c>
      <c r="DA428" s="149">
        <f t="shared" si="1087"/>
        <v>0</v>
      </c>
      <c r="DB428" s="149">
        <f t="shared" si="1087"/>
        <v>0</v>
      </c>
      <c r="DC428" s="149">
        <f t="shared" si="1087"/>
        <v>0</v>
      </c>
      <c r="DD428" s="149">
        <f t="shared" si="1087"/>
        <v>0</v>
      </c>
      <c r="DE428" s="149">
        <f t="shared" si="1087"/>
        <v>0</v>
      </c>
      <c r="DF428" s="149">
        <f t="shared" si="1087"/>
        <v>0</v>
      </c>
      <c r="DG428" s="149">
        <f t="shared" si="1087"/>
        <v>0</v>
      </c>
      <c r="DH428" s="149">
        <f t="shared" si="1087"/>
        <v>0</v>
      </c>
      <c r="DI428" s="149">
        <f t="shared" si="1087"/>
        <v>0</v>
      </c>
      <c r="DJ428" s="149">
        <f t="shared" si="1088"/>
        <v>0</v>
      </c>
      <c r="DK428" s="149">
        <f t="shared" si="1088"/>
        <v>0</v>
      </c>
      <c r="DL428" s="149">
        <f t="shared" si="1088"/>
        <v>0</v>
      </c>
      <c r="DM428" s="149">
        <f t="shared" si="1088"/>
        <v>0</v>
      </c>
      <c r="DN428" s="149">
        <f t="shared" si="1088"/>
        <v>0</v>
      </c>
      <c r="DO428" s="149">
        <f t="shared" si="1088"/>
        <v>0</v>
      </c>
      <c r="DP428" s="149">
        <f t="shared" si="1088"/>
        <v>0</v>
      </c>
      <c r="DQ428" s="149">
        <f t="shared" si="1088"/>
        <v>0</v>
      </c>
      <c r="DR428" s="149">
        <f t="shared" si="1088"/>
        <v>0</v>
      </c>
      <c r="DS428" s="149">
        <f t="shared" si="1088"/>
        <v>0</v>
      </c>
      <c r="DT428" s="149">
        <f t="shared" si="1088"/>
        <v>0</v>
      </c>
      <c r="DU428" s="149">
        <f t="shared" si="1088"/>
        <v>0</v>
      </c>
      <c r="DV428" s="149">
        <f t="shared" si="1088"/>
        <v>0</v>
      </c>
      <c r="DW428" s="149">
        <f t="shared" si="1088"/>
        <v>0</v>
      </c>
      <c r="DX428" s="149">
        <f t="shared" si="1088"/>
        <v>0</v>
      </c>
      <c r="DY428" s="149">
        <f t="shared" si="1088"/>
        <v>0</v>
      </c>
      <c r="DZ428" s="149">
        <f t="shared" si="1083"/>
        <v>0</v>
      </c>
      <c r="EA428" s="149">
        <f t="shared" si="1083"/>
        <v>0</v>
      </c>
      <c r="EB428" s="149">
        <f t="shared" si="1083"/>
        <v>0</v>
      </c>
      <c r="EC428" s="149">
        <f t="shared" si="1083"/>
        <v>0</v>
      </c>
      <c r="ED428" s="149">
        <f t="shared" si="1083"/>
        <v>0</v>
      </c>
      <c r="EE428" s="149">
        <f t="shared" si="1083"/>
        <v>0</v>
      </c>
      <c r="EF428" s="149">
        <f t="shared" si="1083"/>
        <v>0</v>
      </c>
      <c r="EG428" s="149">
        <f t="shared" si="1083"/>
        <v>0</v>
      </c>
      <c r="EH428" s="149">
        <f t="shared" si="1083"/>
        <v>0</v>
      </c>
      <c r="EI428" s="149">
        <f t="shared" si="1083"/>
        <v>0</v>
      </c>
      <c r="EJ428" s="149">
        <f t="shared" si="1083"/>
        <v>0</v>
      </c>
      <c r="EK428" s="149">
        <f t="shared" si="1083"/>
        <v>0</v>
      </c>
      <c r="EL428" s="149">
        <f t="shared" si="1083"/>
        <v>0</v>
      </c>
      <c r="EM428" s="149">
        <f t="shared" si="1083"/>
        <v>0</v>
      </c>
      <c r="EN428" s="149">
        <f t="shared" si="1083"/>
        <v>0</v>
      </c>
      <c r="EO428" s="149">
        <f t="shared" si="1083"/>
        <v>0</v>
      </c>
      <c r="EP428" s="149">
        <f t="shared" si="1084"/>
        <v>0</v>
      </c>
      <c r="EQ428" s="149">
        <f t="shared" si="1084"/>
        <v>0</v>
      </c>
      <c r="ER428" s="149">
        <f t="shared" si="1084"/>
        <v>0</v>
      </c>
      <c r="ES428" s="149">
        <f t="shared" si="1084"/>
        <v>0</v>
      </c>
      <c r="ET428" s="149">
        <f t="shared" si="1084"/>
        <v>0</v>
      </c>
      <c r="EU428" s="149">
        <f t="shared" si="1084"/>
        <v>0</v>
      </c>
      <c r="EV428" s="149">
        <f t="shared" si="1084"/>
        <v>0</v>
      </c>
      <c r="EW428" s="149">
        <f t="shared" si="1084"/>
        <v>0</v>
      </c>
      <c r="EX428" s="149">
        <f t="shared" si="1084"/>
        <v>0</v>
      </c>
      <c r="EY428" s="149">
        <f t="shared" si="1084"/>
        <v>0</v>
      </c>
      <c r="EZ428" s="149">
        <f t="shared" si="1084"/>
        <v>0</v>
      </c>
      <c r="FA428" s="149">
        <f t="shared" si="1084"/>
        <v>0</v>
      </c>
      <c r="FB428" s="149">
        <f t="shared" si="1084"/>
        <v>0</v>
      </c>
    </row>
    <row r="429" spans="3:158" ht="11.25" hidden="1" customHeight="1" x14ac:dyDescent="0.2">
      <c r="C429" s="148">
        <f t="shared" si="1095"/>
        <v>72</v>
      </c>
      <c r="E429" s="198">
        <f t="shared" si="1096"/>
        <v>45565</v>
      </c>
      <c r="F429" s="151">
        <f t="shared" si="1089"/>
        <v>46142</v>
      </c>
      <c r="G429" s="149">
        <v>0</v>
      </c>
      <c r="H429" s="149">
        <f t="shared" si="1090"/>
        <v>0</v>
      </c>
      <c r="Q429" s="149">
        <f t="shared" si="1091"/>
        <v>0</v>
      </c>
      <c r="T429" s="149">
        <f t="shared" si="1094"/>
        <v>0</v>
      </c>
      <c r="U429" s="149">
        <f t="shared" si="1092"/>
        <v>0</v>
      </c>
      <c r="V429" s="149">
        <f t="shared" si="1092"/>
        <v>0</v>
      </c>
      <c r="W429" s="149">
        <f t="shared" si="1092"/>
        <v>0</v>
      </c>
      <c r="X429" s="149">
        <f t="shared" si="1092"/>
        <v>0</v>
      </c>
      <c r="Y429" s="149">
        <f t="shared" si="1092"/>
        <v>0</v>
      </c>
      <c r="Z429" s="149">
        <f t="shared" si="1092"/>
        <v>0</v>
      </c>
      <c r="AA429" s="149">
        <f t="shared" si="1092"/>
        <v>0</v>
      </c>
      <c r="AB429" s="149">
        <f t="shared" si="1092"/>
        <v>0</v>
      </c>
      <c r="AC429" s="149">
        <f t="shared" si="1092"/>
        <v>0</v>
      </c>
      <c r="AD429" s="149">
        <f t="shared" si="1092"/>
        <v>0</v>
      </c>
      <c r="AE429" s="149">
        <f t="shared" si="1092"/>
        <v>0</v>
      </c>
      <c r="AF429" s="149">
        <f t="shared" si="1092"/>
        <v>0</v>
      </c>
      <c r="AG429" s="149">
        <f t="shared" si="1092"/>
        <v>0</v>
      </c>
      <c r="AH429" s="149">
        <f t="shared" si="1092"/>
        <v>0</v>
      </c>
      <c r="AI429" s="149">
        <f t="shared" si="1092"/>
        <v>0</v>
      </c>
      <c r="AJ429" s="149">
        <f t="shared" si="1092"/>
        <v>0</v>
      </c>
      <c r="AK429" s="149">
        <f t="shared" si="1085"/>
        <v>0</v>
      </c>
      <c r="AL429" s="149">
        <f t="shared" si="1085"/>
        <v>0</v>
      </c>
      <c r="AM429" s="149">
        <f t="shared" si="1085"/>
        <v>0</v>
      </c>
      <c r="AN429" s="149">
        <f t="shared" si="1085"/>
        <v>0</v>
      </c>
      <c r="AO429" s="149">
        <f t="shared" si="1085"/>
        <v>0</v>
      </c>
      <c r="AP429" s="149">
        <f t="shared" si="1085"/>
        <v>0</v>
      </c>
      <c r="AQ429" s="149">
        <f t="shared" si="1085"/>
        <v>0</v>
      </c>
      <c r="AR429" s="149">
        <f t="shared" si="1085"/>
        <v>0</v>
      </c>
      <c r="AS429" s="149">
        <f t="shared" si="1085"/>
        <v>0</v>
      </c>
      <c r="AT429" s="149">
        <f t="shared" si="1085"/>
        <v>0</v>
      </c>
      <c r="AU429" s="149">
        <f t="shared" si="1085"/>
        <v>0</v>
      </c>
      <c r="AV429" s="149">
        <f t="shared" si="1085"/>
        <v>0</v>
      </c>
      <c r="AW429" s="149">
        <f t="shared" si="1085"/>
        <v>0</v>
      </c>
      <c r="AX429" s="149">
        <f t="shared" si="1085"/>
        <v>0</v>
      </c>
      <c r="AY429" s="149">
        <f t="shared" si="1085"/>
        <v>0</v>
      </c>
      <c r="AZ429" s="149">
        <f t="shared" si="1093"/>
        <v>0</v>
      </c>
      <c r="BA429" s="149">
        <f t="shared" si="1093"/>
        <v>0</v>
      </c>
      <c r="BB429" s="149">
        <f t="shared" si="1093"/>
        <v>0</v>
      </c>
      <c r="BC429" s="149">
        <f t="shared" si="1093"/>
        <v>0</v>
      </c>
      <c r="BD429" s="149">
        <f t="shared" si="1093"/>
        <v>0</v>
      </c>
      <c r="BE429" s="149">
        <f t="shared" si="1093"/>
        <v>0</v>
      </c>
      <c r="BF429" s="149">
        <f t="shared" si="1093"/>
        <v>0</v>
      </c>
      <c r="BG429" s="149">
        <f t="shared" si="1093"/>
        <v>0</v>
      </c>
      <c r="BH429" s="149">
        <f t="shared" si="1093"/>
        <v>0</v>
      </c>
      <c r="BI429" s="149">
        <f t="shared" si="1093"/>
        <v>0</v>
      </c>
      <c r="BJ429" s="149">
        <f t="shared" si="1093"/>
        <v>0</v>
      </c>
      <c r="BK429" s="149">
        <f t="shared" si="1093"/>
        <v>0</v>
      </c>
      <c r="BL429" s="149">
        <f t="shared" si="1093"/>
        <v>0</v>
      </c>
      <c r="BM429" s="149">
        <f t="shared" si="1093"/>
        <v>0</v>
      </c>
      <c r="BN429" s="149">
        <f t="shared" si="1093"/>
        <v>0</v>
      </c>
      <c r="BO429" s="149">
        <f t="shared" si="1093"/>
        <v>0</v>
      </c>
      <c r="BP429" s="149">
        <f t="shared" si="1086"/>
        <v>0</v>
      </c>
      <c r="BQ429" s="149">
        <f t="shared" si="1086"/>
        <v>0</v>
      </c>
      <c r="BR429" s="149">
        <f t="shared" si="1086"/>
        <v>0</v>
      </c>
      <c r="BS429" s="149">
        <f t="shared" si="1086"/>
        <v>0</v>
      </c>
      <c r="BT429" s="149">
        <f t="shared" si="1086"/>
        <v>0</v>
      </c>
      <c r="BU429" s="149">
        <f t="shared" si="1086"/>
        <v>0</v>
      </c>
      <c r="BV429" s="149">
        <f t="shared" si="1086"/>
        <v>0</v>
      </c>
      <c r="BW429" s="149">
        <f t="shared" si="1086"/>
        <v>0</v>
      </c>
      <c r="BX429" s="149">
        <f t="shared" si="1086"/>
        <v>0</v>
      </c>
      <c r="BY429" s="149">
        <f t="shared" si="1086"/>
        <v>0</v>
      </c>
      <c r="BZ429" s="149">
        <f t="shared" si="1086"/>
        <v>0</v>
      </c>
      <c r="CA429" s="149">
        <f t="shared" si="1086"/>
        <v>0</v>
      </c>
      <c r="CB429" s="149">
        <f t="shared" si="1086"/>
        <v>0</v>
      </c>
      <c r="CC429" s="149">
        <f t="shared" si="1086"/>
        <v>0</v>
      </c>
      <c r="CD429" s="149">
        <f t="shared" si="1086"/>
        <v>0</v>
      </c>
      <c r="CE429" s="149">
        <f t="shared" si="1086"/>
        <v>0</v>
      </c>
      <c r="CF429" s="149">
        <f t="shared" si="1082"/>
        <v>0</v>
      </c>
      <c r="CG429" s="149">
        <f t="shared" si="1082"/>
        <v>0</v>
      </c>
      <c r="CH429" s="149">
        <f t="shared" si="1082"/>
        <v>0</v>
      </c>
      <c r="CI429" s="149">
        <f t="shared" si="1082"/>
        <v>0</v>
      </c>
      <c r="CJ429" s="149">
        <f t="shared" si="1082"/>
        <v>0</v>
      </c>
      <c r="CK429" s="149">
        <f t="shared" si="1082"/>
        <v>0</v>
      </c>
      <c r="CL429" s="149">
        <f t="shared" si="1082"/>
        <v>0</v>
      </c>
      <c r="CM429" s="149">
        <f t="shared" si="1082"/>
        <v>0</v>
      </c>
      <c r="CN429" s="149">
        <f t="shared" si="1082"/>
        <v>0</v>
      </c>
      <c r="CO429" s="149">
        <f t="shared" si="1082"/>
        <v>0</v>
      </c>
      <c r="CP429" s="149">
        <f t="shared" si="1082"/>
        <v>0</v>
      </c>
      <c r="CQ429" s="149">
        <f t="shared" si="1082"/>
        <v>0</v>
      </c>
      <c r="CR429" s="149">
        <f t="shared" si="1082"/>
        <v>0</v>
      </c>
      <c r="CS429" s="149">
        <f t="shared" si="1082"/>
        <v>0</v>
      </c>
      <c r="CT429" s="149">
        <f t="shared" si="1087"/>
        <v>0</v>
      </c>
      <c r="CU429" s="149">
        <f t="shared" si="1087"/>
        <v>0</v>
      </c>
      <c r="CV429" s="149">
        <f t="shared" si="1087"/>
        <v>0</v>
      </c>
      <c r="CW429" s="149">
        <f t="shared" si="1087"/>
        <v>0</v>
      </c>
      <c r="CX429" s="149">
        <f t="shared" si="1087"/>
        <v>0</v>
      </c>
      <c r="CY429" s="149">
        <f t="shared" si="1087"/>
        <v>0</v>
      </c>
      <c r="CZ429" s="149">
        <f t="shared" si="1087"/>
        <v>0</v>
      </c>
      <c r="DA429" s="149">
        <f t="shared" si="1087"/>
        <v>0</v>
      </c>
      <c r="DB429" s="149">
        <f t="shared" si="1087"/>
        <v>0</v>
      </c>
      <c r="DC429" s="149">
        <f t="shared" si="1087"/>
        <v>0</v>
      </c>
      <c r="DD429" s="149">
        <f t="shared" si="1087"/>
        <v>0</v>
      </c>
      <c r="DE429" s="149">
        <f t="shared" si="1087"/>
        <v>0</v>
      </c>
      <c r="DF429" s="149">
        <f t="shared" si="1087"/>
        <v>0</v>
      </c>
      <c r="DG429" s="149">
        <f t="shared" si="1087"/>
        <v>0</v>
      </c>
      <c r="DH429" s="149">
        <f t="shared" si="1087"/>
        <v>0</v>
      </c>
      <c r="DI429" s="149">
        <f t="shared" si="1087"/>
        <v>0</v>
      </c>
      <c r="DJ429" s="149">
        <f t="shared" si="1088"/>
        <v>0</v>
      </c>
      <c r="DK429" s="149">
        <f t="shared" si="1088"/>
        <v>0</v>
      </c>
      <c r="DL429" s="149">
        <f t="shared" si="1088"/>
        <v>0</v>
      </c>
      <c r="DM429" s="149">
        <f t="shared" si="1088"/>
        <v>0</v>
      </c>
      <c r="DN429" s="149">
        <f t="shared" si="1088"/>
        <v>0</v>
      </c>
      <c r="DO429" s="149">
        <f t="shared" si="1088"/>
        <v>0</v>
      </c>
      <c r="DP429" s="149">
        <f t="shared" si="1088"/>
        <v>0</v>
      </c>
      <c r="DQ429" s="149">
        <f t="shared" si="1088"/>
        <v>0</v>
      </c>
      <c r="DR429" s="149">
        <f t="shared" si="1088"/>
        <v>0</v>
      </c>
      <c r="DS429" s="149">
        <f t="shared" si="1088"/>
        <v>0</v>
      </c>
      <c r="DT429" s="149">
        <f t="shared" si="1088"/>
        <v>0</v>
      </c>
      <c r="DU429" s="149">
        <f t="shared" si="1088"/>
        <v>0</v>
      </c>
      <c r="DV429" s="149">
        <f t="shared" si="1088"/>
        <v>0</v>
      </c>
      <c r="DW429" s="149">
        <f t="shared" si="1088"/>
        <v>0</v>
      </c>
      <c r="DX429" s="149">
        <f t="shared" si="1088"/>
        <v>0</v>
      </c>
      <c r="DY429" s="149">
        <f t="shared" si="1088"/>
        <v>0</v>
      </c>
      <c r="DZ429" s="149">
        <f t="shared" si="1083"/>
        <v>0</v>
      </c>
      <c r="EA429" s="149">
        <f t="shared" si="1083"/>
        <v>0</v>
      </c>
      <c r="EB429" s="149">
        <f t="shared" si="1083"/>
        <v>0</v>
      </c>
      <c r="EC429" s="149">
        <f t="shared" si="1083"/>
        <v>0</v>
      </c>
      <c r="ED429" s="149">
        <f t="shared" si="1083"/>
        <v>0</v>
      </c>
      <c r="EE429" s="149">
        <f t="shared" si="1083"/>
        <v>0</v>
      </c>
      <c r="EF429" s="149">
        <f t="shared" si="1083"/>
        <v>0</v>
      </c>
      <c r="EG429" s="149">
        <f t="shared" si="1083"/>
        <v>0</v>
      </c>
      <c r="EH429" s="149">
        <f t="shared" si="1083"/>
        <v>0</v>
      </c>
      <c r="EI429" s="149">
        <f t="shared" si="1083"/>
        <v>0</v>
      </c>
      <c r="EJ429" s="149">
        <f t="shared" si="1083"/>
        <v>0</v>
      </c>
      <c r="EK429" s="149">
        <f t="shared" si="1083"/>
        <v>0</v>
      </c>
      <c r="EL429" s="149">
        <f t="shared" si="1083"/>
        <v>0</v>
      </c>
      <c r="EM429" s="149">
        <f t="shared" si="1083"/>
        <v>0</v>
      </c>
      <c r="EN429" s="149">
        <f t="shared" si="1083"/>
        <v>0</v>
      </c>
      <c r="EO429" s="149">
        <f t="shared" si="1083"/>
        <v>0</v>
      </c>
      <c r="EP429" s="149">
        <f t="shared" si="1084"/>
        <v>0</v>
      </c>
      <c r="EQ429" s="149">
        <f t="shared" si="1084"/>
        <v>0</v>
      </c>
      <c r="ER429" s="149">
        <f t="shared" si="1084"/>
        <v>0</v>
      </c>
      <c r="ES429" s="149">
        <f t="shared" si="1084"/>
        <v>0</v>
      </c>
      <c r="ET429" s="149">
        <f t="shared" si="1084"/>
        <v>0</v>
      </c>
      <c r="EU429" s="149">
        <f t="shared" si="1084"/>
        <v>0</v>
      </c>
      <c r="EV429" s="149">
        <f t="shared" si="1084"/>
        <v>0</v>
      </c>
      <c r="EW429" s="149">
        <f t="shared" si="1084"/>
        <v>0</v>
      </c>
      <c r="EX429" s="149">
        <f t="shared" si="1084"/>
        <v>0</v>
      </c>
      <c r="EY429" s="149">
        <f t="shared" si="1084"/>
        <v>0</v>
      </c>
      <c r="EZ429" s="149">
        <f t="shared" si="1084"/>
        <v>0</v>
      </c>
      <c r="FA429" s="149">
        <f t="shared" si="1084"/>
        <v>0</v>
      </c>
      <c r="FB429" s="149">
        <f t="shared" si="1084"/>
        <v>0</v>
      </c>
    </row>
    <row r="430" spans="3:158" ht="11.25" hidden="1" customHeight="1" x14ac:dyDescent="0.2">
      <c r="C430" s="148">
        <f t="shared" si="1095"/>
        <v>73</v>
      </c>
      <c r="E430" s="198">
        <f t="shared" si="1096"/>
        <v>45596</v>
      </c>
      <c r="F430" s="151">
        <f t="shared" si="1089"/>
        <v>46173</v>
      </c>
      <c r="G430" s="149">
        <v>0</v>
      </c>
      <c r="H430" s="149">
        <f t="shared" si="1090"/>
        <v>0</v>
      </c>
      <c r="Q430" s="149">
        <f t="shared" si="1091"/>
        <v>0</v>
      </c>
      <c r="T430" s="149">
        <f t="shared" si="1094"/>
        <v>0</v>
      </c>
      <c r="U430" s="149">
        <f t="shared" si="1092"/>
        <v>0</v>
      </c>
      <c r="V430" s="149">
        <f t="shared" si="1092"/>
        <v>0</v>
      </c>
      <c r="W430" s="149">
        <f t="shared" si="1092"/>
        <v>0</v>
      </c>
      <c r="X430" s="149">
        <f t="shared" si="1092"/>
        <v>0</v>
      </c>
      <c r="Y430" s="149">
        <f t="shared" si="1092"/>
        <v>0</v>
      </c>
      <c r="Z430" s="149">
        <f t="shared" si="1092"/>
        <v>0</v>
      </c>
      <c r="AA430" s="149">
        <f t="shared" si="1092"/>
        <v>0</v>
      </c>
      <c r="AB430" s="149">
        <f t="shared" si="1092"/>
        <v>0</v>
      </c>
      <c r="AC430" s="149">
        <f t="shared" si="1092"/>
        <v>0</v>
      </c>
      <c r="AD430" s="149">
        <f t="shared" si="1092"/>
        <v>0</v>
      </c>
      <c r="AE430" s="149">
        <f t="shared" si="1092"/>
        <v>0</v>
      </c>
      <c r="AF430" s="149">
        <f t="shared" si="1092"/>
        <v>0</v>
      </c>
      <c r="AG430" s="149">
        <f t="shared" si="1092"/>
        <v>0</v>
      </c>
      <c r="AH430" s="149">
        <f t="shared" si="1092"/>
        <v>0</v>
      </c>
      <c r="AI430" s="149">
        <f t="shared" si="1092"/>
        <v>0</v>
      </c>
      <c r="AJ430" s="149">
        <f t="shared" si="1092"/>
        <v>0</v>
      </c>
      <c r="AK430" s="149">
        <f t="shared" si="1085"/>
        <v>0</v>
      </c>
      <c r="AL430" s="149">
        <f t="shared" si="1085"/>
        <v>0</v>
      </c>
      <c r="AM430" s="149">
        <f t="shared" si="1085"/>
        <v>0</v>
      </c>
      <c r="AN430" s="149">
        <f t="shared" si="1085"/>
        <v>0</v>
      </c>
      <c r="AO430" s="149">
        <f t="shared" si="1085"/>
        <v>0</v>
      </c>
      <c r="AP430" s="149">
        <f t="shared" si="1085"/>
        <v>0</v>
      </c>
      <c r="AQ430" s="149">
        <f t="shared" si="1085"/>
        <v>0</v>
      </c>
      <c r="AR430" s="149">
        <f t="shared" si="1085"/>
        <v>0</v>
      </c>
      <c r="AS430" s="149">
        <f t="shared" si="1085"/>
        <v>0</v>
      </c>
      <c r="AT430" s="149">
        <f t="shared" si="1085"/>
        <v>0</v>
      </c>
      <c r="AU430" s="149">
        <f t="shared" si="1085"/>
        <v>0</v>
      </c>
      <c r="AV430" s="149">
        <f t="shared" si="1085"/>
        <v>0</v>
      </c>
      <c r="AW430" s="149">
        <f t="shared" si="1085"/>
        <v>0</v>
      </c>
      <c r="AX430" s="149">
        <f t="shared" si="1085"/>
        <v>0</v>
      </c>
      <c r="AY430" s="149">
        <f t="shared" si="1085"/>
        <v>0</v>
      </c>
      <c r="AZ430" s="149">
        <f t="shared" si="1093"/>
        <v>0</v>
      </c>
      <c r="BA430" s="149">
        <f t="shared" si="1093"/>
        <v>0</v>
      </c>
      <c r="BB430" s="149">
        <f t="shared" si="1093"/>
        <v>0</v>
      </c>
      <c r="BC430" s="149">
        <f t="shared" si="1093"/>
        <v>0</v>
      </c>
      <c r="BD430" s="149">
        <f t="shared" si="1093"/>
        <v>0</v>
      </c>
      <c r="BE430" s="149">
        <f t="shared" si="1093"/>
        <v>0</v>
      </c>
      <c r="BF430" s="149">
        <f t="shared" si="1093"/>
        <v>0</v>
      </c>
      <c r="BG430" s="149">
        <f t="shared" si="1093"/>
        <v>0</v>
      </c>
      <c r="BH430" s="149">
        <f t="shared" si="1093"/>
        <v>0</v>
      </c>
      <c r="BI430" s="149">
        <f t="shared" si="1093"/>
        <v>0</v>
      </c>
      <c r="BJ430" s="149">
        <f t="shared" si="1093"/>
        <v>0</v>
      </c>
      <c r="BK430" s="149">
        <f t="shared" si="1093"/>
        <v>0</v>
      </c>
      <c r="BL430" s="149">
        <f t="shared" si="1093"/>
        <v>0</v>
      </c>
      <c r="BM430" s="149">
        <f t="shared" si="1093"/>
        <v>0</v>
      </c>
      <c r="BN430" s="149">
        <f t="shared" si="1093"/>
        <v>0</v>
      </c>
      <c r="BO430" s="149">
        <f t="shared" si="1093"/>
        <v>0</v>
      </c>
      <c r="BP430" s="149">
        <f t="shared" si="1086"/>
        <v>0</v>
      </c>
      <c r="BQ430" s="149">
        <f t="shared" si="1086"/>
        <v>0</v>
      </c>
      <c r="BR430" s="149">
        <f t="shared" si="1086"/>
        <v>0</v>
      </c>
      <c r="BS430" s="149">
        <f t="shared" si="1086"/>
        <v>0</v>
      </c>
      <c r="BT430" s="149">
        <f t="shared" si="1086"/>
        <v>0</v>
      </c>
      <c r="BU430" s="149">
        <f t="shared" si="1086"/>
        <v>0</v>
      </c>
      <c r="BV430" s="149">
        <f t="shared" si="1086"/>
        <v>0</v>
      </c>
      <c r="BW430" s="149">
        <f t="shared" si="1086"/>
        <v>0</v>
      </c>
      <c r="BX430" s="149">
        <f t="shared" si="1086"/>
        <v>0</v>
      </c>
      <c r="BY430" s="149">
        <f t="shared" si="1086"/>
        <v>0</v>
      </c>
      <c r="BZ430" s="149">
        <f t="shared" si="1086"/>
        <v>0</v>
      </c>
      <c r="CA430" s="149">
        <f t="shared" si="1086"/>
        <v>0</v>
      </c>
      <c r="CB430" s="149">
        <f t="shared" si="1086"/>
        <v>0</v>
      </c>
      <c r="CC430" s="149">
        <f t="shared" si="1086"/>
        <v>0</v>
      </c>
      <c r="CD430" s="149">
        <f t="shared" si="1086"/>
        <v>0</v>
      </c>
      <c r="CE430" s="149">
        <f t="shared" si="1086"/>
        <v>0</v>
      </c>
      <c r="CF430" s="149">
        <f t="shared" si="1082"/>
        <v>0</v>
      </c>
      <c r="CG430" s="149">
        <f t="shared" si="1082"/>
        <v>0</v>
      </c>
      <c r="CH430" s="149">
        <f t="shared" si="1082"/>
        <v>0</v>
      </c>
      <c r="CI430" s="149">
        <f t="shared" si="1082"/>
        <v>0</v>
      </c>
      <c r="CJ430" s="149">
        <f t="shared" si="1082"/>
        <v>0</v>
      </c>
      <c r="CK430" s="149">
        <f t="shared" si="1082"/>
        <v>0</v>
      </c>
      <c r="CL430" s="149">
        <f t="shared" si="1082"/>
        <v>0</v>
      </c>
      <c r="CM430" s="149">
        <f t="shared" si="1082"/>
        <v>0</v>
      </c>
      <c r="CN430" s="149">
        <f t="shared" si="1082"/>
        <v>0</v>
      </c>
      <c r="CO430" s="149">
        <f t="shared" si="1082"/>
        <v>0</v>
      </c>
      <c r="CP430" s="149">
        <f t="shared" si="1082"/>
        <v>0</v>
      </c>
      <c r="CQ430" s="149">
        <f t="shared" si="1082"/>
        <v>0</v>
      </c>
      <c r="CR430" s="149">
        <f t="shared" si="1082"/>
        <v>0</v>
      </c>
      <c r="CS430" s="149">
        <f t="shared" si="1082"/>
        <v>0</v>
      </c>
      <c r="CT430" s="149">
        <f t="shared" si="1087"/>
        <v>0</v>
      </c>
      <c r="CU430" s="149">
        <f t="shared" si="1087"/>
        <v>0</v>
      </c>
      <c r="CV430" s="149">
        <f t="shared" si="1087"/>
        <v>0</v>
      </c>
      <c r="CW430" s="149">
        <f t="shared" si="1087"/>
        <v>0</v>
      </c>
      <c r="CX430" s="149">
        <f t="shared" si="1087"/>
        <v>0</v>
      </c>
      <c r="CY430" s="149">
        <f t="shared" si="1087"/>
        <v>0</v>
      </c>
      <c r="CZ430" s="149">
        <f t="shared" si="1087"/>
        <v>0</v>
      </c>
      <c r="DA430" s="149">
        <f t="shared" si="1087"/>
        <v>0</v>
      </c>
      <c r="DB430" s="149">
        <f t="shared" si="1087"/>
        <v>0</v>
      </c>
      <c r="DC430" s="149">
        <f t="shared" si="1087"/>
        <v>0</v>
      </c>
      <c r="DD430" s="149">
        <f t="shared" si="1087"/>
        <v>0</v>
      </c>
      <c r="DE430" s="149">
        <f t="shared" si="1087"/>
        <v>0</v>
      </c>
      <c r="DF430" s="149">
        <f t="shared" si="1087"/>
        <v>0</v>
      </c>
      <c r="DG430" s="149">
        <f t="shared" si="1087"/>
        <v>0</v>
      </c>
      <c r="DH430" s="149">
        <f t="shared" si="1087"/>
        <v>0</v>
      </c>
      <c r="DI430" s="149">
        <f t="shared" si="1087"/>
        <v>0</v>
      </c>
      <c r="DJ430" s="149">
        <f t="shared" si="1088"/>
        <v>0</v>
      </c>
      <c r="DK430" s="149">
        <f t="shared" si="1088"/>
        <v>0</v>
      </c>
      <c r="DL430" s="149">
        <f t="shared" si="1088"/>
        <v>0</v>
      </c>
      <c r="DM430" s="149">
        <f t="shared" si="1088"/>
        <v>0</v>
      </c>
      <c r="DN430" s="149">
        <f t="shared" si="1088"/>
        <v>0</v>
      </c>
      <c r="DO430" s="149">
        <f t="shared" si="1088"/>
        <v>0</v>
      </c>
      <c r="DP430" s="149">
        <f t="shared" si="1088"/>
        <v>0</v>
      </c>
      <c r="DQ430" s="149">
        <f t="shared" si="1088"/>
        <v>0</v>
      </c>
      <c r="DR430" s="149">
        <f t="shared" si="1088"/>
        <v>0</v>
      </c>
      <c r="DS430" s="149">
        <f t="shared" si="1088"/>
        <v>0</v>
      </c>
      <c r="DT430" s="149">
        <f t="shared" si="1088"/>
        <v>0</v>
      </c>
      <c r="DU430" s="149">
        <f t="shared" si="1088"/>
        <v>0</v>
      </c>
      <c r="DV430" s="149">
        <f t="shared" si="1088"/>
        <v>0</v>
      </c>
      <c r="DW430" s="149">
        <f t="shared" si="1088"/>
        <v>0</v>
      </c>
      <c r="DX430" s="149">
        <f t="shared" si="1088"/>
        <v>0</v>
      </c>
      <c r="DY430" s="149">
        <f t="shared" si="1088"/>
        <v>0</v>
      </c>
      <c r="DZ430" s="149">
        <f t="shared" si="1083"/>
        <v>0</v>
      </c>
      <c r="EA430" s="149">
        <f t="shared" si="1083"/>
        <v>0</v>
      </c>
      <c r="EB430" s="149">
        <f t="shared" si="1083"/>
        <v>0</v>
      </c>
      <c r="EC430" s="149">
        <f t="shared" si="1083"/>
        <v>0</v>
      </c>
      <c r="ED430" s="149">
        <f t="shared" si="1083"/>
        <v>0</v>
      </c>
      <c r="EE430" s="149">
        <f t="shared" si="1083"/>
        <v>0</v>
      </c>
      <c r="EF430" s="149">
        <f t="shared" si="1083"/>
        <v>0</v>
      </c>
      <c r="EG430" s="149">
        <f t="shared" si="1083"/>
        <v>0</v>
      </c>
      <c r="EH430" s="149">
        <f t="shared" si="1083"/>
        <v>0</v>
      </c>
      <c r="EI430" s="149">
        <f t="shared" si="1083"/>
        <v>0</v>
      </c>
      <c r="EJ430" s="149">
        <f t="shared" si="1083"/>
        <v>0</v>
      </c>
      <c r="EK430" s="149">
        <f t="shared" si="1083"/>
        <v>0</v>
      </c>
      <c r="EL430" s="149">
        <f t="shared" si="1083"/>
        <v>0</v>
      </c>
      <c r="EM430" s="149">
        <f t="shared" si="1083"/>
        <v>0</v>
      </c>
      <c r="EN430" s="149">
        <f t="shared" si="1083"/>
        <v>0</v>
      </c>
      <c r="EO430" s="149">
        <f t="shared" si="1083"/>
        <v>0</v>
      </c>
      <c r="EP430" s="149">
        <f t="shared" si="1084"/>
        <v>0</v>
      </c>
      <c r="EQ430" s="149">
        <f t="shared" si="1084"/>
        <v>0</v>
      </c>
      <c r="ER430" s="149">
        <f t="shared" si="1084"/>
        <v>0</v>
      </c>
      <c r="ES430" s="149">
        <f t="shared" si="1084"/>
        <v>0</v>
      </c>
      <c r="ET430" s="149">
        <f t="shared" si="1084"/>
        <v>0</v>
      </c>
      <c r="EU430" s="149">
        <f t="shared" si="1084"/>
        <v>0</v>
      </c>
      <c r="EV430" s="149">
        <f t="shared" si="1084"/>
        <v>0</v>
      </c>
      <c r="EW430" s="149">
        <f t="shared" si="1084"/>
        <v>0</v>
      </c>
      <c r="EX430" s="149">
        <f t="shared" si="1084"/>
        <v>0</v>
      </c>
      <c r="EY430" s="149">
        <f t="shared" si="1084"/>
        <v>0</v>
      </c>
      <c r="EZ430" s="149">
        <f t="shared" si="1084"/>
        <v>0</v>
      </c>
      <c r="FA430" s="149">
        <f t="shared" si="1084"/>
        <v>0</v>
      </c>
      <c r="FB430" s="149">
        <f t="shared" si="1084"/>
        <v>0</v>
      </c>
    </row>
    <row r="431" spans="3:158" ht="11.25" hidden="1" customHeight="1" x14ac:dyDescent="0.2">
      <c r="C431" s="148">
        <f t="shared" si="1095"/>
        <v>74</v>
      </c>
      <c r="E431" s="198">
        <f t="shared" si="1096"/>
        <v>45626</v>
      </c>
      <c r="F431" s="151">
        <f t="shared" si="1089"/>
        <v>46203</v>
      </c>
      <c r="G431" s="149">
        <v>0</v>
      </c>
      <c r="H431" s="149">
        <f t="shared" si="1090"/>
        <v>0</v>
      </c>
      <c r="Q431" s="149">
        <f t="shared" si="1091"/>
        <v>0</v>
      </c>
      <c r="T431" s="149">
        <f t="shared" si="1094"/>
        <v>0</v>
      </c>
      <c r="U431" s="149">
        <f t="shared" si="1092"/>
        <v>0</v>
      </c>
      <c r="V431" s="149">
        <f t="shared" si="1092"/>
        <v>0</v>
      </c>
      <c r="W431" s="149">
        <f t="shared" si="1092"/>
        <v>0</v>
      </c>
      <c r="X431" s="149">
        <f t="shared" si="1092"/>
        <v>0</v>
      </c>
      <c r="Y431" s="149">
        <f t="shared" si="1092"/>
        <v>0</v>
      </c>
      <c r="Z431" s="149">
        <f t="shared" si="1092"/>
        <v>0</v>
      </c>
      <c r="AA431" s="149">
        <f t="shared" si="1092"/>
        <v>0</v>
      </c>
      <c r="AB431" s="149">
        <f t="shared" si="1092"/>
        <v>0</v>
      </c>
      <c r="AC431" s="149">
        <f t="shared" si="1092"/>
        <v>0</v>
      </c>
      <c r="AD431" s="149">
        <f t="shared" si="1092"/>
        <v>0</v>
      </c>
      <c r="AE431" s="149">
        <f t="shared" si="1092"/>
        <v>0</v>
      </c>
      <c r="AF431" s="149">
        <f t="shared" si="1092"/>
        <v>0</v>
      </c>
      <c r="AG431" s="149">
        <f t="shared" si="1092"/>
        <v>0</v>
      </c>
      <c r="AH431" s="149">
        <f t="shared" si="1092"/>
        <v>0</v>
      </c>
      <c r="AI431" s="149">
        <f t="shared" si="1092"/>
        <v>0</v>
      </c>
      <c r="AJ431" s="149">
        <f t="shared" si="1092"/>
        <v>0</v>
      </c>
      <c r="AK431" s="149">
        <f t="shared" si="1085"/>
        <v>0</v>
      </c>
      <c r="AL431" s="149">
        <f t="shared" si="1085"/>
        <v>0</v>
      </c>
      <c r="AM431" s="149">
        <f t="shared" si="1085"/>
        <v>0</v>
      </c>
      <c r="AN431" s="149">
        <f t="shared" si="1085"/>
        <v>0</v>
      </c>
      <c r="AO431" s="149">
        <f t="shared" si="1085"/>
        <v>0</v>
      </c>
      <c r="AP431" s="149">
        <f t="shared" si="1085"/>
        <v>0</v>
      </c>
      <c r="AQ431" s="149">
        <f t="shared" si="1085"/>
        <v>0</v>
      </c>
      <c r="AR431" s="149">
        <f t="shared" si="1085"/>
        <v>0</v>
      </c>
      <c r="AS431" s="149">
        <f t="shared" si="1085"/>
        <v>0</v>
      </c>
      <c r="AT431" s="149">
        <f t="shared" si="1085"/>
        <v>0</v>
      </c>
      <c r="AU431" s="149">
        <f t="shared" si="1085"/>
        <v>0</v>
      </c>
      <c r="AV431" s="149">
        <f t="shared" si="1085"/>
        <v>0</v>
      </c>
      <c r="AW431" s="149">
        <f t="shared" si="1085"/>
        <v>0</v>
      </c>
      <c r="AX431" s="149">
        <f t="shared" si="1085"/>
        <v>0</v>
      </c>
      <c r="AY431" s="149">
        <f t="shared" si="1085"/>
        <v>0</v>
      </c>
      <c r="AZ431" s="149">
        <f t="shared" si="1093"/>
        <v>0</v>
      </c>
      <c r="BA431" s="149">
        <f t="shared" si="1093"/>
        <v>0</v>
      </c>
      <c r="BB431" s="149">
        <f t="shared" si="1093"/>
        <v>0</v>
      </c>
      <c r="BC431" s="149">
        <f t="shared" si="1093"/>
        <v>0</v>
      </c>
      <c r="BD431" s="149">
        <f t="shared" si="1093"/>
        <v>0</v>
      </c>
      <c r="BE431" s="149">
        <f t="shared" si="1093"/>
        <v>0</v>
      </c>
      <c r="BF431" s="149">
        <f t="shared" si="1093"/>
        <v>0</v>
      </c>
      <c r="BG431" s="149">
        <f t="shared" si="1093"/>
        <v>0</v>
      </c>
      <c r="BH431" s="149">
        <f t="shared" si="1093"/>
        <v>0</v>
      </c>
      <c r="BI431" s="149">
        <f t="shared" si="1093"/>
        <v>0</v>
      </c>
      <c r="BJ431" s="149">
        <f t="shared" si="1093"/>
        <v>0</v>
      </c>
      <c r="BK431" s="149">
        <f t="shared" si="1093"/>
        <v>0</v>
      </c>
      <c r="BL431" s="149">
        <f t="shared" si="1093"/>
        <v>0</v>
      </c>
      <c r="BM431" s="149">
        <f t="shared" si="1093"/>
        <v>0</v>
      </c>
      <c r="BN431" s="149">
        <f t="shared" si="1093"/>
        <v>0</v>
      </c>
      <c r="BO431" s="149">
        <f t="shared" si="1093"/>
        <v>0</v>
      </c>
      <c r="BP431" s="149">
        <f t="shared" si="1086"/>
        <v>0</v>
      </c>
      <c r="BQ431" s="149">
        <f t="shared" si="1086"/>
        <v>0</v>
      </c>
      <c r="BR431" s="149">
        <f t="shared" si="1086"/>
        <v>0</v>
      </c>
      <c r="BS431" s="149">
        <f t="shared" si="1086"/>
        <v>0</v>
      </c>
      <c r="BT431" s="149">
        <f t="shared" si="1086"/>
        <v>0</v>
      </c>
      <c r="BU431" s="149">
        <f t="shared" si="1086"/>
        <v>0</v>
      </c>
      <c r="BV431" s="149">
        <f t="shared" si="1086"/>
        <v>0</v>
      </c>
      <c r="BW431" s="149">
        <f t="shared" si="1086"/>
        <v>0</v>
      </c>
      <c r="BX431" s="149">
        <f t="shared" si="1086"/>
        <v>0</v>
      </c>
      <c r="BY431" s="149">
        <f t="shared" si="1086"/>
        <v>0</v>
      </c>
      <c r="BZ431" s="149">
        <f t="shared" si="1086"/>
        <v>0</v>
      </c>
      <c r="CA431" s="149">
        <f t="shared" si="1086"/>
        <v>0</v>
      </c>
      <c r="CB431" s="149">
        <f t="shared" si="1086"/>
        <v>0</v>
      </c>
      <c r="CC431" s="149">
        <f t="shared" si="1086"/>
        <v>0</v>
      </c>
      <c r="CD431" s="149">
        <f t="shared" si="1086"/>
        <v>0</v>
      </c>
      <c r="CE431" s="149">
        <f t="shared" si="1086"/>
        <v>0</v>
      </c>
      <c r="CF431" s="149">
        <f t="shared" si="1082"/>
        <v>0</v>
      </c>
      <c r="CG431" s="149">
        <f t="shared" si="1082"/>
        <v>0</v>
      </c>
      <c r="CH431" s="149">
        <f t="shared" si="1082"/>
        <v>0</v>
      </c>
      <c r="CI431" s="149">
        <f t="shared" si="1082"/>
        <v>0</v>
      </c>
      <c r="CJ431" s="149">
        <f t="shared" si="1082"/>
        <v>0</v>
      </c>
      <c r="CK431" s="149">
        <f t="shared" si="1082"/>
        <v>0</v>
      </c>
      <c r="CL431" s="149">
        <f t="shared" si="1082"/>
        <v>0</v>
      </c>
      <c r="CM431" s="149">
        <f t="shared" si="1082"/>
        <v>0</v>
      </c>
      <c r="CN431" s="149">
        <f t="shared" si="1082"/>
        <v>0</v>
      </c>
      <c r="CO431" s="149">
        <f t="shared" si="1082"/>
        <v>0</v>
      </c>
      <c r="CP431" s="149">
        <f t="shared" si="1082"/>
        <v>0</v>
      </c>
      <c r="CQ431" s="149">
        <f t="shared" si="1082"/>
        <v>0</v>
      </c>
      <c r="CR431" s="149">
        <f t="shared" si="1082"/>
        <v>0</v>
      </c>
      <c r="CS431" s="149">
        <f t="shared" si="1082"/>
        <v>0</v>
      </c>
      <c r="CT431" s="149">
        <f t="shared" si="1087"/>
        <v>0</v>
      </c>
      <c r="CU431" s="149">
        <f t="shared" si="1087"/>
        <v>0</v>
      </c>
      <c r="CV431" s="149">
        <f t="shared" si="1087"/>
        <v>0</v>
      </c>
      <c r="CW431" s="149">
        <f t="shared" si="1087"/>
        <v>0</v>
      </c>
      <c r="CX431" s="149">
        <f t="shared" si="1087"/>
        <v>0</v>
      </c>
      <c r="CY431" s="149">
        <f t="shared" si="1087"/>
        <v>0</v>
      </c>
      <c r="CZ431" s="149">
        <f t="shared" si="1087"/>
        <v>0</v>
      </c>
      <c r="DA431" s="149">
        <f t="shared" si="1087"/>
        <v>0</v>
      </c>
      <c r="DB431" s="149">
        <f t="shared" si="1087"/>
        <v>0</v>
      </c>
      <c r="DC431" s="149">
        <f t="shared" si="1087"/>
        <v>0</v>
      </c>
      <c r="DD431" s="149">
        <f t="shared" si="1087"/>
        <v>0</v>
      </c>
      <c r="DE431" s="149">
        <f t="shared" si="1087"/>
        <v>0</v>
      </c>
      <c r="DF431" s="149">
        <f t="shared" si="1087"/>
        <v>0</v>
      </c>
      <c r="DG431" s="149">
        <f t="shared" si="1087"/>
        <v>0</v>
      </c>
      <c r="DH431" s="149">
        <f t="shared" si="1087"/>
        <v>0</v>
      </c>
      <c r="DI431" s="149">
        <f t="shared" si="1087"/>
        <v>0</v>
      </c>
      <c r="DJ431" s="149">
        <f t="shared" si="1088"/>
        <v>0</v>
      </c>
      <c r="DK431" s="149">
        <f t="shared" si="1088"/>
        <v>0</v>
      </c>
      <c r="DL431" s="149">
        <f t="shared" si="1088"/>
        <v>0</v>
      </c>
      <c r="DM431" s="149">
        <f t="shared" si="1088"/>
        <v>0</v>
      </c>
      <c r="DN431" s="149">
        <f t="shared" si="1088"/>
        <v>0</v>
      </c>
      <c r="DO431" s="149">
        <f t="shared" si="1088"/>
        <v>0</v>
      </c>
      <c r="DP431" s="149">
        <f t="shared" si="1088"/>
        <v>0</v>
      </c>
      <c r="DQ431" s="149">
        <f t="shared" si="1088"/>
        <v>0</v>
      </c>
      <c r="DR431" s="149">
        <f t="shared" si="1088"/>
        <v>0</v>
      </c>
      <c r="DS431" s="149">
        <f t="shared" si="1088"/>
        <v>0</v>
      </c>
      <c r="DT431" s="149">
        <f t="shared" si="1088"/>
        <v>0</v>
      </c>
      <c r="DU431" s="149">
        <f t="shared" si="1088"/>
        <v>0</v>
      </c>
      <c r="DV431" s="149">
        <f t="shared" si="1088"/>
        <v>0</v>
      </c>
      <c r="DW431" s="149">
        <f t="shared" si="1088"/>
        <v>0</v>
      </c>
      <c r="DX431" s="149">
        <f t="shared" si="1088"/>
        <v>0</v>
      </c>
      <c r="DY431" s="149">
        <f t="shared" si="1088"/>
        <v>0</v>
      </c>
      <c r="DZ431" s="149">
        <f t="shared" si="1083"/>
        <v>0</v>
      </c>
      <c r="EA431" s="149">
        <f t="shared" si="1083"/>
        <v>0</v>
      </c>
      <c r="EB431" s="149">
        <f t="shared" si="1083"/>
        <v>0</v>
      </c>
      <c r="EC431" s="149">
        <f t="shared" si="1083"/>
        <v>0</v>
      </c>
      <c r="ED431" s="149">
        <f t="shared" si="1083"/>
        <v>0</v>
      </c>
      <c r="EE431" s="149">
        <f t="shared" si="1083"/>
        <v>0</v>
      </c>
      <c r="EF431" s="149">
        <f t="shared" si="1083"/>
        <v>0</v>
      </c>
      <c r="EG431" s="149">
        <f t="shared" si="1083"/>
        <v>0</v>
      </c>
      <c r="EH431" s="149">
        <f t="shared" si="1083"/>
        <v>0</v>
      </c>
      <c r="EI431" s="149">
        <f t="shared" si="1083"/>
        <v>0</v>
      </c>
      <c r="EJ431" s="149">
        <f t="shared" si="1083"/>
        <v>0</v>
      </c>
      <c r="EK431" s="149">
        <f t="shared" si="1083"/>
        <v>0</v>
      </c>
      <c r="EL431" s="149">
        <f t="shared" si="1083"/>
        <v>0</v>
      </c>
      <c r="EM431" s="149">
        <f t="shared" si="1083"/>
        <v>0</v>
      </c>
      <c r="EN431" s="149">
        <f t="shared" si="1083"/>
        <v>0</v>
      </c>
      <c r="EO431" s="149">
        <f t="shared" si="1083"/>
        <v>0</v>
      </c>
      <c r="EP431" s="149">
        <f t="shared" si="1084"/>
        <v>0</v>
      </c>
      <c r="EQ431" s="149">
        <f t="shared" si="1084"/>
        <v>0</v>
      </c>
      <c r="ER431" s="149">
        <f t="shared" si="1084"/>
        <v>0</v>
      </c>
      <c r="ES431" s="149">
        <f t="shared" si="1084"/>
        <v>0</v>
      </c>
      <c r="ET431" s="149">
        <f t="shared" si="1084"/>
        <v>0</v>
      </c>
      <c r="EU431" s="149">
        <f t="shared" si="1084"/>
        <v>0</v>
      </c>
      <c r="EV431" s="149">
        <f t="shared" si="1084"/>
        <v>0</v>
      </c>
      <c r="EW431" s="149">
        <f t="shared" si="1084"/>
        <v>0</v>
      </c>
      <c r="EX431" s="149">
        <f t="shared" si="1084"/>
        <v>0</v>
      </c>
      <c r="EY431" s="149">
        <f t="shared" si="1084"/>
        <v>0</v>
      </c>
      <c r="EZ431" s="149">
        <f t="shared" si="1084"/>
        <v>0</v>
      </c>
      <c r="FA431" s="149">
        <f t="shared" si="1084"/>
        <v>0</v>
      </c>
      <c r="FB431" s="149">
        <f t="shared" si="1084"/>
        <v>0</v>
      </c>
    </row>
    <row r="432" spans="3:158" ht="11.25" hidden="1" customHeight="1" x14ac:dyDescent="0.2">
      <c r="C432" s="148">
        <f t="shared" si="1095"/>
        <v>75</v>
      </c>
      <c r="E432" s="198">
        <f t="shared" si="1096"/>
        <v>45657</v>
      </c>
      <c r="F432" s="151">
        <f t="shared" si="1089"/>
        <v>46234</v>
      </c>
      <c r="G432" s="149">
        <v>0</v>
      </c>
      <c r="H432" s="149">
        <f t="shared" si="1090"/>
        <v>0</v>
      </c>
      <c r="Q432" s="149">
        <f t="shared" si="1091"/>
        <v>0</v>
      </c>
      <c r="T432" s="149">
        <f t="shared" si="1094"/>
        <v>0</v>
      </c>
      <c r="U432" s="149">
        <f t="shared" si="1092"/>
        <v>0</v>
      </c>
      <c r="V432" s="149">
        <f t="shared" si="1092"/>
        <v>0</v>
      </c>
      <c r="W432" s="149">
        <f t="shared" si="1092"/>
        <v>0</v>
      </c>
      <c r="X432" s="149">
        <f t="shared" si="1092"/>
        <v>0</v>
      </c>
      <c r="Y432" s="149">
        <f t="shared" si="1092"/>
        <v>0</v>
      </c>
      <c r="Z432" s="149">
        <f t="shared" si="1092"/>
        <v>0</v>
      </c>
      <c r="AA432" s="149">
        <f t="shared" si="1092"/>
        <v>0</v>
      </c>
      <c r="AB432" s="149">
        <f t="shared" si="1092"/>
        <v>0</v>
      </c>
      <c r="AC432" s="149">
        <f t="shared" si="1092"/>
        <v>0</v>
      </c>
      <c r="AD432" s="149">
        <f t="shared" si="1092"/>
        <v>0</v>
      </c>
      <c r="AE432" s="149">
        <f t="shared" si="1092"/>
        <v>0</v>
      </c>
      <c r="AF432" s="149">
        <f t="shared" si="1092"/>
        <v>0</v>
      </c>
      <c r="AG432" s="149">
        <f t="shared" si="1092"/>
        <v>0</v>
      </c>
      <c r="AH432" s="149">
        <f t="shared" si="1092"/>
        <v>0</v>
      </c>
      <c r="AI432" s="149">
        <f t="shared" si="1092"/>
        <v>0</v>
      </c>
      <c r="AJ432" s="149">
        <f t="shared" si="1092"/>
        <v>0</v>
      </c>
      <c r="AK432" s="149">
        <f t="shared" si="1085"/>
        <v>0</v>
      </c>
      <c r="AL432" s="149">
        <f t="shared" si="1085"/>
        <v>0</v>
      </c>
      <c r="AM432" s="149">
        <f t="shared" si="1085"/>
        <v>0</v>
      </c>
      <c r="AN432" s="149">
        <f t="shared" si="1085"/>
        <v>0</v>
      </c>
      <c r="AO432" s="149">
        <f t="shared" si="1085"/>
        <v>0</v>
      </c>
      <c r="AP432" s="149">
        <f t="shared" si="1085"/>
        <v>0</v>
      </c>
      <c r="AQ432" s="149">
        <f t="shared" si="1085"/>
        <v>0</v>
      </c>
      <c r="AR432" s="149">
        <f t="shared" si="1085"/>
        <v>0</v>
      </c>
      <c r="AS432" s="149">
        <f t="shared" si="1085"/>
        <v>0</v>
      </c>
      <c r="AT432" s="149">
        <f t="shared" si="1085"/>
        <v>0</v>
      </c>
      <c r="AU432" s="149">
        <f t="shared" si="1085"/>
        <v>0</v>
      </c>
      <c r="AV432" s="149">
        <f t="shared" si="1085"/>
        <v>0</v>
      </c>
      <c r="AW432" s="149">
        <f t="shared" si="1085"/>
        <v>0</v>
      </c>
      <c r="AX432" s="149">
        <f t="shared" si="1085"/>
        <v>0</v>
      </c>
      <c r="AY432" s="149">
        <f t="shared" si="1085"/>
        <v>0</v>
      </c>
      <c r="AZ432" s="149">
        <f t="shared" si="1093"/>
        <v>0</v>
      </c>
      <c r="BA432" s="149">
        <f t="shared" si="1093"/>
        <v>0</v>
      </c>
      <c r="BB432" s="149">
        <f t="shared" si="1093"/>
        <v>0</v>
      </c>
      <c r="BC432" s="149">
        <f t="shared" si="1093"/>
        <v>0</v>
      </c>
      <c r="BD432" s="149">
        <f t="shared" si="1093"/>
        <v>0</v>
      </c>
      <c r="BE432" s="149">
        <f t="shared" si="1093"/>
        <v>0</v>
      </c>
      <c r="BF432" s="149">
        <f t="shared" si="1093"/>
        <v>0</v>
      </c>
      <c r="BG432" s="149">
        <f t="shared" si="1093"/>
        <v>0</v>
      </c>
      <c r="BH432" s="149">
        <f t="shared" si="1093"/>
        <v>0</v>
      </c>
      <c r="BI432" s="149">
        <f t="shared" si="1093"/>
        <v>0</v>
      </c>
      <c r="BJ432" s="149">
        <f t="shared" si="1093"/>
        <v>0</v>
      </c>
      <c r="BK432" s="149">
        <f t="shared" si="1093"/>
        <v>0</v>
      </c>
      <c r="BL432" s="149">
        <f t="shared" si="1093"/>
        <v>0</v>
      </c>
      <c r="BM432" s="149">
        <f t="shared" si="1093"/>
        <v>0</v>
      </c>
      <c r="BN432" s="149">
        <f t="shared" si="1093"/>
        <v>0</v>
      </c>
      <c r="BO432" s="149">
        <f t="shared" si="1093"/>
        <v>0</v>
      </c>
      <c r="BP432" s="149">
        <f t="shared" si="1086"/>
        <v>0</v>
      </c>
      <c r="BQ432" s="149">
        <f t="shared" si="1086"/>
        <v>0</v>
      </c>
      <c r="BR432" s="149">
        <f t="shared" si="1086"/>
        <v>0</v>
      </c>
      <c r="BS432" s="149">
        <f t="shared" si="1086"/>
        <v>0</v>
      </c>
      <c r="BT432" s="149">
        <f t="shared" si="1086"/>
        <v>0</v>
      </c>
      <c r="BU432" s="149">
        <f t="shared" si="1086"/>
        <v>0</v>
      </c>
      <c r="BV432" s="149">
        <f t="shared" si="1086"/>
        <v>0</v>
      </c>
      <c r="BW432" s="149">
        <f t="shared" si="1086"/>
        <v>0</v>
      </c>
      <c r="BX432" s="149">
        <f t="shared" si="1086"/>
        <v>0</v>
      </c>
      <c r="BY432" s="149">
        <f t="shared" si="1086"/>
        <v>0</v>
      </c>
      <c r="BZ432" s="149">
        <f t="shared" si="1086"/>
        <v>0</v>
      </c>
      <c r="CA432" s="149">
        <f t="shared" si="1086"/>
        <v>0</v>
      </c>
      <c r="CB432" s="149">
        <f t="shared" si="1086"/>
        <v>0</v>
      </c>
      <c r="CC432" s="149">
        <f t="shared" si="1086"/>
        <v>0</v>
      </c>
      <c r="CD432" s="149">
        <f t="shared" si="1086"/>
        <v>0</v>
      </c>
      <c r="CE432" s="149">
        <f t="shared" si="1086"/>
        <v>0</v>
      </c>
      <c r="CF432" s="149">
        <f t="shared" si="1082"/>
        <v>0</v>
      </c>
      <c r="CG432" s="149">
        <f t="shared" si="1082"/>
        <v>0</v>
      </c>
      <c r="CH432" s="149">
        <f t="shared" si="1082"/>
        <v>0</v>
      </c>
      <c r="CI432" s="149">
        <f t="shared" si="1082"/>
        <v>0</v>
      </c>
      <c r="CJ432" s="149">
        <f t="shared" si="1082"/>
        <v>0</v>
      </c>
      <c r="CK432" s="149">
        <f t="shared" si="1082"/>
        <v>0</v>
      </c>
      <c r="CL432" s="149">
        <f t="shared" si="1082"/>
        <v>0</v>
      </c>
      <c r="CM432" s="149">
        <f t="shared" si="1082"/>
        <v>0</v>
      </c>
      <c r="CN432" s="149">
        <f t="shared" si="1082"/>
        <v>0</v>
      </c>
      <c r="CO432" s="149">
        <f t="shared" si="1082"/>
        <v>0</v>
      </c>
      <c r="CP432" s="149">
        <f t="shared" si="1082"/>
        <v>0</v>
      </c>
      <c r="CQ432" s="149">
        <f t="shared" si="1082"/>
        <v>0</v>
      </c>
      <c r="CR432" s="149">
        <f t="shared" si="1082"/>
        <v>0</v>
      </c>
      <c r="CS432" s="149">
        <f t="shared" si="1082"/>
        <v>0</v>
      </c>
      <c r="CT432" s="149">
        <f t="shared" si="1087"/>
        <v>0</v>
      </c>
      <c r="CU432" s="149">
        <f t="shared" si="1087"/>
        <v>0</v>
      </c>
      <c r="CV432" s="149">
        <f t="shared" si="1087"/>
        <v>0</v>
      </c>
      <c r="CW432" s="149">
        <f t="shared" si="1087"/>
        <v>0</v>
      </c>
      <c r="CX432" s="149">
        <f t="shared" si="1087"/>
        <v>0</v>
      </c>
      <c r="CY432" s="149">
        <f t="shared" si="1087"/>
        <v>0</v>
      </c>
      <c r="CZ432" s="149">
        <f t="shared" si="1087"/>
        <v>0</v>
      </c>
      <c r="DA432" s="149">
        <f t="shared" si="1087"/>
        <v>0</v>
      </c>
      <c r="DB432" s="149">
        <f t="shared" si="1087"/>
        <v>0</v>
      </c>
      <c r="DC432" s="149">
        <f t="shared" si="1087"/>
        <v>0</v>
      </c>
      <c r="DD432" s="149">
        <f t="shared" si="1087"/>
        <v>0</v>
      </c>
      <c r="DE432" s="149">
        <f t="shared" si="1087"/>
        <v>0</v>
      </c>
      <c r="DF432" s="149">
        <f t="shared" si="1087"/>
        <v>0</v>
      </c>
      <c r="DG432" s="149">
        <f t="shared" si="1087"/>
        <v>0</v>
      </c>
      <c r="DH432" s="149">
        <f t="shared" si="1087"/>
        <v>0</v>
      </c>
      <c r="DI432" s="149">
        <f t="shared" si="1087"/>
        <v>0</v>
      </c>
      <c r="DJ432" s="149">
        <f t="shared" si="1088"/>
        <v>0</v>
      </c>
      <c r="DK432" s="149">
        <f t="shared" si="1088"/>
        <v>0</v>
      </c>
      <c r="DL432" s="149">
        <f t="shared" si="1088"/>
        <v>0</v>
      </c>
      <c r="DM432" s="149">
        <f t="shared" si="1088"/>
        <v>0</v>
      </c>
      <c r="DN432" s="149">
        <f t="shared" si="1088"/>
        <v>0</v>
      </c>
      <c r="DO432" s="149">
        <f t="shared" si="1088"/>
        <v>0</v>
      </c>
      <c r="DP432" s="149">
        <f t="shared" si="1088"/>
        <v>0</v>
      </c>
      <c r="DQ432" s="149">
        <f t="shared" si="1088"/>
        <v>0</v>
      </c>
      <c r="DR432" s="149">
        <f t="shared" si="1088"/>
        <v>0</v>
      </c>
      <c r="DS432" s="149">
        <f t="shared" si="1088"/>
        <v>0</v>
      </c>
      <c r="DT432" s="149">
        <f t="shared" si="1088"/>
        <v>0</v>
      </c>
      <c r="DU432" s="149">
        <f t="shared" si="1088"/>
        <v>0</v>
      </c>
      <c r="DV432" s="149">
        <f t="shared" si="1088"/>
        <v>0</v>
      </c>
      <c r="DW432" s="149">
        <f t="shared" si="1088"/>
        <v>0</v>
      </c>
      <c r="DX432" s="149">
        <f t="shared" si="1088"/>
        <v>0</v>
      </c>
      <c r="DY432" s="149">
        <f t="shared" si="1088"/>
        <v>0</v>
      </c>
      <c r="DZ432" s="149">
        <f t="shared" si="1083"/>
        <v>0</v>
      </c>
      <c r="EA432" s="149">
        <f t="shared" si="1083"/>
        <v>0</v>
      </c>
      <c r="EB432" s="149">
        <f t="shared" si="1083"/>
        <v>0</v>
      </c>
      <c r="EC432" s="149">
        <f t="shared" si="1083"/>
        <v>0</v>
      </c>
      <c r="ED432" s="149">
        <f t="shared" si="1083"/>
        <v>0</v>
      </c>
      <c r="EE432" s="149">
        <f t="shared" si="1083"/>
        <v>0</v>
      </c>
      <c r="EF432" s="149">
        <f t="shared" si="1083"/>
        <v>0</v>
      </c>
      <c r="EG432" s="149">
        <f t="shared" si="1083"/>
        <v>0</v>
      </c>
      <c r="EH432" s="149">
        <f t="shared" si="1083"/>
        <v>0</v>
      </c>
      <c r="EI432" s="149">
        <f t="shared" si="1083"/>
        <v>0</v>
      </c>
      <c r="EJ432" s="149">
        <f t="shared" si="1083"/>
        <v>0</v>
      </c>
      <c r="EK432" s="149">
        <f t="shared" si="1083"/>
        <v>0</v>
      </c>
      <c r="EL432" s="149">
        <f t="shared" si="1083"/>
        <v>0</v>
      </c>
      <c r="EM432" s="149">
        <f t="shared" si="1083"/>
        <v>0</v>
      </c>
      <c r="EN432" s="149">
        <f t="shared" si="1083"/>
        <v>0</v>
      </c>
      <c r="EO432" s="149">
        <f t="shared" si="1083"/>
        <v>0</v>
      </c>
      <c r="EP432" s="149">
        <f t="shared" si="1084"/>
        <v>0</v>
      </c>
      <c r="EQ432" s="149">
        <f t="shared" si="1084"/>
        <v>0</v>
      </c>
      <c r="ER432" s="149">
        <f t="shared" si="1084"/>
        <v>0</v>
      </c>
      <c r="ES432" s="149">
        <f t="shared" si="1084"/>
        <v>0</v>
      </c>
      <c r="ET432" s="149">
        <f t="shared" si="1084"/>
        <v>0</v>
      </c>
      <c r="EU432" s="149">
        <f t="shared" si="1084"/>
        <v>0</v>
      </c>
      <c r="EV432" s="149">
        <f t="shared" si="1084"/>
        <v>0</v>
      </c>
      <c r="EW432" s="149">
        <f t="shared" si="1084"/>
        <v>0</v>
      </c>
      <c r="EX432" s="149">
        <f t="shared" si="1084"/>
        <v>0</v>
      </c>
      <c r="EY432" s="149">
        <f t="shared" si="1084"/>
        <v>0</v>
      </c>
      <c r="EZ432" s="149">
        <f t="shared" si="1084"/>
        <v>0</v>
      </c>
      <c r="FA432" s="149">
        <f t="shared" si="1084"/>
        <v>0</v>
      </c>
      <c r="FB432" s="149">
        <f t="shared" si="1084"/>
        <v>0</v>
      </c>
    </row>
    <row r="433" spans="3:158" ht="11.25" hidden="1" customHeight="1" x14ac:dyDescent="0.2">
      <c r="C433" s="148">
        <f t="shared" si="1095"/>
        <v>76</v>
      </c>
      <c r="E433" s="198">
        <f t="shared" si="1096"/>
        <v>45688</v>
      </c>
      <c r="F433" s="151">
        <f t="shared" si="1089"/>
        <v>46265</v>
      </c>
      <c r="G433" s="149">
        <v>0</v>
      </c>
      <c r="H433" s="149">
        <f t="shared" si="1090"/>
        <v>0</v>
      </c>
      <c r="Q433" s="149">
        <f t="shared" si="1091"/>
        <v>0</v>
      </c>
      <c r="T433" s="149">
        <f t="shared" si="1094"/>
        <v>0</v>
      </c>
      <c r="U433" s="149">
        <f t="shared" si="1092"/>
        <v>0</v>
      </c>
      <c r="V433" s="149">
        <f t="shared" si="1092"/>
        <v>0</v>
      </c>
      <c r="W433" s="149">
        <f t="shared" si="1092"/>
        <v>0</v>
      </c>
      <c r="X433" s="149">
        <f t="shared" si="1092"/>
        <v>0</v>
      </c>
      <c r="Y433" s="149">
        <f t="shared" si="1092"/>
        <v>0</v>
      </c>
      <c r="Z433" s="149">
        <f t="shared" si="1092"/>
        <v>0</v>
      </c>
      <c r="AA433" s="149">
        <f t="shared" si="1092"/>
        <v>0</v>
      </c>
      <c r="AB433" s="149">
        <f t="shared" si="1092"/>
        <v>0</v>
      </c>
      <c r="AC433" s="149">
        <f t="shared" si="1092"/>
        <v>0</v>
      </c>
      <c r="AD433" s="149">
        <f t="shared" si="1092"/>
        <v>0</v>
      </c>
      <c r="AE433" s="149">
        <f t="shared" si="1092"/>
        <v>0</v>
      </c>
      <c r="AF433" s="149">
        <f t="shared" si="1092"/>
        <v>0</v>
      </c>
      <c r="AG433" s="149">
        <f t="shared" si="1092"/>
        <v>0</v>
      </c>
      <c r="AH433" s="149">
        <f t="shared" si="1092"/>
        <v>0</v>
      </c>
      <c r="AI433" s="149">
        <f t="shared" si="1092"/>
        <v>0</v>
      </c>
      <c r="AJ433" s="149">
        <f t="shared" si="1092"/>
        <v>0</v>
      </c>
      <c r="AK433" s="149">
        <f t="shared" si="1085"/>
        <v>0</v>
      </c>
      <c r="AL433" s="149">
        <f t="shared" si="1085"/>
        <v>0</v>
      </c>
      <c r="AM433" s="149">
        <f t="shared" si="1085"/>
        <v>0</v>
      </c>
      <c r="AN433" s="149">
        <f t="shared" si="1085"/>
        <v>0</v>
      </c>
      <c r="AO433" s="149">
        <f t="shared" si="1085"/>
        <v>0</v>
      </c>
      <c r="AP433" s="149">
        <f t="shared" si="1085"/>
        <v>0</v>
      </c>
      <c r="AQ433" s="149">
        <f t="shared" si="1085"/>
        <v>0</v>
      </c>
      <c r="AR433" s="149">
        <f t="shared" si="1085"/>
        <v>0</v>
      </c>
      <c r="AS433" s="149">
        <f t="shared" si="1085"/>
        <v>0</v>
      </c>
      <c r="AT433" s="149">
        <f t="shared" si="1085"/>
        <v>0</v>
      </c>
      <c r="AU433" s="149">
        <f t="shared" si="1085"/>
        <v>0</v>
      </c>
      <c r="AV433" s="149">
        <f t="shared" si="1085"/>
        <v>0</v>
      </c>
      <c r="AW433" s="149">
        <f t="shared" si="1085"/>
        <v>0</v>
      </c>
      <c r="AX433" s="149">
        <f t="shared" si="1085"/>
        <v>0</v>
      </c>
      <c r="AY433" s="149">
        <f t="shared" si="1085"/>
        <v>0</v>
      </c>
      <c r="AZ433" s="149">
        <f t="shared" si="1093"/>
        <v>0</v>
      </c>
      <c r="BA433" s="149">
        <f t="shared" si="1093"/>
        <v>0</v>
      </c>
      <c r="BB433" s="149">
        <f t="shared" si="1093"/>
        <v>0</v>
      </c>
      <c r="BC433" s="149">
        <f t="shared" si="1093"/>
        <v>0</v>
      </c>
      <c r="BD433" s="149">
        <f t="shared" si="1093"/>
        <v>0</v>
      </c>
      <c r="BE433" s="149">
        <f t="shared" si="1093"/>
        <v>0</v>
      </c>
      <c r="BF433" s="149">
        <f t="shared" si="1093"/>
        <v>0</v>
      </c>
      <c r="BG433" s="149">
        <f t="shared" si="1093"/>
        <v>0</v>
      </c>
      <c r="BH433" s="149">
        <f t="shared" si="1093"/>
        <v>0</v>
      </c>
      <c r="BI433" s="149">
        <f t="shared" si="1093"/>
        <v>0</v>
      </c>
      <c r="BJ433" s="149">
        <f t="shared" si="1093"/>
        <v>0</v>
      </c>
      <c r="BK433" s="149">
        <f t="shared" si="1093"/>
        <v>0</v>
      </c>
      <c r="BL433" s="149">
        <f t="shared" si="1093"/>
        <v>0</v>
      </c>
      <c r="BM433" s="149">
        <f t="shared" si="1093"/>
        <v>0</v>
      </c>
      <c r="BN433" s="149">
        <f t="shared" si="1093"/>
        <v>0</v>
      </c>
      <c r="BO433" s="149">
        <f t="shared" si="1093"/>
        <v>0</v>
      </c>
      <c r="BP433" s="149">
        <f t="shared" si="1086"/>
        <v>0</v>
      </c>
      <c r="BQ433" s="149">
        <f t="shared" si="1086"/>
        <v>0</v>
      </c>
      <c r="BR433" s="149">
        <f t="shared" si="1086"/>
        <v>0</v>
      </c>
      <c r="BS433" s="149">
        <f t="shared" si="1086"/>
        <v>0</v>
      </c>
      <c r="BT433" s="149">
        <f t="shared" si="1086"/>
        <v>0</v>
      </c>
      <c r="BU433" s="149">
        <f t="shared" si="1086"/>
        <v>0</v>
      </c>
      <c r="BV433" s="149">
        <f t="shared" si="1086"/>
        <v>0</v>
      </c>
      <c r="BW433" s="149">
        <f t="shared" si="1086"/>
        <v>0</v>
      </c>
      <c r="BX433" s="149">
        <f t="shared" si="1086"/>
        <v>0</v>
      </c>
      <c r="BY433" s="149">
        <f t="shared" si="1086"/>
        <v>0</v>
      </c>
      <c r="BZ433" s="149">
        <f t="shared" si="1086"/>
        <v>0</v>
      </c>
      <c r="CA433" s="149">
        <f t="shared" si="1086"/>
        <v>0</v>
      </c>
      <c r="CB433" s="149">
        <f t="shared" si="1086"/>
        <v>0</v>
      </c>
      <c r="CC433" s="149">
        <f t="shared" si="1086"/>
        <v>0</v>
      </c>
      <c r="CD433" s="149">
        <f t="shared" si="1086"/>
        <v>0</v>
      </c>
      <c r="CE433" s="149">
        <f t="shared" si="1086"/>
        <v>0</v>
      </c>
      <c r="CF433" s="149">
        <f t="shared" si="1082"/>
        <v>0</v>
      </c>
      <c r="CG433" s="149">
        <f t="shared" si="1082"/>
        <v>0</v>
      </c>
      <c r="CH433" s="149">
        <f t="shared" si="1082"/>
        <v>0</v>
      </c>
      <c r="CI433" s="149">
        <f t="shared" si="1082"/>
        <v>0</v>
      </c>
      <c r="CJ433" s="149">
        <f t="shared" si="1082"/>
        <v>0</v>
      </c>
      <c r="CK433" s="149">
        <f t="shared" si="1082"/>
        <v>0</v>
      </c>
      <c r="CL433" s="149">
        <f t="shared" si="1082"/>
        <v>0</v>
      </c>
      <c r="CM433" s="149">
        <f t="shared" si="1082"/>
        <v>0</v>
      </c>
      <c r="CN433" s="149">
        <f t="shared" si="1082"/>
        <v>0</v>
      </c>
      <c r="CO433" s="149">
        <f t="shared" si="1082"/>
        <v>0</v>
      </c>
      <c r="CP433" s="149">
        <f t="shared" si="1082"/>
        <v>0</v>
      </c>
      <c r="CQ433" s="149">
        <f t="shared" si="1082"/>
        <v>0</v>
      </c>
      <c r="CR433" s="149">
        <f t="shared" si="1082"/>
        <v>0</v>
      </c>
      <c r="CS433" s="149">
        <f t="shared" si="1082"/>
        <v>0</v>
      </c>
      <c r="CT433" s="149">
        <f t="shared" si="1087"/>
        <v>0</v>
      </c>
      <c r="CU433" s="149">
        <f t="shared" si="1087"/>
        <v>0</v>
      </c>
      <c r="CV433" s="149">
        <f t="shared" si="1087"/>
        <v>0</v>
      </c>
      <c r="CW433" s="149">
        <f t="shared" si="1087"/>
        <v>0</v>
      </c>
      <c r="CX433" s="149">
        <f t="shared" si="1087"/>
        <v>0</v>
      </c>
      <c r="CY433" s="149">
        <f t="shared" si="1087"/>
        <v>0</v>
      </c>
      <c r="CZ433" s="149">
        <f t="shared" si="1087"/>
        <v>0</v>
      </c>
      <c r="DA433" s="149">
        <f t="shared" si="1087"/>
        <v>0</v>
      </c>
      <c r="DB433" s="149">
        <f t="shared" si="1087"/>
        <v>0</v>
      </c>
      <c r="DC433" s="149">
        <f t="shared" si="1087"/>
        <v>0</v>
      </c>
      <c r="DD433" s="149">
        <f t="shared" si="1087"/>
        <v>0</v>
      </c>
      <c r="DE433" s="149">
        <f t="shared" si="1087"/>
        <v>0</v>
      </c>
      <c r="DF433" s="149">
        <f t="shared" si="1087"/>
        <v>0</v>
      </c>
      <c r="DG433" s="149">
        <f t="shared" si="1087"/>
        <v>0</v>
      </c>
      <c r="DH433" s="149">
        <f t="shared" si="1087"/>
        <v>0</v>
      </c>
      <c r="DI433" s="149">
        <f t="shared" si="1087"/>
        <v>0</v>
      </c>
      <c r="DJ433" s="149">
        <f t="shared" si="1088"/>
        <v>0</v>
      </c>
      <c r="DK433" s="149">
        <f t="shared" si="1088"/>
        <v>0</v>
      </c>
      <c r="DL433" s="149">
        <f t="shared" si="1088"/>
        <v>0</v>
      </c>
      <c r="DM433" s="149">
        <f t="shared" si="1088"/>
        <v>0</v>
      </c>
      <c r="DN433" s="149">
        <f t="shared" si="1088"/>
        <v>0</v>
      </c>
      <c r="DO433" s="149">
        <f t="shared" si="1088"/>
        <v>0</v>
      </c>
      <c r="DP433" s="149">
        <f t="shared" si="1088"/>
        <v>0</v>
      </c>
      <c r="DQ433" s="149">
        <f t="shared" si="1088"/>
        <v>0</v>
      </c>
      <c r="DR433" s="149">
        <f t="shared" si="1088"/>
        <v>0</v>
      </c>
      <c r="DS433" s="149">
        <f t="shared" si="1088"/>
        <v>0</v>
      </c>
      <c r="DT433" s="149">
        <f t="shared" si="1088"/>
        <v>0</v>
      </c>
      <c r="DU433" s="149">
        <f t="shared" si="1088"/>
        <v>0</v>
      </c>
      <c r="DV433" s="149">
        <f t="shared" si="1088"/>
        <v>0</v>
      </c>
      <c r="DW433" s="149">
        <f t="shared" si="1088"/>
        <v>0</v>
      </c>
      <c r="DX433" s="149">
        <f t="shared" si="1088"/>
        <v>0</v>
      </c>
      <c r="DY433" s="149">
        <f t="shared" si="1088"/>
        <v>0</v>
      </c>
      <c r="DZ433" s="149">
        <f t="shared" si="1083"/>
        <v>0</v>
      </c>
      <c r="EA433" s="149">
        <f t="shared" si="1083"/>
        <v>0</v>
      </c>
      <c r="EB433" s="149">
        <f t="shared" si="1083"/>
        <v>0</v>
      </c>
      <c r="EC433" s="149">
        <f t="shared" si="1083"/>
        <v>0</v>
      </c>
      <c r="ED433" s="149">
        <f t="shared" si="1083"/>
        <v>0</v>
      </c>
      <c r="EE433" s="149">
        <f t="shared" si="1083"/>
        <v>0</v>
      </c>
      <c r="EF433" s="149">
        <f t="shared" si="1083"/>
        <v>0</v>
      </c>
      <c r="EG433" s="149">
        <f t="shared" si="1083"/>
        <v>0</v>
      </c>
      <c r="EH433" s="149">
        <f t="shared" si="1083"/>
        <v>0</v>
      </c>
      <c r="EI433" s="149">
        <f t="shared" si="1083"/>
        <v>0</v>
      </c>
      <c r="EJ433" s="149">
        <f t="shared" si="1083"/>
        <v>0</v>
      </c>
      <c r="EK433" s="149">
        <f t="shared" si="1083"/>
        <v>0</v>
      </c>
      <c r="EL433" s="149">
        <f t="shared" si="1083"/>
        <v>0</v>
      </c>
      <c r="EM433" s="149">
        <f t="shared" si="1083"/>
        <v>0</v>
      </c>
      <c r="EN433" s="149">
        <f t="shared" si="1083"/>
        <v>0</v>
      </c>
      <c r="EO433" s="149">
        <f t="shared" si="1083"/>
        <v>0</v>
      </c>
      <c r="EP433" s="149">
        <f t="shared" si="1084"/>
        <v>0</v>
      </c>
      <c r="EQ433" s="149">
        <f t="shared" si="1084"/>
        <v>0</v>
      </c>
      <c r="ER433" s="149">
        <f t="shared" si="1084"/>
        <v>0</v>
      </c>
      <c r="ES433" s="149">
        <f t="shared" si="1084"/>
        <v>0</v>
      </c>
      <c r="ET433" s="149">
        <f t="shared" si="1084"/>
        <v>0</v>
      </c>
      <c r="EU433" s="149">
        <f t="shared" si="1084"/>
        <v>0</v>
      </c>
      <c r="EV433" s="149">
        <f t="shared" si="1084"/>
        <v>0</v>
      </c>
      <c r="EW433" s="149">
        <f t="shared" si="1084"/>
        <v>0</v>
      </c>
      <c r="EX433" s="149">
        <f t="shared" si="1084"/>
        <v>0</v>
      </c>
      <c r="EY433" s="149">
        <f t="shared" si="1084"/>
        <v>0</v>
      </c>
      <c r="EZ433" s="149">
        <f t="shared" si="1084"/>
        <v>0</v>
      </c>
      <c r="FA433" s="149">
        <f t="shared" si="1084"/>
        <v>0</v>
      </c>
      <c r="FB433" s="149">
        <f t="shared" si="1084"/>
        <v>0</v>
      </c>
    </row>
    <row r="434" spans="3:158" ht="11.25" hidden="1" customHeight="1" x14ac:dyDescent="0.2">
      <c r="C434" s="148">
        <f t="shared" si="1095"/>
        <v>77</v>
      </c>
      <c r="E434" s="198">
        <f t="shared" si="1096"/>
        <v>45716</v>
      </c>
      <c r="F434" s="151">
        <f t="shared" si="1089"/>
        <v>46295</v>
      </c>
      <c r="G434" s="149">
        <v>0</v>
      </c>
      <c r="H434" s="149">
        <f t="shared" si="1090"/>
        <v>0</v>
      </c>
      <c r="Q434" s="149">
        <f t="shared" si="1091"/>
        <v>0</v>
      </c>
      <c r="T434" s="149">
        <f t="shared" si="1094"/>
        <v>0</v>
      </c>
      <c r="U434" s="149">
        <f t="shared" si="1092"/>
        <v>0</v>
      </c>
      <c r="V434" s="149">
        <f t="shared" si="1092"/>
        <v>0</v>
      </c>
      <c r="W434" s="149">
        <f t="shared" si="1092"/>
        <v>0</v>
      </c>
      <c r="X434" s="149">
        <f t="shared" si="1092"/>
        <v>0</v>
      </c>
      <c r="Y434" s="149">
        <f t="shared" si="1092"/>
        <v>0</v>
      </c>
      <c r="Z434" s="149">
        <f t="shared" si="1092"/>
        <v>0</v>
      </c>
      <c r="AA434" s="149">
        <f t="shared" si="1092"/>
        <v>0</v>
      </c>
      <c r="AB434" s="149">
        <f t="shared" si="1092"/>
        <v>0</v>
      </c>
      <c r="AC434" s="149">
        <f t="shared" si="1092"/>
        <v>0</v>
      </c>
      <c r="AD434" s="149">
        <f t="shared" si="1092"/>
        <v>0</v>
      </c>
      <c r="AE434" s="149">
        <f t="shared" si="1092"/>
        <v>0</v>
      </c>
      <c r="AF434" s="149">
        <f t="shared" si="1092"/>
        <v>0</v>
      </c>
      <c r="AG434" s="149">
        <f t="shared" si="1092"/>
        <v>0</v>
      </c>
      <c r="AH434" s="149">
        <f t="shared" si="1092"/>
        <v>0</v>
      </c>
      <c r="AI434" s="149">
        <f t="shared" si="1092"/>
        <v>0</v>
      </c>
      <c r="AJ434" s="149">
        <f t="shared" si="1092"/>
        <v>0</v>
      </c>
      <c r="AK434" s="149">
        <f t="shared" si="1085"/>
        <v>0</v>
      </c>
      <c r="AL434" s="149">
        <f t="shared" si="1085"/>
        <v>0</v>
      </c>
      <c r="AM434" s="149">
        <f t="shared" si="1085"/>
        <v>0</v>
      </c>
      <c r="AN434" s="149">
        <f t="shared" si="1085"/>
        <v>0</v>
      </c>
      <c r="AO434" s="149">
        <f t="shared" si="1085"/>
        <v>0</v>
      </c>
      <c r="AP434" s="149">
        <f t="shared" si="1085"/>
        <v>0</v>
      </c>
      <c r="AQ434" s="149">
        <f t="shared" si="1085"/>
        <v>0</v>
      </c>
      <c r="AR434" s="149">
        <f t="shared" si="1085"/>
        <v>0</v>
      </c>
      <c r="AS434" s="149">
        <f t="shared" si="1085"/>
        <v>0</v>
      </c>
      <c r="AT434" s="149">
        <f t="shared" si="1085"/>
        <v>0</v>
      </c>
      <c r="AU434" s="149">
        <f t="shared" si="1085"/>
        <v>0</v>
      </c>
      <c r="AV434" s="149">
        <f t="shared" si="1085"/>
        <v>0</v>
      </c>
      <c r="AW434" s="149">
        <f t="shared" si="1085"/>
        <v>0</v>
      </c>
      <c r="AX434" s="149">
        <f t="shared" si="1085"/>
        <v>0</v>
      </c>
      <c r="AY434" s="149">
        <f t="shared" si="1085"/>
        <v>0</v>
      </c>
      <c r="AZ434" s="149">
        <f t="shared" si="1093"/>
        <v>0</v>
      </c>
      <c r="BA434" s="149">
        <f t="shared" si="1093"/>
        <v>0</v>
      </c>
      <c r="BB434" s="149">
        <f t="shared" si="1093"/>
        <v>0</v>
      </c>
      <c r="BC434" s="149">
        <f t="shared" si="1093"/>
        <v>0</v>
      </c>
      <c r="BD434" s="149">
        <f t="shared" si="1093"/>
        <v>0</v>
      </c>
      <c r="BE434" s="149">
        <f t="shared" si="1093"/>
        <v>0</v>
      </c>
      <c r="BF434" s="149">
        <f t="shared" si="1093"/>
        <v>0</v>
      </c>
      <c r="BG434" s="149">
        <f t="shared" si="1093"/>
        <v>0</v>
      </c>
      <c r="BH434" s="149">
        <f t="shared" si="1093"/>
        <v>0</v>
      </c>
      <c r="BI434" s="149">
        <f t="shared" si="1093"/>
        <v>0</v>
      </c>
      <c r="BJ434" s="149">
        <f t="shared" si="1093"/>
        <v>0</v>
      </c>
      <c r="BK434" s="149">
        <f t="shared" si="1093"/>
        <v>0</v>
      </c>
      <c r="BL434" s="149">
        <f t="shared" si="1093"/>
        <v>0</v>
      </c>
      <c r="BM434" s="149">
        <f t="shared" si="1093"/>
        <v>0</v>
      </c>
      <c r="BN434" s="149">
        <f t="shared" si="1093"/>
        <v>0</v>
      </c>
      <c r="BO434" s="149">
        <f t="shared" si="1093"/>
        <v>0</v>
      </c>
      <c r="BP434" s="149">
        <f t="shared" si="1086"/>
        <v>0</v>
      </c>
      <c r="BQ434" s="149">
        <f t="shared" si="1086"/>
        <v>0</v>
      </c>
      <c r="BR434" s="149">
        <f t="shared" si="1086"/>
        <v>0</v>
      </c>
      <c r="BS434" s="149">
        <f t="shared" si="1086"/>
        <v>0</v>
      </c>
      <c r="BT434" s="149">
        <f t="shared" si="1086"/>
        <v>0</v>
      </c>
      <c r="BU434" s="149">
        <f t="shared" si="1086"/>
        <v>0</v>
      </c>
      <c r="BV434" s="149">
        <f t="shared" si="1086"/>
        <v>0</v>
      </c>
      <c r="BW434" s="149">
        <f t="shared" si="1086"/>
        <v>0</v>
      </c>
      <c r="BX434" s="149">
        <f t="shared" si="1086"/>
        <v>0</v>
      </c>
      <c r="BY434" s="149">
        <f t="shared" si="1086"/>
        <v>0</v>
      </c>
      <c r="BZ434" s="149">
        <f t="shared" si="1086"/>
        <v>0</v>
      </c>
      <c r="CA434" s="149">
        <f t="shared" si="1086"/>
        <v>0</v>
      </c>
      <c r="CB434" s="149">
        <f t="shared" si="1086"/>
        <v>0</v>
      </c>
      <c r="CC434" s="149">
        <f t="shared" si="1086"/>
        <v>0</v>
      </c>
      <c r="CD434" s="149">
        <f t="shared" si="1086"/>
        <v>0</v>
      </c>
      <c r="CE434" s="149">
        <f t="shared" si="1086"/>
        <v>0</v>
      </c>
      <c r="CF434" s="149">
        <f t="shared" si="1082"/>
        <v>0</v>
      </c>
      <c r="CG434" s="149">
        <f t="shared" si="1082"/>
        <v>0</v>
      </c>
      <c r="CH434" s="149">
        <f t="shared" si="1082"/>
        <v>0</v>
      </c>
      <c r="CI434" s="149">
        <f t="shared" si="1082"/>
        <v>0</v>
      </c>
      <c r="CJ434" s="149">
        <f t="shared" si="1082"/>
        <v>0</v>
      </c>
      <c r="CK434" s="149">
        <f t="shared" si="1082"/>
        <v>0</v>
      </c>
      <c r="CL434" s="149">
        <f t="shared" si="1082"/>
        <v>0</v>
      </c>
      <c r="CM434" s="149">
        <f t="shared" si="1082"/>
        <v>0</v>
      </c>
      <c r="CN434" s="149">
        <f t="shared" si="1082"/>
        <v>0</v>
      </c>
      <c r="CO434" s="149">
        <f t="shared" si="1082"/>
        <v>0</v>
      </c>
      <c r="CP434" s="149">
        <f t="shared" si="1082"/>
        <v>0</v>
      </c>
      <c r="CQ434" s="149">
        <f t="shared" si="1082"/>
        <v>0</v>
      </c>
      <c r="CR434" s="149">
        <f t="shared" si="1082"/>
        <v>0</v>
      </c>
      <c r="CS434" s="149">
        <f t="shared" si="1082"/>
        <v>0</v>
      </c>
      <c r="CT434" s="149">
        <f t="shared" si="1087"/>
        <v>0</v>
      </c>
      <c r="CU434" s="149">
        <f t="shared" si="1087"/>
        <v>0</v>
      </c>
      <c r="CV434" s="149">
        <f t="shared" si="1087"/>
        <v>0</v>
      </c>
      <c r="CW434" s="149">
        <f t="shared" si="1087"/>
        <v>0</v>
      </c>
      <c r="CX434" s="149">
        <f t="shared" si="1087"/>
        <v>0</v>
      </c>
      <c r="CY434" s="149">
        <f t="shared" si="1087"/>
        <v>0</v>
      </c>
      <c r="CZ434" s="149">
        <f t="shared" si="1087"/>
        <v>0</v>
      </c>
      <c r="DA434" s="149">
        <f t="shared" si="1087"/>
        <v>0</v>
      </c>
      <c r="DB434" s="149">
        <f t="shared" si="1087"/>
        <v>0</v>
      </c>
      <c r="DC434" s="149">
        <f t="shared" si="1087"/>
        <v>0</v>
      </c>
      <c r="DD434" s="149">
        <f t="shared" si="1087"/>
        <v>0</v>
      </c>
      <c r="DE434" s="149">
        <f t="shared" si="1087"/>
        <v>0</v>
      </c>
      <c r="DF434" s="149">
        <f t="shared" si="1087"/>
        <v>0</v>
      </c>
      <c r="DG434" s="149">
        <f t="shared" si="1087"/>
        <v>0</v>
      </c>
      <c r="DH434" s="149">
        <f t="shared" si="1087"/>
        <v>0</v>
      </c>
      <c r="DI434" s="149">
        <f t="shared" si="1087"/>
        <v>0</v>
      </c>
      <c r="DJ434" s="149">
        <f t="shared" si="1088"/>
        <v>0</v>
      </c>
      <c r="DK434" s="149">
        <f t="shared" si="1088"/>
        <v>0</v>
      </c>
      <c r="DL434" s="149">
        <f t="shared" si="1088"/>
        <v>0</v>
      </c>
      <c r="DM434" s="149">
        <f t="shared" si="1088"/>
        <v>0</v>
      </c>
      <c r="DN434" s="149">
        <f t="shared" si="1088"/>
        <v>0</v>
      </c>
      <c r="DO434" s="149">
        <f t="shared" si="1088"/>
        <v>0</v>
      </c>
      <c r="DP434" s="149">
        <f t="shared" si="1088"/>
        <v>0</v>
      </c>
      <c r="DQ434" s="149">
        <f t="shared" si="1088"/>
        <v>0</v>
      </c>
      <c r="DR434" s="149">
        <f t="shared" si="1088"/>
        <v>0</v>
      </c>
      <c r="DS434" s="149">
        <f t="shared" si="1088"/>
        <v>0</v>
      </c>
      <c r="DT434" s="149">
        <f t="shared" si="1088"/>
        <v>0</v>
      </c>
      <c r="DU434" s="149">
        <f t="shared" si="1088"/>
        <v>0</v>
      </c>
      <c r="DV434" s="149">
        <f t="shared" si="1088"/>
        <v>0</v>
      </c>
      <c r="DW434" s="149">
        <f t="shared" si="1088"/>
        <v>0</v>
      </c>
      <c r="DX434" s="149">
        <f t="shared" si="1088"/>
        <v>0</v>
      </c>
      <c r="DY434" s="149">
        <f t="shared" si="1088"/>
        <v>0</v>
      </c>
      <c r="DZ434" s="149">
        <f t="shared" si="1083"/>
        <v>0</v>
      </c>
      <c r="EA434" s="149">
        <f t="shared" si="1083"/>
        <v>0</v>
      </c>
      <c r="EB434" s="149">
        <f t="shared" si="1083"/>
        <v>0</v>
      </c>
      <c r="EC434" s="149">
        <f t="shared" si="1083"/>
        <v>0</v>
      </c>
      <c r="ED434" s="149">
        <f t="shared" si="1083"/>
        <v>0</v>
      </c>
      <c r="EE434" s="149">
        <f t="shared" si="1083"/>
        <v>0</v>
      </c>
      <c r="EF434" s="149">
        <f t="shared" si="1083"/>
        <v>0</v>
      </c>
      <c r="EG434" s="149">
        <f t="shared" si="1083"/>
        <v>0</v>
      </c>
      <c r="EH434" s="149">
        <f t="shared" si="1083"/>
        <v>0</v>
      </c>
      <c r="EI434" s="149">
        <f t="shared" si="1083"/>
        <v>0</v>
      </c>
      <c r="EJ434" s="149">
        <f t="shared" si="1083"/>
        <v>0</v>
      </c>
      <c r="EK434" s="149">
        <f t="shared" si="1083"/>
        <v>0</v>
      </c>
      <c r="EL434" s="149">
        <f t="shared" si="1083"/>
        <v>0</v>
      </c>
      <c r="EM434" s="149">
        <f t="shared" si="1083"/>
        <v>0</v>
      </c>
      <c r="EN434" s="149">
        <f t="shared" si="1083"/>
        <v>0</v>
      </c>
      <c r="EO434" s="149">
        <f t="shared" si="1083"/>
        <v>0</v>
      </c>
      <c r="EP434" s="149">
        <f t="shared" si="1084"/>
        <v>0</v>
      </c>
      <c r="EQ434" s="149">
        <f t="shared" si="1084"/>
        <v>0</v>
      </c>
      <c r="ER434" s="149">
        <f t="shared" si="1084"/>
        <v>0</v>
      </c>
      <c r="ES434" s="149">
        <f t="shared" si="1084"/>
        <v>0</v>
      </c>
      <c r="ET434" s="149">
        <f t="shared" si="1084"/>
        <v>0</v>
      </c>
      <c r="EU434" s="149">
        <f t="shared" si="1084"/>
        <v>0</v>
      </c>
      <c r="EV434" s="149">
        <f t="shared" si="1084"/>
        <v>0</v>
      </c>
      <c r="EW434" s="149">
        <f t="shared" si="1084"/>
        <v>0</v>
      </c>
      <c r="EX434" s="149">
        <f t="shared" si="1084"/>
        <v>0</v>
      </c>
      <c r="EY434" s="149">
        <f t="shared" si="1084"/>
        <v>0</v>
      </c>
      <c r="EZ434" s="149">
        <f t="shared" si="1084"/>
        <v>0</v>
      </c>
      <c r="FA434" s="149">
        <f t="shared" si="1084"/>
        <v>0</v>
      </c>
      <c r="FB434" s="149">
        <f t="shared" si="1084"/>
        <v>0</v>
      </c>
    </row>
    <row r="435" spans="3:158" ht="11.25" hidden="1" customHeight="1" x14ac:dyDescent="0.2">
      <c r="C435" s="148">
        <f t="shared" si="1095"/>
        <v>78</v>
      </c>
      <c r="E435" s="198">
        <f t="shared" si="1096"/>
        <v>45747</v>
      </c>
      <c r="F435" s="151">
        <f t="shared" si="1089"/>
        <v>46326</v>
      </c>
      <c r="G435" s="149">
        <v>0</v>
      </c>
      <c r="H435" s="149">
        <f t="shared" si="1090"/>
        <v>0</v>
      </c>
      <c r="Q435" s="149">
        <f t="shared" si="1091"/>
        <v>0</v>
      </c>
      <c r="T435" s="149">
        <f t="shared" si="1094"/>
        <v>0</v>
      </c>
      <c r="U435" s="149">
        <f t="shared" si="1092"/>
        <v>0</v>
      </c>
      <c r="V435" s="149">
        <f t="shared" si="1092"/>
        <v>0</v>
      </c>
      <c r="W435" s="149">
        <f t="shared" si="1092"/>
        <v>0</v>
      </c>
      <c r="X435" s="149">
        <f t="shared" si="1092"/>
        <v>0</v>
      </c>
      <c r="Y435" s="149">
        <f t="shared" si="1092"/>
        <v>0</v>
      </c>
      <c r="Z435" s="149">
        <f t="shared" si="1092"/>
        <v>0</v>
      </c>
      <c r="AA435" s="149">
        <f t="shared" si="1092"/>
        <v>0</v>
      </c>
      <c r="AB435" s="149">
        <f t="shared" si="1092"/>
        <v>0</v>
      </c>
      <c r="AC435" s="149">
        <f t="shared" si="1092"/>
        <v>0</v>
      </c>
      <c r="AD435" s="149">
        <f t="shared" si="1092"/>
        <v>0</v>
      </c>
      <c r="AE435" s="149">
        <f t="shared" si="1092"/>
        <v>0</v>
      </c>
      <c r="AF435" s="149">
        <f t="shared" si="1092"/>
        <v>0</v>
      </c>
      <c r="AG435" s="149">
        <f t="shared" si="1092"/>
        <v>0</v>
      </c>
      <c r="AH435" s="149">
        <f t="shared" si="1092"/>
        <v>0</v>
      </c>
      <c r="AI435" s="149">
        <f t="shared" si="1092"/>
        <v>0</v>
      </c>
      <c r="AJ435" s="149">
        <f t="shared" si="1092"/>
        <v>0</v>
      </c>
      <c r="AK435" s="149">
        <f t="shared" si="1085"/>
        <v>0</v>
      </c>
      <c r="AL435" s="149">
        <f t="shared" si="1085"/>
        <v>0</v>
      </c>
      <c r="AM435" s="149">
        <f t="shared" si="1085"/>
        <v>0</v>
      </c>
      <c r="AN435" s="149">
        <f t="shared" si="1085"/>
        <v>0</v>
      </c>
      <c r="AO435" s="149">
        <f t="shared" si="1085"/>
        <v>0</v>
      </c>
      <c r="AP435" s="149">
        <f t="shared" si="1085"/>
        <v>0</v>
      </c>
      <c r="AQ435" s="149">
        <f t="shared" si="1085"/>
        <v>0</v>
      </c>
      <c r="AR435" s="149">
        <f t="shared" si="1085"/>
        <v>0</v>
      </c>
      <c r="AS435" s="149">
        <f t="shared" si="1085"/>
        <v>0</v>
      </c>
      <c r="AT435" s="149">
        <f t="shared" si="1085"/>
        <v>0</v>
      </c>
      <c r="AU435" s="149">
        <f t="shared" si="1085"/>
        <v>0</v>
      </c>
      <c r="AV435" s="149">
        <f t="shared" si="1085"/>
        <v>0</v>
      </c>
      <c r="AW435" s="149">
        <f t="shared" si="1085"/>
        <v>0</v>
      </c>
      <c r="AX435" s="149">
        <f t="shared" si="1085"/>
        <v>0</v>
      </c>
      <c r="AY435" s="149">
        <f t="shared" si="1085"/>
        <v>0</v>
      </c>
      <c r="AZ435" s="149">
        <f t="shared" si="1093"/>
        <v>0</v>
      </c>
      <c r="BA435" s="149">
        <f t="shared" si="1093"/>
        <v>0</v>
      </c>
      <c r="BB435" s="149">
        <f t="shared" si="1093"/>
        <v>0</v>
      </c>
      <c r="BC435" s="149">
        <f t="shared" si="1093"/>
        <v>0</v>
      </c>
      <c r="BD435" s="149">
        <f t="shared" si="1093"/>
        <v>0</v>
      </c>
      <c r="BE435" s="149">
        <f t="shared" si="1093"/>
        <v>0</v>
      </c>
      <c r="BF435" s="149">
        <f t="shared" si="1093"/>
        <v>0</v>
      </c>
      <c r="BG435" s="149">
        <f t="shared" si="1093"/>
        <v>0</v>
      </c>
      <c r="BH435" s="149">
        <f t="shared" si="1093"/>
        <v>0</v>
      </c>
      <c r="BI435" s="149">
        <f t="shared" si="1093"/>
        <v>0</v>
      </c>
      <c r="BJ435" s="149">
        <f t="shared" si="1093"/>
        <v>0</v>
      </c>
      <c r="BK435" s="149">
        <f t="shared" si="1093"/>
        <v>0</v>
      </c>
      <c r="BL435" s="149">
        <f t="shared" si="1093"/>
        <v>0</v>
      </c>
      <c r="BM435" s="149">
        <f t="shared" si="1093"/>
        <v>0</v>
      </c>
      <c r="BN435" s="149">
        <f t="shared" si="1093"/>
        <v>0</v>
      </c>
      <c r="BO435" s="149">
        <f t="shared" si="1093"/>
        <v>0</v>
      </c>
      <c r="BP435" s="149">
        <f t="shared" si="1086"/>
        <v>0</v>
      </c>
      <c r="BQ435" s="149">
        <f t="shared" si="1086"/>
        <v>0</v>
      </c>
      <c r="BR435" s="149">
        <f t="shared" si="1086"/>
        <v>0</v>
      </c>
      <c r="BS435" s="149">
        <f t="shared" si="1086"/>
        <v>0</v>
      </c>
      <c r="BT435" s="149">
        <f t="shared" si="1086"/>
        <v>0</v>
      </c>
      <c r="BU435" s="149">
        <f t="shared" si="1086"/>
        <v>0</v>
      </c>
      <c r="BV435" s="149">
        <f t="shared" si="1086"/>
        <v>0</v>
      </c>
      <c r="BW435" s="149">
        <f t="shared" si="1086"/>
        <v>0</v>
      </c>
      <c r="BX435" s="149">
        <f t="shared" si="1086"/>
        <v>0</v>
      </c>
      <c r="BY435" s="149">
        <f t="shared" si="1086"/>
        <v>0</v>
      </c>
      <c r="BZ435" s="149">
        <f t="shared" si="1086"/>
        <v>0</v>
      </c>
      <c r="CA435" s="149">
        <f t="shared" si="1086"/>
        <v>0</v>
      </c>
      <c r="CB435" s="149">
        <f t="shared" si="1086"/>
        <v>0</v>
      </c>
      <c r="CC435" s="149">
        <f t="shared" si="1086"/>
        <v>0</v>
      </c>
      <c r="CD435" s="149">
        <f t="shared" si="1086"/>
        <v>0</v>
      </c>
      <c r="CE435" s="149">
        <f t="shared" si="1086"/>
        <v>0</v>
      </c>
      <c r="CF435" s="149">
        <f t="shared" si="1082"/>
        <v>0</v>
      </c>
      <c r="CG435" s="149">
        <f t="shared" si="1082"/>
        <v>0</v>
      </c>
      <c r="CH435" s="149">
        <f t="shared" si="1082"/>
        <v>0</v>
      </c>
      <c r="CI435" s="149">
        <f t="shared" si="1082"/>
        <v>0</v>
      </c>
      <c r="CJ435" s="149">
        <f t="shared" si="1082"/>
        <v>0</v>
      </c>
      <c r="CK435" s="149">
        <f t="shared" si="1082"/>
        <v>0</v>
      </c>
      <c r="CL435" s="149">
        <f t="shared" si="1082"/>
        <v>0</v>
      </c>
      <c r="CM435" s="149">
        <f t="shared" si="1082"/>
        <v>0</v>
      </c>
      <c r="CN435" s="149">
        <f t="shared" si="1082"/>
        <v>0</v>
      </c>
      <c r="CO435" s="149">
        <f t="shared" si="1082"/>
        <v>0</v>
      </c>
      <c r="CP435" s="149">
        <f t="shared" si="1082"/>
        <v>0</v>
      </c>
      <c r="CQ435" s="149">
        <f t="shared" si="1082"/>
        <v>0</v>
      </c>
      <c r="CR435" s="149">
        <f t="shared" si="1082"/>
        <v>0</v>
      </c>
      <c r="CS435" s="149">
        <f t="shared" si="1082"/>
        <v>0</v>
      </c>
      <c r="CT435" s="149">
        <f t="shared" si="1087"/>
        <v>0</v>
      </c>
      <c r="CU435" s="149">
        <f t="shared" si="1087"/>
        <v>0</v>
      </c>
      <c r="CV435" s="149">
        <f t="shared" si="1087"/>
        <v>0</v>
      </c>
      <c r="CW435" s="149">
        <f t="shared" si="1087"/>
        <v>0</v>
      </c>
      <c r="CX435" s="149">
        <f t="shared" si="1087"/>
        <v>0</v>
      </c>
      <c r="CY435" s="149">
        <f t="shared" si="1087"/>
        <v>0</v>
      </c>
      <c r="CZ435" s="149">
        <f t="shared" si="1087"/>
        <v>0</v>
      </c>
      <c r="DA435" s="149">
        <f t="shared" si="1087"/>
        <v>0</v>
      </c>
      <c r="DB435" s="149">
        <f t="shared" si="1087"/>
        <v>0</v>
      </c>
      <c r="DC435" s="149">
        <f t="shared" si="1087"/>
        <v>0</v>
      </c>
      <c r="DD435" s="149">
        <f t="shared" si="1087"/>
        <v>0</v>
      </c>
      <c r="DE435" s="149">
        <f t="shared" si="1087"/>
        <v>0</v>
      </c>
      <c r="DF435" s="149">
        <f t="shared" si="1087"/>
        <v>0</v>
      </c>
      <c r="DG435" s="149">
        <f t="shared" si="1087"/>
        <v>0</v>
      </c>
      <c r="DH435" s="149">
        <f t="shared" si="1087"/>
        <v>0</v>
      </c>
      <c r="DI435" s="149">
        <f t="shared" si="1087"/>
        <v>0</v>
      </c>
      <c r="DJ435" s="149">
        <f t="shared" si="1088"/>
        <v>0</v>
      </c>
      <c r="DK435" s="149">
        <f t="shared" si="1088"/>
        <v>0</v>
      </c>
      <c r="DL435" s="149">
        <f t="shared" si="1088"/>
        <v>0</v>
      </c>
      <c r="DM435" s="149">
        <f t="shared" si="1088"/>
        <v>0</v>
      </c>
      <c r="DN435" s="149">
        <f t="shared" si="1088"/>
        <v>0</v>
      </c>
      <c r="DO435" s="149">
        <f t="shared" si="1088"/>
        <v>0</v>
      </c>
      <c r="DP435" s="149">
        <f t="shared" si="1088"/>
        <v>0</v>
      </c>
      <c r="DQ435" s="149">
        <f t="shared" si="1088"/>
        <v>0</v>
      </c>
      <c r="DR435" s="149">
        <f t="shared" si="1088"/>
        <v>0</v>
      </c>
      <c r="DS435" s="149">
        <f t="shared" si="1088"/>
        <v>0</v>
      </c>
      <c r="DT435" s="149">
        <f t="shared" si="1088"/>
        <v>0</v>
      </c>
      <c r="DU435" s="149">
        <f t="shared" si="1088"/>
        <v>0</v>
      </c>
      <c r="DV435" s="149">
        <f t="shared" si="1088"/>
        <v>0</v>
      </c>
      <c r="DW435" s="149">
        <f t="shared" si="1088"/>
        <v>0</v>
      </c>
      <c r="DX435" s="149">
        <f t="shared" si="1088"/>
        <v>0</v>
      </c>
      <c r="DY435" s="149">
        <f t="shared" si="1088"/>
        <v>0</v>
      </c>
      <c r="DZ435" s="149">
        <f t="shared" si="1083"/>
        <v>0</v>
      </c>
      <c r="EA435" s="149">
        <f t="shared" si="1083"/>
        <v>0</v>
      </c>
      <c r="EB435" s="149">
        <f t="shared" si="1083"/>
        <v>0</v>
      </c>
      <c r="EC435" s="149">
        <f t="shared" si="1083"/>
        <v>0</v>
      </c>
      <c r="ED435" s="149">
        <f t="shared" si="1083"/>
        <v>0</v>
      </c>
      <c r="EE435" s="149">
        <f t="shared" si="1083"/>
        <v>0</v>
      </c>
      <c r="EF435" s="149">
        <f t="shared" si="1083"/>
        <v>0</v>
      </c>
      <c r="EG435" s="149">
        <f t="shared" si="1083"/>
        <v>0</v>
      </c>
      <c r="EH435" s="149">
        <f t="shared" si="1083"/>
        <v>0</v>
      </c>
      <c r="EI435" s="149">
        <f t="shared" si="1083"/>
        <v>0</v>
      </c>
      <c r="EJ435" s="149">
        <f t="shared" si="1083"/>
        <v>0</v>
      </c>
      <c r="EK435" s="149">
        <f t="shared" si="1083"/>
        <v>0</v>
      </c>
      <c r="EL435" s="149">
        <f t="shared" si="1083"/>
        <v>0</v>
      </c>
      <c r="EM435" s="149">
        <f t="shared" si="1083"/>
        <v>0</v>
      </c>
      <c r="EN435" s="149">
        <f t="shared" si="1083"/>
        <v>0</v>
      </c>
      <c r="EO435" s="149">
        <f t="shared" ref="EK435:EZ450" si="1097">AND(EO$14&gt;=$E435,EO$14&lt;=$F435)*$H435</f>
        <v>0</v>
      </c>
      <c r="EP435" s="149">
        <f t="shared" si="1097"/>
        <v>0</v>
      </c>
      <c r="EQ435" s="149">
        <f t="shared" si="1097"/>
        <v>0</v>
      </c>
      <c r="ER435" s="149">
        <f t="shared" si="1097"/>
        <v>0</v>
      </c>
      <c r="ES435" s="149">
        <f t="shared" si="1097"/>
        <v>0</v>
      </c>
      <c r="ET435" s="149">
        <f t="shared" si="1097"/>
        <v>0</v>
      </c>
      <c r="EU435" s="149">
        <f t="shared" si="1097"/>
        <v>0</v>
      </c>
      <c r="EV435" s="149">
        <f t="shared" si="1097"/>
        <v>0</v>
      </c>
      <c r="EW435" s="149">
        <f t="shared" si="1097"/>
        <v>0</v>
      </c>
      <c r="EX435" s="149">
        <f t="shared" si="1097"/>
        <v>0</v>
      </c>
      <c r="EY435" s="149">
        <f t="shared" si="1097"/>
        <v>0</v>
      </c>
      <c r="EZ435" s="149">
        <f t="shared" si="1097"/>
        <v>0</v>
      </c>
      <c r="FA435" s="149">
        <f t="shared" si="1084"/>
        <v>0</v>
      </c>
      <c r="FB435" s="149">
        <f t="shared" ref="EW435:FB450" si="1098">AND(FB$14&gt;=$E435,FB$14&lt;=$F435)*$H435</f>
        <v>0</v>
      </c>
    </row>
    <row r="436" spans="3:158" ht="11.25" hidden="1" customHeight="1" x14ac:dyDescent="0.2">
      <c r="C436" s="148">
        <f t="shared" si="1095"/>
        <v>79</v>
      </c>
      <c r="E436" s="198">
        <f t="shared" si="1096"/>
        <v>45777</v>
      </c>
      <c r="F436" s="151">
        <f t="shared" si="1089"/>
        <v>46356</v>
      </c>
      <c r="G436" s="149">
        <v>0</v>
      </c>
      <c r="H436" s="149">
        <f t="shared" si="1090"/>
        <v>0</v>
      </c>
      <c r="Q436" s="149">
        <f t="shared" si="1091"/>
        <v>0</v>
      </c>
      <c r="T436" s="149">
        <f t="shared" si="1094"/>
        <v>0</v>
      </c>
      <c r="U436" s="149">
        <f t="shared" si="1092"/>
        <v>0</v>
      </c>
      <c r="V436" s="149">
        <f t="shared" si="1092"/>
        <v>0</v>
      </c>
      <c r="W436" s="149">
        <f t="shared" si="1092"/>
        <v>0</v>
      </c>
      <c r="X436" s="149">
        <f t="shared" si="1092"/>
        <v>0</v>
      </c>
      <c r="Y436" s="149">
        <f t="shared" si="1092"/>
        <v>0</v>
      </c>
      <c r="Z436" s="149">
        <f t="shared" si="1092"/>
        <v>0</v>
      </c>
      <c r="AA436" s="149">
        <f t="shared" si="1092"/>
        <v>0</v>
      </c>
      <c r="AB436" s="149">
        <f t="shared" si="1092"/>
        <v>0</v>
      </c>
      <c r="AC436" s="149">
        <f t="shared" si="1092"/>
        <v>0</v>
      </c>
      <c r="AD436" s="149">
        <f t="shared" si="1092"/>
        <v>0</v>
      </c>
      <c r="AE436" s="149">
        <f t="shared" si="1092"/>
        <v>0</v>
      </c>
      <c r="AF436" s="149">
        <f t="shared" si="1092"/>
        <v>0</v>
      </c>
      <c r="AG436" s="149">
        <f t="shared" si="1092"/>
        <v>0</v>
      </c>
      <c r="AH436" s="149">
        <f t="shared" si="1092"/>
        <v>0</v>
      </c>
      <c r="AI436" s="149">
        <f t="shared" si="1092"/>
        <v>0</v>
      </c>
      <c r="AJ436" s="149">
        <f t="shared" si="1092"/>
        <v>0</v>
      </c>
      <c r="AK436" s="149">
        <f t="shared" si="1085"/>
        <v>0</v>
      </c>
      <c r="AL436" s="149">
        <f t="shared" si="1085"/>
        <v>0</v>
      </c>
      <c r="AM436" s="149">
        <f t="shared" si="1085"/>
        <v>0</v>
      </c>
      <c r="AN436" s="149">
        <f t="shared" si="1085"/>
        <v>0</v>
      </c>
      <c r="AO436" s="149">
        <f t="shared" si="1085"/>
        <v>0</v>
      </c>
      <c r="AP436" s="149">
        <f t="shared" si="1085"/>
        <v>0</v>
      </c>
      <c r="AQ436" s="149">
        <f t="shared" si="1085"/>
        <v>0</v>
      </c>
      <c r="AR436" s="149">
        <f t="shared" si="1085"/>
        <v>0</v>
      </c>
      <c r="AS436" s="149">
        <f t="shared" si="1085"/>
        <v>0</v>
      </c>
      <c r="AT436" s="149">
        <f t="shared" si="1085"/>
        <v>0</v>
      </c>
      <c r="AU436" s="149">
        <f t="shared" si="1085"/>
        <v>0</v>
      </c>
      <c r="AV436" s="149">
        <f t="shared" si="1085"/>
        <v>0</v>
      </c>
      <c r="AW436" s="149">
        <f t="shared" si="1085"/>
        <v>0</v>
      </c>
      <c r="AX436" s="149">
        <f t="shared" si="1085"/>
        <v>0</v>
      </c>
      <c r="AY436" s="149">
        <f t="shared" si="1085"/>
        <v>0</v>
      </c>
      <c r="AZ436" s="149">
        <f t="shared" si="1093"/>
        <v>0</v>
      </c>
      <c r="BA436" s="149">
        <f t="shared" si="1093"/>
        <v>0</v>
      </c>
      <c r="BB436" s="149">
        <f t="shared" si="1093"/>
        <v>0</v>
      </c>
      <c r="BC436" s="149">
        <f t="shared" si="1093"/>
        <v>0</v>
      </c>
      <c r="BD436" s="149">
        <f t="shared" si="1093"/>
        <v>0</v>
      </c>
      <c r="BE436" s="149">
        <f t="shared" si="1093"/>
        <v>0</v>
      </c>
      <c r="BF436" s="149">
        <f t="shared" si="1093"/>
        <v>0</v>
      </c>
      <c r="BG436" s="149">
        <f t="shared" si="1093"/>
        <v>0</v>
      </c>
      <c r="BH436" s="149">
        <f t="shared" si="1093"/>
        <v>0</v>
      </c>
      <c r="BI436" s="149">
        <f t="shared" si="1093"/>
        <v>0</v>
      </c>
      <c r="BJ436" s="149">
        <f t="shared" si="1093"/>
        <v>0</v>
      </c>
      <c r="BK436" s="149">
        <f t="shared" si="1093"/>
        <v>0</v>
      </c>
      <c r="BL436" s="149">
        <f t="shared" si="1093"/>
        <v>0</v>
      </c>
      <c r="BM436" s="149">
        <f t="shared" si="1093"/>
        <v>0</v>
      </c>
      <c r="BN436" s="149">
        <f t="shared" si="1093"/>
        <v>0</v>
      </c>
      <c r="BO436" s="149">
        <f t="shared" si="1093"/>
        <v>0</v>
      </c>
      <c r="BP436" s="149">
        <f t="shared" si="1086"/>
        <v>0</v>
      </c>
      <c r="BQ436" s="149">
        <f t="shared" si="1086"/>
        <v>0</v>
      </c>
      <c r="BR436" s="149">
        <f t="shared" si="1086"/>
        <v>0</v>
      </c>
      <c r="BS436" s="149">
        <f t="shared" si="1086"/>
        <v>0</v>
      </c>
      <c r="BT436" s="149">
        <f t="shared" si="1086"/>
        <v>0</v>
      </c>
      <c r="BU436" s="149">
        <f t="shared" si="1086"/>
        <v>0</v>
      </c>
      <c r="BV436" s="149">
        <f t="shared" si="1086"/>
        <v>0</v>
      </c>
      <c r="BW436" s="149">
        <f t="shared" si="1086"/>
        <v>0</v>
      </c>
      <c r="BX436" s="149">
        <f t="shared" si="1086"/>
        <v>0</v>
      </c>
      <c r="BY436" s="149">
        <f t="shared" si="1086"/>
        <v>0</v>
      </c>
      <c r="BZ436" s="149">
        <f t="shared" si="1086"/>
        <v>0</v>
      </c>
      <c r="CA436" s="149">
        <f t="shared" si="1086"/>
        <v>0</v>
      </c>
      <c r="CB436" s="149">
        <f t="shared" si="1086"/>
        <v>0</v>
      </c>
      <c r="CC436" s="149">
        <f t="shared" si="1086"/>
        <v>0</v>
      </c>
      <c r="CD436" s="149">
        <f t="shared" si="1086"/>
        <v>0</v>
      </c>
      <c r="CE436" s="149">
        <f t="shared" si="1086"/>
        <v>0</v>
      </c>
      <c r="CF436" s="149">
        <f t="shared" ref="CF436:CU451" si="1099">AND(CF$14&gt;=$E436,CF$14&lt;=$F436)*$H436</f>
        <v>0</v>
      </c>
      <c r="CG436" s="149">
        <f t="shared" si="1099"/>
        <v>0</v>
      </c>
      <c r="CH436" s="149">
        <f t="shared" si="1099"/>
        <v>0</v>
      </c>
      <c r="CI436" s="149">
        <f t="shared" si="1099"/>
        <v>0</v>
      </c>
      <c r="CJ436" s="149">
        <f t="shared" si="1099"/>
        <v>0</v>
      </c>
      <c r="CK436" s="149">
        <f t="shared" si="1099"/>
        <v>0</v>
      </c>
      <c r="CL436" s="149">
        <f t="shared" si="1099"/>
        <v>0</v>
      </c>
      <c r="CM436" s="149">
        <f t="shared" si="1099"/>
        <v>0</v>
      </c>
      <c r="CN436" s="149">
        <f t="shared" si="1099"/>
        <v>0</v>
      </c>
      <c r="CO436" s="149">
        <f t="shared" si="1099"/>
        <v>0</v>
      </c>
      <c r="CP436" s="149">
        <f t="shared" si="1099"/>
        <v>0</v>
      </c>
      <c r="CQ436" s="149">
        <f t="shared" si="1099"/>
        <v>0</v>
      </c>
      <c r="CR436" s="149">
        <f t="shared" si="1099"/>
        <v>0</v>
      </c>
      <c r="CS436" s="149">
        <f t="shared" si="1099"/>
        <v>0</v>
      </c>
      <c r="CT436" s="149">
        <f t="shared" si="1099"/>
        <v>0</v>
      </c>
      <c r="CU436" s="149">
        <f t="shared" si="1087"/>
        <v>0</v>
      </c>
      <c r="CV436" s="149">
        <f t="shared" si="1087"/>
        <v>0</v>
      </c>
      <c r="CW436" s="149">
        <f t="shared" si="1087"/>
        <v>0</v>
      </c>
      <c r="CX436" s="149">
        <f t="shared" si="1087"/>
        <v>0</v>
      </c>
      <c r="CY436" s="149">
        <f t="shared" si="1087"/>
        <v>0</v>
      </c>
      <c r="CZ436" s="149">
        <f t="shared" si="1087"/>
        <v>0</v>
      </c>
      <c r="DA436" s="149">
        <f t="shared" si="1087"/>
        <v>0</v>
      </c>
      <c r="DB436" s="149">
        <f t="shared" si="1087"/>
        <v>0</v>
      </c>
      <c r="DC436" s="149">
        <f t="shared" si="1087"/>
        <v>0</v>
      </c>
      <c r="DD436" s="149">
        <f t="shared" si="1087"/>
        <v>0</v>
      </c>
      <c r="DE436" s="149">
        <f t="shared" si="1087"/>
        <v>0</v>
      </c>
      <c r="DF436" s="149">
        <f t="shared" si="1087"/>
        <v>0</v>
      </c>
      <c r="DG436" s="149">
        <f t="shared" si="1087"/>
        <v>0</v>
      </c>
      <c r="DH436" s="149">
        <f t="shared" si="1087"/>
        <v>0</v>
      </c>
      <c r="DI436" s="149">
        <f t="shared" si="1087"/>
        <v>0</v>
      </c>
      <c r="DJ436" s="149">
        <f t="shared" si="1088"/>
        <v>0</v>
      </c>
      <c r="DK436" s="149">
        <f t="shared" si="1088"/>
        <v>0</v>
      </c>
      <c r="DL436" s="149">
        <f t="shared" si="1088"/>
        <v>0</v>
      </c>
      <c r="DM436" s="149">
        <f t="shared" si="1088"/>
        <v>0</v>
      </c>
      <c r="DN436" s="149">
        <f t="shared" si="1088"/>
        <v>0</v>
      </c>
      <c r="DO436" s="149">
        <f t="shared" si="1088"/>
        <v>0</v>
      </c>
      <c r="DP436" s="149">
        <f t="shared" si="1088"/>
        <v>0</v>
      </c>
      <c r="DQ436" s="149">
        <f t="shared" si="1088"/>
        <v>0</v>
      </c>
      <c r="DR436" s="149">
        <f t="shared" si="1088"/>
        <v>0</v>
      </c>
      <c r="DS436" s="149">
        <f t="shared" si="1088"/>
        <v>0</v>
      </c>
      <c r="DT436" s="149">
        <f t="shared" si="1088"/>
        <v>0</v>
      </c>
      <c r="DU436" s="149">
        <f t="shared" si="1088"/>
        <v>0</v>
      </c>
      <c r="DV436" s="149">
        <f t="shared" si="1088"/>
        <v>0</v>
      </c>
      <c r="DW436" s="149">
        <f t="shared" si="1088"/>
        <v>0</v>
      </c>
      <c r="DX436" s="149">
        <f t="shared" si="1088"/>
        <v>0</v>
      </c>
      <c r="DY436" s="149">
        <f t="shared" ref="DY436:EN451" si="1100">AND(DY$14&gt;=$E436,DY$14&lt;=$F436)*$H436</f>
        <v>0</v>
      </c>
      <c r="DZ436" s="149">
        <f t="shared" si="1100"/>
        <v>0</v>
      </c>
      <c r="EA436" s="149">
        <f t="shared" si="1100"/>
        <v>0</v>
      </c>
      <c r="EB436" s="149">
        <f t="shared" si="1100"/>
        <v>0</v>
      </c>
      <c r="EC436" s="149">
        <f t="shared" si="1100"/>
        <v>0</v>
      </c>
      <c r="ED436" s="149">
        <f t="shared" si="1100"/>
        <v>0</v>
      </c>
      <c r="EE436" s="149">
        <f t="shared" si="1100"/>
        <v>0</v>
      </c>
      <c r="EF436" s="149">
        <f t="shared" si="1100"/>
        <v>0</v>
      </c>
      <c r="EG436" s="149">
        <f t="shared" si="1100"/>
        <v>0</v>
      </c>
      <c r="EH436" s="149">
        <f t="shared" si="1100"/>
        <v>0</v>
      </c>
      <c r="EI436" s="149">
        <f t="shared" si="1100"/>
        <v>0</v>
      </c>
      <c r="EJ436" s="149">
        <f t="shared" si="1100"/>
        <v>0</v>
      </c>
      <c r="EK436" s="149">
        <f t="shared" si="1097"/>
        <v>0</v>
      </c>
      <c r="EL436" s="149">
        <f t="shared" si="1097"/>
        <v>0</v>
      </c>
      <c r="EM436" s="149">
        <f t="shared" si="1097"/>
        <v>0</v>
      </c>
      <c r="EN436" s="149">
        <f t="shared" si="1097"/>
        <v>0</v>
      </c>
      <c r="EO436" s="149">
        <f t="shared" si="1097"/>
        <v>0</v>
      </c>
      <c r="EP436" s="149">
        <f t="shared" si="1097"/>
        <v>0</v>
      </c>
      <c r="EQ436" s="149">
        <f t="shared" si="1097"/>
        <v>0</v>
      </c>
      <c r="ER436" s="149">
        <f t="shared" si="1097"/>
        <v>0</v>
      </c>
      <c r="ES436" s="149">
        <f t="shared" si="1097"/>
        <v>0</v>
      </c>
      <c r="ET436" s="149">
        <f t="shared" si="1097"/>
        <v>0</v>
      </c>
      <c r="EU436" s="149">
        <f t="shared" si="1097"/>
        <v>0</v>
      </c>
      <c r="EV436" s="149">
        <f t="shared" si="1097"/>
        <v>0</v>
      </c>
      <c r="EW436" s="149">
        <f t="shared" si="1098"/>
        <v>0</v>
      </c>
      <c r="EX436" s="149">
        <f t="shared" si="1098"/>
        <v>0</v>
      </c>
      <c r="EY436" s="149">
        <f t="shared" si="1098"/>
        <v>0</v>
      </c>
      <c r="EZ436" s="149">
        <f t="shared" si="1098"/>
        <v>0</v>
      </c>
      <c r="FA436" s="149">
        <f t="shared" si="1098"/>
        <v>0</v>
      </c>
      <c r="FB436" s="149">
        <f t="shared" si="1098"/>
        <v>0</v>
      </c>
    </row>
    <row r="437" spans="3:158" ht="11.25" hidden="1" customHeight="1" x14ac:dyDescent="0.2">
      <c r="C437" s="148">
        <f t="shared" si="1095"/>
        <v>80</v>
      </c>
      <c r="E437" s="198">
        <f t="shared" si="1096"/>
        <v>45808</v>
      </c>
      <c r="F437" s="151">
        <f t="shared" si="1089"/>
        <v>46387</v>
      </c>
      <c r="G437" s="149">
        <v>0</v>
      </c>
      <c r="H437" s="149">
        <f t="shared" si="1090"/>
        <v>0</v>
      </c>
      <c r="Q437" s="149">
        <f t="shared" si="1091"/>
        <v>0</v>
      </c>
      <c r="T437" s="149">
        <f t="shared" si="1094"/>
        <v>0</v>
      </c>
      <c r="U437" s="149">
        <f t="shared" si="1092"/>
        <v>0</v>
      </c>
      <c r="V437" s="149">
        <f t="shared" si="1092"/>
        <v>0</v>
      </c>
      <c r="W437" s="149">
        <f t="shared" si="1092"/>
        <v>0</v>
      </c>
      <c r="X437" s="149">
        <f t="shared" si="1092"/>
        <v>0</v>
      </c>
      <c r="Y437" s="149">
        <f t="shared" si="1092"/>
        <v>0</v>
      </c>
      <c r="Z437" s="149">
        <f t="shared" si="1092"/>
        <v>0</v>
      </c>
      <c r="AA437" s="149">
        <f t="shared" si="1092"/>
        <v>0</v>
      </c>
      <c r="AB437" s="149">
        <f t="shared" si="1092"/>
        <v>0</v>
      </c>
      <c r="AC437" s="149">
        <f t="shared" si="1092"/>
        <v>0</v>
      </c>
      <c r="AD437" s="149">
        <f t="shared" si="1092"/>
        <v>0</v>
      </c>
      <c r="AE437" s="149">
        <f t="shared" si="1092"/>
        <v>0</v>
      </c>
      <c r="AF437" s="149">
        <f t="shared" si="1092"/>
        <v>0</v>
      </c>
      <c r="AG437" s="149">
        <f t="shared" si="1092"/>
        <v>0</v>
      </c>
      <c r="AH437" s="149">
        <f t="shared" si="1092"/>
        <v>0</v>
      </c>
      <c r="AI437" s="149">
        <f t="shared" si="1092"/>
        <v>0</v>
      </c>
      <c r="AJ437" s="149">
        <f t="shared" ref="AJ437:AY452" si="1101">AND(AJ$14&gt;=$E437,AJ$14&lt;=$F437)*$H437</f>
        <v>0</v>
      </c>
      <c r="AK437" s="149">
        <f t="shared" si="1101"/>
        <v>0</v>
      </c>
      <c r="AL437" s="149">
        <f t="shared" si="1101"/>
        <v>0</v>
      </c>
      <c r="AM437" s="149">
        <f t="shared" si="1101"/>
        <v>0</v>
      </c>
      <c r="AN437" s="149">
        <f t="shared" si="1101"/>
        <v>0</v>
      </c>
      <c r="AO437" s="149">
        <f t="shared" si="1101"/>
        <v>0</v>
      </c>
      <c r="AP437" s="149">
        <f t="shared" si="1101"/>
        <v>0</v>
      </c>
      <c r="AQ437" s="149">
        <f t="shared" si="1101"/>
        <v>0</v>
      </c>
      <c r="AR437" s="149">
        <f t="shared" si="1101"/>
        <v>0</v>
      </c>
      <c r="AS437" s="149">
        <f t="shared" si="1101"/>
        <v>0</v>
      </c>
      <c r="AT437" s="149">
        <f t="shared" si="1101"/>
        <v>0</v>
      </c>
      <c r="AU437" s="149">
        <f t="shared" si="1101"/>
        <v>0</v>
      </c>
      <c r="AV437" s="149">
        <f t="shared" si="1101"/>
        <v>0</v>
      </c>
      <c r="AW437" s="149">
        <f t="shared" si="1101"/>
        <v>0</v>
      </c>
      <c r="AX437" s="149">
        <f t="shared" si="1101"/>
        <v>0</v>
      </c>
      <c r="AY437" s="149">
        <f t="shared" si="1101"/>
        <v>0</v>
      </c>
      <c r="AZ437" s="149">
        <f t="shared" si="1093"/>
        <v>0</v>
      </c>
      <c r="BA437" s="149">
        <f t="shared" si="1093"/>
        <v>0</v>
      </c>
      <c r="BB437" s="149">
        <f t="shared" si="1093"/>
        <v>0</v>
      </c>
      <c r="BC437" s="149">
        <f t="shared" si="1093"/>
        <v>0</v>
      </c>
      <c r="BD437" s="149">
        <f t="shared" si="1093"/>
        <v>0</v>
      </c>
      <c r="BE437" s="149">
        <f t="shared" si="1093"/>
        <v>0</v>
      </c>
      <c r="BF437" s="149">
        <f t="shared" si="1093"/>
        <v>0</v>
      </c>
      <c r="BG437" s="149">
        <f t="shared" si="1093"/>
        <v>0</v>
      </c>
      <c r="BH437" s="149">
        <f t="shared" si="1093"/>
        <v>0</v>
      </c>
      <c r="BI437" s="149">
        <f t="shared" si="1093"/>
        <v>0</v>
      </c>
      <c r="BJ437" s="149">
        <f t="shared" si="1093"/>
        <v>0</v>
      </c>
      <c r="BK437" s="149">
        <f t="shared" si="1093"/>
        <v>0</v>
      </c>
      <c r="BL437" s="149">
        <f t="shared" si="1093"/>
        <v>0</v>
      </c>
      <c r="BM437" s="149">
        <f t="shared" si="1093"/>
        <v>0</v>
      </c>
      <c r="BN437" s="149">
        <f t="shared" si="1093"/>
        <v>0</v>
      </c>
      <c r="BO437" s="149">
        <f t="shared" ref="BO437:CD452" si="1102">AND(BO$14&gt;=$E437,BO$14&lt;=$F437)*$H437</f>
        <v>0</v>
      </c>
      <c r="BP437" s="149">
        <f t="shared" si="1102"/>
        <v>0</v>
      </c>
      <c r="BQ437" s="149">
        <f t="shared" si="1102"/>
        <v>0</v>
      </c>
      <c r="BR437" s="149">
        <f t="shared" si="1102"/>
        <v>0</v>
      </c>
      <c r="BS437" s="149">
        <f t="shared" si="1102"/>
        <v>0</v>
      </c>
      <c r="BT437" s="149">
        <f t="shared" si="1102"/>
        <v>0</v>
      </c>
      <c r="BU437" s="149">
        <f t="shared" si="1102"/>
        <v>0</v>
      </c>
      <c r="BV437" s="149">
        <f t="shared" si="1102"/>
        <v>0</v>
      </c>
      <c r="BW437" s="149">
        <f t="shared" si="1102"/>
        <v>0</v>
      </c>
      <c r="BX437" s="149">
        <f t="shared" si="1102"/>
        <v>0</v>
      </c>
      <c r="BY437" s="149">
        <f t="shared" si="1102"/>
        <v>0</v>
      </c>
      <c r="BZ437" s="149">
        <f t="shared" si="1102"/>
        <v>0</v>
      </c>
      <c r="CA437" s="149">
        <f t="shared" si="1102"/>
        <v>0</v>
      </c>
      <c r="CB437" s="149">
        <f t="shared" si="1102"/>
        <v>0</v>
      </c>
      <c r="CC437" s="149">
        <f t="shared" si="1102"/>
        <v>0</v>
      </c>
      <c r="CD437" s="149">
        <f t="shared" si="1102"/>
        <v>0</v>
      </c>
      <c r="CE437" s="149">
        <f t="shared" ref="CE437:CT452" si="1103">AND(CE$14&gt;=$E437,CE$14&lt;=$F437)*$H437</f>
        <v>0</v>
      </c>
      <c r="CF437" s="149">
        <f t="shared" si="1099"/>
        <v>0</v>
      </c>
      <c r="CG437" s="149">
        <f t="shared" si="1099"/>
        <v>0</v>
      </c>
      <c r="CH437" s="149">
        <f t="shared" si="1099"/>
        <v>0</v>
      </c>
      <c r="CI437" s="149">
        <f t="shared" si="1099"/>
        <v>0</v>
      </c>
      <c r="CJ437" s="149">
        <f t="shared" si="1099"/>
        <v>0</v>
      </c>
      <c r="CK437" s="149">
        <f t="shared" si="1099"/>
        <v>0</v>
      </c>
      <c r="CL437" s="149">
        <f t="shared" si="1099"/>
        <v>0</v>
      </c>
      <c r="CM437" s="149">
        <f t="shared" si="1099"/>
        <v>0</v>
      </c>
      <c r="CN437" s="149">
        <f t="shared" si="1099"/>
        <v>0</v>
      </c>
      <c r="CO437" s="149">
        <f t="shared" si="1099"/>
        <v>0</v>
      </c>
      <c r="CP437" s="149">
        <f t="shared" si="1099"/>
        <v>0</v>
      </c>
      <c r="CQ437" s="149">
        <f t="shared" si="1099"/>
        <v>0</v>
      </c>
      <c r="CR437" s="149">
        <f t="shared" si="1099"/>
        <v>0</v>
      </c>
      <c r="CS437" s="149">
        <f t="shared" si="1099"/>
        <v>0</v>
      </c>
      <c r="CT437" s="149">
        <f t="shared" si="1099"/>
        <v>0</v>
      </c>
      <c r="CU437" s="149">
        <f t="shared" si="1099"/>
        <v>0</v>
      </c>
      <c r="CV437" s="149">
        <f t="shared" ref="CV437:DK452" si="1104">AND(CV$14&gt;=$E437,CV$14&lt;=$F437)*$H437</f>
        <v>0</v>
      </c>
      <c r="CW437" s="149">
        <f t="shared" si="1104"/>
        <v>0</v>
      </c>
      <c r="CX437" s="149">
        <f t="shared" si="1104"/>
        <v>0</v>
      </c>
      <c r="CY437" s="149">
        <f t="shared" si="1104"/>
        <v>0</v>
      </c>
      <c r="CZ437" s="149">
        <f t="shared" si="1104"/>
        <v>0</v>
      </c>
      <c r="DA437" s="149">
        <f t="shared" si="1104"/>
        <v>0</v>
      </c>
      <c r="DB437" s="149">
        <f t="shared" si="1104"/>
        <v>0</v>
      </c>
      <c r="DC437" s="149">
        <f t="shared" si="1104"/>
        <v>0</v>
      </c>
      <c r="DD437" s="149">
        <f t="shared" si="1104"/>
        <v>0</v>
      </c>
      <c r="DE437" s="149">
        <f t="shared" si="1104"/>
        <v>0</v>
      </c>
      <c r="DF437" s="149">
        <f t="shared" si="1104"/>
        <v>0</v>
      </c>
      <c r="DG437" s="149">
        <f t="shared" si="1104"/>
        <v>0</v>
      </c>
      <c r="DH437" s="149">
        <f t="shared" si="1104"/>
        <v>0</v>
      </c>
      <c r="DI437" s="149">
        <f t="shared" si="1104"/>
        <v>0</v>
      </c>
      <c r="DJ437" s="149">
        <f t="shared" si="1104"/>
        <v>0</v>
      </c>
      <c r="DK437" s="149">
        <f t="shared" si="1104"/>
        <v>0</v>
      </c>
      <c r="DL437" s="149">
        <f t="shared" ref="DL437:EA452" si="1105">AND(DL$14&gt;=$E437,DL$14&lt;=$F437)*$H437</f>
        <v>0</v>
      </c>
      <c r="DM437" s="149">
        <f t="shared" si="1105"/>
        <v>0</v>
      </c>
      <c r="DN437" s="149">
        <f t="shared" si="1105"/>
        <v>0</v>
      </c>
      <c r="DO437" s="149">
        <f t="shared" si="1105"/>
        <v>0</v>
      </c>
      <c r="DP437" s="149">
        <f t="shared" si="1105"/>
        <v>0</v>
      </c>
      <c r="DQ437" s="149">
        <f t="shared" si="1105"/>
        <v>0</v>
      </c>
      <c r="DR437" s="149">
        <f t="shared" si="1105"/>
        <v>0</v>
      </c>
      <c r="DS437" s="149">
        <f t="shared" si="1105"/>
        <v>0</v>
      </c>
      <c r="DT437" s="149">
        <f t="shared" si="1105"/>
        <v>0</v>
      </c>
      <c r="DU437" s="149">
        <f t="shared" si="1105"/>
        <v>0</v>
      </c>
      <c r="DV437" s="149">
        <f t="shared" si="1105"/>
        <v>0</v>
      </c>
      <c r="DW437" s="149">
        <f t="shared" si="1105"/>
        <v>0</v>
      </c>
      <c r="DX437" s="149">
        <f t="shared" si="1105"/>
        <v>0</v>
      </c>
      <c r="DY437" s="149">
        <f t="shared" si="1105"/>
        <v>0</v>
      </c>
      <c r="DZ437" s="149">
        <f t="shared" si="1100"/>
        <v>0</v>
      </c>
      <c r="EA437" s="149">
        <f t="shared" si="1100"/>
        <v>0</v>
      </c>
      <c r="EB437" s="149">
        <f t="shared" si="1100"/>
        <v>0</v>
      </c>
      <c r="EC437" s="149">
        <f t="shared" si="1100"/>
        <v>0</v>
      </c>
      <c r="ED437" s="149">
        <f t="shared" si="1100"/>
        <v>0</v>
      </c>
      <c r="EE437" s="149">
        <f t="shared" si="1100"/>
        <v>0</v>
      </c>
      <c r="EF437" s="149">
        <f t="shared" si="1100"/>
        <v>0</v>
      </c>
      <c r="EG437" s="149">
        <f t="shared" si="1100"/>
        <v>0</v>
      </c>
      <c r="EH437" s="149">
        <f t="shared" si="1100"/>
        <v>0</v>
      </c>
      <c r="EI437" s="149">
        <f t="shared" si="1100"/>
        <v>0</v>
      </c>
      <c r="EJ437" s="149">
        <f t="shared" si="1100"/>
        <v>0</v>
      </c>
      <c r="EK437" s="149">
        <f t="shared" si="1100"/>
        <v>0</v>
      </c>
      <c r="EL437" s="149">
        <f t="shared" si="1100"/>
        <v>0</v>
      </c>
      <c r="EM437" s="149">
        <f t="shared" si="1100"/>
        <v>0</v>
      </c>
      <c r="EN437" s="149">
        <f t="shared" si="1100"/>
        <v>0</v>
      </c>
      <c r="EO437" s="149">
        <f t="shared" si="1097"/>
        <v>0</v>
      </c>
      <c r="EP437" s="149">
        <f t="shared" si="1097"/>
        <v>0</v>
      </c>
      <c r="EQ437" s="149">
        <f t="shared" si="1097"/>
        <v>0</v>
      </c>
      <c r="ER437" s="149">
        <f t="shared" si="1097"/>
        <v>0</v>
      </c>
      <c r="ES437" s="149">
        <f t="shared" si="1097"/>
        <v>0</v>
      </c>
      <c r="ET437" s="149">
        <f t="shared" si="1097"/>
        <v>0</v>
      </c>
      <c r="EU437" s="149">
        <f t="shared" si="1097"/>
        <v>0</v>
      </c>
      <c r="EV437" s="149">
        <f t="shared" si="1097"/>
        <v>0</v>
      </c>
      <c r="EW437" s="149">
        <f t="shared" si="1098"/>
        <v>0</v>
      </c>
      <c r="EX437" s="149">
        <f t="shared" si="1098"/>
        <v>0</v>
      </c>
      <c r="EY437" s="149">
        <f t="shared" si="1098"/>
        <v>0</v>
      </c>
      <c r="EZ437" s="149">
        <f t="shared" si="1098"/>
        <v>0</v>
      </c>
      <c r="FA437" s="149">
        <f t="shared" si="1098"/>
        <v>0</v>
      </c>
      <c r="FB437" s="149">
        <f t="shared" si="1098"/>
        <v>0</v>
      </c>
    </row>
    <row r="438" spans="3:158" ht="11.25" hidden="1" customHeight="1" x14ac:dyDescent="0.2">
      <c r="C438" s="148">
        <f t="shared" si="1095"/>
        <v>81</v>
      </c>
      <c r="E438" s="198">
        <f t="shared" si="1096"/>
        <v>45838</v>
      </c>
      <c r="F438" s="151">
        <f t="shared" si="1089"/>
        <v>46418</v>
      </c>
      <c r="G438" s="149">
        <v>0</v>
      </c>
      <c r="H438" s="149">
        <f t="shared" si="1090"/>
        <v>0</v>
      </c>
      <c r="Q438" s="149">
        <f t="shared" si="1091"/>
        <v>0</v>
      </c>
      <c r="T438" s="149">
        <f t="shared" si="1094"/>
        <v>0</v>
      </c>
      <c r="U438" s="149">
        <f t="shared" ref="U438:AJ453" si="1106">AND(U$14&gt;=$E438,U$14&lt;=$F438)*$H438</f>
        <v>0</v>
      </c>
      <c r="V438" s="149">
        <f t="shared" si="1106"/>
        <v>0</v>
      </c>
      <c r="W438" s="149">
        <f t="shared" si="1106"/>
        <v>0</v>
      </c>
      <c r="X438" s="149">
        <f t="shared" si="1106"/>
        <v>0</v>
      </c>
      <c r="Y438" s="149">
        <f t="shared" si="1106"/>
        <v>0</v>
      </c>
      <c r="Z438" s="149">
        <f t="shared" si="1106"/>
        <v>0</v>
      </c>
      <c r="AA438" s="149">
        <f t="shared" si="1106"/>
        <v>0</v>
      </c>
      <c r="AB438" s="149">
        <f t="shared" si="1106"/>
        <v>0</v>
      </c>
      <c r="AC438" s="149">
        <f t="shared" si="1106"/>
        <v>0</v>
      </c>
      <c r="AD438" s="149">
        <f t="shared" si="1106"/>
        <v>0</v>
      </c>
      <c r="AE438" s="149">
        <f t="shared" si="1106"/>
        <v>0</v>
      </c>
      <c r="AF438" s="149">
        <f t="shared" si="1106"/>
        <v>0</v>
      </c>
      <c r="AG438" s="149">
        <f t="shared" si="1106"/>
        <v>0</v>
      </c>
      <c r="AH438" s="149">
        <f t="shared" si="1106"/>
        <v>0</v>
      </c>
      <c r="AI438" s="149">
        <f t="shared" si="1106"/>
        <v>0</v>
      </c>
      <c r="AJ438" s="149">
        <f t="shared" si="1106"/>
        <v>0</v>
      </c>
      <c r="AK438" s="149">
        <f t="shared" si="1101"/>
        <v>0</v>
      </c>
      <c r="AL438" s="149">
        <f t="shared" si="1101"/>
        <v>0</v>
      </c>
      <c r="AM438" s="149">
        <f t="shared" si="1101"/>
        <v>0</v>
      </c>
      <c r="AN438" s="149">
        <f t="shared" si="1101"/>
        <v>0</v>
      </c>
      <c r="AO438" s="149">
        <f t="shared" si="1101"/>
        <v>0</v>
      </c>
      <c r="AP438" s="149">
        <f t="shared" si="1101"/>
        <v>0</v>
      </c>
      <c r="AQ438" s="149">
        <f t="shared" si="1101"/>
        <v>0</v>
      </c>
      <c r="AR438" s="149">
        <f t="shared" si="1101"/>
        <v>0</v>
      </c>
      <c r="AS438" s="149">
        <f t="shared" si="1101"/>
        <v>0</v>
      </c>
      <c r="AT438" s="149">
        <f t="shared" si="1101"/>
        <v>0</v>
      </c>
      <c r="AU438" s="149">
        <f t="shared" si="1101"/>
        <v>0</v>
      </c>
      <c r="AV438" s="149">
        <f t="shared" si="1101"/>
        <v>0</v>
      </c>
      <c r="AW438" s="149">
        <f t="shared" si="1101"/>
        <v>0</v>
      </c>
      <c r="AX438" s="149">
        <f t="shared" si="1101"/>
        <v>0</v>
      </c>
      <c r="AY438" s="149">
        <f t="shared" si="1101"/>
        <v>0</v>
      </c>
      <c r="AZ438" s="149">
        <f t="shared" ref="AZ438:BO453" si="1107">AND(AZ$14&gt;=$E438,AZ$14&lt;=$F438)*$H438</f>
        <v>0</v>
      </c>
      <c r="BA438" s="149">
        <f t="shared" si="1107"/>
        <v>0</v>
      </c>
      <c r="BB438" s="149">
        <f t="shared" si="1107"/>
        <v>0</v>
      </c>
      <c r="BC438" s="149">
        <f t="shared" si="1107"/>
        <v>0</v>
      </c>
      <c r="BD438" s="149">
        <f t="shared" si="1107"/>
        <v>0</v>
      </c>
      <c r="BE438" s="149">
        <f t="shared" si="1107"/>
        <v>0</v>
      </c>
      <c r="BF438" s="149">
        <f t="shared" si="1107"/>
        <v>0</v>
      </c>
      <c r="BG438" s="149">
        <f t="shared" si="1107"/>
        <v>0</v>
      </c>
      <c r="BH438" s="149">
        <f t="shared" si="1107"/>
        <v>0</v>
      </c>
      <c r="BI438" s="149">
        <f t="shared" si="1107"/>
        <v>0</v>
      </c>
      <c r="BJ438" s="149">
        <f t="shared" si="1107"/>
        <v>0</v>
      </c>
      <c r="BK438" s="149">
        <f t="shared" si="1107"/>
        <v>0</v>
      </c>
      <c r="BL438" s="149">
        <f t="shared" si="1107"/>
        <v>0</v>
      </c>
      <c r="BM438" s="149">
        <f t="shared" si="1107"/>
        <v>0</v>
      </c>
      <c r="BN438" s="149">
        <f t="shared" si="1107"/>
        <v>0</v>
      </c>
      <c r="BO438" s="149">
        <f t="shared" si="1107"/>
        <v>0</v>
      </c>
      <c r="BP438" s="149">
        <f t="shared" si="1102"/>
        <v>0</v>
      </c>
      <c r="BQ438" s="149">
        <f t="shared" si="1102"/>
        <v>0</v>
      </c>
      <c r="BR438" s="149">
        <f t="shared" si="1102"/>
        <v>0</v>
      </c>
      <c r="BS438" s="149">
        <f t="shared" si="1102"/>
        <v>0</v>
      </c>
      <c r="BT438" s="149">
        <f t="shared" si="1102"/>
        <v>0</v>
      </c>
      <c r="BU438" s="149">
        <f t="shared" si="1102"/>
        <v>0</v>
      </c>
      <c r="BV438" s="149">
        <f t="shared" si="1102"/>
        <v>0</v>
      </c>
      <c r="BW438" s="149">
        <f t="shared" si="1102"/>
        <v>0</v>
      </c>
      <c r="BX438" s="149">
        <f t="shared" si="1102"/>
        <v>0</v>
      </c>
      <c r="BY438" s="149">
        <f t="shared" si="1102"/>
        <v>0</v>
      </c>
      <c r="BZ438" s="149">
        <f t="shared" si="1102"/>
        <v>0</v>
      </c>
      <c r="CA438" s="149">
        <f t="shared" si="1102"/>
        <v>0</v>
      </c>
      <c r="CB438" s="149">
        <f t="shared" si="1102"/>
        <v>0</v>
      </c>
      <c r="CC438" s="149">
        <f t="shared" si="1102"/>
        <v>0</v>
      </c>
      <c r="CD438" s="149">
        <f t="shared" si="1102"/>
        <v>0</v>
      </c>
      <c r="CE438" s="149">
        <f t="shared" si="1103"/>
        <v>0</v>
      </c>
      <c r="CF438" s="149">
        <f t="shared" si="1103"/>
        <v>0</v>
      </c>
      <c r="CG438" s="149">
        <f t="shared" si="1103"/>
        <v>0</v>
      </c>
      <c r="CH438" s="149">
        <f t="shared" si="1103"/>
        <v>0</v>
      </c>
      <c r="CI438" s="149">
        <f t="shared" si="1103"/>
        <v>0</v>
      </c>
      <c r="CJ438" s="149">
        <f t="shared" si="1103"/>
        <v>0</v>
      </c>
      <c r="CK438" s="149">
        <f t="shared" si="1103"/>
        <v>0</v>
      </c>
      <c r="CL438" s="149">
        <f t="shared" si="1103"/>
        <v>0</v>
      </c>
      <c r="CM438" s="149">
        <f t="shared" si="1099"/>
        <v>0</v>
      </c>
      <c r="CN438" s="149">
        <f t="shared" si="1099"/>
        <v>0</v>
      </c>
      <c r="CO438" s="149">
        <f t="shared" si="1099"/>
        <v>0</v>
      </c>
      <c r="CP438" s="149">
        <f t="shared" si="1099"/>
        <v>0</v>
      </c>
      <c r="CQ438" s="149">
        <f t="shared" si="1099"/>
        <v>0</v>
      </c>
      <c r="CR438" s="149">
        <f t="shared" si="1099"/>
        <v>0</v>
      </c>
      <c r="CS438" s="149">
        <f t="shared" si="1099"/>
        <v>0</v>
      </c>
      <c r="CT438" s="149">
        <f t="shared" si="1099"/>
        <v>0</v>
      </c>
      <c r="CU438" s="149">
        <f t="shared" si="1099"/>
        <v>0</v>
      </c>
      <c r="CV438" s="149">
        <f t="shared" si="1104"/>
        <v>0</v>
      </c>
      <c r="CW438" s="149">
        <f t="shared" si="1104"/>
        <v>0</v>
      </c>
      <c r="CX438" s="149">
        <f t="shared" si="1104"/>
        <v>0</v>
      </c>
      <c r="CY438" s="149">
        <f t="shared" si="1104"/>
        <v>0</v>
      </c>
      <c r="CZ438" s="149">
        <f t="shared" si="1104"/>
        <v>0</v>
      </c>
      <c r="DA438" s="149">
        <f t="shared" si="1104"/>
        <v>0</v>
      </c>
      <c r="DB438" s="149">
        <f t="shared" si="1104"/>
        <v>0</v>
      </c>
      <c r="DC438" s="149">
        <f t="shared" si="1104"/>
        <v>0</v>
      </c>
      <c r="DD438" s="149">
        <f t="shared" si="1104"/>
        <v>0</v>
      </c>
      <c r="DE438" s="149">
        <f t="shared" si="1104"/>
        <v>0</v>
      </c>
      <c r="DF438" s="149">
        <f t="shared" si="1104"/>
        <v>0</v>
      </c>
      <c r="DG438" s="149">
        <f t="shared" si="1104"/>
        <v>0</v>
      </c>
      <c r="DH438" s="149">
        <f t="shared" si="1104"/>
        <v>0</v>
      </c>
      <c r="DI438" s="149">
        <f t="shared" si="1104"/>
        <v>0</v>
      </c>
      <c r="DJ438" s="149">
        <f t="shared" si="1104"/>
        <v>0</v>
      </c>
      <c r="DK438" s="149">
        <f t="shared" si="1104"/>
        <v>0</v>
      </c>
      <c r="DL438" s="149">
        <f t="shared" si="1105"/>
        <v>0</v>
      </c>
      <c r="DM438" s="149">
        <f t="shared" si="1105"/>
        <v>0</v>
      </c>
      <c r="DN438" s="149">
        <f t="shared" si="1105"/>
        <v>0</v>
      </c>
      <c r="DO438" s="149">
        <f t="shared" si="1105"/>
        <v>0</v>
      </c>
      <c r="DP438" s="149">
        <f t="shared" si="1105"/>
        <v>0</v>
      </c>
      <c r="DQ438" s="149">
        <f t="shared" si="1105"/>
        <v>0</v>
      </c>
      <c r="DR438" s="149">
        <f t="shared" si="1105"/>
        <v>0</v>
      </c>
      <c r="DS438" s="149">
        <f t="shared" si="1105"/>
        <v>0</v>
      </c>
      <c r="DT438" s="149">
        <f t="shared" si="1105"/>
        <v>0</v>
      </c>
      <c r="DU438" s="149">
        <f t="shared" si="1105"/>
        <v>0</v>
      </c>
      <c r="DV438" s="149">
        <f t="shared" si="1105"/>
        <v>0</v>
      </c>
      <c r="DW438" s="149">
        <f t="shared" si="1105"/>
        <v>0</v>
      </c>
      <c r="DX438" s="149">
        <f t="shared" si="1105"/>
        <v>0</v>
      </c>
      <c r="DY438" s="149">
        <f t="shared" si="1105"/>
        <v>0</v>
      </c>
      <c r="DZ438" s="149">
        <f t="shared" si="1105"/>
        <v>0</v>
      </c>
      <c r="EA438" s="149">
        <f t="shared" si="1100"/>
        <v>0</v>
      </c>
      <c r="EB438" s="149">
        <f t="shared" si="1100"/>
        <v>0</v>
      </c>
      <c r="EC438" s="149">
        <f t="shared" si="1100"/>
        <v>0</v>
      </c>
      <c r="ED438" s="149">
        <f t="shared" si="1100"/>
        <v>0</v>
      </c>
      <c r="EE438" s="149">
        <f t="shared" si="1100"/>
        <v>0</v>
      </c>
      <c r="EF438" s="149">
        <f t="shared" si="1100"/>
        <v>0</v>
      </c>
      <c r="EG438" s="149">
        <f t="shared" si="1100"/>
        <v>0</v>
      </c>
      <c r="EH438" s="149">
        <f t="shared" si="1100"/>
        <v>0</v>
      </c>
      <c r="EI438" s="149">
        <f t="shared" si="1100"/>
        <v>0</v>
      </c>
      <c r="EJ438" s="149">
        <f t="shared" si="1100"/>
        <v>0</v>
      </c>
      <c r="EK438" s="149">
        <f t="shared" si="1100"/>
        <v>0</v>
      </c>
      <c r="EL438" s="149">
        <f t="shared" si="1100"/>
        <v>0</v>
      </c>
      <c r="EM438" s="149">
        <f t="shared" si="1100"/>
        <v>0</v>
      </c>
      <c r="EN438" s="149">
        <f t="shared" si="1100"/>
        <v>0</v>
      </c>
      <c r="EO438" s="149">
        <f t="shared" si="1097"/>
        <v>0</v>
      </c>
      <c r="EP438" s="149">
        <f t="shared" si="1097"/>
        <v>0</v>
      </c>
      <c r="EQ438" s="149">
        <f t="shared" si="1097"/>
        <v>0</v>
      </c>
      <c r="ER438" s="149">
        <f t="shared" si="1097"/>
        <v>0</v>
      </c>
      <c r="ES438" s="149">
        <f t="shared" si="1097"/>
        <v>0</v>
      </c>
      <c r="ET438" s="149">
        <f t="shared" si="1097"/>
        <v>0</v>
      </c>
      <c r="EU438" s="149">
        <f t="shared" si="1097"/>
        <v>0</v>
      </c>
      <c r="EV438" s="149">
        <f t="shared" si="1097"/>
        <v>0</v>
      </c>
      <c r="EW438" s="149">
        <f t="shared" si="1098"/>
        <v>0</v>
      </c>
      <c r="EX438" s="149">
        <f t="shared" si="1098"/>
        <v>0</v>
      </c>
      <c r="EY438" s="149">
        <f t="shared" si="1098"/>
        <v>0</v>
      </c>
      <c r="EZ438" s="149">
        <f t="shared" si="1098"/>
        <v>0</v>
      </c>
      <c r="FA438" s="149">
        <f t="shared" si="1098"/>
        <v>0</v>
      </c>
      <c r="FB438" s="149">
        <f t="shared" si="1098"/>
        <v>0</v>
      </c>
    </row>
    <row r="439" spans="3:158" ht="11.25" hidden="1" customHeight="1" x14ac:dyDescent="0.2">
      <c r="C439" s="148">
        <f t="shared" si="1095"/>
        <v>82</v>
      </c>
      <c r="E439" s="198">
        <f t="shared" si="1096"/>
        <v>45869</v>
      </c>
      <c r="F439" s="151">
        <f t="shared" si="1089"/>
        <v>46446</v>
      </c>
      <c r="G439" s="149">
        <v>0</v>
      </c>
      <c r="H439" s="149">
        <f t="shared" si="1090"/>
        <v>0</v>
      </c>
      <c r="Q439" s="149">
        <f t="shared" si="1091"/>
        <v>0</v>
      </c>
      <c r="T439" s="149">
        <f t="shared" si="1094"/>
        <v>0</v>
      </c>
      <c r="U439" s="149">
        <f t="shared" si="1106"/>
        <v>0</v>
      </c>
      <c r="V439" s="149">
        <f t="shared" si="1106"/>
        <v>0</v>
      </c>
      <c r="W439" s="149">
        <f t="shared" si="1106"/>
        <v>0</v>
      </c>
      <c r="X439" s="149">
        <f t="shared" si="1106"/>
        <v>0</v>
      </c>
      <c r="Y439" s="149">
        <f t="shared" si="1106"/>
        <v>0</v>
      </c>
      <c r="Z439" s="149">
        <f t="shared" si="1106"/>
        <v>0</v>
      </c>
      <c r="AA439" s="149">
        <f t="shared" si="1106"/>
        <v>0</v>
      </c>
      <c r="AB439" s="149">
        <f t="shared" si="1106"/>
        <v>0</v>
      </c>
      <c r="AC439" s="149">
        <f t="shared" si="1106"/>
        <v>0</v>
      </c>
      <c r="AD439" s="149">
        <f t="shared" si="1106"/>
        <v>0</v>
      </c>
      <c r="AE439" s="149">
        <f t="shared" si="1106"/>
        <v>0</v>
      </c>
      <c r="AF439" s="149">
        <f t="shared" si="1106"/>
        <v>0</v>
      </c>
      <c r="AG439" s="149">
        <f t="shared" si="1106"/>
        <v>0</v>
      </c>
      <c r="AH439" s="149">
        <f t="shared" si="1106"/>
        <v>0</v>
      </c>
      <c r="AI439" s="149">
        <f t="shared" si="1106"/>
        <v>0</v>
      </c>
      <c r="AJ439" s="149">
        <f t="shared" si="1106"/>
        <v>0</v>
      </c>
      <c r="AK439" s="149">
        <f t="shared" si="1101"/>
        <v>0</v>
      </c>
      <c r="AL439" s="149">
        <f t="shared" si="1101"/>
        <v>0</v>
      </c>
      <c r="AM439" s="149">
        <f t="shared" si="1101"/>
        <v>0</v>
      </c>
      <c r="AN439" s="149">
        <f t="shared" si="1101"/>
        <v>0</v>
      </c>
      <c r="AO439" s="149">
        <f t="shared" si="1101"/>
        <v>0</v>
      </c>
      <c r="AP439" s="149">
        <f t="shared" si="1101"/>
        <v>0</v>
      </c>
      <c r="AQ439" s="149">
        <f t="shared" si="1101"/>
        <v>0</v>
      </c>
      <c r="AR439" s="149">
        <f t="shared" si="1101"/>
        <v>0</v>
      </c>
      <c r="AS439" s="149">
        <f t="shared" si="1101"/>
        <v>0</v>
      </c>
      <c r="AT439" s="149">
        <f t="shared" si="1101"/>
        <v>0</v>
      </c>
      <c r="AU439" s="149">
        <f t="shared" si="1101"/>
        <v>0</v>
      </c>
      <c r="AV439" s="149">
        <f t="shared" si="1101"/>
        <v>0</v>
      </c>
      <c r="AW439" s="149">
        <f t="shared" si="1101"/>
        <v>0</v>
      </c>
      <c r="AX439" s="149">
        <f t="shared" si="1101"/>
        <v>0</v>
      </c>
      <c r="AY439" s="149">
        <f t="shared" si="1101"/>
        <v>0</v>
      </c>
      <c r="AZ439" s="149">
        <f t="shared" si="1107"/>
        <v>0</v>
      </c>
      <c r="BA439" s="149">
        <f t="shared" si="1107"/>
        <v>0</v>
      </c>
      <c r="BB439" s="149">
        <f t="shared" si="1107"/>
        <v>0</v>
      </c>
      <c r="BC439" s="149">
        <f t="shared" si="1107"/>
        <v>0</v>
      </c>
      <c r="BD439" s="149">
        <f t="shared" si="1107"/>
        <v>0</v>
      </c>
      <c r="BE439" s="149">
        <f t="shared" si="1107"/>
        <v>0</v>
      </c>
      <c r="BF439" s="149">
        <f t="shared" si="1107"/>
        <v>0</v>
      </c>
      <c r="BG439" s="149">
        <f t="shared" si="1107"/>
        <v>0</v>
      </c>
      <c r="BH439" s="149">
        <f t="shared" si="1107"/>
        <v>0</v>
      </c>
      <c r="BI439" s="149">
        <f t="shared" si="1107"/>
        <v>0</v>
      </c>
      <c r="BJ439" s="149">
        <f t="shared" si="1107"/>
        <v>0</v>
      </c>
      <c r="BK439" s="149">
        <f t="shared" si="1107"/>
        <v>0</v>
      </c>
      <c r="BL439" s="149">
        <f t="shared" si="1107"/>
        <v>0</v>
      </c>
      <c r="BM439" s="149">
        <f t="shared" si="1107"/>
        <v>0</v>
      </c>
      <c r="BN439" s="149">
        <f t="shared" si="1107"/>
        <v>0</v>
      </c>
      <c r="BO439" s="149">
        <f t="shared" si="1107"/>
        <v>0</v>
      </c>
      <c r="BP439" s="149">
        <f t="shared" si="1102"/>
        <v>0</v>
      </c>
      <c r="BQ439" s="149">
        <f t="shared" si="1102"/>
        <v>0</v>
      </c>
      <c r="BR439" s="149">
        <f t="shared" si="1102"/>
        <v>0</v>
      </c>
      <c r="BS439" s="149">
        <f t="shared" si="1102"/>
        <v>0</v>
      </c>
      <c r="BT439" s="149">
        <f t="shared" si="1102"/>
        <v>0</v>
      </c>
      <c r="BU439" s="149">
        <f t="shared" si="1102"/>
        <v>0</v>
      </c>
      <c r="BV439" s="149">
        <f t="shared" si="1102"/>
        <v>0</v>
      </c>
      <c r="BW439" s="149">
        <f t="shared" si="1102"/>
        <v>0</v>
      </c>
      <c r="BX439" s="149">
        <f t="shared" si="1102"/>
        <v>0</v>
      </c>
      <c r="BY439" s="149">
        <f t="shared" si="1102"/>
        <v>0</v>
      </c>
      <c r="BZ439" s="149">
        <f t="shared" si="1102"/>
        <v>0</v>
      </c>
      <c r="CA439" s="149">
        <f t="shared" si="1102"/>
        <v>0</v>
      </c>
      <c r="CB439" s="149">
        <f t="shared" si="1102"/>
        <v>0</v>
      </c>
      <c r="CC439" s="149">
        <f t="shared" si="1102"/>
        <v>0</v>
      </c>
      <c r="CD439" s="149">
        <f t="shared" si="1102"/>
        <v>0</v>
      </c>
      <c r="CE439" s="149">
        <f t="shared" si="1103"/>
        <v>0</v>
      </c>
      <c r="CF439" s="149">
        <f t="shared" si="1103"/>
        <v>0</v>
      </c>
      <c r="CG439" s="149">
        <f t="shared" si="1103"/>
        <v>0</v>
      </c>
      <c r="CH439" s="149">
        <f t="shared" si="1103"/>
        <v>0</v>
      </c>
      <c r="CI439" s="149">
        <f t="shared" si="1103"/>
        <v>0</v>
      </c>
      <c r="CJ439" s="149">
        <f t="shared" si="1103"/>
        <v>0</v>
      </c>
      <c r="CK439" s="149">
        <f t="shared" si="1103"/>
        <v>0</v>
      </c>
      <c r="CL439" s="149">
        <f t="shared" si="1103"/>
        <v>0</v>
      </c>
      <c r="CM439" s="149">
        <f t="shared" si="1099"/>
        <v>0</v>
      </c>
      <c r="CN439" s="149">
        <f t="shared" si="1099"/>
        <v>0</v>
      </c>
      <c r="CO439" s="149">
        <f t="shared" si="1099"/>
        <v>0</v>
      </c>
      <c r="CP439" s="149">
        <f t="shared" si="1099"/>
        <v>0</v>
      </c>
      <c r="CQ439" s="149">
        <f t="shared" si="1099"/>
        <v>0</v>
      </c>
      <c r="CR439" s="149">
        <f t="shared" si="1099"/>
        <v>0</v>
      </c>
      <c r="CS439" s="149">
        <f t="shared" si="1099"/>
        <v>0</v>
      </c>
      <c r="CT439" s="149">
        <f t="shared" si="1099"/>
        <v>0</v>
      </c>
      <c r="CU439" s="149">
        <f t="shared" si="1099"/>
        <v>0</v>
      </c>
      <c r="CV439" s="149">
        <f t="shared" si="1104"/>
        <v>0</v>
      </c>
      <c r="CW439" s="149">
        <f t="shared" si="1104"/>
        <v>0</v>
      </c>
      <c r="CX439" s="149">
        <f t="shared" si="1104"/>
        <v>0</v>
      </c>
      <c r="CY439" s="149">
        <f t="shared" si="1104"/>
        <v>0</v>
      </c>
      <c r="CZ439" s="149">
        <f t="shared" si="1104"/>
        <v>0</v>
      </c>
      <c r="DA439" s="149">
        <f t="shared" si="1104"/>
        <v>0</v>
      </c>
      <c r="DB439" s="149">
        <f t="shared" si="1104"/>
        <v>0</v>
      </c>
      <c r="DC439" s="149">
        <f t="shared" si="1104"/>
        <v>0</v>
      </c>
      <c r="DD439" s="149">
        <f t="shared" si="1104"/>
        <v>0</v>
      </c>
      <c r="DE439" s="149">
        <f t="shared" si="1104"/>
        <v>0</v>
      </c>
      <c r="DF439" s="149">
        <f t="shared" si="1104"/>
        <v>0</v>
      </c>
      <c r="DG439" s="149">
        <f t="shared" si="1104"/>
        <v>0</v>
      </c>
      <c r="DH439" s="149">
        <f t="shared" si="1104"/>
        <v>0</v>
      </c>
      <c r="DI439" s="149">
        <f t="shared" si="1104"/>
        <v>0</v>
      </c>
      <c r="DJ439" s="149">
        <f t="shared" si="1104"/>
        <v>0</v>
      </c>
      <c r="DK439" s="149">
        <f t="shared" si="1104"/>
        <v>0</v>
      </c>
      <c r="DL439" s="149">
        <f t="shared" si="1105"/>
        <v>0</v>
      </c>
      <c r="DM439" s="149">
        <f t="shared" si="1105"/>
        <v>0</v>
      </c>
      <c r="DN439" s="149">
        <f t="shared" si="1105"/>
        <v>0</v>
      </c>
      <c r="DO439" s="149">
        <f t="shared" si="1105"/>
        <v>0</v>
      </c>
      <c r="DP439" s="149">
        <f t="shared" si="1105"/>
        <v>0</v>
      </c>
      <c r="DQ439" s="149">
        <f t="shared" si="1105"/>
        <v>0</v>
      </c>
      <c r="DR439" s="149">
        <f t="shared" si="1105"/>
        <v>0</v>
      </c>
      <c r="DS439" s="149">
        <f t="shared" si="1105"/>
        <v>0</v>
      </c>
      <c r="DT439" s="149">
        <f t="shared" si="1105"/>
        <v>0</v>
      </c>
      <c r="DU439" s="149">
        <f t="shared" si="1105"/>
        <v>0</v>
      </c>
      <c r="DV439" s="149">
        <f t="shared" si="1105"/>
        <v>0</v>
      </c>
      <c r="DW439" s="149">
        <f t="shared" si="1105"/>
        <v>0</v>
      </c>
      <c r="DX439" s="149">
        <f t="shared" si="1105"/>
        <v>0</v>
      </c>
      <c r="DY439" s="149">
        <f t="shared" si="1105"/>
        <v>0</v>
      </c>
      <c r="DZ439" s="149">
        <f t="shared" si="1105"/>
        <v>0</v>
      </c>
      <c r="EA439" s="149">
        <f t="shared" si="1100"/>
        <v>0</v>
      </c>
      <c r="EB439" s="149">
        <f t="shared" si="1100"/>
        <v>0</v>
      </c>
      <c r="EC439" s="149">
        <f t="shared" si="1100"/>
        <v>0</v>
      </c>
      <c r="ED439" s="149">
        <f t="shared" si="1100"/>
        <v>0</v>
      </c>
      <c r="EE439" s="149">
        <f t="shared" si="1100"/>
        <v>0</v>
      </c>
      <c r="EF439" s="149">
        <f t="shared" si="1100"/>
        <v>0</v>
      </c>
      <c r="EG439" s="149">
        <f t="shared" si="1100"/>
        <v>0</v>
      </c>
      <c r="EH439" s="149">
        <f t="shared" si="1100"/>
        <v>0</v>
      </c>
      <c r="EI439" s="149">
        <f t="shared" si="1100"/>
        <v>0</v>
      </c>
      <c r="EJ439" s="149">
        <f t="shared" si="1100"/>
        <v>0</v>
      </c>
      <c r="EK439" s="149">
        <f t="shared" si="1100"/>
        <v>0</v>
      </c>
      <c r="EL439" s="149">
        <f t="shared" si="1100"/>
        <v>0</v>
      </c>
      <c r="EM439" s="149">
        <f t="shared" si="1100"/>
        <v>0</v>
      </c>
      <c r="EN439" s="149">
        <f t="shared" si="1100"/>
        <v>0</v>
      </c>
      <c r="EO439" s="149">
        <f t="shared" si="1097"/>
        <v>0</v>
      </c>
      <c r="EP439" s="149">
        <f t="shared" si="1097"/>
        <v>0</v>
      </c>
      <c r="EQ439" s="149">
        <f t="shared" si="1097"/>
        <v>0</v>
      </c>
      <c r="ER439" s="149">
        <f t="shared" si="1097"/>
        <v>0</v>
      </c>
      <c r="ES439" s="149">
        <f t="shared" si="1097"/>
        <v>0</v>
      </c>
      <c r="ET439" s="149">
        <f t="shared" si="1097"/>
        <v>0</v>
      </c>
      <c r="EU439" s="149">
        <f t="shared" si="1097"/>
        <v>0</v>
      </c>
      <c r="EV439" s="149">
        <f t="shared" si="1097"/>
        <v>0</v>
      </c>
      <c r="EW439" s="149">
        <f t="shared" si="1098"/>
        <v>0</v>
      </c>
      <c r="EX439" s="149">
        <f t="shared" si="1098"/>
        <v>0</v>
      </c>
      <c r="EY439" s="149">
        <f t="shared" si="1098"/>
        <v>0</v>
      </c>
      <c r="EZ439" s="149">
        <f t="shared" si="1098"/>
        <v>0</v>
      </c>
      <c r="FA439" s="149">
        <f t="shared" si="1098"/>
        <v>0</v>
      </c>
      <c r="FB439" s="149">
        <f t="shared" si="1098"/>
        <v>0</v>
      </c>
    </row>
    <row r="440" spans="3:158" ht="11.25" hidden="1" customHeight="1" x14ac:dyDescent="0.2">
      <c r="C440" s="148">
        <f t="shared" si="1095"/>
        <v>83</v>
      </c>
      <c r="E440" s="198">
        <f t="shared" si="1096"/>
        <v>45900</v>
      </c>
      <c r="F440" s="151">
        <f t="shared" si="1089"/>
        <v>46477</v>
      </c>
      <c r="G440" s="149">
        <v>0</v>
      </c>
      <c r="H440" s="149">
        <f t="shared" si="1090"/>
        <v>0</v>
      </c>
      <c r="Q440" s="149">
        <f t="shared" si="1091"/>
        <v>0</v>
      </c>
      <c r="T440" s="149">
        <f t="shared" si="1094"/>
        <v>0</v>
      </c>
      <c r="U440" s="149">
        <f t="shared" si="1106"/>
        <v>0</v>
      </c>
      <c r="V440" s="149">
        <f t="shared" si="1106"/>
        <v>0</v>
      </c>
      <c r="W440" s="149">
        <f t="shared" si="1106"/>
        <v>0</v>
      </c>
      <c r="X440" s="149">
        <f t="shared" si="1106"/>
        <v>0</v>
      </c>
      <c r="Y440" s="149">
        <f t="shared" si="1106"/>
        <v>0</v>
      </c>
      <c r="Z440" s="149">
        <f t="shared" si="1106"/>
        <v>0</v>
      </c>
      <c r="AA440" s="149">
        <f t="shared" si="1106"/>
        <v>0</v>
      </c>
      <c r="AB440" s="149">
        <f t="shared" si="1106"/>
        <v>0</v>
      </c>
      <c r="AC440" s="149">
        <f t="shared" si="1106"/>
        <v>0</v>
      </c>
      <c r="AD440" s="149">
        <f t="shared" si="1106"/>
        <v>0</v>
      </c>
      <c r="AE440" s="149">
        <f t="shared" si="1106"/>
        <v>0</v>
      </c>
      <c r="AF440" s="149">
        <f t="shared" si="1106"/>
        <v>0</v>
      </c>
      <c r="AG440" s="149">
        <f t="shared" si="1106"/>
        <v>0</v>
      </c>
      <c r="AH440" s="149">
        <f t="shared" si="1106"/>
        <v>0</v>
      </c>
      <c r="AI440" s="149">
        <f t="shared" si="1106"/>
        <v>0</v>
      </c>
      <c r="AJ440" s="149">
        <f t="shared" si="1106"/>
        <v>0</v>
      </c>
      <c r="AK440" s="149">
        <f t="shared" si="1101"/>
        <v>0</v>
      </c>
      <c r="AL440" s="149">
        <f t="shared" si="1101"/>
        <v>0</v>
      </c>
      <c r="AM440" s="149">
        <f t="shared" si="1101"/>
        <v>0</v>
      </c>
      <c r="AN440" s="149">
        <f t="shared" si="1101"/>
        <v>0</v>
      </c>
      <c r="AO440" s="149">
        <f t="shared" si="1101"/>
        <v>0</v>
      </c>
      <c r="AP440" s="149">
        <f t="shared" si="1101"/>
        <v>0</v>
      </c>
      <c r="AQ440" s="149">
        <f t="shared" si="1101"/>
        <v>0</v>
      </c>
      <c r="AR440" s="149">
        <f t="shared" si="1101"/>
        <v>0</v>
      </c>
      <c r="AS440" s="149">
        <f t="shared" si="1101"/>
        <v>0</v>
      </c>
      <c r="AT440" s="149">
        <f t="shared" si="1101"/>
        <v>0</v>
      </c>
      <c r="AU440" s="149">
        <f t="shared" si="1101"/>
        <v>0</v>
      </c>
      <c r="AV440" s="149">
        <f t="shared" si="1101"/>
        <v>0</v>
      </c>
      <c r="AW440" s="149">
        <f t="shared" si="1101"/>
        <v>0</v>
      </c>
      <c r="AX440" s="149">
        <f t="shared" si="1101"/>
        <v>0</v>
      </c>
      <c r="AY440" s="149">
        <f t="shared" si="1101"/>
        <v>0</v>
      </c>
      <c r="AZ440" s="149">
        <f t="shared" si="1107"/>
        <v>0</v>
      </c>
      <c r="BA440" s="149">
        <f t="shared" si="1107"/>
        <v>0</v>
      </c>
      <c r="BB440" s="149">
        <f t="shared" si="1107"/>
        <v>0</v>
      </c>
      <c r="BC440" s="149">
        <f t="shared" si="1107"/>
        <v>0</v>
      </c>
      <c r="BD440" s="149">
        <f t="shared" si="1107"/>
        <v>0</v>
      </c>
      <c r="BE440" s="149">
        <f t="shared" si="1107"/>
        <v>0</v>
      </c>
      <c r="BF440" s="149">
        <f t="shared" si="1107"/>
        <v>0</v>
      </c>
      <c r="BG440" s="149">
        <f t="shared" si="1107"/>
        <v>0</v>
      </c>
      <c r="BH440" s="149">
        <f t="shared" si="1107"/>
        <v>0</v>
      </c>
      <c r="BI440" s="149">
        <f t="shared" si="1107"/>
        <v>0</v>
      </c>
      <c r="BJ440" s="149">
        <f t="shared" si="1107"/>
        <v>0</v>
      </c>
      <c r="BK440" s="149">
        <f t="shared" si="1107"/>
        <v>0</v>
      </c>
      <c r="BL440" s="149">
        <f t="shared" si="1107"/>
        <v>0</v>
      </c>
      <c r="BM440" s="149">
        <f t="shared" si="1107"/>
        <v>0</v>
      </c>
      <c r="BN440" s="149">
        <f t="shared" si="1107"/>
        <v>0</v>
      </c>
      <c r="BO440" s="149">
        <f t="shared" si="1107"/>
        <v>0</v>
      </c>
      <c r="BP440" s="149">
        <f t="shared" si="1102"/>
        <v>0</v>
      </c>
      <c r="BQ440" s="149">
        <f t="shared" si="1102"/>
        <v>0</v>
      </c>
      <c r="BR440" s="149">
        <f t="shared" si="1102"/>
        <v>0</v>
      </c>
      <c r="BS440" s="149">
        <f t="shared" si="1102"/>
        <v>0</v>
      </c>
      <c r="BT440" s="149">
        <f t="shared" si="1102"/>
        <v>0</v>
      </c>
      <c r="BU440" s="149">
        <f t="shared" si="1102"/>
        <v>0</v>
      </c>
      <c r="BV440" s="149">
        <f t="shared" si="1102"/>
        <v>0</v>
      </c>
      <c r="BW440" s="149">
        <f t="shared" si="1102"/>
        <v>0</v>
      </c>
      <c r="BX440" s="149">
        <f t="shared" si="1102"/>
        <v>0</v>
      </c>
      <c r="BY440" s="149">
        <f t="shared" si="1102"/>
        <v>0</v>
      </c>
      <c r="BZ440" s="149">
        <f t="shared" si="1102"/>
        <v>0</v>
      </c>
      <c r="CA440" s="149">
        <f t="shared" si="1102"/>
        <v>0</v>
      </c>
      <c r="CB440" s="149">
        <f t="shared" si="1102"/>
        <v>0</v>
      </c>
      <c r="CC440" s="149">
        <f t="shared" si="1102"/>
        <v>0</v>
      </c>
      <c r="CD440" s="149">
        <f t="shared" si="1102"/>
        <v>0</v>
      </c>
      <c r="CE440" s="149">
        <f t="shared" si="1103"/>
        <v>0</v>
      </c>
      <c r="CF440" s="149">
        <f t="shared" si="1103"/>
        <v>0</v>
      </c>
      <c r="CG440" s="149">
        <f t="shared" si="1103"/>
        <v>0</v>
      </c>
      <c r="CH440" s="149">
        <f t="shared" si="1103"/>
        <v>0</v>
      </c>
      <c r="CI440" s="149">
        <f t="shared" si="1103"/>
        <v>0</v>
      </c>
      <c r="CJ440" s="149">
        <f t="shared" si="1103"/>
        <v>0</v>
      </c>
      <c r="CK440" s="149">
        <f t="shared" si="1103"/>
        <v>0</v>
      </c>
      <c r="CL440" s="149">
        <f t="shared" si="1103"/>
        <v>0</v>
      </c>
      <c r="CM440" s="149">
        <f t="shared" si="1099"/>
        <v>0</v>
      </c>
      <c r="CN440" s="149">
        <f t="shared" si="1099"/>
        <v>0</v>
      </c>
      <c r="CO440" s="149">
        <f t="shared" si="1099"/>
        <v>0</v>
      </c>
      <c r="CP440" s="149">
        <f t="shared" si="1099"/>
        <v>0</v>
      </c>
      <c r="CQ440" s="149">
        <f t="shared" si="1099"/>
        <v>0</v>
      </c>
      <c r="CR440" s="149">
        <f t="shared" si="1099"/>
        <v>0</v>
      </c>
      <c r="CS440" s="149">
        <f t="shared" si="1099"/>
        <v>0</v>
      </c>
      <c r="CT440" s="149">
        <f t="shared" si="1099"/>
        <v>0</v>
      </c>
      <c r="CU440" s="149">
        <f t="shared" si="1099"/>
        <v>0</v>
      </c>
      <c r="CV440" s="149">
        <f t="shared" si="1104"/>
        <v>0</v>
      </c>
      <c r="CW440" s="149">
        <f t="shared" si="1104"/>
        <v>0</v>
      </c>
      <c r="CX440" s="149">
        <f t="shared" si="1104"/>
        <v>0</v>
      </c>
      <c r="CY440" s="149">
        <f t="shared" si="1104"/>
        <v>0</v>
      </c>
      <c r="CZ440" s="149">
        <f t="shared" si="1104"/>
        <v>0</v>
      </c>
      <c r="DA440" s="149">
        <f t="shared" si="1104"/>
        <v>0</v>
      </c>
      <c r="DB440" s="149">
        <f t="shared" si="1104"/>
        <v>0</v>
      </c>
      <c r="DC440" s="149">
        <f t="shared" si="1104"/>
        <v>0</v>
      </c>
      <c r="DD440" s="149">
        <f t="shared" si="1104"/>
        <v>0</v>
      </c>
      <c r="DE440" s="149">
        <f t="shared" si="1104"/>
        <v>0</v>
      </c>
      <c r="DF440" s="149">
        <f t="shared" si="1104"/>
        <v>0</v>
      </c>
      <c r="DG440" s="149">
        <f t="shared" si="1104"/>
        <v>0</v>
      </c>
      <c r="DH440" s="149">
        <f t="shared" si="1104"/>
        <v>0</v>
      </c>
      <c r="DI440" s="149">
        <f t="shared" si="1104"/>
        <v>0</v>
      </c>
      <c r="DJ440" s="149">
        <f t="shared" si="1104"/>
        <v>0</v>
      </c>
      <c r="DK440" s="149">
        <f t="shared" si="1104"/>
        <v>0</v>
      </c>
      <c r="DL440" s="149">
        <f t="shared" si="1105"/>
        <v>0</v>
      </c>
      <c r="DM440" s="149">
        <f t="shared" si="1105"/>
        <v>0</v>
      </c>
      <c r="DN440" s="149">
        <f t="shared" si="1105"/>
        <v>0</v>
      </c>
      <c r="DO440" s="149">
        <f t="shared" si="1105"/>
        <v>0</v>
      </c>
      <c r="DP440" s="149">
        <f t="shared" si="1105"/>
        <v>0</v>
      </c>
      <c r="DQ440" s="149">
        <f t="shared" si="1105"/>
        <v>0</v>
      </c>
      <c r="DR440" s="149">
        <f t="shared" si="1105"/>
        <v>0</v>
      </c>
      <c r="DS440" s="149">
        <f t="shared" si="1105"/>
        <v>0</v>
      </c>
      <c r="DT440" s="149">
        <f t="shared" si="1105"/>
        <v>0</v>
      </c>
      <c r="DU440" s="149">
        <f t="shared" si="1105"/>
        <v>0</v>
      </c>
      <c r="DV440" s="149">
        <f t="shared" si="1105"/>
        <v>0</v>
      </c>
      <c r="DW440" s="149">
        <f t="shared" si="1105"/>
        <v>0</v>
      </c>
      <c r="DX440" s="149">
        <f t="shared" si="1105"/>
        <v>0</v>
      </c>
      <c r="DY440" s="149">
        <f t="shared" si="1105"/>
        <v>0</v>
      </c>
      <c r="DZ440" s="149">
        <f t="shared" si="1105"/>
        <v>0</v>
      </c>
      <c r="EA440" s="149">
        <f t="shared" si="1100"/>
        <v>0</v>
      </c>
      <c r="EB440" s="149">
        <f t="shared" si="1100"/>
        <v>0</v>
      </c>
      <c r="EC440" s="149">
        <f t="shared" si="1100"/>
        <v>0</v>
      </c>
      <c r="ED440" s="149">
        <f t="shared" si="1100"/>
        <v>0</v>
      </c>
      <c r="EE440" s="149">
        <f t="shared" si="1100"/>
        <v>0</v>
      </c>
      <c r="EF440" s="149">
        <f t="shared" si="1100"/>
        <v>0</v>
      </c>
      <c r="EG440" s="149">
        <f t="shared" si="1100"/>
        <v>0</v>
      </c>
      <c r="EH440" s="149">
        <f t="shared" si="1100"/>
        <v>0</v>
      </c>
      <c r="EI440" s="149">
        <f t="shared" si="1100"/>
        <v>0</v>
      </c>
      <c r="EJ440" s="149">
        <f t="shared" si="1100"/>
        <v>0</v>
      </c>
      <c r="EK440" s="149">
        <f t="shared" si="1100"/>
        <v>0</v>
      </c>
      <c r="EL440" s="149">
        <f t="shared" si="1100"/>
        <v>0</v>
      </c>
      <c r="EM440" s="149">
        <f t="shared" si="1100"/>
        <v>0</v>
      </c>
      <c r="EN440" s="149">
        <f t="shared" si="1100"/>
        <v>0</v>
      </c>
      <c r="EO440" s="149">
        <f t="shared" si="1097"/>
        <v>0</v>
      </c>
      <c r="EP440" s="149">
        <f t="shared" si="1097"/>
        <v>0</v>
      </c>
      <c r="EQ440" s="149">
        <f t="shared" si="1097"/>
        <v>0</v>
      </c>
      <c r="ER440" s="149">
        <f t="shared" si="1097"/>
        <v>0</v>
      </c>
      <c r="ES440" s="149">
        <f t="shared" si="1097"/>
        <v>0</v>
      </c>
      <c r="ET440" s="149">
        <f t="shared" si="1097"/>
        <v>0</v>
      </c>
      <c r="EU440" s="149">
        <f t="shared" si="1097"/>
        <v>0</v>
      </c>
      <c r="EV440" s="149">
        <f t="shared" si="1097"/>
        <v>0</v>
      </c>
      <c r="EW440" s="149">
        <f t="shared" si="1098"/>
        <v>0</v>
      </c>
      <c r="EX440" s="149">
        <f t="shared" si="1098"/>
        <v>0</v>
      </c>
      <c r="EY440" s="149">
        <f t="shared" si="1098"/>
        <v>0</v>
      </c>
      <c r="EZ440" s="149">
        <f t="shared" si="1098"/>
        <v>0</v>
      </c>
      <c r="FA440" s="149">
        <f t="shared" si="1098"/>
        <v>0</v>
      </c>
      <c r="FB440" s="149">
        <f t="shared" si="1098"/>
        <v>0</v>
      </c>
    </row>
    <row r="441" spans="3:158" ht="11.25" hidden="1" customHeight="1" x14ac:dyDescent="0.2">
      <c r="C441" s="148">
        <f t="shared" si="1095"/>
        <v>84</v>
      </c>
      <c r="E441" s="198">
        <f t="shared" si="1096"/>
        <v>45930</v>
      </c>
      <c r="F441" s="151">
        <f t="shared" si="1089"/>
        <v>46507</v>
      </c>
      <c r="G441" s="149">
        <v>0</v>
      </c>
      <c r="H441" s="149">
        <f t="shared" si="1090"/>
        <v>0</v>
      </c>
      <c r="Q441" s="149">
        <f t="shared" si="1091"/>
        <v>0</v>
      </c>
      <c r="T441" s="149">
        <f t="shared" si="1094"/>
        <v>0</v>
      </c>
      <c r="U441" s="149">
        <f t="shared" si="1106"/>
        <v>0</v>
      </c>
      <c r="V441" s="149">
        <f t="shared" si="1106"/>
        <v>0</v>
      </c>
      <c r="W441" s="149">
        <f t="shared" si="1106"/>
        <v>0</v>
      </c>
      <c r="X441" s="149">
        <f t="shared" si="1106"/>
        <v>0</v>
      </c>
      <c r="Y441" s="149">
        <f t="shared" si="1106"/>
        <v>0</v>
      </c>
      <c r="Z441" s="149">
        <f t="shared" si="1106"/>
        <v>0</v>
      </c>
      <c r="AA441" s="149">
        <f t="shared" si="1106"/>
        <v>0</v>
      </c>
      <c r="AB441" s="149">
        <f t="shared" si="1106"/>
        <v>0</v>
      </c>
      <c r="AC441" s="149">
        <f t="shared" si="1106"/>
        <v>0</v>
      </c>
      <c r="AD441" s="149">
        <f t="shared" si="1106"/>
        <v>0</v>
      </c>
      <c r="AE441" s="149">
        <f t="shared" si="1106"/>
        <v>0</v>
      </c>
      <c r="AF441" s="149">
        <f t="shared" si="1106"/>
        <v>0</v>
      </c>
      <c r="AG441" s="149">
        <f t="shared" si="1106"/>
        <v>0</v>
      </c>
      <c r="AH441" s="149">
        <f t="shared" si="1106"/>
        <v>0</v>
      </c>
      <c r="AI441" s="149">
        <f t="shared" si="1106"/>
        <v>0</v>
      </c>
      <c r="AJ441" s="149">
        <f t="shared" si="1106"/>
        <v>0</v>
      </c>
      <c r="AK441" s="149">
        <f t="shared" si="1101"/>
        <v>0</v>
      </c>
      <c r="AL441" s="149">
        <f t="shared" si="1101"/>
        <v>0</v>
      </c>
      <c r="AM441" s="149">
        <f t="shared" si="1101"/>
        <v>0</v>
      </c>
      <c r="AN441" s="149">
        <f t="shared" si="1101"/>
        <v>0</v>
      </c>
      <c r="AO441" s="149">
        <f t="shared" si="1101"/>
        <v>0</v>
      </c>
      <c r="AP441" s="149">
        <f t="shared" si="1101"/>
        <v>0</v>
      </c>
      <c r="AQ441" s="149">
        <f t="shared" si="1101"/>
        <v>0</v>
      </c>
      <c r="AR441" s="149">
        <f t="shared" si="1101"/>
        <v>0</v>
      </c>
      <c r="AS441" s="149">
        <f t="shared" si="1101"/>
        <v>0</v>
      </c>
      <c r="AT441" s="149">
        <f t="shared" si="1101"/>
        <v>0</v>
      </c>
      <c r="AU441" s="149">
        <f t="shared" si="1101"/>
        <v>0</v>
      </c>
      <c r="AV441" s="149">
        <f t="shared" si="1101"/>
        <v>0</v>
      </c>
      <c r="AW441" s="149">
        <f t="shared" si="1101"/>
        <v>0</v>
      </c>
      <c r="AX441" s="149">
        <f t="shared" si="1101"/>
        <v>0</v>
      </c>
      <c r="AY441" s="149">
        <f t="shared" si="1101"/>
        <v>0</v>
      </c>
      <c r="AZ441" s="149">
        <f t="shared" si="1107"/>
        <v>0</v>
      </c>
      <c r="BA441" s="149">
        <f t="shared" si="1107"/>
        <v>0</v>
      </c>
      <c r="BB441" s="149">
        <f t="shared" si="1107"/>
        <v>0</v>
      </c>
      <c r="BC441" s="149">
        <f t="shared" si="1107"/>
        <v>0</v>
      </c>
      <c r="BD441" s="149">
        <f t="shared" si="1107"/>
        <v>0</v>
      </c>
      <c r="BE441" s="149">
        <f t="shared" si="1107"/>
        <v>0</v>
      </c>
      <c r="BF441" s="149">
        <f t="shared" si="1107"/>
        <v>0</v>
      </c>
      <c r="BG441" s="149">
        <f t="shared" si="1107"/>
        <v>0</v>
      </c>
      <c r="BH441" s="149">
        <f t="shared" si="1107"/>
        <v>0</v>
      </c>
      <c r="BI441" s="149">
        <f t="shared" si="1107"/>
        <v>0</v>
      </c>
      <c r="BJ441" s="149">
        <f t="shared" si="1107"/>
        <v>0</v>
      </c>
      <c r="BK441" s="149">
        <f t="shared" si="1107"/>
        <v>0</v>
      </c>
      <c r="BL441" s="149">
        <f t="shared" si="1107"/>
        <v>0</v>
      </c>
      <c r="BM441" s="149">
        <f t="shared" si="1107"/>
        <v>0</v>
      </c>
      <c r="BN441" s="149">
        <f t="shared" si="1107"/>
        <v>0</v>
      </c>
      <c r="BO441" s="149">
        <f t="shared" si="1107"/>
        <v>0</v>
      </c>
      <c r="BP441" s="149">
        <f t="shared" si="1102"/>
        <v>0</v>
      </c>
      <c r="BQ441" s="149">
        <f t="shared" si="1102"/>
        <v>0</v>
      </c>
      <c r="BR441" s="149">
        <f t="shared" si="1102"/>
        <v>0</v>
      </c>
      <c r="BS441" s="149">
        <f t="shared" si="1102"/>
        <v>0</v>
      </c>
      <c r="BT441" s="149">
        <f t="shared" si="1102"/>
        <v>0</v>
      </c>
      <c r="BU441" s="149">
        <f t="shared" si="1102"/>
        <v>0</v>
      </c>
      <c r="BV441" s="149">
        <f t="shared" si="1102"/>
        <v>0</v>
      </c>
      <c r="BW441" s="149">
        <f t="shared" si="1102"/>
        <v>0</v>
      </c>
      <c r="BX441" s="149">
        <f t="shared" si="1102"/>
        <v>0</v>
      </c>
      <c r="BY441" s="149">
        <f t="shared" si="1102"/>
        <v>0</v>
      </c>
      <c r="BZ441" s="149">
        <f t="shared" si="1102"/>
        <v>0</v>
      </c>
      <c r="CA441" s="149">
        <f t="shared" si="1102"/>
        <v>0</v>
      </c>
      <c r="CB441" s="149">
        <f t="shared" si="1102"/>
        <v>0</v>
      </c>
      <c r="CC441" s="149">
        <f t="shared" si="1102"/>
        <v>0</v>
      </c>
      <c r="CD441" s="149">
        <f t="shared" si="1102"/>
        <v>0</v>
      </c>
      <c r="CE441" s="149">
        <f t="shared" si="1103"/>
        <v>0</v>
      </c>
      <c r="CF441" s="149">
        <f t="shared" si="1103"/>
        <v>0</v>
      </c>
      <c r="CG441" s="149">
        <f t="shared" si="1103"/>
        <v>0</v>
      </c>
      <c r="CH441" s="149">
        <f t="shared" si="1103"/>
        <v>0</v>
      </c>
      <c r="CI441" s="149">
        <f t="shared" si="1103"/>
        <v>0</v>
      </c>
      <c r="CJ441" s="149">
        <f t="shared" si="1103"/>
        <v>0</v>
      </c>
      <c r="CK441" s="149">
        <f t="shared" si="1103"/>
        <v>0</v>
      </c>
      <c r="CL441" s="149">
        <f t="shared" si="1103"/>
        <v>0</v>
      </c>
      <c r="CM441" s="149">
        <f t="shared" si="1099"/>
        <v>0</v>
      </c>
      <c r="CN441" s="149">
        <f t="shared" si="1099"/>
        <v>0</v>
      </c>
      <c r="CO441" s="149">
        <f t="shared" si="1099"/>
        <v>0</v>
      </c>
      <c r="CP441" s="149">
        <f t="shared" si="1099"/>
        <v>0</v>
      </c>
      <c r="CQ441" s="149">
        <f t="shared" si="1099"/>
        <v>0</v>
      </c>
      <c r="CR441" s="149">
        <f t="shared" si="1099"/>
        <v>0</v>
      </c>
      <c r="CS441" s="149">
        <f t="shared" si="1099"/>
        <v>0</v>
      </c>
      <c r="CT441" s="149">
        <f t="shared" si="1099"/>
        <v>0</v>
      </c>
      <c r="CU441" s="149">
        <f t="shared" si="1099"/>
        <v>0</v>
      </c>
      <c r="CV441" s="149">
        <f t="shared" si="1104"/>
        <v>0</v>
      </c>
      <c r="CW441" s="149">
        <f t="shared" si="1104"/>
        <v>0</v>
      </c>
      <c r="CX441" s="149">
        <f t="shared" si="1104"/>
        <v>0</v>
      </c>
      <c r="CY441" s="149">
        <f t="shared" si="1104"/>
        <v>0</v>
      </c>
      <c r="CZ441" s="149">
        <f t="shared" si="1104"/>
        <v>0</v>
      </c>
      <c r="DA441" s="149">
        <f t="shared" si="1104"/>
        <v>0</v>
      </c>
      <c r="DB441" s="149">
        <f t="shared" si="1104"/>
        <v>0</v>
      </c>
      <c r="DC441" s="149">
        <f t="shared" si="1104"/>
        <v>0</v>
      </c>
      <c r="DD441" s="149">
        <f t="shared" si="1104"/>
        <v>0</v>
      </c>
      <c r="DE441" s="149">
        <f t="shared" si="1104"/>
        <v>0</v>
      </c>
      <c r="DF441" s="149">
        <f t="shared" si="1104"/>
        <v>0</v>
      </c>
      <c r="DG441" s="149">
        <f t="shared" si="1104"/>
        <v>0</v>
      </c>
      <c r="DH441" s="149">
        <f t="shared" si="1104"/>
        <v>0</v>
      </c>
      <c r="DI441" s="149">
        <f t="shared" si="1104"/>
        <v>0</v>
      </c>
      <c r="DJ441" s="149">
        <f t="shared" si="1104"/>
        <v>0</v>
      </c>
      <c r="DK441" s="149">
        <f t="shared" si="1104"/>
        <v>0</v>
      </c>
      <c r="DL441" s="149">
        <f t="shared" si="1105"/>
        <v>0</v>
      </c>
      <c r="DM441" s="149">
        <f t="shared" si="1105"/>
        <v>0</v>
      </c>
      <c r="DN441" s="149">
        <f t="shared" si="1105"/>
        <v>0</v>
      </c>
      <c r="DO441" s="149">
        <f t="shared" si="1105"/>
        <v>0</v>
      </c>
      <c r="DP441" s="149">
        <f t="shared" si="1105"/>
        <v>0</v>
      </c>
      <c r="DQ441" s="149">
        <f t="shared" si="1105"/>
        <v>0</v>
      </c>
      <c r="DR441" s="149">
        <f t="shared" si="1105"/>
        <v>0</v>
      </c>
      <c r="DS441" s="149">
        <f t="shared" si="1105"/>
        <v>0</v>
      </c>
      <c r="DT441" s="149">
        <f t="shared" si="1105"/>
        <v>0</v>
      </c>
      <c r="DU441" s="149">
        <f t="shared" si="1105"/>
        <v>0</v>
      </c>
      <c r="DV441" s="149">
        <f t="shared" si="1105"/>
        <v>0</v>
      </c>
      <c r="DW441" s="149">
        <f t="shared" si="1105"/>
        <v>0</v>
      </c>
      <c r="DX441" s="149">
        <f t="shared" si="1105"/>
        <v>0</v>
      </c>
      <c r="DY441" s="149">
        <f t="shared" si="1105"/>
        <v>0</v>
      </c>
      <c r="DZ441" s="149">
        <f t="shared" si="1105"/>
        <v>0</v>
      </c>
      <c r="EA441" s="149">
        <f t="shared" si="1100"/>
        <v>0</v>
      </c>
      <c r="EB441" s="149">
        <f t="shared" si="1100"/>
        <v>0</v>
      </c>
      <c r="EC441" s="149">
        <f t="shared" si="1100"/>
        <v>0</v>
      </c>
      <c r="ED441" s="149">
        <f t="shared" si="1100"/>
        <v>0</v>
      </c>
      <c r="EE441" s="149">
        <f t="shared" si="1100"/>
        <v>0</v>
      </c>
      <c r="EF441" s="149">
        <f t="shared" si="1100"/>
        <v>0</v>
      </c>
      <c r="EG441" s="149">
        <f t="shared" si="1100"/>
        <v>0</v>
      </c>
      <c r="EH441" s="149">
        <f t="shared" si="1100"/>
        <v>0</v>
      </c>
      <c r="EI441" s="149">
        <f t="shared" si="1100"/>
        <v>0</v>
      </c>
      <c r="EJ441" s="149">
        <f t="shared" si="1100"/>
        <v>0</v>
      </c>
      <c r="EK441" s="149">
        <f t="shared" si="1100"/>
        <v>0</v>
      </c>
      <c r="EL441" s="149">
        <f t="shared" si="1100"/>
        <v>0</v>
      </c>
      <c r="EM441" s="149">
        <f t="shared" si="1100"/>
        <v>0</v>
      </c>
      <c r="EN441" s="149">
        <f t="shared" si="1100"/>
        <v>0</v>
      </c>
      <c r="EO441" s="149">
        <f t="shared" si="1097"/>
        <v>0</v>
      </c>
      <c r="EP441" s="149">
        <f t="shared" si="1097"/>
        <v>0</v>
      </c>
      <c r="EQ441" s="149">
        <f t="shared" si="1097"/>
        <v>0</v>
      </c>
      <c r="ER441" s="149">
        <f t="shared" si="1097"/>
        <v>0</v>
      </c>
      <c r="ES441" s="149">
        <f t="shared" si="1097"/>
        <v>0</v>
      </c>
      <c r="ET441" s="149">
        <f t="shared" si="1097"/>
        <v>0</v>
      </c>
      <c r="EU441" s="149">
        <f t="shared" si="1097"/>
        <v>0</v>
      </c>
      <c r="EV441" s="149">
        <f t="shared" si="1097"/>
        <v>0</v>
      </c>
      <c r="EW441" s="149">
        <f t="shared" si="1098"/>
        <v>0</v>
      </c>
      <c r="EX441" s="149">
        <f t="shared" si="1098"/>
        <v>0</v>
      </c>
      <c r="EY441" s="149">
        <f t="shared" si="1098"/>
        <v>0</v>
      </c>
      <c r="EZ441" s="149">
        <f t="shared" si="1098"/>
        <v>0</v>
      </c>
      <c r="FA441" s="149">
        <f t="shared" si="1098"/>
        <v>0</v>
      </c>
      <c r="FB441" s="149">
        <f t="shared" si="1098"/>
        <v>0</v>
      </c>
    </row>
    <row r="442" spans="3:158" ht="11.25" hidden="1" customHeight="1" x14ac:dyDescent="0.2">
      <c r="C442" s="148">
        <f t="shared" si="1095"/>
        <v>85</v>
      </c>
      <c r="E442" s="198">
        <f t="shared" si="1096"/>
        <v>45961</v>
      </c>
      <c r="F442" s="151">
        <f t="shared" si="1089"/>
        <v>46538</v>
      </c>
      <c r="G442" s="149">
        <v>0</v>
      </c>
      <c r="H442" s="149">
        <f t="shared" si="1090"/>
        <v>0</v>
      </c>
      <c r="Q442" s="149">
        <f t="shared" si="1091"/>
        <v>0</v>
      </c>
      <c r="T442" s="149">
        <f t="shared" si="1094"/>
        <v>0</v>
      </c>
      <c r="U442" s="149">
        <f t="shared" si="1106"/>
        <v>0</v>
      </c>
      <c r="V442" s="149">
        <f t="shared" si="1106"/>
        <v>0</v>
      </c>
      <c r="W442" s="149">
        <f t="shared" si="1106"/>
        <v>0</v>
      </c>
      <c r="X442" s="149">
        <f t="shared" si="1106"/>
        <v>0</v>
      </c>
      <c r="Y442" s="149">
        <f t="shared" si="1106"/>
        <v>0</v>
      </c>
      <c r="Z442" s="149">
        <f t="shared" si="1106"/>
        <v>0</v>
      </c>
      <c r="AA442" s="149">
        <f t="shared" si="1106"/>
        <v>0</v>
      </c>
      <c r="AB442" s="149">
        <f t="shared" si="1106"/>
        <v>0</v>
      </c>
      <c r="AC442" s="149">
        <f t="shared" si="1106"/>
        <v>0</v>
      </c>
      <c r="AD442" s="149">
        <f t="shared" si="1106"/>
        <v>0</v>
      </c>
      <c r="AE442" s="149">
        <f t="shared" si="1106"/>
        <v>0</v>
      </c>
      <c r="AF442" s="149">
        <f t="shared" si="1106"/>
        <v>0</v>
      </c>
      <c r="AG442" s="149">
        <f t="shared" si="1106"/>
        <v>0</v>
      </c>
      <c r="AH442" s="149">
        <f t="shared" si="1106"/>
        <v>0</v>
      </c>
      <c r="AI442" s="149">
        <f t="shared" si="1106"/>
        <v>0</v>
      </c>
      <c r="AJ442" s="149">
        <f t="shared" si="1106"/>
        <v>0</v>
      </c>
      <c r="AK442" s="149">
        <f t="shared" si="1101"/>
        <v>0</v>
      </c>
      <c r="AL442" s="149">
        <f t="shared" si="1101"/>
        <v>0</v>
      </c>
      <c r="AM442" s="149">
        <f t="shared" si="1101"/>
        <v>0</v>
      </c>
      <c r="AN442" s="149">
        <f t="shared" si="1101"/>
        <v>0</v>
      </c>
      <c r="AO442" s="149">
        <f t="shared" si="1101"/>
        <v>0</v>
      </c>
      <c r="AP442" s="149">
        <f t="shared" si="1101"/>
        <v>0</v>
      </c>
      <c r="AQ442" s="149">
        <f t="shared" si="1101"/>
        <v>0</v>
      </c>
      <c r="AR442" s="149">
        <f t="shared" si="1101"/>
        <v>0</v>
      </c>
      <c r="AS442" s="149">
        <f t="shared" si="1101"/>
        <v>0</v>
      </c>
      <c r="AT442" s="149">
        <f t="shared" si="1101"/>
        <v>0</v>
      </c>
      <c r="AU442" s="149">
        <f t="shared" si="1101"/>
        <v>0</v>
      </c>
      <c r="AV442" s="149">
        <f t="shared" si="1101"/>
        <v>0</v>
      </c>
      <c r="AW442" s="149">
        <f t="shared" si="1101"/>
        <v>0</v>
      </c>
      <c r="AX442" s="149">
        <f t="shared" si="1101"/>
        <v>0</v>
      </c>
      <c r="AY442" s="149">
        <f t="shared" si="1101"/>
        <v>0</v>
      </c>
      <c r="AZ442" s="149">
        <f t="shared" si="1107"/>
        <v>0</v>
      </c>
      <c r="BA442" s="149">
        <f t="shared" si="1107"/>
        <v>0</v>
      </c>
      <c r="BB442" s="149">
        <f t="shared" si="1107"/>
        <v>0</v>
      </c>
      <c r="BC442" s="149">
        <f t="shared" si="1107"/>
        <v>0</v>
      </c>
      <c r="BD442" s="149">
        <f t="shared" si="1107"/>
        <v>0</v>
      </c>
      <c r="BE442" s="149">
        <f t="shared" si="1107"/>
        <v>0</v>
      </c>
      <c r="BF442" s="149">
        <f t="shared" si="1107"/>
        <v>0</v>
      </c>
      <c r="BG442" s="149">
        <f t="shared" si="1107"/>
        <v>0</v>
      </c>
      <c r="BH442" s="149">
        <f t="shared" si="1107"/>
        <v>0</v>
      </c>
      <c r="BI442" s="149">
        <f t="shared" si="1107"/>
        <v>0</v>
      </c>
      <c r="BJ442" s="149">
        <f t="shared" si="1107"/>
        <v>0</v>
      </c>
      <c r="BK442" s="149">
        <f t="shared" si="1107"/>
        <v>0</v>
      </c>
      <c r="BL442" s="149">
        <f t="shared" si="1107"/>
        <v>0</v>
      </c>
      <c r="BM442" s="149">
        <f t="shared" si="1107"/>
        <v>0</v>
      </c>
      <c r="BN442" s="149">
        <f t="shared" si="1107"/>
        <v>0</v>
      </c>
      <c r="BO442" s="149">
        <f t="shared" si="1107"/>
        <v>0</v>
      </c>
      <c r="BP442" s="149">
        <f t="shared" si="1102"/>
        <v>0</v>
      </c>
      <c r="BQ442" s="149">
        <f t="shared" si="1102"/>
        <v>0</v>
      </c>
      <c r="BR442" s="149">
        <f t="shared" si="1102"/>
        <v>0</v>
      </c>
      <c r="BS442" s="149">
        <f t="shared" si="1102"/>
        <v>0</v>
      </c>
      <c r="BT442" s="149">
        <f t="shared" si="1102"/>
        <v>0</v>
      </c>
      <c r="BU442" s="149">
        <f t="shared" si="1102"/>
        <v>0</v>
      </c>
      <c r="BV442" s="149">
        <f t="shared" si="1102"/>
        <v>0</v>
      </c>
      <c r="BW442" s="149">
        <f t="shared" si="1102"/>
        <v>0</v>
      </c>
      <c r="BX442" s="149">
        <f t="shared" si="1102"/>
        <v>0</v>
      </c>
      <c r="BY442" s="149">
        <f t="shared" si="1102"/>
        <v>0</v>
      </c>
      <c r="BZ442" s="149">
        <f t="shared" si="1102"/>
        <v>0</v>
      </c>
      <c r="CA442" s="149">
        <f t="shared" si="1102"/>
        <v>0</v>
      </c>
      <c r="CB442" s="149">
        <f t="shared" si="1102"/>
        <v>0</v>
      </c>
      <c r="CC442" s="149">
        <f t="shared" si="1102"/>
        <v>0</v>
      </c>
      <c r="CD442" s="149">
        <f t="shared" si="1102"/>
        <v>0</v>
      </c>
      <c r="CE442" s="149">
        <f t="shared" si="1103"/>
        <v>0</v>
      </c>
      <c r="CF442" s="149">
        <f t="shared" si="1103"/>
        <v>0</v>
      </c>
      <c r="CG442" s="149">
        <f t="shared" si="1103"/>
        <v>0</v>
      </c>
      <c r="CH442" s="149">
        <f t="shared" si="1103"/>
        <v>0</v>
      </c>
      <c r="CI442" s="149">
        <f t="shared" si="1103"/>
        <v>0</v>
      </c>
      <c r="CJ442" s="149">
        <f t="shared" si="1103"/>
        <v>0</v>
      </c>
      <c r="CK442" s="149">
        <f t="shared" si="1103"/>
        <v>0</v>
      </c>
      <c r="CL442" s="149">
        <f t="shared" si="1103"/>
        <v>0</v>
      </c>
      <c r="CM442" s="149">
        <f t="shared" si="1099"/>
        <v>0</v>
      </c>
      <c r="CN442" s="149">
        <f t="shared" si="1099"/>
        <v>0</v>
      </c>
      <c r="CO442" s="149">
        <f t="shared" si="1099"/>
        <v>0</v>
      </c>
      <c r="CP442" s="149">
        <f t="shared" si="1099"/>
        <v>0</v>
      </c>
      <c r="CQ442" s="149">
        <f t="shared" si="1099"/>
        <v>0</v>
      </c>
      <c r="CR442" s="149">
        <f t="shared" si="1099"/>
        <v>0</v>
      </c>
      <c r="CS442" s="149">
        <f t="shared" si="1099"/>
        <v>0</v>
      </c>
      <c r="CT442" s="149">
        <f t="shared" si="1099"/>
        <v>0</v>
      </c>
      <c r="CU442" s="149">
        <f t="shared" si="1099"/>
        <v>0</v>
      </c>
      <c r="CV442" s="149">
        <f t="shared" si="1104"/>
        <v>0</v>
      </c>
      <c r="CW442" s="149">
        <f t="shared" si="1104"/>
        <v>0</v>
      </c>
      <c r="CX442" s="149">
        <f t="shared" si="1104"/>
        <v>0</v>
      </c>
      <c r="CY442" s="149">
        <f t="shared" si="1104"/>
        <v>0</v>
      </c>
      <c r="CZ442" s="149">
        <f t="shared" si="1104"/>
        <v>0</v>
      </c>
      <c r="DA442" s="149">
        <f t="shared" si="1104"/>
        <v>0</v>
      </c>
      <c r="DB442" s="149">
        <f t="shared" si="1104"/>
        <v>0</v>
      </c>
      <c r="DC442" s="149">
        <f t="shared" si="1104"/>
        <v>0</v>
      </c>
      <c r="DD442" s="149">
        <f t="shared" si="1104"/>
        <v>0</v>
      </c>
      <c r="DE442" s="149">
        <f t="shared" si="1104"/>
        <v>0</v>
      </c>
      <c r="DF442" s="149">
        <f t="shared" si="1104"/>
        <v>0</v>
      </c>
      <c r="DG442" s="149">
        <f t="shared" si="1104"/>
        <v>0</v>
      </c>
      <c r="DH442" s="149">
        <f t="shared" si="1104"/>
        <v>0</v>
      </c>
      <c r="DI442" s="149">
        <f t="shared" si="1104"/>
        <v>0</v>
      </c>
      <c r="DJ442" s="149">
        <f t="shared" si="1104"/>
        <v>0</v>
      </c>
      <c r="DK442" s="149">
        <f t="shared" si="1104"/>
        <v>0</v>
      </c>
      <c r="DL442" s="149">
        <f t="shared" si="1105"/>
        <v>0</v>
      </c>
      <c r="DM442" s="149">
        <f t="shared" si="1105"/>
        <v>0</v>
      </c>
      <c r="DN442" s="149">
        <f t="shared" si="1105"/>
        <v>0</v>
      </c>
      <c r="DO442" s="149">
        <f t="shared" si="1105"/>
        <v>0</v>
      </c>
      <c r="DP442" s="149">
        <f t="shared" si="1105"/>
        <v>0</v>
      </c>
      <c r="DQ442" s="149">
        <f t="shared" si="1105"/>
        <v>0</v>
      </c>
      <c r="DR442" s="149">
        <f t="shared" si="1105"/>
        <v>0</v>
      </c>
      <c r="DS442" s="149">
        <f t="shared" si="1105"/>
        <v>0</v>
      </c>
      <c r="DT442" s="149">
        <f t="shared" si="1105"/>
        <v>0</v>
      </c>
      <c r="DU442" s="149">
        <f t="shared" si="1105"/>
        <v>0</v>
      </c>
      <c r="DV442" s="149">
        <f t="shared" si="1105"/>
        <v>0</v>
      </c>
      <c r="DW442" s="149">
        <f t="shared" si="1105"/>
        <v>0</v>
      </c>
      <c r="DX442" s="149">
        <f t="shared" si="1105"/>
        <v>0</v>
      </c>
      <c r="DY442" s="149">
        <f t="shared" si="1105"/>
        <v>0</v>
      </c>
      <c r="DZ442" s="149">
        <f t="shared" si="1105"/>
        <v>0</v>
      </c>
      <c r="EA442" s="149">
        <f t="shared" si="1100"/>
        <v>0</v>
      </c>
      <c r="EB442" s="149">
        <f t="shared" si="1100"/>
        <v>0</v>
      </c>
      <c r="EC442" s="149">
        <f t="shared" si="1100"/>
        <v>0</v>
      </c>
      <c r="ED442" s="149">
        <f t="shared" si="1100"/>
        <v>0</v>
      </c>
      <c r="EE442" s="149">
        <f t="shared" si="1100"/>
        <v>0</v>
      </c>
      <c r="EF442" s="149">
        <f t="shared" si="1100"/>
        <v>0</v>
      </c>
      <c r="EG442" s="149">
        <f t="shared" si="1100"/>
        <v>0</v>
      </c>
      <c r="EH442" s="149">
        <f t="shared" si="1100"/>
        <v>0</v>
      </c>
      <c r="EI442" s="149">
        <f t="shared" si="1100"/>
        <v>0</v>
      </c>
      <c r="EJ442" s="149">
        <f t="shared" si="1100"/>
        <v>0</v>
      </c>
      <c r="EK442" s="149">
        <f t="shared" si="1100"/>
        <v>0</v>
      </c>
      <c r="EL442" s="149">
        <f t="shared" si="1100"/>
        <v>0</v>
      </c>
      <c r="EM442" s="149">
        <f t="shared" si="1100"/>
        <v>0</v>
      </c>
      <c r="EN442" s="149">
        <f t="shared" si="1100"/>
        <v>0</v>
      </c>
      <c r="EO442" s="149">
        <f t="shared" si="1097"/>
        <v>0</v>
      </c>
      <c r="EP442" s="149">
        <f t="shared" si="1097"/>
        <v>0</v>
      </c>
      <c r="EQ442" s="149">
        <f t="shared" si="1097"/>
        <v>0</v>
      </c>
      <c r="ER442" s="149">
        <f t="shared" si="1097"/>
        <v>0</v>
      </c>
      <c r="ES442" s="149">
        <f t="shared" si="1097"/>
        <v>0</v>
      </c>
      <c r="ET442" s="149">
        <f t="shared" si="1097"/>
        <v>0</v>
      </c>
      <c r="EU442" s="149">
        <f t="shared" si="1097"/>
        <v>0</v>
      </c>
      <c r="EV442" s="149">
        <f t="shared" si="1097"/>
        <v>0</v>
      </c>
      <c r="EW442" s="149">
        <f t="shared" si="1098"/>
        <v>0</v>
      </c>
      <c r="EX442" s="149">
        <f t="shared" si="1098"/>
        <v>0</v>
      </c>
      <c r="EY442" s="149">
        <f t="shared" si="1098"/>
        <v>0</v>
      </c>
      <c r="EZ442" s="149">
        <f t="shared" si="1098"/>
        <v>0</v>
      </c>
      <c r="FA442" s="149">
        <f t="shared" si="1098"/>
        <v>0</v>
      </c>
      <c r="FB442" s="149">
        <f t="shared" si="1098"/>
        <v>0</v>
      </c>
    </row>
    <row r="443" spans="3:158" ht="11.25" hidden="1" customHeight="1" x14ac:dyDescent="0.2">
      <c r="C443" s="148">
        <f t="shared" si="1095"/>
        <v>86</v>
      </c>
      <c r="E443" s="198">
        <f t="shared" si="1096"/>
        <v>45991</v>
      </c>
      <c r="F443" s="151">
        <f t="shared" si="1089"/>
        <v>46568</v>
      </c>
      <c r="G443" s="149">
        <v>0</v>
      </c>
      <c r="H443" s="149">
        <f t="shared" si="1090"/>
        <v>0</v>
      </c>
      <c r="Q443" s="149">
        <f t="shared" si="1091"/>
        <v>0</v>
      </c>
      <c r="T443" s="149">
        <f t="shared" si="1094"/>
        <v>0</v>
      </c>
      <c r="U443" s="149">
        <f t="shared" si="1106"/>
        <v>0</v>
      </c>
      <c r="V443" s="149">
        <f t="shared" si="1106"/>
        <v>0</v>
      </c>
      <c r="W443" s="149">
        <f t="shared" si="1106"/>
        <v>0</v>
      </c>
      <c r="X443" s="149">
        <f t="shared" si="1106"/>
        <v>0</v>
      </c>
      <c r="Y443" s="149">
        <f t="shared" si="1106"/>
        <v>0</v>
      </c>
      <c r="Z443" s="149">
        <f t="shared" si="1106"/>
        <v>0</v>
      </c>
      <c r="AA443" s="149">
        <f t="shared" si="1106"/>
        <v>0</v>
      </c>
      <c r="AB443" s="149">
        <f t="shared" si="1106"/>
        <v>0</v>
      </c>
      <c r="AC443" s="149">
        <f t="shared" si="1106"/>
        <v>0</v>
      </c>
      <c r="AD443" s="149">
        <f t="shared" si="1106"/>
        <v>0</v>
      </c>
      <c r="AE443" s="149">
        <f t="shared" si="1106"/>
        <v>0</v>
      </c>
      <c r="AF443" s="149">
        <f t="shared" si="1106"/>
        <v>0</v>
      </c>
      <c r="AG443" s="149">
        <f t="shared" si="1106"/>
        <v>0</v>
      </c>
      <c r="AH443" s="149">
        <f t="shared" si="1106"/>
        <v>0</v>
      </c>
      <c r="AI443" s="149">
        <f t="shared" si="1106"/>
        <v>0</v>
      </c>
      <c r="AJ443" s="149">
        <f t="shared" si="1106"/>
        <v>0</v>
      </c>
      <c r="AK443" s="149">
        <f t="shared" si="1101"/>
        <v>0</v>
      </c>
      <c r="AL443" s="149">
        <f t="shared" si="1101"/>
        <v>0</v>
      </c>
      <c r="AM443" s="149">
        <f t="shared" si="1101"/>
        <v>0</v>
      </c>
      <c r="AN443" s="149">
        <f t="shared" si="1101"/>
        <v>0</v>
      </c>
      <c r="AO443" s="149">
        <f t="shared" si="1101"/>
        <v>0</v>
      </c>
      <c r="AP443" s="149">
        <f t="shared" si="1101"/>
        <v>0</v>
      </c>
      <c r="AQ443" s="149">
        <f t="shared" si="1101"/>
        <v>0</v>
      </c>
      <c r="AR443" s="149">
        <f t="shared" si="1101"/>
        <v>0</v>
      </c>
      <c r="AS443" s="149">
        <f t="shared" si="1101"/>
        <v>0</v>
      </c>
      <c r="AT443" s="149">
        <f t="shared" si="1101"/>
        <v>0</v>
      </c>
      <c r="AU443" s="149">
        <f t="shared" si="1101"/>
        <v>0</v>
      </c>
      <c r="AV443" s="149">
        <f t="shared" si="1101"/>
        <v>0</v>
      </c>
      <c r="AW443" s="149">
        <f t="shared" si="1101"/>
        <v>0</v>
      </c>
      <c r="AX443" s="149">
        <f t="shared" si="1101"/>
        <v>0</v>
      </c>
      <c r="AY443" s="149">
        <f t="shared" si="1101"/>
        <v>0</v>
      </c>
      <c r="AZ443" s="149">
        <f t="shared" si="1107"/>
        <v>0</v>
      </c>
      <c r="BA443" s="149">
        <f t="shared" si="1107"/>
        <v>0</v>
      </c>
      <c r="BB443" s="149">
        <f t="shared" si="1107"/>
        <v>0</v>
      </c>
      <c r="BC443" s="149">
        <f t="shared" si="1107"/>
        <v>0</v>
      </c>
      <c r="BD443" s="149">
        <f t="shared" si="1107"/>
        <v>0</v>
      </c>
      <c r="BE443" s="149">
        <f t="shared" si="1107"/>
        <v>0</v>
      </c>
      <c r="BF443" s="149">
        <f t="shared" si="1107"/>
        <v>0</v>
      </c>
      <c r="BG443" s="149">
        <f t="shared" si="1107"/>
        <v>0</v>
      </c>
      <c r="BH443" s="149">
        <f t="shared" si="1107"/>
        <v>0</v>
      </c>
      <c r="BI443" s="149">
        <f t="shared" si="1107"/>
        <v>0</v>
      </c>
      <c r="BJ443" s="149">
        <f t="shared" si="1107"/>
        <v>0</v>
      </c>
      <c r="BK443" s="149">
        <f t="shared" si="1107"/>
        <v>0</v>
      </c>
      <c r="BL443" s="149">
        <f t="shared" si="1107"/>
        <v>0</v>
      </c>
      <c r="BM443" s="149">
        <f t="shared" si="1107"/>
        <v>0</v>
      </c>
      <c r="BN443" s="149">
        <f t="shared" si="1107"/>
        <v>0</v>
      </c>
      <c r="BO443" s="149">
        <f t="shared" si="1107"/>
        <v>0</v>
      </c>
      <c r="BP443" s="149">
        <f t="shared" si="1102"/>
        <v>0</v>
      </c>
      <c r="BQ443" s="149">
        <f t="shared" si="1102"/>
        <v>0</v>
      </c>
      <c r="BR443" s="149">
        <f t="shared" si="1102"/>
        <v>0</v>
      </c>
      <c r="BS443" s="149">
        <f t="shared" si="1102"/>
        <v>0</v>
      </c>
      <c r="BT443" s="149">
        <f t="shared" si="1102"/>
        <v>0</v>
      </c>
      <c r="BU443" s="149">
        <f t="shared" si="1102"/>
        <v>0</v>
      </c>
      <c r="BV443" s="149">
        <f t="shared" si="1102"/>
        <v>0</v>
      </c>
      <c r="BW443" s="149">
        <f t="shared" si="1102"/>
        <v>0</v>
      </c>
      <c r="BX443" s="149">
        <f t="shared" si="1102"/>
        <v>0</v>
      </c>
      <c r="BY443" s="149">
        <f t="shared" si="1102"/>
        <v>0</v>
      </c>
      <c r="BZ443" s="149">
        <f t="shared" si="1102"/>
        <v>0</v>
      </c>
      <c r="CA443" s="149">
        <f t="shared" si="1102"/>
        <v>0</v>
      </c>
      <c r="CB443" s="149">
        <f t="shared" si="1102"/>
        <v>0</v>
      </c>
      <c r="CC443" s="149">
        <f t="shared" si="1102"/>
        <v>0</v>
      </c>
      <c r="CD443" s="149">
        <f t="shared" si="1102"/>
        <v>0</v>
      </c>
      <c r="CE443" s="149">
        <f t="shared" si="1103"/>
        <v>0</v>
      </c>
      <c r="CF443" s="149">
        <f t="shared" si="1103"/>
        <v>0</v>
      </c>
      <c r="CG443" s="149">
        <f t="shared" si="1103"/>
        <v>0</v>
      </c>
      <c r="CH443" s="149">
        <f t="shared" si="1103"/>
        <v>0</v>
      </c>
      <c r="CI443" s="149">
        <f t="shared" si="1103"/>
        <v>0</v>
      </c>
      <c r="CJ443" s="149">
        <f t="shared" si="1103"/>
        <v>0</v>
      </c>
      <c r="CK443" s="149">
        <f t="shared" si="1103"/>
        <v>0</v>
      </c>
      <c r="CL443" s="149">
        <f t="shared" si="1103"/>
        <v>0</v>
      </c>
      <c r="CM443" s="149">
        <f t="shared" si="1099"/>
        <v>0</v>
      </c>
      <c r="CN443" s="149">
        <f t="shared" si="1099"/>
        <v>0</v>
      </c>
      <c r="CO443" s="149">
        <f t="shared" si="1099"/>
        <v>0</v>
      </c>
      <c r="CP443" s="149">
        <f t="shared" si="1099"/>
        <v>0</v>
      </c>
      <c r="CQ443" s="149">
        <f t="shared" si="1099"/>
        <v>0</v>
      </c>
      <c r="CR443" s="149">
        <f t="shared" si="1099"/>
        <v>0</v>
      </c>
      <c r="CS443" s="149">
        <f t="shared" si="1099"/>
        <v>0</v>
      </c>
      <c r="CT443" s="149">
        <f t="shared" si="1099"/>
        <v>0</v>
      </c>
      <c r="CU443" s="149">
        <f t="shared" si="1099"/>
        <v>0</v>
      </c>
      <c r="CV443" s="149">
        <f t="shared" si="1104"/>
        <v>0</v>
      </c>
      <c r="CW443" s="149">
        <f t="shared" si="1104"/>
        <v>0</v>
      </c>
      <c r="CX443" s="149">
        <f t="shared" si="1104"/>
        <v>0</v>
      </c>
      <c r="CY443" s="149">
        <f t="shared" si="1104"/>
        <v>0</v>
      </c>
      <c r="CZ443" s="149">
        <f t="shared" si="1104"/>
        <v>0</v>
      </c>
      <c r="DA443" s="149">
        <f t="shared" si="1104"/>
        <v>0</v>
      </c>
      <c r="DB443" s="149">
        <f t="shared" si="1104"/>
        <v>0</v>
      </c>
      <c r="DC443" s="149">
        <f t="shared" si="1104"/>
        <v>0</v>
      </c>
      <c r="DD443" s="149">
        <f t="shared" si="1104"/>
        <v>0</v>
      </c>
      <c r="DE443" s="149">
        <f t="shared" si="1104"/>
        <v>0</v>
      </c>
      <c r="DF443" s="149">
        <f t="shared" si="1104"/>
        <v>0</v>
      </c>
      <c r="DG443" s="149">
        <f t="shared" si="1104"/>
        <v>0</v>
      </c>
      <c r="DH443" s="149">
        <f t="shared" si="1104"/>
        <v>0</v>
      </c>
      <c r="DI443" s="149">
        <f t="shared" si="1104"/>
        <v>0</v>
      </c>
      <c r="DJ443" s="149">
        <f t="shared" si="1104"/>
        <v>0</v>
      </c>
      <c r="DK443" s="149">
        <f t="shared" si="1104"/>
        <v>0</v>
      </c>
      <c r="DL443" s="149">
        <f t="shared" si="1105"/>
        <v>0</v>
      </c>
      <c r="DM443" s="149">
        <f t="shared" si="1105"/>
        <v>0</v>
      </c>
      <c r="DN443" s="149">
        <f t="shared" si="1105"/>
        <v>0</v>
      </c>
      <c r="DO443" s="149">
        <f t="shared" si="1105"/>
        <v>0</v>
      </c>
      <c r="DP443" s="149">
        <f t="shared" si="1105"/>
        <v>0</v>
      </c>
      <c r="DQ443" s="149">
        <f t="shared" si="1105"/>
        <v>0</v>
      </c>
      <c r="DR443" s="149">
        <f t="shared" si="1105"/>
        <v>0</v>
      </c>
      <c r="DS443" s="149">
        <f t="shared" si="1105"/>
        <v>0</v>
      </c>
      <c r="DT443" s="149">
        <f t="shared" si="1105"/>
        <v>0</v>
      </c>
      <c r="DU443" s="149">
        <f t="shared" si="1105"/>
        <v>0</v>
      </c>
      <c r="DV443" s="149">
        <f t="shared" si="1105"/>
        <v>0</v>
      </c>
      <c r="DW443" s="149">
        <f t="shared" si="1105"/>
        <v>0</v>
      </c>
      <c r="DX443" s="149">
        <f t="shared" si="1105"/>
        <v>0</v>
      </c>
      <c r="DY443" s="149">
        <f t="shared" si="1105"/>
        <v>0</v>
      </c>
      <c r="DZ443" s="149">
        <f t="shared" si="1105"/>
        <v>0</v>
      </c>
      <c r="EA443" s="149">
        <f t="shared" si="1100"/>
        <v>0</v>
      </c>
      <c r="EB443" s="149">
        <f t="shared" si="1100"/>
        <v>0</v>
      </c>
      <c r="EC443" s="149">
        <f t="shared" si="1100"/>
        <v>0</v>
      </c>
      <c r="ED443" s="149">
        <f t="shared" si="1100"/>
        <v>0</v>
      </c>
      <c r="EE443" s="149">
        <f t="shared" si="1100"/>
        <v>0</v>
      </c>
      <c r="EF443" s="149">
        <f t="shared" si="1100"/>
        <v>0</v>
      </c>
      <c r="EG443" s="149">
        <f t="shared" si="1100"/>
        <v>0</v>
      </c>
      <c r="EH443" s="149">
        <f t="shared" si="1100"/>
        <v>0</v>
      </c>
      <c r="EI443" s="149">
        <f t="shared" si="1100"/>
        <v>0</v>
      </c>
      <c r="EJ443" s="149">
        <f t="shared" si="1100"/>
        <v>0</v>
      </c>
      <c r="EK443" s="149">
        <f t="shared" si="1100"/>
        <v>0</v>
      </c>
      <c r="EL443" s="149">
        <f t="shared" si="1100"/>
        <v>0</v>
      </c>
      <c r="EM443" s="149">
        <f t="shared" si="1100"/>
        <v>0</v>
      </c>
      <c r="EN443" s="149">
        <f t="shared" si="1100"/>
        <v>0</v>
      </c>
      <c r="EO443" s="149">
        <f t="shared" si="1097"/>
        <v>0</v>
      </c>
      <c r="EP443" s="149">
        <f t="shared" si="1097"/>
        <v>0</v>
      </c>
      <c r="EQ443" s="149">
        <f t="shared" si="1097"/>
        <v>0</v>
      </c>
      <c r="ER443" s="149">
        <f t="shared" si="1097"/>
        <v>0</v>
      </c>
      <c r="ES443" s="149">
        <f t="shared" si="1097"/>
        <v>0</v>
      </c>
      <c r="ET443" s="149">
        <f t="shared" si="1097"/>
        <v>0</v>
      </c>
      <c r="EU443" s="149">
        <f t="shared" si="1097"/>
        <v>0</v>
      </c>
      <c r="EV443" s="149">
        <f t="shared" si="1097"/>
        <v>0</v>
      </c>
      <c r="EW443" s="149">
        <f t="shared" si="1098"/>
        <v>0</v>
      </c>
      <c r="EX443" s="149">
        <f t="shared" si="1098"/>
        <v>0</v>
      </c>
      <c r="EY443" s="149">
        <f t="shared" si="1098"/>
        <v>0</v>
      </c>
      <c r="EZ443" s="149">
        <f t="shared" si="1098"/>
        <v>0</v>
      </c>
      <c r="FA443" s="149">
        <f t="shared" si="1098"/>
        <v>0</v>
      </c>
      <c r="FB443" s="149">
        <f t="shared" si="1098"/>
        <v>0</v>
      </c>
    </row>
    <row r="444" spans="3:158" ht="11.25" hidden="1" customHeight="1" x14ac:dyDescent="0.2">
      <c r="C444" s="148">
        <f t="shared" si="1095"/>
        <v>87</v>
      </c>
      <c r="E444" s="198">
        <f t="shared" si="1096"/>
        <v>46022</v>
      </c>
      <c r="F444" s="151">
        <f t="shared" si="1089"/>
        <v>46599</v>
      </c>
      <c r="G444" s="149">
        <v>0</v>
      </c>
      <c r="H444" s="149">
        <f t="shared" si="1090"/>
        <v>0</v>
      </c>
      <c r="Q444" s="149">
        <f t="shared" si="1091"/>
        <v>0</v>
      </c>
      <c r="T444" s="149">
        <f t="shared" si="1094"/>
        <v>0</v>
      </c>
      <c r="U444" s="149">
        <f t="shared" si="1106"/>
        <v>0</v>
      </c>
      <c r="V444" s="149">
        <f t="shared" si="1106"/>
        <v>0</v>
      </c>
      <c r="W444" s="149">
        <f t="shared" si="1106"/>
        <v>0</v>
      </c>
      <c r="X444" s="149">
        <f t="shared" si="1106"/>
        <v>0</v>
      </c>
      <c r="Y444" s="149">
        <f t="shared" si="1106"/>
        <v>0</v>
      </c>
      <c r="Z444" s="149">
        <f t="shared" si="1106"/>
        <v>0</v>
      </c>
      <c r="AA444" s="149">
        <f t="shared" si="1106"/>
        <v>0</v>
      </c>
      <c r="AB444" s="149">
        <f t="shared" si="1106"/>
        <v>0</v>
      </c>
      <c r="AC444" s="149">
        <f t="shared" si="1106"/>
        <v>0</v>
      </c>
      <c r="AD444" s="149">
        <f t="shared" si="1106"/>
        <v>0</v>
      </c>
      <c r="AE444" s="149">
        <f t="shared" si="1106"/>
        <v>0</v>
      </c>
      <c r="AF444" s="149">
        <f t="shared" si="1106"/>
        <v>0</v>
      </c>
      <c r="AG444" s="149">
        <f t="shared" si="1106"/>
        <v>0</v>
      </c>
      <c r="AH444" s="149">
        <f t="shared" si="1106"/>
        <v>0</v>
      </c>
      <c r="AI444" s="149">
        <f t="shared" si="1106"/>
        <v>0</v>
      </c>
      <c r="AJ444" s="149">
        <f t="shared" si="1106"/>
        <v>0</v>
      </c>
      <c r="AK444" s="149">
        <f t="shared" si="1101"/>
        <v>0</v>
      </c>
      <c r="AL444" s="149">
        <f t="shared" si="1101"/>
        <v>0</v>
      </c>
      <c r="AM444" s="149">
        <f t="shared" si="1101"/>
        <v>0</v>
      </c>
      <c r="AN444" s="149">
        <f t="shared" si="1101"/>
        <v>0</v>
      </c>
      <c r="AO444" s="149">
        <f t="shared" si="1101"/>
        <v>0</v>
      </c>
      <c r="AP444" s="149">
        <f t="shared" si="1101"/>
        <v>0</v>
      </c>
      <c r="AQ444" s="149">
        <f t="shared" si="1101"/>
        <v>0</v>
      </c>
      <c r="AR444" s="149">
        <f t="shared" si="1101"/>
        <v>0</v>
      </c>
      <c r="AS444" s="149">
        <f t="shared" si="1101"/>
        <v>0</v>
      </c>
      <c r="AT444" s="149">
        <f t="shared" si="1101"/>
        <v>0</v>
      </c>
      <c r="AU444" s="149">
        <f t="shared" si="1101"/>
        <v>0</v>
      </c>
      <c r="AV444" s="149">
        <f t="shared" si="1101"/>
        <v>0</v>
      </c>
      <c r="AW444" s="149">
        <f t="shared" si="1101"/>
        <v>0</v>
      </c>
      <c r="AX444" s="149">
        <f t="shared" si="1101"/>
        <v>0</v>
      </c>
      <c r="AY444" s="149">
        <f t="shared" si="1101"/>
        <v>0</v>
      </c>
      <c r="AZ444" s="149">
        <f t="shared" si="1107"/>
        <v>0</v>
      </c>
      <c r="BA444" s="149">
        <f t="shared" si="1107"/>
        <v>0</v>
      </c>
      <c r="BB444" s="149">
        <f t="shared" si="1107"/>
        <v>0</v>
      </c>
      <c r="BC444" s="149">
        <f t="shared" si="1107"/>
        <v>0</v>
      </c>
      <c r="BD444" s="149">
        <f t="shared" si="1107"/>
        <v>0</v>
      </c>
      <c r="BE444" s="149">
        <f t="shared" si="1107"/>
        <v>0</v>
      </c>
      <c r="BF444" s="149">
        <f t="shared" si="1107"/>
        <v>0</v>
      </c>
      <c r="BG444" s="149">
        <f t="shared" si="1107"/>
        <v>0</v>
      </c>
      <c r="BH444" s="149">
        <f t="shared" si="1107"/>
        <v>0</v>
      </c>
      <c r="BI444" s="149">
        <f t="shared" si="1107"/>
        <v>0</v>
      </c>
      <c r="BJ444" s="149">
        <f t="shared" si="1107"/>
        <v>0</v>
      </c>
      <c r="BK444" s="149">
        <f t="shared" si="1107"/>
        <v>0</v>
      </c>
      <c r="BL444" s="149">
        <f t="shared" si="1107"/>
        <v>0</v>
      </c>
      <c r="BM444" s="149">
        <f t="shared" si="1107"/>
        <v>0</v>
      </c>
      <c r="BN444" s="149">
        <f t="shared" si="1107"/>
        <v>0</v>
      </c>
      <c r="BO444" s="149">
        <f t="shared" si="1107"/>
        <v>0</v>
      </c>
      <c r="BP444" s="149">
        <f t="shared" si="1102"/>
        <v>0</v>
      </c>
      <c r="BQ444" s="149">
        <f t="shared" si="1102"/>
        <v>0</v>
      </c>
      <c r="BR444" s="149">
        <f t="shared" si="1102"/>
        <v>0</v>
      </c>
      <c r="BS444" s="149">
        <f t="shared" si="1102"/>
        <v>0</v>
      </c>
      <c r="BT444" s="149">
        <f t="shared" si="1102"/>
        <v>0</v>
      </c>
      <c r="BU444" s="149">
        <f t="shared" si="1102"/>
        <v>0</v>
      </c>
      <c r="BV444" s="149">
        <f t="shared" si="1102"/>
        <v>0</v>
      </c>
      <c r="BW444" s="149">
        <f t="shared" si="1102"/>
        <v>0</v>
      </c>
      <c r="BX444" s="149">
        <f t="shared" si="1102"/>
        <v>0</v>
      </c>
      <c r="BY444" s="149">
        <f t="shared" si="1102"/>
        <v>0</v>
      </c>
      <c r="BZ444" s="149">
        <f t="shared" si="1102"/>
        <v>0</v>
      </c>
      <c r="CA444" s="149">
        <f t="shared" si="1102"/>
        <v>0</v>
      </c>
      <c r="CB444" s="149">
        <f t="shared" si="1102"/>
        <v>0</v>
      </c>
      <c r="CC444" s="149">
        <f t="shared" si="1102"/>
        <v>0</v>
      </c>
      <c r="CD444" s="149">
        <f t="shared" si="1102"/>
        <v>0</v>
      </c>
      <c r="CE444" s="149">
        <f t="shared" si="1103"/>
        <v>0</v>
      </c>
      <c r="CF444" s="149">
        <f t="shared" si="1103"/>
        <v>0</v>
      </c>
      <c r="CG444" s="149">
        <f t="shared" si="1103"/>
        <v>0</v>
      </c>
      <c r="CH444" s="149">
        <f t="shared" si="1103"/>
        <v>0</v>
      </c>
      <c r="CI444" s="149">
        <f t="shared" si="1103"/>
        <v>0</v>
      </c>
      <c r="CJ444" s="149">
        <f t="shared" si="1103"/>
        <v>0</v>
      </c>
      <c r="CK444" s="149">
        <f t="shared" si="1103"/>
        <v>0</v>
      </c>
      <c r="CL444" s="149">
        <f t="shared" si="1103"/>
        <v>0</v>
      </c>
      <c r="CM444" s="149">
        <f t="shared" si="1099"/>
        <v>0</v>
      </c>
      <c r="CN444" s="149">
        <f t="shared" si="1099"/>
        <v>0</v>
      </c>
      <c r="CO444" s="149">
        <f t="shared" si="1099"/>
        <v>0</v>
      </c>
      <c r="CP444" s="149">
        <f t="shared" si="1099"/>
        <v>0</v>
      </c>
      <c r="CQ444" s="149">
        <f t="shared" si="1099"/>
        <v>0</v>
      </c>
      <c r="CR444" s="149">
        <f t="shared" si="1099"/>
        <v>0</v>
      </c>
      <c r="CS444" s="149">
        <f t="shared" si="1099"/>
        <v>0</v>
      </c>
      <c r="CT444" s="149">
        <f t="shared" si="1099"/>
        <v>0</v>
      </c>
      <c r="CU444" s="149">
        <f t="shared" si="1099"/>
        <v>0</v>
      </c>
      <c r="CV444" s="149">
        <f t="shared" si="1104"/>
        <v>0</v>
      </c>
      <c r="CW444" s="149">
        <f t="shared" si="1104"/>
        <v>0</v>
      </c>
      <c r="CX444" s="149">
        <f t="shared" si="1104"/>
        <v>0</v>
      </c>
      <c r="CY444" s="149">
        <f t="shared" si="1104"/>
        <v>0</v>
      </c>
      <c r="CZ444" s="149">
        <f t="shared" si="1104"/>
        <v>0</v>
      </c>
      <c r="DA444" s="149">
        <f t="shared" si="1104"/>
        <v>0</v>
      </c>
      <c r="DB444" s="149">
        <f t="shared" si="1104"/>
        <v>0</v>
      </c>
      <c r="DC444" s="149">
        <f t="shared" si="1104"/>
        <v>0</v>
      </c>
      <c r="DD444" s="149">
        <f t="shared" si="1104"/>
        <v>0</v>
      </c>
      <c r="DE444" s="149">
        <f t="shared" si="1104"/>
        <v>0</v>
      </c>
      <c r="DF444" s="149">
        <f t="shared" si="1104"/>
        <v>0</v>
      </c>
      <c r="DG444" s="149">
        <f t="shared" si="1104"/>
        <v>0</v>
      </c>
      <c r="DH444" s="149">
        <f t="shared" si="1104"/>
        <v>0</v>
      </c>
      <c r="DI444" s="149">
        <f t="shared" si="1104"/>
        <v>0</v>
      </c>
      <c r="DJ444" s="149">
        <f t="shared" si="1104"/>
        <v>0</v>
      </c>
      <c r="DK444" s="149">
        <f t="shared" si="1104"/>
        <v>0</v>
      </c>
      <c r="DL444" s="149">
        <f t="shared" si="1105"/>
        <v>0</v>
      </c>
      <c r="DM444" s="149">
        <f t="shared" si="1105"/>
        <v>0</v>
      </c>
      <c r="DN444" s="149">
        <f t="shared" si="1105"/>
        <v>0</v>
      </c>
      <c r="DO444" s="149">
        <f t="shared" si="1105"/>
        <v>0</v>
      </c>
      <c r="DP444" s="149">
        <f t="shared" si="1105"/>
        <v>0</v>
      </c>
      <c r="DQ444" s="149">
        <f t="shared" si="1105"/>
        <v>0</v>
      </c>
      <c r="DR444" s="149">
        <f t="shared" si="1105"/>
        <v>0</v>
      </c>
      <c r="DS444" s="149">
        <f t="shared" si="1105"/>
        <v>0</v>
      </c>
      <c r="DT444" s="149">
        <f t="shared" si="1105"/>
        <v>0</v>
      </c>
      <c r="DU444" s="149">
        <f t="shared" si="1105"/>
        <v>0</v>
      </c>
      <c r="DV444" s="149">
        <f t="shared" si="1105"/>
        <v>0</v>
      </c>
      <c r="DW444" s="149">
        <f t="shared" si="1105"/>
        <v>0</v>
      </c>
      <c r="DX444" s="149">
        <f t="shared" si="1105"/>
        <v>0</v>
      </c>
      <c r="DY444" s="149">
        <f t="shared" si="1105"/>
        <v>0</v>
      </c>
      <c r="DZ444" s="149">
        <f t="shared" si="1105"/>
        <v>0</v>
      </c>
      <c r="EA444" s="149">
        <f t="shared" si="1100"/>
        <v>0</v>
      </c>
      <c r="EB444" s="149">
        <f t="shared" si="1100"/>
        <v>0</v>
      </c>
      <c r="EC444" s="149">
        <f t="shared" si="1100"/>
        <v>0</v>
      </c>
      <c r="ED444" s="149">
        <f t="shared" si="1100"/>
        <v>0</v>
      </c>
      <c r="EE444" s="149">
        <f t="shared" si="1100"/>
        <v>0</v>
      </c>
      <c r="EF444" s="149">
        <f t="shared" si="1100"/>
        <v>0</v>
      </c>
      <c r="EG444" s="149">
        <f t="shared" si="1100"/>
        <v>0</v>
      </c>
      <c r="EH444" s="149">
        <f t="shared" si="1100"/>
        <v>0</v>
      </c>
      <c r="EI444" s="149">
        <f t="shared" si="1100"/>
        <v>0</v>
      </c>
      <c r="EJ444" s="149">
        <f t="shared" si="1100"/>
        <v>0</v>
      </c>
      <c r="EK444" s="149">
        <f t="shared" si="1100"/>
        <v>0</v>
      </c>
      <c r="EL444" s="149">
        <f t="shared" si="1100"/>
        <v>0</v>
      </c>
      <c r="EM444" s="149">
        <f t="shared" si="1100"/>
        <v>0</v>
      </c>
      <c r="EN444" s="149">
        <f t="shared" si="1100"/>
        <v>0</v>
      </c>
      <c r="EO444" s="149">
        <f t="shared" si="1097"/>
        <v>0</v>
      </c>
      <c r="EP444" s="149">
        <f t="shared" si="1097"/>
        <v>0</v>
      </c>
      <c r="EQ444" s="149">
        <f t="shared" si="1097"/>
        <v>0</v>
      </c>
      <c r="ER444" s="149">
        <f t="shared" si="1097"/>
        <v>0</v>
      </c>
      <c r="ES444" s="149">
        <f t="shared" si="1097"/>
        <v>0</v>
      </c>
      <c r="ET444" s="149">
        <f t="shared" si="1097"/>
        <v>0</v>
      </c>
      <c r="EU444" s="149">
        <f t="shared" si="1097"/>
        <v>0</v>
      </c>
      <c r="EV444" s="149">
        <f t="shared" si="1097"/>
        <v>0</v>
      </c>
      <c r="EW444" s="149">
        <f t="shared" si="1098"/>
        <v>0</v>
      </c>
      <c r="EX444" s="149">
        <f t="shared" si="1098"/>
        <v>0</v>
      </c>
      <c r="EY444" s="149">
        <f t="shared" si="1098"/>
        <v>0</v>
      </c>
      <c r="EZ444" s="149">
        <f t="shared" si="1098"/>
        <v>0</v>
      </c>
      <c r="FA444" s="149">
        <f t="shared" si="1098"/>
        <v>0</v>
      </c>
      <c r="FB444" s="149">
        <f t="shared" si="1098"/>
        <v>0</v>
      </c>
    </row>
    <row r="445" spans="3:158" ht="11.25" hidden="1" customHeight="1" x14ac:dyDescent="0.2">
      <c r="C445" s="148">
        <f t="shared" si="1095"/>
        <v>88</v>
      </c>
      <c r="E445" s="198">
        <f t="shared" si="1096"/>
        <v>46053</v>
      </c>
      <c r="F445" s="151">
        <f t="shared" si="1089"/>
        <v>46630</v>
      </c>
      <c r="G445" s="149">
        <v>451013.4</v>
      </c>
      <c r="H445" s="149">
        <f t="shared" si="1090"/>
        <v>22550.670000000002</v>
      </c>
      <c r="Q445" s="149">
        <f t="shared" si="1091"/>
        <v>0</v>
      </c>
      <c r="T445" s="149">
        <f t="shared" si="1094"/>
        <v>451013.39999999997</v>
      </c>
      <c r="U445" s="149">
        <f t="shared" si="1106"/>
        <v>0</v>
      </c>
      <c r="V445" s="149">
        <f t="shared" si="1106"/>
        <v>0</v>
      </c>
      <c r="W445" s="149">
        <f t="shared" si="1106"/>
        <v>0</v>
      </c>
      <c r="X445" s="149">
        <f t="shared" si="1106"/>
        <v>0</v>
      </c>
      <c r="Y445" s="149">
        <f t="shared" si="1106"/>
        <v>0</v>
      </c>
      <c r="Z445" s="149">
        <f t="shared" si="1106"/>
        <v>0</v>
      </c>
      <c r="AA445" s="149">
        <f t="shared" si="1106"/>
        <v>0</v>
      </c>
      <c r="AB445" s="149">
        <f t="shared" si="1106"/>
        <v>0</v>
      </c>
      <c r="AC445" s="149">
        <f t="shared" si="1106"/>
        <v>0</v>
      </c>
      <c r="AD445" s="149">
        <f t="shared" si="1106"/>
        <v>0</v>
      </c>
      <c r="AE445" s="149">
        <f t="shared" si="1106"/>
        <v>0</v>
      </c>
      <c r="AF445" s="149">
        <f t="shared" si="1106"/>
        <v>0</v>
      </c>
      <c r="AG445" s="149">
        <f t="shared" si="1106"/>
        <v>0</v>
      </c>
      <c r="AH445" s="149">
        <f t="shared" si="1106"/>
        <v>0</v>
      </c>
      <c r="AI445" s="149">
        <f t="shared" si="1106"/>
        <v>0</v>
      </c>
      <c r="AJ445" s="149">
        <f t="shared" si="1106"/>
        <v>0</v>
      </c>
      <c r="AK445" s="149">
        <f t="shared" si="1101"/>
        <v>0</v>
      </c>
      <c r="AL445" s="149">
        <f t="shared" si="1101"/>
        <v>0</v>
      </c>
      <c r="AM445" s="149">
        <f t="shared" si="1101"/>
        <v>0</v>
      </c>
      <c r="AN445" s="149">
        <f t="shared" si="1101"/>
        <v>0</v>
      </c>
      <c r="AO445" s="149">
        <f t="shared" si="1101"/>
        <v>0</v>
      </c>
      <c r="AP445" s="149">
        <f t="shared" si="1101"/>
        <v>0</v>
      </c>
      <c r="AQ445" s="149">
        <f t="shared" si="1101"/>
        <v>0</v>
      </c>
      <c r="AR445" s="149">
        <f t="shared" si="1101"/>
        <v>0</v>
      </c>
      <c r="AS445" s="149">
        <f t="shared" si="1101"/>
        <v>0</v>
      </c>
      <c r="AT445" s="149">
        <f t="shared" si="1101"/>
        <v>0</v>
      </c>
      <c r="AU445" s="149">
        <f t="shared" si="1101"/>
        <v>0</v>
      </c>
      <c r="AV445" s="149">
        <f t="shared" si="1101"/>
        <v>0</v>
      </c>
      <c r="AW445" s="149">
        <f t="shared" si="1101"/>
        <v>0</v>
      </c>
      <c r="AX445" s="149">
        <f t="shared" si="1101"/>
        <v>0</v>
      </c>
      <c r="AY445" s="149">
        <f t="shared" si="1101"/>
        <v>0</v>
      </c>
      <c r="AZ445" s="149">
        <f t="shared" si="1107"/>
        <v>0</v>
      </c>
      <c r="BA445" s="149">
        <f t="shared" si="1107"/>
        <v>0</v>
      </c>
      <c r="BB445" s="149">
        <f t="shared" si="1107"/>
        <v>0</v>
      </c>
      <c r="BC445" s="149">
        <f t="shared" si="1107"/>
        <v>0</v>
      </c>
      <c r="BD445" s="149">
        <f t="shared" si="1107"/>
        <v>0</v>
      </c>
      <c r="BE445" s="149">
        <f t="shared" si="1107"/>
        <v>0</v>
      </c>
      <c r="BF445" s="149">
        <f t="shared" si="1107"/>
        <v>0</v>
      </c>
      <c r="BG445" s="149">
        <f t="shared" si="1107"/>
        <v>0</v>
      </c>
      <c r="BH445" s="149">
        <f t="shared" si="1107"/>
        <v>0</v>
      </c>
      <c r="BI445" s="149">
        <f t="shared" si="1107"/>
        <v>0</v>
      </c>
      <c r="BJ445" s="149">
        <f t="shared" si="1107"/>
        <v>0</v>
      </c>
      <c r="BK445" s="149">
        <f t="shared" si="1107"/>
        <v>0</v>
      </c>
      <c r="BL445" s="149">
        <f t="shared" si="1107"/>
        <v>0</v>
      </c>
      <c r="BM445" s="149">
        <f t="shared" si="1107"/>
        <v>0</v>
      </c>
      <c r="BN445" s="149">
        <f t="shared" si="1107"/>
        <v>0</v>
      </c>
      <c r="BO445" s="149">
        <f t="shared" si="1107"/>
        <v>0</v>
      </c>
      <c r="BP445" s="149">
        <f t="shared" si="1102"/>
        <v>0</v>
      </c>
      <c r="BQ445" s="149">
        <f t="shared" si="1102"/>
        <v>0</v>
      </c>
      <c r="BR445" s="149">
        <f t="shared" si="1102"/>
        <v>0</v>
      </c>
      <c r="BS445" s="149">
        <f t="shared" si="1102"/>
        <v>0</v>
      </c>
      <c r="BT445" s="149">
        <f t="shared" si="1102"/>
        <v>0</v>
      </c>
      <c r="BU445" s="149">
        <f t="shared" si="1102"/>
        <v>0</v>
      </c>
      <c r="BV445" s="149">
        <f t="shared" si="1102"/>
        <v>0</v>
      </c>
      <c r="BW445" s="149">
        <f t="shared" si="1102"/>
        <v>0</v>
      </c>
      <c r="BX445" s="149">
        <f t="shared" si="1102"/>
        <v>0</v>
      </c>
      <c r="BY445" s="149">
        <f t="shared" si="1102"/>
        <v>0</v>
      </c>
      <c r="BZ445" s="149">
        <f t="shared" si="1102"/>
        <v>0</v>
      </c>
      <c r="CA445" s="149">
        <f t="shared" si="1102"/>
        <v>0</v>
      </c>
      <c r="CB445" s="149">
        <f t="shared" si="1102"/>
        <v>0</v>
      </c>
      <c r="CC445" s="149">
        <f t="shared" si="1102"/>
        <v>0</v>
      </c>
      <c r="CD445" s="149">
        <f t="shared" si="1102"/>
        <v>0</v>
      </c>
      <c r="CE445" s="149">
        <f t="shared" si="1103"/>
        <v>0</v>
      </c>
      <c r="CF445" s="149">
        <f t="shared" si="1103"/>
        <v>0</v>
      </c>
      <c r="CG445" s="149">
        <f t="shared" si="1103"/>
        <v>0</v>
      </c>
      <c r="CH445" s="149">
        <f t="shared" si="1103"/>
        <v>0</v>
      </c>
      <c r="CI445" s="149">
        <f t="shared" si="1103"/>
        <v>0</v>
      </c>
      <c r="CJ445" s="149">
        <f t="shared" si="1103"/>
        <v>0</v>
      </c>
      <c r="CK445" s="149">
        <f t="shared" si="1103"/>
        <v>0</v>
      </c>
      <c r="CL445" s="149">
        <f t="shared" si="1103"/>
        <v>0</v>
      </c>
      <c r="CM445" s="149">
        <f t="shared" si="1099"/>
        <v>0</v>
      </c>
      <c r="CN445" s="149">
        <f t="shared" si="1099"/>
        <v>0</v>
      </c>
      <c r="CO445" s="149">
        <f t="shared" si="1099"/>
        <v>0</v>
      </c>
      <c r="CP445" s="149">
        <f t="shared" si="1099"/>
        <v>0</v>
      </c>
      <c r="CQ445" s="149">
        <f t="shared" si="1099"/>
        <v>0</v>
      </c>
      <c r="CR445" s="149">
        <f t="shared" si="1099"/>
        <v>0</v>
      </c>
      <c r="CS445" s="149">
        <f t="shared" si="1099"/>
        <v>0</v>
      </c>
      <c r="CT445" s="149">
        <f t="shared" si="1099"/>
        <v>0</v>
      </c>
      <c r="CU445" s="149">
        <f t="shared" si="1099"/>
        <v>0</v>
      </c>
      <c r="CV445" s="149">
        <f t="shared" si="1104"/>
        <v>0</v>
      </c>
      <c r="CW445" s="149">
        <f t="shared" si="1104"/>
        <v>0</v>
      </c>
      <c r="CX445" s="149">
        <f t="shared" si="1104"/>
        <v>0</v>
      </c>
      <c r="CY445" s="149">
        <f t="shared" si="1104"/>
        <v>0</v>
      </c>
      <c r="CZ445" s="149">
        <f t="shared" si="1104"/>
        <v>0</v>
      </c>
      <c r="DA445" s="149">
        <f t="shared" si="1104"/>
        <v>0</v>
      </c>
      <c r="DB445" s="149">
        <f t="shared" si="1104"/>
        <v>0</v>
      </c>
      <c r="DC445" s="149">
        <f t="shared" si="1104"/>
        <v>0</v>
      </c>
      <c r="DD445" s="149">
        <f t="shared" si="1104"/>
        <v>22550.670000000002</v>
      </c>
      <c r="DE445" s="149">
        <f t="shared" si="1104"/>
        <v>22550.670000000002</v>
      </c>
      <c r="DF445" s="149">
        <f t="shared" si="1104"/>
        <v>22550.670000000002</v>
      </c>
      <c r="DG445" s="149">
        <f t="shared" si="1104"/>
        <v>22550.670000000002</v>
      </c>
      <c r="DH445" s="149">
        <f t="shared" si="1104"/>
        <v>22550.670000000002</v>
      </c>
      <c r="DI445" s="149">
        <f t="shared" si="1104"/>
        <v>22550.670000000002</v>
      </c>
      <c r="DJ445" s="149">
        <f t="shared" si="1104"/>
        <v>22550.670000000002</v>
      </c>
      <c r="DK445" s="149">
        <f t="shared" si="1104"/>
        <v>22550.670000000002</v>
      </c>
      <c r="DL445" s="149">
        <f t="shared" si="1105"/>
        <v>22550.670000000002</v>
      </c>
      <c r="DM445" s="149">
        <f t="shared" si="1105"/>
        <v>22550.670000000002</v>
      </c>
      <c r="DN445" s="149">
        <f t="shared" si="1105"/>
        <v>22550.670000000002</v>
      </c>
      <c r="DO445" s="149">
        <f t="shared" si="1105"/>
        <v>22550.670000000002</v>
      </c>
      <c r="DP445" s="149">
        <f t="shared" si="1105"/>
        <v>22550.670000000002</v>
      </c>
      <c r="DQ445" s="149">
        <f t="shared" si="1105"/>
        <v>22550.670000000002</v>
      </c>
      <c r="DR445" s="149">
        <f t="shared" si="1105"/>
        <v>22550.670000000002</v>
      </c>
      <c r="DS445" s="149">
        <f t="shared" si="1105"/>
        <v>22550.670000000002</v>
      </c>
      <c r="DT445" s="149">
        <f t="shared" si="1105"/>
        <v>22550.670000000002</v>
      </c>
      <c r="DU445" s="149">
        <f t="shared" si="1105"/>
        <v>22550.670000000002</v>
      </c>
      <c r="DV445" s="149">
        <f t="shared" si="1105"/>
        <v>22550.670000000002</v>
      </c>
      <c r="DW445" s="149">
        <f t="shared" si="1105"/>
        <v>22550.670000000002</v>
      </c>
      <c r="DX445" s="149">
        <f t="shared" si="1105"/>
        <v>0</v>
      </c>
      <c r="DY445" s="149">
        <f t="shared" si="1105"/>
        <v>0</v>
      </c>
      <c r="DZ445" s="149">
        <f t="shared" si="1105"/>
        <v>0</v>
      </c>
      <c r="EA445" s="149">
        <f t="shared" si="1100"/>
        <v>0</v>
      </c>
      <c r="EB445" s="149">
        <f t="shared" si="1100"/>
        <v>0</v>
      </c>
      <c r="EC445" s="149">
        <f t="shared" si="1100"/>
        <v>0</v>
      </c>
      <c r="ED445" s="149">
        <f t="shared" si="1100"/>
        <v>0</v>
      </c>
      <c r="EE445" s="149">
        <f t="shared" si="1100"/>
        <v>0</v>
      </c>
      <c r="EF445" s="149">
        <f t="shared" si="1100"/>
        <v>0</v>
      </c>
      <c r="EG445" s="149">
        <f t="shared" si="1100"/>
        <v>0</v>
      </c>
      <c r="EH445" s="149">
        <f t="shared" si="1100"/>
        <v>0</v>
      </c>
      <c r="EI445" s="149">
        <f t="shared" si="1100"/>
        <v>0</v>
      </c>
      <c r="EJ445" s="149">
        <f t="shared" si="1100"/>
        <v>0</v>
      </c>
      <c r="EK445" s="149">
        <f t="shared" si="1100"/>
        <v>0</v>
      </c>
      <c r="EL445" s="149">
        <f t="shared" si="1100"/>
        <v>0</v>
      </c>
      <c r="EM445" s="149">
        <f t="shared" si="1100"/>
        <v>0</v>
      </c>
      <c r="EN445" s="149">
        <f t="shared" si="1100"/>
        <v>0</v>
      </c>
      <c r="EO445" s="149">
        <f t="shared" si="1097"/>
        <v>0</v>
      </c>
      <c r="EP445" s="149">
        <f t="shared" si="1097"/>
        <v>0</v>
      </c>
      <c r="EQ445" s="149">
        <f t="shared" si="1097"/>
        <v>0</v>
      </c>
      <c r="ER445" s="149">
        <f t="shared" si="1097"/>
        <v>0</v>
      </c>
      <c r="ES445" s="149">
        <f t="shared" si="1097"/>
        <v>0</v>
      </c>
      <c r="ET445" s="149">
        <f t="shared" si="1097"/>
        <v>0</v>
      </c>
      <c r="EU445" s="149">
        <f t="shared" si="1097"/>
        <v>0</v>
      </c>
      <c r="EV445" s="149">
        <f t="shared" si="1097"/>
        <v>0</v>
      </c>
      <c r="EW445" s="149">
        <f t="shared" si="1098"/>
        <v>0</v>
      </c>
      <c r="EX445" s="149">
        <f t="shared" si="1098"/>
        <v>0</v>
      </c>
      <c r="EY445" s="149">
        <f t="shared" si="1098"/>
        <v>0</v>
      </c>
      <c r="EZ445" s="149">
        <f t="shared" si="1098"/>
        <v>0</v>
      </c>
      <c r="FA445" s="149">
        <f t="shared" si="1098"/>
        <v>0</v>
      </c>
      <c r="FB445" s="149">
        <f t="shared" si="1098"/>
        <v>0</v>
      </c>
    </row>
    <row r="446" spans="3:158" ht="11.25" hidden="1" customHeight="1" x14ac:dyDescent="0.2">
      <c r="C446" s="148">
        <f t="shared" si="1095"/>
        <v>89</v>
      </c>
      <c r="E446" s="198">
        <f t="shared" si="1096"/>
        <v>46081</v>
      </c>
      <c r="F446" s="151">
        <f t="shared" si="1089"/>
        <v>46660</v>
      </c>
      <c r="G446" s="149">
        <v>0</v>
      </c>
      <c r="H446" s="149">
        <f t="shared" si="1090"/>
        <v>0</v>
      </c>
      <c r="Q446" s="149">
        <f t="shared" si="1091"/>
        <v>0</v>
      </c>
      <c r="T446" s="149">
        <f t="shared" si="1094"/>
        <v>0</v>
      </c>
      <c r="U446" s="149">
        <f t="shared" si="1106"/>
        <v>0</v>
      </c>
      <c r="V446" s="149">
        <f t="shared" si="1106"/>
        <v>0</v>
      </c>
      <c r="W446" s="149">
        <f t="shared" si="1106"/>
        <v>0</v>
      </c>
      <c r="X446" s="149">
        <f t="shared" si="1106"/>
        <v>0</v>
      </c>
      <c r="Y446" s="149">
        <f t="shared" si="1106"/>
        <v>0</v>
      </c>
      <c r="Z446" s="149">
        <f t="shared" si="1106"/>
        <v>0</v>
      </c>
      <c r="AA446" s="149">
        <f t="shared" si="1106"/>
        <v>0</v>
      </c>
      <c r="AB446" s="149">
        <f t="shared" si="1106"/>
        <v>0</v>
      </c>
      <c r="AC446" s="149">
        <f t="shared" si="1106"/>
        <v>0</v>
      </c>
      <c r="AD446" s="149">
        <f t="shared" si="1106"/>
        <v>0</v>
      </c>
      <c r="AE446" s="149">
        <f t="shared" si="1106"/>
        <v>0</v>
      </c>
      <c r="AF446" s="149">
        <f t="shared" si="1106"/>
        <v>0</v>
      </c>
      <c r="AG446" s="149">
        <f t="shared" si="1106"/>
        <v>0</v>
      </c>
      <c r="AH446" s="149">
        <f t="shared" si="1106"/>
        <v>0</v>
      </c>
      <c r="AI446" s="149">
        <f t="shared" si="1106"/>
        <v>0</v>
      </c>
      <c r="AJ446" s="149">
        <f t="shared" si="1106"/>
        <v>0</v>
      </c>
      <c r="AK446" s="149">
        <f t="shared" si="1101"/>
        <v>0</v>
      </c>
      <c r="AL446" s="149">
        <f t="shared" si="1101"/>
        <v>0</v>
      </c>
      <c r="AM446" s="149">
        <f t="shared" si="1101"/>
        <v>0</v>
      </c>
      <c r="AN446" s="149">
        <f t="shared" si="1101"/>
        <v>0</v>
      </c>
      <c r="AO446" s="149">
        <f t="shared" si="1101"/>
        <v>0</v>
      </c>
      <c r="AP446" s="149">
        <f t="shared" si="1101"/>
        <v>0</v>
      </c>
      <c r="AQ446" s="149">
        <f t="shared" si="1101"/>
        <v>0</v>
      </c>
      <c r="AR446" s="149">
        <f t="shared" si="1101"/>
        <v>0</v>
      </c>
      <c r="AS446" s="149">
        <f t="shared" si="1101"/>
        <v>0</v>
      </c>
      <c r="AT446" s="149">
        <f t="shared" si="1101"/>
        <v>0</v>
      </c>
      <c r="AU446" s="149">
        <f t="shared" si="1101"/>
        <v>0</v>
      </c>
      <c r="AV446" s="149">
        <f t="shared" si="1101"/>
        <v>0</v>
      </c>
      <c r="AW446" s="149">
        <f t="shared" si="1101"/>
        <v>0</v>
      </c>
      <c r="AX446" s="149">
        <f t="shared" si="1101"/>
        <v>0</v>
      </c>
      <c r="AY446" s="149">
        <f t="shared" si="1101"/>
        <v>0</v>
      </c>
      <c r="AZ446" s="149">
        <f t="shared" si="1107"/>
        <v>0</v>
      </c>
      <c r="BA446" s="149">
        <f t="shared" si="1107"/>
        <v>0</v>
      </c>
      <c r="BB446" s="149">
        <f t="shared" si="1107"/>
        <v>0</v>
      </c>
      <c r="BC446" s="149">
        <f t="shared" si="1107"/>
        <v>0</v>
      </c>
      <c r="BD446" s="149">
        <f t="shared" si="1107"/>
        <v>0</v>
      </c>
      <c r="BE446" s="149">
        <f t="shared" si="1107"/>
        <v>0</v>
      </c>
      <c r="BF446" s="149">
        <f t="shared" si="1107"/>
        <v>0</v>
      </c>
      <c r="BG446" s="149">
        <f t="shared" si="1107"/>
        <v>0</v>
      </c>
      <c r="BH446" s="149">
        <f t="shared" si="1107"/>
        <v>0</v>
      </c>
      <c r="BI446" s="149">
        <f t="shared" si="1107"/>
        <v>0</v>
      </c>
      <c r="BJ446" s="149">
        <f t="shared" si="1107"/>
        <v>0</v>
      </c>
      <c r="BK446" s="149">
        <f t="shared" si="1107"/>
        <v>0</v>
      </c>
      <c r="BL446" s="149">
        <f t="shared" si="1107"/>
        <v>0</v>
      </c>
      <c r="BM446" s="149">
        <f t="shared" si="1107"/>
        <v>0</v>
      </c>
      <c r="BN446" s="149">
        <f t="shared" si="1107"/>
        <v>0</v>
      </c>
      <c r="BO446" s="149">
        <f t="shared" si="1107"/>
        <v>0</v>
      </c>
      <c r="BP446" s="149">
        <f t="shared" si="1102"/>
        <v>0</v>
      </c>
      <c r="BQ446" s="149">
        <f t="shared" si="1102"/>
        <v>0</v>
      </c>
      <c r="BR446" s="149">
        <f t="shared" si="1102"/>
        <v>0</v>
      </c>
      <c r="BS446" s="149">
        <f t="shared" si="1102"/>
        <v>0</v>
      </c>
      <c r="BT446" s="149">
        <f t="shared" si="1102"/>
        <v>0</v>
      </c>
      <c r="BU446" s="149">
        <f t="shared" si="1102"/>
        <v>0</v>
      </c>
      <c r="BV446" s="149">
        <f t="shared" si="1102"/>
        <v>0</v>
      </c>
      <c r="BW446" s="149">
        <f t="shared" si="1102"/>
        <v>0</v>
      </c>
      <c r="BX446" s="149">
        <f t="shared" si="1102"/>
        <v>0</v>
      </c>
      <c r="BY446" s="149">
        <f t="shared" si="1102"/>
        <v>0</v>
      </c>
      <c r="BZ446" s="149">
        <f t="shared" si="1102"/>
        <v>0</v>
      </c>
      <c r="CA446" s="149">
        <f t="shared" si="1102"/>
        <v>0</v>
      </c>
      <c r="CB446" s="149">
        <f t="shared" si="1102"/>
        <v>0</v>
      </c>
      <c r="CC446" s="149">
        <f t="shared" si="1102"/>
        <v>0</v>
      </c>
      <c r="CD446" s="149">
        <f t="shared" si="1102"/>
        <v>0</v>
      </c>
      <c r="CE446" s="149">
        <f t="shared" si="1103"/>
        <v>0</v>
      </c>
      <c r="CF446" s="149">
        <f t="shared" si="1103"/>
        <v>0</v>
      </c>
      <c r="CG446" s="149">
        <f t="shared" si="1103"/>
        <v>0</v>
      </c>
      <c r="CH446" s="149">
        <f t="shared" si="1103"/>
        <v>0</v>
      </c>
      <c r="CI446" s="149">
        <f t="shared" si="1103"/>
        <v>0</v>
      </c>
      <c r="CJ446" s="149">
        <f t="shared" si="1103"/>
        <v>0</v>
      </c>
      <c r="CK446" s="149">
        <f t="shared" si="1103"/>
        <v>0</v>
      </c>
      <c r="CL446" s="149">
        <f t="shared" si="1103"/>
        <v>0</v>
      </c>
      <c r="CM446" s="149">
        <f t="shared" si="1099"/>
        <v>0</v>
      </c>
      <c r="CN446" s="149">
        <f t="shared" si="1099"/>
        <v>0</v>
      </c>
      <c r="CO446" s="149">
        <f t="shared" si="1099"/>
        <v>0</v>
      </c>
      <c r="CP446" s="149">
        <f t="shared" si="1099"/>
        <v>0</v>
      </c>
      <c r="CQ446" s="149">
        <f t="shared" si="1099"/>
        <v>0</v>
      </c>
      <c r="CR446" s="149">
        <f t="shared" si="1099"/>
        <v>0</v>
      </c>
      <c r="CS446" s="149">
        <f t="shared" si="1099"/>
        <v>0</v>
      </c>
      <c r="CT446" s="149">
        <f t="shared" si="1099"/>
        <v>0</v>
      </c>
      <c r="CU446" s="149">
        <f t="shared" si="1099"/>
        <v>0</v>
      </c>
      <c r="CV446" s="149">
        <f t="shared" si="1104"/>
        <v>0</v>
      </c>
      <c r="CW446" s="149">
        <f t="shared" si="1104"/>
        <v>0</v>
      </c>
      <c r="CX446" s="149">
        <f t="shared" si="1104"/>
        <v>0</v>
      </c>
      <c r="CY446" s="149">
        <f t="shared" si="1104"/>
        <v>0</v>
      </c>
      <c r="CZ446" s="149">
        <f t="shared" si="1104"/>
        <v>0</v>
      </c>
      <c r="DA446" s="149">
        <f t="shared" si="1104"/>
        <v>0</v>
      </c>
      <c r="DB446" s="149">
        <f t="shared" si="1104"/>
        <v>0</v>
      </c>
      <c r="DC446" s="149">
        <f t="shared" si="1104"/>
        <v>0</v>
      </c>
      <c r="DD446" s="149">
        <f t="shared" si="1104"/>
        <v>0</v>
      </c>
      <c r="DE446" s="149">
        <f t="shared" si="1104"/>
        <v>0</v>
      </c>
      <c r="DF446" s="149">
        <f t="shared" si="1104"/>
        <v>0</v>
      </c>
      <c r="DG446" s="149">
        <f t="shared" si="1104"/>
        <v>0</v>
      </c>
      <c r="DH446" s="149">
        <f t="shared" si="1104"/>
        <v>0</v>
      </c>
      <c r="DI446" s="149">
        <f t="shared" si="1104"/>
        <v>0</v>
      </c>
      <c r="DJ446" s="149">
        <f t="shared" si="1104"/>
        <v>0</v>
      </c>
      <c r="DK446" s="149">
        <f t="shared" si="1104"/>
        <v>0</v>
      </c>
      <c r="DL446" s="149">
        <f t="shared" si="1105"/>
        <v>0</v>
      </c>
      <c r="DM446" s="149">
        <f t="shared" si="1105"/>
        <v>0</v>
      </c>
      <c r="DN446" s="149">
        <f t="shared" si="1105"/>
        <v>0</v>
      </c>
      <c r="DO446" s="149">
        <f t="shared" si="1105"/>
        <v>0</v>
      </c>
      <c r="DP446" s="149">
        <f t="shared" si="1105"/>
        <v>0</v>
      </c>
      <c r="DQ446" s="149">
        <f t="shared" si="1105"/>
        <v>0</v>
      </c>
      <c r="DR446" s="149">
        <f t="shared" si="1105"/>
        <v>0</v>
      </c>
      <c r="DS446" s="149">
        <f t="shared" si="1105"/>
        <v>0</v>
      </c>
      <c r="DT446" s="149">
        <f t="shared" si="1105"/>
        <v>0</v>
      </c>
      <c r="DU446" s="149">
        <f t="shared" si="1105"/>
        <v>0</v>
      </c>
      <c r="DV446" s="149">
        <f t="shared" si="1105"/>
        <v>0</v>
      </c>
      <c r="DW446" s="149">
        <f t="shared" si="1105"/>
        <v>0</v>
      </c>
      <c r="DX446" s="149">
        <f t="shared" si="1105"/>
        <v>0</v>
      </c>
      <c r="DY446" s="149">
        <f t="shared" si="1105"/>
        <v>0</v>
      </c>
      <c r="DZ446" s="149">
        <f t="shared" si="1105"/>
        <v>0</v>
      </c>
      <c r="EA446" s="149">
        <f t="shared" si="1100"/>
        <v>0</v>
      </c>
      <c r="EB446" s="149">
        <f t="shared" si="1100"/>
        <v>0</v>
      </c>
      <c r="EC446" s="149">
        <f t="shared" si="1100"/>
        <v>0</v>
      </c>
      <c r="ED446" s="149">
        <f t="shared" si="1100"/>
        <v>0</v>
      </c>
      <c r="EE446" s="149">
        <f t="shared" si="1100"/>
        <v>0</v>
      </c>
      <c r="EF446" s="149">
        <f t="shared" si="1100"/>
        <v>0</v>
      </c>
      <c r="EG446" s="149">
        <f t="shared" si="1100"/>
        <v>0</v>
      </c>
      <c r="EH446" s="149">
        <f t="shared" si="1100"/>
        <v>0</v>
      </c>
      <c r="EI446" s="149">
        <f t="shared" si="1100"/>
        <v>0</v>
      </c>
      <c r="EJ446" s="149">
        <f t="shared" si="1100"/>
        <v>0</v>
      </c>
      <c r="EK446" s="149">
        <f t="shared" si="1100"/>
        <v>0</v>
      </c>
      <c r="EL446" s="149">
        <f t="shared" si="1100"/>
        <v>0</v>
      </c>
      <c r="EM446" s="149">
        <f t="shared" si="1100"/>
        <v>0</v>
      </c>
      <c r="EN446" s="149">
        <f t="shared" si="1100"/>
        <v>0</v>
      </c>
      <c r="EO446" s="149">
        <f t="shared" si="1097"/>
        <v>0</v>
      </c>
      <c r="EP446" s="149">
        <f t="shared" si="1097"/>
        <v>0</v>
      </c>
      <c r="EQ446" s="149">
        <f t="shared" si="1097"/>
        <v>0</v>
      </c>
      <c r="ER446" s="149">
        <f t="shared" si="1097"/>
        <v>0</v>
      </c>
      <c r="ES446" s="149">
        <f t="shared" si="1097"/>
        <v>0</v>
      </c>
      <c r="ET446" s="149">
        <f t="shared" si="1097"/>
        <v>0</v>
      </c>
      <c r="EU446" s="149">
        <f t="shared" si="1097"/>
        <v>0</v>
      </c>
      <c r="EV446" s="149">
        <f t="shared" si="1097"/>
        <v>0</v>
      </c>
      <c r="EW446" s="149">
        <f t="shared" si="1098"/>
        <v>0</v>
      </c>
      <c r="EX446" s="149">
        <f t="shared" si="1098"/>
        <v>0</v>
      </c>
      <c r="EY446" s="149">
        <f t="shared" si="1098"/>
        <v>0</v>
      </c>
      <c r="EZ446" s="149">
        <f t="shared" si="1098"/>
        <v>0</v>
      </c>
      <c r="FA446" s="149">
        <f t="shared" si="1098"/>
        <v>0</v>
      </c>
      <c r="FB446" s="149">
        <f t="shared" si="1098"/>
        <v>0</v>
      </c>
    </row>
    <row r="447" spans="3:158" ht="11.25" hidden="1" customHeight="1" x14ac:dyDescent="0.2">
      <c r="C447" s="148">
        <f t="shared" si="1095"/>
        <v>90</v>
      </c>
      <c r="E447" s="198">
        <f t="shared" si="1096"/>
        <v>46112</v>
      </c>
      <c r="F447" s="151">
        <f t="shared" si="1089"/>
        <v>46691</v>
      </c>
      <c r="G447" s="149">
        <v>0</v>
      </c>
      <c r="H447" s="149">
        <f t="shared" si="1090"/>
        <v>0</v>
      </c>
      <c r="Q447" s="149">
        <f t="shared" si="1091"/>
        <v>0</v>
      </c>
      <c r="T447" s="149">
        <f t="shared" si="1094"/>
        <v>0</v>
      </c>
      <c r="U447" s="149">
        <f t="shared" si="1106"/>
        <v>0</v>
      </c>
      <c r="V447" s="149">
        <f t="shared" si="1106"/>
        <v>0</v>
      </c>
      <c r="W447" s="149">
        <f t="shared" si="1106"/>
        <v>0</v>
      </c>
      <c r="X447" s="149">
        <f t="shared" si="1106"/>
        <v>0</v>
      </c>
      <c r="Y447" s="149">
        <f t="shared" si="1106"/>
        <v>0</v>
      </c>
      <c r="Z447" s="149">
        <f t="shared" si="1106"/>
        <v>0</v>
      </c>
      <c r="AA447" s="149">
        <f t="shared" si="1106"/>
        <v>0</v>
      </c>
      <c r="AB447" s="149">
        <f t="shared" si="1106"/>
        <v>0</v>
      </c>
      <c r="AC447" s="149">
        <f t="shared" si="1106"/>
        <v>0</v>
      </c>
      <c r="AD447" s="149">
        <f t="shared" si="1106"/>
        <v>0</v>
      </c>
      <c r="AE447" s="149">
        <f t="shared" si="1106"/>
        <v>0</v>
      </c>
      <c r="AF447" s="149">
        <f t="shared" si="1106"/>
        <v>0</v>
      </c>
      <c r="AG447" s="149">
        <f t="shared" si="1106"/>
        <v>0</v>
      </c>
      <c r="AH447" s="149">
        <f t="shared" si="1106"/>
        <v>0</v>
      </c>
      <c r="AI447" s="149">
        <f t="shared" si="1106"/>
        <v>0</v>
      </c>
      <c r="AJ447" s="149">
        <f t="shared" si="1106"/>
        <v>0</v>
      </c>
      <c r="AK447" s="149">
        <f t="shared" si="1101"/>
        <v>0</v>
      </c>
      <c r="AL447" s="149">
        <f t="shared" si="1101"/>
        <v>0</v>
      </c>
      <c r="AM447" s="149">
        <f t="shared" si="1101"/>
        <v>0</v>
      </c>
      <c r="AN447" s="149">
        <f t="shared" si="1101"/>
        <v>0</v>
      </c>
      <c r="AO447" s="149">
        <f t="shared" si="1101"/>
        <v>0</v>
      </c>
      <c r="AP447" s="149">
        <f t="shared" si="1101"/>
        <v>0</v>
      </c>
      <c r="AQ447" s="149">
        <f t="shared" si="1101"/>
        <v>0</v>
      </c>
      <c r="AR447" s="149">
        <f t="shared" si="1101"/>
        <v>0</v>
      </c>
      <c r="AS447" s="149">
        <f t="shared" si="1101"/>
        <v>0</v>
      </c>
      <c r="AT447" s="149">
        <f t="shared" si="1101"/>
        <v>0</v>
      </c>
      <c r="AU447" s="149">
        <f t="shared" si="1101"/>
        <v>0</v>
      </c>
      <c r="AV447" s="149">
        <f t="shared" si="1101"/>
        <v>0</v>
      </c>
      <c r="AW447" s="149">
        <f t="shared" si="1101"/>
        <v>0</v>
      </c>
      <c r="AX447" s="149">
        <f t="shared" si="1101"/>
        <v>0</v>
      </c>
      <c r="AY447" s="149">
        <f t="shared" si="1101"/>
        <v>0</v>
      </c>
      <c r="AZ447" s="149">
        <f t="shared" si="1107"/>
        <v>0</v>
      </c>
      <c r="BA447" s="149">
        <f t="shared" si="1107"/>
        <v>0</v>
      </c>
      <c r="BB447" s="149">
        <f t="shared" si="1107"/>
        <v>0</v>
      </c>
      <c r="BC447" s="149">
        <f t="shared" si="1107"/>
        <v>0</v>
      </c>
      <c r="BD447" s="149">
        <f t="shared" si="1107"/>
        <v>0</v>
      </c>
      <c r="BE447" s="149">
        <f t="shared" si="1107"/>
        <v>0</v>
      </c>
      <c r="BF447" s="149">
        <f t="shared" si="1107"/>
        <v>0</v>
      </c>
      <c r="BG447" s="149">
        <f t="shared" si="1107"/>
        <v>0</v>
      </c>
      <c r="BH447" s="149">
        <f t="shared" si="1107"/>
        <v>0</v>
      </c>
      <c r="BI447" s="149">
        <f t="shared" si="1107"/>
        <v>0</v>
      </c>
      <c r="BJ447" s="149">
        <f t="shared" si="1107"/>
        <v>0</v>
      </c>
      <c r="BK447" s="149">
        <f t="shared" si="1107"/>
        <v>0</v>
      </c>
      <c r="BL447" s="149">
        <f t="shared" si="1107"/>
        <v>0</v>
      </c>
      <c r="BM447" s="149">
        <f t="shared" si="1107"/>
        <v>0</v>
      </c>
      <c r="BN447" s="149">
        <f t="shared" si="1107"/>
        <v>0</v>
      </c>
      <c r="BO447" s="149">
        <f t="shared" si="1107"/>
        <v>0</v>
      </c>
      <c r="BP447" s="149">
        <f t="shared" si="1102"/>
        <v>0</v>
      </c>
      <c r="BQ447" s="149">
        <f t="shared" si="1102"/>
        <v>0</v>
      </c>
      <c r="BR447" s="149">
        <f t="shared" si="1102"/>
        <v>0</v>
      </c>
      <c r="BS447" s="149">
        <f t="shared" si="1102"/>
        <v>0</v>
      </c>
      <c r="BT447" s="149">
        <f t="shared" si="1102"/>
        <v>0</v>
      </c>
      <c r="BU447" s="149">
        <f t="shared" si="1102"/>
        <v>0</v>
      </c>
      <c r="BV447" s="149">
        <f t="shared" si="1102"/>
        <v>0</v>
      </c>
      <c r="BW447" s="149">
        <f t="shared" si="1102"/>
        <v>0</v>
      </c>
      <c r="BX447" s="149">
        <f t="shared" si="1102"/>
        <v>0</v>
      </c>
      <c r="BY447" s="149">
        <f t="shared" si="1102"/>
        <v>0</v>
      </c>
      <c r="BZ447" s="149">
        <f t="shared" si="1102"/>
        <v>0</v>
      </c>
      <c r="CA447" s="149">
        <f t="shared" si="1102"/>
        <v>0</v>
      </c>
      <c r="CB447" s="149">
        <f t="shared" si="1102"/>
        <v>0</v>
      </c>
      <c r="CC447" s="149">
        <f t="shared" si="1102"/>
        <v>0</v>
      </c>
      <c r="CD447" s="149">
        <f t="shared" si="1102"/>
        <v>0</v>
      </c>
      <c r="CE447" s="149">
        <f t="shared" si="1103"/>
        <v>0</v>
      </c>
      <c r="CF447" s="149">
        <f t="shared" si="1103"/>
        <v>0</v>
      </c>
      <c r="CG447" s="149">
        <f t="shared" si="1103"/>
        <v>0</v>
      </c>
      <c r="CH447" s="149">
        <f t="shared" si="1103"/>
        <v>0</v>
      </c>
      <c r="CI447" s="149">
        <f t="shared" si="1103"/>
        <v>0</v>
      </c>
      <c r="CJ447" s="149">
        <f t="shared" si="1103"/>
        <v>0</v>
      </c>
      <c r="CK447" s="149">
        <f t="shared" si="1103"/>
        <v>0</v>
      </c>
      <c r="CL447" s="149">
        <f t="shared" si="1103"/>
        <v>0</v>
      </c>
      <c r="CM447" s="149">
        <f t="shared" si="1099"/>
        <v>0</v>
      </c>
      <c r="CN447" s="149">
        <f t="shared" si="1099"/>
        <v>0</v>
      </c>
      <c r="CO447" s="149">
        <f t="shared" si="1099"/>
        <v>0</v>
      </c>
      <c r="CP447" s="149">
        <f t="shared" si="1099"/>
        <v>0</v>
      </c>
      <c r="CQ447" s="149">
        <f t="shared" si="1099"/>
        <v>0</v>
      </c>
      <c r="CR447" s="149">
        <f t="shared" si="1099"/>
        <v>0</v>
      </c>
      <c r="CS447" s="149">
        <f t="shared" si="1099"/>
        <v>0</v>
      </c>
      <c r="CT447" s="149">
        <f t="shared" si="1099"/>
        <v>0</v>
      </c>
      <c r="CU447" s="149">
        <f t="shared" si="1099"/>
        <v>0</v>
      </c>
      <c r="CV447" s="149">
        <f t="shared" si="1104"/>
        <v>0</v>
      </c>
      <c r="CW447" s="149">
        <f t="shared" si="1104"/>
        <v>0</v>
      </c>
      <c r="CX447" s="149">
        <f t="shared" si="1104"/>
        <v>0</v>
      </c>
      <c r="CY447" s="149">
        <f t="shared" si="1104"/>
        <v>0</v>
      </c>
      <c r="CZ447" s="149">
        <f t="shared" si="1104"/>
        <v>0</v>
      </c>
      <c r="DA447" s="149">
        <f t="shared" si="1104"/>
        <v>0</v>
      </c>
      <c r="DB447" s="149">
        <f t="shared" si="1104"/>
        <v>0</v>
      </c>
      <c r="DC447" s="149">
        <f t="shared" si="1104"/>
        <v>0</v>
      </c>
      <c r="DD447" s="149">
        <f t="shared" si="1104"/>
        <v>0</v>
      </c>
      <c r="DE447" s="149">
        <f t="shared" si="1104"/>
        <v>0</v>
      </c>
      <c r="DF447" s="149">
        <f t="shared" si="1104"/>
        <v>0</v>
      </c>
      <c r="DG447" s="149">
        <f t="shared" si="1104"/>
        <v>0</v>
      </c>
      <c r="DH447" s="149">
        <f t="shared" si="1104"/>
        <v>0</v>
      </c>
      <c r="DI447" s="149">
        <f t="shared" si="1104"/>
        <v>0</v>
      </c>
      <c r="DJ447" s="149">
        <f t="shared" si="1104"/>
        <v>0</v>
      </c>
      <c r="DK447" s="149">
        <f t="shared" si="1104"/>
        <v>0</v>
      </c>
      <c r="DL447" s="149">
        <f t="shared" si="1105"/>
        <v>0</v>
      </c>
      <c r="DM447" s="149">
        <f t="shared" si="1105"/>
        <v>0</v>
      </c>
      <c r="DN447" s="149">
        <f t="shared" si="1105"/>
        <v>0</v>
      </c>
      <c r="DO447" s="149">
        <f t="shared" si="1105"/>
        <v>0</v>
      </c>
      <c r="DP447" s="149">
        <f t="shared" si="1105"/>
        <v>0</v>
      </c>
      <c r="DQ447" s="149">
        <f t="shared" si="1105"/>
        <v>0</v>
      </c>
      <c r="DR447" s="149">
        <f t="shared" si="1105"/>
        <v>0</v>
      </c>
      <c r="DS447" s="149">
        <f t="shared" si="1105"/>
        <v>0</v>
      </c>
      <c r="DT447" s="149">
        <f t="shared" si="1105"/>
        <v>0</v>
      </c>
      <c r="DU447" s="149">
        <f t="shared" si="1105"/>
        <v>0</v>
      </c>
      <c r="DV447" s="149">
        <f t="shared" si="1105"/>
        <v>0</v>
      </c>
      <c r="DW447" s="149">
        <f t="shared" si="1105"/>
        <v>0</v>
      </c>
      <c r="DX447" s="149">
        <f t="shared" si="1105"/>
        <v>0</v>
      </c>
      <c r="DY447" s="149">
        <f t="shared" si="1105"/>
        <v>0</v>
      </c>
      <c r="DZ447" s="149">
        <f t="shared" si="1105"/>
        <v>0</v>
      </c>
      <c r="EA447" s="149">
        <f t="shared" si="1100"/>
        <v>0</v>
      </c>
      <c r="EB447" s="149">
        <f t="shared" si="1100"/>
        <v>0</v>
      </c>
      <c r="EC447" s="149">
        <f t="shared" si="1100"/>
        <v>0</v>
      </c>
      <c r="ED447" s="149">
        <f t="shared" si="1100"/>
        <v>0</v>
      </c>
      <c r="EE447" s="149">
        <f t="shared" si="1100"/>
        <v>0</v>
      </c>
      <c r="EF447" s="149">
        <f t="shared" si="1100"/>
        <v>0</v>
      </c>
      <c r="EG447" s="149">
        <f t="shared" si="1100"/>
        <v>0</v>
      </c>
      <c r="EH447" s="149">
        <f t="shared" si="1100"/>
        <v>0</v>
      </c>
      <c r="EI447" s="149">
        <f t="shared" si="1100"/>
        <v>0</v>
      </c>
      <c r="EJ447" s="149">
        <f t="shared" si="1100"/>
        <v>0</v>
      </c>
      <c r="EK447" s="149">
        <f t="shared" si="1100"/>
        <v>0</v>
      </c>
      <c r="EL447" s="149">
        <f t="shared" si="1100"/>
        <v>0</v>
      </c>
      <c r="EM447" s="149">
        <f t="shared" si="1100"/>
        <v>0</v>
      </c>
      <c r="EN447" s="149">
        <f t="shared" si="1100"/>
        <v>0</v>
      </c>
      <c r="EO447" s="149">
        <f t="shared" si="1097"/>
        <v>0</v>
      </c>
      <c r="EP447" s="149">
        <f t="shared" si="1097"/>
        <v>0</v>
      </c>
      <c r="EQ447" s="149">
        <f t="shared" si="1097"/>
        <v>0</v>
      </c>
      <c r="ER447" s="149">
        <f t="shared" si="1097"/>
        <v>0</v>
      </c>
      <c r="ES447" s="149">
        <f t="shared" si="1097"/>
        <v>0</v>
      </c>
      <c r="ET447" s="149">
        <f t="shared" si="1097"/>
        <v>0</v>
      </c>
      <c r="EU447" s="149">
        <f t="shared" si="1097"/>
        <v>0</v>
      </c>
      <c r="EV447" s="149">
        <f t="shared" si="1097"/>
        <v>0</v>
      </c>
      <c r="EW447" s="149">
        <f t="shared" si="1098"/>
        <v>0</v>
      </c>
      <c r="EX447" s="149">
        <f t="shared" si="1098"/>
        <v>0</v>
      </c>
      <c r="EY447" s="149">
        <f t="shared" si="1098"/>
        <v>0</v>
      </c>
      <c r="EZ447" s="149">
        <f t="shared" si="1098"/>
        <v>0</v>
      </c>
      <c r="FA447" s="149">
        <f t="shared" si="1098"/>
        <v>0</v>
      </c>
      <c r="FB447" s="149">
        <f t="shared" si="1098"/>
        <v>0</v>
      </c>
    </row>
    <row r="448" spans="3:158" ht="11.25" hidden="1" customHeight="1" x14ac:dyDescent="0.2">
      <c r="C448" s="148">
        <f t="shared" si="1095"/>
        <v>91</v>
      </c>
      <c r="E448" s="198">
        <f t="shared" si="1096"/>
        <v>46142</v>
      </c>
      <c r="F448" s="151">
        <f t="shared" si="1089"/>
        <v>46721</v>
      </c>
      <c r="G448" s="149">
        <v>0</v>
      </c>
      <c r="H448" s="149">
        <f t="shared" si="1090"/>
        <v>0</v>
      </c>
      <c r="Q448" s="149">
        <f t="shared" si="1091"/>
        <v>0</v>
      </c>
      <c r="T448" s="149">
        <f t="shared" si="1094"/>
        <v>0</v>
      </c>
      <c r="U448" s="149">
        <f t="shared" si="1106"/>
        <v>0</v>
      </c>
      <c r="V448" s="149">
        <f t="shared" si="1106"/>
        <v>0</v>
      </c>
      <c r="W448" s="149">
        <f t="shared" si="1106"/>
        <v>0</v>
      </c>
      <c r="X448" s="149">
        <f t="shared" si="1106"/>
        <v>0</v>
      </c>
      <c r="Y448" s="149">
        <f t="shared" si="1106"/>
        <v>0</v>
      </c>
      <c r="Z448" s="149">
        <f t="shared" si="1106"/>
        <v>0</v>
      </c>
      <c r="AA448" s="149">
        <f t="shared" si="1106"/>
        <v>0</v>
      </c>
      <c r="AB448" s="149">
        <f t="shared" si="1106"/>
        <v>0</v>
      </c>
      <c r="AC448" s="149">
        <f t="shared" si="1106"/>
        <v>0</v>
      </c>
      <c r="AD448" s="149">
        <f t="shared" si="1106"/>
        <v>0</v>
      </c>
      <c r="AE448" s="149">
        <f t="shared" si="1106"/>
        <v>0</v>
      </c>
      <c r="AF448" s="149">
        <f t="shared" si="1106"/>
        <v>0</v>
      </c>
      <c r="AG448" s="149">
        <f t="shared" si="1106"/>
        <v>0</v>
      </c>
      <c r="AH448" s="149">
        <f t="shared" si="1106"/>
        <v>0</v>
      </c>
      <c r="AI448" s="149">
        <f t="shared" si="1106"/>
        <v>0</v>
      </c>
      <c r="AJ448" s="149">
        <f t="shared" si="1106"/>
        <v>0</v>
      </c>
      <c r="AK448" s="149">
        <f t="shared" si="1101"/>
        <v>0</v>
      </c>
      <c r="AL448" s="149">
        <f t="shared" si="1101"/>
        <v>0</v>
      </c>
      <c r="AM448" s="149">
        <f t="shared" si="1101"/>
        <v>0</v>
      </c>
      <c r="AN448" s="149">
        <f t="shared" si="1101"/>
        <v>0</v>
      </c>
      <c r="AO448" s="149">
        <f t="shared" si="1101"/>
        <v>0</v>
      </c>
      <c r="AP448" s="149">
        <f t="shared" si="1101"/>
        <v>0</v>
      </c>
      <c r="AQ448" s="149">
        <f t="shared" si="1101"/>
        <v>0</v>
      </c>
      <c r="AR448" s="149">
        <f t="shared" si="1101"/>
        <v>0</v>
      </c>
      <c r="AS448" s="149">
        <f t="shared" si="1101"/>
        <v>0</v>
      </c>
      <c r="AT448" s="149">
        <f t="shared" si="1101"/>
        <v>0</v>
      </c>
      <c r="AU448" s="149">
        <f t="shared" si="1101"/>
        <v>0</v>
      </c>
      <c r="AV448" s="149">
        <f t="shared" si="1101"/>
        <v>0</v>
      </c>
      <c r="AW448" s="149">
        <f t="shared" si="1101"/>
        <v>0</v>
      </c>
      <c r="AX448" s="149">
        <f t="shared" si="1101"/>
        <v>0</v>
      </c>
      <c r="AY448" s="149">
        <f t="shared" si="1101"/>
        <v>0</v>
      </c>
      <c r="AZ448" s="149">
        <f t="shared" si="1107"/>
        <v>0</v>
      </c>
      <c r="BA448" s="149">
        <f t="shared" si="1107"/>
        <v>0</v>
      </c>
      <c r="BB448" s="149">
        <f t="shared" si="1107"/>
        <v>0</v>
      </c>
      <c r="BC448" s="149">
        <f t="shared" si="1107"/>
        <v>0</v>
      </c>
      <c r="BD448" s="149">
        <f t="shared" si="1107"/>
        <v>0</v>
      </c>
      <c r="BE448" s="149">
        <f t="shared" si="1107"/>
        <v>0</v>
      </c>
      <c r="BF448" s="149">
        <f t="shared" si="1107"/>
        <v>0</v>
      </c>
      <c r="BG448" s="149">
        <f t="shared" si="1107"/>
        <v>0</v>
      </c>
      <c r="BH448" s="149">
        <f t="shared" si="1107"/>
        <v>0</v>
      </c>
      <c r="BI448" s="149">
        <f t="shared" si="1107"/>
        <v>0</v>
      </c>
      <c r="BJ448" s="149">
        <f t="shared" si="1107"/>
        <v>0</v>
      </c>
      <c r="BK448" s="149">
        <f t="shared" si="1107"/>
        <v>0</v>
      </c>
      <c r="BL448" s="149">
        <f t="shared" si="1107"/>
        <v>0</v>
      </c>
      <c r="BM448" s="149">
        <f t="shared" si="1107"/>
        <v>0</v>
      </c>
      <c r="BN448" s="149">
        <f t="shared" si="1107"/>
        <v>0</v>
      </c>
      <c r="BO448" s="149">
        <f t="shared" si="1107"/>
        <v>0</v>
      </c>
      <c r="BP448" s="149">
        <f t="shared" si="1102"/>
        <v>0</v>
      </c>
      <c r="BQ448" s="149">
        <f t="shared" si="1102"/>
        <v>0</v>
      </c>
      <c r="BR448" s="149">
        <f t="shared" si="1102"/>
        <v>0</v>
      </c>
      <c r="BS448" s="149">
        <f t="shared" si="1102"/>
        <v>0</v>
      </c>
      <c r="BT448" s="149">
        <f t="shared" si="1102"/>
        <v>0</v>
      </c>
      <c r="BU448" s="149">
        <f t="shared" si="1102"/>
        <v>0</v>
      </c>
      <c r="BV448" s="149">
        <f t="shared" si="1102"/>
        <v>0</v>
      </c>
      <c r="BW448" s="149">
        <f t="shared" si="1102"/>
        <v>0</v>
      </c>
      <c r="BX448" s="149">
        <f t="shared" si="1102"/>
        <v>0</v>
      </c>
      <c r="BY448" s="149">
        <f t="shared" si="1102"/>
        <v>0</v>
      </c>
      <c r="BZ448" s="149">
        <f t="shared" si="1102"/>
        <v>0</v>
      </c>
      <c r="CA448" s="149">
        <f t="shared" si="1102"/>
        <v>0</v>
      </c>
      <c r="CB448" s="149">
        <f t="shared" si="1102"/>
        <v>0</v>
      </c>
      <c r="CC448" s="149">
        <f t="shared" si="1102"/>
        <v>0</v>
      </c>
      <c r="CD448" s="149">
        <f t="shared" si="1102"/>
        <v>0</v>
      </c>
      <c r="CE448" s="149">
        <f t="shared" si="1103"/>
        <v>0</v>
      </c>
      <c r="CF448" s="149">
        <f t="shared" si="1103"/>
        <v>0</v>
      </c>
      <c r="CG448" s="149">
        <f t="shared" si="1103"/>
        <v>0</v>
      </c>
      <c r="CH448" s="149">
        <f t="shared" si="1103"/>
        <v>0</v>
      </c>
      <c r="CI448" s="149">
        <f t="shared" si="1103"/>
        <v>0</v>
      </c>
      <c r="CJ448" s="149">
        <f t="shared" si="1103"/>
        <v>0</v>
      </c>
      <c r="CK448" s="149">
        <f t="shared" si="1103"/>
        <v>0</v>
      </c>
      <c r="CL448" s="149">
        <f t="shared" si="1103"/>
        <v>0</v>
      </c>
      <c r="CM448" s="149">
        <f t="shared" si="1099"/>
        <v>0</v>
      </c>
      <c r="CN448" s="149">
        <f t="shared" si="1099"/>
        <v>0</v>
      </c>
      <c r="CO448" s="149">
        <f t="shared" si="1099"/>
        <v>0</v>
      </c>
      <c r="CP448" s="149">
        <f t="shared" si="1099"/>
        <v>0</v>
      </c>
      <c r="CQ448" s="149">
        <f t="shared" si="1099"/>
        <v>0</v>
      </c>
      <c r="CR448" s="149">
        <f t="shared" si="1099"/>
        <v>0</v>
      </c>
      <c r="CS448" s="149">
        <f t="shared" si="1099"/>
        <v>0</v>
      </c>
      <c r="CT448" s="149">
        <f t="shared" si="1099"/>
        <v>0</v>
      </c>
      <c r="CU448" s="149">
        <f t="shared" si="1099"/>
        <v>0</v>
      </c>
      <c r="CV448" s="149">
        <f t="shared" si="1104"/>
        <v>0</v>
      </c>
      <c r="CW448" s="149">
        <f t="shared" si="1104"/>
        <v>0</v>
      </c>
      <c r="CX448" s="149">
        <f t="shared" si="1104"/>
        <v>0</v>
      </c>
      <c r="CY448" s="149">
        <f t="shared" si="1104"/>
        <v>0</v>
      </c>
      <c r="CZ448" s="149">
        <f t="shared" si="1104"/>
        <v>0</v>
      </c>
      <c r="DA448" s="149">
        <f t="shared" si="1104"/>
        <v>0</v>
      </c>
      <c r="DB448" s="149">
        <f t="shared" si="1104"/>
        <v>0</v>
      </c>
      <c r="DC448" s="149">
        <f t="shared" si="1104"/>
        <v>0</v>
      </c>
      <c r="DD448" s="149">
        <f t="shared" si="1104"/>
        <v>0</v>
      </c>
      <c r="DE448" s="149">
        <f t="shared" si="1104"/>
        <v>0</v>
      </c>
      <c r="DF448" s="149">
        <f t="shared" si="1104"/>
        <v>0</v>
      </c>
      <c r="DG448" s="149">
        <f t="shared" si="1104"/>
        <v>0</v>
      </c>
      <c r="DH448" s="149">
        <f t="shared" si="1104"/>
        <v>0</v>
      </c>
      <c r="DI448" s="149">
        <f t="shared" si="1104"/>
        <v>0</v>
      </c>
      <c r="DJ448" s="149">
        <f t="shared" si="1104"/>
        <v>0</v>
      </c>
      <c r="DK448" s="149">
        <f t="shared" si="1104"/>
        <v>0</v>
      </c>
      <c r="DL448" s="149">
        <f t="shared" si="1105"/>
        <v>0</v>
      </c>
      <c r="DM448" s="149">
        <f t="shared" si="1105"/>
        <v>0</v>
      </c>
      <c r="DN448" s="149">
        <f t="shared" si="1105"/>
        <v>0</v>
      </c>
      <c r="DO448" s="149">
        <f t="shared" si="1105"/>
        <v>0</v>
      </c>
      <c r="DP448" s="149">
        <f t="shared" si="1105"/>
        <v>0</v>
      </c>
      <c r="DQ448" s="149">
        <f t="shared" si="1105"/>
        <v>0</v>
      </c>
      <c r="DR448" s="149">
        <f t="shared" si="1105"/>
        <v>0</v>
      </c>
      <c r="DS448" s="149">
        <f t="shared" si="1105"/>
        <v>0</v>
      </c>
      <c r="DT448" s="149">
        <f t="shared" si="1105"/>
        <v>0</v>
      </c>
      <c r="DU448" s="149">
        <f t="shared" si="1105"/>
        <v>0</v>
      </c>
      <c r="DV448" s="149">
        <f t="shared" si="1105"/>
        <v>0</v>
      </c>
      <c r="DW448" s="149">
        <f t="shared" si="1105"/>
        <v>0</v>
      </c>
      <c r="DX448" s="149">
        <f t="shared" si="1105"/>
        <v>0</v>
      </c>
      <c r="DY448" s="149">
        <f t="shared" si="1105"/>
        <v>0</v>
      </c>
      <c r="DZ448" s="149">
        <f t="shared" si="1105"/>
        <v>0</v>
      </c>
      <c r="EA448" s="149">
        <f t="shared" si="1100"/>
        <v>0</v>
      </c>
      <c r="EB448" s="149">
        <f t="shared" si="1100"/>
        <v>0</v>
      </c>
      <c r="EC448" s="149">
        <f t="shared" si="1100"/>
        <v>0</v>
      </c>
      <c r="ED448" s="149">
        <f t="shared" si="1100"/>
        <v>0</v>
      </c>
      <c r="EE448" s="149">
        <f t="shared" si="1100"/>
        <v>0</v>
      </c>
      <c r="EF448" s="149">
        <f t="shared" si="1100"/>
        <v>0</v>
      </c>
      <c r="EG448" s="149">
        <f t="shared" si="1100"/>
        <v>0</v>
      </c>
      <c r="EH448" s="149">
        <f t="shared" si="1100"/>
        <v>0</v>
      </c>
      <c r="EI448" s="149">
        <f t="shared" si="1100"/>
        <v>0</v>
      </c>
      <c r="EJ448" s="149">
        <f t="shared" si="1100"/>
        <v>0</v>
      </c>
      <c r="EK448" s="149">
        <f t="shared" si="1100"/>
        <v>0</v>
      </c>
      <c r="EL448" s="149">
        <f t="shared" si="1100"/>
        <v>0</v>
      </c>
      <c r="EM448" s="149">
        <f t="shared" si="1100"/>
        <v>0</v>
      </c>
      <c r="EN448" s="149">
        <f t="shared" si="1100"/>
        <v>0</v>
      </c>
      <c r="EO448" s="149">
        <f t="shared" si="1097"/>
        <v>0</v>
      </c>
      <c r="EP448" s="149">
        <f t="shared" si="1097"/>
        <v>0</v>
      </c>
      <c r="EQ448" s="149">
        <f t="shared" si="1097"/>
        <v>0</v>
      </c>
      <c r="ER448" s="149">
        <f t="shared" si="1097"/>
        <v>0</v>
      </c>
      <c r="ES448" s="149">
        <f t="shared" si="1097"/>
        <v>0</v>
      </c>
      <c r="ET448" s="149">
        <f t="shared" si="1097"/>
        <v>0</v>
      </c>
      <c r="EU448" s="149">
        <f t="shared" si="1097"/>
        <v>0</v>
      </c>
      <c r="EV448" s="149">
        <f t="shared" si="1097"/>
        <v>0</v>
      </c>
      <c r="EW448" s="149">
        <f t="shared" si="1098"/>
        <v>0</v>
      </c>
      <c r="EX448" s="149">
        <f t="shared" si="1098"/>
        <v>0</v>
      </c>
      <c r="EY448" s="149">
        <f t="shared" si="1098"/>
        <v>0</v>
      </c>
      <c r="EZ448" s="149">
        <f t="shared" si="1098"/>
        <v>0</v>
      </c>
      <c r="FA448" s="149">
        <f t="shared" si="1098"/>
        <v>0</v>
      </c>
      <c r="FB448" s="149">
        <f t="shared" si="1098"/>
        <v>0</v>
      </c>
    </row>
    <row r="449" spans="3:158" ht="11.25" hidden="1" customHeight="1" x14ac:dyDescent="0.2">
      <c r="C449" s="148">
        <f t="shared" si="1095"/>
        <v>92</v>
      </c>
      <c r="E449" s="198">
        <f t="shared" si="1096"/>
        <v>46173</v>
      </c>
      <c r="F449" s="151">
        <f t="shared" si="1089"/>
        <v>46752</v>
      </c>
      <c r="G449" s="149">
        <v>0</v>
      </c>
      <c r="H449" s="149">
        <f t="shared" si="1090"/>
        <v>0</v>
      </c>
      <c r="Q449" s="149">
        <f t="shared" si="1091"/>
        <v>0</v>
      </c>
      <c r="T449" s="149">
        <f t="shared" si="1094"/>
        <v>0</v>
      </c>
      <c r="U449" s="149">
        <f t="shared" si="1106"/>
        <v>0</v>
      </c>
      <c r="V449" s="149">
        <f t="shared" si="1106"/>
        <v>0</v>
      </c>
      <c r="W449" s="149">
        <f t="shared" si="1106"/>
        <v>0</v>
      </c>
      <c r="X449" s="149">
        <f t="shared" si="1106"/>
        <v>0</v>
      </c>
      <c r="Y449" s="149">
        <f t="shared" si="1106"/>
        <v>0</v>
      </c>
      <c r="Z449" s="149">
        <f t="shared" si="1106"/>
        <v>0</v>
      </c>
      <c r="AA449" s="149">
        <f t="shared" si="1106"/>
        <v>0</v>
      </c>
      <c r="AB449" s="149">
        <f t="shared" si="1106"/>
        <v>0</v>
      </c>
      <c r="AC449" s="149">
        <f t="shared" si="1106"/>
        <v>0</v>
      </c>
      <c r="AD449" s="149">
        <f t="shared" si="1106"/>
        <v>0</v>
      </c>
      <c r="AE449" s="149">
        <f t="shared" si="1106"/>
        <v>0</v>
      </c>
      <c r="AF449" s="149">
        <f t="shared" si="1106"/>
        <v>0</v>
      </c>
      <c r="AG449" s="149">
        <f t="shared" si="1106"/>
        <v>0</v>
      </c>
      <c r="AH449" s="149">
        <f t="shared" si="1106"/>
        <v>0</v>
      </c>
      <c r="AI449" s="149">
        <f t="shared" si="1106"/>
        <v>0</v>
      </c>
      <c r="AJ449" s="149">
        <f t="shared" si="1106"/>
        <v>0</v>
      </c>
      <c r="AK449" s="149">
        <f t="shared" si="1101"/>
        <v>0</v>
      </c>
      <c r="AL449" s="149">
        <f t="shared" si="1101"/>
        <v>0</v>
      </c>
      <c r="AM449" s="149">
        <f t="shared" si="1101"/>
        <v>0</v>
      </c>
      <c r="AN449" s="149">
        <f t="shared" si="1101"/>
        <v>0</v>
      </c>
      <c r="AO449" s="149">
        <f t="shared" si="1101"/>
        <v>0</v>
      </c>
      <c r="AP449" s="149">
        <f t="shared" si="1101"/>
        <v>0</v>
      </c>
      <c r="AQ449" s="149">
        <f t="shared" si="1101"/>
        <v>0</v>
      </c>
      <c r="AR449" s="149">
        <f t="shared" si="1101"/>
        <v>0</v>
      </c>
      <c r="AS449" s="149">
        <f t="shared" si="1101"/>
        <v>0</v>
      </c>
      <c r="AT449" s="149">
        <f t="shared" si="1101"/>
        <v>0</v>
      </c>
      <c r="AU449" s="149">
        <f t="shared" si="1101"/>
        <v>0</v>
      </c>
      <c r="AV449" s="149">
        <f t="shared" si="1101"/>
        <v>0</v>
      </c>
      <c r="AW449" s="149">
        <f t="shared" si="1101"/>
        <v>0</v>
      </c>
      <c r="AX449" s="149">
        <f t="shared" si="1101"/>
        <v>0</v>
      </c>
      <c r="AY449" s="149">
        <f t="shared" si="1101"/>
        <v>0</v>
      </c>
      <c r="AZ449" s="149">
        <f t="shared" si="1107"/>
        <v>0</v>
      </c>
      <c r="BA449" s="149">
        <f t="shared" si="1107"/>
        <v>0</v>
      </c>
      <c r="BB449" s="149">
        <f t="shared" si="1107"/>
        <v>0</v>
      </c>
      <c r="BC449" s="149">
        <f t="shared" si="1107"/>
        <v>0</v>
      </c>
      <c r="BD449" s="149">
        <f t="shared" si="1107"/>
        <v>0</v>
      </c>
      <c r="BE449" s="149">
        <f t="shared" si="1107"/>
        <v>0</v>
      </c>
      <c r="BF449" s="149">
        <f t="shared" si="1107"/>
        <v>0</v>
      </c>
      <c r="BG449" s="149">
        <f t="shared" si="1107"/>
        <v>0</v>
      </c>
      <c r="BH449" s="149">
        <f t="shared" si="1107"/>
        <v>0</v>
      </c>
      <c r="BI449" s="149">
        <f t="shared" si="1107"/>
        <v>0</v>
      </c>
      <c r="BJ449" s="149">
        <f t="shared" si="1107"/>
        <v>0</v>
      </c>
      <c r="BK449" s="149">
        <f t="shared" si="1107"/>
        <v>0</v>
      </c>
      <c r="BL449" s="149">
        <f t="shared" si="1107"/>
        <v>0</v>
      </c>
      <c r="BM449" s="149">
        <f t="shared" si="1107"/>
        <v>0</v>
      </c>
      <c r="BN449" s="149">
        <f t="shared" si="1107"/>
        <v>0</v>
      </c>
      <c r="BO449" s="149">
        <f t="shared" si="1107"/>
        <v>0</v>
      </c>
      <c r="BP449" s="149">
        <f t="shared" si="1102"/>
        <v>0</v>
      </c>
      <c r="BQ449" s="149">
        <f t="shared" si="1102"/>
        <v>0</v>
      </c>
      <c r="BR449" s="149">
        <f t="shared" si="1102"/>
        <v>0</v>
      </c>
      <c r="BS449" s="149">
        <f t="shared" si="1102"/>
        <v>0</v>
      </c>
      <c r="BT449" s="149">
        <f t="shared" si="1102"/>
        <v>0</v>
      </c>
      <c r="BU449" s="149">
        <f t="shared" si="1102"/>
        <v>0</v>
      </c>
      <c r="BV449" s="149">
        <f t="shared" si="1102"/>
        <v>0</v>
      </c>
      <c r="BW449" s="149">
        <f t="shared" si="1102"/>
        <v>0</v>
      </c>
      <c r="BX449" s="149">
        <f t="shared" si="1102"/>
        <v>0</v>
      </c>
      <c r="BY449" s="149">
        <f t="shared" si="1102"/>
        <v>0</v>
      </c>
      <c r="BZ449" s="149">
        <f t="shared" si="1102"/>
        <v>0</v>
      </c>
      <c r="CA449" s="149">
        <f t="shared" si="1102"/>
        <v>0</v>
      </c>
      <c r="CB449" s="149">
        <f t="shared" si="1102"/>
        <v>0</v>
      </c>
      <c r="CC449" s="149">
        <f t="shared" si="1102"/>
        <v>0</v>
      </c>
      <c r="CD449" s="149">
        <f t="shared" si="1102"/>
        <v>0</v>
      </c>
      <c r="CE449" s="149">
        <f t="shared" si="1103"/>
        <v>0</v>
      </c>
      <c r="CF449" s="149">
        <f t="shared" si="1103"/>
        <v>0</v>
      </c>
      <c r="CG449" s="149">
        <f t="shared" si="1103"/>
        <v>0</v>
      </c>
      <c r="CH449" s="149">
        <f t="shared" si="1103"/>
        <v>0</v>
      </c>
      <c r="CI449" s="149">
        <f t="shared" si="1103"/>
        <v>0</v>
      </c>
      <c r="CJ449" s="149">
        <f t="shared" si="1103"/>
        <v>0</v>
      </c>
      <c r="CK449" s="149">
        <f t="shared" si="1103"/>
        <v>0</v>
      </c>
      <c r="CL449" s="149">
        <f t="shared" si="1103"/>
        <v>0</v>
      </c>
      <c r="CM449" s="149">
        <f t="shared" si="1099"/>
        <v>0</v>
      </c>
      <c r="CN449" s="149">
        <f t="shared" si="1099"/>
        <v>0</v>
      </c>
      <c r="CO449" s="149">
        <f t="shared" si="1099"/>
        <v>0</v>
      </c>
      <c r="CP449" s="149">
        <f t="shared" si="1099"/>
        <v>0</v>
      </c>
      <c r="CQ449" s="149">
        <f t="shared" si="1099"/>
        <v>0</v>
      </c>
      <c r="CR449" s="149">
        <f t="shared" si="1099"/>
        <v>0</v>
      </c>
      <c r="CS449" s="149">
        <f t="shared" si="1099"/>
        <v>0</v>
      </c>
      <c r="CT449" s="149">
        <f t="shared" si="1099"/>
        <v>0</v>
      </c>
      <c r="CU449" s="149">
        <f t="shared" si="1099"/>
        <v>0</v>
      </c>
      <c r="CV449" s="149">
        <f t="shared" si="1104"/>
        <v>0</v>
      </c>
      <c r="CW449" s="149">
        <f t="shared" si="1104"/>
        <v>0</v>
      </c>
      <c r="CX449" s="149">
        <f t="shared" si="1104"/>
        <v>0</v>
      </c>
      <c r="CY449" s="149">
        <f t="shared" si="1104"/>
        <v>0</v>
      </c>
      <c r="CZ449" s="149">
        <f t="shared" si="1104"/>
        <v>0</v>
      </c>
      <c r="DA449" s="149">
        <f t="shared" si="1104"/>
        <v>0</v>
      </c>
      <c r="DB449" s="149">
        <f t="shared" si="1104"/>
        <v>0</v>
      </c>
      <c r="DC449" s="149">
        <f t="shared" si="1104"/>
        <v>0</v>
      </c>
      <c r="DD449" s="149">
        <f t="shared" si="1104"/>
        <v>0</v>
      </c>
      <c r="DE449" s="149">
        <f t="shared" si="1104"/>
        <v>0</v>
      </c>
      <c r="DF449" s="149">
        <f t="shared" si="1104"/>
        <v>0</v>
      </c>
      <c r="DG449" s="149">
        <f t="shared" si="1104"/>
        <v>0</v>
      </c>
      <c r="DH449" s="149">
        <f t="shared" si="1104"/>
        <v>0</v>
      </c>
      <c r="DI449" s="149">
        <f t="shared" si="1104"/>
        <v>0</v>
      </c>
      <c r="DJ449" s="149">
        <f t="shared" si="1104"/>
        <v>0</v>
      </c>
      <c r="DK449" s="149">
        <f t="shared" si="1104"/>
        <v>0</v>
      </c>
      <c r="DL449" s="149">
        <f t="shared" si="1105"/>
        <v>0</v>
      </c>
      <c r="DM449" s="149">
        <f t="shared" si="1105"/>
        <v>0</v>
      </c>
      <c r="DN449" s="149">
        <f t="shared" si="1105"/>
        <v>0</v>
      </c>
      <c r="DO449" s="149">
        <f t="shared" si="1105"/>
        <v>0</v>
      </c>
      <c r="DP449" s="149">
        <f t="shared" si="1105"/>
        <v>0</v>
      </c>
      <c r="DQ449" s="149">
        <f t="shared" si="1105"/>
        <v>0</v>
      </c>
      <c r="DR449" s="149">
        <f t="shared" si="1105"/>
        <v>0</v>
      </c>
      <c r="DS449" s="149">
        <f t="shared" si="1105"/>
        <v>0</v>
      </c>
      <c r="DT449" s="149">
        <f t="shared" si="1105"/>
        <v>0</v>
      </c>
      <c r="DU449" s="149">
        <f t="shared" si="1105"/>
        <v>0</v>
      </c>
      <c r="DV449" s="149">
        <f t="shared" si="1105"/>
        <v>0</v>
      </c>
      <c r="DW449" s="149">
        <f t="shared" si="1105"/>
        <v>0</v>
      </c>
      <c r="DX449" s="149">
        <f t="shared" si="1105"/>
        <v>0</v>
      </c>
      <c r="DY449" s="149">
        <f t="shared" si="1105"/>
        <v>0</v>
      </c>
      <c r="DZ449" s="149">
        <f t="shared" si="1105"/>
        <v>0</v>
      </c>
      <c r="EA449" s="149">
        <f t="shared" si="1100"/>
        <v>0</v>
      </c>
      <c r="EB449" s="149">
        <f t="shared" si="1100"/>
        <v>0</v>
      </c>
      <c r="EC449" s="149">
        <f t="shared" si="1100"/>
        <v>0</v>
      </c>
      <c r="ED449" s="149">
        <f t="shared" si="1100"/>
        <v>0</v>
      </c>
      <c r="EE449" s="149">
        <f t="shared" si="1100"/>
        <v>0</v>
      </c>
      <c r="EF449" s="149">
        <f t="shared" si="1100"/>
        <v>0</v>
      </c>
      <c r="EG449" s="149">
        <f t="shared" si="1100"/>
        <v>0</v>
      </c>
      <c r="EH449" s="149">
        <f t="shared" si="1100"/>
        <v>0</v>
      </c>
      <c r="EI449" s="149">
        <f t="shared" si="1100"/>
        <v>0</v>
      </c>
      <c r="EJ449" s="149">
        <f t="shared" si="1100"/>
        <v>0</v>
      </c>
      <c r="EK449" s="149">
        <f t="shared" si="1100"/>
        <v>0</v>
      </c>
      <c r="EL449" s="149">
        <f t="shared" si="1100"/>
        <v>0</v>
      </c>
      <c r="EM449" s="149">
        <f t="shared" si="1100"/>
        <v>0</v>
      </c>
      <c r="EN449" s="149">
        <f t="shared" si="1100"/>
        <v>0</v>
      </c>
      <c r="EO449" s="149">
        <f t="shared" si="1097"/>
        <v>0</v>
      </c>
      <c r="EP449" s="149">
        <f t="shared" si="1097"/>
        <v>0</v>
      </c>
      <c r="EQ449" s="149">
        <f t="shared" si="1097"/>
        <v>0</v>
      </c>
      <c r="ER449" s="149">
        <f t="shared" si="1097"/>
        <v>0</v>
      </c>
      <c r="ES449" s="149">
        <f t="shared" si="1097"/>
        <v>0</v>
      </c>
      <c r="ET449" s="149">
        <f t="shared" si="1097"/>
        <v>0</v>
      </c>
      <c r="EU449" s="149">
        <f t="shared" si="1097"/>
        <v>0</v>
      </c>
      <c r="EV449" s="149">
        <f t="shared" si="1097"/>
        <v>0</v>
      </c>
      <c r="EW449" s="149">
        <f t="shared" si="1098"/>
        <v>0</v>
      </c>
      <c r="EX449" s="149">
        <f t="shared" si="1098"/>
        <v>0</v>
      </c>
      <c r="EY449" s="149">
        <f t="shared" si="1098"/>
        <v>0</v>
      </c>
      <c r="EZ449" s="149">
        <f t="shared" si="1098"/>
        <v>0</v>
      </c>
      <c r="FA449" s="149">
        <f t="shared" si="1098"/>
        <v>0</v>
      </c>
      <c r="FB449" s="149">
        <f t="shared" si="1098"/>
        <v>0</v>
      </c>
    </row>
    <row r="450" spans="3:158" ht="11.25" hidden="1" customHeight="1" x14ac:dyDescent="0.2">
      <c r="C450" s="148">
        <f t="shared" si="1095"/>
        <v>93</v>
      </c>
      <c r="E450" s="198">
        <f t="shared" si="1096"/>
        <v>46203</v>
      </c>
      <c r="F450" s="151">
        <f t="shared" si="1089"/>
        <v>46783</v>
      </c>
      <c r="G450" s="149">
        <v>0</v>
      </c>
      <c r="H450" s="149">
        <f t="shared" si="1090"/>
        <v>0</v>
      </c>
      <c r="Q450" s="149">
        <f t="shared" si="1091"/>
        <v>0</v>
      </c>
      <c r="T450" s="149">
        <f t="shared" si="1094"/>
        <v>0</v>
      </c>
      <c r="U450" s="149">
        <f t="shared" si="1106"/>
        <v>0</v>
      </c>
      <c r="V450" s="149">
        <f t="shared" si="1106"/>
        <v>0</v>
      </c>
      <c r="W450" s="149">
        <f t="shared" si="1106"/>
        <v>0</v>
      </c>
      <c r="X450" s="149">
        <f t="shared" si="1106"/>
        <v>0</v>
      </c>
      <c r="Y450" s="149">
        <f t="shared" si="1106"/>
        <v>0</v>
      </c>
      <c r="Z450" s="149">
        <f t="shared" si="1106"/>
        <v>0</v>
      </c>
      <c r="AA450" s="149">
        <f t="shared" si="1106"/>
        <v>0</v>
      </c>
      <c r="AB450" s="149">
        <f t="shared" si="1106"/>
        <v>0</v>
      </c>
      <c r="AC450" s="149">
        <f t="shared" si="1106"/>
        <v>0</v>
      </c>
      <c r="AD450" s="149">
        <f t="shared" si="1106"/>
        <v>0</v>
      </c>
      <c r="AE450" s="149">
        <f t="shared" si="1106"/>
        <v>0</v>
      </c>
      <c r="AF450" s="149">
        <f t="shared" si="1106"/>
        <v>0</v>
      </c>
      <c r="AG450" s="149">
        <f t="shared" si="1106"/>
        <v>0</v>
      </c>
      <c r="AH450" s="149">
        <f t="shared" si="1106"/>
        <v>0</v>
      </c>
      <c r="AI450" s="149">
        <f t="shared" si="1106"/>
        <v>0</v>
      </c>
      <c r="AJ450" s="149">
        <f t="shared" si="1106"/>
        <v>0</v>
      </c>
      <c r="AK450" s="149">
        <f t="shared" si="1101"/>
        <v>0</v>
      </c>
      <c r="AL450" s="149">
        <f t="shared" si="1101"/>
        <v>0</v>
      </c>
      <c r="AM450" s="149">
        <f t="shared" si="1101"/>
        <v>0</v>
      </c>
      <c r="AN450" s="149">
        <f t="shared" si="1101"/>
        <v>0</v>
      </c>
      <c r="AO450" s="149">
        <f t="shared" si="1101"/>
        <v>0</v>
      </c>
      <c r="AP450" s="149">
        <f t="shared" si="1101"/>
        <v>0</v>
      </c>
      <c r="AQ450" s="149">
        <f t="shared" si="1101"/>
        <v>0</v>
      </c>
      <c r="AR450" s="149">
        <f t="shared" si="1101"/>
        <v>0</v>
      </c>
      <c r="AS450" s="149">
        <f t="shared" si="1101"/>
        <v>0</v>
      </c>
      <c r="AT450" s="149">
        <f t="shared" si="1101"/>
        <v>0</v>
      </c>
      <c r="AU450" s="149">
        <f t="shared" si="1101"/>
        <v>0</v>
      </c>
      <c r="AV450" s="149">
        <f t="shared" si="1101"/>
        <v>0</v>
      </c>
      <c r="AW450" s="149">
        <f t="shared" si="1101"/>
        <v>0</v>
      </c>
      <c r="AX450" s="149">
        <f t="shared" si="1101"/>
        <v>0</v>
      </c>
      <c r="AY450" s="149">
        <f t="shared" si="1101"/>
        <v>0</v>
      </c>
      <c r="AZ450" s="149">
        <f t="shared" si="1107"/>
        <v>0</v>
      </c>
      <c r="BA450" s="149">
        <f t="shared" si="1107"/>
        <v>0</v>
      </c>
      <c r="BB450" s="149">
        <f t="shared" si="1107"/>
        <v>0</v>
      </c>
      <c r="BC450" s="149">
        <f t="shared" si="1107"/>
        <v>0</v>
      </c>
      <c r="BD450" s="149">
        <f t="shared" si="1107"/>
        <v>0</v>
      </c>
      <c r="BE450" s="149">
        <f t="shared" si="1107"/>
        <v>0</v>
      </c>
      <c r="BF450" s="149">
        <f t="shared" si="1107"/>
        <v>0</v>
      </c>
      <c r="BG450" s="149">
        <f t="shared" si="1107"/>
        <v>0</v>
      </c>
      <c r="BH450" s="149">
        <f t="shared" si="1107"/>
        <v>0</v>
      </c>
      <c r="BI450" s="149">
        <f t="shared" si="1107"/>
        <v>0</v>
      </c>
      <c r="BJ450" s="149">
        <f t="shared" si="1107"/>
        <v>0</v>
      </c>
      <c r="BK450" s="149">
        <f t="shared" si="1107"/>
        <v>0</v>
      </c>
      <c r="BL450" s="149">
        <f t="shared" si="1107"/>
        <v>0</v>
      </c>
      <c r="BM450" s="149">
        <f t="shared" si="1107"/>
        <v>0</v>
      </c>
      <c r="BN450" s="149">
        <f t="shared" si="1107"/>
        <v>0</v>
      </c>
      <c r="BO450" s="149">
        <f t="shared" si="1107"/>
        <v>0</v>
      </c>
      <c r="BP450" s="149">
        <f t="shared" si="1102"/>
        <v>0</v>
      </c>
      <c r="BQ450" s="149">
        <f t="shared" si="1102"/>
        <v>0</v>
      </c>
      <c r="BR450" s="149">
        <f t="shared" si="1102"/>
        <v>0</v>
      </c>
      <c r="BS450" s="149">
        <f t="shared" si="1102"/>
        <v>0</v>
      </c>
      <c r="BT450" s="149">
        <f t="shared" si="1102"/>
        <v>0</v>
      </c>
      <c r="BU450" s="149">
        <f t="shared" si="1102"/>
        <v>0</v>
      </c>
      <c r="BV450" s="149">
        <f t="shared" si="1102"/>
        <v>0</v>
      </c>
      <c r="BW450" s="149">
        <f t="shared" si="1102"/>
        <v>0</v>
      </c>
      <c r="BX450" s="149">
        <f t="shared" si="1102"/>
        <v>0</v>
      </c>
      <c r="BY450" s="149">
        <f t="shared" si="1102"/>
        <v>0</v>
      </c>
      <c r="BZ450" s="149">
        <f t="shared" si="1102"/>
        <v>0</v>
      </c>
      <c r="CA450" s="149">
        <f t="shared" si="1102"/>
        <v>0</v>
      </c>
      <c r="CB450" s="149">
        <f t="shared" si="1102"/>
        <v>0</v>
      </c>
      <c r="CC450" s="149">
        <f t="shared" si="1102"/>
        <v>0</v>
      </c>
      <c r="CD450" s="149">
        <f t="shared" si="1102"/>
        <v>0</v>
      </c>
      <c r="CE450" s="149">
        <f t="shared" si="1103"/>
        <v>0</v>
      </c>
      <c r="CF450" s="149">
        <f t="shared" si="1103"/>
        <v>0</v>
      </c>
      <c r="CG450" s="149">
        <f t="shared" si="1103"/>
        <v>0</v>
      </c>
      <c r="CH450" s="149">
        <f t="shared" si="1103"/>
        <v>0</v>
      </c>
      <c r="CI450" s="149">
        <f t="shared" si="1103"/>
        <v>0</v>
      </c>
      <c r="CJ450" s="149">
        <f t="shared" si="1103"/>
        <v>0</v>
      </c>
      <c r="CK450" s="149">
        <f t="shared" si="1103"/>
        <v>0</v>
      </c>
      <c r="CL450" s="149">
        <f t="shared" si="1103"/>
        <v>0</v>
      </c>
      <c r="CM450" s="149">
        <f t="shared" si="1099"/>
        <v>0</v>
      </c>
      <c r="CN450" s="149">
        <f t="shared" si="1099"/>
        <v>0</v>
      </c>
      <c r="CO450" s="149">
        <f t="shared" si="1099"/>
        <v>0</v>
      </c>
      <c r="CP450" s="149">
        <f t="shared" si="1099"/>
        <v>0</v>
      </c>
      <c r="CQ450" s="149">
        <f t="shared" si="1099"/>
        <v>0</v>
      </c>
      <c r="CR450" s="149">
        <f t="shared" si="1099"/>
        <v>0</v>
      </c>
      <c r="CS450" s="149">
        <f t="shared" si="1099"/>
        <v>0</v>
      </c>
      <c r="CT450" s="149">
        <f t="shared" si="1099"/>
        <v>0</v>
      </c>
      <c r="CU450" s="149">
        <f t="shared" si="1099"/>
        <v>0</v>
      </c>
      <c r="CV450" s="149">
        <f t="shared" si="1104"/>
        <v>0</v>
      </c>
      <c r="CW450" s="149">
        <f t="shared" si="1104"/>
        <v>0</v>
      </c>
      <c r="CX450" s="149">
        <f t="shared" si="1104"/>
        <v>0</v>
      </c>
      <c r="CY450" s="149">
        <f t="shared" si="1104"/>
        <v>0</v>
      </c>
      <c r="CZ450" s="149">
        <f t="shared" si="1104"/>
        <v>0</v>
      </c>
      <c r="DA450" s="149">
        <f t="shared" si="1104"/>
        <v>0</v>
      </c>
      <c r="DB450" s="149">
        <f t="shared" si="1104"/>
        <v>0</v>
      </c>
      <c r="DC450" s="149">
        <f t="shared" si="1104"/>
        <v>0</v>
      </c>
      <c r="DD450" s="149">
        <f t="shared" si="1104"/>
        <v>0</v>
      </c>
      <c r="DE450" s="149">
        <f t="shared" si="1104"/>
        <v>0</v>
      </c>
      <c r="DF450" s="149">
        <f t="shared" si="1104"/>
        <v>0</v>
      </c>
      <c r="DG450" s="149">
        <f t="shared" si="1104"/>
        <v>0</v>
      </c>
      <c r="DH450" s="149">
        <f t="shared" si="1104"/>
        <v>0</v>
      </c>
      <c r="DI450" s="149">
        <f t="shared" si="1104"/>
        <v>0</v>
      </c>
      <c r="DJ450" s="149">
        <f t="shared" si="1104"/>
        <v>0</v>
      </c>
      <c r="DK450" s="149">
        <f t="shared" si="1104"/>
        <v>0</v>
      </c>
      <c r="DL450" s="149">
        <f t="shared" si="1105"/>
        <v>0</v>
      </c>
      <c r="DM450" s="149">
        <f t="shared" si="1105"/>
        <v>0</v>
      </c>
      <c r="DN450" s="149">
        <f t="shared" si="1105"/>
        <v>0</v>
      </c>
      <c r="DO450" s="149">
        <f t="shared" si="1105"/>
        <v>0</v>
      </c>
      <c r="DP450" s="149">
        <f t="shared" si="1105"/>
        <v>0</v>
      </c>
      <c r="DQ450" s="149">
        <f t="shared" si="1105"/>
        <v>0</v>
      </c>
      <c r="DR450" s="149">
        <f t="shared" si="1105"/>
        <v>0</v>
      </c>
      <c r="DS450" s="149">
        <f t="shared" si="1105"/>
        <v>0</v>
      </c>
      <c r="DT450" s="149">
        <f t="shared" si="1105"/>
        <v>0</v>
      </c>
      <c r="DU450" s="149">
        <f t="shared" si="1105"/>
        <v>0</v>
      </c>
      <c r="DV450" s="149">
        <f t="shared" si="1105"/>
        <v>0</v>
      </c>
      <c r="DW450" s="149">
        <f t="shared" si="1105"/>
        <v>0</v>
      </c>
      <c r="DX450" s="149">
        <f t="shared" si="1105"/>
        <v>0</v>
      </c>
      <c r="DY450" s="149">
        <f t="shared" si="1105"/>
        <v>0</v>
      </c>
      <c r="DZ450" s="149">
        <f t="shared" si="1105"/>
        <v>0</v>
      </c>
      <c r="EA450" s="149">
        <f t="shared" si="1100"/>
        <v>0</v>
      </c>
      <c r="EB450" s="149">
        <f t="shared" si="1100"/>
        <v>0</v>
      </c>
      <c r="EC450" s="149">
        <f t="shared" si="1100"/>
        <v>0</v>
      </c>
      <c r="ED450" s="149">
        <f t="shared" si="1100"/>
        <v>0</v>
      </c>
      <c r="EE450" s="149">
        <f t="shared" si="1100"/>
        <v>0</v>
      </c>
      <c r="EF450" s="149">
        <f t="shared" si="1100"/>
        <v>0</v>
      </c>
      <c r="EG450" s="149">
        <f t="shared" si="1100"/>
        <v>0</v>
      </c>
      <c r="EH450" s="149">
        <f t="shared" si="1100"/>
        <v>0</v>
      </c>
      <c r="EI450" s="149">
        <f t="shared" si="1100"/>
        <v>0</v>
      </c>
      <c r="EJ450" s="149">
        <f t="shared" si="1100"/>
        <v>0</v>
      </c>
      <c r="EK450" s="149">
        <f t="shared" si="1100"/>
        <v>0</v>
      </c>
      <c r="EL450" s="149">
        <f t="shared" si="1100"/>
        <v>0</v>
      </c>
      <c r="EM450" s="149">
        <f t="shared" si="1100"/>
        <v>0</v>
      </c>
      <c r="EN450" s="149">
        <f t="shared" si="1100"/>
        <v>0</v>
      </c>
      <c r="EO450" s="149">
        <f t="shared" si="1097"/>
        <v>0</v>
      </c>
      <c r="EP450" s="149">
        <f t="shared" si="1097"/>
        <v>0</v>
      </c>
      <c r="EQ450" s="149">
        <f t="shared" si="1097"/>
        <v>0</v>
      </c>
      <c r="ER450" s="149">
        <f t="shared" si="1097"/>
        <v>0</v>
      </c>
      <c r="ES450" s="149">
        <f t="shared" si="1097"/>
        <v>0</v>
      </c>
      <c r="ET450" s="149">
        <f t="shared" si="1097"/>
        <v>0</v>
      </c>
      <c r="EU450" s="149">
        <f t="shared" si="1097"/>
        <v>0</v>
      </c>
      <c r="EV450" s="149">
        <f t="shared" si="1097"/>
        <v>0</v>
      </c>
      <c r="EW450" s="149">
        <f t="shared" si="1098"/>
        <v>0</v>
      </c>
      <c r="EX450" s="149">
        <f t="shared" si="1098"/>
        <v>0</v>
      </c>
      <c r="EY450" s="149">
        <f t="shared" si="1098"/>
        <v>0</v>
      </c>
      <c r="EZ450" s="149">
        <f t="shared" si="1098"/>
        <v>0</v>
      </c>
      <c r="FA450" s="149">
        <f t="shared" si="1098"/>
        <v>0</v>
      </c>
      <c r="FB450" s="149">
        <f t="shared" si="1098"/>
        <v>0</v>
      </c>
    </row>
    <row r="451" spans="3:158" ht="11.25" hidden="1" customHeight="1" x14ac:dyDescent="0.2">
      <c r="C451" s="148">
        <f t="shared" si="1095"/>
        <v>94</v>
      </c>
      <c r="E451" s="198">
        <f t="shared" si="1096"/>
        <v>46234</v>
      </c>
      <c r="F451" s="151">
        <f t="shared" si="1089"/>
        <v>46812</v>
      </c>
      <c r="G451" s="149">
        <v>0</v>
      </c>
      <c r="H451" s="149">
        <f t="shared" si="1090"/>
        <v>0</v>
      </c>
      <c r="Q451" s="149">
        <f t="shared" si="1091"/>
        <v>0</v>
      </c>
      <c r="T451" s="149">
        <f t="shared" si="1094"/>
        <v>0</v>
      </c>
      <c r="U451" s="149">
        <f t="shared" si="1106"/>
        <v>0</v>
      </c>
      <c r="V451" s="149">
        <f t="shared" si="1106"/>
        <v>0</v>
      </c>
      <c r="W451" s="149">
        <f t="shared" si="1106"/>
        <v>0</v>
      </c>
      <c r="X451" s="149">
        <f t="shared" si="1106"/>
        <v>0</v>
      </c>
      <c r="Y451" s="149">
        <f t="shared" si="1106"/>
        <v>0</v>
      </c>
      <c r="Z451" s="149">
        <f t="shared" si="1106"/>
        <v>0</v>
      </c>
      <c r="AA451" s="149">
        <f t="shared" si="1106"/>
        <v>0</v>
      </c>
      <c r="AB451" s="149">
        <f t="shared" si="1106"/>
        <v>0</v>
      </c>
      <c r="AC451" s="149">
        <f t="shared" si="1106"/>
        <v>0</v>
      </c>
      <c r="AD451" s="149">
        <f t="shared" si="1106"/>
        <v>0</v>
      </c>
      <c r="AE451" s="149">
        <f t="shared" si="1106"/>
        <v>0</v>
      </c>
      <c r="AF451" s="149">
        <f t="shared" si="1106"/>
        <v>0</v>
      </c>
      <c r="AG451" s="149">
        <f t="shared" si="1106"/>
        <v>0</v>
      </c>
      <c r="AH451" s="149">
        <f t="shared" si="1106"/>
        <v>0</v>
      </c>
      <c r="AI451" s="149">
        <f t="shared" si="1106"/>
        <v>0</v>
      </c>
      <c r="AJ451" s="149">
        <f t="shared" si="1106"/>
        <v>0</v>
      </c>
      <c r="AK451" s="149">
        <f t="shared" si="1101"/>
        <v>0</v>
      </c>
      <c r="AL451" s="149">
        <f t="shared" si="1101"/>
        <v>0</v>
      </c>
      <c r="AM451" s="149">
        <f t="shared" si="1101"/>
        <v>0</v>
      </c>
      <c r="AN451" s="149">
        <f t="shared" si="1101"/>
        <v>0</v>
      </c>
      <c r="AO451" s="149">
        <f t="shared" si="1101"/>
        <v>0</v>
      </c>
      <c r="AP451" s="149">
        <f t="shared" si="1101"/>
        <v>0</v>
      </c>
      <c r="AQ451" s="149">
        <f t="shared" si="1101"/>
        <v>0</v>
      </c>
      <c r="AR451" s="149">
        <f t="shared" si="1101"/>
        <v>0</v>
      </c>
      <c r="AS451" s="149">
        <f t="shared" si="1101"/>
        <v>0</v>
      </c>
      <c r="AT451" s="149">
        <f t="shared" si="1101"/>
        <v>0</v>
      </c>
      <c r="AU451" s="149">
        <f t="shared" si="1101"/>
        <v>0</v>
      </c>
      <c r="AV451" s="149">
        <f t="shared" si="1101"/>
        <v>0</v>
      </c>
      <c r="AW451" s="149">
        <f t="shared" si="1101"/>
        <v>0</v>
      </c>
      <c r="AX451" s="149">
        <f t="shared" si="1101"/>
        <v>0</v>
      </c>
      <c r="AY451" s="149">
        <f t="shared" si="1101"/>
        <v>0</v>
      </c>
      <c r="AZ451" s="149">
        <f t="shared" si="1107"/>
        <v>0</v>
      </c>
      <c r="BA451" s="149">
        <f t="shared" si="1107"/>
        <v>0</v>
      </c>
      <c r="BB451" s="149">
        <f t="shared" si="1107"/>
        <v>0</v>
      </c>
      <c r="BC451" s="149">
        <f t="shared" si="1107"/>
        <v>0</v>
      </c>
      <c r="BD451" s="149">
        <f t="shared" si="1107"/>
        <v>0</v>
      </c>
      <c r="BE451" s="149">
        <f t="shared" si="1107"/>
        <v>0</v>
      </c>
      <c r="BF451" s="149">
        <f t="shared" si="1107"/>
        <v>0</v>
      </c>
      <c r="BG451" s="149">
        <f t="shared" si="1107"/>
        <v>0</v>
      </c>
      <c r="BH451" s="149">
        <f t="shared" si="1107"/>
        <v>0</v>
      </c>
      <c r="BI451" s="149">
        <f t="shared" si="1107"/>
        <v>0</v>
      </c>
      <c r="BJ451" s="149">
        <f t="shared" si="1107"/>
        <v>0</v>
      </c>
      <c r="BK451" s="149">
        <f t="shared" si="1107"/>
        <v>0</v>
      </c>
      <c r="BL451" s="149">
        <f t="shared" si="1107"/>
        <v>0</v>
      </c>
      <c r="BM451" s="149">
        <f t="shared" si="1107"/>
        <v>0</v>
      </c>
      <c r="BN451" s="149">
        <f t="shared" si="1107"/>
        <v>0</v>
      </c>
      <c r="BO451" s="149">
        <f t="shared" si="1107"/>
        <v>0</v>
      </c>
      <c r="BP451" s="149">
        <f t="shared" si="1102"/>
        <v>0</v>
      </c>
      <c r="BQ451" s="149">
        <f t="shared" si="1102"/>
        <v>0</v>
      </c>
      <c r="BR451" s="149">
        <f t="shared" si="1102"/>
        <v>0</v>
      </c>
      <c r="BS451" s="149">
        <f t="shared" si="1102"/>
        <v>0</v>
      </c>
      <c r="BT451" s="149">
        <f t="shared" si="1102"/>
        <v>0</v>
      </c>
      <c r="BU451" s="149">
        <f t="shared" si="1102"/>
        <v>0</v>
      </c>
      <c r="BV451" s="149">
        <f t="shared" si="1102"/>
        <v>0</v>
      </c>
      <c r="BW451" s="149">
        <f t="shared" si="1102"/>
        <v>0</v>
      </c>
      <c r="BX451" s="149">
        <f t="shared" si="1102"/>
        <v>0</v>
      </c>
      <c r="BY451" s="149">
        <f t="shared" si="1102"/>
        <v>0</v>
      </c>
      <c r="BZ451" s="149">
        <f t="shared" si="1102"/>
        <v>0</v>
      </c>
      <c r="CA451" s="149">
        <f t="shared" si="1102"/>
        <v>0</v>
      </c>
      <c r="CB451" s="149">
        <f t="shared" si="1102"/>
        <v>0</v>
      </c>
      <c r="CC451" s="149">
        <f t="shared" si="1102"/>
        <v>0</v>
      </c>
      <c r="CD451" s="149">
        <f t="shared" si="1102"/>
        <v>0</v>
      </c>
      <c r="CE451" s="149">
        <f t="shared" si="1103"/>
        <v>0</v>
      </c>
      <c r="CF451" s="149">
        <f t="shared" si="1103"/>
        <v>0</v>
      </c>
      <c r="CG451" s="149">
        <f t="shared" si="1103"/>
        <v>0</v>
      </c>
      <c r="CH451" s="149">
        <f t="shared" si="1103"/>
        <v>0</v>
      </c>
      <c r="CI451" s="149">
        <f t="shared" si="1103"/>
        <v>0</v>
      </c>
      <c r="CJ451" s="149">
        <f t="shared" si="1103"/>
        <v>0</v>
      </c>
      <c r="CK451" s="149">
        <f t="shared" si="1103"/>
        <v>0</v>
      </c>
      <c r="CL451" s="149">
        <f t="shared" si="1103"/>
        <v>0</v>
      </c>
      <c r="CM451" s="149">
        <f t="shared" si="1099"/>
        <v>0</v>
      </c>
      <c r="CN451" s="149">
        <f t="shared" si="1099"/>
        <v>0</v>
      </c>
      <c r="CO451" s="149">
        <f t="shared" si="1099"/>
        <v>0</v>
      </c>
      <c r="CP451" s="149">
        <f t="shared" si="1099"/>
        <v>0</v>
      </c>
      <c r="CQ451" s="149">
        <f t="shared" si="1099"/>
        <v>0</v>
      </c>
      <c r="CR451" s="149">
        <f t="shared" si="1099"/>
        <v>0</v>
      </c>
      <c r="CS451" s="149">
        <f t="shared" si="1099"/>
        <v>0</v>
      </c>
      <c r="CT451" s="149">
        <f t="shared" si="1099"/>
        <v>0</v>
      </c>
      <c r="CU451" s="149">
        <f t="shared" si="1099"/>
        <v>0</v>
      </c>
      <c r="CV451" s="149">
        <f t="shared" si="1104"/>
        <v>0</v>
      </c>
      <c r="CW451" s="149">
        <f t="shared" si="1104"/>
        <v>0</v>
      </c>
      <c r="CX451" s="149">
        <f t="shared" si="1104"/>
        <v>0</v>
      </c>
      <c r="CY451" s="149">
        <f t="shared" si="1104"/>
        <v>0</v>
      </c>
      <c r="CZ451" s="149">
        <f t="shared" si="1104"/>
        <v>0</v>
      </c>
      <c r="DA451" s="149">
        <f t="shared" si="1104"/>
        <v>0</v>
      </c>
      <c r="DB451" s="149">
        <f t="shared" si="1104"/>
        <v>0</v>
      </c>
      <c r="DC451" s="149">
        <f t="shared" si="1104"/>
        <v>0</v>
      </c>
      <c r="DD451" s="149">
        <f t="shared" si="1104"/>
        <v>0</v>
      </c>
      <c r="DE451" s="149">
        <f t="shared" si="1104"/>
        <v>0</v>
      </c>
      <c r="DF451" s="149">
        <f t="shared" si="1104"/>
        <v>0</v>
      </c>
      <c r="DG451" s="149">
        <f t="shared" si="1104"/>
        <v>0</v>
      </c>
      <c r="DH451" s="149">
        <f t="shared" si="1104"/>
        <v>0</v>
      </c>
      <c r="DI451" s="149">
        <f t="shared" si="1104"/>
        <v>0</v>
      </c>
      <c r="DJ451" s="149">
        <f t="shared" si="1104"/>
        <v>0</v>
      </c>
      <c r="DK451" s="149">
        <f t="shared" si="1104"/>
        <v>0</v>
      </c>
      <c r="DL451" s="149">
        <f t="shared" si="1105"/>
        <v>0</v>
      </c>
      <c r="DM451" s="149">
        <f t="shared" si="1105"/>
        <v>0</v>
      </c>
      <c r="DN451" s="149">
        <f t="shared" si="1105"/>
        <v>0</v>
      </c>
      <c r="DO451" s="149">
        <f t="shared" si="1105"/>
        <v>0</v>
      </c>
      <c r="DP451" s="149">
        <f t="shared" si="1105"/>
        <v>0</v>
      </c>
      <c r="DQ451" s="149">
        <f t="shared" si="1105"/>
        <v>0</v>
      </c>
      <c r="DR451" s="149">
        <f t="shared" si="1105"/>
        <v>0</v>
      </c>
      <c r="DS451" s="149">
        <f t="shared" si="1105"/>
        <v>0</v>
      </c>
      <c r="DT451" s="149">
        <f t="shared" si="1105"/>
        <v>0</v>
      </c>
      <c r="DU451" s="149">
        <f t="shared" si="1105"/>
        <v>0</v>
      </c>
      <c r="DV451" s="149">
        <f t="shared" si="1105"/>
        <v>0</v>
      </c>
      <c r="DW451" s="149">
        <f t="shared" si="1105"/>
        <v>0</v>
      </c>
      <c r="DX451" s="149">
        <f t="shared" si="1105"/>
        <v>0</v>
      </c>
      <c r="DY451" s="149">
        <f t="shared" si="1105"/>
        <v>0</v>
      </c>
      <c r="DZ451" s="149">
        <f t="shared" si="1105"/>
        <v>0</v>
      </c>
      <c r="EA451" s="149">
        <f t="shared" si="1100"/>
        <v>0</v>
      </c>
      <c r="EB451" s="149">
        <f t="shared" si="1100"/>
        <v>0</v>
      </c>
      <c r="EC451" s="149">
        <f t="shared" si="1100"/>
        <v>0</v>
      </c>
      <c r="ED451" s="149">
        <f t="shared" si="1100"/>
        <v>0</v>
      </c>
      <c r="EE451" s="149">
        <f t="shared" si="1100"/>
        <v>0</v>
      </c>
      <c r="EF451" s="149">
        <f t="shared" si="1100"/>
        <v>0</v>
      </c>
      <c r="EG451" s="149">
        <f t="shared" si="1100"/>
        <v>0</v>
      </c>
      <c r="EH451" s="149">
        <f t="shared" si="1100"/>
        <v>0</v>
      </c>
      <c r="EI451" s="149">
        <f t="shared" si="1100"/>
        <v>0</v>
      </c>
      <c r="EJ451" s="149">
        <f t="shared" si="1100"/>
        <v>0</v>
      </c>
      <c r="EK451" s="149">
        <f t="shared" si="1100"/>
        <v>0</v>
      </c>
      <c r="EL451" s="149">
        <f t="shared" si="1100"/>
        <v>0</v>
      </c>
      <c r="EM451" s="149">
        <f t="shared" si="1100"/>
        <v>0</v>
      </c>
      <c r="EN451" s="149">
        <f t="shared" si="1100"/>
        <v>0</v>
      </c>
      <c r="EO451" s="149">
        <f t="shared" ref="EO451:FB466" si="1108">AND(EO$14&gt;=$E451,EO$14&lt;=$F451)*$H451</f>
        <v>0</v>
      </c>
      <c r="EP451" s="149">
        <f t="shared" si="1108"/>
        <v>0</v>
      </c>
      <c r="EQ451" s="149">
        <f t="shared" si="1108"/>
        <v>0</v>
      </c>
      <c r="ER451" s="149">
        <f t="shared" si="1108"/>
        <v>0</v>
      </c>
      <c r="ES451" s="149">
        <f t="shared" si="1108"/>
        <v>0</v>
      </c>
      <c r="ET451" s="149">
        <f t="shared" si="1108"/>
        <v>0</v>
      </c>
      <c r="EU451" s="149">
        <f t="shared" si="1108"/>
        <v>0</v>
      </c>
      <c r="EV451" s="149">
        <f t="shared" si="1108"/>
        <v>0</v>
      </c>
      <c r="EW451" s="149">
        <f t="shared" si="1108"/>
        <v>0</v>
      </c>
      <c r="EX451" s="149">
        <f t="shared" si="1108"/>
        <v>0</v>
      </c>
      <c r="EY451" s="149">
        <f t="shared" si="1108"/>
        <v>0</v>
      </c>
      <c r="EZ451" s="149">
        <f t="shared" si="1108"/>
        <v>0</v>
      </c>
      <c r="FA451" s="149">
        <f t="shared" si="1108"/>
        <v>0</v>
      </c>
      <c r="FB451" s="149">
        <f t="shared" si="1108"/>
        <v>0</v>
      </c>
    </row>
    <row r="452" spans="3:158" ht="11.25" hidden="1" customHeight="1" x14ac:dyDescent="0.2">
      <c r="C452" s="148">
        <f t="shared" si="1095"/>
        <v>95</v>
      </c>
      <c r="E452" s="198">
        <f t="shared" si="1096"/>
        <v>46265</v>
      </c>
      <c r="F452" s="151">
        <f t="shared" si="1089"/>
        <v>46843</v>
      </c>
      <c r="G452" s="149">
        <v>0</v>
      </c>
      <c r="H452" s="149">
        <f t="shared" si="1090"/>
        <v>0</v>
      </c>
      <c r="Q452" s="149">
        <f t="shared" si="1091"/>
        <v>0</v>
      </c>
      <c r="T452" s="149">
        <f t="shared" si="1094"/>
        <v>0</v>
      </c>
      <c r="U452" s="149">
        <f t="shared" si="1106"/>
        <v>0</v>
      </c>
      <c r="V452" s="149">
        <f t="shared" si="1106"/>
        <v>0</v>
      </c>
      <c r="W452" s="149">
        <f t="shared" si="1106"/>
        <v>0</v>
      </c>
      <c r="X452" s="149">
        <f t="shared" si="1106"/>
        <v>0</v>
      </c>
      <c r="Y452" s="149">
        <f t="shared" si="1106"/>
        <v>0</v>
      </c>
      <c r="Z452" s="149">
        <f t="shared" si="1106"/>
        <v>0</v>
      </c>
      <c r="AA452" s="149">
        <f t="shared" si="1106"/>
        <v>0</v>
      </c>
      <c r="AB452" s="149">
        <f t="shared" si="1106"/>
        <v>0</v>
      </c>
      <c r="AC452" s="149">
        <f t="shared" si="1106"/>
        <v>0</v>
      </c>
      <c r="AD452" s="149">
        <f t="shared" si="1106"/>
        <v>0</v>
      </c>
      <c r="AE452" s="149">
        <f t="shared" si="1106"/>
        <v>0</v>
      </c>
      <c r="AF452" s="149">
        <f t="shared" si="1106"/>
        <v>0</v>
      </c>
      <c r="AG452" s="149">
        <f t="shared" si="1106"/>
        <v>0</v>
      </c>
      <c r="AH452" s="149">
        <f t="shared" si="1106"/>
        <v>0</v>
      </c>
      <c r="AI452" s="149">
        <f t="shared" si="1106"/>
        <v>0</v>
      </c>
      <c r="AJ452" s="149">
        <f t="shared" si="1106"/>
        <v>0</v>
      </c>
      <c r="AK452" s="149">
        <f t="shared" si="1101"/>
        <v>0</v>
      </c>
      <c r="AL452" s="149">
        <f t="shared" si="1101"/>
        <v>0</v>
      </c>
      <c r="AM452" s="149">
        <f t="shared" si="1101"/>
        <v>0</v>
      </c>
      <c r="AN452" s="149">
        <f t="shared" si="1101"/>
        <v>0</v>
      </c>
      <c r="AO452" s="149">
        <f t="shared" si="1101"/>
        <v>0</v>
      </c>
      <c r="AP452" s="149">
        <f t="shared" si="1101"/>
        <v>0</v>
      </c>
      <c r="AQ452" s="149">
        <f t="shared" si="1101"/>
        <v>0</v>
      </c>
      <c r="AR452" s="149">
        <f t="shared" si="1101"/>
        <v>0</v>
      </c>
      <c r="AS452" s="149">
        <f t="shared" si="1101"/>
        <v>0</v>
      </c>
      <c r="AT452" s="149">
        <f t="shared" si="1101"/>
        <v>0</v>
      </c>
      <c r="AU452" s="149">
        <f t="shared" si="1101"/>
        <v>0</v>
      </c>
      <c r="AV452" s="149">
        <f t="shared" si="1101"/>
        <v>0</v>
      </c>
      <c r="AW452" s="149">
        <f t="shared" si="1101"/>
        <v>0</v>
      </c>
      <c r="AX452" s="149">
        <f t="shared" si="1101"/>
        <v>0</v>
      </c>
      <c r="AY452" s="149">
        <f t="shared" si="1101"/>
        <v>0</v>
      </c>
      <c r="AZ452" s="149">
        <f t="shared" si="1107"/>
        <v>0</v>
      </c>
      <c r="BA452" s="149">
        <f t="shared" si="1107"/>
        <v>0</v>
      </c>
      <c r="BB452" s="149">
        <f t="shared" si="1107"/>
        <v>0</v>
      </c>
      <c r="BC452" s="149">
        <f t="shared" si="1107"/>
        <v>0</v>
      </c>
      <c r="BD452" s="149">
        <f t="shared" si="1107"/>
        <v>0</v>
      </c>
      <c r="BE452" s="149">
        <f t="shared" si="1107"/>
        <v>0</v>
      </c>
      <c r="BF452" s="149">
        <f t="shared" si="1107"/>
        <v>0</v>
      </c>
      <c r="BG452" s="149">
        <f t="shared" si="1107"/>
        <v>0</v>
      </c>
      <c r="BH452" s="149">
        <f t="shared" si="1107"/>
        <v>0</v>
      </c>
      <c r="BI452" s="149">
        <f t="shared" si="1107"/>
        <v>0</v>
      </c>
      <c r="BJ452" s="149">
        <f t="shared" si="1107"/>
        <v>0</v>
      </c>
      <c r="BK452" s="149">
        <f t="shared" si="1107"/>
        <v>0</v>
      </c>
      <c r="BL452" s="149">
        <f t="shared" si="1107"/>
        <v>0</v>
      </c>
      <c r="BM452" s="149">
        <f t="shared" si="1107"/>
        <v>0</v>
      </c>
      <c r="BN452" s="149">
        <f t="shared" si="1107"/>
        <v>0</v>
      </c>
      <c r="BO452" s="149">
        <f t="shared" si="1107"/>
        <v>0</v>
      </c>
      <c r="BP452" s="149">
        <f t="shared" si="1102"/>
        <v>0</v>
      </c>
      <c r="BQ452" s="149">
        <f t="shared" si="1102"/>
        <v>0</v>
      </c>
      <c r="BR452" s="149">
        <f t="shared" si="1102"/>
        <v>0</v>
      </c>
      <c r="BS452" s="149">
        <f t="shared" si="1102"/>
        <v>0</v>
      </c>
      <c r="BT452" s="149">
        <f t="shared" si="1102"/>
        <v>0</v>
      </c>
      <c r="BU452" s="149">
        <f t="shared" si="1102"/>
        <v>0</v>
      </c>
      <c r="BV452" s="149">
        <f t="shared" si="1102"/>
        <v>0</v>
      </c>
      <c r="BW452" s="149">
        <f t="shared" si="1102"/>
        <v>0</v>
      </c>
      <c r="BX452" s="149">
        <f t="shared" si="1102"/>
        <v>0</v>
      </c>
      <c r="BY452" s="149">
        <f t="shared" si="1102"/>
        <v>0</v>
      </c>
      <c r="BZ452" s="149">
        <f t="shared" si="1102"/>
        <v>0</v>
      </c>
      <c r="CA452" s="149">
        <f t="shared" si="1102"/>
        <v>0</v>
      </c>
      <c r="CB452" s="149">
        <f t="shared" si="1102"/>
        <v>0</v>
      </c>
      <c r="CC452" s="149">
        <f t="shared" si="1102"/>
        <v>0</v>
      </c>
      <c r="CD452" s="149">
        <f t="shared" si="1102"/>
        <v>0</v>
      </c>
      <c r="CE452" s="149">
        <f t="shared" si="1103"/>
        <v>0</v>
      </c>
      <c r="CF452" s="149">
        <f t="shared" si="1103"/>
        <v>0</v>
      </c>
      <c r="CG452" s="149">
        <f t="shared" si="1103"/>
        <v>0</v>
      </c>
      <c r="CH452" s="149">
        <f t="shared" si="1103"/>
        <v>0</v>
      </c>
      <c r="CI452" s="149">
        <f t="shared" si="1103"/>
        <v>0</v>
      </c>
      <c r="CJ452" s="149">
        <f t="shared" si="1103"/>
        <v>0</v>
      </c>
      <c r="CK452" s="149">
        <f t="shared" si="1103"/>
        <v>0</v>
      </c>
      <c r="CL452" s="149">
        <f t="shared" si="1103"/>
        <v>0</v>
      </c>
      <c r="CM452" s="149">
        <f t="shared" si="1103"/>
        <v>0</v>
      </c>
      <c r="CN452" s="149">
        <f t="shared" si="1103"/>
        <v>0</v>
      </c>
      <c r="CO452" s="149">
        <f t="shared" si="1103"/>
        <v>0</v>
      </c>
      <c r="CP452" s="149">
        <f t="shared" si="1103"/>
        <v>0</v>
      </c>
      <c r="CQ452" s="149">
        <f t="shared" si="1103"/>
        <v>0</v>
      </c>
      <c r="CR452" s="149">
        <f t="shared" si="1103"/>
        <v>0</v>
      </c>
      <c r="CS452" s="149">
        <f t="shared" si="1103"/>
        <v>0</v>
      </c>
      <c r="CT452" s="149">
        <f t="shared" si="1103"/>
        <v>0</v>
      </c>
      <c r="CU452" s="149">
        <f t="shared" ref="CU452:DJ467" si="1109">AND(CU$14&gt;=$E452,CU$14&lt;=$F452)*$H452</f>
        <v>0</v>
      </c>
      <c r="CV452" s="149">
        <f t="shared" si="1104"/>
        <v>0</v>
      </c>
      <c r="CW452" s="149">
        <f t="shared" si="1104"/>
        <v>0</v>
      </c>
      <c r="CX452" s="149">
        <f t="shared" si="1104"/>
        <v>0</v>
      </c>
      <c r="CY452" s="149">
        <f t="shared" si="1104"/>
        <v>0</v>
      </c>
      <c r="CZ452" s="149">
        <f t="shared" si="1104"/>
        <v>0</v>
      </c>
      <c r="DA452" s="149">
        <f t="shared" si="1104"/>
        <v>0</v>
      </c>
      <c r="DB452" s="149">
        <f t="shared" si="1104"/>
        <v>0</v>
      </c>
      <c r="DC452" s="149">
        <f t="shared" si="1104"/>
        <v>0</v>
      </c>
      <c r="DD452" s="149">
        <f t="shared" si="1104"/>
        <v>0</v>
      </c>
      <c r="DE452" s="149">
        <f t="shared" si="1104"/>
        <v>0</v>
      </c>
      <c r="DF452" s="149">
        <f t="shared" si="1104"/>
        <v>0</v>
      </c>
      <c r="DG452" s="149">
        <f t="shared" si="1104"/>
        <v>0</v>
      </c>
      <c r="DH452" s="149">
        <f t="shared" si="1104"/>
        <v>0</v>
      </c>
      <c r="DI452" s="149">
        <f t="shared" si="1104"/>
        <v>0</v>
      </c>
      <c r="DJ452" s="149">
        <f t="shared" si="1104"/>
        <v>0</v>
      </c>
      <c r="DK452" s="149">
        <f t="shared" ref="DK452:DZ467" si="1110">AND(DK$14&gt;=$E452,DK$14&lt;=$F452)*$H452</f>
        <v>0</v>
      </c>
      <c r="DL452" s="149">
        <f t="shared" si="1105"/>
        <v>0</v>
      </c>
      <c r="DM452" s="149">
        <f t="shared" si="1105"/>
        <v>0</v>
      </c>
      <c r="DN452" s="149">
        <f t="shared" si="1105"/>
        <v>0</v>
      </c>
      <c r="DO452" s="149">
        <f t="shared" si="1105"/>
        <v>0</v>
      </c>
      <c r="DP452" s="149">
        <f t="shared" si="1105"/>
        <v>0</v>
      </c>
      <c r="DQ452" s="149">
        <f t="shared" si="1105"/>
        <v>0</v>
      </c>
      <c r="DR452" s="149">
        <f t="shared" si="1105"/>
        <v>0</v>
      </c>
      <c r="DS452" s="149">
        <f t="shared" si="1105"/>
        <v>0</v>
      </c>
      <c r="DT452" s="149">
        <f t="shared" si="1105"/>
        <v>0</v>
      </c>
      <c r="DU452" s="149">
        <f t="shared" si="1105"/>
        <v>0</v>
      </c>
      <c r="DV452" s="149">
        <f t="shared" si="1105"/>
        <v>0</v>
      </c>
      <c r="DW452" s="149">
        <f t="shared" si="1105"/>
        <v>0</v>
      </c>
      <c r="DX452" s="149">
        <f t="shared" si="1105"/>
        <v>0</v>
      </c>
      <c r="DY452" s="149">
        <f t="shared" si="1105"/>
        <v>0</v>
      </c>
      <c r="DZ452" s="149">
        <f t="shared" si="1105"/>
        <v>0</v>
      </c>
      <c r="EA452" s="149">
        <f t="shared" si="1105"/>
        <v>0</v>
      </c>
      <c r="EB452" s="149">
        <f t="shared" ref="EB452:EQ467" si="1111">AND(EB$14&gt;=$E452,EB$14&lt;=$F452)*$H452</f>
        <v>0</v>
      </c>
      <c r="EC452" s="149">
        <f t="shared" si="1111"/>
        <v>0</v>
      </c>
      <c r="ED452" s="149">
        <f t="shared" si="1111"/>
        <v>0</v>
      </c>
      <c r="EE452" s="149">
        <f t="shared" si="1111"/>
        <v>0</v>
      </c>
      <c r="EF452" s="149">
        <f t="shared" si="1111"/>
        <v>0</v>
      </c>
      <c r="EG452" s="149">
        <f t="shared" si="1111"/>
        <v>0</v>
      </c>
      <c r="EH452" s="149">
        <f t="shared" si="1111"/>
        <v>0</v>
      </c>
      <c r="EI452" s="149">
        <f t="shared" si="1111"/>
        <v>0</v>
      </c>
      <c r="EJ452" s="149">
        <f t="shared" si="1111"/>
        <v>0</v>
      </c>
      <c r="EK452" s="149">
        <f t="shared" si="1111"/>
        <v>0</v>
      </c>
      <c r="EL452" s="149">
        <f t="shared" si="1111"/>
        <v>0</v>
      </c>
      <c r="EM452" s="149">
        <f t="shared" si="1111"/>
        <v>0</v>
      </c>
      <c r="EN452" s="149">
        <f t="shared" si="1111"/>
        <v>0</v>
      </c>
      <c r="EO452" s="149">
        <f t="shared" si="1111"/>
        <v>0</v>
      </c>
      <c r="EP452" s="149">
        <f t="shared" si="1108"/>
        <v>0</v>
      </c>
      <c r="EQ452" s="149">
        <f t="shared" si="1108"/>
        <v>0</v>
      </c>
      <c r="ER452" s="149">
        <f t="shared" si="1108"/>
        <v>0</v>
      </c>
      <c r="ES452" s="149">
        <f t="shared" si="1108"/>
        <v>0</v>
      </c>
      <c r="ET452" s="149">
        <f t="shared" si="1108"/>
        <v>0</v>
      </c>
      <c r="EU452" s="149">
        <f t="shared" si="1108"/>
        <v>0</v>
      </c>
      <c r="EV452" s="149">
        <f t="shared" si="1108"/>
        <v>0</v>
      </c>
      <c r="EW452" s="149">
        <f t="shared" si="1108"/>
        <v>0</v>
      </c>
      <c r="EX452" s="149">
        <f t="shared" si="1108"/>
        <v>0</v>
      </c>
      <c r="EY452" s="149">
        <f t="shared" si="1108"/>
        <v>0</v>
      </c>
      <c r="EZ452" s="149">
        <f t="shared" si="1108"/>
        <v>0</v>
      </c>
      <c r="FA452" s="149">
        <f t="shared" si="1108"/>
        <v>0</v>
      </c>
      <c r="FB452" s="149">
        <f t="shared" si="1108"/>
        <v>0</v>
      </c>
    </row>
    <row r="453" spans="3:158" ht="11.25" hidden="1" customHeight="1" x14ac:dyDescent="0.2">
      <c r="C453" s="148">
        <f t="shared" si="1095"/>
        <v>96</v>
      </c>
      <c r="E453" s="198">
        <f t="shared" si="1096"/>
        <v>46295</v>
      </c>
      <c r="F453" s="151">
        <f t="shared" si="1089"/>
        <v>46873</v>
      </c>
      <c r="G453" s="149">
        <v>0</v>
      </c>
      <c r="H453" s="149">
        <f t="shared" si="1090"/>
        <v>0</v>
      </c>
      <c r="Q453" s="149">
        <f t="shared" si="1091"/>
        <v>0</v>
      </c>
      <c r="T453" s="149">
        <f t="shared" si="1094"/>
        <v>0</v>
      </c>
      <c r="U453" s="149">
        <f t="shared" si="1106"/>
        <v>0</v>
      </c>
      <c r="V453" s="149">
        <f t="shared" si="1106"/>
        <v>0</v>
      </c>
      <c r="W453" s="149">
        <f t="shared" si="1106"/>
        <v>0</v>
      </c>
      <c r="X453" s="149">
        <f t="shared" si="1106"/>
        <v>0</v>
      </c>
      <c r="Y453" s="149">
        <f t="shared" si="1106"/>
        <v>0</v>
      </c>
      <c r="Z453" s="149">
        <f t="shared" si="1106"/>
        <v>0</v>
      </c>
      <c r="AA453" s="149">
        <f t="shared" si="1106"/>
        <v>0</v>
      </c>
      <c r="AB453" s="149">
        <f t="shared" si="1106"/>
        <v>0</v>
      </c>
      <c r="AC453" s="149">
        <f t="shared" si="1106"/>
        <v>0</v>
      </c>
      <c r="AD453" s="149">
        <f t="shared" si="1106"/>
        <v>0</v>
      </c>
      <c r="AE453" s="149">
        <f t="shared" si="1106"/>
        <v>0</v>
      </c>
      <c r="AF453" s="149">
        <f t="shared" si="1106"/>
        <v>0</v>
      </c>
      <c r="AG453" s="149">
        <f t="shared" si="1106"/>
        <v>0</v>
      </c>
      <c r="AH453" s="149">
        <f t="shared" si="1106"/>
        <v>0</v>
      </c>
      <c r="AI453" s="149">
        <f t="shared" si="1106"/>
        <v>0</v>
      </c>
      <c r="AJ453" s="149">
        <f t="shared" ref="AJ453:AY468" si="1112">AND(AJ$14&gt;=$E453,AJ$14&lt;=$F453)*$H453</f>
        <v>0</v>
      </c>
      <c r="AK453" s="149">
        <f t="shared" si="1112"/>
        <v>0</v>
      </c>
      <c r="AL453" s="149">
        <f t="shared" si="1112"/>
        <v>0</v>
      </c>
      <c r="AM453" s="149">
        <f t="shared" si="1112"/>
        <v>0</v>
      </c>
      <c r="AN453" s="149">
        <f t="shared" si="1112"/>
        <v>0</v>
      </c>
      <c r="AO453" s="149">
        <f t="shared" si="1112"/>
        <v>0</v>
      </c>
      <c r="AP453" s="149">
        <f t="shared" si="1112"/>
        <v>0</v>
      </c>
      <c r="AQ453" s="149">
        <f t="shared" si="1112"/>
        <v>0</v>
      </c>
      <c r="AR453" s="149">
        <f t="shared" si="1112"/>
        <v>0</v>
      </c>
      <c r="AS453" s="149">
        <f t="shared" si="1112"/>
        <v>0</v>
      </c>
      <c r="AT453" s="149">
        <f t="shared" si="1112"/>
        <v>0</v>
      </c>
      <c r="AU453" s="149">
        <f t="shared" si="1112"/>
        <v>0</v>
      </c>
      <c r="AV453" s="149">
        <f t="shared" si="1112"/>
        <v>0</v>
      </c>
      <c r="AW453" s="149">
        <f t="shared" si="1112"/>
        <v>0</v>
      </c>
      <c r="AX453" s="149">
        <f t="shared" si="1112"/>
        <v>0</v>
      </c>
      <c r="AY453" s="149">
        <f t="shared" si="1112"/>
        <v>0</v>
      </c>
      <c r="AZ453" s="149">
        <f t="shared" si="1107"/>
        <v>0</v>
      </c>
      <c r="BA453" s="149">
        <f t="shared" si="1107"/>
        <v>0</v>
      </c>
      <c r="BB453" s="149">
        <f t="shared" si="1107"/>
        <v>0</v>
      </c>
      <c r="BC453" s="149">
        <f t="shared" si="1107"/>
        <v>0</v>
      </c>
      <c r="BD453" s="149">
        <f t="shared" si="1107"/>
        <v>0</v>
      </c>
      <c r="BE453" s="149">
        <f t="shared" si="1107"/>
        <v>0</v>
      </c>
      <c r="BF453" s="149">
        <f t="shared" si="1107"/>
        <v>0</v>
      </c>
      <c r="BG453" s="149">
        <f t="shared" si="1107"/>
        <v>0</v>
      </c>
      <c r="BH453" s="149">
        <f t="shared" si="1107"/>
        <v>0</v>
      </c>
      <c r="BI453" s="149">
        <f t="shared" si="1107"/>
        <v>0</v>
      </c>
      <c r="BJ453" s="149">
        <f t="shared" si="1107"/>
        <v>0</v>
      </c>
      <c r="BK453" s="149">
        <f t="shared" si="1107"/>
        <v>0</v>
      </c>
      <c r="BL453" s="149">
        <f t="shared" si="1107"/>
        <v>0</v>
      </c>
      <c r="BM453" s="149">
        <f t="shared" si="1107"/>
        <v>0</v>
      </c>
      <c r="BN453" s="149">
        <f t="shared" si="1107"/>
        <v>0</v>
      </c>
      <c r="BO453" s="149">
        <f t="shared" ref="BO453:CD468" si="1113">AND(BO$14&gt;=$E453,BO$14&lt;=$F453)*$H453</f>
        <v>0</v>
      </c>
      <c r="BP453" s="149">
        <f t="shared" si="1113"/>
        <v>0</v>
      </c>
      <c r="BQ453" s="149">
        <f t="shared" si="1113"/>
        <v>0</v>
      </c>
      <c r="BR453" s="149">
        <f t="shared" si="1113"/>
        <v>0</v>
      </c>
      <c r="BS453" s="149">
        <f t="shared" si="1113"/>
        <v>0</v>
      </c>
      <c r="BT453" s="149">
        <f t="shared" si="1113"/>
        <v>0</v>
      </c>
      <c r="BU453" s="149">
        <f t="shared" si="1113"/>
        <v>0</v>
      </c>
      <c r="BV453" s="149">
        <f t="shared" si="1113"/>
        <v>0</v>
      </c>
      <c r="BW453" s="149">
        <f t="shared" si="1113"/>
        <v>0</v>
      </c>
      <c r="BX453" s="149">
        <f t="shared" si="1113"/>
        <v>0</v>
      </c>
      <c r="BY453" s="149">
        <f t="shared" si="1113"/>
        <v>0</v>
      </c>
      <c r="BZ453" s="149">
        <f t="shared" si="1113"/>
        <v>0</v>
      </c>
      <c r="CA453" s="149">
        <f t="shared" si="1113"/>
        <v>0</v>
      </c>
      <c r="CB453" s="149">
        <f t="shared" si="1113"/>
        <v>0</v>
      </c>
      <c r="CC453" s="149">
        <f t="shared" si="1113"/>
        <v>0</v>
      </c>
      <c r="CD453" s="149">
        <f t="shared" si="1113"/>
        <v>0</v>
      </c>
      <c r="CE453" s="149">
        <f t="shared" ref="CE453:CT468" si="1114">AND(CE$14&gt;=$E453,CE$14&lt;=$F453)*$H453</f>
        <v>0</v>
      </c>
      <c r="CF453" s="149">
        <f t="shared" si="1114"/>
        <v>0</v>
      </c>
      <c r="CG453" s="149">
        <f t="shared" si="1114"/>
        <v>0</v>
      </c>
      <c r="CH453" s="149">
        <f t="shared" si="1114"/>
        <v>0</v>
      </c>
      <c r="CI453" s="149">
        <f t="shared" si="1114"/>
        <v>0</v>
      </c>
      <c r="CJ453" s="149">
        <f t="shared" si="1114"/>
        <v>0</v>
      </c>
      <c r="CK453" s="149">
        <f t="shared" si="1114"/>
        <v>0</v>
      </c>
      <c r="CL453" s="149">
        <f t="shared" si="1114"/>
        <v>0</v>
      </c>
      <c r="CM453" s="149">
        <f t="shared" si="1114"/>
        <v>0</v>
      </c>
      <c r="CN453" s="149">
        <f t="shared" si="1114"/>
        <v>0</v>
      </c>
      <c r="CO453" s="149">
        <f t="shared" si="1114"/>
        <v>0</v>
      </c>
      <c r="CP453" s="149">
        <f t="shared" si="1114"/>
        <v>0</v>
      </c>
      <c r="CQ453" s="149">
        <f t="shared" si="1114"/>
        <v>0</v>
      </c>
      <c r="CR453" s="149">
        <f t="shared" si="1114"/>
        <v>0</v>
      </c>
      <c r="CS453" s="149">
        <f t="shared" si="1114"/>
        <v>0</v>
      </c>
      <c r="CT453" s="149">
        <f t="shared" si="1114"/>
        <v>0</v>
      </c>
      <c r="CU453" s="149">
        <f t="shared" si="1109"/>
        <v>0</v>
      </c>
      <c r="CV453" s="149">
        <f t="shared" si="1109"/>
        <v>0</v>
      </c>
      <c r="CW453" s="149">
        <f t="shared" si="1109"/>
        <v>0</v>
      </c>
      <c r="CX453" s="149">
        <f t="shared" si="1109"/>
        <v>0</v>
      </c>
      <c r="CY453" s="149">
        <f t="shared" si="1109"/>
        <v>0</v>
      </c>
      <c r="CZ453" s="149">
        <f t="shared" si="1109"/>
        <v>0</v>
      </c>
      <c r="DA453" s="149">
        <f t="shared" si="1109"/>
        <v>0</v>
      </c>
      <c r="DB453" s="149">
        <f t="shared" si="1109"/>
        <v>0</v>
      </c>
      <c r="DC453" s="149">
        <f t="shared" si="1109"/>
        <v>0</v>
      </c>
      <c r="DD453" s="149">
        <f t="shared" si="1109"/>
        <v>0</v>
      </c>
      <c r="DE453" s="149">
        <f t="shared" si="1109"/>
        <v>0</v>
      </c>
      <c r="DF453" s="149">
        <f t="shared" si="1109"/>
        <v>0</v>
      </c>
      <c r="DG453" s="149">
        <f t="shared" si="1109"/>
        <v>0</v>
      </c>
      <c r="DH453" s="149">
        <f t="shared" si="1109"/>
        <v>0</v>
      </c>
      <c r="DI453" s="149">
        <f t="shared" si="1109"/>
        <v>0</v>
      </c>
      <c r="DJ453" s="149">
        <f t="shared" si="1109"/>
        <v>0</v>
      </c>
      <c r="DK453" s="149">
        <f t="shared" si="1110"/>
        <v>0</v>
      </c>
      <c r="DL453" s="149">
        <f t="shared" si="1110"/>
        <v>0</v>
      </c>
      <c r="DM453" s="149">
        <f t="shared" si="1110"/>
        <v>0</v>
      </c>
      <c r="DN453" s="149">
        <f t="shared" si="1110"/>
        <v>0</v>
      </c>
      <c r="DO453" s="149">
        <f t="shared" si="1110"/>
        <v>0</v>
      </c>
      <c r="DP453" s="149">
        <f t="shared" si="1110"/>
        <v>0</v>
      </c>
      <c r="DQ453" s="149">
        <f t="shared" si="1110"/>
        <v>0</v>
      </c>
      <c r="DR453" s="149">
        <f t="shared" si="1110"/>
        <v>0</v>
      </c>
      <c r="DS453" s="149">
        <f t="shared" si="1110"/>
        <v>0</v>
      </c>
      <c r="DT453" s="149">
        <f t="shared" si="1110"/>
        <v>0</v>
      </c>
      <c r="DU453" s="149">
        <f t="shared" si="1110"/>
        <v>0</v>
      </c>
      <c r="DV453" s="149">
        <f t="shared" si="1110"/>
        <v>0</v>
      </c>
      <c r="DW453" s="149">
        <f t="shared" si="1110"/>
        <v>0</v>
      </c>
      <c r="DX453" s="149">
        <f t="shared" si="1110"/>
        <v>0</v>
      </c>
      <c r="DY453" s="149">
        <f t="shared" si="1110"/>
        <v>0</v>
      </c>
      <c r="DZ453" s="149">
        <f t="shared" si="1110"/>
        <v>0</v>
      </c>
      <c r="EA453" s="149">
        <f t="shared" ref="EA453:EH467" si="1115">AND(EA$14&gt;=$E453,EA$14&lt;=$F453)*$H453</f>
        <v>0</v>
      </c>
      <c r="EB453" s="149">
        <f t="shared" si="1111"/>
        <v>0</v>
      </c>
      <c r="EC453" s="149">
        <f t="shared" si="1111"/>
        <v>0</v>
      </c>
      <c r="ED453" s="149">
        <f t="shared" si="1111"/>
        <v>0</v>
      </c>
      <c r="EE453" s="149">
        <f t="shared" si="1111"/>
        <v>0</v>
      </c>
      <c r="EF453" s="149">
        <f t="shared" si="1111"/>
        <v>0</v>
      </c>
      <c r="EG453" s="149">
        <f t="shared" si="1111"/>
        <v>0</v>
      </c>
      <c r="EH453" s="149">
        <f t="shared" si="1111"/>
        <v>0</v>
      </c>
      <c r="EI453" s="149">
        <f t="shared" si="1111"/>
        <v>0</v>
      </c>
      <c r="EJ453" s="149">
        <f t="shared" si="1111"/>
        <v>0</v>
      </c>
      <c r="EK453" s="149">
        <f t="shared" si="1111"/>
        <v>0</v>
      </c>
      <c r="EL453" s="149">
        <f t="shared" si="1111"/>
        <v>0</v>
      </c>
      <c r="EM453" s="149">
        <f t="shared" si="1111"/>
        <v>0</v>
      </c>
      <c r="EN453" s="149">
        <f t="shared" si="1111"/>
        <v>0</v>
      </c>
      <c r="EO453" s="149">
        <f t="shared" si="1111"/>
        <v>0</v>
      </c>
      <c r="EP453" s="149">
        <f t="shared" si="1111"/>
        <v>0</v>
      </c>
      <c r="EQ453" s="149">
        <f t="shared" si="1111"/>
        <v>0</v>
      </c>
      <c r="ER453" s="149">
        <f t="shared" si="1108"/>
        <v>0</v>
      </c>
      <c r="ES453" s="149">
        <f t="shared" si="1108"/>
        <v>0</v>
      </c>
      <c r="ET453" s="149">
        <f t="shared" si="1108"/>
        <v>0</v>
      </c>
      <c r="EU453" s="149">
        <f t="shared" si="1108"/>
        <v>0</v>
      </c>
      <c r="EV453" s="149">
        <f t="shared" si="1108"/>
        <v>0</v>
      </c>
      <c r="EW453" s="149">
        <f t="shared" si="1108"/>
        <v>0</v>
      </c>
      <c r="EX453" s="149">
        <f t="shared" si="1108"/>
        <v>0</v>
      </c>
      <c r="EY453" s="149">
        <f t="shared" si="1108"/>
        <v>0</v>
      </c>
      <c r="EZ453" s="149">
        <f t="shared" si="1108"/>
        <v>0</v>
      </c>
      <c r="FA453" s="149">
        <f t="shared" si="1108"/>
        <v>0</v>
      </c>
      <c r="FB453" s="149">
        <f t="shared" si="1108"/>
        <v>0</v>
      </c>
    </row>
    <row r="454" spans="3:158" ht="11.25" hidden="1" customHeight="1" x14ac:dyDescent="0.2">
      <c r="C454" s="148">
        <f t="shared" si="1095"/>
        <v>97</v>
      </c>
      <c r="E454" s="198">
        <f t="shared" si="1096"/>
        <v>46326</v>
      </c>
      <c r="F454" s="151">
        <f t="shared" ref="F454:F477" si="1116">EOMONTH(E454,$F$356-1)</f>
        <v>46904</v>
      </c>
      <c r="G454" s="149">
        <v>0</v>
      </c>
      <c r="H454" s="149">
        <f t="shared" ref="H454:H477" si="1117">G454/$F$356</f>
        <v>0</v>
      </c>
      <c r="Q454" s="149">
        <f t="shared" ref="Q454:Q477" si="1118">G454-T454</f>
        <v>0</v>
      </c>
      <c r="T454" s="149">
        <f t="shared" si="1094"/>
        <v>0</v>
      </c>
      <c r="U454" s="149">
        <f t="shared" ref="U454:AJ469" si="1119">AND(U$14&gt;=$E454,U$14&lt;=$F454)*$H454</f>
        <v>0</v>
      </c>
      <c r="V454" s="149">
        <f t="shared" si="1119"/>
        <v>0</v>
      </c>
      <c r="W454" s="149">
        <f t="shared" si="1119"/>
        <v>0</v>
      </c>
      <c r="X454" s="149">
        <f t="shared" si="1119"/>
        <v>0</v>
      </c>
      <c r="Y454" s="149">
        <f t="shared" si="1119"/>
        <v>0</v>
      </c>
      <c r="Z454" s="149">
        <f t="shared" si="1119"/>
        <v>0</v>
      </c>
      <c r="AA454" s="149">
        <f t="shared" si="1119"/>
        <v>0</v>
      </c>
      <c r="AB454" s="149">
        <f t="shared" si="1119"/>
        <v>0</v>
      </c>
      <c r="AC454" s="149">
        <f t="shared" si="1119"/>
        <v>0</v>
      </c>
      <c r="AD454" s="149">
        <f t="shared" si="1119"/>
        <v>0</v>
      </c>
      <c r="AE454" s="149">
        <f t="shared" si="1119"/>
        <v>0</v>
      </c>
      <c r="AF454" s="149">
        <f t="shared" si="1119"/>
        <v>0</v>
      </c>
      <c r="AG454" s="149">
        <f t="shared" si="1119"/>
        <v>0</v>
      </c>
      <c r="AH454" s="149">
        <f t="shared" si="1119"/>
        <v>0</v>
      </c>
      <c r="AI454" s="149">
        <f t="shared" si="1119"/>
        <v>0</v>
      </c>
      <c r="AJ454" s="149">
        <f t="shared" si="1119"/>
        <v>0</v>
      </c>
      <c r="AK454" s="149">
        <f t="shared" si="1112"/>
        <v>0</v>
      </c>
      <c r="AL454" s="149">
        <f t="shared" si="1112"/>
        <v>0</v>
      </c>
      <c r="AM454" s="149">
        <f t="shared" si="1112"/>
        <v>0</v>
      </c>
      <c r="AN454" s="149">
        <f t="shared" si="1112"/>
        <v>0</v>
      </c>
      <c r="AO454" s="149">
        <f t="shared" si="1112"/>
        <v>0</v>
      </c>
      <c r="AP454" s="149">
        <f t="shared" si="1112"/>
        <v>0</v>
      </c>
      <c r="AQ454" s="149">
        <f t="shared" si="1112"/>
        <v>0</v>
      </c>
      <c r="AR454" s="149">
        <f t="shared" si="1112"/>
        <v>0</v>
      </c>
      <c r="AS454" s="149">
        <f t="shared" si="1112"/>
        <v>0</v>
      </c>
      <c r="AT454" s="149">
        <f t="shared" si="1112"/>
        <v>0</v>
      </c>
      <c r="AU454" s="149">
        <f t="shared" si="1112"/>
        <v>0</v>
      </c>
      <c r="AV454" s="149">
        <f t="shared" si="1112"/>
        <v>0</v>
      </c>
      <c r="AW454" s="149">
        <f t="shared" si="1112"/>
        <v>0</v>
      </c>
      <c r="AX454" s="149">
        <f t="shared" si="1112"/>
        <v>0</v>
      </c>
      <c r="AY454" s="149">
        <f t="shared" si="1112"/>
        <v>0</v>
      </c>
      <c r="AZ454" s="149">
        <f t="shared" ref="AZ454:BO469" si="1120">AND(AZ$14&gt;=$E454,AZ$14&lt;=$F454)*$H454</f>
        <v>0</v>
      </c>
      <c r="BA454" s="149">
        <f t="shared" si="1120"/>
        <v>0</v>
      </c>
      <c r="BB454" s="149">
        <f t="shared" si="1120"/>
        <v>0</v>
      </c>
      <c r="BC454" s="149">
        <f t="shared" si="1120"/>
        <v>0</v>
      </c>
      <c r="BD454" s="149">
        <f t="shared" si="1120"/>
        <v>0</v>
      </c>
      <c r="BE454" s="149">
        <f t="shared" si="1120"/>
        <v>0</v>
      </c>
      <c r="BF454" s="149">
        <f t="shared" si="1120"/>
        <v>0</v>
      </c>
      <c r="BG454" s="149">
        <f t="shared" si="1120"/>
        <v>0</v>
      </c>
      <c r="BH454" s="149">
        <f t="shared" si="1120"/>
        <v>0</v>
      </c>
      <c r="BI454" s="149">
        <f t="shared" si="1120"/>
        <v>0</v>
      </c>
      <c r="BJ454" s="149">
        <f t="shared" si="1120"/>
        <v>0</v>
      </c>
      <c r="BK454" s="149">
        <f t="shared" si="1120"/>
        <v>0</v>
      </c>
      <c r="BL454" s="149">
        <f t="shared" si="1120"/>
        <v>0</v>
      </c>
      <c r="BM454" s="149">
        <f t="shared" si="1120"/>
        <v>0</v>
      </c>
      <c r="BN454" s="149">
        <f t="shared" si="1120"/>
        <v>0</v>
      </c>
      <c r="BO454" s="149">
        <f t="shared" si="1120"/>
        <v>0</v>
      </c>
      <c r="BP454" s="149">
        <f t="shared" si="1113"/>
        <v>0</v>
      </c>
      <c r="BQ454" s="149">
        <f t="shared" si="1113"/>
        <v>0</v>
      </c>
      <c r="BR454" s="149">
        <f t="shared" si="1113"/>
        <v>0</v>
      </c>
      <c r="BS454" s="149">
        <f t="shared" si="1113"/>
        <v>0</v>
      </c>
      <c r="BT454" s="149">
        <f t="shared" si="1113"/>
        <v>0</v>
      </c>
      <c r="BU454" s="149">
        <f t="shared" si="1113"/>
        <v>0</v>
      </c>
      <c r="BV454" s="149">
        <f t="shared" si="1113"/>
        <v>0</v>
      </c>
      <c r="BW454" s="149">
        <f t="shared" si="1113"/>
        <v>0</v>
      </c>
      <c r="BX454" s="149">
        <f t="shared" si="1113"/>
        <v>0</v>
      </c>
      <c r="BY454" s="149">
        <f t="shared" si="1113"/>
        <v>0</v>
      </c>
      <c r="BZ454" s="149">
        <f t="shared" si="1113"/>
        <v>0</v>
      </c>
      <c r="CA454" s="149">
        <f t="shared" si="1113"/>
        <v>0</v>
      </c>
      <c r="CB454" s="149">
        <f t="shared" si="1113"/>
        <v>0</v>
      </c>
      <c r="CC454" s="149">
        <f t="shared" si="1113"/>
        <v>0</v>
      </c>
      <c r="CD454" s="149">
        <f t="shared" si="1113"/>
        <v>0</v>
      </c>
      <c r="CE454" s="149">
        <f t="shared" si="1114"/>
        <v>0</v>
      </c>
      <c r="CF454" s="149">
        <f t="shared" si="1114"/>
        <v>0</v>
      </c>
      <c r="CG454" s="149">
        <f t="shared" si="1114"/>
        <v>0</v>
      </c>
      <c r="CH454" s="149">
        <f t="shared" si="1114"/>
        <v>0</v>
      </c>
      <c r="CI454" s="149">
        <f t="shared" si="1114"/>
        <v>0</v>
      </c>
      <c r="CJ454" s="149">
        <f t="shared" si="1114"/>
        <v>0</v>
      </c>
      <c r="CK454" s="149">
        <f t="shared" si="1114"/>
        <v>0</v>
      </c>
      <c r="CL454" s="149">
        <f t="shared" si="1114"/>
        <v>0</v>
      </c>
      <c r="CM454" s="149">
        <f t="shared" si="1114"/>
        <v>0</v>
      </c>
      <c r="CN454" s="149">
        <f t="shared" si="1114"/>
        <v>0</v>
      </c>
      <c r="CO454" s="149">
        <f t="shared" si="1114"/>
        <v>0</v>
      </c>
      <c r="CP454" s="149">
        <f t="shared" si="1114"/>
        <v>0</v>
      </c>
      <c r="CQ454" s="149">
        <f t="shared" si="1114"/>
        <v>0</v>
      </c>
      <c r="CR454" s="149">
        <f t="shared" si="1114"/>
        <v>0</v>
      </c>
      <c r="CS454" s="149">
        <f t="shared" si="1114"/>
        <v>0</v>
      </c>
      <c r="CT454" s="149">
        <f t="shared" si="1114"/>
        <v>0</v>
      </c>
      <c r="CU454" s="149">
        <f t="shared" si="1109"/>
        <v>0</v>
      </c>
      <c r="CV454" s="149">
        <f t="shared" si="1109"/>
        <v>0</v>
      </c>
      <c r="CW454" s="149">
        <f t="shared" si="1109"/>
        <v>0</v>
      </c>
      <c r="CX454" s="149">
        <f t="shared" si="1109"/>
        <v>0</v>
      </c>
      <c r="CY454" s="149">
        <f t="shared" si="1109"/>
        <v>0</v>
      </c>
      <c r="CZ454" s="149">
        <f t="shared" si="1109"/>
        <v>0</v>
      </c>
      <c r="DA454" s="149">
        <f t="shared" si="1109"/>
        <v>0</v>
      </c>
      <c r="DB454" s="149">
        <f t="shared" si="1109"/>
        <v>0</v>
      </c>
      <c r="DC454" s="149">
        <f t="shared" si="1109"/>
        <v>0</v>
      </c>
      <c r="DD454" s="149">
        <f t="shared" si="1109"/>
        <v>0</v>
      </c>
      <c r="DE454" s="149">
        <f t="shared" si="1109"/>
        <v>0</v>
      </c>
      <c r="DF454" s="149">
        <f t="shared" si="1109"/>
        <v>0</v>
      </c>
      <c r="DG454" s="149">
        <f t="shared" si="1109"/>
        <v>0</v>
      </c>
      <c r="DH454" s="149">
        <f t="shared" si="1109"/>
        <v>0</v>
      </c>
      <c r="DI454" s="149">
        <f t="shared" si="1109"/>
        <v>0</v>
      </c>
      <c r="DJ454" s="149">
        <f t="shared" si="1109"/>
        <v>0</v>
      </c>
      <c r="DK454" s="149">
        <f t="shared" si="1110"/>
        <v>0</v>
      </c>
      <c r="DL454" s="149">
        <f t="shared" si="1110"/>
        <v>0</v>
      </c>
      <c r="DM454" s="149">
        <f t="shared" si="1110"/>
        <v>0</v>
      </c>
      <c r="DN454" s="149">
        <f t="shared" si="1110"/>
        <v>0</v>
      </c>
      <c r="DO454" s="149">
        <f t="shared" si="1110"/>
        <v>0</v>
      </c>
      <c r="DP454" s="149">
        <f t="shared" si="1110"/>
        <v>0</v>
      </c>
      <c r="DQ454" s="149">
        <f t="shared" si="1110"/>
        <v>0</v>
      </c>
      <c r="DR454" s="149">
        <f t="shared" si="1110"/>
        <v>0</v>
      </c>
      <c r="DS454" s="149">
        <f t="shared" si="1110"/>
        <v>0</v>
      </c>
      <c r="DT454" s="149">
        <f t="shared" si="1110"/>
        <v>0</v>
      </c>
      <c r="DU454" s="149">
        <f t="shared" si="1110"/>
        <v>0</v>
      </c>
      <c r="DV454" s="149">
        <f t="shared" si="1110"/>
        <v>0</v>
      </c>
      <c r="DW454" s="149">
        <f t="shared" si="1110"/>
        <v>0</v>
      </c>
      <c r="DX454" s="149">
        <f t="shared" si="1110"/>
        <v>0</v>
      </c>
      <c r="DY454" s="149">
        <f t="shared" si="1110"/>
        <v>0</v>
      </c>
      <c r="DZ454" s="149">
        <f t="shared" si="1110"/>
        <v>0</v>
      </c>
      <c r="EA454" s="149">
        <f t="shared" si="1115"/>
        <v>0</v>
      </c>
      <c r="EB454" s="149">
        <f t="shared" si="1115"/>
        <v>0</v>
      </c>
      <c r="EC454" s="149">
        <f t="shared" si="1115"/>
        <v>0</v>
      </c>
      <c r="ED454" s="149">
        <f t="shared" si="1115"/>
        <v>0</v>
      </c>
      <c r="EE454" s="149">
        <f t="shared" si="1115"/>
        <v>0</v>
      </c>
      <c r="EF454" s="149">
        <f t="shared" si="1115"/>
        <v>0</v>
      </c>
      <c r="EG454" s="149">
        <f t="shared" si="1115"/>
        <v>0</v>
      </c>
      <c r="EH454" s="149">
        <f t="shared" si="1115"/>
        <v>0</v>
      </c>
      <c r="EI454" s="149">
        <f t="shared" si="1111"/>
        <v>0</v>
      </c>
      <c r="EJ454" s="149">
        <f t="shared" si="1111"/>
        <v>0</v>
      </c>
      <c r="EK454" s="149">
        <f t="shared" si="1111"/>
        <v>0</v>
      </c>
      <c r="EL454" s="149">
        <f t="shared" si="1111"/>
        <v>0</v>
      </c>
      <c r="EM454" s="149">
        <f t="shared" si="1111"/>
        <v>0</v>
      </c>
      <c r="EN454" s="149">
        <f t="shared" si="1111"/>
        <v>0</v>
      </c>
      <c r="EO454" s="149">
        <f t="shared" si="1111"/>
        <v>0</v>
      </c>
      <c r="EP454" s="149">
        <f t="shared" si="1111"/>
        <v>0</v>
      </c>
      <c r="EQ454" s="149">
        <f t="shared" si="1111"/>
        <v>0</v>
      </c>
      <c r="ER454" s="149">
        <f t="shared" si="1108"/>
        <v>0</v>
      </c>
      <c r="ES454" s="149">
        <f t="shared" si="1108"/>
        <v>0</v>
      </c>
      <c r="ET454" s="149">
        <f t="shared" si="1108"/>
        <v>0</v>
      </c>
      <c r="EU454" s="149">
        <f t="shared" si="1108"/>
        <v>0</v>
      </c>
      <c r="EV454" s="149">
        <f t="shared" si="1108"/>
        <v>0</v>
      </c>
      <c r="EW454" s="149">
        <f t="shared" si="1108"/>
        <v>0</v>
      </c>
      <c r="EX454" s="149">
        <f t="shared" si="1108"/>
        <v>0</v>
      </c>
      <c r="EY454" s="149">
        <f t="shared" si="1108"/>
        <v>0</v>
      </c>
      <c r="EZ454" s="149">
        <f t="shared" si="1108"/>
        <v>0</v>
      </c>
      <c r="FA454" s="149">
        <f t="shared" si="1108"/>
        <v>0</v>
      </c>
      <c r="FB454" s="149">
        <f t="shared" si="1108"/>
        <v>0</v>
      </c>
    </row>
    <row r="455" spans="3:158" ht="11.25" hidden="1" customHeight="1" x14ac:dyDescent="0.2">
      <c r="C455" s="148">
        <f t="shared" si="1095"/>
        <v>98</v>
      </c>
      <c r="E455" s="198">
        <f t="shared" si="1096"/>
        <v>46356</v>
      </c>
      <c r="F455" s="151">
        <f t="shared" si="1116"/>
        <v>46934</v>
      </c>
      <c r="G455" s="149">
        <v>0</v>
      </c>
      <c r="H455" s="149">
        <f t="shared" si="1117"/>
        <v>0</v>
      </c>
      <c r="Q455" s="149">
        <f t="shared" si="1118"/>
        <v>0</v>
      </c>
      <c r="T455" s="149">
        <f t="shared" si="1094"/>
        <v>0</v>
      </c>
      <c r="U455" s="149">
        <f t="shared" si="1119"/>
        <v>0</v>
      </c>
      <c r="V455" s="149">
        <f t="shared" si="1119"/>
        <v>0</v>
      </c>
      <c r="W455" s="149">
        <f t="shared" si="1119"/>
        <v>0</v>
      </c>
      <c r="X455" s="149">
        <f t="shared" si="1119"/>
        <v>0</v>
      </c>
      <c r="Y455" s="149">
        <f t="shared" si="1119"/>
        <v>0</v>
      </c>
      <c r="Z455" s="149">
        <f t="shared" si="1119"/>
        <v>0</v>
      </c>
      <c r="AA455" s="149">
        <f t="shared" si="1119"/>
        <v>0</v>
      </c>
      <c r="AB455" s="149">
        <f t="shared" si="1119"/>
        <v>0</v>
      </c>
      <c r="AC455" s="149">
        <f t="shared" si="1119"/>
        <v>0</v>
      </c>
      <c r="AD455" s="149">
        <f t="shared" si="1119"/>
        <v>0</v>
      </c>
      <c r="AE455" s="149">
        <f t="shared" si="1119"/>
        <v>0</v>
      </c>
      <c r="AF455" s="149">
        <f t="shared" si="1119"/>
        <v>0</v>
      </c>
      <c r="AG455" s="149">
        <f t="shared" si="1119"/>
        <v>0</v>
      </c>
      <c r="AH455" s="149">
        <f t="shared" si="1119"/>
        <v>0</v>
      </c>
      <c r="AI455" s="149">
        <f t="shared" si="1119"/>
        <v>0</v>
      </c>
      <c r="AJ455" s="149">
        <f t="shared" si="1119"/>
        <v>0</v>
      </c>
      <c r="AK455" s="149">
        <f t="shared" si="1112"/>
        <v>0</v>
      </c>
      <c r="AL455" s="149">
        <f t="shared" si="1112"/>
        <v>0</v>
      </c>
      <c r="AM455" s="149">
        <f t="shared" si="1112"/>
        <v>0</v>
      </c>
      <c r="AN455" s="149">
        <f t="shared" si="1112"/>
        <v>0</v>
      </c>
      <c r="AO455" s="149">
        <f t="shared" si="1112"/>
        <v>0</v>
      </c>
      <c r="AP455" s="149">
        <f t="shared" si="1112"/>
        <v>0</v>
      </c>
      <c r="AQ455" s="149">
        <f t="shared" si="1112"/>
        <v>0</v>
      </c>
      <c r="AR455" s="149">
        <f t="shared" si="1112"/>
        <v>0</v>
      </c>
      <c r="AS455" s="149">
        <f t="shared" si="1112"/>
        <v>0</v>
      </c>
      <c r="AT455" s="149">
        <f t="shared" si="1112"/>
        <v>0</v>
      </c>
      <c r="AU455" s="149">
        <f t="shared" si="1112"/>
        <v>0</v>
      </c>
      <c r="AV455" s="149">
        <f t="shared" si="1112"/>
        <v>0</v>
      </c>
      <c r="AW455" s="149">
        <f t="shared" si="1112"/>
        <v>0</v>
      </c>
      <c r="AX455" s="149">
        <f t="shared" si="1112"/>
        <v>0</v>
      </c>
      <c r="AY455" s="149">
        <f t="shared" si="1112"/>
        <v>0</v>
      </c>
      <c r="AZ455" s="149">
        <f t="shared" si="1120"/>
        <v>0</v>
      </c>
      <c r="BA455" s="149">
        <f t="shared" si="1120"/>
        <v>0</v>
      </c>
      <c r="BB455" s="149">
        <f t="shared" si="1120"/>
        <v>0</v>
      </c>
      <c r="BC455" s="149">
        <f t="shared" si="1120"/>
        <v>0</v>
      </c>
      <c r="BD455" s="149">
        <f t="shared" si="1120"/>
        <v>0</v>
      </c>
      <c r="BE455" s="149">
        <f t="shared" si="1120"/>
        <v>0</v>
      </c>
      <c r="BF455" s="149">
        <f t="shared" si="1120"/>
        <v>0</v>
      </c>
      <c r="BG455" s="149">
        <f t="shared" si="1120"/>
        <v>0</v>
      </c>
      <c r="BH455" s="149">
        <f t="shared" si="1120"/>
        <v>0</v>
      </c>
      <c r="BI455" s="149">
        <f t="shared" si="1120"/>
        <v>0</v>
      </c>
      <c r="BJ455" s="149">
        <f t="shared" si="1120"/>
        <v>0</v>
      </c>
      <c r="BK455" s="149">
        <f t="shared" si="1120"/>
        <v>0</v>
      </c>
      <c r="BL455" s="149">
        <f t="shared" si="1120"/>
        <v>0</v>
      </c>
      <c r="BM455" s="149">
        <f t="shared" si="1120"/>
        <v>0</v>
      </c>
      <c r="BN455" s="149">
        <f t="shared" si="1120"/>
        <v>0</v>
      </c>
      <c r="BO455" s="149">
        <f t="shared" si="1120"/>
        <v>0</v>
      </c>
      <c r="BP455" s="149">
        <f t="shared" si="1113"/>
        <v>0</v>
      </c>
      <c r="BQ455" s="149">
        <f t="shared" si="1113"/>
        <v>0</v>
      </c>
      <c r="BR455" s="149">
        <f t="shared" si="1113"/>
        <v>0</v>
      </c>
      <c r="BS455" s="149">
        <f t="shared" si="1113"/>
        <v>0</v>
      </c>
      <c r="BT455" s="149">
        <f t="shared" si="1113"/>
        <v>0</v>
      </c>
      <c r="BU455" s="149">
        <f t="shared" si="1113"/>
        <v>0</v>
      </c>
      <c r="BV455" s="149">
        <f t="shared" si="1113"/>
        <v>0</v>
      </c>
      <c r="BW455" s="149">
        <f t="shared" si="1113"/>
        <v>0</v>
      </c>
      <c r="BX455" s="149">
        <f t="shared" si="1113"/>
        <v>0</v>
      </c>
      <c r="BY455" s="149">
        <f t="shared" si="1113"/>
        <v>0</v>
      </c>
      <c r="BZ455" s="149">
        <f t="shared" si="1113"/>
        <v>0</v>
      </c>
      <c r="CA455" s="149">
        <f t="shared" si="1113"/>
        <v>0</v>
      </c>
      <c r="CB455" s="149">
        <f t="shared" si="1113"/>
        <v>0</v>
      </c>
      <c r="CC455" s="149">
        <f t="shared" si="1113"/>
        <v>0</v>
      </c>
      <c r="CD455" s="149">
        <f t="shared" si="1113"/>
        <v>0</v>
      </c>
      <c r="CE455" s="149">
        <f t="shared" si="1114"/>
        <v>0</v>
      </c>
      <c r="CF455" s="149">
        <f t="shared" si="1114"/>
        <v>0</v>
      </c>
      <c r="CG455" s="149">
        <f t="shared" si="1114"/>
        <v>0</v>
      </c>
      <c r="CH455" s="149">
        <f t="shared" si="1114"/>
        <v>0</v>
      </c>
      <c r="CI455" s="149">
        <f t="shared" si="1114"/>
        <v>0</v>
      </c>
      <c r="CJ455" s="149">
        <f t="shared" si="1114"/>
        <v>0</v>
      </c>
      <c r="CK455" s="149">
        <f t="shared" si="1114"/>
        <v>0</v>
      </c>
      <c r="CL455" s="149">
        <f t="shared" si="1114"/>
        <v>0</v>
      </c>
      <c r="CM455" s="149">
        <f t="shared" si="1114"/>
        <v>0</v>
      </c>
      <c r="CN455" s="149">
        <f t="shared" si="1114"/>
        <v>0</v>
      </c>
      <c r="CO455" s="149">
        <f t="shared" si="1114"/>
        <v>0</v>
      </c>
      <c r="CP455" s="149">
        <f t="shared" si="1114"/>
        <v>0</v>
      </c>
      <c r="CQ455" s="149">
        <f t="shared" si="1114"/>
        <v>0</v>
      </c>
      <c r="CR455" s="149">
        <f t="shared" si="1114"/>
        <v>0</v>
      </c>
      <c r="CS455" s="149">
        <f t="shared" si="1114"/>
        <v>0</v>
      </c>
      <c r="CT455" s="149">
        <f t="shared" si="1114"/>
        <v>0</v>
      </c>
      <c r="CU455" s="149">
        <f t="shared" si="1109"/>
        <v>0</v>
      </c>
      <c r="CV455" s="149">
        <f t="shared" si="1109"/>
        <v>0</v>
      </c>
      <c r="CW455" s="149">
        <f t="shared" si="1109"/>
        <v>0</v>
      </c>
      <c r="CX455" s="149">
        <f t="shared" si="1109"/>
        <v>0</v>
      </c>
      <c r="CY455" s="149">
        <f t="shared" si="1109"/>
        <v>0</v>
      </c>
      <c r="CZ455" s="149">
        <f t="shared" si="1109"/>
        <v>0</v>
      </c>
      <c r="DA455" s="149">
        <f t="shared" si="1109"/>
        <v>0</v>
      </c>
      <c r="DB455" s="149">
        <f t="shared" si="1109"/>
        <v>0</v>
      </c>
      <c r="DC455" s="149">
        <f t="shared" si="1109"/>
        <v>0</v>
      </c>
      <c r="DD455" s="149">
        <f t="shared" si="1109"/>
        <v>0</v>
      </c>
      <c r="DE455" s="149">
        <f t="shared" si="1109"/>
        <v>0</v>
      </c>
      <c r="DF455" s="149">
        <f t="shared" si="1109"/>
        <v>0</v>
      </c>
      <c r="DG455" s="149">
        <f t="shared" si="1109"/>
        <v>0</v>
      </c>
      <c r="DH455" s="149">
        <f t="shared" si="1109"/>
        <v>0</v>
      </c>
      <c r="DI455" s="149">
        <f t="shared" si="1109"/>
        <v>0</v>
      </c>
      <c r="DJ455" s="149">
        <f t="shared" si="1109"/>
        <v>0</v>
      </c>
      <c r="DK455" s="149">
        <f t="shared" si="1110"/>
        <v>0</v>
      </c>
      <c r="DL455" s="149">
        <f t="shared" si="1110"/>
        <v>0</v>
      </c>
      <c r="DM455" s="149">
        <f t="shared" si="1110"/>
        <v>0</v>
      </c>
      <c r="DN455" s="149">
        <f t="shared" si="1110"/>
        <v>0</v>
      </c>
      <c r="DO455" s="149">
        <f t="shared" si="1110"/>
        <v>0</v>
      </c>
      <c r="DP455" s="149">
        <f t="shared" si="1110"/>
        <v>0</v>
      </c>
      <c r="DQ455" s="149">
        <f t="shared" si="1110"/>
        <v>0</v>
      </c>
      <c r="DR455" s="149">
        <f t="shared" si="1110"/>
        <v>0</v>
      </c>
      <c r="DS455" s="149">
        <f t="shared" si="1110"/>
        <v>0</v>
      </c>
      <c r="DT455" s="149">
        <f t="shared" si="1110"/>
        <v>0</v>
      </c>
      <c r="DU455" s="149">
        <f t="shared" si="1110"/>
        <v>0</v>
      </c>
      <c r="DV455" s="149">
        <f t="shared" si="1110"/>
        <v>0</v>
      </c>
      <c r="DW455" s="149">
        <f t="shared" si="1110"/>
        <v>0</v>
      </c>
      <c r="DX455" s="149">
        <f t="shared" si="1110"/>
        <v>0</v>
      </c>
      <c r="DY455" s="149">
        <f t="shared" si="1110"/>
        <v>0</v>
      </c>
      <c r="DZ455" s="149">
        <f t="shared" si="1110"/>
        <v>0</v>
      </c>
      <c r="EA455" s="149">
        <f t="shared" si="1115"/>
        <v>0</v>
      </c>
      <c r="EB455" s="149">
        <f t="shared" si="1115"/>
        <v>0</v>
      </c>
      <c r="EC455" s="149">
        <f t="shared" si="1115"/>
        <v>0</v>
      </c>
      <c r="ED455" s="149">
        <f t="shared" si="1115"/>
        <v>0</v>
      </c>
      <c r="EE455" s="149">
        <f t="shared" si="1115"/>
        <v>0</v>
      </c>
      <c r="EF455" s="149">
        <f t="shared" si="1115"/>
        <v>0</v>
      </c>
      <c r="EG455" s="149">
        <f t="shared" si="1115"/>
        <v>0</v>
      </c>
      <c r="EH455" s="149">
        <f t="shared" si="1115"/>
        <v>0</v>
      </c>
      <c r="EI455" s="149">
        <f t="shared" si="1111"/>
        <v>0</v>
      </c>
      <c r="EJ455" s="149">
        <f t="shared" si="1111"/>
        <v>0</v>
      </c>
      <c r="EK455" s="149">
        <f t="shared" si="1111"/>
        <v>0</v>
      </c>
      <c r="EL455" s="149">
        <f t="shared" si="1111"/>
        <v>0</v>
      </c>
      <c r="EM455" s="149">
        <f t="shared" si="1111"/>
        <v>0</v>
      </c>
      <c r="EN455" s="149">
        <f t="shared" si="1111"/>
        <v>0</v>
      </c>
      <c r="EO455" s="149">
        <f t="shared" si="1111"/>
        <v>0</v>
      </c>
      <c r="EP455" s="149">
        <f t="shared" si="1111"/>
        <v>0</v>
      </c>
      <c r="EQ455" s="149">
        <f t="shared" si="1111"/>
        <v>0</v>
      </c>
      <c r="ER455" s="149">
        <f t="shared" si="1108"/>
        <v>0</v>
      </c>
      <c r="ES455" s="149">
        <f t="shared" si="1108"/>
        <v>0</v>
      </c>
      <c r="ET455" s="149">
        <f t="shared" si="1108"/>
        <v>0</v>
      </c>
      <c r="EU455" s="149">
        <f t="shared" si="1108"/>
        <v>0</v>
      </c>
      <c r="EV455" s="149">
        <f t="shared" si="1108"/>
        <v>0</v>
      </c>
      <c r="EW455" s="149">
        <f t="shared" si="1108"/>
        <v>0</v>
      </c>
      <c r="EX455" s="149">
        <f t="shared" si="1108"/>
        <v>0</v>
      </c>
      <c r="EY455" s="149">
        <f t="shared" si="1108"/>
        <v>0</v>
      </c>
      <c r="EZ455" s="149">
        <f t="shared" si="1108"/>
        <v>0</v>
      </c>
      <c r="FA455" s="149">
        <f t="shared" si="1108"/>
        <v>0</v>
      </c>
      <c r="FB455" s="149">
        <f t="shared" si="1108"/>
        <v>0</v>
      </c>
    </row>
    <row r="456" spans="3:158" ht="11.25" hidden="1" customHeight="1" x14ac:dyDescent="0.2">
      <c r="C456" s="148">
        <f t="shared" si="1095"/>
        <v>99</v>
      </c>
      <c r="E456" s="198">
        <f t="shared" si="1096"/>
        <v>46387</v>
      </c>
      <c r="F456" s="151">
        <f t="shared" si="1116"/>
        <v>46965</v>
      </c>
      <c r="G456" s="149">
        <v>0</v>
      </c>
      <c r="H456" s="149">
        <f t="shared" si="1117"/>
        <v>0</v>
      </c>
      <c r="Q456" s="149">
        <f t="shared" si="1118"/>
        <v>0</v>
      </c>
      <c r="T456" s="149">
        <f t="shared" si="1094"/>
        <v>0</v>
      </c>
      <c r="U456" s="149">
        <f t="shared" si="1119"/>
        <v>0</v>
      </c>
      <c r="V456" s="149">
        <f t="shared" si="1119"/>
        <v>0</v>
      </c>
      <c r="W456" s="149">
        <f t="shared" si="1119"/>
        <v>0</v>
      </c>
      <c r="X456" s="149">
        <f t="shared" si="1119"/>
        <v>0</v>
      </c>
      <c r="Y456" s="149">
        <f t="shared" si="1119"/>
        <v>0</v>
      </c>
      <c r="Z456" s="149">
        <f t="shared" si="1119"/>
        <v>0</v>
      </c>
      <c r="AA456" s="149">
        <f t="shared" si="1119"/>
        <v>0</v>
      </c>
      <c r="AB456" s="149">
        <f t="shared" si="1119"/>
        <v>0</v>
      </c>
      <c r="AC456" s="149">
        <f t="shared" si="1119"/>
        <v>0</v>
      </c>
      <c r="AD456" s="149">
        <f t="shared" si="1119"/>
        <v>0</v>
      </c>
      <c r="AE456" s="149">
        <f t="shared" si="1119"/>
        <v>0</v>
      </c>
      <c r="AF456" s="149">
        <f t="shared" si="1119"/>
        <v>0</v>
      </c>
      <c r="AG456" s="149">
        <f t="shared" si="1119"/>
        <v>0</v>
      </c>
      <c r="AH456" s="149">
        <f t="shared" si="1119"/>
        <v>0</v>
      </c>
      <c r="AI456" s="149">
        <f t="shared" si="1119"/>
        <v>0</v>
      </c>
      <c r="AJ456" s="149">
        <f t="shared" si="1119"/>
        <v>0</v>
      </c>
      <c r="AK456" s="149">
        <f t="shared" si="1112"/>
        <v>0</v>
      </c>
      <c r="AL456" s="149">
        <f t="shared" si="1112"/>
        <v>0</v>
      </c>
      <c r="AM456" s="149">
        <f t="shared" si="1112"/>
        <v>0</v>
      </c>
      <c r="AN456" s="149">
        <f t="shared" si="1112"/>
        <v>0</v>
      </c>
      <c r="AO456" s="149">
        <f t="shared" si="1112"/>
        <v>0</v>
      </c>
      <c r="AP456" s="149">
        <f t="shared" si="1112"/>
        <v>0</v>
      </c>
      <c r="AQ456" s="149">
        <f t="shared" si="1112"/>
        <v>0</v>
      </c>
      <c r="AR456" s="149">
        <f t="shared" si="1112"/>
        <v>0</v>
      </c>
      <c r="AS456" s="149">
        <f t="shared" si="1112"/>
        <v>0</v>
      </c>
      <c r="AT456" s="149">
        <f t="shared" si="1112"/>
        <v>0</v>
      </c>
      <c r="AU456" s="149">
        <f t="shared" si="1112"/>
        <v>0</v>
      </c>
      <c r="AV456" s="149">
        <f t="shared" si="1112"/>
        <v>0</v>
      </c>
      <c r="AW456" s="149">
        <f t="shared" si="1112"/>
        <v>0</v>
      </c>
      <c r="AX456" s="149">
        <f t="shared" si="1112"/>
        <v>0</v>
      </c>
      <c r="AY456" s="149">
        <f t="shared" si="1112"/>
        <v>0</v>
      </c>
      <c r="AZ456" s="149">
        <f t="shared" si="1120"/>
        <v>0</v>
      </c>
      <c r="BA456" s="149">
        <f t="shared" si="1120"/>
        <v>0</v>
      </c>
      <c r="BB456" s="149">
        <f t="shared" si="1120"/>
        <v>0</v>
      </c>
      <c r="BC456" s="149">
        <f t="shared" si="1120"/>
        <v>0</v>
      </c>
      <c r="BD456" s="149">
        <f t="shared" si="1120"/>
        <v>0</v>
      </c>
      <c r="BE456" s="149">
        <f t="shared" si="1120"/>
        <v>0</v>
      </c>
      <c r="BF456" s="149">
        <f t="shared" si="1120"/>
        <v>0</v>
      </c>
      <c r="BG456" s="149">
        <f t="shared" si="1120"/>
        <v>0</v>
      </c>
      <c r="BH456" s="149">
        <f t="shared" si="1120"/>
        <v>0</v>
      </c>
      <c r="BI456" s="149">
        <f t="shared" si="1120"/>
        <v>0</v>
      </c>
      <c r="BJ456" s="149">
        <f t="shared" si="1120"/>
        <v>0</v>
      </c>
      <c r="BK456" s="149">
        <f t="shared" si="1120"/>
        <v>0</v>
      </c>
      <c r="BL456" s="149">
        <f t="shared" si="1120"/>
        <v>0</v>
      </c>
      <c r="BM456" s="149">
        <f t="shared" si="1120"/>
        <v>0</v>
      </c>
      <c r="BN456" s="149">
        <f t="shared" si="1120"/>
        <v>0</v>
      </c>
      <c r="BO456" s="149">
        <f t="shared" si="1120"/>
        <v>0</v>
      </c>
      <c r="BP456" s="149">
        <f t="shared" si="1113"/>
        <v>0</v>
      </c>
      <c r="BQ456" s="149">
        <f t="shared" si="1113"/>
        <v>0</v>
      </c>
      <c r="BR456" s="149">
        <f t="shared" si="1113"/>
        <v>0</v>
      </c>
      <c r="BS456" s="149">
        <f t="shared" si="1113"/>
        <v>0</v>
      </c>
      <c r="BT456" s="149">
        <f t="shared" si="1113"/>
        <v>0</v>
      </c>
      <c r="BU456" s="149">
        <f t="shared" si="1113"/>
        <v>0</v>
      </c>
      <c r="BV456" s="149">
        <f t="shared" si="1113"/>
        <v>0</v>
      </c>
      <c r="BW456" s="149">
        <f t="shared" si="1113"/>
        <v>0</v>
      </c>
      <c r="BX456" s="149">
        <f t="shared" si="1113"/>
        <v>0</v>
      </c>
      <c r="BY456" s="149">
        <f t="shared" si="1113"/>
        <v>0</v>
      </c>
      <c r="BZ456" s="149">
        <f t="shared" si="1113"/>
        <v>0</v>
      </c>
      <c r="CA456" s="149">
        <f t="shared" si="1113"/>
        <v>0</v>
      </c>
      <c r="CB456" s="149">
        <f t="shared" si="1113"/>
        <v>0</v>
      </c>
      <c r="CC456" s="149">
        <f t="shared" si="1113"/>
        <v>0</v>
      </c>
      <c r="CD456" s="149">
        <f t="shared" si="1113"/>
        <v>0</v>
      </c>
      <c r="CE456" s="149">
        <f t="shared" si="1114"/>
        <v>0</v>
      </c>
      <c r="CF456" s="149">
        <f t="shared" si="1114"/>
        <v>0</v>
      </c>
      <c r="CG456" s="149">
        <f t="shared" si="1114"/>
        <v>0</v>
      </c>
      <c r="CH456" s="149">
        <f t="shared" si="1114"/>
        <v>0</v>
      </c>
      <c r="CI456" s="149">
        <f t="shared" si="1114"/>
        <v>0</v>
      </c>
      <c r="CJ456" s="149">
        <f t="shared" si="1114"/>
        <v>0</v>
      </c>
      <c r="CK456" s="149">
        <f t="shared" si="1114"/>
        <v>0</v>
      </c>
      <c r="CL456" s="149">
        <f t="shared" si="1114"/>
        <v>0</v>
      </c>
      <c r="CM456" s="149">
        <f t="shared" si="1114"/>
        <v>0</v>
      </c>
      <c r="CN456" s="149">
        <f t="shared" si="1114"/>
        <v>0</v>
      </c>
      <c r="CO456" s="149">
        <f t="shared" si="1114"/>
        <v>0</v>
      </c>
      <c r="CP456" s="149">
        <f t="shared" si="1114"/>
        <v>0</v>
      </c>
      <c r="CQ456" s="149">
        <f t="shared" si="1114"/>
        <v>0</v>
      </c>
      <c r="CR456" s="149">
        <f t="shared" si="1114"/>
        <v>0</v>
      </c>
      <c r="CS456" s="149">
        <f t="shared" si="1114"/>
        <v>0</v>
      </c>
      <c r="CT456" s="149">
        <f t="shared" si="1114"/>
        <v>0</v>
      </c>
      <c r="CU456" s="149">
        <f t="shared" si="1109"/>
        <v>0</v>
      </c>
      <c r="CV456" s="149">
        <f t="shared" si="1109"/>
        <v>0</v>
      </c>
      <c r="CW456" s="149">
        <f t="shared" si="1109"/>
        <v>0</v>
      </c>
      <c r="CX456" s="149">
        <f t="shared" si="1109"/>
        <v>0</v>
      </c>
      <c r="CY456" s="149">
        <f t="shared" si="1109"/>
        <v>0</v>
      </c>
      <c r="CZ456" s="149">
        <f t="shared" si="1109"/>
        <v>0</v>
      </c>
      <c r="DA456" s="149">
        <f t="shared" si="1109"/>
        <v>0</v>
      </c>
      <c r="DB456" s="149">
        <f t="shared" si="1109"/>
        <v>0</v>
      </c>
      <c r="DC456" s="149">
        <f t="shared" si="1109"/>
        <v>0</v>
      </c>
      <c r="DD456" s="149">
        <f t="shared" si="1109"/>
        <v>0</v>
      </c>
      <c r="DE456" s="149">
        <f t="shared" si="1109"/>
        <v>0</v>
      </c>
      <c r="DF456" s="149">
        <f t="shared" si="1109"/>
        <v>0</v>
      </c>
      <c r="DG456" s="149">
        <f t="shared" si="1109"/>
        <v>0</v>
      </c>
      <c r="DH456" s="149">
        <f t="shared" si="1109"/>
        <v>0</v>
      </c>
      <c r="DI456" s="149">
        <f t="shared" si="1109"/>
        <v>0</v>
      </c>
      <c r="DJ456" s="149">
        <f t="shared" si="1109"/>
        <v>0</v>
      </c>
      <c r="DK456" s="149">
        <f t="shared" si="1110"/>
        <v>0</v>
      </c>
      <c r="DL456" s="149">
        <f t="shared" si="1110"/>
        <v>0</v>
      </c>
      <c r="DM456" s="149">
        <f t="shared" si="1110"/>
        <v>0</v>
      </c>
      <c r="DN456" s="149">
        <f t="shared" si="1110"/>
        <v>0</v>
      </c>
      <c r="DO456" s="149">
        <f t="shared" si="1110"/>
        <v>0</v>
      </c>
      <c r="DP456" s="149">
        <f t="shared" si="1110"/>
        <v>0</v>
      </c>
      <c r="DQ456" s="149">
        <f t="shared" si="1110"/>
        <v>0</v>
      </c>
      <c r="DR456" s="149">
        <f t="shared" si="1110"/>
        <v>0</v>
      </c>
      <c r="DS456" s="149">
        <f t="shared" si="1110"/>
        <v>0</v>
      </c>
      <c r="DT456" s="149">
        <f t="shared" si="1110"/>
        <v>0</v>
      </c>
      <c r="DU456" s="149">
        <f t="shared" si="1110"/>
        <v>0</v>
      </c>
      <c r="DV456" s="149">
        <f t="shared" si="1110"/>
        <v>0</v>
      </c>
      <c r="DW456" s="149">
        <f t="shared" si="1110"/>
        <v>0</v>
      </c>
      <c r="DX456" s="149">
        <f t="shared" si="1110"/>
        <v>0</v>
      </c>
      <c r="DY456" s="149">
        <f t="shared" si="1110"/>
        <v>0</v>
      </c>
      <c r="DZ456" s="149">
        <f t="shared" si="1110"/>
        <v>0</v>
      </c>
      <c r="EA456" s="149">
        <f t="shared" si="1115"/>
        <v>0</v>
      </c>
      <c r="EB456" s="149">
        <f t="shared" si="1115"/>
        <v>0</v>
      </c>
      <c r="EC456" s="149">
        <f t="shared" si="1115"/>
        <v>0</v>
      </c>
      <c r="ED456" s="149">
        <f t="shared" si="1115"/>
        <v>0</v>
      </c>
      <c r="EE456" s="149">
        <f t="shared" si="1115"/>
        <v>0</v>
      </c>
      <c r="EF456" s="149">
        <f t="shared" si="1115"/>
        <v>0</v>
      </c>
      <c r="EG456" s="149">
        <f t="shared" si="1115"/>
        <v>0</v>
      </c>
      <c r="EH456" s="149">
        <f t="shared" si="1115"/>
        <v>0</v>
      </c>
      <c r="EI456" s="149">
        <f t="shared" si="1111"/>
        <v>0</v>
      </c>
      <c r="EJ456" s="149">
        <f t="shared" si="1111"/>
        <v>0</v>
      </c>
      <c r="EK456" s="149">
        <f t="shared" si="1111"/>
        <v>0</v>
      </c>
      <c r="EL456" s="149">
        <f t="shared" si="1111"/>
        <v>0</v>
      </c>
      <c r="EM456" s="149">
        <f t="shared" si="1111"/>
        <v>0</v>
      </c>
      <c r="EN456" s="149">
        <f t="shared" si="1111"/>
        <v>0</v>
      </c>
      <c r="EO456" s="149">
        <f t="shared" si="1111"/>
        <v>0</v>
      </c>
      <c r="EP456" s="149">
        <f t="shared" si="1111"/>
        <v>0</v>
      </c>
      <c r="EQ456" s="149">
        <f t="shared" si="1111"/>
        <v>0</v>
      </c>
      <c r="ER456" s="149">
        <f t="shared" si="1108"/>
        <v>0</v>
      </c>
      <c r="ES456" s="149">
        <f t="shared" si="1108"/>
        <v>0</v>
      </c>
      <c r="ET456" s="149">
        <f t="shared" si="1108"/>
        <v>0</v>
      </c>
      <c r="EU456" s="149">
        <f t="shared" si="1108"/>
        <v>0</v>
      </c>
      <c r="EV456" s="149">
        <f t="shared" si="1108"/>
        <v>0</v>
      </c>
      <c r="EW456" s="149">
        <f t="shared" si="1108"/>
        <v>0</v>
      </c>
      <c r="EX456" s="149">
        <f t="shared" si="1108"/>
        <v>0</v>
      </c>
      <c r="EY456" s="149">
        <f t="shared" si="1108"/>
        <v>0</v>
      </c>
      <c r="EZ456" s="149">
        <f t="shared" si="1108"/>
        <v>0</v>
      </c>
      <c r="FA456" s="149">
        <f t="shared" si="1108"/>
        <v>0</v>
      </c>
      <c r="FB456" s="149">
        <f t="shared" si="1108"/>
        <v>0</v>
      </c>
    </row>
    <row r="457" spans="3:158" ht="11.25" hidden="1" customHeight="1" x14ac:dyDescent="0.2">
      <c r="C457" s="148">
        <f t="shared" si="1095"/>
        <v>100</v>
      </c>
      <c r="E457" s="198">
        <f t="shared" si="1096"/>
        <v>46418</v>
      </c>
      <c r="F457" s="151">
        <f t="shared" si="1116"/>
        <v>46996</v>
      </c>
      <c r="G457" s="149">
        <v>0</v>
      </c>
      <c r="H457" s="149">
        <f t="shared" si="1117"/>
        <v>0</v>
      </c>
      <c r="Q457" s="149">
        <f t="shared" si="1118"/>
        <v>0</v>
      </c>
      <c r="T457" s="149">
        <f t="shared" si="1094"/>
        <v>0</v>
      </c>
      <c r="U457" s="149">
        <f t="shared" si="1119"/>
        <v>0</v>
      </c>
      <c r="V457" s="149">
        <f t="shared" si="1119"/>
        <v>0</v>
      </c>
      <c r="W457" s="149">
        <f t="shared" si="1119"/>
        <v>0</v>
      </c>
      <c r="X457" s="149">
        <f t="shared" si="1119"/>
        <v>0</v>
      </c>
      <c r="Y457" s="149">
        <f t="shared" si="1119"/>
        <v>0</v>
      </c>
      <c r="Z457" s="149">
        <f t="shared" si="1119"/>
        <v>0</v>
      </c>
      <c r="AA457" s="149">
        <f t="shared" si="1119"/>
        <v>0</v>
      </c>
      <c r="AB457" s="149">
        <f t="shared" si="1119"/>
        <v>0</v>
      </c>
      <c r="AC457" s="149">
        <f t="shared" si="1119"/>
        <v>0</v>
      </c>
      <c r="AD457" s="149">
        <f t="shared" si="1119"/>
        <v>0</v>
      </c>
      <c r="AE457" s="149">
        <f t="shared" si="1119"/>
        <v>0</v>
      </c>
      <c r="AF457" s="149">
        <f t="shared" si="1119"/>
        <v>0</v>
      </c>
      <c r="AG457" s="149">
        <f t="shared" si="1119"/>
        <v>0</v>
      </c>
      <c r="AH457" s="149">
        <f t="shared" si="1119"/>
        <v>0</v>
      </c>
      <c r="AI457" s="149">
        <f t="shared" si="1119"/>
        <v>0</v>
      </c>
      <c r="AJ457" s="149">
        <f t="shared" si="1119"/>
        <v>0</v>
      </c>
      <c r="AK457" s="149">
        <f t="shared" si="1112"/>
        <v>0</v>
      </c>
      <c r="AL457" s="149">
        <f t="shared" si="1112"/>
        <v>0</v>
      </c>
      <c r="AM457" s="149">
        <f t="shared" si="1112"/>
        <v>0</v>
      </c>
      <c r="AN457" s="149">
        <f t="shared" si="1112"/>
        <v>0</v>
      </c>
      <c r="AO457" s="149">
        <f t="shared" si="1112"/>
        <v>0</v>
      </c>
      <c r="AP457" s="149">
        <f t="shared" si="1112"/>
        <v>0</v>
      </c>
      <c r="AQ457" s="149">
        <f t="shared" si="1112"/>
        <v>0</v>
      </c>
      <c r="AR457" s="149">
        <f t="shared" si="1112"/>
        <v>0</v>
      </c>
      <c r="AS457" s="149">
        <f t="shared" si="1112"/>
        <v>0</v>
      </c>
      <c r="AT457" s="149">
        <f t="shared" si="1112"/>
        <v>0</v>
      </c>
      <c r="AU457" s="149">
        <f t="shared" si="1112"/>
        <v>0</v>
      </c>
      <c r="AV457" s="149">
        <f t="shared" si="1112"/>
        <v>0</v>
      </c>
      <c r="AW457" s="149">
        <f t="shared" si="1112"/>
        <v>0</v>
      </c>
      <c r="AX457" s="149">
        <f t="shared" si="1112"/>
        <v>0</v>
      </c>
      <c r="AY457" s="149">
        <f t="shared" si="1112"/>
        <v>0</v>
      </c>
      <c r="AZ457" s="149">
        <f t="shared" si="1120"/>
        <v>0</v>
      </c>
      <c r="BA457" s="149">
        <f t="shared" si="1120"/>
        <v>0</v>
      </c>
      <c r="BB457" s="149">
        <f t="shared" si="1120"/>
        <v>0</v>
      </c>
      <c r="BC457" s="149">
        <f t="shared" si="1120"/>
        <v>0</v>
      </c>
      <c r="BD457" s="149">
        <f t="shared" si="1120"/>
        <v>0</v>
      </c>
      <c r="BE457" s="149">
        <f t="shared" si="1120"/>
        <v>0</v>
      </c>
      <c r="BF457" s="149">
        <f t="shared" si="1120"/>
        <v>0</v>
      </c>
      <c r="BG457" s="149">
        <f t="shared" si="1120"/>
        <v>0</v>
      </c>
      <c r="BH457" s="149">
        <f t="shared" si="1120"/>
        <v>0</v>
      </c>
      <c r="BI457" s="149">
        <f t="shared" si="1120"/>
        <v>0</v>
      </c>
      <c r="BJ457" s="149">
        <f t="shared" si="1120"/>
        <v>0</v>
      </c>
      <c r="BK457" s="149">
        <f t="shared" si="1120"/>
        <v>0</v>
      </c>
      <c r="BL457" s="149">
        <f t="shared" si="1120"/>
        <v>0</v>
      </c>
      <c r="BM457" s="149">
        <f t="shared" si="1120"/>
        <v>0</v>
      </c>
      <c r="BN457" s="149">
        <f t="shared" si="1120"/>
        <v>0</v>
      </c>
      <c r="BO457" s="149">
        <f t="shared" si="1120"/>
        <v>0</v>
      </c>
      <c r="BP457" s="149">
        <f t="shared" si="1113"/>
        <v>0</v>
      </c>
      <c r="BQ457" s="149">
        <f t="shared" si="1113"/>
        <v>0</v>
      </c>
      <c r="BR457" s="149">
        <f t="shared" si="1113"/>
        <v>0</v>
      </c>
      <c r="BS457" s="149">
        <f t="shared" si="1113"/>
        <v>0</v>
      </c>
      <c r="BT457" s="149">
        <f t="shared" si="1113"/>
        <v>0</v>
      </c>
      <c r="BU457" s="149">
        <f t="shared" si="1113"/>
        <v>0</v>
      </c>
      <c r="BV457" s="149">
        <f t="shared" si="1113"/>
        <v>0</v>
      </c>
      <c r="BW457" s="149">
        <f t="shared" si="1113"/>
        <v>0</v>
      </c>
      <c r="BX457" s="149">
        <f t="shared" si="1113"/>
        <v>0</v>
      </c>
      <c r="BY457" s="149">
        <f t="shared" si="1113"/>
        <v>0</v>
      </c>
      <c r="BZ457" s="149">
        <f t="shared" si="1113"/>
        <v>0</v>
      </c>
      <c r="CA457" s="149">
        <f t="shared" si="1113"/>
        <v>0</v>
      </c>
      <c r="CB457" s="149">
        <f t="shared" si="1113"/>
        <v>0</v>
      </c>
      <c r="CC457" s="149">
        <f t="shared" si="1113"/>
        <v>0</v>
      </c>
      <c r="CD457" s="149">
        <f t="shared" si="1113"/>
        <v>0</v>
      </c>
      <c r="CE457" s="149">
        <f t="shared" si="1114"/>
        <v>0</v>
      </c>
      <c r="CF457" s="149">
        <f t="shared" si="1114"/>
        <v>0</v>
      </c>
      <c r="CG457" s="149">
        <f t="shared" si="1114"/>
        <v>0</v>
      </c>
      <c r="CH457" s="149">
        <f t="shared" si="1114"/>
        <v>0</v>
      </c>
      <c r="CI457" s="149">
        <f t="shared" si="1114"/>
        <v>0</v>
      </c>
      <c r="CJ457" s="149">
        <f t="shared" si="1114"/>
        <v>0</v>
      </c>
      <c r="CK457" s="149">
        <f t="shared" si="1114"/>
        <v>0</v>
      </c>
      <c r="CL457" s="149">
        <f t="shared" si="1114"/>
        <v>0</v>
      </c>
      <c r="CM457" s="149">
        <f t="shared" si="1114"/>
        <v>0</v>
      </c>
      <c r="CN457" s="149">
        <f t="shared" si="1114"/>
        <v>0</v>
      </c>
      <c r="CO457" s="149">
        <f t="shared" si="1114"/>
        <v>0</v>
      </c>
      <c r="CP457" s="149">
        <f t="shared" si="1114"/>
        <v>0</v>
      </c>
      <c r="CQ457" s="149">
        <f t="shared" si="1114"/>
        <v>0</v>
      </c>
      <c r="CR457" s="149">
        <f t="shared" si="1114"/>
        <v>0</v>
      </c>
      <c r="CS457" s="149">
        <f t="shared" si="1114"/>
        <v>0</v>
      </c>
      <c r="CT457" s="149">
        <f t="shared" si="1114"/>
        <v>0</v>
      </c>
      <c r="CU457" s="149">
        <f t="shared" si="1109"/>
        <v>0</v>
      </c>
      <c r="CV457" s="149">
        <f t="shared" si="1109"/>
        <v>0</v>
      </c>
      <c r="CW457" s="149">
        <f t="shared" si="1109"/>
        <v>0</v>
      </c>
      <c r="CX457" s="149">
        <f t="shared" si="1109"/>
        <v>0</v>
      </c>
      <c r="CY457" s="149">
        <f t="shared" si="1109"/>
        <v>0</v>
      </c>
      <c r="CZ457" s="149">
        <f t="shared" si="1109"/>
        <v>0</v>
      </c>
      <c r="DA457" s="149">
        <f t="shared" si="1109"/>
        <v>0</v>
      </c>
      <c r="DB457" s="149">
        <f t="shared" si="1109"/>
        <v>0</v>
      </c>
      <c r="DC457" s="149">
        <f t="shared" si="1109"/>
        <v>0</v>
      </c>
      <c r="DD457" s="149">
        <f t="shared" si="1109"/>
        <v>0</v>
      </c>
      <c r="DE457" s="149">
        <f t="shared" si="1109"/>
        <v>0</v>
      </c>
      <c r="DF457" s="149">
        <f t="shared" si="1109"/>
        <v>0</v>
      </c>
      <c r="DG457" s="149">
        <f t="shared" si="1109"/>
        <v>0</v>
      </c>
      <c r="DH457" s="149">
        <f t="shared" si="1109"/>
        <v>0</v>
      </c>
      <c r="DI457" s="149">
        <f t="shared" si="1109"/>
        <v>0</v>
      </c>
      <c r="DJ457" s="149">
        <f t="shared" si="1109"/>
        <v>0</v>
      </c>
      <c r="DK457" s="149">
        <f t="shared" si="1110"/>
        <v>0</v>
      </c>
      <c r="DL457" s="149">
        <f t="shared" si="1110"/>
        <v>0</v>
      </c>
      <c r="DM457" s="149">
        <f t="shared" si="1110"/>
        <v>0</v>
      </c>
      <c r="DN457" s="149">
        <f t="shared" si="1110"/>
        <v>0</v>
      </c>
      <c r="DO457" s="149">
        <f t="shared" si="1110"/>
        <v>0</v>
      </c>
      <c r="DP457" s="149">
        <f t="shared" si="1110"/>
        <v>0</v>
      </c>
      <c r="DQ457" s="149">
        <f t="shared" si="1110"/>
        <v>0</v>
      </c>
      <c r="DR457" s="149">
        <f t="shared" si="1110"/>
        <v>0</v>
      </c>
      <c r="DS457" s="149">
        <f t="shared" si="1110"/>
        <v>0</v>
      </c>
      <c r="DT457" s="149">
        <f t="shared" si="1110"/>
        <v>0</v>
      </c>
      <c r="DU457" s="149">
        <f t="shared" si="1110"/>
        <v>0</v>
      </c>
      <c r="DV457" s="149">
        <f t="shared" si="1110"/>
        <v>0</v>
      </c>
      <c r="DW457" s="149">
        <f t="shared" si="1110"/>
        <v>0</v>
      </c>
      <c r="DX457" s="149">
        <f t="shared" si="1110"/>
        <v>0</v>
      </c>
      <c r="DY457" s="149">
        <f t="shared" si="1110"/>
        <v>0</v>
      </c>
      <c r="DZ457" s="149">
        <f t="shared" si="1110"/>
        <v>0</v>
      </c>
      <c r="EA457" s="149">
        <f t="shared" si="1115"/>
        <v>0</v>
      </c>
      <c r="EB457" s="149">
        <f t="shared" si="1115"/>
        <v>0</v>
      </c>
      <c r="EC457" s="149">
        <f t="shared" si="1115"/>
        <v>0</v>
      </c>
      <c r="ED457" s="149">
        <f t="shared" si="1115"/>
        <v>0</v>
      </c>
      <c r="EE457" s="149">
        <f t="shared" si="1115"/>
        <v>0</v>
      </c>
      <c r="EF457" s="149">
        <f t="shared" si="1115"/>
        <v>0</v>
      </c>
      <c r="EG457" s="149">
        <f t="shared" si="1115"/>
        <v>0</v>
      </c>
      <c r="EH457" s="149">
        <f t="shared" si="1115"/>
        <v>0</v>
      </c>
      <c r="EI457" s="149">
        <f t="shared" si="1111"/>
        <v>0</v>
      </c>
      <c r="EJ457" s="149">
        <f t="shared" si="1111"/>
        <v>0</v>
      </c>
      <c r="EK457" s="149">
        <f t="shared" si="1111"/>
        <v>0</v>
      </c>
      <c r="EL457" s="149">
        <f t="shared" si="1111"/>
        <v>0</v>
      </c>
      <c r="EM457" s="149">
        <f t="shared" si="1111"/>
        <v>0</v>
      </c>
      <c r="EN457" s="149">
        <f t="shared" si="1111"/>
        <v>0</v>
      </c>
      <c r="EO457" s="149">
        <f t="shared" si="1111"/>
        <v>0</v>
      </c>
      <c r="EP457" s="149">
        <f t="shared" si="1111"/>
        <v>0</v>
      </c>
      <c r="EQ457" s="149">
        <f t="shared" si="1111"/>
        <v>0</v>
      </c>
      <c r="ER457" s="149">
        <f t="shared" si="1108"/>
        <v>0</v>
      </c>
      <c r="ES457" s="149">
        <f t="shared" si="1108"/>
        <v>0</v>
      </c>
      <c r="ET457" s="149">
        <f t="shared" si="1108"/>
        <v>0</v>
      </c>
      <c r="EU457" s="149">
        <f t="shared" si="1108"/>
        <v>0</v>
      </c>
      <c r="EV457" s="149">
        <f t="shared" si="1108"/>
        <v>0</v>
      </c>
      <c r="EW457" s="149">
        <f t="shared" si="1108"/>
        <v>0</v>
      </c>
      <c r="EX457" s="149">
        <f t="shared" si="1108"/>
        <v>0</v>
      </c>
      <c r="EY457" s="149">
        <f t="shared" si="1108"/>
        <v>0</v>
      </c>
      <c r="EZ457" s="149">
        <f t="shared" si="1108"/>
        <v>0</v>
      </c>
      <c r="FA457" s="149">
        <f t="shared" si="1108"/>
        <v>0</v>
      </c>
      <c r="FB457" s="149">
        <f t="shared" si="1108"/>
        <v>0</v>
      </c>
    </row>
    <row r="458" spans="3:158" ht="11.25" hidden="1" customHeight="1" x14ac:dyDescent="0.2">
      <c r="C458" s="148">
        <f t="shared" si="1095"/>
        <v>101</v>
      </c>
      <c r="E458" s="198">
        <f t="shared" si="1096"/>
        <v>46446</v>
      </c>
      <c r="F458" s="151">
        <f t="shared" si="1116"/>
        <v>47026</v>
      </c>
      <c r="G458" s="149">
        <v>0</v>
      </c>
      <c r="H458" s="149">
        <f t="shared" si="1117"/>
        <v>0</v>
      </c>
      <c r="Q458" s="149">
        <f t="shared" si="1118"/>
        <v>0</v>
      </c>
      <c r="T458" s="149">
        <f t="shared" si="1094"/>
        <v>0</v>
      </c>
      <c r="U458" s="149">
        <f t="shared" si="1119"/>
        <v>0</v>
      </c>
      <c r="V458" s="149">
        <f t="shared" si="1119"/>
        <v>0</v>
      </c>
      <c r="W458" s="149">
        <f t="shared" si="1119"/>
        <v>0</v>
      </c>
      <c r="X458" s="149">
        <f t="shared" si="1119"/>
        <v>0</v>
      </c>
      <c r="Y458" s="149">
        <f t="shared" si="1119"/>
        <v>0</v>
      </c>
      <c r="Z458" s="149">
        <f t="shared" si="1119"/>
        <v>0</v>
      </c>
      <c r="AA458" s="149">
        <f t="shared" si="1119"/>
        <v>0</v>
      </c>
      <c r="AB458" s="149">
        <f t="shared" si="1119"/>
        <v>0</v>
      </c>
      <c r="AC458" s="149">
        <f t="shared" si="1119"/>
        <v>0</v>
      </c>
      <c r="AD458" s="149">
        <f t="shared" si="1119"/>
        <v>0</v>
      </c>
      <c r="AE458" s="149">
        <f t="shared" si="1119"/>
        <v>0</v>
      </c>
      <c r="AF458" s="149">
        <f t="shared" si="1119"/>
        <v>0</v>
      </c>
      <c r="AG458" s="149">
        <f t="shared" si="1119"/>
        <v>0</v>
      </c>
      <c r="AH458" s="149">
        <f t="shared" si="1119"/>
        <v>0</v>
      </c>
      <c r="AI458" s="149">
        <f t="shared" si="1119"/>
        <v>0</v>
      </c>
      <c r="AJ458" s="149">
        <f t="shared" si="1119"/>
        <v>0</v>
      </c>
      <c r="AK458" s="149">
        <f t="shared" si="1112"/>
        <v>0</v>
      </c>
      <c r="AL458" s="149">
        <f t="shared" si="1112"/>
        <v>0</v>
      </c>
      <c r="AM458" s="149">
        <f t="shared" si="1112"/>
        <v>0</v>
      </c>
      <c r="AN458" s="149">
        <f t="shared" si="1112"/>
        <v>0</v>
      </c>
      <c r="AO458" s="149">
        <f t="shared" si="1112"/>
        <v>0</v>
      </c>
      <c r="AP458" s="149">
        <f t="shared" si="1112"/>
        <v>0</v>
      </c>
      <c r="AQ458" s="149">
        <f t="shared" si="1112"/>
        <v>0</v>
      </c>
      <c r="AR458" s="149">
        <f t="shared" si="1112"/>
        <v>0</v>
      </c>
      <c r="AS458" s="149">
        <f t="shared" si="1112"/>
        <v>0</v>
      </c>
      <c r="AT458" s="149">
        <f t="shared" si="1112"/>
        <v>0</v>
      </c>
      <c r="AU458" s="149">
        <f t="shared" si="1112"/>
        <v>0</v>
      </c>
      <c r="AV458" s="149">
        <f t="shared" si="1112"/>
        <v>0</v>
      </c>
      <c r="AW458" s="149">
        <f t="shared" si="1112"/>
        <v>0</v>
      </c>
      <c r="AX458" s="149">
        <f t="shared" si="1112"/>
        <v>0</v>
      </c>
      <c r="AY458" s="149">
        <f t="shared" si="1112"/>
        <v>0</v>
      </c>
      <c r="AZ458" s="149">
        <f t="shared" si="1120"/>
        <v>0</v>
      </c>
      <c r="BA458" s="149">
        <f t="shared" si="1120"/>
        <v>0</v>
      </c>
      <c r="BB458" s="149">
        <f t="shared" si="1120"/>
        <v>0</v>
      </c>
      <c r="BC458" s="149">
        <f t="shared" si="1120"/>
        <v>0</v>
      </c>
      <c r="BD458" s="149">
        <f t="shared" si="1120"/>
        <v>0</v>
      </c>
      <c r="BE458" s="149">
        <f t="shared" si="1120"/>
        <v>0</v>
      </c>
      <c r="BF458" s="149">
        <f t="shared" si="1120"/>
        <v>0</v>
      </c>
      <c r="BG458" s="149">
        <f t="shared" si="1120"/>
        <v>0</v>
      </c>
      <c r="BH458" s="149">
        <f t="shared" si="1120"/>
        <v>0</v>
      </c>
      <c r="BI458" s="149">
        <f t="shared" si="1120"/>
        <v>0</v>
      </c>
      <c r="BJ458" s="149">
        <f t="shared" si="1120"/>
        <v>0</v>
      </c>
      <c r="BK458" s="149">
        <f t="shared" si="1120"/>
        <v>0</v>
      </c>
      <c r="BL458" s="149">
        <f t="shared" si="1120"/>
        <v>0</v>
      </c>
      <c r="BM458" s="149">
        <f t="shared" si="1120"/>
        <v>0</v>
      </c>
      <c r="BN458" s="149">
        <f t="shared" si="1120"/>
        <v>0</v>
      </c>
      <c r="BO458" s="149">
        <f t="shared" si="1120"/>
        <v>0</v>
      </c>
      <c r="BP458" s="149">
        <f t="shared" si="1113"/>
        <v>0</v>
      </c>
      <c r="BQ458" s="149">
        <f t="shared" si="1113"/>
        <v>0</v>
      </c>
      <c r="BR458" s="149">
        <f t="shared" si="1113"/>
        <v>0</v>
      </c>
      <c r="BS458" s="149">
        <f t="shared" si="1113"/>
        <v>0</v>
      </c>
      <c r="BT458" s="149">
        <f t="shared" si="1113"/>
        <v>0</v>
      </c>
      <c r="BU458" s="149">
        <f t="shared" si="1113"/>
        <v>0</v>
      </c>
      <c r="BV458" s="149">
        <f t="shared" si="1113"/>
        <v>0</v>
      </c>
      <c r="BW458" s="149">
        <f t="shared" si="1113"/>
        <v>0</v>
      </c>
      <c r="BX458" s="149">
        <f t="shared" si="1113"/>
        <v>0</v>
      </c>
      <c r="BY458" s="149">
        <f t="shared" si="1113"/>
        <v>0</v>
      </c>
      <c r="BZ458" s="149">
        <f t="shared" si="1113"/>
        <v>0</v>
      </c>
      <c r="CA458" s="149">
        <f t="shared" si="1113"/>
        <v>0</v>
      </c>
      <c r="CB458" s="149">
        <f t="shared" si="1113"/>
        <v>0</v>
      </c>
      <c r="CC458" s="149">
        <f t="shared" si="1113"/>
        <v>0</v>
      </c>
      <c r="CD458" s="149">
        <f t="shared" si="1113"/>
        <v>0</v>
      </c>
      <c r="CE458" s="149">
        <f t="shared" si="1114"/>
        <v>0</v>
      </c>
      <c r="CF458" s="149">
        <f t="shared" si="1114"/>
        <v>0</v>
      </c>
      <c r="CG458" s="149">
        <f t="shared" si="1114"/>
        <v>0</v>
      </c>
      <c r="CH458" s="149">
        <f t="shared" si="1114"/>
        <v>0</v>
      </c>
      <c r="CI458" s="149">
        <f t="shared" si="1114"/>
        <v>0</v>
      </c>
      <c r="CJ458" s="149">
        <f t="shared" si="1114"/>
        <v>0</v>
      </c>
      <c r="CK458" s="149">
        <f t="shared" si="1114"/>
        <v>0</v>
      </c>
      <c r="CL458" s="149">
        <f t="shared" si="1114"/>
        <v>0</v>
      </c>
      <c r="CM458" s="149">
        <f t="shared" si="1114"/>
        <v>0</v>
      </c>
      <c r="CN458" s="149">
        <f t="shared" si="1114"/>
        <v>0</v>
      </c>
      <c r="CO458" s="149">
        <f t="shared" si="1114"/>
        <v>0</v>
      </c>
      <c r="CP458" s="149">
        <f t="shared" si="1114"/>
        <v>0</v>
      </c>
      <c r="CQ458" s="149">
        <f t="shared" si="1114"/>
        <v>0</v>
      </c>
      <c r="CR458" s="149">
        <f t="shared" si="1114"/>
        <v>0</v>
      </c>
      <c r="CS458" s="149">
        <f t="shared" si="1114"/>
        <v>0</v>
      </c>
      <c r="CT458" s="149">
        <f t="shared" si="1114"/>
        <v>0</v>
      </c>
      <c r="CU458" s="149">
        <f t="shared" si="1109"/>
        <v>0</v>
      </c>
      <c r="CV458" s="149">
        <f t="shared" si="1109"/>
        <v>0</v>
      </c>
      <c r="CW458" s="149">
        <f t="shared" si="1109"/>
        <v>0</v>
      </c>
      <c r="CX458" s="149">
        <f t="shared" si="1109"/>
        <v>0</v>
      </c>
      <c r="CY458" s="149">
        <f t="shared" si="1109"/>
        <v>0</v>
      </c>
      <c r="CZ458" s="149">
        <f t="shared" si="1109"/>
        <v>0</v>
      </c>
      <c r="DA458" s="149">
        <f t="shared" si="1109"/>
        <v>0</v>
      </c>
      <c r="DB458" s="149">
        <f t="shared" si="1109"/>
        <v>0</v>
      </c>
      <c r="DC458" s="149">
        <f t="shared" si="1109"/>
        <v>0</v>
      </c>
      <c r="DD458" s="149">
        <f t="shared" si="1109"/>
        <v>0</v>
      </c>
      <c r="DE458" s="149">
        <f t="shared" si="1109"/>
        <v>0</v>
      </c>
      <c r="DF458" s="149">
        <f t="shared" si="1109"/>
        <v>0</v>
      </c>
      <c r="DG458" s="149">
        <f t="shared" si="1109"/>
        <v>0</v>
      </c>
      <c r="DH458" s="149">
        <f t="shared" si="1109"/>
        <v>0</v>
      </c>
      <c r="DI458" s="149">
        <f t="shared" si="1109"/>
        <v>0</v>
      </c>
      <c r="DJ458" s="149">
        <f t="shared" si="1109"/>
        <v>0</v>
      </c>
      <c r="DK458" s="149">
        <f t="shared" si="1110"/>
        <v>0</v>
      </c>
      <c r="DL458" s="149">
        <f t="shared" si="1110"/>
        <v>0</v>
      </c>
      <c r="DM458" s="149">
        <f t="shared" si="1110"/>
        <v>0</v>
      </c>
      <c r="DN458" s="149">
        <f t="shared" si="1110"/>
        <v>0</v>
      </c>
      <c r="DO458" s="149">
        <f t="shared" si="1110"/>
        <v>0</v>
      </c>
      <c r="DP458" s="149">
        <f t="shared" si="1110"/>
        <v>0</v>
      </c>
      <c r="DQ458" s="149">
        <f t="shared" si="1110"/>
        <v>0</v>
      </c>
      <c r="DR458" s="149">
        <f t="shared" si="1110"/>
        <v>0</v>
      </c>
      <c r="DS458" s="149">
        <f t="shared" si="1110"/>
        <v>0</v>
      </c>
      <c r="DT458" s="149">
        <f t="shared" si="1110"/>
        <v>0</v>
      </c>
      <c r="DU458" s="149">
        <f t="shared" si="1110"/>
        <v>0</v>
      </c>
      <c r="DV458" s="149">
        <f t="shared" si="1110"/>
        <v>0</v>
      </c>
      <c r="DW458" s="149">
        <f t="shared" si="1110"/>
        <v>0</v>
      </c>
      <c r="DX458" s="149">
        <f t="shared" si="1110"/>
        <v>0</v>
      </c>
      <c r="DY458" s="149">
        <f t="shared" si="1110"/>
        <v>0</v>
      </c>
      <c r="DZ458" s="149">
        <f t="shared" si="1110"/>
        <v>0</v>
      </c>
      <c r="EA458" s="149">
        <f t="shared" si="1115"/>
        <v>0</v>
      </c>
      <c r="EB458" s="149">
        <f t="shared" si="1115"/>
        <v>0</v>
      </c>
      <c r="EC458" s="149">
        <f t="shared" si="1115"/>
        <v>0</v>
      </c>
      <c r="ED458" s="149">
        <f t="shared" si="1115"/>
        <v>0</v>
      </c>
      <c r="EE458" s="149">
        <f t="shared" si="1115"/>
        <v>0</v>
      </c>
      <c r="EF458" s="149">
        <f t="shared" si="1115"/>
        <v>0</v>
      </c>
      <c r="EG458" s="149">
        <f t="shared" si="1115"/>
        <v>0</v>
      </c>
      <c r="EH458" s="149">
        <f t="shared" si="1115"/>
        <v>0</v>
      </c>
      <c r="EI458" s="149">
        <f t="shared" si="1111"/>
        <v>0</v>
      </c>
      <c r="EJ458" s="149">
        <f t="shared" si="1111"/>
        <v>0</v>
      </c>
      <c r="EK458" s="149">
        <f t="shared" si="1111"/>
        <v>0</v>
      </c>
      <c r="EL458" s="149">
        <f t="shared" si="1111"/>
        <v>0</v>
      </c>
      <c r="EM458" s="149">
        <f t="shared" si="1111"/>
        <v>0</v>
      </c>
      <c r="EN458" s="149">
        <f t="shared" si="1111"/>
        <v>0</v>
      </c>
      <c r="EO458" s="149">
        <f t="shared" si="1111"/>
        <v>0</v>
      </c>
      <c r="EP458" s="149">
        <f t="shared" si="1111"/>
        <v>0</v>
      </c>
      <c r="EQ458" s="149">
        <f t="shared" si="1111"/>
        <v>0</v>
      </c>
      <c r="ER458" s="149">
        <f t="shared" si="1108"/>
        <v>0</v>
      </c>
      <c r="ES458" s="149">
        <f t="shared" si="1108"/>
        <v>0</v>
      </c>
      <c r="ET458" s="149">
        <f t="shared" si="1108"/>
        <v>0</v>
      </c>
      <c r="EU458" s="149">
        <f t="shared" si="1108"/>
        <v>0</v>
      </c>
      <c r="EV458" s="149">
        <f t="shared" si="1108"/>
        <v>0</v>
      </c>
      <c r="EW458" s="149">
        <f t="shared" si="1108"/>
        <v>0</v>
      </c>
      <c r="EX458" s="149">
        <f t="shared" si="1108"/>
        <v>0</v>
      </c>
      <c r="EY458" s="149">
        <f t="shared" si="1108"/>
        <v>0</v>
      </c>
      <c r="EZ458" s="149">
        <f t="shared" si="1108"/>
        <v>0</v>
      </c>
      <c r="FA458" s="149">
        <f t="shared" si="1108"/>
        <v>0</v>
      </c>
      <c r="FB458" s="149">
        <f t="shared" si="1108"/>
        <v>0</v>
      </c>
    </row>
    <row r="459" spans="3:158" ht="11.25" hidden="1" customHeight="1" x14ac:dyDescent="0.2">
      <c r="C459" s="148">
        <f t="shared" si="1095"/>
        <v>102</v>
      </c>
      <c r="E459" s="198">
        <f t="shared" si="1096"/>
        <v>46477</v>
      </c>
      <c r="F459" s="151">
        <f t="shared" si="1116"/>
        <v>47057</v>
      </c>
      <c r="G459" s="149">
        <v>0</v>
      </c>
      <c r="H459" s="149">
        <f t="shared" si="1117"/>
        <v>0</v>
      </c>
      <c r="Q459" s="149">
        <f t="shared" si="1118"/>
        <v>0</v>
      </c>
      <c r="T459" s="149">
        <f t="shared" si="1094"/>
        <v>0</v>
      </c>
      <c r="U459" s="149">
        <f t="shared" si="1119"/>
        <v>0</v>
      </c>
      <c r="V459" s="149">
        <f t="shared" si="1119"/>
        <v>0</v>
      </c>
      <c r="W459" s="149">
        <f t="shared" si="1119"/>
        <v>0</v>
      </c>
      <c r="X459" s="149">
        <f t="shared" si="1119"/>
        <v>0</v>
      </c>
      <c r="Y459" s="149">
        <f t="shared" si="1119"/>
        <v>0</v>
      </c>
      <c r="Z459" s="149">
        <f t="shared" si="1119"/>
        <v>0</v>
      </c>
      <c r="AA459" s="149">
        <f t="shared" si="1119"/>
        <v>0</v>
      </c>
      <c r="AB459" s="149">
        <f t="shared" si="1119"/>
        <v>0</v>
      </c>
      <c r="AC459" s="149">
        <f t="shared" si="1119"/>
        <v>0</v>
      </c>
      <c r="AD459" s="149">
        <f t="shared" si="1119"/>
        <v>0</v>
      </c>
      <c r="AE459" s="149">
        <f t="shared" si="1119"/>
        <v>0</v>
      </c>
      <c r="AF459" s="149">
        <f t="shared" si="1119"/>
        <v>0</v>
      </c>
      <c r="AG459" s="149">
        <f t="shared" si="1119"/>
        <v>0</v>
      </c>
      <c r="AH459" s="149">
        <f t="shared" si="1119"/>
        <v>0</v>
      </c>
      <c r="AI459" s="149">
        <f t="shared" si="1119"/>
        <v>0</v>
      </c>
      <c r="AJ459" s="149">
        <f t="shared" si="1119"/>
        <v>0</v>
      </c>
      <c r="AK459" s="149">
        <f t="shared" si="1112"/>
        <v>0</v>
      </c>
      <c r="AL459" s="149">
        <f t="shared" si="1112"/>
        <v>0</v>
      </c>
      <c r="AM459" s="149">
        <f t="shared" si="1112"/>
        <v>0</v>
      </c>
      <c r="AN459" s="149">
        <f t="shared" si="1112"/>
        <v>0</v>
      </c>
      <c r="AO459" s="149">
        <f t="shared" si="1112"/>
        <v>0</v>
      </c>
      <c r="AP459" s="149">
        <f t="shared" si="1112"/>
        <v>0</v>
      </c>
      <c r="AQ459" s="149">
        <f t="shared" si="1112"/>
        <v>0</v>
      </c>
      <c r="AR459" s="149">
        <f t="shared" si="1112"/>
        <v>0</v>
      </c>
      <c r="AS459" s="149">
        <f t="shared" si="1112"/>
        <v>0</v>
      </c>
      <c r="AT459" s="149">
        <f t="shared" si="1112"/>
        <v>0</v>
      </c>
      <c r="AU459" s="149">
        <f t="shared" si="1112"/>
        <v>0</v>
      </c>
      <c r="AV459" s="149">
        <f t="shared" si="1112"/>
        <v>0</v>
      </c>
      <c r="AW459" s="149">
        <f t="shared" si="1112"/>
        <v>0</v>
      </c>
      <c r="AX459" s="149">
        <f t="shared" si="1112"/>
        <v>0</v>
      </c>
      <c r="AY459" s="149">
        <f t="shared" si="1112"/>
        <v>0</v>
      </c>
      <c r="AZ459" s="149">
        <f t="shared" si="1120"/>
        <v>0</v>
      </c>
      <c r="BA459" s="149">
        <f t="shared" si="1120"/>
        <v>0</v>
      </c>
      <c r="BB459" s="149">
        <f t="shared" si="1120"/>
        <v>0</v>
      </c>
      <c r="BC459" s="149">
        <f t="shared" si="1120"/>
        <v>0</v>
      </c>
      <c r="BD459" s="149">
        <f t="shared" si="1120"/>
        <v>0</v>
      </c>
      <c r="BE459" s="149">
        <f t="shared" si="1120"/>
        <v>0</v>
      </c>
      <c r="BF459" s="149">
        <f t="shared" si="1120"/>
        <v>0</v>
      </c>
      <c r="BG459" s="149">
        <f t="shared" si="1120"/>
        <v>0</v>
      </c>
      <c r="BH459" s="149">
        <f t="shared" si="1120"/>
        <v>0</v>
      </c>
      <c r="BI459" s="149">
        <f t="shared" si="1120"/>
        <v>0</v>
      </c>
      <c r="BJ459" s="149">
        <f t="shared" si="1120"/>
        <v>0</v>
      </c>
      <c r="BK459" s="149">
        <f t="shared" si="1120"/>
        <v>0</v>
      </c>
      <c r="BL459" s="149">
        <f t="shared" si="1120"/>
        <v>0</v>
      </c>
      <c r="BM459" s="149">
        <f t="shared" si="1120"/>
        <v>0</v>
      </c>
      <c r="BN459" s="149">
        <f t="shared" si="1120"/>
        <v>0</v>
      </c>
      <c r="BO459" s="149">
        <f t="shared" si="1120"/>
        <v>0</v>
      </c>
      <c r="BP459" s="149">
        <f t="shared" si="1113"/>
        <v>0</v>
      </c>
      <c r="BQ459" s="149">
        <f t="shared" si="1113"/>
        <v>0</v>
      </c>
      <c r="BR459" s="149">
        <f t="shared" si="1113"/>
        <v>0</v>
      </c>
      <c r="BS459" s="149">
        <f t="shared" si="1113"/>
        <v>0</v>
      </c>
      <c r="BT459" s="149">
        <f t="shared" si="1113"/>
        <v>0</v>
      </c>
      <c r="BU459" s="149">
        <f t="shared" si="1113"/>
        <v>0</v>
      </c>
      <c r="BV459" s="149">
        <f t="shared" si="1113"/>
        <v>0</v>
      </c>
      <c r="BW459" s="149">
        <f t="shared" si="1113"/>
        <v>0</v>
      </c>
      <c r="BX459" s="149">
        <f t="shared" si="1113"/>
        <v>0</v>
      </c>
      <c r="BY459" s="149">
        <f t="shared" si="1113"/>
        <v>0</v>
      </c>
      <c r="BZ459" s="149">
        <f t="shared" si="1113"/>
        <v>0</v>
      </c>
      <c r="CA459" s="149">
        <f t="shared" si="1113"/>
        <v>0</v>
      </c>
      <c r="CB459" s="149">
        <f t="shared" si="1113"/>
        <v>0</v>
      </c>
      <c r="CC459" s="149">
        <f t="shared" si="1113"/>
        <v>0</v>
      </c>
      <c r="CD459" s="149">
        <f t="shared" si="1113"/>
        <v>0</v>
      </c>
      <c r="CE459" s="149">
        <f t="shared" si="1114"/>
        <v>0</v>
      </c>
      <c r="CF459" s="149">
        <f t="shared" si="1114"/>
        <v>0</v>
      </c>
      <c r="CG459" s="149">
        <f t="shared" si="1114"/>
        <v>0</v>
      </c>
      <c r="CH459" s="149">
        <f t="shared" si="1114"/>
        <v>0</v>
      </c>
      <c r="CI459" s="149">
        <f t="shared" si="1114"/>
        <v>0</v>
      </c>
      <c r="CJ459" s="149">
        <f t="shared" si="1114"/>
        <v>0</v>
      </c>
      <c r="CK459" s="149">
        <f t="shared" si="1114"/>
        <v>0</v>
      </c>
      <c r="CL459" s="149">
        <f t="shared" si="1114"/>
        <v>0</v>
      </c>
      <c r="CM459" s="149">
        <f t="shared" si="1114"/>
        <v>0</v>
      </c>
      <c r="CN459" s="149">
        <f t="shared" si="1114"/>
        <v>0</v>
      </c>
      <c r="CO459" s="149">
        <f t="shared" si="1114"/>
        <v>0</v>
      </c>
      <c r="CP459" s="149">
        <f t="shared" si="1114"/>
        <v>0</v>
      </c>
      <c r="CQ459" s="149">
        <f t="shared" si="1114"/>
        <v>0</v>
      </c>
      <c r="CR459" s="149">
        <f t="shared" si="1114"/>
        <v>0</v>
      </c>
      <c r="CS459" s="149">
        <f t="shared" si="1114"/>
        <v>0</v>
      </c>
      <c r="CT459" s="149">
        <f t="shared" si="1114"/>
        <v>0</v>
      </c>
      <c r="CU459" s="149">
        <f t="shared" si="1109"/>
        <v>0</v>
      </c>
      <c r="CV459" s="149">
        <f t="shared" si="1109"/>
        <v>0</v>
      </c>
      <c r="CW459" s="149">
        <f t="shared" si="1109"/>
        <v>0</v>
      </c>
      <c r="CX459" s="149">
        <f t="shared" si="1109"/>
        <v>0</v>
      </c>
      <c r="CY459" s="149">
        <f t="shared" si="1109"/>
        <v>0</v>
      </c>
      <c r="CZ459" s="149">
        <f t="shared" si="1109"/>
        <v>0</v>
      </c>
      <c r="DA459" s="149">
        <f t="shared" si="1109"/>
        <v>0</v>
      </c>
      <c r="DB459" s="149">
        <f t="shared" si="1109"/>
        <v>0</v>
      </c>
      <c r="DC459" s="149">
        <f t="shared" si="1109"/>
        <v>0</v>
      </c>
      <c r="DD459" s="149">
        <f t="shared" si="1109"/>
        <v>0</v>
      </c>
      <c r="DE459" s="149">
        <f t="shared" si="1109"/>
        <v>0</v>
      </c>
      <c r="DF459" s="149">
        <f t="shared" si="1109"/>
        <v>0</v>
      </c>
      <c r="DG459" s="149">
        <f t="shared" si="1109"/>
        <v>0</v>
      </c>
      <c r="DH459" s="149">
        <f t="shared" si="1109"/>
        <v>0</v>
      </c>
      <c r="DI459" s="149">
        <f t="shared" si="1109"/>
        <v>0</v>
      </c>
      <c r="DJ459" s="149">
        <f t="shared" si="1109"/>
        <v>0</v>
      </c>
      <c r="DK459" s="149">
        <f t="shared" si="1110"/>
        <v>0</v>
      </c>
      <c r="DL459" s="149">
        <f t="shared" si="1110"/>
        <v>0</v>
      </c>
      <c r="DM459" s="149">
        <f t="shared" si="1110"/>
        <v>0</v>
      </c>
      <c r="DN459" s="149">
        <f t="shared" si="1110"/>
        <v>0</v>
      </c>
      <c r="DO459" s="149">
        <f t="shared" si="1110"/>
        <v>0</v>
      </c>
      <c r="DP459" s="149">
        <f t="shared" si="1110"/>
        <v>0</v>
      </c>
      <c r="DQ459" s="149">
        <f t="shared" si="1110"/>
        <v>0</v>
      </c>
      <c r="DR459" s="149">
        <f t="shared" si="1110"/>
        <v>0</v>
      </c>
      <c r="DS459" s="149">
        <f t="shared" si="1110"/>
        <v>0</v>
      </c>
      <c r="DT459" s="149">
        <f t="shared" si="1110"/>
        <v>0</v>
      </c>
      <c r="DU459" s="149">
        <f t="shared" si="1110"/>
        <v>0</v>
      </c>
      <c r="DV459" s="149">
        <f t="shared" si="1110"/>
        <v>0</v>
      </c>
      <c r="DW459" s="149">
        <f t="shared" si="1110"/>
        <v>0</v>
      </c>
      <c r="DX459" s="149">
        <f t="shared" si="1110"/>
        <v>0</v>
      </c>
      <c r="DY459" s="149">
        <f t="shared" si="1110"/>
        <v>0</v>
      </c>
      <c r="DZ459" s="149">
        <f t="shared" si="1110"/>
        <v>0</v>
      </c>
      <c r="EA459" s="149">
        <f t="shared" si="1115"/>
        <v>0</v>
      </c>
      <c r="EB459" s="149">
        <f t="shared" si="1115"/>
        <v>0</v>
      </c>
      <c r="EC459" s="149">
        <f t="shared" si="1115"/>
        <v>0</v>
      </c>
      <c r="ED459" s="149">
        <f t="shared" si="1115"/>
        <v>0</v>
      </c>
      <c r="EE459" s="149">
        <f t="shared" si="1115"/>
        <v>0</v>
      </c>
      <c r="EF459" s="149">
        <f t="shared" si="1115"/>
        <v>0</v>
      </c>
      <c r="EG459" s="149">
        <f t="shared" si="1115"/>
        <v>0</v>
      </c>
      <c r="EH459" s="149">
        <f t="shared" si="1115"/>
        <v>0</v>
      </c>
      <c r="EI459" s="149">
        <f t="shared" si="1111"/>
        <v>0</v>
      </c>
      <c r="EJ459" s="149">
        <f t="shared" si="1111"/>
        <v>0</v>
      </c>
      <c r="EK459" s="149">
        <f t="shared" si="1111"/>
        <v>0</v>
      </c>
      <c r="EL459" s="149">
        <f t="shared" si="1111"/>
        <v>0</v>
      </c>
      <c r="EM459" s="149">
        <f t="shared" si="1111"/>
        <v>0</v>
      </c>
      <c r="EN459" s="149">
        <f t="shared" si="1111"/>
        <v>0</v>
      </c>
      <c r="EO459" s="149">
        <f t="shared" si="1111"/>
        <v>0</v>
      </c>
      <c r="EP459" s="149">
        <f t="shared" si="1111"/>
        <v>0</v>
      </c>
      <c r="EQ459" s="149">
        <f t="shared" si="1111"/>
        <v>0</v>
      </c>
      <c r="ER459" s="149">
        <f t="shared" si="1108"/>
        <v>0</v>
      </c>
      <c r="ES459" s="149">
        <f t="shared" si="1108"/>
        <v>0</v>
      </c>
      <c r="ET459" s="149">
        <f t="shared" si="1108"/>
        <v>0</v>
      </c>
      <c r="EU459" s="149">
        <f t="shared" si="1108"/>
        <v>0</v>
      </c>
      <c r="EV459" s="149">
        <f t="shared" si="1108"/>
        <v>0</v>
      </c>
      <c r="EW459" s="149">
        <f t="shared" si="1108"/>
        <v>0</v>
      </c>
      <c r="EX459" s="149">
        <f t="shared" si="1108"/>
        <v>0</v>
      </c>
      <c r="EY459" s="149">
        <f t="shared" si="1108"/>
        <v>0</v>
      </c>
      <c r="EZ459" s="149">
        <f t="shared" si="1108"/>
        <v>0</v>
      </c>
      <c r="FA459" s="149">
        <f t="shared" si="1108"/>
        <v>0</v>
      </c>
      <c r="FB459" s="149">
        <f t="shared" si="1108"/>
        <v>0</v>
      </c>
    </row>
    <row r="460" spans="3:158" ht="11.25" hidden="1" customHeight="1" x14ac:dyDescent="0.2">
      <c r="C460" s="148">
        <f t="shared" si="1095"/>
        <v>103</v>
      </c>
      <c r="E460" s="198">
        <f t="shared" si="1096"/>
        <v>46507</v>
      </c>
      <c r="F460" s="151">
        <f t="shared" si="1116"/>
        <v>47087</v>
      </c>
      <c r="G460" s="149">
        <v>0</v>
      </c>
      <c r="H460" s="149">
        <f t="shared" si="1117"/>
        <v>0</v>
      </c>
      <c r="Q460" s="149">
        <f t="shared" si="1118"/>
        <v>0</v>
      </c>
      <c r="T460" s="149">
        <f t="shared" si="1094"/>
        <v>0</v>
      </c>
      <c r="U460" s="149">
        <f t="shared" si="1119"/>
        <v>0</v>
      </c>
      <c r="V460" s="149">
        <f t="shared" si="1119"/>
        <v>0</v>
      </c>
      <c r="W460" s="149">
        <f t="shared" si="1119"/>
        <v>0</v>
      </c>
      <c r="X460" s="149">
        <f t="shared" si="1119"/>
        <v>0</v>
      </c>
      <c r="Y460" s="149">
        <f t="shared" si="1119"/>
        <v>0</v>
      </c>
      <c r="Z460" s="149">
        <f t="shared" si="1119"/>
        <v>0</v>
      </c>
      <c r="AA460" s="149">
        <f t="shared" si="1119"/>
        <v>0</v>
      </c>
      <c r="AB460" s="149">
        <f t="shared" si="1119"/>
        <v>0</v>
      </c>
      <c r="AC460" s="149">
        <f t="shared" si="1119"/>
        <v>0</v>
      </c>
      <c r="AD460" s="149">
        <f t="shared" si="1119"/>
        <v>0</v>
      </c>
      <c r="AE460" s="149">
        <f t="shared" si="1119"/>
        <v>0</v>
      </c>
      <c r="AF460" s="149">
        <f t="shared" si="1119"/>
        <v>0</v>
      </c>
      <c r="AG460" s="149">
        <f t="shared" si="1119"/>
        <v>0</v>
      </c>
      <c r="AH460" s="149">
        <f t="shared" si="1119"/>
        <v>0</v>
      </c>
      <c r="AI460" s="149">
        <f t="shared" si="1119"/>
        <v>0</v>
      </c>
      <c r="AJ460" s="149">
        <f t="shared" si="1119"/>
        <v>0</v>
      </c>
      <c r="AK460" s="149">
        <f t="shared" si="1112"/>
        <v>0</v>
      </c>
      <c r="AL460" s="149">
        <f t="shared" si="1112"/>
        <v>0</v>
      </c>
      <c r="AM460" s="149">
        <f t="shared" si="1112"/>
        <v>0</v>
      </c>
      <c r="AN460" s="149">
        <f t="shared" si="1112"/>
        <v>0</v>
      </c>
      <c r="AO460" s="149">
        <f t="shared" si="1112"/>
        <v>0</v>
      </c>
      <c r="AP460" s="149">
        <f t="shared" si="1112"/>
        <v>0</v>
      </c>
      <c r="AQ460" s="149">
        <f t="shared" si="1112"/>
        <v>0</v>
      </c>
      <c r="AR460" s="149">
        <f t="shared" si="1112"/>
        <v>0</v>
      </c>
      <c r="AS460" s="149">
        <f t="shared" si="1112"/>
        <v>0</v>
      </c>
      <c r="AT460" s="149">
        <f t="shared" si="1112"/>
        <v>0</v>
      </c>
      <c r="AU460" s="149">
        <f t="shared" si="1112"/>
        <v>0</v>
      </c>
      <c r="AV460" s="149">
        <f t="shared" si="1112"/>
        <v>0</v>
      </c>
      <c r="AW460" s="149">
        <f t="shared" si="1112"/>
        <v>0</v>
      </c>
      <c r="AX460" s="149">
        <f t="shared" si="1112"/>
        <v>0</v>
      </c>
      <c r="AY460" s="149">
        <f t="shared" si="1112"/>
        <v>0</v>
      </c>
      <c r="AZ460" s="149">
        <f t="shared" si="1120"/>
        <v>0</v>
      </c>
      <c r="BA460" s="149">
        <f t="shared" si="1120"/>
        <v>0</v>
      </c>
      <c r="BB460" s="149">
        <f t="shared" si="1120"/>
        <v>0</v>
      </c>
      <c r="BC460" s="149">
        <f t="shared" si="1120"/>
        <v>0</v>
      </c>
      <c r="BD460" s="149">
        <f t="shared" si="1120"/>
        <v>0</v>
      </c>
      <c r="BE460" s="149">
        <f t="shared" si="1120"/>
        <v>0</v>
      </c>
      <c r="BF460" s="149">
        <f t="shared" si="1120"/>
        <v>0</v>
      </c>
      <c r="BG460" s="149">
        <f t="shared" si="1120"/>
        <v>0</v>
      </c>
      <c r="BH460" s="149">
        <f t="shared" si="1120"/>
        <v>0</v>
      </c>
      <c r="BI460" s="149">
        <f t="shared" si="1120"/>
        <v>0</v>
      </c>
      <c r="BJ460" s="149">
        <f t="shared" si="1120"/>
        <v>0</v>
      </c>
      <c r="BK460" s="149">
        <f t="shared" si="1120"/>
        <v>0</v>
      </c>
      <c r="BL460" s="149">
        <f t="shared" si="1120"/>
        <v>0</v>
      </c>
      <c r="BM460" s="149">
        <f t="shared" si="1120"/>
        <v>0</v>
      </c>
      <c r="BN460" s="149">
        <f t="shared" si="1120"/>
        <v>0</v>
      </c>
      <c r="BO460" s="149">
        <f t="shared" si="1120"/>
        <v>0</v>
      </c>
      <c r="BP460" s="149">
        <f t="shared" si="1113"/>
        <v>0</v>
      </c>
      <c r="BQ460" s="149">
        <f t="shared" si="1113"/>
        <v>0</v>
      </c>
      <c r="BR460" s="149">
        <f t="shared" si="1113"/>
        <v>0</v>
      </c>
      <c r="BS460" s="149">
        <f t="shared" si="1113"/>
        <v>0</v>
      </c>
      <c r="BT460" s="149">
        <f t="shared" si="1113"/>
        <v>0</v>
      </c>
      <c r="BU460" s="149">
        <f t="shared" si="1113"/>
        <v>0</v>
      </c>
      <c r="BV460" s="149">
        <f t="shared" si="1113"/>
        <v>0</v>
      </c>
      <c r="BW460" s="149">
        <f t="shared" si="1113"/>
        <v>0</v>
      </c>
      <c r="BX460" s="149">
        <f t="shared" si="1113"/>
        <v>0</v>
      </c>
      <c r="BY460" s="149">
        <f t="shared" si="1113"/>
        <v>0</v>
      </c>
      <c r="BZ460" s="149">
        <f t="shared" si="1113"/>
        <v>0</v>
      </c>
      <c r="CA460" s="149">
        <f t="shared" si="1113"/>
        <v>0</v>
      </c>
      <c r="CB460" s="149">
        <f t="shared" si="1113"/>
        <v>0</v>
      </c>
      <c r="CC460" s="149">
        <f t="shared" si="1113"/>
        <v>0</v>
      </c>
      <c r="CD460" s="149">
        <f t="shared" si="1113"/>
        <v>0</v>
      </c>
      <c r="CE460" s="149">
        <f t="shared" si="1114"/>
        <v>0</v>
      </c>
      <c r="CF460" s="149">
        <f t="shared" si="1114"/>
        <v>0</v>
      </c>
      <c r="CG460" s="149">
        <f t="shared" si="1114"/>
        <v>0</v>
      </c>
      <c r="CH460" s="149">
        <f t="shared" si="1114"/>
        <v>0</v>
      </c>
      <c r="CI460" s="149">
        <f t="shared" si="1114"/>
        <v>0</v>
      </c>
      <c r="CJ460" s="149">
        <f t="shared" si="1114"/>
        <v>0</v>
      </c>
      <c r="CK460" s="149">
        <f t="shared" si="1114"/>
        <v>0</v>
      </c>
      <c r="CL460" s="149">
        <f t="shared" si="1114"/>
        <v>0</v>
      </c>
      <c r="CM460" s="149">
        <f t="shared" si="1114"/>
        <v>0</v>
      </c>
      <c r="CN460" s="149">
        <f t="shared" si="1114"/>
        <v>0</v>
      </c>
      <c r="CO460" s="149">
        <f t="shared" si="1114"/>
        <v>0</v>
      </c>
      <c r="CP460" s="149">
        <f t="shared" si="1114"/>
        <v>0</v>
      </c>
      <c r="CQ460" s="149">
        <f t="shared" si="1114"/>
        <v>0</v>
      </c>
      <c r="CR460" s="149">
        <f t="shared" si="1114"/>
        <v>0</v>
      </c>
      <c r="CS460" s="149">
        <f t="shared" si="1114"/>
        <v>0</v>
      </c>
      <c r="CT460" s="149">
        <f t="shared" si="1114"/>
        <v>0</v>
      </c>
      <c r="CU460" s="149">
        <f t="shared" si="1109"/>
        <v>0</v>
      </c>
      <c r="CV460" s="149">
        <f t="shared" si="1109"/>
        <v>0</v>
      </c>
      <c r="CW460" s="149">
        <f t="shared" si="1109"/>
        <v>0</v>
      </c>
      <c r="CX460" s="149">
        <f t="shared" si="1109"/>
        <v>0</v>
      </c>
      <c r="CY460" s="149">
        <f t="shared" si="1109"/>
        <v>0</v>
      </c>
      <c r="CZ460" s="149">
        <f t="shared" si="1109"/>
        <v>0</v>
      </c>
      <c r="DA460" s="149">
        <f t="shared" si="1109"/>
        <v>0</v>
      </c>
      <c r="DB460" s="149">
        <f t="shared" si="1109"/>
        <v>0</v>
      </c>
      <c r="DC460" s="149">
        <f t="shared" si="1109"/>
        <v>0</v>
      </c>
      <c r="DD460" s="149">
        <f t="shared" si="1109"/>
        <v>0</v>
      </c>
      <c r="DE460" s="149">
        <f t="shared" si="1109"/>
        <v>0</v>
      </c>
      <c r="DF460" s="149">
        <f t="shared" si="1109"/>
        <v>0</v>
      </c>
      <c r="DG460" s="149">
        <f t="shared" si="1109"/>
        <v>0</v>
      </c>
      <c r="DH460" s="149">
        <f t="shared" si="1109"/>
        <v>0</v>
      </c>
      <c r="DI460" s="149">
        <f t="shared" si="1109"/>
        <v>0</v>
      </c>
      <c r="DJ460" s="149">
        <f t="shared" si="1109"/>
        <v>0</v>
      </c>
      <c r="DK460" s="149">
        <f t="shared" si="1110"/>
        <v>0</v>
      </c>
      <c r="DL460" s="149">
        <f t="shared" si="1110"/>
        <v>0</v>
      </c>
      <c r="DM460" s="149">
        <f t="shared" si="1110"/>
        <v>0</v>
      </c>
      <c r="DN460" s="149">
        <f t="shared" si="1110"/>
        <v>0</v>
      </c>
      <c r="DO460" s="149">
        <f t="shared" si="1110"/>
        <v>0</v>
      </c>
      <c r="DP460" s="149">
        <f t="shared" si="1110"/>
        <v>0</v>
      </c>
      <c r="DQ460" s="149">
        <f t="shared" si="1110"/>
        <v>0</v>
      </c>
      <c r="DR460" s="149">
        <f t="shared" si="1110"/>
        <v>0</v>
      </c>
      <c r="DS460" s="149">
        <f t="shared" si="1110"/>
        <v>0</v>
      </c>
      <c r="DT460" s="149">
        <f t="shared" si="1110"/>
        <v>0</v>
      </c>
      <c r="DU460" s="149">
        <f t="shared" si="1110"/>
        <v>0</v>
      </c>
      <c r="DV460" s="149">
        <f t="shared" si="1110"/>
        <v>0</v>
      </c>
      <c r="DW460" s="149">
        <f t="shared" si="1110"/>
        <v>0</v>
      </c>
      <c r="DX460" s="149">
        <f t="shared" si="1110"/>
        <v>0</v>
      </c>
      <c r="DY460" s="149">
        <f t="shared" si="1110"/>
        <v>0</v>
      </c>
      <c r="DZ460" s="149">
        <f t="shared" si="1110"/>
        <v>0</v>
      </c>
      <c r="EA460" s="149">
        <f t="shared" si="1115"/>
        <v>0</v>
      </c>
      <c r="EB460" s="149">
        <f t="shared" si="1115"/>
        <v>0</v>
      </c>
      <c r="EC460" s="149">
        <f t="shared" si="1115"/>
        <v>0</v>
      </c>
      <c r="ED460" s="149">
        <f t="shared" si="1115"/>
        <v>0</v>
      </c>
      <c r="EE460" s="149">
        <f t="shared" si="1115"/>
        <v>0</v>
      </c>
      <c r="EF460" s="149">
        <f t="shared" si="1115"/>
        <v>0</v>
      </c>
      <c r="EG460" s="149">
        <f t="shared" si="1115"/>
        <v>0</v>
      </c>
      <c r="EH460" s="149">
        <f t="shared" si="1115"/>
        <v>0</v>
      </c>
      <c r="EI460" s="149">
        <f t="shared" si="1111"/>
        <v>0</v>
      </c>
      <c r="EJ460" s="149">
        <f t="shared" si="1111"/>
        <v>0</v>
      </c>
      <c r="EK460" s="149">
        <f t="shared" si="1111"/>
        <v>0</v>
      </c>
      <c r="EL460" s="149">
        <f t="shared" si="1111"/>
        <v>0</v>
      </c>
      <c r="EM460" s="149">
        <f t="shared" si="1111"/>
        <v>0</v>
      </c>
      <c r="EN460" s="149">
        <f t="shared" si="1111"/>
        <v>0</v>
      </c>
      <c r="EO460" s="149">
        <f t="shared" si="1111"/>
        <v>0</v>
      </c>
      <c r="EP460" s="149">
        <f t="shared" si="1111"/>
        <v>0</v>
      </c>
      <c r="EQ460" s="149">
        <f t="shared" si="1111"/>
        <v>0</v>
      </c>
      <c r="ER460" s="149">
        <f t="shared" si="1108"/>
        <v>0</v>
      </c>
      <c r="ES460" s="149">
        <f t="shared" si="1108"/>
        <v>0</v>
      </c>
      <c r="ET460" s="149">
        <f t="shared" si="1108"/>
        <v>0</v>
      </c>
      <c r="EU460" s="149">
        <f t="shared" si="1108"/>
        <v>0</v>
      </c>
      <c r="EV460" s="149">
        <f t="shared" si="1108"/>
        <v>0</v>
      </c>
      <c r="EW460" s="149">
        <f t="shared" si="1108"/>
        <v>0</v>
      </c>
      <c r="EX460" s="149">
        <f t="shared" si="1108"/>
        <v>0</v>
      </c>
      <c r="EY460" s="149">
        <f t="shared" si="1108"/>
        <v>0</v>
      </c>
      <c r="EZ460" s="149">
        <f t="shared" si="1108"/>
        <v>0</v>
      </c>
      <c r="FA460" s="149">
        <f t="shared" si="1108"/>
        <v>0</v>
      </c>
      <c r="FB460" s="149">
        <f t="shared" si="1108"/>
        <v>0</v>
      </c>
    </row>
    <row r="461" spans="3:158" ht="11.25" hidden="1" customHeight="1" x14ac:dyDescent="0.2">
      <c r="C461" s="148">
        <f t="shared" si="1095"/>
        <v>104</v>
      </c>
      <c r="E461" s="198">
        <f t="shared" si="1096"/>
        <v>46538</v>
      </c>
      <c r="F461" s="151">
        <f t="shared" si="1116"/>
        <v>47118</v>
      </c>
      <c r="G461" s="149">
        <v>0</v>
      </c>
      <c r="H461" s="149">
        <f t="shared" si="1117"/>
        <v>0</v>
      </c>
      <c r="Q461" s="149">
        <f t="shared" si="1118"/>
        <v>0</v>
      </c>
      <c r="T461" s="149">
        <f t="shared" si="1094"/>
        <v>0</v>
      </c>
      <c r="U461" s="149">
        <f t="shared" si="1119"/>
        <v>0</v>
      </c>
      <c r="V461" s="149">
        <f t="shared" si="1119"/>
        <v>0</v>
      </c>
      <c r="W461" s="149">
        <f t="shared" si="1119"/>
        <v>0</v>
      </c>
      <c r="X461" s="149">
        <f t="shared" si="1119"/>
        <v>0</v>
      </c>
      <c r="Y461" s="149">
        <f t="shared" si="1119"/>
        <v>0</v>
      </c>
      <c r="Z461" s="149">
        <f t="shared" si="1119"/>
        <v>0</v>
      </c>
      <c r="AA461" s="149">
        <f t="shared" si="1119"/>
        <v>0</v>
      </c>
      <c r="AB461" s="149">
        <f t="shared" si="1119"/>
        <v>0</v>
      </c>
      <c r="AC461" s="149">
        <f t="shared" si="1119"/>
        <v>0</v>
      </c>
      <c r="AD461" s="149">
        <f t="shared" si="1119"/>
        <v>0</v>
      </c>
      <c r="AE461" s="149">
        <f t="shared" si="1119"/>
        <v>0</v>
      </c>
      <c r="AF461" s="149">
        <f t="shared" si="1119"/>
        <v>0</v>
      </c>
      <c r="AG461" s="149">
        <f t="shared" si="1119"/>
        <v>0</v>
      </c>
      <c r="AH461" s="149">
        <f t="shared" si="1119"/>
        <v>0</v>
      </c>
      <c r="AI461" s="149">
        <f t="shared" si="1119"/>
        <v>0</v>
      </c>
      <c r="AJ461" s="149">
        <f t="shared" si="1119"/>
        <v>0</v>
      </c>
      <c r="AK461" s="149">
        <f t="shared" si="1112"/>
        <v>0</v>
      </c>
      <c r="AL461" s="149">
        <f t="shared" si="1112"/>
        <v>0</v>
      </c>
      <c r="AM461" s="149">
        <f t="shared" si="1112"/>
        <v>0</v>
      </c>
      <c r="AN461" s="149">
        <f t="shared" si="1112"/>
        <v>0</v>
      </c>
      <c r="AO461" s="149">
        <f t="shared" si="1112"/>
        <v>0</v>
      </c>
      <c r="AP461" s="149">
        <f t="shared" si="1112"/>
        <v>0</v>
      </c>
      <c r="AQ461" s="149">
        <f t="shared" si="1112"/>
        <v>0</v>
      </c>
      <c r="AR461" s="149">
        <f t="shared" si="1112"/>
        <v>0</v>
      </c>
      <c r="AS461" s="149">
        <f t="shared" si="1112"/>
        <v>0</v>
      </c>
      <c r="AT461" s="149">
        <f t="shared" si="1112"/>
        <v>0</v>
      </c>
      <c r="AU461" s="149">
        <f t="shared" si="1112"/>
        <v>0</v>
      </c>
      <c r="AV461" s="149">
        <f t="shared" si="1112"/>
        <v>0</v>
      </c>
      <c r="AW461" s="149">
        <f t="shared" si="1112"/>
        <v>0</v>
      </c>
      <c r="AX461" s="149">
        <f t="shared" si="1112"/>
        <v>0</v>
      </c>
      <c r="AY461" s="149">
        <f t="shared" si="1112"/>
        <v>0</v>
      </c>
      <c r="AZ461" s="149">
        <f t="shared" si="1120"/>
        <v>0</v>
      </c>
      <c r="BA461" s="149">
        <f t="shared" si="1120"/>
        <v>0</v>
      </c>
      <c r="BB461" s="149">
        <f t="shared" si="1120"/>
        <v>0</v>
      </c>
      <c r="BC461" s="149">
        <f t="shared" si="1120"/>
        <v>0</v>
      </c>
      <c r="BD461" s="149">
        <f t="shared" si="1120"/>
        <v>0</v>
      </c>
      <c r="BE461" s="149">
        <f t="shared" si="1120"/>
        <v>0</v>
      </c>
      <c r="BF461" s="149">
        <f t="shared" si="1120"/>
        <v>0</v>
      </c>
      <c r="BG461" s="149">
        <f t="shared" si="1120"/>
        <v>0</v>
      </c>
      <c r="BH461" s="149">
        <f t="shared" si="1120"/>
        <v>0</v>
      </c>
      <c r="BI461" s="149">
        <f t="shared" si="1120"/>
        <v>0</v>
      </c>
      <c r="BJ461" s="149">
        <f t="shared" si="1120"/>
        <v>0</v>
      </c>
      <c r="BK461" s="149">
        <f t="shared" si="1120"/>
        <v>0</v>
      </c>
      <c r="BL461" s="149">
        <f t="shared" si="1120"/>
        <v>0</v>
      </c>
      <c r="BM461" s="149">
        <f t="shared" si="1120"/>
        <v>0</v>
      </c>
      <c r="BN461" s="149">
        <f t="shared" si="1120"/>
        <v>0</v>
      </c>
      <c r="BO461" s="149">
        <f t="shared" si="1120"/>
        <v>0</v>
      </c>
      <c r="BP461" s="149">
        <f t="shared" si="1113"/>
        <v>0</v>
      </c>
      <c r="BQ461" s="149">
        <f t="shared" si="1113"/>
        <v>0</v>
      </c>
      <c r="BR461" s="149">
        <f t="shared" si="1113"/>
        <v>0</v>
      </c>
      <c r="BS461" s="149">
        <f t="shared" si="1113"/>
        <v>0</v>
      </c>
      <c r="BT461" s="149">
        <f t="shared" si="1113"/>
        <v>0</v>
      </c>
      <c r="BU461" s="149">
        <f t="shared" si="1113"/>
        <v>0</v>
      </c>
      <c r="BV461" s="149">
        <f t="shared" si="1113"/>
        <v>0</v>
      </c>
      <c r="BW461" s="149">
        <f t="shared" si="1113"/>
        <v>0</v>
      </c>
      <c r="BX461" s="149">
        <f t="shared" si="1113"/>
        <v>0</v>
      </c>
      <c r="BY461" s="149">
        <f t="shared" si="1113"/>
        <v>0</v>
      </c>
      <c r="BZ461" s="149">
        <f t="shared" si="1113"/>
        <v>0</v>
      </c>
      <c r="CA461" s="149">
        <f t="shared" si="1113"/>
        <v>0</v>
      </c>
      <c r="CB461" s="149">
        <f t="shared" si="1113"/>
        <v>0</v>
      </c>
      <c r="CC461" s="149">
        <f t="shared" si="1113"/>
        <v>0</v>
      </c>
      <c r="CD461" s="149">
        <f t="shared" si="1113"/>
        <v>0</v>
      </c>
      <c r="CE461" s="149">
        <f t="shared" si="1114"/>
        <v>0</v>
      </c>
      <c r="CF461" s="149">
        <f t="shared" si="1114"/>
        <v>0</v>
      </c>
      <c r="CG461" s="149">
        <f t="shared" si="1114"/>
        <v>0</v>
      </c>
      <c r="CH461" s="149">
        <f t="shared" si="1114"/>
        <v>0</v>
      </c>
      <c r="CI461" s="149">
        <f t="shared" si="1114"/>
        <v>0</v>
      </c>
      <c r="CJ461" s="149">
        <f t="shared" si="1114"/>
        <v>0</v>
      </c>
      <c r="CK461" s="149">
        <f t="shared" si="1114"/>
        <v>0</v>
      </c>
      <c r="CL461" s="149">
        <f t="shared" si="1114"/>
        <v>0</v>
      </c>
      <c r="CM461" s="149">
        <f t="shared" si="1114"/>
        <v>0</v>
      </c>
      <c r="CN461" s="149">
        <f t="shared" si="1114"/>
        <v>0</v>
      </c>
      <c r="CO461" s="149">
        <f t="shared" si="1114"/>
        <v>0</v>
      </c>
      <c r="CP461" s="149">
        <f t="shared" si="1114"/>
        <v>0</v>
      </c>
      <c r="CQ461" s="149">
        <f t="shared" si="1114"/>
        <v>0</v>
      </c>
      <c r="CR461" s="149">
        <f t="shared" si="1114"/>
        <v>0</v>
      </c>
      <c r="CS461" s="149">
        <f t="shared" si="1114"/>
        <v>0</v>
      </c>
      <c r="CT461" s="149">
        <f t="shared" si="1114"/>
        <v>0</v>
      </c>
      <c r="CU461" s="149">
        <f t="shared" si="1109"/>
        <v>0</v>
      </c>
      <c r="CV461" s="149">
        <f t="shared" si="1109"/>
        <v>0</v>
      </c>
      <c r="CW461" s="149">
        <f t="shared" si="1109"/>
        <v>0</v>
      </c>
      <c r="CX461" s="149">
        <f t="shared" si="1109"/>
        <v>0</v>
      </c>
      <c r="CY461" s="149">
        <f t="shared" si="1109"/>
        <v>0</v>
      </c>
      <c r="CZ461" s="149">
        <f t="shared" si="1109"/>
        <v>0</v>
      </c>
      <c r="DA461" s="149">
        <f t="shared" si="1109"/>
        <v>0</v>
      </c>
      <c r="DB461" s="149">
        <f t="shared" si="1109"/>
        <v>0</v>
      </c>
      <c r="DC461" s="149">
        <f t="shared" si="1109"/>
        <v>0</v>
      </c>
      <c r="DD461" s="149">
        <f t="shared" si="1109"/>
        <v>0</v>
      </c>
      <c r="DE461" s="149">
        <f t="shared" si="1109"/>
        <v>0</v>
      </c>
      <c r="DF461" s="149">
        <f t="shared" si="1109"/>
        <v>0</v>
      </c>
      <c r="DG461" s="149">
        <f t="shared" si="1109"/>
        <v>0</v>
      </c>
      <c r="DH461" s="149">
        <f t="shared" si="1109"/>
        <v>0</v>
      </c>
      <c r="DI461" s="149">
        <f t="shared" si="1109"/>
        <v>0</v>
      </c>
      <c r="DJ461" s="149">
        <f t="shared" si="1109"/>
        <v>0</v>
      </c>
      <c r="DK461" s="149">
        <f t="shared" si="1110"/>
        <v>0</v>
      </c>
      <c r="DL461" s="149">
        <f t="shared" si="1110"/>
        <v>0</v>
      </c>
      <c r="DM461" s="149">
        <f t="shared" si="1110"/>
        <v>0</v>
      </c>
      <c r="DN461" s="149">
        <f t="shared" si="1110"/>
        <v>0</v>
      </c>
      <c r="DO461" s="149">
        <f t="shared" si="1110"/>
        <v>0</v>
      </c>
      <c r="DP461" s="149">
        <f t="shared" si="1110"/>
        <v>0</v>
      </c>
      <c r="DQ461" s="149">
        <f t="shared" si="1110"/>
        <v>0</v>
      </c>
      <c r="DR461" s="149">
        <f t="shared" si="1110"/>
        <v>0</v>
      </c>
      <c r="DS461" s="149">
        <f t="shared" si="1110"/>
        <v>0</v>
      </c>
      <c r="DT461" s="149">
        <f t="shared" si="1110"/>
        <v>0</v>
      </c>
      <c r="DU461" s="149">
        <f t="shared" si="1110"/>
        <v>0</v>
      </c>
      <c r="DV461" s="149">
        <f t="shared" si="1110"/>
        <v>0</v>
      </c>
      <c r="DW461" s="149">
        <f t="shared" si="1110"/>
        <v>0</v>
      </c>
      <c r="DX461" s="149">
        <f t="shared" si="1110"/>
        <v>0</v>
      </c>
      <c r="DY461" s="149">
        <f t="shared" si="1110"/>
        <v>0</v>
      </c>
      <c r="DZ461" s="149">
        <f t="shared" si="1110"/>
        <v>0</v>
      </c>
      <c r="EA461" s="149">
        <f t="shared" si="1115"/>
        <v>0</v>
      </c>
      <c r="EB461" s="149">
        <f t="shared" si="1115"/>
        <v>0</v>
      </c>
      <c r="EC461" s="149">
        <f t="shared" si="1115"/>
        <v>0</v>
      </c>
      <c r="ED461" s="149">
        <f t="shared" si="1115"/>
        <v>0</v>
      </c>
      <c r="EE461" s="149">
        <f t="shared" si="1115"/>
        <v>0</v>
      </c>
      <c r="EF461" s="149">
        <f t="shared" si="1115"/>
        <v>0</v>
      </c>
      <c r="EG461" s="149">
        <f t="shared" si="1115"/>
        <v>0</v>
      </c>
      <c r="EH461" s="149">
        <f t="shared" si="1115"/>
        <v>0</v>
      </c>
      <c r="EI461" s="149">
        <f t="shared" si="1111"/>
        <v>0</v>
      </c>
      <c r="EJ461" s="149">
        <f t="shared" si="1111"/>
        <v>0</v>
      </c>
      <c r="EK461" s="149">
        <f t="shared" si="1111"/>
        <v>0</v>
      </c>
      <c r="EL461" s="149">
        <f t="shared" si="1111"/>
        <v>0</v>
      </c>
      <c r="EM461" s="149">
        <f t="shared" si="1111"/>
        <v>0</v>
      </c>
      <c r="EN461" s="149">
        <f t="shared" si="1111"/>
        <v>0</v>
      </c>
      <c r="EO461" s="149">
        <f t="shared" si="1111"/>
        <v>0</v>
      </c>
      <c r="EP461" s="149">
        <f t="shared" si="1111"/>
        <v>0</v>
      </c>
      <c r="EQ461" s="149">
        <f t="shared" si="1111"/>
        <v>0</v>
      </c>
      <c r="ER461" s="149">
        <f t="shared" si="1108"/>
        <v>0</v>
      </c>
      <c r="ES461" s="149">
        <f t="shared" si="1108"/>
        <v>0</v>
      </c>
      <c r="ET461" s="149">
        <f t="shared" si="1108"/>
        <v>0</v>
      </c>
      <c r="EU461" s="149">
        <f t="shared" si="1108"/>
        <v>0</v>
      </c>
      <c r="EV461" s="149">
        <f t="shared" si="1108"/>
        <v>0</v>
      </c>
      <c r="EW461" s="149">
        <f t="shared" si="1108"/>
        <v>0</v>
      </c>
      <c r="EX461" s="149">
        <f t="shared" si="1108"/>
        <v>0</v>
      </c>
      <c r="EY461" s="149">
        <f t="shared" si="1108"/>
        <v>0</v>
      </c>
      <c r="EZ461" s="149">
        <f t="shared" si="1108"/>
        <v>0</v>
      </c>
      <c r="FA461" s="149">
        <f t="shared" si="1108"/>
        <v>0</v>
      </c>
      <c r="FB461" s="149">
        <f t="shared" si="1108"/>
        <v>0</v>
      </c>
    </row>
    <row r="462" spans="3:158" ht="11.25" hidden="1" customHeight="1" x14ac:dyDescent="0.2">
      <c r="C462" s="148">
        <f t="shared" si="1095"/>
        <v>105</v>
      </c>
      <c r="E462" s="198">
        <f t="shared" si="1096"/>
        <v>46568</v>
      </c>
      <c r="F462" s="151">
        <f t="shared" si="1116"/>
        <v>47149</v>
      </c>
      <c r="G462" s="149">
        <v>0</v>
      </c>
      <c r="H462" s="149">
        <f t="shared" si="1117"/>
        <v>0</v>
      </c>
      <c r="Q462" s="149">
        <f t="shared" si="1118"/>
        <v>0</v>
      </c>
      <c r="T462" s="149">
        <f t="shared" si="1094"/>
        <v>0</v>
      </c>
      <c r="U462" s="149">
        <f t="shared" si="1119"/>
        <v>0</v>
      </c>
      <c r="V462" s="149">
        <f t="shared" si="1119"/>
        <v>0</v>
      </c>
      <c r="W462" s="149">
        <f t="shared" si="1119"/>
        <v>0</v>
      </c>
      <c r="X462" s="149">
        <f t="shared" si="1119"/>
        <v>0</v>
      </c>
      <c r="Y462" s="149">
        <f t="shared" si="1119"/>
        <v>0</v>
      </c>
      <c r="Z462" s="149">
        <f t="shared" si="1119"/>
        <v>0</v>
      </c>
      <c r="AA462" s="149">
        <f t="shared" si="1119"/>
        <v>0</v>
      </c>
      <c r="AB462" s="149">
        <f t="shared" si="1119"/>
        <v>0</v>
      </c>
      <c r="AC462" s="149">
        <f t="shared" si="1119"/>
        <v>0</v>
      </c>
      <c r="AD462" s="149">
        <f t="shared" si="1119"/>
        <v>0</v>
      </c>
      <c r="AE462" s="149">
        <f t="shared" si="1119"/>
        <v>0</v>
      </c>
      <c r="AF462" s="149">
        <f t="shared" si="1119"/>
        <v>0</v>
      </c>
      <c r="AG462" s="149">
        <f t="shared" si="1119"/>
        <v>0</v>
      </c>
      <c r="AH462" s="149">
        <f t="shared" si="1119"/>
        <v>0</v>
      </c>
      <c r="AI462" s="149">
        <f t="shared" si="1119"/>
        <v>0</v>
      </c>
      <c r="AJ462" s="149">
        <f t="shared" si="1119"/>
        <v>0</v>
      </c>
      <c r="AK462" s="149">
        <f t="shared" si="1112"/>
        <v>0</v>
      </c>
      <c r="AL462" s="149">
        <f t="shared" si="1112"/>
        <v>0</v>
      </c>
      <c r="AM462" s="149">
        <f t="shared" si="1112"/>
        <v>0</v>
      </c>
      <c r="AN462" s="149">
        <f t="shared" si="1112"/>
        <v>0</v>
      </c>
      <c r="AO462" s="149">
        <f t="shared" si="1112"/>
        <v>0</v>
      </c>
      <c r="AP462" s="149">
        <f t="shared" si="1112"/>
        <v>0</v>
      </c>
      <c r="AQ462" s="149">
        <f t="shared" si="1112"/>
        <v>0</v>
      </c>
      <c r="AR462" s="149">
        <f t="shared" si="1112"/>
        <v>0</v>
      </c>
      <c r="AS462" s="149">
        <f t="shared" si="1112"/>
        <v>0</v>
      </c>
      <c r="AT462" s="149">
        <f t="shared" si="1112"/>
        <v>0</v>
      </c>
      <c r="AU462" s="149">
        <f t="shared" si="1112"/>
        <v>0</v>
      </c>
      <c r="AV462" s="149">
        <f t="shared" si="1112"/>
        <v>0</v>
      </c>
      <c r="AW462" s="149">
        <f t="shared" si="1112"/>
        <v>0</v>
      </c>
      <c r="AX462" s="149">
        <f t="shared" si="1112"/>
        <v>0</v>
      </c>
      <c r="AY462" s="149">
        <f t="shared" si="1112"/>
        <v>0</v>
      </c>
      <c r="AZ462" s="149">
        <f t="shared" si="1120"/>
        <v>0</v>
      </c>
      <c r="BA462" s="149">
        <f t="shared" si="1120"/>
        <v>0</v>
      </c>
      <c r="BB462" s="149">
        <f t="shared" si="1120"/>
        <v>0</v>
      </c>
      <c r="BC462" s="149">
        <f t="shared" si="1120"/>
        <v>0</v>
      </c>
      <c r="BD462" s="149">
        <f t="shared" si="1120"/>
        <v>0</v>
      </c>
      <c r="BE462" s="149">
        <f t="shared" si="1120"/>
        <v>0</v>
      </c>
      <c r="BF462" s="149">
        <f t="shared" si="1120"/>
        <v>0</v>
      </c>
      <c r="BG462" s="149">
        <f t="shared" si="1120"/>
        <v>0</v>
      </c>
      <c r="BH462" s="149">
        <f t="shared" si="1120"/>
        <v>0</v>
      </c>
      <c r="BI462" s="149">
        <f t="shared" si="1120"/>
        <v>0</v>
      </c>
      <c r="BJ462" s="149">
        <f t="shared" si="1120"/>
        <v>0</v>
      </c>
      <c r="BK462" s="149">
        <f t="shared" si="1120"/>
        <v>0</v>
      </c>
      <c r="BL462" s="149">
        <f t="shared" si="1120"/>
        <v>0</v>
      </c>
      <c r="BM462" s="149">
        <f t="shared" si="1120"/>
        <v>0</v>
      </c>
      <c r="BN462" s="149">
        <f t="shared" si="1120"/>
        <v>0</v>
      </c>
      <c r="BO462" s="149">
        <f t="shared" si="1120"/>
        <v>0</v>
      </c>
      <c r="BP462" s="149">
        <f t="shared" si="1113"/>
        <v>0</v>
      </c>
      <c r="BQ462" s="149">
        <f t="shared" si="1113"/>
        <v>0</v>
      </c>
      <c r="BR462" s="149">
        <f t="shared" si="1113"/>
        <v>0</v>
      </c>
      <c r="BS462" s="149">
        <f t="shared" si="1113"/>
        <v>0</v>
      </c>
      <c r="BT462" s="149">
        <f t="shared" si="1113"/>
        <v>0</v>
      </c>
      <c r="BU462" s="149">
        <f t="shared" si="1113"/>
        <v>0</v>
      </c>
      <c r="BV462" s="149">
        <f t="shared" si="1113"/>
        <v>0</v>
      </c>
      <c r="BW462" s="149">
        <f t="shared" si="1113"/>
        <v>0</v>
      </c>
      <c r="BX462" s="149">
        <f t="shared" si="1113"/>
        <v>0</v>
      </c>
      <c r="BY462" s="149">
        <f t="shared" si="1113"/>
        <v>0</v>
      </c>
      <c r="BZ462" s="149">
        <f t="shared" si="1113"/>
        <v>0</v>
      </c>
      <c r="CA462" s="149">
        <f t="shared" si="1113"/>
        <v>0</v>
      </c>
      <c r="CB462" s="149">
        <f t="shared" si="1113"/>
        <v>0</v>
      </c>
      <c r="CC462" s="149">
        <f t="shared" si="1113"/>
        <v>0</v>
      </c>
      <c r="CD462" s="149">
        <f t="shared" si="1113"/>
        <v>0</v>
      </c>
      <c r="CE462" s="149">
        <f t="shared" si="1114"/>
        <v>0</v>
      </c>
      <c r="CF462" s="149">
        <f t="shared" si="1114"/>
        <v>0</v>
      </c>
      <c r="CG462" s="149">
        <f t="shared" si="1114"/>
        <v>0</v>
      </c>
      <c r="CH462" s="149">
        <f t="shared" si="1114"/>
        <v>0</v>
      </c>
      <c r="CI462" s="149">
        <f t="shared" si="1114"/>
        <v>0</v>
      </c>
      <c r="CJ462" s="149">
        <f t="shared" si="1114"/>
        <v>0</v>
      </c>
      <c r="CK462" s="149">
        <f t="shared" si="1114"/>
        <v>0</v>
      </c>
      <c r="CL462" s="149">
        <f t="shared" si="1114"/>
        <v>0</v>
      </c>
      <c r="CM462" s="149">
        <f t="shared" si="1114"/>
        <v>0</v>
      </c>
      <c r="CN462" s="149">
        <f t="shared" si="1114"/>
        <v>0</v>
      </c>
      <c r="CO462" s="149">
        <f t="shared" si="1114"/>
        <v>0</v>
      </c>
      <c r="CP462" s="149">
        <f t="shared" si="1114"/>
        <v>0</v>
      </c>
      <c r="CQ462" s="149">
        <f t="shared" si="1114"/>
        <v>0</v>
      </c>
      <c r="CR462" s="149">
        <f t="shared" si="1114"/>
        <v>0</v>
      </c>
      <c r="CS462" s="149">
        <f t="shared" si="1114"/>
        <v>0</v>
      </c>
      <c r="CT462" s="149">
        <f t="shared" si="1114"/>
        <v>0</v>
      </c>
      <c r="CU462" s="149">
        <f t="shared" si="1109"/>
        <v>0</v>
      </c>
      <c r="CV462" s="149">
        <f t="shared" si="1109"/>
        <v>0</v>
      </c>
      <c r="CW462" s="149">
        <f t="shared" si="1109"/>
        <v>0</v>
      </c>
      <c r="CX462" s="149">
        <f t="shared" si="1109"/>
        <v>0</v>
      </c>
      <c r="CY462" s="149">
        <f t="shared" si="1109"/>
        <v>0</v>
      </c>
      <c r="CZ462" s="149">
        <f t="shared" si="1109"/>
        <v>0</v>
      </c>
      <c r="DA462" s="149">
        <f t="shared" si="1109"/>
        <v>0</v>
      </c>
      <c r="DB462" s="149">
        <f t="shared" si="1109"/>
        <v>0</v>
      </c>
      <c r="DC462" s="149">
        <f t="shared" si="1109"/>
        <v>0</v>
      </c>
      <c r="DD462" s="149">
        <f t="shared" si="1109"/>
        <v>0</v>
      </c>
      <c r="DE462" s="149">
        <f t="shared" si="1109"/>
        <v>0</v>
      </c>
      <c r="DF462" s="149">
        <f t="shared" si="1109"/>
        <v>0</v>
      </c>
      <c r="DG462" s="149">
        <f t="shared" si="1109"/>
        <v>0</v>
      </c>
      <c r="DH462" s="149">
        <f t="shared" si="1109"/>
        <v>0</v>
      </c>
      <c r="DI462" s="149">
        <f t="shared" si="1109"/>
        <v>0</v>
      </c>
      <c r="DJ462" s="149">
        <f t="shared" si="1109"/>
        <v>0</v>
      </c>
      <c r="DK462" s="149">
        <f t="shared" si="1110"/>
        <v>0</v>
      </c>
      <c r="DL462" s="149">
        <f t="shared" si="1110"/>
        <v>0</v>
      </c>
      <c r="DM462" s="149">
        <f t="shared" si="1110"/>
        <v>0</v>
      </c>
      <c r="DN462" s="149">
        <f t="shared" si="1110"/>
        <v>0</v>
      </c>
      <c r="DO462" s="149">
        <f t="shared" si="1110"/>
        <v>0</v>
      </c>
      <c r="DP462" s="149">
        <f t="shared" si="1110"/>
        <v>0</v>
      </c>
      <c r="DQ462" s="149">
        <f t="shared" si="1110"/>
        <v>0</v>
      </c>
      <c r="DR462" s="149">
        <f t="shared" si="1110"/>
        <v>0</v>
      </c>
      <c r="DS462" s="149">
        <f t="shared" si="1110"/>
        <v>0</v>
      </c>
      <c r="DT462" s="149">
        <f t="shared" si="1110"/>
        <v>0</v>
      </c>
      <c r="DU462" s="149">
        <f t="shared" si="1110"/>
        <v>0</v>
      </c>
      <c r="DV462" s="149">
        <f t="shared" si="1110"/>
        <v>0</v>
      </c>
      <c r="DW462" s="149">
        <f t="shared" si="1110"/>
        <v>0</v>
      </c>
      <c r="DX462" s="149">
        <f t="shared" si="1110"/>
        <v>0</v>
      </c>
      <c r="DY462" s="149">
        <f t="shared" si="1110"/>
        <v>0</v>
      </c>
      <c r="DZ462" s="149">
        <f t="shared" si="1110"/>
        <v>0</v>
      </c>
      <c r="EA462" s="149">
        <f t="shared" si="1115"/>
        <v>0</v>
      </c>
      <c r="EB462" s="149">
        <f t="shared" si="1115"/>
        <v>0</v>
      </c>
      <c r="EC462" s="149">
        <f t="shared" si="1115"/>
        <v>0</v>
      </c>
      <c r="ED462" s="149">
        <f t="shared" si="1115"/>
        <v>0</v>
      </c>
      <c r="EE462" s="149">
        <f t="shared" si="1115"/>
        <v>0</v>
      </c>
      <c r="EF462" s="149">
        <f t="shared" si="1115"/>
        <v>0</v>
      </c>
      <c r="EG462" s="149">
        <f t="shared" si="1115"/>
        <v>0</v>
      </c>
      <c r="EH462" s="149">
        <f t="shared" si="1115"/>
        <v>0</v>
      </c>
      <c r="EI462" s="149">
        <f t="shared" si="1111"/>
        <v>0</v>
      </c>
      <c r="EJ462" s="149">
        <f t="shared" si="1111"/>
        <v>0</v>
      </c>
      <c r="EK462" s="149">
        <f t="shared" si="1111"/>
        <v>0</v>
      </c>
      <c r="EL462" s="149">
        <f t="shared" si="1111"/>
        <v>0</v>
      </c>
      <c r="EM462" s="149">
        <f t="shared" si="1111"/>
        <v>0</v>
      </c>
      <c r="EN462" s="149">
        <f t="shared" si="1111"/>
        <v>0</v>
      </c>
      <c r="EO462" s="149">
        <f t="shared" si="1111"/>
        <v>0</v>
      </c>
      <c r="EP462" s="149">
        <f t="shared" si="1111"/>
        <v>0</v>
      </c>
      <c r="EQ462" s="149">
        <f t="shared" si="1111"/>
        <v>0</v>
      </c>
      <c r="ER462" s="149">
        <f t="shared" si="1108"/>
        <v>0</v>
      </c>
      <c r="ES462" s="149">
        <f t="shared" si="1108"/>
        <v>0</v>
      </c>
      <c r="ET462" s="149">
        <f t="shared" si="1108"/>
        <v>0</v>
      </c>
      <c r="EU462" s="149">
        <f t="shared" si="1108"/>
        <v>0</v>
      </c>
      <c r="EV462" s="149">
        <f t="shared" si="1108"/>
        <v>0</v>
      </c>
      <c r="EW462" s="149">
        <f t="shared" si="1108"/>
        <v>0</v>
      </c>
      <c r="EX462" s="149">
        <f t="shared" si="1108"/>
        <v>0</v>
      </c>
      <c r="EY462" s="149">
        <f t="shared" si="1108"/>
        <v>0</v>
      </c>
      <c r="EZ462" s="149">
        <f t="shared" si="1108"/>
        <v>0</v>
      </c>
      <c r="FA462" s="149">
        <f t="shared" si="1108"/>
        <v>0</v>
      </c>
      <c r="FB462" s="149">
        <f t="shared" si="1108"/>
        <v>0</v>
      </c>
    </row>
    <row r="463" spans="3:158" ht="11.25" hidden="1" customHeight="1" x14ac:dyDescent="0.2">
      <c r="C463" s="148">
        <f t="shared" si="1095"/>
        <v>106</v>
      </c>
      <c r="E463" s="198">
        <f t="shared" si="1096"/>
        <v>46599</v>
      </c>
      <c r="F463" s="151">
        <f t="shared" si="1116"/>
        <v>47177</v>
      </c>
      <c r="G463" s="149">
        <v>0</v>
      </c>
      <c r="H463" s="149">
        <f t="shared" si="1117"/>
        <v>0</v>
      </c>
      <c r="Q463" s="149">
        <f t="shared" si="1118"/>
        <v>0</v>
      </c>
      <c r="T463" s="149">
        <f t="shared" si="1094"/>
        <v>0</v>
      </c>
      <c r="U463" s="149">
        <f t="shared" si="1119"/>
        <v>0</v>
      </c>
      <c r="V463" s="149">
        <f t="shared" si="1119"/>
        <v>0</v>
      </c>
      <c r="W463" s="149">
        <f t="shared" si="1119"/>
        <v>0</v>
      </c>
      <c r="X463" s="149">
        <f t="shared" si="1119"/>
        <v>0</v>
      </c>
      <c r="Y463" s="149">
        <f t="shared" si="1119"/>
        <v>0</v>
      </c>
      <c r="Z463" s="149">
        <f t="shared" si="1119"/>
        <v>0</v>
      </c>
      <c r="AA463" s="149">
        <f t="shared" si="1119"/>
        <v>0</v>
      </c>
      <c r="AB463" s="149">
        <f t="shared" si="1119"/>
        <v>0</v>
      </c>
      <c r="AC463" s="149">
        <f t="shared" si="1119"/>
        <v>0</v>
      </c>
      <c r="AD463" s="149">
        <f t="shared" si="1119"/>
        <v>0</v>
      </c>
      <c r="AE463" s="149">
        <f t="shared" si="1119"/>
        <v>0</v>
      </c>
      <c r="AF463" s="149">
        <f t="shared" si="1119"/>
        <v>0</v>
      </c>
      <c r="AG463" s="149">
        <f t="shared" si="1119"/>
        <v>0</v>
      </c>
      <c r="AH463" s="149">
        <f t="shared" si="1119"/>
        <v>0</v>
      </c>
      <c r="AI463" s="149">
        <f t="shared" si="1119"/>
        <v>0</v>
      </c>
      <c r="AJ463" s="149">
        <f t="shared" si="1119"/>
        <v>0</v>
      </c>
      <c r="AK463" s="149">
        <f t="shared" si="1112"/>
        <v>0</v>
      </c>
      <c r="AL463" s="149">
        <f t="shared" si="1112"/>
        <v>0</v>
      </c>
      <c r="AM463" s="149">
        <f t="shared" si="1112"/>
        <v>0</v>
      </c>
      <c r="AN463" s="149">
        <f t="shared" si="1112"/>
        <v>0</v>
      </c>
      <c r="AO463" s="149">
        <f t="shared" si="1112"/>
        <v>0</v>
      </c>
      <c r="AP463" s="149">
        <f t="shared" si="1112"/>
        <v>0</v>
      </c>
      <c r="AQ463" s="149">
        <f t="shared" si="1112"/>
        <v>0</v>
      </c>
      <c r="AR463" s="149">
        <f t="shared" si="1112"/>
        <v>0</v>
      </c>
      <c r="AS463" s="149">
        <f t="shared" si="1112"/>
        <v>0</v>
      </c>
      <c r="AT463" s="149">
        <f t="shared" si="1112"/>
        <v>0</v>
      </c>
      <c r="AU463" s="149">
        <f t="shared" si="1112"/>
        <v>0</v>
      </c>
      <c r="AV463" s="149">
        <f t="shared" si="1112"/>
        <v>0</v>
      </c>
      <c r="AW463" s="149">
        <f t="shared" si="1112"/>
        <v>0</v>
      </c>
      <c r="AX463" s="149">
        <f t="shared" si="1112"/>
        <v>0</v>
      </c>
      <c r="AY463" s="149">
        <f t="shared" si="1112"/>
        <v>0</v>
      </c>
      <c r="AZ463" s="149">
        <f t="shared" si="1120"/>
        <v>0</v>
      </c>
      <c r="BA463" s="149">
        <f t="shared" si="1120"/>
        <v>0</v>
      </c>
      <c r="BB463" s="149">
        <f t="shared" si="1120"/>
        <v>0</v>
      </c>
      <c r="BC463" s="149">
        <f t="shared" si="1120"/>
        <v>0</v>
      </c>
      <c r="BD463" s="149">
        <f t="shared" si="1120"/>
        <v>0</v>
      </c>
      <c r="BE463" s="149">
        <f t="shared" si="1120"/>
        <v>0</v>
      </c>
      <c r="BF463" s="149">
        <f t="shared" si="1120"/>
        <v>0</v>
      </c>
      <c r="BG463" s="149">
        <f t="shared" si="1120"/>
        <v>0</v>
      </c>
      <c r="BH463" s="149">
        <f t="shared" si="1120"/>
        <v>0</v>
      </c>
      <c r="BI463" s="149">
        <f t="shared" si="1120"/>
        <v>0</v>
      </c>
      <c r="BJ463" s="149">
        <f t="shared" si="1120"/>
        <v>0</v>
      </c>
      <c r="BK463" s="149">
        <f t="shared" si="1120"/>
        <v>0</v>
      </c>
      <c r="BL463" s="149">
        <f t="shared" si="1120"/>
        <v>0</v>
      </c>
      <c r="BM463" s="149">
        <f t="shared" si="1120"/>
        <v>0</v>
      </c>
      <c r="BN463" s="149">
        <f t="shared" si="1120"/>
        <v>0</v>
      </c>
      <c r="BO463" s="149">
        <f t="shared" si="1120"/>
        <v>0</v>
      </c>
      <c r="BP463" s="149">
        <f t="shared" si="1113"/>
        <v>0</v>
      </c>
      <c r="BQ463" s="149">
        <f t="shared" si="1113"/>
        <v>0</v>
      </c>
      <c r="BR463" s="149">
        <f t="shared" si="1113"/>
        <v>0</v>
      </c>
      <c r="BS463" s="149">
        <f t="shared" si="1113"/>
        <v>0</v>
      </c>
      <c r="BT463" s="149">
        <f t="shared" si="1113"/>
        <v>0</v>
      </c>
      <c r="BU463" s="149">
        <f t="shared" si="1113"/>
        <v>0</v>
      </c>
      <c r="BV463" s="149">
        <f t="shared" si="1113"/>
        <v>0</v>
      </c>
      <c r="BW463" s="149">
        <f t="shared" si="1113"/>
        <v>0</v>
      </c>
      <c r="BX463" s="149">
        <f t="shared" si="1113"/>
        <v>0</v>
      </c>
      <c r="BY463" s="149">
        <f t="shared" si="1113"/>
        <v>0</v>
      </c>
      <c r="BZ463" s="149">
        <f t="shared" si="1113"/>
        <v>0</v>
      </c>
      <c r="CA463" s="149">
        <f t="shared" si="1113"/>
        <v>0</v>
      </c>
      <c r="CB463" s="149">
        <f t="shared" si="1113"/>
        <v>0</v>
      </c>
      <c r="CC463" s="149">
        <f t="shared" si="1113"/>
        <v>0</v>
      </c>
      <c r="CD463" s="149">
        <f t="shared" si="1113"/>
        <v>0</v>
      </c>
      <c r="CE463" s="149">
        <f t="shared" si="1114"/>
        <v>0</v>
      </c>
      <c r="CF463" s="149">
        <f t="shared" si="1114"/>
        <v>0</v>
      </c>
      <c r="CG463" s="149">
        <f t="shared" si="1114"/>
        <v>0</v>
      </c>
      <c r="CH463" s="149">
        <f t="shared" si="1114"/>
        <v>0</v>
      </c>
      <c r="CI463" s="149">
        <f t="shared" si="1114"/>
        <v>0</v>
      </c>
      <c r="CJ463" s="149">
        <f t="shared" si="1114"/>
        <v>0</v>
      </c>
      <c r="CK463" s="149">
        <f t="shared" si="1114"/>
        <v>0</v>
      </c>
      <c r="CL463" s="149">
        <f t="shared" si="1114"/>
        <v>0</v>
      </c>
      <c r="CM463" s="149">
        <f t="shared" si="1114"/>
        <v>0</v>
      </c>
      <c r="CN463" s="149">
        <f t="shared" si="1114"/>
        <v>0</v>
      </c>
      <c r="CO463" s="149">
        <f t="shared" si="1114"/>
        <v>0</v>
      </c>
      <c r="CP463" s="149">
        <f t="shared" si="1114"/>
        <v>0</v>
      </c>
      <c r="CQ463" s="149">
        <f t="shared" si="1114"/>
        <v>0</v>
      </c>
      <c r="CR463" s="149">
        <f t="shared" si="1114"/>
        <v>0</v>
      </c>
      <c r="CS463" s="149">
        <f t="shared" si="1114"/>
        <v>0</v>
      </c>
      <c r="CT463" s="149">
        <f t="shared" si="1114"/>
        <v>0</v>
      </c>
      <c r="CU463" s="149">
        <f t="shared" si="1109"/>
        <v>0</v>
      </c>
      <c r="CV463" s="149">
        <f t="shared" si="1109"/>
        <v>0</v>
      </c>
      <c r="CW463" s="149">
        <f t="shared" si="1109"/>
        <v>0</v>
      </c>
      <c r="CX463" s="149">
        <f t="shared" si="1109"/>
        <v>0</v>
      </c>
      <c r="CY463" s="149">
        <f t="shared" si="1109"/>
        <v>0</v>
      </c>
      <c r="CZ463" s="149">
        <f t="shared" si="1109"/>
        <v>0</v>
      </c>
      <c r="DA463" s="149">
        <f t="shared" si="1109"/>
        <v>0</v>
      </c>
      <c r="DB463" s="149">
        <f t="shared" si="1109"/>
        <v>0</v>
      </c>
      <c r="DC463" s="149">
        <f t="shared" si="1109"/>
        <v>0</v>
      </c>
      <c r="DD463" s="149">
        <f t="shared" si="1109"/>
        <v>0</v>
      </c>
      <c r="DE463" s="149">
        <f t="shared" si="1109"/>
        <v>0</v>
      </c>
      <c r="DF463" s="149">
        <f t="shared" si="1109"/>
        <v>0</v>
      </c>
      <c r="DG463" s="149">
        <f t="shared" si="1109"/>
        <v>0</v>
      </c>
      <c r="DH463" s="149">
        <f t="shared" si="1109"/>
        <v>0</v>
      </c>
      <c r="DI463" s="149">
        <f t="shared" si="1109"/>
        <v>0</v>
      </c>
      <c r="DJ463" s="149">
        <f t="shared" si="1109"/>
        <v>0</v>
      </c>
      <c r="DK463" s="149">
        <f t="shared" si="1110"/>
        <v>0</v>
      </c>
      <c r="DL463" s="149">
        <f t="shared" si="1110"/>
        <v>0</v>
      </c>
      <c r="DM463" s="149">
        <f t="shared" si="1110"/>
        <v>0</v>
      </c>
      <c r="DN463" s="149">
        <f t="shared" si="1110"/>
        <v>0</v>
      </c>
      <c r="DO463" s="149">
        <f t="shared" si="1110"/>
        <v>0</v>
      </c>
      <c r="DP463" s="149">
        <f t="shared" si="1110"/>
        <v>0</v>
      </c>
      <c r="DQ463" s="149">
        <f t="shared" si="1110"/>
        <v>0</v>
      </c>
      <c r="DR463" s="149">
        <f t="shared" si="1110"/>
        <v>0</v>
      </c>
      <c r="DS463" s="149">
        <f t="shared" si="1110"/>
        <v>0</v>
      </c>
      <c r="DT463" s="149">
        <f t="shared" si="1110"/>
        <v>0</v>
      </c>
      <c r="DU463" s="149">
        <f t="shared" si="1110"/>
        <v>0</v>
      </c>
      <c r="DV463" s="149">
        <f t="shared" si="1110"/>
        <v>0</v>
      </c>
      <c r="DW463" s="149">
        <f t="shared" si="1110"/>
        <v>0</v>
      </c>
      <c r="DX463" s="149">
        <f t="shared" si="1110"/>
        <v>0</v>
      </c>
      <c r="DY463" s="149">
        <f t="shared" si="1110"/>
        <v>0</v>
      </c>
      <c r="DZ463" s="149">
        <f t="shared" si="1110"/>
        <v>0</v>
      </c>
      <c r="EA463" s="149">
        <f t="shared" si="1115"/>
        <v>0</v>
      </c>
      <c r="EB463" s="149">
        <f t="shared" si="1115"/>
        <v>0</v>
      </c>
      <c r="EC463" s="149">
        <f t="shared" si="1115"/>
        <v>0</v>
      </c>
      <c r="ED463" s="149">
        <f t="shared" si="1115"/>
        <v>0</v>
      </c>
      <c r="EE463" s="149">
        <f t="shared" si="1115"/>
        <v>0</v>
      </c>
      <c r="EF463" s="149">
        <f t="shared" si="1115"/>
        <v>0</v>
      </c>
      <c r="EG463" s="149">
        <f t="shared" si="1115"/>
        <v>0</v>
      </c>
      <c r="EH463" s="149">
        <f t="shared" si="1115"/>
        <v>0</v>
      </c>
      <c r="EI463" s="149">
        <f t="shared" si="1111"/>
        <v>0</v>
      </c>
      <c r="EJ463" s="149">
        <f t="shared" si="1111"/>
        <v>0</v>
      </c>
      <c r="EK463" s="149">
        <f t="shared" si="1111"/>
        <v>0</v>
      </c>
      <c r="EL463" s="149">
        <f t="shared" si="1111"/>
        <v>0</v>
      </c>
      <c r="EM463" s="149">
        <f t="shared" si="1111"/>
        <v>0</v>
      </c>
      <c r="EN463" s="149">
        <f t="shared" si="1111"/>
        <v>0</v>
      </c>
      <c r="EO463" s="149">
        <f t="shared" si="1111"/>
        <v>0</v>
      </c>
      <c r="EP463" s="149">
        <f t="shared" si="1111"/>
        <v>0</v>
      </c>
      <c r="EQ463" s="149">
        <f t="shared" si="1111"/>
        <v>0</v>
      </c>
      <c r="ER463" s="149">
        <f t="shared" si="1108"/>
        <v>0</v>
      </c>
      <c r="ES463" s="149">
        <f t="shared" si="1108"/>
        <v>0</v>
      </c>
      <c r="ET463" s="149">
        <f t="shared" si="1108"/>
        <v>0</v>
      </c>
      <c r="EU463" s="149">
        <f t="shared" si="1108"/>
        <v>0</v>
      </c>
      <c r="EV463" s="149">
        <f t="shared" si="1108"/>
        <v>0</v>
      </c>
      <c r="EW463" s="149">
        <f t="shared" si="1108"/>
        <v>0</v>
      </c>
      <c r="EX463" s="149">
        <f t="shared" si="1108"/>
        <v>0</v>
      </c>
      <c r="EY463" s="149">
        <f t="shared" si="1108"/>
        <v>0</v>
      </c>
      <c r="EZ463" s="149">
        <f t="shared" si="1108"/>
        <v>0</v>
      </c>
      <c r="FA463" s="149">
        <f t="shared" si="1108"/>
        <v>0</v>
      </c>
      <c r="FB463" s="149">
        <f t="shared" si="1108"/>
        <v>0</v>
      </c>
    </row>
    <row r="464" spans="3:158" ht="11.25" hidden="1" customHeight="1" x14ac:dyDescent="0.2">
      <c r="C464" s="148">
        <f t="shared" si="1095"/>
        <v>107</v>
      </c>
      <c r="E464" s="198">
        <f t="shared" si="1096"/>
        <v>46630</v>
      </c>
      <c r="F464" s="151">
        <f t="shared" si="1116"/>
        <v>47208</v>
      </c>
      <c r="G464" s="149">
        <v>0</v>
      </c>
      <c r="H464" s="149">
        <f t="shared" si="1117"/>
        <v>0</v>
      </c>
      <c r="Q464" s="149">
        <f t="shared" si="1118"/>
        <v>0</v>
      </c>
      <c r="T464" s="149">
        <f t="shared" si="1094"/>
        <v>0</v>
      </c>
      <c r="U464" s="149">
        <f t="shared" si="1119"/>
        <v>0</v>
      </c>
      <c r="V464" s="149">
        <f t="shared" si="1119"/>
        <v>0</v>
      </c>
      <c r="W464" s="149">
        <f t="shared" si="1119"/>
        <v>0</v>
      </c>
      <c r="X464" s="149">
        <f t="shared" si="1119"/>
        <v>0</v>
      </c>
      <c r="Y464" s="149">
        <f t="shared" si="1119"/>
        <v>0</v>
      </c>
      <c r="Z464" s="149">
        <f t="shared" si="1119"/>
        <v>0</v>
      </c>
      <c r="AA464" s="149">
        <f t="shared" si="1119"/>
        <v>0</v>
      </c>
      <c r="AB464" s="149">
        <f t="shared" si="1119"/>
        <v>0</v>
      </c>
      <c r="AC464" s="149">
        <f t="shared" si="1119"/>
        <v>0</v>
      </c>
      <c r="AD464" s="149">
        <f t="shared" si="1119"/>
        <v>0</v>
      </c>
      <c r="AE464" s="149">
        <f t="shared" si="1119"/>
        <v>0</v>
      </c>
      <c r="AF464" s="149">
        <f t="shared" si="1119"/>
        <v>0</v>
      </c>
      <c r="AG464" s="149">
        <f t="shared" si="1119"/>
        <v>0</v>
      </c>
      <c r="AH464" s="149">
        <f t="shared" si="1119"/>
        <v>0</v>
      </c>
      <c r="AI464" s="149">
        <f t="shared" si="1119"/>
        <v>0</v>
      </c>
      <c r="AJ464" s="149">
        <f t="shared" si="1119"/>
        <v>0</v>
      </c>
      <c r="AK464" s="149">
        <f t="shared" si="1112"/>
        <v>0</v>
      </c>
      <c r="AL464" s="149">
        <f t="shared" si="1112"/>
        <v>0</v>
      </c>
      <c r="AM464" s="149">
        <f t="shared" si="1112"/>
        <v>0</v>
      </c>
      <c r="AN464" s="149">
        <f t="shared" si="1112"/>
        <v>0</v>
      </c>
      <c r="AO464" s="149">
        <f t="shared" si="1112"/>
        <v>0</v>
      </c>
      <c r="AP464" s="149">
        <f t="shared" si="1112"/>
        <v>0</v>
      </c>
      <c r="AQ464" s="149">
        <f t="shared" si="1112"/>
        <v>0</v>
      </c>
      <c r="AR464" s="149">
        <f t="shared" si="1112"/>
        <v>0</v>
      </c>
      <c r="AS464" s="149">
        <f t="shared" si="1112"/>
        <v>0</v>
      </c>
      <c r="AT464" s="149">
        <f t="shared" si="1112"/>
        <v>0</v>
      </c>
      <c r="AU464" s="149">
        <f t="shared" si="1112"/>
        <v>0</v>
      </c>
      <c r="AV464" s="149">
        <f t="shared" si="1112"/>
        <v>0</v>
      </c>
      <c r="AW464" s="149">
        <f t="shared" si="1112"/>
        <v>0</v>
      </c>
      <c r="AX464" s="149">
        <f t="shared" si="1112"/>
        <v>0</v>
      </c>
      <c r="AY464" s="149">
        <f t="shared" si="1112"/>
        <v>0</v>
      </c>
      <c r="AZ464" s="149">
        <f t="shared" si="1120"/>
        <v>0</v>
      </c>
      <c r="BA464" s="149">
        <f t="shared" si="1120"/>
        <v>0</v>
      </c>
      <c r="BB464" s="149">
        <f t="shared" si="1120"/>
        <v>0</v>
      </c>
      <c r="BC464" s="149">
        <f t="shared" si="1120"/>
        <v>0</v>
      </c>
      <c r="BD464" s="149">
        <f t="shared" si="1120"/>
        <v>0</v>
      </c>
      <c r="BE464" s="149">
        <f t="shared" si="1120"/>
        <v>0</v>
      </c>
      <c r="BF464" s="149">
        <f t="shared" si="1120"/>
        <v>0</v>
      </c>
      <c r="BG464" s="149">
        <f t="shared" si="1120"/>
        <v>0</v>
      </c>
      <c r="BH464" s="149">
        <f t="shared" si="1120"/>
        <v>0</v>
      </c>
      <c r="BI464" s="149">
        <f t="shared" si="1120"/>
        <v>0</v>
      </c>
      <c r="BJ464" s="149">
        <f t="shared" si="1120"/>
        <v>0</v>
      </c>
      <c r="BK464" s="149">
        <f t="shared" si="1120"/>
        <v>0</v>
      </c>
      <c r="BL464" s="149">
        <f t="shared" si="1120"/>
        <v>0</v>
      </c>
      <c r="BM464" s="149">
        <f t="shared" si="1120"/>
        <v>0</v>
      </c>
      <c r="BN464" s="149">
        <f t="shared" si="1120"/>
        <v>0</v>
      </c>
      <c r="BO464" s="149">
        <f t="shared" si="1120"/>
        <v>0</v>
      </c>
      <c r="BP464" s="149">
        <f t="shared" si="1113"/>
        <v>0</v>
      </c>
      <c r="BQ464" s="149">
        <f t="shared" si="1113"/>
        <v>0</v>
      </c>
      <c r="BR464" s="149">
        <f t="shared" si="1113"/>
        <v>0</v>
      </c>
      <c r="BS464" s="149">
        <f t="shared" si="1113"/>
        <v>0</v>
      </c>
      <c r="BT464" s="149">
        <f t="shared" si="1113"/>
        <v>0</v>
      </c>
      <c r="BU464" s="149">
        <f t="shared" si="1113"/>
        <v>0</v>
      </c>
      <c r="BV464" s="149">
        <f t="shared" si="1113"/>
        <v>0</v>
      </c>
      <c r="BW464" s="149">
        <f t="shared" si="1113"/>
        <v>0</v>
      </c>
      <c r="BX464" s="149">
        <f t="shared" si="1113"/>
        <v>0</v>
      </c>
      <c r="BY464" s="149">
        <f t="shared" si="1113"/>
        <v>0</v>
      </c>
      <c r="BZ464" s="149">
        <f t="shared" si="1113"/>
        <v>0</v>
      </c>
      <c r="CA464" s="149">
        <f t="shared" si="1113"/>
        <v>0</v>
      </c>
      <c r="CB464" s="149">
        <f t="shared" si="1113"/>
        <v>0</v>
      </c>
      <c r="CC464" s="149">
        <f t="shared" si="1113"/>
        <v>0</v>
      </c>
      <c r="CD464" s="149">
        <f t="shared" si="1113"/>
        <v>0</v>
      </c>
      <c r="CE464" s="149">
        <f t="shared" si="1114"/>
        <v>0</v>
      </c>
      <c r="CF464" s="149">
        <f t="shared" si="1114"/>
        <v>0</v>
      </c>
      <c r="CG464" s="149">
        <f t="shared" si="1114"/>
        <v>0</v>
      </c>
      <c r="CH464" s="149">
        <f t="shared" si="1114"/>
        <v>0</v>
      </c>
      <c r="CI464" s="149">
        <f t="shared" si="1114"/>
        <v>0</v>
      </c>
      <c r="CJ464" s="149">
        <f t="shared" si="1114"/>
        <v>0</v>
      </c>
      <c r="CK464" s="149">
        <f t="shared" si="1114"/>
        <v>0</v>
      </c>
      <c r="CL464" s="149">
        <f t="shared" si="1114"/>
        <v>0</v>
      </c>
      <c r="CM464" s="149">
        <f t="shared" si="1114"/>
        <v>0</v>
      </c>
      <c r="CN464" s="149">
        <f t="shared" si="1114"/>
        <v>0</v>
      </c>
      <c r="CO464" s="149">
        <f t="shared" si="1114"/>
        <v>0</v>
      </c>
      <c r="CP464" s="149">
        <f t="shared" si="1114"/>
        <v>0</v>
      </c>
      <c r="CQ464" s="149">
        <f t="shared" si="1114"/>
        <v>0</v>
      </c>
      <c r="CR464" s="149">
        <f t="shared" si="1114"/>
        <v>0</v>
      </c>
      <c r="CS464" s="149">
        <f t="shared" si="1114"/>
        <v>0</v>
      </c>
      <c r="CT464" s="149">
        <f t="shared" si="1114"/>
        <v>0</v>
      </c>
      <c r="CU464" s="149">
        <f t="shared" si="1109"/>
        <v>0</v>
      </c>
      <c r="CV464" s="149">
        <f t="shared" si="1109"/>
        <v>0</v>
      </c>
      <c r="CW464" s="149">
        <f t="shared" si="1109"/>
        <v>0</v>
      </c>
      <c r="CX464" s="149">
        <f t="shared" si="1109"/>
        <v>0</v>
      </c>
      <c r="CY464" s="149">
        <f t="shared" si="1109"/>
        <v>0</v>
      </c>
      <c r="CZ464" s="149">
        <f t="shared" si="1109"/>
        <v>0</v>
      </c>
      <c r="DA464" s="149">
        <f t="shared" si="1109"/>
        <v>0</v>
      </c>
      <c r="DB464" s="149">
        <f t="shared" si="1109"/>
        <v>0</v>
      </c>
      <c r="DC464" s="149">
        <f t="shared" si="1109"/>
        <v>0</v>
      </c>
      <c r="DD464" s="149">
        <f t="shared" si="1109"/>
        <v>0</v>
      </c>
      <c r="DE464" s="149">
        <f t="shared" si="1109"/>
        <v>0</v>
      </c>
      <c r="DF464" s="149">
        <f t="shared" si="1109"/>
        <v>0</v>
      </c>
      <c r="DG464" s="149">
        <f t="shared" si="1109"/>
        <v>0</v>
      </c>
      <c r="DH464" s="149">
        <f t="shared" si="1109"/>
        <v>0</v>
      </c>
      <c r="DI464" s="149">
        <f t="shared" si="1109"/>
        <v>0</v>
      </c>
      <c r="DJ464" s="149">
        <f t="shared" si="1109"/>
        <v>0</v>
      </c>
      <c r="DK464" s="149">
        <f t="shared" si="1110"/>
        <v>0</v>
      </c>
      <c r="DL464" s="149">
        <f t="shared" si="1110"/>
        <v>0</v>
      </c>
      <c r="DM464" s="149">
        <f t="shared" si="1110"/>
        <v>0</v>
      </c>
      <c r="DN464" s="149">
        <f t="shared" si="1110"/>
        <v>0</v>
      </c>
      <c r="DO464" s="149">
        <f t="shared" si="1110"/>
        <v>0</v>
      </c>
      <c r="DP464" s="149">
        <f t="shared" si="1110"/>
        <v>0</v>
      </c>
      <c r="DQ464" s="149">
        <f t="shared" si="1110"/>
        <v>0</v>
      </c>
      <c r="DR464" s="149">
        <f t="shared" si="1110"/>
        <v>0</v>
      </c>
      <c r="DS464" s="149">
        <f t="shared" si="1110"/>
        <v>0</v>
      </c>
      <c r="DT464" s="149">
        <f t="shared" si="1110"/>
        <v>0</v>
      </c>
      <c r="DU464" s="149">
        <f t="shared" si="1110"/>
        <v>0</v>
      </c>
      <c r="DV464" s="149">
        <f t="shared" si="1110"/>
        <v>0</v>
      </c>
      <c r="DW464" s="149">
        <f t="shared" si="1110"/>
        <v>0</v>
      </c>
      <c r="DX464" s="149">
        <f t="shared" si="1110"/>
        <v>0</v>
      </c>
      <c r="DY464" s="149">
        <f t="shared" si="1110"/>
        <v>0</v>
      </c>
      <c r="DZ464" s="149">
        <f t="shared" si="1110"/>
        <v>0</v>
      </c>
      <c r="EA464" s="149">
        <f t="shared" si="1115"/>
        <v>0</v>
      </c>
      <c r="EB464" s="149">
        <f t="shared" si="1115"/>
        <v>0</v>
      </c>
      <c r="EC464" s="149">
        <f t="shared" si="1115"/>
        <v>0</v>
      </c>
      <c r="ED464" s="149">
        <f t="shared" si="1115"/>
        <v>0</v>
      </c>
      <c r="EE464" s="149">
        <f t="shared" si="1115"/>
        <v>0</v>
      </c>
      <c r="EF464" s="149">
        <f t="shared" si="1115"/>
        <v>0</v>
      </c>
      <c r="EG464" s="149">
        <f t="shared" si="1115"/>
        <v>0</v>
      </c>
      <c r="EH464" s="149">
        <f t="shared" si="1115"/>
        <v>0</v>
      </c>
      <c r="EI464" s="149">
        <f t="shared" si="1111"/>
        <v>0</v>
      </c>
      <c r="EJ464" s="149">
        <f t="shared" si="1111"/>
        <v>0</v>
      </c>
      <c r="EK464" s="149">
        <f t="shared" si="1111"/>
        <v>0</v>
      </c>
      <c r="EL464" s="149">
        <f t="shared" si="1111"/>
        <v>0</v>
      </c>
      <c r="EM464" s="149">
        <f t="shared" si="1111"/>
        <v>0</v>
      </c>
      <c r="EN464" s="149">
        <f t="shared" si="1111"/>
        <v>0</v>
      </c>
      <c r="EO464" s="149">
        <f t="shared" si="1111"/>
        <v>0</v>
      </c>
      <c r="EP464" s="149">
        <f t="shared" si="1111"/>
        <v>0</v>
      </c>
      <c r="EQ464" s="149">
        <f t="shared" si="1111"/>
        <v>0</v>
      </c>
      <c r="ER464" s="149">
        <f t="shared" si="1108"/>
        <v>0</v>
      </c>
      <c r="ES464" s="149">
        <f t="shared" si="1108"/>
        <v>0</v>
      </c>
      <c r="ET464" s="149">
        <f t="shared" si="1108"/>
        <v>0</v>
      </c>
      <c r="EU464" s="149">
        <f t="shared" si="1108"/>
        <v>0</v>
      </c>
      <c r="EV464" s="149">
        <f t="shared" si="1108"/>
        <v>0</v>
      </c>
      <c r="EW464" s="149">
        <f t="shared" si="1108"/>
        <v>0</v>
      </c>
      <c r="EX464" s="149">
        <f t="shared" si="1108"/>
        <v>0</v>
      </c>
      <c r="EY464" s="149">
        <f t="shared" si="1108"/>
        <v>0</v>
      </c>
      <c r="EZ464" s="149">
        <f t="shared" si="1108"/>
        <v>0</v>
      </c>
      <c r="FA464" s="149">
        <f t="shared" si="1108"/>
        <v>0</v>
      </c>
      <c r="FB464" s="149">
        <f t="shared" si="1108"/>
        <v>0</v>
      </c>
    </row>
    <row r="465" spans="3:158" ht="11.25" hidden="1" customHeight="1" x14ac:dyDescent="0.2">
      <c r="C465" s="148">
        <f t="shared" si="1095"/>
        <v>108</v>
      </c>
      <c r="E465" s="198">
        <f t="shared" si="1096"/>
        <v>46660</v>
      </c>
      <c r="F465" s="151">
        <f t="shared" si="1116"/>
        <v>47238</v>
      </c>
      <c r="G465" s="149">
        <v>451013.4</v>
      </c>
      <c r="H465" s="149">
        <f t="shared" si="1117"/>
        <v>22550.670000000002</v>
      </c>
      <c r="Q465" s="149">
        <f t="shared" si="1118"/>
        <v>0</v>
      </c>
      <c r="T465" s="149">
        <f t="shared" si="1094"/>
        <v>451013.39999999997</v>
      </c>
      <c r="U465" s="149">
        <f t="shared" si="1119"/>
        <v>0</v>
      </c>
      <c r="V465" s="149">
        <f t="shared" si="1119"/>
        <v>0</v>
      </c>
      <c r="W465" s="149">
        <f t="shared" si="1119"/>
        <v>0</v>
      </c>
      <c r="X465" s="149">
        <f t="shared" si="1119"/>
        <v>0</v>
      </c>
      <c r="Y465" s="149">
        <f t="shared" si="1119"/>
        <v>0</v>
      </c>
      <c r="Z465" s="149">
        <f t="shared" si="1119"/>
        <v>0</v>
      </c>
      <c r="AA465" s="149">
        <f t="shared" si="1119"/>
        <v>0</v>
      </c>
      <c r="AB465" s="149">
        <f t="shared" si="1119"/>
        <v>0</v>
      </c>
      <c r="AC465" s="149">
        <f t="shared" si="1119"/>
        <v>0</v>
      </c>
      <c r="AD465" s="149">
        <f t="shared" si="1119"/>
        <v>0</v>
      </c>
      <c r="AE465" s="149">
        <f t="shared" si="1119"/>
        <v>0</v>
      </c>
      <c r="AF465" s="149">
        <f t="shared" si="1119"/>
        <v>0</v>
      </c>
      <c r="AG465" s="149">
        <f t="shared" si="1119"/>
        <v>0</v>
      </c>
      <c r="AH465" s="149">
        <f t="shared" si="1119"/>
        <v>0</v>
      </c>
      <c r="AI465" s="149">
        <f t="shared" si="1119"/>
        <v>0</v>
      </c>
      <c r="AJ465" s="149">
        <f t="shared" si="1119"/>
        <v>0</v>
      </c>
      <c r="AK465" s="149">
        <f t="shared" si="1112"/>
        <v>0</v>
      </c>
      <c r="AL465" s="149">
        <f t="shared" si="1112"/>
        <v>0</v>
      </c>
      <c r="AM465" s="149">
        <f t="shared" si="1112"/>
        <v>0</v>
      </c>
      <c r="AN465" s="149">
        <f t="shared" si="1112"/>
        <v>0</v>
      </c>
      <c r="AO465" s="149">
        <f t="shared" si="1112"/>
        <v>0</v>
      </c>
      <c r="AP465" s="149">
        <f t="shared" si="1112"/>
        <v>0</v>
      </c>
      <c r="AQ465" s="149">
        <f t="shared" si="1112"/>
        <v>0</v>
      </c>
      <c r="AR465" s="149">
        <f t="shared" si="1112"/>
        <v>0</v>
      </c>
      <c r="AS465" s="149">
        <f t="shared" si="1112"/>
        <v>0</v>
      </c>
      <c r="AT465" s="149">
        <f t="shared" si="1112"/>
        <v>0</v>
      </c>
      <c r="AU465" s="149">
        <f t="shared" si="1112"/>
        <v>0</v>
      </c>
      <c r="AV465" s="149">
        <f t="shared" si="1112"/>
        <v>0</v>
      </c>
      <c r="AW465" s="149">
        <f t="shared" si="1112"/>
        <v>0</v>
      </c>
      <c r="AX465" s="149">
        <f t="shared" si="1112"/>
        <v>0</v>
      </c>
      <c r="AY465" s="149">
        <f t="shared" si="1112"/>
        <v>0</v>
      </c>
      <c r="AZ465" s="149">
        <f t="shared" si="1120"/>
        <v>0</v>
      </c>
      <c r="BA465" s="149">
        <f t="shared" si="1120"/>
        <v>0</v>
      </c>
      <c r="BB465" s="149">
        <f t="shared" si="1120"/>
        <v>0</v>
      </c>
      <c r="BC465" s="149">
        <f t="shared" si="1120"/>
        <v>0</v>
      </c>
      <c r="BD465" s="149">
        <f t="shared" si="1120"/>
        <v>0</v>
      </c>
      <c r="BE465" s="149">
        <f t="shared" si="1120"/>
        <v>0</v>
      </c>
      <c r="BF465" s="149">
        <f t="shared" si="1120"/>
        <v>0</v>
      </c>
      <c r="BG465" s="149">
        <f t="shared" si="1120"/>
        <v>0</v>
      </c>
      <c r="BH465" s="149">
        <f t="shared" si="1120"/>
        <v>0</v>
      </c>
      <c r="BI465" s="149">
        <f t="shared" si="1120"/>
        <v>0</v>
      </c>
      <c r="BJ465" s="149">
        <f t="shared" si="1120"/>
        <v>0</v>
      </c>
      <c r="BK465" s="149">
        <f t="shared" si="1120"/>
        <v>0</v>
      </c>
      <c r="BL465" s="149">
        <f t="shared" si="1120"/>
        <v>0</v>
      </c>
      <c r="BM465" s="149">
        <f t="shared" si="1120"/>
        <v>0</v>
      </c>
      <c r="BN465" s="149">
        <f t="shared" si="1120"/>
        <v>0</v>
      </c>
      <c r="BO465" s="149">
        <f t="shared" si="1120"/>
        <v>0</v>
      </c>
      <c r="BP465" s="149">
        <f t="shared" si="1113"/>
        <v>0</v>
      </c>
      <c r="BQ465" s="149">
        <f t="shared" si="1113"/>
        <v>0</v>
      </c>
      <c r="BR465" s="149">
        <f t="shared" si="1113"/>
        <v>0</v>
      </c>
      <c r="BS465" s="149">
        <f t="shared" si="1113"/>
        <v>0</v>
      </c>
      <c r="BT465" s="149">
        <f t="shared" si="1113"/>
        <v>0</v>
      </c>
      <c r="BU465" s="149">
        <f t="shared" si="1113"/>
        <v>0</v>
      </c>
      <c r="BV465" s="149">
        <f t="shared" si="1113"/>
        <v>0</v>
      </c>
      <c r="BW465" s="149">
        <f t="shared" si="1113"/>
        <v>0</v>
      </c>
      <c r="BX465" s="149">
        <f t="shared" si="1113"/>
        <v>0</v>
      </c>
      <c r="BY465" s="149">
        <f t="shared" si="1113"/>
        <v>0</v>
      </c>
      <c r="BZ465" s="149">
        <f t="shared" si="1113"/>
        <v>0</v>
      </c>
      <c r="CA465" s="149">
        <f t="shared" si="1113"/>
        <v>0</v>
      </c>
      <c r="CB465" s="149">
        <f t="shared" si="1113"/>
        <v>0</v>
      </c>
      <c r="CC465" s="149">
        <f t="shared" si="1113"/>
        <v>0</v>
      </c>
      <c r="CD465" s="149">
        <f t="shared" si="1113"/>
        <v>0</v>
      </c>
      <c r="CE465" s="149">
        <f t="shared" si="1114"/>
        <v>0</v>
      </c>
      <c r="CF465" s="149">
        <f t="shared" si="1114"/>
        <v>0</v>
      </c>
      <c r="CG465" s="149">
        <f t="shared" si="1114"/>
        <v>0</v>
      </c>
      <c r="CH465" s="149">
        <f t="shared" si="1114"/>
        <v>0</v>
      </c>
      <c r="CI465" s="149">
        <f t="shared" si="1114"/>
        <v>0</v>
      </c>
      <c r="CJ465" s="149">
        <f t="shared" si="1114"/>
        <v>0</v>
      </c>
      <c r="CK465" s="149">
        <f t="shared" si="1114"/>
        <v>0</v>
      </c>
      <c r="CL465" s="149">
        <f t="shared" si="1114"/>
        <v>0</v>
      </c>
      <c r="CM465" s="149">
        <f t="shared" si="1114"/>
        <v>0</v>
      </c>
      <c r="CN465" s="149">
        <f t="shared" si="1114"/>
        <v>0</v>
      </c>
      <c r="CO465" s="149">
        <f t="shared" si="1114"/>
        <v>0</v>
      </c>
      <c r="CP465" s="149">
        <f t="shared" si="1114"/>
        <v>0</v>
      </c>
      <c r="CQ465" s="149">
        <f t="shared" si="1114"/>
        <v>0</v>
      </c>
      <c r="CR465" s="149">
        <f t="shared" si="1114"/>
        <v>0</v>
      </c>
      <c r="CS465" s="149">
        <f t="shared" si="1114"/>
        <v>0</v>
      </c>
      <c r="CT465" s="149">
        <f t="shared" si="1114"/>
        <v>0</v>
      </c>
      <c r="CU465" s="149">
        <f t="shared" si="1109"/>
        <v>0</v>
      </c>
      <c r="CV465" s="149">
        <f t="shared" si="1109"/>
        <v>0</v>
      </c>
      <c r="CW465" s="149">
        <f t="shared" si="1109"/>
        <v>0</v>
      </c>
      <c r="CX465" s="149">
        <f t="shared" si="1109"/>
        <v>0</v>
      </c>
      <c r="CY465" s="149">
        <f t="shared" si="1109"/>
        <v>0</v>
      </c>
      <c r="CZ465" s="149">
        <f t="shared" si="1109"/>
        <v>0</v>
      </c>
      <c r="DA465" s="149">
        <f t="shared" si="1109"/>
        <v>0</v>
      </c>
      <c r="DB465" s="149">
        <f t="shared" si="1109"/>
        <v>0</v>
      </c>
      <c r="DC465" s="149">
        <f t="shared" si="1109"/>
        <v>0</v>
      </c>
      <c r="DD465" s="149">
        <f t="shared" si="1109"/>
        <v>0</v>
      </c>
      <c r="DE465" s="149">
        <f t="shared" si="1109"/>
        <v>0</v>
      </c>
      <c r="DF465" s="149">
        <f t="shared" si="1109"/>
        <v>0</v>
      </c>
      <c r="DG465" s="149">
        <f t="shared" si="1109"/>
        <v>0</v>
      </c>
      <c r="DH465" s="149">
        <f t="shared" si="1109"/>
        <v>0</v>
      </c>
      <c r="DI465" s="149">
        <f t="shared" si="1109"/>
        <v>0</v>
      </c>
      <c r="DJ465" s="149">
        <f t="shared" si="1109"/>
        <v>0</v>
      </c>
      <c r="DK465" s="149">
        <f t="shared" si="1110"/>
        <v>0</v>
      </c>
      <c r="DL465" s="149">
        <f t="shared" si="1110"/>
        <v>0</v>
      </c>
      <c r="DM465" s="149">
        <f t="shared" si="1110"/>
        <v>0</v>
      </c>
      <c r="DN465" s="149">
        <f t="shared" si="1110"/>
        <v>0</v>
      </c>
      <c r="DO465" s="149">
        <f t="shared" si="1110"/>
        <v>0</v>
      </c>
      <c r="DP465" s="149">
        <f t="shared" si="1110"/>
        <v>0</v>
      </c>
      <c r="DQ465" s="149">
        <f t="shared" si="1110"/>
        <v>0</v>
      </c>
      <c r="DR465" s="149">
        <f t="shared" si="1110"/>
        <v>0</v>
      </c>
      <c r="DS465" s="149">
        <f t="shared" si="1110"/>
        <v>0</v>
      </c>
      <c r="DT465" s="149">
        <f t="shared" si="1110"/>
        <v>0</v>
      </c>
      <c r="DU465" s="149">
        <f t="shared" si="1110"/>
        <v>0</v>
      </c>
      <c r="DV465" s="149">
        <f t="shared" si="1110"/>
        <v>0</v>
      </c>
      <c r="DW465" s="149">
        <f t="shared" si="1110"/>
        <v>0</v>
      </c>
      <c r="DX465" s="149">
        <f t="shared" si="1110"/>
        <v>22550.670000000002</v>
      </c>
      <c r="DY465" s="149">
        <f t="shared" si="1110"/>
        <v>22550.670000000002</v>
      </c>
      <c r="DZ465" s="149">
        <f t="shared" si="1110"/>
        <v>22550.670000000002</v>
      </c>
      <c r="EA465" s="149">
        <f t="shared" si="1115"/>
        <v>22550.670000000002</v>
      </c>
      <c r="EB465" s="149">
        <f t="shared" si="1115"/>
        <v>22550.670000000002</v>
      </c>
      <c r="EC465" s="149">
        <f t="shared" si="1115"/>
        <v>22550.670000000002</v>
      </c>
      <c r="ED465" s="149">
        <f t="shared" si="1115"/>
        <v>22550.670000000002</v>
      </c>
      <c r="EE465" s="149">
        <f t="shared" si="1115"/>
        <v>22550.670000000002</v>
      </c>
      <c r="EF465" s="149">
        <f t="shared" si="1115"/>
        <v>22550.670000000002</v>
      </c>
      <c r="EG465" s="149">
        <f t="shared" si="1115"/>
        <v>22550.670000000002</v>
      </c>
      <c r="EH465" s="149">
        <f t="shared" si="1115"/>
        <v>22550.670000000002</v>
      </c>
      <c r="EI465" s="149">
        <f t="shared" si="1111"/>
        <v>22550.670000000002</v>
      </c>
      <c r="EJ465" s="149">
        <f t="shared" si="1111"/>
        <v>22550.670000000002</v>
      </c>
      <c r="EK465" s="149">
        <f t="shared" si="1111"/>
        <v>22550.670000000002</v>
      </c>
      <c r="EL465" s="149">
        <f t="shared" si="1111"/>
        <v>22550.670000000002</v>
      </c>
      <c r="EM465" s="149">
        <f t="shared" si="1111"/>
        <v>22550.670000000002</v>
      </c>
      <c r="EN465" s="149">
        <f t="shared" si="1111"/>
        <v>22550.670000000002</v>
      </c>
      <c r="EO465" s="149">
        <f t="shared" si="1111"/>
        <v>22550.670000000002</v>
      </c>
      <c r="EP465" s="149">
        <f t="shared" si="1111"/>
        <v>22550.670000000002</v>
      </c>
      <c r="EQ465" s="149">
        <f t="shared" si="1111"/>
        <v>22550.670000000002</v>
      </c>
      <c r="ER465" s="149">
        <f t="shared" si="1108"/>
        <v>0</v>
      </c>
      <c r="ES465" s="149">
        <f t="shared" si="1108"/>
        <v>0</v>
      </c>
      <c r="ET465" s="149">
        <f t="shared" si="1108"/>
        <v>0</v>
      </c>
      <c r="EU465" s="149">
        <f t="shared" si="1108"/>
        <v>0</v>
      </c>
      <c r="EV465" s="149">
        <f t="shared" si="1108"/>
        <v>0</v>
      </c>
      <c r="EW465" s="149">
        <f t="shared" si="1108"/>
        <v>0</v>
      </c>
      <c r="EX465" s="149">
        <f t="shared" si="1108"/>
        <v>0</v>
      </c>
      <c r="EY465" s="149">
        <f t="shared" si="1108"/>
        <v>0</v>
      </c>
      <c r="EZ465" s="149">
        <f t="shared" si="1108"/>
        <v>0</v>
      </c>
      <c r="FA465" s="149">
        <f t="shared" si="1108"/>
        <v>0</v>
      </c>
      <c r="FB465" s="149">
        <f t="shared" si="1108"/>
        <v>0</v>
      </c>
    </row>
    <row r="466" spans="3:158" ht="11.25" hidden="1" customHeight="1" x14ac:dyDescent="0.2">
      <c r="C466" s="148">
        <f t="shared" si="1095"/>
        <v>109</v>
      </c>
      <c r="E466" s="198">
        <f t="shared" si="1096"/>
        <v>46691</v>
      </c>
      <c r="F466" s="151">
        <f t="shared" si="1116"/>
        <v>47269</v>
      </c>
      <c r="G466" s="149">
        <v>0</v>
      </c>
      <c r="H466" s="149">
        <f t="shared" si="1117"/>
        <v>0</v>
      </c>
      <c r="Q466" s="149">
        <f t="shared" si="1118"/>
        <v>0</v>
      </c>
      <c r="T466" s="149">
        <f t="shared" si="1094"/>
        <v>0</v>
      </c>
      <c r="U466" s="149">
        <f t="shared" si="1119"/>
        <v>0</v>
      </c>
      <c r="V466" s="149">
        <f t="shared" si="1119"/>
        <v>0</v>
      </c>
      <c r="W466" s="149">
        <f t="shared" si="1119"/>
        <v>0</v>
      </c>
      <c r="X466" s="149">
        <f t="shared" si="1119"/>
        <v>0</v>
      </c>
      <c r="Y466" s="149">
        <f t="shared" si="1119"/>
        <v>0</v>
      </c>
      <c r="Z466" s="149">
        <f t="shared" si="1119"/>
        <v>0</v>
      </c>
      <c r="AA466" s="149">
        <f t="shared" si="1119"/>
        <v>0</v>
      </c>
      <c r="AB466" s="149">
        <f t="shared" si="1119"/>
        <v>0</v>
      </c>
      <c r="AC466" s="149">
        <f t="shared" si="1119"/>
        <v>0</v>
      </c>
      <c r="AD466" s="149">
        <f t="shared" si="1119"/>
        <v>0</v>
      </c>
      <c r="AE466" s="149">
        <f t="shared" si="1119"/>
        <v>0</v>
      </c>
      <c r="AF466" s="149">
        <f t="shared" si="1119"/>
        <v>0</v>
      </c>
      <c r="AG466" s="149">
        <f t="shared" si="1119"/>
        <v>0</v>
      </c>
      <c r="AH466" s="149">
        <f t="shared" si="1119"/>
        <v>0</v>
      </c>
      <c r="AI466" s="149">
        <f t="shared" si="1119"/>
        <v>0</v>
      </c>
      <c r="AJ466" s="149">
        <f t="shared" si="1119"/>
        <v>0</v>
      </c>
      <c r="AK466" s="149">
        <f t="shared" si="1112"/>
        <v>0</v>
      </c>
      <c r="AL466" s="149">
        <f t="shared" si="1112"/>
        <v>0</v>
      </c>
      <c r="AM466" s="149">
        <f t="shared" si="1112"/>
        <v>0</v>
      </c>
      <c r="AN466" s="149">
        <f t="shared" si="1112"/>
        <v>0</v>
      </c>
      <c r="AO466" s="149">
        <f t="shared" si="1112"/>
        <v>0</v>
      </c>
      <c r="AP466" s="149">
        <f t="shared" si="1112"/>
        <v>0</v>
      </c>
      <c r="AQ466" s="149">
        <f t="shared" si="1112"/>
        <v>0</v>
      </c>
      <c r="AR466" s="149">
        <f t="shared" si="1112"/>
        <v>0</v>
      </c>
      <c r="AS466" s="149">
        <f t="shared" si="1112"/>
        <v>0</v>
      </c>
      <c r="AT466" s="149">
        <f t="shared" si="1112"/>
        <v>0</v>
      </c>
      <c r="AU466" s="149">
        <f t="shared" si="1112"/>
        <v>0</v>
      </c>
      <c r="AV466" s="149">
        <f t="shared" si="1112"/>
        <v>0</v>
      </c>
      <c r="AW466" s="149">
        <f t="shared" si="1112"/>
        <v>0</v>
      </c>
      <c r="AX466" s="149">
        <f t="shared" si="1112"/>
        <v>0</v>
      </c>
      <c r="AY466" s="149">
        <f t="shared" si="1112"/>
        <v>0</v>
      </c>
      <c r="AZ466" s="149">
        <f t="shared" si="1120"/>
        <v>0</v>
      </c>
      <c r="BA466" s="149">
        <f t="shared" si="1120"/>
        <v>0</v>
      </c>
      <c r="BB466" s="149">
        <f t="shared" si="1120"/>
        <v>0</v>
      </c>
      <c r="BC466" s="149">
        <f t="shared" si="1120"/>
        <v>0</v>
      </c>
      <c r="BD466" s="149">
        <f t="shared" si="1120"/>
        <v>0</v>
      </c>
      <c r="BE466" s="149">
        <f t="shared" si="1120"/>
        <v>0</v>
      </c>
      <c r="BF466" s="149">
        <f t="shared" si="1120"/>
        <v>0</v>
      </c>
      <c r="BG466" s="149">
        <f t="shared" si="1120"/>
        <v>0</v>
      </c>
      <c r="BH466" s="149">
        <f t="shared" si="1120"/>
        <v>0</v>
      </c>
      <c r="BI466" s="149">
        <f t="shared" si="1120"/>
        <v>0</v>
      </c>
      <c r="BJ466" s="149">
        <f t="shared" si="1120"/>
        <v>0</v>
      </c>
      <c r="BK466" s="149">
        <f t="shared" si="1120"/>
        <v>0</v>
      </c>
      <c r="BL466" s="149">
        <f t="shared" si="1120"/>
        <v>0</v>
      </c>
      <c r="BM466" s="149">
        <f t="shared" si="1120"/>
        <v>0</v>
      </c>
      <c r="BN466" s="149">
        <f t="shared" si="1120"/>
        <v>0</v>
      </c>
      <c r="BO466" s="149">
        <f t="shared" si="1120"/>
        <v>0</v>
      </c>
      <c r="BP466" s="149">
        <f t="shared" si="1113"/>
        <v>0</v>
      </c>
      <c r="BQ466" s="149">
        <f t="shared" si="1113"/>
        <v>0</v>
      </c>
      <c r="BR466" s="149">
        <f t="shared" si="1113"/>
        <v>0</v>
      </c>
      <c r="BS466" s="149">
        <f t="shared" si="1113"/>
        <v>0</v>
      </c>
      <c r="BT466" s="149">
        <f t="shared" si="1113"/>
        <v>0</v>
      </c>
      <c r="BU466" s="149">
        <f t="shared" si="1113"/>
        <v>0</v>
      </c>
      <c r="BV466" s="149">
        <f t="shared" si="1113"/>
        <v>0</v>
      </c>
      <c r="BW466" s="149">
        <f t="shared" si="1113"/>
        <v>0</v>
      </c>
      <c r="BX466" s="149">
        <f t="shared" si="1113"/>
        <v>0</v>
      </c>
      <c r="BY466" s="149">
        <f t="shared" si="1113"/>
        <v>0</v>
      </c>
      <c r="BZ466" s="149">
        <f t="shared" si="1113"/>
        <v>0</v>
      </c>
      <c r="CA466" s="149">
        <f t="shared" si="1113"/>
        <v>0</v>
      </c>
      <c r="CB466" s="149">
        <f t="shared" si="1113"/>
        <v>0</v>
      </c>
      <c r="CC466" s="149">
        <f t="shared" si="1113"/>
        <v>0</v>
      </c>
      <c r="CD466" s="149">
        <f t="shared" si="1113"/>
        <v>0</v>
      </c>
      <c r="CE466" s="149">
        <f t="shared" si="1114"/>
        <v>0</v>
      </c>
      <c r="CF466" s="149">
        <f t="shared" si="1114"/>
        <v>0</v>
      </c>
      <c r="CG466" s="149">
        <f t="shared" si="1114"/>
        <v>0</v>
      </c>
      <c r="CH466" s="149">
        <f t="shared" si="1114"/>
        <v>0</v>
      </c>
      <c r="CI466" s="149">
        <f t="shared" si="1114"/>
        <v>0</v>
      </c>
      <c r="CJ466" s="149">
        <f t="shared" si="1114"/>
        <v>0</v>
      </c>
      <c r="CK466" s="149">
        <f t="shared" si="1114"/>
        <v>0</v>
      </c>
      <c r="CL466" s="149">
        <f t="shared" si="1114"/>
        <v>0</v>
      </c>
      <c r="CM466" s="149">
        <f t="shared" si="1114"/>
        <v>0</v>
      </c>
      <c r="CN466" s="149">
        <f t="shared" si="1114"/>
        <v>0</v>
      </c>
      <c r="CO466" s="149">
        <f t="shared" si="1114"/>
        <v>0</v>
      </c>
      <c r="CP466" s="149">
        <f t="shared" si="1114"/>
        <v>0</v>
      </c>
      <c r="CQ466" s="149">
        <f t="shared" si="1114"/>
        <v>0</v>
      </c>
      <c r="CR466" s="149">
        <f t="shared" si="1114"/>
        <v>0</v>
      </c>
      <c r="CS466" s="149">
        <f t="shared" si="1114"/>
        <v>0</v>
      </c>
      <c r="CT466" s="149">
        <f t="shared" si="1114"/>
        <v>0</v>
      </c>
      <c r="CU466" s="149">
        <f t="shared" si="1109"/>
        <v>0</v>
      </c>
      <c r="CV466" s="149">
        <f t="shared" si="1109"/>
        <v>0</v>
      </c>
      <c r="CW466" s="149">
        <f t="shared" si="1109"/>
        <v>0</v>
      </c>
      <c r="CX466" s="149">
        <f t="shared" si="1109"/>
        <v>0</v>
      </c>
      <c r="CY466" s="149">
        <f t="shared" si="1109"/>
        <v>0</v>
      </c>
      <c r="CZ466" s="149">
        <f t="shared" si="1109"/>
        <v>0</v>
      </c>
      <c r="DA466" s="149">
        <f t="shared" si="1109"/>
        <v>0</v>
      </c>
      <c r="DB466" s="149">
        <f t="shared" si="1109"/>
        <v>0</v>
      </c>
      <c r="DC466" s="149">
        <f t="shared" si="1109"/>
        <v>0</v>
      </c>
      <c r="DD466" s="149">
        <f t="shared" si="1109"/>
        <v>0</v>
      </c>
      <c r="DE466" s="149">
        <f t="shared" si="1109"/>
        <v>0</v>
      </c>
      <c r="DF466" s="149">
        <f t="shared" si="1109"/>
        <v>0</v>
      </c>
      <c r="DG466" s="149">
        <f t="shared" si="1109"/>
        <v>0</v>
      </c>
      <c r="DH466" s="149">
        <f t="shared" si="1109"/>
        <v>0</v>
      </c>
      <c r="DI466" s="149">
        <f t="shared" si="1109"/>
        <v>0</v>
      </c>
      <c r="DJ466" s="149">
        <f t="shared" si="1109"/>
        <v>0</v>
      </c>
      <c r="DK466" s="149">
        <f t="shared" si="1110"/>
        <v>0</v>
      </c>
      <c r="DL466" s="149">
        <f t="shared" si="1110"/>
        <v>0</v>
      </c>
      <c r="DM466" s="149">
        <f t="shared" si="1110"/>
        <v>0</v>
      </c>
      <c r="DN466" s="149">
        <f t="shared" si="1110"/>
        <v>0</v>
      </c>
      <c r="DO466" s="149">
        <f t="shared" si="1110"/>
        <v>0</v>
      </c>
      <c r="DP466" s="149">
        <f t="shared" si="1110"/>
        <v>0</v>
      </c>
      <c r="DQ466" s="149">
        <f t="shared" si="1110"/>
        <v>0</v>
      </c>
      <c r="DR466" s="149">
        <f t="shared" si="1110"/>
        <v>0</v>
      </c>
      <c r="DS466" s="149">
        <f t="shared" si="1110"/>
        <v>0</v>
      </c>
      <c r="DT466" s="149">
        <f t="shared" si="1110"/>
        <v>0</v>
      </c>
      <c r="DU466" s="149">
        <f t="shared" si="1110"/>
        <v>0</v>
      </c>
      <c r="DV466" s="149">
        <f t="shared" si="1110"/>
        <v>0</v>
      </c>
      <c r="DW466" s="149">
        <f t="shared" si="1110"/>
        <v>0</v>
      </c>
      <c r="DX466" s="149">
        <f t="shared" si="1110"/>
        <v>0</v>
      </c>
      <c r="DY466" s="149">
        <f t="shared" si="1110"/>
        <v>0</v>
      </c>
      <c r="DZ466" s="149">
        <f t="shared" si="1110"/>
        <v>0</v>
      </c>
      <c r="EA466" s="149">
        <f t="shared" si="1115"/>
        <v>0</v>
      </c>
      <c r="EB466" s="149">
        <f t="shared" si="1115"/>
        <v>0</v>
      </c>
      <c r="EC466" s="149">
        <f t="shared" si="1115"/>
        <v>0</v>
      </c>
      <c r="ED466" s="149">
        <f t="shared" si="1115"/>
        <v>0</v>
      </c>
      <c r="EE466" s="149">
        <f t="shared" si="1115"/>
        <v>0</v>
      </c>
      <c r="EF466" s="149">
        <f t="shared" si="1115"/>
        <v>0</v>
      </c>
      <c r="EG466" s="149">
        <f t="shared" si="1115"/>
        <v>0</v>
      </c>
      <c r="EH466" s="149">
        <f t="shared" si="1115"/>
        <v>0</v>
      </c>
      <c r="EI466" s="149">
        <f t="shared" si="1111"/>
        <v>0</v>
      </c>
      <c r="EJ466" s="149">
        <f t="shared" si="1111"/>
        <v>0</v>
      </c>
      <c r="EK466" s="149">
        <f t="shared" si="1111"/>
        <v>0</v>
      </c>
      <c r="EL466" s="149">
        <f t="shared" si="1111"/>
        <v>0</v>
      </c>
      <c r="EM466" s="149">
        <f t="shared" si="1111"/>
        <v>0</v>
      </c>
      <c r="EN466" s="149">
        <f t="shared" si="1111"/>
        <v>0</v>
      </c>
      <c r="EO466" s="149">
        <f t="shared" si="1111"/>
        <v>0</v>
      </c>
      <c r="EP466" s="149">
        <f t="shared" si="1111"/>
        <v>0</v>
      </c>
      <c r="EQ466" s="149">
        <f t="shared" si="1111"/>
        <v>0</v>
      </c>
      <c r="ER466" s="149">
        <f t="shared" si="1108"/>
        <v>0</v>
      </c>
      <c r="ES466" s="149">
        <f t="shared" si="1108"/>
        <v>0</v>
      </c>
      <c r="ET466" s="149">
        <f t="shared" si="1108"/>
        <v>0</v>
      </c>
      <c r="EU466" s="149">
        <f t="shared" si="1108"/>
        <v>0</v>
      </c>
      <c r="EV466" s="149">
        <f t="shared" si="1108"/>
        <v>0</v>
      </c>
      <c r="EW466" s="149">
        <f t="shared" ref="EW466:FB466" si="1121">AND(EW$14&gt;=$E466,EW$14&lt;=$F466)*$H466</f>
        <v>0</v>
      </c>
      <c r="EX466" s="149">
        <f t="shared" si="1121"/>
        <v>0</v>
      </c>
      <c r="EY466" s="149">
        <f t="shared" si="1121"/>
        <v>0</v>
      </c>
      <c r="EZ466" s="149">
        <f t="shared" si="1121"/>
        <v>0</v>
      </c>
      <c r="FA466" s="149">
        <f t="shared" si="1121"/>
        <v>0</v>
      </c>
      <c r="FB466" s="149">
        <f t="shared" si="1121"/>
        <v>0</v>
      </c>
    </row>
    <row r="467" spans="3:158" ht="11.25" hidden="1" customHeight="1" x14ac:dyDescent="0.2">
      <c r="C467" s="148">
        <f t="shared" si="1095"/>
        <v>110</v>
      </c>
      <c r="E467" s="198">
        <f t="shared" si="1096"/>
        <v>46721</v>
      </c>
      <c r="F467" s="151">
        <f t="shared" si="1116"/>
        <v>47299</v>
      </c>
      <c r="G467" s="149">
        <v>0</v>
      </c>
      <c r="H467" s="149">
        <f t="shared" si="1117"/>
        <v>0</v>
      </c>
      <c r="Q467" s="149">
        <f t="shared" si="1118"/>
        <v>0</v>
      </c>
      <c r="T467" s="149">
        <f t="shared" si="1094"/>
        <v>0</v>
      </c>
      <c r="U467" s="149">
        <f t="shared" si="1119"/>
        <v>0</v>
      </c>
      <c r="V467" s="149">
        <f t="shared" si="1119"/>
        <v>0</v>
      </c>
      <c r="W467" s="149">
        <f t="shared" si="1119"/>
        <v>0</v>
      </c>
      <c r="X467" s="149">
        <f t="shared" si="1119"/>
        <v>0</v>
      </c>
      <c r="Y467" s="149">
        <f t="shared" si="1119"/>
        <v>0</v>
      </c>
      <c r="Z467" s="149">
        <f t="shared" si="1119"/>
        <v>0</v>
      </c>
      <c r="AA467" s="149">
        <f t="shared" si="1119"/>
        <v>0</v>
      </c>
      <c r="AB467" s="149">
        <f t="shared" si="1119"/>
        <v>0</v>
      </c>
      <c r="AC467" s="149">
        <f t="shared" si="1119"/>
        <v>0</v>
      </c>
      <c r="AD467" s="149">
        <f t="shared" si="1119"/>
        <v>0</v>
      </c>
      <c r="AE467" s="149">
        <f t="shared" si="1119"/>
        <v>0</v>
      </c>
      <c r="AF467" s="149">
        <f t="shared" si="1119"/>
        <v>0</v>
      </c>
      <c r="AG467" s="149">
        <f t="shared" si="1119"/>
        <v>0</v>
      </c>
      <c r="AH467" s="149">
        <f t="shared" si="1119"/>
        <v>0</v>
      </c>
      <c r="AI467" s="149">
        <f t="shared" si="1119"/>
        <v>0</v>
      </c>
      <c r="AJ467" s="149">
        <f t="shared" si="1119"/>
        <v>0</v>
      </c>
      <c r="AK467" s="149">
        <f t="shared" si="1112"/>
        <v>0</v>
      </c>
      <c r="AL467" s="149">
        <f t="shared" si="1112"/>
        <v>0</v>
      </c>
      <c r="AM467" s="149">
        <f t="shared" si="1112"/>
        <v>0</v>
      </c>
      <c r="AN467" s="149">
        <f t="shared" si="1112"/>
        <v>0</v>
      </c>
      <c r="AO467" s="149">
        <f t="shared" si="1112"/>
        <v>0</v>
      </c>
      <c r="AP467" s="149">
        <f t="shared" si="1112"/>
        <v>0</v>
      </c>
      <c r="AQ467" s="149">
        <f t="shared" si="1112"/>
        <v>0</v>
      </c>
      <c r="AR467" s="149">
        <f t="shared" si="1112"/>
        <v>0</v>
      </c>
      <c r="AS467" s="149">
        <f t="shared" si="1112"/>
        <v>0</v>
      </c>
      <c r="AT467" s="149">
        <f t="shared" si="1112"/>
        <v>0</v>
      </c>
      <c r="AU467" s="149">
        <f t="shared" si="1112"/>
        <v>0</v>
      </c>
      <c r="AV467" s="149">
        <f t="shared" si="1112"/>
        <v>0</v>
      </c>
      <c r="AW467" s="149">
        <f t="shared" si="1112"/>
        <v>0</v>
      </c>
      <c r="AX467" s="149">
        <f t="shared" si="1112"/>
        <v>0</v>
      </c>
      <c r="AY467" s="149">
        <f t="shared" si="1112"/>
        <v>0</v>
      </c>
      <c r="AZ467" s="149">
        <f t="shared" si="1120"/>
        <v>0</v>
      </c>
      <c r="BA467" s="149">
        <f t="shared" si="1120"/>
        <v>0</v>
      </c>
      <c r="BB467" s="149">
        <f t="shared" si="1120"/>
        <v>0</v>
      </c>
      <c r="BC467" s="149">
        <f t="shared" si="1120"/>
        <v>0</v>
      </c>
      <c r="BD467" s="149">
        <f t="shared" si="1120"/>
        <v>0</v>
      </c>
      <c r="BE467" s="149">
        <f t="shared" si="1120"/>
        <v>0</v>
      </c>
      <c r="BF467" s="149">
        <f t="shared" si="1120"/>
        <v>0</v>
      </c>
      <c r="BG467" s="149">
        <f t="shared" si="1120"/>
        <v>0</v>
      </c>
      <c r="BH467" s="149">
        <f t="shared" si="1120"/>
        <v>0</v>
      </c>
      <c r="BI467" s="149">
        <f t="shared" si="1120"/>
        <v>0</v>
      </c>
      <c r="BJ467" s="149">
        <f t="shared" si="1120"/>
        <v>0</v>
      </c>
      <c r="BK467" s="149">
        <f t="shared" si="1120"/>
        <v>0</v>
      </c>
      <c r="BL467" s="149">
        <f t="shared" si="1120"/>
        <v>0</v>
      </c>
      <c r="BM467" s="149">
        <f t="shared" si="1120"/>
        <v>0</v>
      </c>
      <c r="BN467" s="149">
        <f t="shared" si="1120"/>
        <v>0</v>
      </c>
      <c r="BO467" s="149">
        <f t="shared" si="1120"/>
        <v>0</v>
      </c>
      <c r="BP467" s="149">
        <f t="shared" si="1113"/>
        <v>0</v>
      </c>
      <c r="BQ467" s="149">
        <f t="shared" si="1113"/>
        <v>0</v>
      </c>
      <c r="BR467" s="149">
        <f t="shared" si="1113"/>
        <v>0</v>
      </c>
      <c r="BS467" s="149">
        <f t="shared" si="1113"/>
        <v>0</v>
      </c>
      <c r="BT467" s="149">
        <f t="shared" si="1113"/>
        <v>0</v>
      </c>
      <c r="BU467" s="149">
        <f t="shared" si="1113"/>
        <v>0</v>
      </c>
      <c r="BV467" s="149">
        <f t="shared" si="1113"/>
        <v>0</v>
      </c>
      <c r="BW467" s="149">
        <f t="shared" si="1113"/>
        <v>0</v>
      </c>
      <c r="BX467" s="149">
        <f t="shared" si="1113"/>
        <v>0</v>
      </c>
      <c r="BY467" s="149">
        <f t="shared" si="1113"/>
        <v>0</v>
      </c>
      <c r="BZ467" s="149">
        <f t="shared" si="1113"/>
        <v>0</v>
      </c>
      <c r="CA467" s="149">
        <f t="shared" si="1113"/>
        <v>0</v>
      </c>
      <c r="CB467" s="149">
        <f t="shared" si="1113"/>
        <v>0</v>
      </c>
      <c r="CC467" s="149">
        <f t="shared" si="1113"/>
        <v>0</v>
      </c>
      <c r="CD467" s="149">
        <f t="shared" si="1113"/>
        <v>0</v>
      </c>
      <c r="CE467" s="149">
        <f t="shared" si="1114"/>
        <v>0</v>
      </c>
      <c r="CF467" s="149">
        <f t="shared" si="1114"/>
        <v>0</v>
      </c>
      <c r="CG467" s="149">
        <f t="shared" si="1114"/>
        <v>0</v>
      </c>
      <c r="CH467" s="149">
        <f t="shared" si="1114"/>
        <v>0</v>
      </c>
      <c r="CI467" s="149">
        <f t="shared" si="1114"/>
        <v>0</v>
      </c>
      <c r="CJ467" s="149">
        <f t="shared" si="1114"/>
        <v>0</v>
      </c>
      <c r="CK467" s="149">
        <f t="shared" si="1114"/>
        <v>0</v>
      </c>
      <c r="CL467" s="149">
        <f t="shared" si="1114"/>
        <v>0</v>
      </c>
      <c r="CM467" s="149">
        <f t="shared" si="1114"/>
        <v>0</v>
      </c>
      <c r="CN467" s="149">
        <f t="shared" si="1114"/>
        <v>0</v>
      </c>
      <c r="CO467" s="149">
        <f t="shared" si="1114"/>
        <v>0</v>
      </c>
      <c r="CP467" s="149">
        <f t="shared" si="1114"/>
        <v>0</v>
      </c>
      <c r="CQ467" s="149">
        <f t="shared" si="1114"/>
        <v>0</v>
      </c>
      <c r="CR467" s="149">
        <f t="shared" si="1114"/>
        <v>0</v>
      </c>
      <c r="CS467" s="149">
        <f t="shared" si="1114"/>
        <v>0</v>
      </c>
      <c r="CT467" s="149">
        <f t="shared" si="1114"/>
        <v>0</v>
      </c>
      <c r="CU467" s="149">
        <f t="shared" si="1109"/>
        <v>0</v>
      </c>
      <c r="CV467" s="149">
        <f t="shared" si="1109"/>
        <v>0</v>
      </c>
      <c r="CW467" s="149">
        <f t="shared" si="1109"/>
        <v>0</v>
      </c>
      <c r="CX467" s="149">
        <f t="shared" si="1109"/>
        <v>0</v>
      </c>
      <c r="CY467" s="149">
        <f t="shared" si="1109"/>
        <v>0</v>
      </c>
      <c r="CZ467" s="149">
        <f t="shared" si="1109"/>
        <v>0</v>
      </c>
      <c r="DA467" s="149">
        <f t="shared" si="1109"/>
        <v>0</v>
      </c>
      <c r="DB467" s="149">
        <f t="shared" si="1109"/>
        <v>0</v>
      </c>
      <c r="DC467" s="149">
        <f t="shared" si="1109"/>
        <v>0</v>
      </c>
      <c r="DD467" s="149">
        <f t="shared" si="1109"/>
        <v>0</v>
      </c>
      <c r="DE467" s="149">
        <f t="shared" si="1109"/>
        <v>0</v>
      </c>
      <c r="DF467" s="149">
        <f t="shared" si="1109"/>
        <v>0</v>
      </c>
      <c r="DG467" s="149">
        <f t="shared" si="1109"/>
        <v>0</v>
      </c>
      <c r="DH467" s="149">
        <f t="shared" si="1109"/>
        <v>0</v>
      </c>
      <c r="DI467" s="149">
        <f t="shared" si="1109"/>
        <v>0</v>
      </c>
      <c r="DJ467" s="149">
        <f t="shared" si="1109"/>
        <v>0</v>
      </c>
      <c r="DK467" s="149">
        <f t="shared" si="1110"/>
        <v>0</v>
      </c>
      <c r="DL467" s="149">
        <f t="shared" si="1110"/>
        <v>0</v>
      </c>
      <c r="DM467" s="149">
        <f t="shared" si="1110"/>
        <v>0</v>
      </c>
      <c r="DN467" s="149">
        <f t="shared" si="1110"/>
        <v>0</v>
      </c>
      <c r="DO467" s="149">
        <f t="shared" si="1110"/>
        <v>0</v>
      </c>
      <c r="DP467" s="149">
        <f t="shared" si="1110"/>
        <v>0</v>
      </c>
      <c r="DQ467" s="149">
        <f t="shared" si="1110"/>
        <v>0</v>
      </c>
      <c r="DR467" s="149">
        <f t="shared" si="1110"/>
        <v>0</v>
      </c>
      <c r="DS467" s="149">
        <f t="shared" si="1110"/>
        <v>0</v>
      </c>
      <c r="DT467" s="149">
        <f t="shared" si="1110"/>
        <v>0</v>
      </c>
      <c r="DU467" s="149">
        <f t="shared" si="1110"/>
        <v>0</v>
      </c>
      <c r="DV467" s="149">
        <f t="shared" si="1110"/>
        <v>0</v>
      </c>
      <c r="DW467" s="149">
        <f t="shared" si="1110"/>
        <v>0</v>
      </c>
      <c r="DX467" s="149">
        <f t="shared" si="1110"/>
        <v>0</v>
      </c>
      <c r="DY467" s="149">
        <f t="shared" si="1110"/>
        <v>0</v>
      </c>
      <c r="DZ467" s="149">
        <f t="shared" si="1110"/>
        <v>0</v>
      </c>
      <c r="EA467" s="149">
        <f t="shared" si="1115"/>
        <v>0</v>
      </c>
      <c r="EB467" s="149">
        <f t="shared" si="1115"/>
        <v>0</v>
      </c>
      <c r="EC467" s="149">
        <f t="shared" si="1115"/>
        <v>0</v>
      </c>
      <c r="ED467" s="149">
        <f t="shared" si="1115"/>
        <v>0</v>
      </c>
      <c r="EE467" s="149">
        <f t="shared" si="1115"/>
        <v>0</v>
      </c>
      <c r="EF467" s="149">
        <f t="shared" si="1115"/>
        <v>0</v>
      </c>
      <c r="EG467" s="149">
        <f t="shared" si="1115"/>
        <v>0</v>
      </c>
      <c r="EH467" s="149">
        <f t="shared" si="1115"/>
        <v>0</v>
      </c>
      <c r="EI467" s="149">
        <f t="shared" si="1111"/>
        <v>0</v>
      </c>
      <c r="EJ467" s="149">
        <f t="shared" si="1111"/>
        <v>0</v>
      </c>
      <c r="EK467" s="149">
        <f t="shared" si="1111"/>
        <v>0</v>
      </c>
      <c r="EL467" s="149">
        <f t="shared" si="1111"/>
        <v>0</v>
      </c>
      <c r="EM467" s="149">
        <f t="shared" si="1111"/>
        <v>0</v>
      </c>
      <c r="EN467" s="149">
        <f t="shared" si="1111"/>
        <v>0</v>
      </c>
      <c r="EO467" s="149">
        <f t="shared" si="1111"/>
        <v>0</v>
      </c>
      <c r="EP467" s="149">
        <f t="shared" si="1111"/>
        <v>0</v>
      </c>
      <c r="EQ467" s="149">
        <f t="shared" si="1111"/>
        <v>0</v>
      </c>
      <c r="ER467" s="149">
        <f t="shared" ref="ER467:FB468" si="1122">AND(ER$14&gt;=$E467,ER$14&lt;=$F467)*$H467</f>
        <v>0</v>
      </c>
      <c r="ES467" s="149">
        <f t="shared" si="1122"/>
        <v>0</v>
      </c>
      <c r="ET467" s="149">
        <f t="shared" si="1122"/>
        <v>0</v>
      </c>
      <c r="EU467" s="149">
        <f t="shared" si="1122"/>
        <v>0</v>
      </c>
      <c r="EV467" s="149">
        <f t="shared" si="1122"/>
        <v>0</v>
      </c>
      <c r="EW467" s="149">
        <f t="shared" si="1122"/>
        <v>0</v>
      </c>
      <c r="EX467" s="149">
        <f t="shared" si="1122"/>
        <v>0</v>
      </c>
      <c r="EY467" s="149">
        <f t="shared" si="1122"/>
        <v>0</v>
      </c>
      <c r="EZ467" s="149">
        <f t="shared" si="1122"/>
        <v>0</v>
      </c>
      <c r="FA467" s="149">
        <f t="shared" si="1122"/>
        <v>0</v>
      </c>
      <c r="FB467" s="149">
        <f t="shared" si="1122"/>
        <v>0</v>
      </c>
    </row>
    <row r="468" spans="3:158" ht="11.25" hidden="1" customHeight="1" x14ac:dyDescent="0.2">
      <c r="C468" s="148">
        <f t="shared" si="1095"/>
        <v>111</v>
      </c>
      <c r="E468" s="198">
        <f t="shared" si="1096"/>
        <v>46752</v>
      </c>
      <c r="F468" s="151">
        <f t="shared" si="1116"/>
        <v>47330</v>
      </c>
      <c r="G468" s="149">
        <v>0</v>
      </c>
      <c r="H468" s="149">
        <f t="shared" si="1117"/>
        <v>0</v>
      </c>
      <c r="Q468" s="149">
        <f t="shared" si="1118"/>
        <v>0</v>
      </c>
      <c r="T468" s="149">
        <f t="shared" si="1094"/>
        <v>0</v>
      </c>
      <c r="U468" s="149">
        <f t="shared" si="1119"/>
        <v>0</v>
      </c>
      <c r="V468" s="149">
        <f t="shared" si="1119"/>
        <v>0</v>
      </c>
      <c r="W468" s="149">
        <f t="shared" si="1119"/>
        <v>0</v>
      </c>
      <c r="X468" s="149">
        <f t="shared" si="1119"/>
        <v>0</v>
      </c>
      <c r="Y468" s="149">
        <f t="shared" si="1119"/>
        <v>0</v>
      </c>
      <c r="Z468" s="149">
        <f t="shared" si="1119"/>
        <v>0</v>
      </c>
      <c r="AA468" s="149">
        <f t="shared" si="1119"/>
        <v>0</v>
      </c>
      <c r="AB468" s="149">
        <f t="shared" si="1119"/>
        <v>0</v>
      </c>
      <c r="AC468" s="149">
        <f t="shared" si="1119"/>
        <v>0</v>
      </c>
      <c r="AD468" s="149">
        <f t="shared" si="1119"/>
        <v>0</v>
      </c>
      <c r="AE468" s="149">
        <f t="shared" si="1119"/>
        <v>0</v>
      </c>
      <c r="AF468" s="149">
        <f t="shared" si="1119"/>
        <v>0</v>
      </c>
      <c r="AG468" s="149">
        <f t="shared" si="1119"/>
        <v>0</v>
      </c>
      <c r="AH468" s="149">
        <f t="shared" si="1119"/>
        <v>0</v>
      </c>
      <c r="AI468" s="149">
        <f t="shared" si="1119"/>
        <v>0</v>
      </c>
      <c r="AJ468" s="149">
        <f t="shared" si="1119"/>
        <v>0</v>
      </c>
      <c r="AK468" s="149">
        <f t="shared" si="1112"/>
        <v>0</v>
      </c>
      <c r="AL468" s="149">
        <f t="shared" si="1112"/>
        <v>0</v>
      </c>
      <c r="AM468" s="149">
        <f t="shared" si="1112"/>
        <v>0</v>
      </c>
      <c r="AN468" s="149">
        <f t="shared" si="1112"/>
        <v>0</v>
      </c>
      <c r="AO468" s="149">
        <f t="shared" si="1112"/>
        <v>0</v>
      </c>
      <c r="AP468" s="149">
        <f t="shared" si="1112"/>
        <v>0</v>
      </c>
      <c r="AQ468" s="149">
        <f t="shared" si="1112"/>
        <v>0</v>
      </c>
      <c r="AR468" s="149">
        <f t="shared" si="1112"/>
        <v>0</v>
      </c>
      <c r="AS468" s="149">
        <f t="shared" si="1112"/>
        <v>0</v>
      </c>
      <c r="AT468" s="149">
        <f t="shared" si="1112"/>
        <v>0</v>
      </c>
      <c r="AU468" s="149">
        <f t="shared" si="1112"/>
        <v>0</v>
      </c>
      <c r="AV468" s="149">
        <f t="shared" si="1112"/>
        <v>0</v>
      </c>
      <c r="AW468" s="149">
        <f t="shared" si="1112"/>
        <v>0</v>
      </c>
      <c r="AX468" s="149">
        <f t="shared" si="1112"/>
        <v>0</v>
      </c>
      <c r="AY468" s="149">
        <f t="shared" si="1112"/>
        <v>0</v>
      </c>
      <c r="AZ468" s="149">
        <f t="shared" si="1120"/>
        <v>0</v>
      </c>
      <c r="BA468" s="149">
        <f t="shared" si="1120"/>
        <v>0</v>
      </c>
      <c r="BB468" s="149">
        <f t="shared" si="1120"/>
        <v>0</v>
      </c>
      <c r="BC468" s="149">
        <f t="shared" si="1120"/>
        <v>0</v>
      </c>
      <c r="BD468" s="149">
        <f t="shared" si="1120"/>
        <v>0</v>
      </c>
      <c r="BE468" s="149">
        <f t="shared" si="1120"/>
        <v>0</v>
      </c>
      <c r="BF468" s="149">
        <f t="shared" si="1120"/>
        <v>0</v>
      </c>
      <c r="BG468" s="149">
        <f t="shared" si="1120"/>
        <v>0</v>
      </c>
      <c r="BH468" s="149">
        <f t="shared" si="1120"/>
        <v>0</v>
      </c>
      <c r="BI468" s="149">
        <f t="shared" si="1120"/>
        <v>0</v>
      </c>
      <c r="BJ468" s="149">
        <f t="shared" si="1120"/>
        <v>0</v>
      </c>
      <c r="BK468" s="149">
        <f t="shared" si="1120"/>
        <v>0</v>
      </c>
      <c r="BL468" s="149">
        <f t="shared" si="1120"/>
        <v>0</v>
      </c>
      <c r="BM468" s="149">
        <f t="shared" si="1120"/>
        <v>0</v>
      </c>
      <c r="BN468" s="149">
        <f t="shared" si="1120"/>
        <v>0</v>
      </c>
      <c r="BO468" s="149">
        <f t="shared" si="1120"/>
        <v>0</v>
      </c>
      <c r="BP468" s="149">
        <f t="shared" si="1113"/>
        <v>0</v>
      </c>
      <c r="BQ468" s="149">
        <f t="shared" si="1113"/>
        <v>0</v>
      </c>
      <c r="BR468" s="149">
        <f t="shared" si="1113"/>
        <v>0</v>
      </c>
      <c r="BS468" s="149">
        <f t="shared" si="1113"/>
        <v>0</v>
      </c>
      <c r="BT468" s="149">
        <f t="shared" si="1113"/>
        <v>0</v>
      </c>
      <c r="BU468" s="149">
        <f t="shared" si="1113"/>
        <v>0</v>
      </c>
      <c r="BV468" s="149">
        <f t="shared" si="1113"/>
        <v>0</v>
      </c>
      <c r="BW468" s="149">
        <f t="shared" si="1113"/>
        <v>0</v>
      </c>
      <c r="BX468" s="149">
        <f t="shared" si="1113"/>
        <v>0</v>
      </c>
      <c r="BY468" s="149">
        <f t="shared" si="1113"/>
        <v>0</v>
      </c>
      <c r="BZ468" s="149">
        <f t="shared" si="1113"/>
        <v>0</v>
      </c>
      <c r="CA468" s="149">
        <f t="shared" si="1113"/>
        <v>0</v>
      </c>
      <c r="CB468" s="149">
        <f t="shared" si="1113"/>
        <v>0</v>
      </c>
      <c r="CC468" s="149">
        <f t="shared" si="1113"/>
        <v>0</v>
      </c>
      <c r="CD468" s="149">
        <f t="shared" si="1113"/>
        <v>0</v>
      </c>
      <c r="CE468" s="149">
        <f t="shared" si="1114"/>
        <v>0</v>
      </c>
      <c r="CF468" s="149">
        <f t="shared" si="1114"/>
        <v>0</v>
      </c>
      <c r="CG468" s="149">
        <f t="shared" si="1114"/>
        <v>0</v>
      </c>
      <c r="CH468" s="149">
        <f t="shared" si="1114"/>
        <v>0</v>
      </c>
      <c r="CI468" s="149">
        <f t="shared" si="1114"/>
        <v>0</v>
      </c>
      <c r="CJ468" s="149">
        <f t="shared" si="1114"/>
        <v>0</v>
      </c>
      <c r="CK468" s="149">
        <f t="shared" si="1114"/>
        <v>0</v>
      </c>
      <c r="CL468" s="149">
        <f t="shared" si="1114"/>
        <v>0</v>
      </c>
      <c r="CM468" s="149">
        <f t="shared" si="1114"/>
        <v>0</v>
      </c>
      <c r="CN468" s="149">
        <f t="shared" si="1114"/>
        <v>0</v>
      </c>
      <c r="CO468" s="149">
        <f t="shared" si="1114"/>
        <v>0</v>
      </c>
      <c r="CP468" s="149">
        <f t="shared" si="1114"/>
        <v>0</v>
      </c>
      <c r="CQ468" s="149">
        <f t="shared" si="1114"/>
        <v>0</v>
      </c>
      <c r="CR468" s="149">
        <f t="shared" si="1114"/>
        <v>0</v>
      </c>
      <c r="CS468" s="149">
        <f t="shared" si="1114"/>
        <v>0</v>
      </c>
      <c r="CT468" s="149">
        <f t="shared" ref="CT468:DI483" si="1123">AND(CT$14&gt;=$E468,CT$14&lt;=$F468)*$H468</f>
        <v>0</v>
      </c>
      <c r="CU468" s="149">
        <f t="shared" si="1123"/>
        <v>0</v>
      </c>
      <c r="CV468" s="149">
        <f t="shared" si="1123"/>
        <v>0</v>
      </c>
      <c r="CW468" s="149">
        <f t="shared" si="1123"/>
        <v>0</v>
      </c>
      <c r="CX468" s="149">
        <f t="shared" si="1123"/>
        <v>0</v>
      </c>
      <c r="CY468" s="149">
        <f t="shared" si="1123"/>
        <v>0</v>
      </c>
      <c r="CZ468" s="149">
        <f t="shared" si="1123"/>
        <v>0</v>
      </c>
      <c r="DA468" s="149">
        <f t="shared" si="1123"/>
        <v>0</v>
      </c>
      <c r="DB468" s="149">
        <f t="shared" si="1123"/>
        <v>0</v>
      </c>
      <c r="DC468" s="149">
        <f t="shared" si="1123"/>
        <v>0</v>
      </c>
      <c r="DD468" s="149">
        <f t="shared" si="1123"/>
        <v>0</v>
      </c>
      <c r="DE468" s="149">
        <f t="shared" si="1123"/>
        <v>0</v>
      </c>
      <c r="DF468" s="149">
        <f t="shared" si="1123"/>
        <v>0</v>
      </c>
      <c r="DG468" s="149">
        <f t="shared" si="1123"/>
        <v>0</v>
      </c>
      <c r="DH468" s="149">
        <f t="shared" si="1123"/>
        <v>0</v>
      </c>
      <c r="DI468" s="149">
        <f t="shared" si="1123"/>
        <v>0</v>
      </c>
      <c r="DJ468" s="149">
        <f t="shared" ref="DJ468:DY483" si="1124">AND(DJ$14&gt;=$E468,DJ$14&lt;=$F468)*$H468</f>
        <v>0</v>
      </c>
      <c r="DK468" s="149">
        <f t="shared" si="1124"/>
        <v>0</v>
      </c>
      <c r="DL468" s="149">
        <f t="shared" si="1124"/>
        <v>0</v>
      </c>
      <c r="DM468" s="149">
        <f t="shared" si="1124"/>
        <v>0</v>
      </c>
      <c r="DN468" s="149">
        <f t="shared" si="1124"/>
        <v>0</v>
      </c>
      <c r="DO468" s="149">
        <f t="shared" si="1124"/>
        <v>0</v>
      </c>
      <c r="DP468" s="149">
        <f t="shared" si="1124"/>
        <v>0</v>
      </c>
      <c r="DQ468" s="149">
        <f t="shared" si="1124"/>
        <v>0</v>
      </c>
      <c r="DR468" s="149">
        <f t="shared" si="1124"/>
        <v>0</v>
      </c>
      <c r="DS468" s="149">
        <f t="shared" si="1124"/>
        <v>0</v>
      </c>
      <c r="DT468" s="149">
        <f t="shared" si="1124"/>
        <v>0</v>
      </c>
      <c r="DU468" s="149">
        <f t="shared" si="1124"/>
        <v>0</v>
      </c>
      <c r="DV468" s="149">
        <f t="shared" si="1124"/>
        <v>0</v>
      </c>
      <c r="DW468" s="149">
        <f t="shared" si="1124"/>
        <v>0</v>
      </c>
      <c r="DX468" s="149">
        <f t="shared" si="1124"/>
        <v>0</v>
      </c>
      <c r="DY468" s="149">
        <f t="shared" si="1124"/>
        <v>0</v>
      </c>
      <c r="DZ468" s="149">
        <f t="shared" ref="DZ468:EO483" si="1125">AND(DZ$14&gt;=$E468,DZ$14&lt;=$F468)*$H468</f>
        <v>0</v>
      </c>
      <c r="EA468" s="149">
        <f t="shared" si="1125"/>
        <v>0</v>
      </c>
      <c r="EB468" s="149">
        <f t="shared" si="1125"/>
        <v>0</v>
      </c>
      <c r="EC468" s="149">
        <f t="shared" si="1125"/>
        <v>0</v>
      </c>
      <c r="ED468" s="149">
        <f t="shared" si="1125"/>
        <v>0</v>
      </c>
      <c r="EE468" s="149">
        <f t="shared" si="1125"/>
        <v>0</v>
      </c>
      <c r="EF468" s="149">
        <f t="shared" si="1125"/>
        <v>0</v>
      </c>
      <c r="EG468" s="149">
        <f t="shared" si="1125"/>
        <v>0</v>
      </c>
      <c r="EH468" s="149">
        <f t="shared" si="1125"/>
        <v>0</v>
      </c>
      <c r="EI468" s="149">
        <f t="shared" si="1125"/>
        <v>0</v>
      </c>
      <c r="EJ468" s="149">
        <f t="shared" si="1125"/>
        <v>0</v>
      </c>
      <c r="EK468" s="149">
        <f t="shared" si="1125"/>
        <v>0</v>
      </c>
      <c r="EL468" s="149">
        <f t="shared" si="1125"/>
        <v>0</v>
      </c>
      <c r="EM468" s="149">
        <f t="shared" si="1125"/>
        <v>0</v>
      </c>
      <c r="EN468" s="149">
        <f t="shared" si="1125"/>
        <v>0</v>
      </c>
      <c r="EO468" s="149">
        <f t="shared" si="1125"/>
        <v>0</v>
      </c>
      <c r="EP468" s="149">
        <f t="shared" ref="EP468:FB483" si="1126">AND(EP$14&gt;=$E468,EP$14&lt;=$F468)*$H468</f>
        <v>0</v>
      </c>
      <c r="EQ468" s="149">
        <f t="shared" si="1126"/>
        <v>0</v>
      </c>
      <c r="ER468" s="149">
        <f t="shared" si="1122"/>
        <v>0</v>
      </c>
      <c r="ES468" s="149">
        <f t="shared" si="1122"/>
        <v>0</v>
      </c>
      <c r="ET468" s="149">
        <f t="shared" si="1122"/>
        <v>0</v>
      </c>
      <c r="EU468" s="149">
        <f t="shared" si="1122"/>
        <v>0</v>
      </c>
      <c r="EV468" s="149">
        <f t="shared" si="1122"/>
        <v>0</v>
      </c>
      <c r="EW468" s="149">
        <f t="shared" si="1122"/>
        <v>0</v>
      </c>
      <c r="EX468" s="149">
        <f t="shared" si="1122"/>
        <v>0</v>
      </c>
      <c r="EY468" s="149">
        <f t="shared" si="1122"/>
        <v>0</v>
      </c>
      <c r="EZ468" s="149">
        <f t="shared" si="1122"/>
        <v>0</v>
      </c>
      <c r="FA468" s="149">
        <f t="shared" si="1122"/>
        <v>0</v>
      </c>
      <c r="FB468" s="149">
        <f t="shared" si="1122"/>
        <v>0</v>
      </c>
    </row>
    <row r="469" spans="3:158" ht="11.25" hidden="1" customHeight="1" x14ac:dyDescent="0.2">
      <c r="C469" s="148">
        <f t="shared" si="1095"/>
        <v>112</v>
      </c>
      <c r="E469" s="198">
        <f t="shared" si="1096"/>
        <v>46783</v>
      </c>
      <c r="F469" s="151">
        <f t="shared" si="1116"/>
        <v>47361</v>
      </c>
      <c r="G469" s="149">
        <v>0</v>
      </c>
      <c r="H469" s="149">
        <f t="shared" si="1117"/>
        <v>0</v>
      </c>
      <c r="Q469" s="149">
        <f t="shared" si="1118"/>
        <v>0</v>
      </c>
      <c r="T469" s="149">
        <f t="shared" si="1094"/>
        <v>0</v>
      </c>
      <c r="U469" s="149">
        <f t="shared" si="1119"/>
        <v>0</v>
      </c>
      <c r="V469" s="149">
        <f t="shared" si="1119"/>
        <v>0</v>
      </c>
      <c r="W469" s="149">
        <f t="shared" si="1119"/>
        <v>0</v>
      </c>
      <c r="X469" s="149">
        <f t="shared" si="1119"/>
        <v>0</v>
      </c>
      <c r="Y469" s="149">
        <f t="shared" si="1119"/>
        <v>0</v>
      </c>
      <c r="Z469" s="149">
        <f t="shared" si="1119"/>
        <v>0</v>
      </c>
      <c r="AA469" s="149">
        <f t="shared" si="1119"/>
        <v>0</v>
      </c>
      <c r="AB469" s="149">
        <f t="shared" si="1119"/>
        <v>0</v>
      </c>
      <c r="AC469" s="149">
        <f t="shared" si="1119"/>
        <v>0</v>
      </c>
      <c r="AD469" s="149">
        <f t="shared" si="1119"/>
        <v>0</v>
      </c>
      <c r="AE469" s="149">
        <f t="shared" si="1119"/>
        <v>0</v>
      </c>
      <c r="AF469" s="149">
        <f t="shared" si="1119"/>
        <v>0</v>
      </c>
      <c r="AG469" s="149">
        <f t="shared" si="1119"/>
        <v>0</v>
      </c>
      <c r="AH469" s="149">
        <f t="shared" si="1119"/>
        <v>0</v>
      </c>
      <c r="AI469" s="149">
        <f t="shared" si="1119"/>
        <v>0</v>
      </c>
      <c r="AJ469" s="149">
        <f t="shared" ref="AJ469:AY484" si="1127">AND(AJ$14&gt;=$E469,AJ$14&lt;=$F469)*$H469</f>
        <v>0</v>
      </c>
      <c r="AK469" s="149">
        <f t="shared" si="1127"/>
        <v>0</v>
      </c>
      <c r="AL469" s="149">
        <f t="shared" si="1127"/>
        <v>0</v>
      </c>
      <c r="AM469" s="149">
        <f t="shared" si="1127"/>
        <v>0</v>
      </c>
      <c r="AN469" s="149">
        <f t="shared" si="1127"/>
        <v>0</v>
      </c>
      <c r="AO469" s="149">
        <f t="shared" si="1127"/>
        <v>0</v>
      </c>
      <c r="AP469" s="149">
        <f t="shared" si="1127"/>
        <v>0</v>
      </c>
      <c r="AQ469" s="149">
        <f t="shared" si="1127"/>
        <v>0</v>
      </c>
      <c r="AR469" s="149">
        <f t="shared" si="1127"/>
        <v>0</v>
      </c>
      <c r="AS469" s="149">
        <f t="shared" si="1127"/>
        <v>0</v>
      </c>
      <c r="AT469" s="149">
        <f t="shared" si="1127"/>
        <v>0</v>
      </c>
      <c r="AU469" s="149">
        <f t="shared" si="1127"/>
        <v>0</v>
      </c>
      <c r="AV469" s="149">
        <f t="shared" si="1127"/>
        <v>0</v>
      </c>
      <c r="AW469" s="149">
        <f t="shared" si="1127"/>
        <v>0</v>
      </c>
      <c r="AX469" s="149">
        <f t="shared" si="1127"/>
        <v>0</v>
      </c>
      <c r="AY469" s="149">
        <f t="shared" si="1127"/>
        <v>0</v>
      </c>
      <c r="AZ469" s="149">
        <f t="shared" si="1120"/>
        <v>0</v>
      </c>
      <c r="BA469" s="149">
        <f t="shared" si="1120"/>
        <v>0</v>
      </c>
      <c r="BB469" s="149">
        <f t="shared" si="1120"/>
        <v>0</v>
      </c>
      <c r="BC469" s="149">
        <f t="shared" si="1120"/>
        <v>0</v>
      </c>
      <c r="BD469" s="149">
        <f t="shared" si="1120"/>
        <v>0</v>
      </c>
      <c r="BE469" s="149">
        <f t="shared" si="1120"/>
        <v>0</v>
      </c>
      <c r="BF469" s="149">
        <f t="shared" si="1120"/>
        <v>0</v>
      </c>
      <c r="BG469" s="149">
        <f t="shared" si="1120"/>
        <v>0</v>
      </c>
      <c r="BH469" s="149">
        <f t="shared" si="1120"/>
        <v>0</v>
      </c>
      <c r="BI469" s="149">
        <f t="shared" si="1120"/>
        <v>0</v>
      </c>
      <c r="BJ469" s="149">
        <f t="shared" si="1120"/>
        <v>0</v>
      </c>
      <c r="BK469" s="149">
        <f t="shared" si="1120"/>
        <v>0</v>
      </c>
      <c r="BL469" s="149">
        <f t="shared" si="1120"/>
        <v>0</v>
      </c>
      <c r="BM469" s="149">
        <f t="shared" si="1120"/>
        <v>0</v>
      </c>
      <c r="BN469" s="149">
        <f t="shared" si="1120"/>
        <v>0</v>
      </c>
      <c r="BO469" s="149">
        <f t="shared" ref="BO469:CD484" si="1128">AND(BO$14&gt;=$E469,BO$14&lt;=$F469)*$H469</f>
        <v>0</v>
      </c>
      <c r="BP469" s="149">
        <f t="shared" si="1128"/>
        <v>0</v>
      </c>
      <c r="BQ469" s="149">
        <f t="shared" si="1128"/>
        <v>0</v>
      </c>
      <c r="BR469" s="149">
        <f t="shared" si="1128"/>
        <v>0</v>
      </c>
      <c r="BS469" s="149">
        <f t="shared" si="1128"/>
        <v>0</v>
      </c>
      <c r="BT469" s="149">
        <f t="shared" si="1128"/>
        <v>0</v>
      </c>
      <c r="BU469" s="149">
        <f t="shared" si="1128"/>
        <v>0</v>
      </c>
      <c r="BV469" s="149">
        <f t="shared" si="1128"/>
        <v>0</v>
      </c>
      <c r="BW469" s="149">
        <f t="shared" si="1128"/>
        <v>0</v>
      </c>
      <c r="BX469" s="149">
        <f t="shared" si="1128"/>
        <v>0</v>
      </c>
      <c r="BY469" s="149">
        <f t="shared" si="1128"/>
        <v>0</v>
      </c>
      <c r="BZ469" s="149">
        <f t="shared" si="1128"/>
        <v>0</v>
      </c>
      <c r="CA469" s="149">
        <f t="shared" si="1128"/>
        <v>0</v>
      </c>
      <c r="CB469" s="149">
        <f t="shared" si="1128"/>
        <v>0</v>
      </c>
      <c r="CC469" s="149">
        <f t="shared" si="1128"/>
        <v>0</v>
      </c>
      <c r="CD469" s="149">
        <f t="shared" si="1128"/>
        <v>0</v>
      </c>
      <c r="CE469" s="149">
        <f t="shared" ref="CE469:CT484" si="1129">AND(CE$14&gt;=$E469,CE$14&lt;=$F469)*$H469</f>
        <v>0</v>
      </c>
      <c r="CF469" s="149">
        <f t="shared" si="1129"/>
        <v>0</v>
      </c>
      <c r="CG469" s="149">
        <f t="shared" si="1129"/>
        <v>0</v>
      </c>
      <c r="CH469" s="149">
        <f t="shared" si="1129"/>
        <v>0</v>
      </c>
      <c r="CI469" s="149">
        <f t="shared" si="1129"/>
        <v>0</v>
      </c>
      <c r="CJ469" s="149">
        <f t="shared" si="1129"/>
        <v>0</v>
      </c>
      <c r="CK469" s="149">
        <f t="shared" si="1129"/>
        <v>0</v>
      </c>
      <c r="CL469" s="149">
        <f t="shared" si="1129"/>
        <v>0</v>
      </c>
      <c r="CM469" s="149">
        <f t="shared" si="1129"/>
        <v>0</v>
      </c>
      <c r="CN469" s="149">
        <f t="shared" si="1129"/>
        <v>0</v>
      </c>
      <c r="CO469" s="149">
        <f t="shared" si="1129"/>
        <v>0</v>
      </c>
      <c r="CP469" s="149">
        <f t="shared" si="1129"/>
        <v>0</v>
      </c>
      <c r="CQ469" s="149">
        <f t="shared" si="1129"/>
        <v>0</v>
      </c>
      <c r="CR469" s="149">
        <f t="shared" si="1129"/>
        <v>0</v>
      </c>
      <c r="CS469" s="149">
        <f t="shared" si="1129"/>
        <v>0</v>
      </c>
      <c r="CT469" s="149">
        <f t="shared" si="1129"/>
        <v>0</v>
      </c>
      <c r="CU469" s="149">
        <f t="shared" si="1123"/>
        <v>0</v>
      </c>
      <c r="CV469" s="149">
        <f t="shared" si="1123"/>
        <v>0</v>
      </c>
      <c r="CW469" s="149">
        <f t="shared" si="1123"/>
        <v>0</v>
      </c>
      <c r="CX469" s="149">
        <f t="shared" si="1123"/>
        <v>0</v>
      </c>
      <c r="CY469" s="149">
        <f t="shared" si="1123"/>
        <v>0</v>
      </c>
      <c r="CZ469" s="149">
        <f t="shared" si="1123"/>
        <v>0</v>
      </c>
      <c r="DA469" s="149">
        <f t="shared" si="1123"/>
        <v>0</v>
      </c>
      <c r="DB469" s="149">
        <f t="shared" si="1123"/>
        <v>0</v>
      </c>
      <c r="DC469" s="149">
        <f t="shared" si="1123"/>
        <v>0</v>
      </c>
      <c r="DD469" s="149">
        <f t="shared" si="1123"/>
        <v>0</v>
      </c>
      <c r="DE469" s="149">
        <f t="shared" si="1123"/>
        <v>0</v>
      </c>
      <c r="DF469" s="149">
        <f t="shared" si="1123"/>
        <v>0</v>
      </c>
      <c r="DG469" s="149">
        <f t="shared" si="1123"/>
        <v>0</v>
      </c>
      <c r="DH469" s="149">
        <f t="shared" si="1123"/>
        <v>0</v>
      </c>
      <c r="DI469" s="149">
        <f t="shared" si="1123"/>
        <v>0</v>
      </c>
      <c r="DJ469" s="149">
        <f t="shared" si="1124"/>
        <v>0</v>
      </c>
      <c r="DK469" s="149">
        <f t="shared" si="1124"/>
        <v>0</v>
      </c>
      <c r="DL469" s="149">
        <f t="shared" si="1124"/>
        <v>0</v>
      </c>
      <c r="DM469" s="149">
        <f t="shared" si="1124"/>
        <v>0</v>
      </c>
      <c r="DN469" s="149">
        <f t="shared" si="1124"/>
        <v>0</v>
      </c>
      <c r="DO469" s="149">
        <f t="shared" si="1124"/>
        <v>0</v>
      </c>
      <c r="DP469" s="149">
        <f t="shared" si="1124"/>
        <v>0</v>
      </c>
      <c r="DQ469" s="149">
        <f t="shared" si="1124"/>
        <v>0</v>
      </c>
      <c r="DR469" s="149">
        <f t="shared" si="1124"/>
        <v>0</v>
      </c>
      <c r="DS469" s="149">
        <f t="shared" si="1124"/>
        <v>0</v>
      </c>
      <c r="DT469" s="149">
        <f t="shared" si="1124"/>
        <v>0</v>
      </c>
      <c r="DU469" s="149">
        <f t="shared" si="1124"/>
        <v>0</v>
      </c>
      <c r="DV469" s="149">
        <f t="shared" si="1124"/>
        <v>0</v>
      </c>
      <c r="DW469" s="149">
        <f t="shared" si="1124"/>
        <v>0</v>
      </c>
      <c r="DX469" s="149">
        <f t="shared" si="1124"/>
        <v>0</v>
      </c>
      <c r="DY469" s="149">
        <f t="shared" si="1124"/>
        <v>0</v>
      </c>
      <c r="DZ469" s="149">
        <f t="shared" si="1125"/>
        <v>0</v>
      </c>
      <c r="EA469" s="149">
        <f t="shared" si="1125"/>
        <v>0</v>
      </c>
      <c r="EB469" s="149">
        <f t="shared" si="1125"/>
        <v>0</v>
      </c>
      <c r="EC469" s="149">
        <f t="shared" si="1125"/>
        <v>0</v>
      </c>
      <c r="ED469" s="149">
        <f t="shared" si="1125"/>
        <v>0</v>
      </c>
      <c r="EE469" s="149">
        <f t="shared" si="1125"/>
        <v>0</v>
      </c>
      <c r="EF469" s="149">
        <f t="shared" si="1125"/>
        <v>0</v>
      </c>
      <c r="EG469" s="149">
        <f t="shared" si="1125"/>
        <v>0</v>
      </c>
      <c r="EH469" s="149">
        <f t="shared" si="1125"/>
        <v>0</v>
      </c>
      <c r="EI469" s="149">
        <f t="shared" si="1125"/>
        <v>0</v>
      </c>
      <c r="EJ469" s="149">
        <f t="shared" si="1125"/>
        <v>0</v>
      </c>
      <c r="EK469" s="149">
        <f t="shared" si="1125"/>
        <v>0</v>
      </c>
      <c r="EL469" s="149">
        <f t="shared" si="1125"/>
        <v>0</v>
      </c>
      <c r="EM469" s="149">
        <f t="shared" si="1125"/>
        <v>0</v>
      </c>
      <c r="EN469" s="149">
        <f t="shared" si="1125"/>
        <v>0</v>
      </c>
      <c r="EO469" s="149">
        <f t="shared" si="1125"/>
        <v>0</v>
      </c>
      <c r="EP469" s="149">
        <f t="shared" si="1126"/>
        <v>0</v>
      </c>
      <c r="EQ469" s="149">
        <f t="shared" si="1126"/>
        <v>0</v>
      </c>
      <c r="ER469" s="149">
        <f t="shared" si="1126"/>
        <v>0</v>
      </c>
      <c r="ES469" s="149">
        <f t="shared" si="1126"/>
        <v>0</v>
      </c>
      <c r="ET469" s="149">
        <f t="shared" si="1126"/>
        <v>0</v>
      </c>
      <c r="EU469" s="149">
        <f t="shared" si="1126"/>
        <v>0</v>
      </c>
      <c r="EV469" s="149">
        <f t="shared" si="1126"/>
        <v>0</v>
      </c>
      <c r="EW469" s="149">
        <f t="shared" si="1126"/>
        <v>0</v>
      </c>
      <c r="EX469" s="149">
        <f t="shared" si="1126"/>
        <v>0</v>
      </c>
      <c r="EY469" s="149">
        <f t="shared" si="1126"/>
        <v>0</v>
      </c>
      <c r="EZ469" s="149">
        <f t="shared" si="1126"/>
        <v>0</v>
      </c>
      <c r="FA469" s="149">
        <f t="shared" si="1126"/>
        <v>0</v>
      </c>
      <c r="FB469" s="149">
        <f t="shared" si="1126"/>
        <v>0</v>
      </c>
    </row>
    <row r="470" spans="3:158" ht="11.25" hidden="1" customHeight="1" x14ac:dyDescent="0.2">
      <c r="C470" s="148">
        <f t="shared" si="1095"/>
        <v>113</v>
      </c>
      <c r="E470" s="198">
        <f t="shared" si="1096"/>
        <v>46812</v>
      </c>
      <c r="F470" s="151">
        <f t="shared" si="1116"/>
        <v>47391</v>
      </c>
      <c r="G470" s="149">
        <v>0</v>
      </c>
      <c r="H470" s="149">
        <f t="shared" si="1117"/>
        <v>0</v>
      </c>
      <c r="Q470" s="149">
        <f t="shared" si="1118"/>
        <v>0</v>
      </c>
      <c r="T470" s="149">
        <f t="shared" si="1094"/>
        <v>0</v>
      </c>
      <c r="U470" s="149">
        <f t="shared" ref="U470:AJ485" si="1130">AND(U$14&gt;=$E470,U$14&lt;=$F470)*$H470</f>
        <v>0</v>
      </c>
      <c r="V470" s="149">
        <f t="shared" si="1130"/>
        <v>0</v>
      </c>
      <c r="W470" s="149">
        <f t="shared" si="1130"/>
        <v>0</v>
      </c>
      <c r="X470" s="149">
        <f t="shared" si="1130"/>
        <v>0</v>
      </c>
      <c r="Y470" s="149">
        <f t="shared" si="1130"/>
        <v>0</v>
      </c>
      <c r="Z470" s="149">
        <f t="shared" si="1130"/>
        <v>0</v>
      </c>
      <c r="AA470" s="149">
        <f t="shared" si="1130"/>
        <v>0</v>
      </c>
      <c r="AB470" s="149">
        <f t="shared" si="1130"/>
        <v>0</v>
      </c>
      <c r="AC470" s="149">
        <f t="shared" si="1130"/>
        <v>0</v>
      </c>
      <c r="AD470" s="149">
        <f t="shared" si="1130"/>
        <v>0</v>
      </c>
      <c r="AE470" s="149">
        <f t="shared" si="1130"/>
        <v>0</v>
      </c>
      <c r="AF470" s="149">
        <f t="shared" si="1130"/>
        <v>0</v>
      </c>
      <c r="AG470" s="149">
        <f t="shared" si="1130"/>
        <v>0</v>
      </c>
      <c r="AH470" s="149">
        <f t="shared" si="1130"/>
        <v>0</v>
      </c>
      <c r="AI470" s="149">
        <f t="shared" si="1130"/>
        <v>0</v>
      </c>
      <c r="AJ470" s="149">
        <f t="shared" si="1130"/>
        <v>0</v>
      </c>
      <c r="AK470" s="149">
        <f t="shared" si="1127"/>
        <v>0</v>
      </c>
      <c r="AL470" s="149">
        <f t="shared" si="1127"/>
        <v>0</v>
      </c>
      <c r="AM470" s="149">
        <f t="shared" si="1127"/>
        <v>0</v>
      </c>
      <c r="AN470" s="149">
        <f t="shared" si="1127"/>
        <v>0</v>
      </c>
      <c r="AO470" s="149">
        <f t="shared" si="1127"/>
        <v>0</v>
      </c>
      <c r="AP470" s="149">
        <f t="shared" si="1127"/>
        <v>0</v>
      </c>
      <c r="AQ470" s="149">
        <f t="shared" si="1127"/>
        <v>0</v>
      </c>
      <c r="AR470" s="149">
        <f t="shared" si="1127"/>
        <v>0</v>
      </c>
      <c r="AS470" s="149">
        <f t="shared" si="1127"/>
        <v>0</v>
      </c>
      <c r="AT470" s="149">
        <f t="shared" si="1127"/>
        <v>0</v>
      </c>
      <c r="AU470" s="149">
        <f t="shared" si="1127"/>
        <v>0</v>
      </c>
      <c r="AV470" s="149">
        <f t="shared" si="1127"/>
        <v>0</v>
      </c>
      <c r="AW470" s="149">
        <f t="shared" si="1127"/>
        <v>0</v>
      </c>
      <c r="AX470" s="149">
        <f t="shared" si="1127"/>
        <v>0</v>
      </c>
      <c r="AY470" s="149">
        <f t="shared" si="1127"/>
        <v>0</v>
      </c>
      <c r="AZ470" s="149">
        <f t="shared" ref="AZ470:BO485" si="1131">AND(AZ$14&gt;=$E470,AZ$14&lt;=$F470)*$H470</f>
        <v>0</v>
      </c>
      <c r="BA470" s="149">
        <f t="shared" si="1131"/>
        <v>0</v>
      </c>
      <c r="BB470" s="149">
        <f t="shared" si="1131"/>
        <v>0</v>
      </c>
      <c r="BC470" s="149">
        <f t="shared" si="1131"/>
        <v>0</v>
      </c>
      <c r="BD470" s="149">
        <f t="shared" si="1131"/>
        <v>0</v>
      </c>
      <c r="BE470" s="149">
        <f t="shared" si="1131"/>
        <v>0</v>
      </c>
      <c r="BF470" s="149">
        <f t="shared" si="1131"/>
        <v>0</v>
      </c>
      <c r="BG470" s="149">
        <f t="shared" si="1131"/>
        <v>0</v>
      </c>
      <c r="BH470" s="149">
        <f t="shared" si="1131"/>
        <v>0</v>
      </c>
      <c r="BI470" s="149">
        <f t="shared" si="1131"/>
        <v>0</v>
      </c>
      <c r="BJ470" s="149">
        <f t="shared" si="1131"/>
        <v>0</v>
      </c>
      <c r="BK470" s="149">
        <f t="shared" si="1131"/>
        <v>0</v>
      </c>
      <c r="BL470" s="149">
        <f t="shared" si="1131"/>
        <v>0</v>
      </c>
      <c r="BM470" s="149">
        <f t="shared" si="1131"/>
        <v>0</v>
      </c>
      <c r="BN470" s="149">
        <f t="shared" si="1131"/>
        <v>0</v>
      </c>
      <c r="BO470" s="149">
        <f t="shared" si="1131"/>
        <v>0</v>
      </c>
      <c r="BP470" s="149">
        <f t="shared" si="1128"/>
        <v>0</v>
      </c>
      <c r="BQ470" s="149">
        <f t="shared" si="1128"/>
        <v>0</v>
      </c>
      <c r="BR470" s="149">
        <f t="shared" si="1128"/>
        <v>0</v>
      </c>
      <c r="BS470" s="149">
        <f t="shared" si="1128"/>
        <v>0</v>
      </c>
      <c r="BT470" s="149">
        <f t="shared" si="1128"/>
        <v>0</v>
      </c>
      <c r="BU470" s="149">
        <f t="shared" si="1128"/>
        <v>0</v>
      </c>
      <c r="BV470" s="149">
        <f t="shared" si="1128"/>
        <v>0</v>
      </c>
      <c r="BW470" s="149">
        <f t="shared" si="1128"/>
        <v>0</v>
      </c>
      <c r="BX470" s="149">
        <f t="shared" si="1128"/>
        <v>0</v>
      </c>
      <c r="BY470" s="149">
        <f t="shared" si="1128"/>
        <v>0</v>
      </c>
      <c r="BZ470" s="149">
        <f t="shared" si="1128"/>
        <v>0</v>
      </c>
      <c r="CA470" s="149">
        <f t="shared" si="1128"/>
        <v>0</v>
      </c>
      <c r="CB470" s="149">
        <f t="shared" si="1128"/>
        <v>0</v>
      </c>
      <c r="CC470" s="149">
        <f t="shared" si="1128"/>
        <v>0</v>
      </c>
      <c r="CD470" s="149">
        <f t="shared" si="1128"/>
        <v>0</v>
      </c>
      <c r="CE470" s="149">
        <f t="shared" si="1129"/>
        <v>0</v>
      </c>
      <c r="CF470" s="149">
        <f t="shared" si="1129"/>
        <v>0</v>
      </c>
      <c r="CG470" s="149">
        <f t="shared" si="1129"/>
        <v>0</v>
      </c>
      <c r="CH470" s="149">
        <f t="shared" si="1129"/>
        <v>0</v>
      </c>
      <c r="CI470" s="149">
        <f t="shared" si="1129"/>
        <v>0</v>
      </c>
      <c r="CJ470" s="149">
        <f t="shared" si="1129"/>
        <v>0</v>
      </c>
      <c r="CK470" s="149">
        <f t="shared" si="1129"/>
        <v>0</v>
      </c>
      <c r="CL470" s="149">
        <f t="shared" si="1129"/>
        <v>0</v>
      </c>
      <c r="CM470" s="149">
        <f t="shared" si="1129"/>
        <v>0</v>
      </c>
      <c r="CN470" s="149">
        <f t="shared" si="1129"/>
        <v>0</v>
      </c>
      <c r="CO470" s="149">
        <f t="shared" si="1129"/>
        <v>0</v>
      </c>
      <c r="CP470" s="149">
        <f t="shared" si="1129"/>
        <v>0</v>
      </c>
      <c r="CQ470" s="149">
        <f t="shared" si="1129"/>
        <v>0</v>
      </c>
      <c r="CR470" s="149">
        <f t="shared" si="1129"/>
        <v>0</v>
      </c>
      <c r="CS470" s="149">
        <f t="shared" si="1129"/>
        <v>0</v>
      </c>
      <c r="CT470" s="149">
        <f t="shared" si="1129"/>
        <v>0</v>
      </c>
      <c r="CU470" s="149">
        <f t="shared" si="1123"/>
        <v>0</v>
      </c>
      <c r="CV470" s="149">
        <f t="shared" si="1123"/>
        <v>0</v>
      </c>
      <c r="CW470" s="149">
        <f t="shared" si="1123"/>
        <v>0</v>
      </c>
      <c r="CX470" s="149">
        <f t="shared" si="1123"/>
        <v>0</v>
      </c>
      <c r="CY470" s="149">
        <f t="shared" si="1123"/>
        <v>0</v>
      </c>
      <c r="CZ470" s="149">
        <f t="shared" si="1123"/>
        <v>0</v>
      </c>
      <c r="DA470" s="149">
        <f t="shared" si="1123"/>
        <v>0</v>
      </c>
      <c r="DB470" s="149">
        <f t="shared" si="1123"/>
        <v>0</v>
      </c>
      <c r="DC470" s="149">
        <f t="shared" si="1123"/>
        <v>0</v>
      </c>
      <c r="DD470" s="149">
        <f t="shared" si="1123"/>
        <v>0</v>
      </c>
      <c r="DE470" s="149">
        <f t="shared" si="1123"/>
        <v>0</v>
      </c>
      <c r="DF470" s="149">
        <f t="shared" si="1123"/>
        <v>0</v>
      </c>
      <c r="DG470" s="149">
        <f t="shared" si="1123"/>
        <v>0</v>
      </c>
      <c r="DH470" s="149">
        <f t="shared" si="1123"/>
        <v>0</v>
      </c>
      <c r="DI470" s="149">
        <f t="shared" si="1123"/>
        <v>0</v>
      </c>
      <c r="DJ470" s="149">
        <f t="shared" si="1124"/>
        <v>0</v>
      </c>
      <c r="DK470" s="149">
        <f t="shared" si="1124"/>
        <v>0</v>
      </c>
      <c r="DL470" s="149">
        <f t="shared" si="1124"/>
        <v>0</v>
      </c>
      <c r="DM470" s="149">
        <f t="shared" si="1124"/>
        <v>0</v>
      </c>
      <c r="DN470" s="149">
        <f t="shared" si="1124"/>
        <v>0</v>
      </c>
      <c r="DO470" s="149">
        <f t="shared" si="1124"/>
        <v>0</v>
      </c>
      <c r="DP470" s="149">
        <f t="shared" si="1124"/>
        <v>0</v>
      </c>
      <c r="DQ470" s="149">
        <f t="shared" si="1124"/>
        <v>0</v>
      </c>
      <c r="DR470" s="149">
        <f t="shared" si="1124"/>
        <v>0</v>
      </c>
      <c r="DS470" s="149">
        <f t="shared" si="1124"/>
        <v>0</v>
      </c>
      <c r="DT470" s="149">
        <f t="shared" si="1124"/>
        <v>0</v>
      </c>
      <c r="DU470" s="149">
        <f t="shared" si="1124"/>
        <v>0</v>
      </c>
      <c r="DV470" s="149">
        <f t="shared" si="1124"/>
        <v>0</v>
      </c>
      <c r="DW470" s="149">
        <f t="shared" si="1124"/>
        <v>0</v>
      </c>
      <c r="DX470" s="149">
        <f t="shared" si="1124"/>
        <v>0</v>
      </c>
      <c r="DY470" s="149">
        <f t="shared" si="1124"/>
        <v>0</v>
      </c>
      <c r="DZ470" s="149">
        <f t="shared" si="1125"/>
        <v>0</v>
      </c>
      <c r="EA470" s="149">
        <f t="shared" si="1125"/>
        <v>0</v>
      </c>
      <c r="EB470" s="149">
        <f t="shared" si="1125"/>
        <v>0</v>
      </c>
      <c r="EC470" s="149">
        <f t="shared" si="1125"/>
        <v>0</v>
      </c>
      <c r="ED470" s="149">
        <f t="shared" si="1125"/>
        <v>0</v>
      </c>
      <c r="EE470" s="149">
        <f t="shared" si="1125"/>
        <v>0</v>
      </c>
      <c r="EF470" s="149">
        <f t="shared" si="1125"/>
        <v>0</v>
      </c>
      <c r="EG470" s="149">
        <f t="shared" si="1125"/>
        <v>0</v>
      </c>
      <c r="EH470" s="149">
        <f t="shared" si="1125"/>
        <v>0</v>
      </c>
      <c r="EI470" s="149">
        <f t="shared" si="1125"/>
        <v>0</v>
      </c>
      <c r="EJ470" s="149">
        <f t="shared" si="1125"/>
        <v>0</v>
      </c>
      <c r="EK470" s="149">
        <f t="shared" si="1125"/>
        <v>0</v>
      </c>
      <c r="EL470" s="149">
        <f t="shared" si="1125"/>
        <v>0</v>
      </c>
      <c r="EM470" s="149">
        <f t="shared" si="1125"/>
        <v>0</v>
      </c>
      <c r="EN470" s="149">
        <f t="shared" si="1125"/>
        <v>0</v>
      </c>
      <c r="EO470" s="149">
        <f t="shared" si="1125"/>
        <v>0</v>
      </c>
      <c r="EP470" s="149">
        <f t="shared" si="1126"/>
        <v>0</v>
      </c>
      <c r="EQ470" s="149">
        <f t="shared" si="1126"/>
        <v>0</v>
      </c>
      <c r="ER470" s="149">
        <f t="shared" si="1126"/>
        <v>0</v>
      </c>
      <c r="ES470" s="149">
        <f t="shared" si="1126"/>
        <v>0</v>
      </c>
      <c r="ET470" s="149">
        <f t="shared" si="1126"/>
        <v>0</v>
      </c>
      <c r="EU470" s="149">
        <f t="shared" si="1126"/>
        <v>0</v>
      </c>
      <c r="EV470" s="149">
        <f t="shared" si="1126"/>
        <v>0</v>
      </c>
      <c r="EW470" s="149">
        <f t="shared" si="1126"/>
        <v>0</v>
      </c>
      <c r="EX470" s="149">
        <f t="shared" si="1126"/>
        <v>0</v>
      </c>
      <c r="EY470" s="149">
        <f t="shared" si="1126"/>
        <v>0</v>
      </c>
      <c r="EZ470" s="149">
        <f t="shared" si="1126"/>
        <v>0</v>
      </c>
      <c r="FA470" s="149">
        <f t="shared" si="1126"/>
        <v>0</v>
      </c>
      <c r="FB470" s="149">
        <f t="shared" si="1126"/>
        <v>0</v>
      </c>
    </row>
    <row r="471" spans="3:158" ht="11.25" hidden="1" customHeight="1" x14ac:dyDescent="0.2">
      <c r="C471" s="148">
        <f t="shared" si="1095"/>
        <v>114</v>
      </c>
      <c r="E471" s="198">
        <f t="shared" si="1096"/>
        <v>46843</v>
      </c>
      <c r="F471" s="151">
        <f t="shared" si="1116"/>
        <v>47422</v>
      </c>
      <c r="G471" s="149">
        <v>0</v>
      </c>
      <c r="H471" s="149">
        <f t="shared" si="1117"/>
        <v>0</v>
      </c>
      <c r="Q471" s="149">
        <f t="shared" si="1118"/>
        <v>0</v>
      </c>
      <c r="T471" s="149">
        <f t="shared" si="1094"/>
        <v>0</v>
      </c>
      <c r="U471" s="149">
        <f t="shared" si="1130"/>
        <v>0</v>
      </c>
      <c r="V471" s="149">
        <f t="shared" si="1130"/>
        <v>0</v>
      </c>
      <c r="W471" s="149">
        <f t="shared" si="1130"/>
        <v>0</v>
      </c>
      <c r="X471" s="149">
        <f t="shared" si="1130"/>
        <v>0</v>
      </c>
      <c r="Y471" s="149">
        <f t="shared" si="1130"/>
        <v>0</v>
      </c>
      <c r="Z471" s="149">
        <f t="shared" si="1130"/>
        <v>0</v>
      </c>
      <c r="AA471" s="149">
        <f t="shared" si="1130"/>
        <v>0</v>
      </c>
      <c r="AB471" s="149">
        <f t="shared" si="1130"/>
        <v>0</v>
      </c>
      <c r="AC471" s="149">
        <f t="shared" si="1130"/>
        <v>0</v>
      </c>
      <c r="AD471" s="149">
        <f t="shared" si="1130"/>
        <v>0</v>
      </c>
      <c r="AE471" s="149">
        <f t="shared" si="1130"/>
        <v>0</v>
      </c>
      <c r="AF471" s="149">
        <f t="shared" si="1130"/>
        <v>0</v>
      </c>
      <c r="AG471" s="149">
        <f t="shared" si="1130"/>
        <v>0</v>
      </c>
      <c r="AH471" s="149">
        <f t="shared" si="1130"/>
        <v>0</v>
      </c>
      <c r="AI471" s="149">
        <f t="shared" si="1130"/>
        <v>0</v>
      </c>
      <c r="AJ471" s="149">
        <f t="shared" si="1130"/>
        <v>0</v>
      </c>
      <c r="AK471" s="149">
        <f t="shared" si="1127"/>
        <v>0</v>
      </c>
      <c r="AL471" s="149">
        <f t="shared" si="1127"/>
        <v>0</v>
      </c>
      <c r="AM471" s="149">
        <f t="shared" si="1127"/>
        <v>0</v>
      </c>
      <c r="AN471" s="149">
        <f t="shared" si="1127"/>
        <v>0</v>
      </c>
      <c r="AO471" s="149">
        <f t="shared" si="1127"/>
        <v>0</v>
      </c>
      <c r="AP471" s="149">
        <f t="shared" si="1127"/>
        <v>0</v>
      </c>
      <c r="AQ471" s="149">
        <f t="shared" si="1127"/>
        <v>0</v>
      </c>
      <c r="AR471" s="149">
        <f t="shared" si="1127"/>
        <v>0</v>
      </c>
      <c r="AS471" s="149">
        <f t="shared" si="1127"/>
        <v>0</v>
      </c>
      <c r="AT471" s="149">
        <f t="shared" si="1127"/>
        <v>0</v>
      </c>
      <c r="AU471" s="149">
        <f t="shared" si="1127"/>
        <v>0</v>
      </c>
      <c r="AV471" s="149">
        <f t="shared" si="1127"/>
        <v>0</v>
      </c>
      <c r="AW471" s="149">
        <f t="shared" si="1127"/>
        <v>0</v>
      </c>
      <c r="AX471" s="149">
        <f t="shared" si="1127"/>
        <v>0</v>
      </c>
      <c r="AY471" s="149">
        <f t="shared" si="1127"/>
        <v>0</v>
      </c>
      <c r="AZ471" s="149">
        <f t="shared" si="1131"/>
        <v>0</v>
      </c>
      <c r="BA471" s="149">
        <f t="shared" si="1131"/>
        <v>0</v>
      </c>
      <c r="BB471" s="149">
        <f t="shared" si="1131"/>
        <v>0</v>
      </c>
      <c r="BC471" s="149">
        <f t="shared" si="1131"/>
        <v>0</v>
      </c>
      <c r="BD471" s="149">
        <f t="shared" si="1131"/>
        <v>0</v>
      </c>
      <c r="BE471" s="149">
        <f t="shared" si="1131"/>
        <v>0</v>
      </c>
      <c r="BF471" s="149">
        <f t="shared" si="1131"/>
        <v>0</v>
      </c>
      <c r="BG471" s="149">
        <f t="shared" si="1131"/>
        <v>0</v>
      </c>
      <c r="BH471" s="149">
        <f t="shared" si="1131"/>
        <v>0</v>
      </c>
      <c r="BI471" s="149">
        <f t="shared" si="1131"/>
        <v>0</v>
      </c>
      <c r="BJ471" s="149">
        <f t="shared" si="1131"/>
        <v>0</v>
      </c>
      <c r="BK471" s="149">
        <f t="shared" si="1131"/>
        <v>0</v>
      </c>
      <c r="BL471" s="149">
        <f t="shared" si="1131"/>
        <v>0</v>
      </c>
      <c r="BM471" s="149">
        <f t="shared" si="1131"/>
        <v>0</v>
      </c>
      <c r="BN471" s="149">
        <f t="shared" si="1131"/>
        <v>0</v>
      </c>
      <c r="BO471" s="149">
        <f t="shared" si="1131"/>
        <v>0</v>
      </c>
      <c r="BP471" s="149">
        <f t="shared" si="1128"/>
        <v>0</v>
      </c>
      <c r="BQ471" s="149">
        <f t="shared" si="1128"/>
        <v>0</v>
      </c>
      <c r="BR471" s="149">
        <f t="shared" si="1128"/>
        <v>0</v>
      </c>
      <c r="BS471" s="149">
        <f t="shared" si="1128"/>
        <v>0</v>
      </c>
      <c r="BT471" s="149">
        <f t="shared" si="1128"/>
        <v>0</v>
      </c>
      <c r="BU471" s="149">
        <f t="shared" si="1128"/>
        <v>0</v>
      </c>
      <c r="BV471" s="149">
        <f t="shared" si="1128"/>
        <v>0</v>
      </c>
      <c r="BW471" s="149">
        <f t="shared" si="1128"/>
        <v>0</v>
      </c>
      <c r="BX471" s="149">
        <f t="shared" si="1128"/>
        <v>0</v>
      </c>
      <c r="BY471" s="149">
        <f t="shared" si="1128"/>
        <v>0</v>
      </c>
      <c r="BZ471" s="149">
        <f t="shared" si="1128"/>
        <v>0</v>
      </c>
      <c r="CA471" s="149">
        <f t="shared" si="1128"/>
        <v>0</v>
      </c>
      <c r="CB471" s="149">
        <f t="shared" si="1128"/>
        <v>0</v>
      </c>
      <c r="CC471" s="149">
        <f t="shared" si="1128"/>
        <v>0</v>
      </c>
      <c r="CD471" s="149">
        <f t="shared" si="1128"/>
        <v>0</v>
      </c>
      <c r="CE471" s="149">
        <f t="shared" si="1129"/>
        <v>0</v>
      </c>
      <c r="CF471" s="149">
        <f t="shared" si="1129"/>
        <v>0</v>
      </c>
      <c r="CG471" s="149">
        <f t="shared" si="1129"/>
        <v>0</v>
      </c>
      <c r="CH471" s="149">
        <f t="shared" si="1129"/>
        <v>0</v>
      </c>
      <c r="CI471" s="149">
        <f t="shared" si="1129"/>
        <v>0</v>
      </c>
      <c r="CJ471" s="149">
        <f t="shared" si="1129"/>
        <v>0</v>
      </c>
      <c r="CK471" s="149">
        <f t="shared" si="1129"/>
        <v>0</v>
      </c>
      <c r="CL471" s="149">
        <f t="shared" si="1129"/>
        <v>0</v>
      </c>
      <c r="CM471" s="149">
        <f t="shared" si="1129"/>
        <v>0</v>
      </c>
      <c r="CN471" s="149">
        <f t="shared" si="1129"/>
        <v>0</v>
      </c>
      <c r="CO471" s="149">
        <f t="shared" si="1129"/>
        <v>0</v>
      </c>
      <c r="CP471" s="149">
        <f t="shared" si="1129"/>
        <v>0</v>
      </c>
      <c r="CQ471" s="149">
        <f t="shared" si="1129"/>
        <v>0</v>
      </c>
      <c r="CR471" s="149">
        <f t="shared" si="1129"/>
        <v>0</v>
      </c>
      <c r="CS471" s="149">
        <f t="shared" si="1129"/>
        <v>0</v>
      </c>
      <c r="CT471" s="149">
        <f t="shared" si="1129"/>
        <v>0</v>
      </c>
      <c r="CU471" s="149">
        <f t="shared" si="1123"/>
        <v>0</v>
      </c>
      <c r="CV471" s="149">
        <f t="shared" si="1123"/>
        <v>0</v>
      </c>
      <c r="CW471" s="149">
        <f t="shared" si="1123"/>
        <v>0</v>
      </c>
      <c r="CX471" s="149">
        <f t="shared" si="1123"/>
        <v>0</v>
      </c>
      <c r="CY471" s="149">
        <f t="shared" si="1123"/>
        <v>0</v>
      </c>
      <c r="CZ471" s="149">
        <f t="shared" si="1123"/>
        <v>0</v>
      </c>
      <c r="DA471" s="149">
        <f t="shared" si="1123"/>
        <v>0</v>
      </c>
      <c r="DB471" s="149">
        <f t="shared" si="1123"/>
        <v>0</v>
      </c>
      <c r="DC471" s="149">
        <f t="shared" si="1123"/>
        <v>0</v>
      </c>
      <c r="DD471" s="149">
        <f t="shared" si="1123"/>
        <v>0</v>
      </c>
      <c r="DE471" s="149">
        <f t="shared" si="1123"/>
        <v>0</v>
      </c>
      <c r="DF471" s="149">
        <f t="shared" si="1123"/>
        <v>0</v>
      </c>
      <c r="DG471" s="149">
        <f t="shared" si="1123"/>
        <v>0</v>
      </c>
      <c r="DH471" s="149">
        <f t="shared" si="1123"/>
        <v>0</v>
      </c>
      <c r="DI471" s="149">
        <f t="shared" si="1123"/>
        <v>0</v>
      </c>
      <c r="DJ471" s="149">
        <f t="shared" si="1124"/>
        <v>0</v>
      </c>
      <c r="DK471" s="149">
        <f t="shared" si="1124"/>
        <v>0</v>
      </c>
      <c r="DL471" s="149">
        <f t="shared" si="1124"/>
        <v>0</v>
      </c>
      <c r="DM471" s="149">
        <f t="shared" si="1124"/>
        <v>0</v>
      </c>
      <c r="DN471" s="149">
        <f t="shared" si="1124"/>
        <v>0</v>
      </c>
      <c r="DO471" s="149">
        <f t="shared" si="1124"/>
        <v>0</v>
      </c>
      <c r="DP471" s="149">
        <f t="shared" si="1124"/>
        <v>0</v>
      </c>
      <c r="DQ471" s="149">
        <f t="shared" si="1124"/>
        <v>0</v>
      </c>
      <c r="DR471" s="149">
        <f t="shared" si="1124"/>
        <v>0</v>
      </c>
      <c r="DS471" s="149">
        <f t="shared" si="1124"/>
        <v>0</v>
      </c>
      <c r="DT471" s="149">
        <f t="shared" si="1124"/>
        <v>0</v>
      </c>
      <c r="DU471" s="149">
        <f t="shared" si="1124"/>
        <v>0</v>
      </c>
      <c r="DV471" s="149">
        <f t="shared" si="1124"/>
        <v>0</v>
      </c>
      <c r="DW471" s="149">
        <f t="shared" si="1124"/>
        <v>0</v>
      </c>
      <c r="DX471" s="149">
        <f t="shared" si="1124"/>
        <v>0</v>
      </c>
      <c r="DY471" s="149">
        <f t="shared" si="1124"/>
        <v>0</v>
      </c>
      <c r="DZ471" s="149">
        <f t="shared" si="1125"/>
        <v>0</v>
      </c>
      <c r="EA471" s="149">
        <f t="shared" si="1125"/>
        <v>0</v>
      </c>
      <c r="EB471" s="149">
        <f t="shared" si="1125"/>
        <v>0</v>
      </c>
      <c r="EC471" s="149">
        <f t="shared" si="1125"/>
        <v>0</v>
      </c>
      <c r="ED471" s="149">
        <f t="shared" si="1125"/>
        <v>0</v>
      </c>
      <c r="EE471" s="149">
        <f t="shared" si="1125"/>
        <v>0</v>
      </c>
      <c r="EF471" s="149">
        <f t="shared" si="1125"/>
        <v>0</v>
      </c>
      <c r="EG471" s="149">
        <f t="shared" si="1125"/>
        <v>0</v>
      </c>
      <c r="EH471" s="149">
        <f t="shared" si="1125"/>
        <v>0</v>
      </c>
      <c r="EI471" s="149">
        <f t="shared" si="1125"/>
        <v>0</v>
      </c>
      <c r="EJ471" s="149">
        <f t="shared" si="1125"/>
        <v>0</v>
      </c>
      <c r="EK471" s="149">
        <f t="shared" si="1125"/>
        <v>0</v>
      </c>
      <c r="EL471" s="149">
        <f t="shared" si="1125"/>
        <v>0</v>
      </c>
      <c r="EM471" s="149">
        <f t="shared" si="1125"/>
        <v>0</v>
      </c>
      <c r="EN471" s="149">
        <f t="shared" si="1125"/>
        <v>0</v>
      </c>
      <c r="EO471" s="149">
        <f t="shared" si="1125"/>
        <v>0</v>
      </c>
      <c r="EP471" s="149">
        <f t="shared" si="1126"/>
        <v>0</v>
      </c>
      <c r="EQ471" s="149">
        <f t="shared" si="1126"/>
        <v>0</v>
      </c>
      <c r="ER471" s="149">
        <f t="shared" si="1126"/>
        <v>0</v>
      </c>
      <c r="ES471" s="149">
        <f t="shared" si="1126"/>
        <v>0</v>
      </c>
      <c r="ET471" s="149">
        <f t="shared" si="1126"/>
        <v>0</v>
      </c>
      <c r="EU471" s="149">
        <f t="shared" si="1126"/>
        <v>0</v>
      </c>
      <c r="EV471" s="149">
        <f t="shared" si="1126"/>
        <v>0</v>
      </c>
      <c r="EW471" s="149">
        <f t="shared" si="1126"/>
        <v>0</v>
      </c>
      <c r="EX471" s="149">
        <f t="shared" si="1126"/>
        <v>0</v>
      </c>
      <c r="EY471" s="149">
        <f t="shared" si="1126"/>
        <v>0</v>
      </c>
      <c r="EZ471" s="149">
        <f t="shared" si="1126"/>
        <v>0</v>
      </c>
      <c r="FA471" s="149">
        <f t="shared" si="1126"/>
        <v>0</v>
      </c>
      <c r="FB471" s="149">
        <f t="shared" si="1126"/>
        <v>0</v>
      </c>
    </row>
    <row r="472" spans="3:158" ht="11.25" hidden="1" customHeight="1" x14ac:dyDescent="0.2">
      <c r="C472" s="148">
        <f t="shared" si="1095"/>
        <v>115</v>
      </c>
      <c r="E472" s="198">
        <f t="shared" si="1096"/>
        <v>46873</v>
      </c>
      <c r="F472" s="151">
        <f t="shared" si="1116"/>
        <v>47452</v>
      </c>
      <c r="G472" s="149">
        <v>0</v>
      </c>
      <c r="H472" s="149">
        <f t="shared" si="1117"/>
        <v>0</v>
      </c>
      <c r="Q472" s="149">
        <f t="shared" si="1118"/>
        <v>0</v>
      </c>
      <c r="T472" s="149">
        <f t="shared" si="1094"/>
        <v>0</v>
      </c>
      <c r="U472" s="149">
        <f t="shared" si="1130"/>
        <v>0</v>
      </c>
      <c r="V472" s="149">
        <f t="shared" si="1130"/>
        <v>0</v>
      </c>
      <c r="W472" s="149">
        <f t="shared" si="1130"/>
        <v>0</v>
      </c>
      <c r="X472" s="149">
        <f t="shared" si="1130"/>
        <v>0</v>
      </c>
      <c r="Y472" s="149">
        <f t="shared" si="1130"/>
        <v>0</v>
      </c>
      <c r="Z472" s="149">
        <f t="shared" si="1130"/>
        <v>0</v>
      </c>
      <c r="AA472" s="149">
        <f t="shared" si="1130"/>
        <v>0</v>
      </c>
      <c r="AB472" s="149">
        <f t="shared" si="1130"/>
        <v>0</v>
      </c>
      <c r="AC472" s="149">
        <f t="shared" si="1130"/>
        <v>0</v>
      </c>
      <c r="AD472" s="149">
        <f t="shared" si="1130"/>
        <v>0</v>
      </c>
      <c r="AE472" s="149">
        <f t="shared" si="1130"/>
        <v>0</v>
      </c>
      <c r="AF472" s="149">
        <f t="shared" si="1130"/>
        <v>0</v>
      </c>
      <c r="AG472" s="149">
        <f t="shared" si="1130"/>
        <v>0</v>
      </c>
      <c r="AH472" s="149">
        <f t="shared" si="1130"/>
        <v>0</v>
      </c>
      <c r="AI472" s="149">
        <f t="shared" si="1130"/>
        <v>0</v>
      </c>
      <c r="AJ472" s="149">
        <f t="shared" si="1130"/>
        <v>0</v>
      </c>
      <c r="AK472" s="149">
        <f t="shared" si="1127"/>
        <v>0</v>
      </c>
      <c r="AL472" s="149">
        <f t="shared" si="1127"/>
        <v>0</v>
      </c>
      <c r="AM472" s="149">
        <f t="shared" si="1127"/>
        <v>0</v>
      </c>
      <c r="AN472" s="149">
        <f t="shared" si="1127"/>
        <v>0</v>
      </c>
      <c r="AO472" s="149">
        <f t="shared" si="1127"/>
        <v>0</v>
      </c>
      <c r="AP472" s="149">
        <f t="shared" si="1127"/>
        <v>0</v>
      </c>
      <c r="AQ472" s="149">
        <f t="shared" si="1127"/>
        <v>0</v>
      </c>
      <c r="AR472" s="149">
        <f t="shared" si="1127"/>
        <v>0</v>
      </c>
      <c r="AS472" s="149">
        <f t="shared" si="1127"/>
        <v>0</v>
      </c>
      <c r="AT472" s="149">
        <f t="shared" si="1127"/>
        <v>0</v>
      </c>
      <c r="AU472" s="149">
        <f t="shared" si="1127"/>
        <v>0</v>
      </c>
      <c r="AV472" s="149">
        <f t="shared" si="1127"/>
        <v>0</v>
      </c>
      <c r="AW472" s="149">
        <f t="shared" si="1127"/>
        <v>0</v>
      </c>
      <c r="AX472" s="149">
        <f t="shared" si="1127"/>
        <v>0</v>
      </c>
      <c r="AY472" s="149">
        <f t="shared" si="1127"/>
        <v>0</v>
      </c>
      <c r="AZ472" s="149">
        <f t="shared" si="1131"/>
        <v>0</v>
      </c>
      <c r="BA472" s="149">
        <f t="shared" si="1131"/>
        <v>0</v>
      </c>
      <c r="BB472" s="149">
        <f t="shared" si="1131"/>
        <v>0</v>
      </c>
      <c r="BC472" s="149">
        <f t="shared" si="1131"/>
        <v>0</v>
      </c>
      <c r="BD472" s="149">
        <f t="shared" si="1131"/>
        <v>0</v>
      </c>
      <c r="BE472" s="149">
        <f t="shared" si="1131"/>
        <v>0</v>
      </c>
      <c r="BF472" s="149">
        <f t="shared" si="1131"/>
        <v>0</v>
      </c>
      <c r="BG472" s="149">
        <f t="shared" si="1131"/>
        <v>0</v>
      </c>
      <c r="BH472" s="149">
        <f t="shared" si="1131"/>
        <v>0</v>
      </c>
      <c r="BI472" s="149">
        <f t="shared" si="1131"/>
        <v>0</v>
      </c>
      <c r="BJ472" s="149">
        <f t="shared" si="1131"/>
        <v>0</v>
      </c>
      <c r="BK472" s="149">
        <f t="shared" si="1131"/>
        <v>0</v>
      </c>
      <c r="BL472" s="149">
        <f t="shared" si="1131"/>
        <v>0</v>
      </c>
      <c r="BM472" s="149">
        <f t="shared" si="1131"/>
        <v>0</v>
      </c>
      <c r="BN472" s="149">
        <f t="shared" si="1131"/>
        <v>0</v>
      </c>
      <c r="BO472" s="149">
        <f t="shared" si="1131"/>
        <v>0</v>
      </c>
      <c r="BP472" s="149">
        <f t="shared" si="1128"/>
        <v>0</v>
      </c>
      <c r="BQ472" s="149">
        <f t="shared" si="1128"/>
        <v>0</v>
      </c>
      <c r="BR472" s="149">
        <f t="shared" si="1128"/>
        <v>0</v>
      </c>
      <c r="BS472" s="149">
        <f t="shared" si="1128"/>
        <v>0</v>
      </c>
      <c r="BT472" s="149">
        <f t="shared" si="1128"/>
        <v>0</v>
      </c>
      <c r="BU472" s="149">
        <f t="shared" si="1128"/>
        <v>0</v>
      </c>
      <c r="BV472" s="149">
        <f t="shared" si="1128"/>
        <v>0</v>
      </c>
      <c r="BW472" s="149">
        <f t="shared" si="1128"/>
        <v>0</v>
      </c>
      <c r="BX472" s="149">
        <f t="shared" si="1128"/>
        <v>0</v>
      </c>
      <c r="BY472" s="149">
        <f t="shared" si="1128"/>
        <v>0</v>
      </c>
      <c r="BZ472" s="149">
        <f t="shared" si="1128"/>
        <v>0</v>
      </c>
      <c r="CA472" s="149">
        <f t="shared" si="1128"/>
        <v>0</v>
      </c>
      <c r="CB472" s="149">
        <f t="shared" si="1128"/>
        <v>0</v>
      </c>
      <c r="CC472" s="149">
        <f t="shared" si="1128"/>
        <v>0</v>
      </c>
      <c r="CD472" s="149">
        <f t="shared" si="1128"/>
        <v>0</v>
      </c>
      <c r="CE472" s="149">
        <f t="shared" si="1129"/>
        <v>0</v>
      </c>
      <c r="CF472" s="149">
        <f t="shared" si="1129"/>
        <v>0</v>
      </c>
      <c r="CG472" s="149">
        <f t="shared" si="1129"/>
        <v>0</v>
      </c>
      <c r="CH472" s="149">
        <f t="shared" si="1129"/>
        <v>0</v>
      </c>
      <c r="CI472" s="149">
        <f t="shared" si="1129"/>
        <v>0</v>
      </c>
      <c r="CJ472" s="149">
        <f t="shared" si="1129"/>
        <v>0</v>
      </c>
      <c r="CK472" s="149">
        <f t="shared" si="1129"/>
        <v>0</v>
      </c>
      <c r="CL472" s="149">
        <f t="shared" si="1129"/>
        <v>0</v>
      </c>
      <c r="CM472" s="149">
        <f t="shared" si="1129"/>
        <v>0</v>
      </c>
      <c r="CN472" s="149">
        <f t="shared" si="1129"/>
        <v>0</v>
      </c>
      <c r="CO472" s="149">
        <f t="shared" si="1129"/>
        <v>0</v>
      </c>
      <c r="CP472" s="149">
        <f t="shared" si="1129"/>
        <v>0</v>
      </c>
      <c r="CQ472" s="149">
        <f t="shared" si="1129"/>
        <v>0</v>
      </c>
      <c r="CR472" s="149">
        <f t="shared" si="1129"/>
        <v>0</v>
      </c>
      <c r="CS472" s="149">
        <f t="shared" si="1129"/>
        <v>0</v>
      </c>
      <c r="CT472" s="149">
        <f t="shared" si="1129"/>
        <v>0</v>
      </c>
      <c r="CU472" s="149">
        <f t="shared" si="1123"/>
        <v>0</v>
      </c>
      <c r="CV472" s="149">
        <f t="shared" si="1123"/>
        <v>0</v>
      </c>
      <c r="CW472" s="149">
        <f t="shared" si="1123"/>
        <v>0</v>
      </c>
      <c r="CX472" s="149">
        <f t="shared" si="1123"/>
        <v>0</v>
      </c>
      <c r="CY472" s="149">
        <f t="shared" si="1123"/>
        <v>0</v>
      </c>
      <c r="CZ472" s="149">
        <f t="shared" si="1123"/>
        <v>0</v>
      </c>
      <c r="DA472" s="149">
        <f t="shared" si="1123"/>
        <v>0</v>
      </c>
      <c r="DB472" s="149">
        <f t="shared" si="1123"/>
        <v>0</v>
      </c>
      <c r="DC472" s="149">
        <f t="shared" si="1123"/>
        <v>0</v>
      </c>
      <c r="DD472" s="149">
        <f t="shared" si="1123"/>
        <v>0</v>
      </c>
      <c r="DE472" s="149">
        <f t="shared" si="1123"/>
        <v>0</v>
      </c>
      <c r="DF472" s="149">
        <f t="shared" si="1123"/>
        <v>0</v>
      </c>
      <c r="DG472" s="149">
        <f t="shared" si="1123"/>
        <v>0</v>
      </c>
      <c r="DH472" s="149">
        <f t="shared" si="1123"/>
        <v>0</v>
      </c>
      <c r="DI472" s="149">
        <f t="shared" si="1123"/>
        <v>0</v>
      </c>
      <c r="DJ472" s="149">
        <f t="shared" si="1124"/>
        <v>0</v>
      </c>
      <c r="DK472" s="149">
        <f t="shared" si="1124"/>
        <v>0</v>
      </c>
      <c r="DL472" s="149">
        <f t="shared" si="1124"/>
        <v>0</v>
      </c>
      <c r="DM472" s="149">
        <f t="shared" si="1124"/>
        <v>0</v>
      </c>
      <c r="DN472" s="149">
        <f t="shared" si="1124"/>
        <v>0</v>
      </c>
      <c r="DO472" s="149">
        <f t="shared" si="1124"/>
        <v>0</v>
      </c>
      <c r="DP472" s="149">
        <f t="shared" si="1124"/>
        <v>0</v>
      </c>
      <c r="DQ472" s="149">
        <f t="shared" si="1124"/>
        <v>0</v>
      </c>
      <c r="DR472" s="149">
        <f t="shared" si="1124"/>
        <v>0</v>
      </c>
      <c r="DS472" s="149">
        <f t="shared" si="1124"/>
        <v>0</v>
      </c>
      <c r="DT472" s="149">
        <f t="shared" si="1124"/>
        <v>0</v>
      </c>
      <c r="DU472" s="149">
        <f t="shared" si="1124"/>
        <v>0</v>
      </c>
      <c r="DV472" s="149">
        <f t="shared" si="1124"/>
        <v>0</v>
      </c>
      <c r="DW472" s="149">
        <f t="shared" si="1124"/>
        <v>0</v>
      </c>
      <c r="DX472" s="149">
        <f t="shared" si="1124"/>
        <v>0</v>
      </c>
      <c r="DY472" s="149">
        <f t="shared" si="1124"/>
        <v>0</v>
      </c>
      <c r="DZ472" s="149">
        <f t="shared" si="1125"/>
        <v>0</v>
      </c>
      <c r="EA472" s="149">
        <f t="shared" si="1125"/>
        <v>0</v>
      </c>
      <c r="EB472" s="149">
        <f t="shared" si="1125"/>
        <v>0</v>
      </c>
      <c r="EC472" s="149">
        <f t="shared" si="1125"/>
        <v>0</v>
      </c>
      <c r="ED472" s="149">
        <f t="shared" si="1125"/>
        <v>0</v>
      </c>
      <c r="EE472" s="149">
        <f t="shared" si="1125"/>
        <v>0</v>
      </c>
      <c r="EF472" s="149">
        <f t="shared" si="1125"/>
        <v>0</v>
      </c>
      <c r="EG472" s="149">
        <f t="shared" si="1125"/>
        <v>0</v>
      </c>
      <c r="EH472" s="149">
        <f t="shared" si="1125"/>
        <v>0</v>
      </c>
      <c r="EI472" s="149">
        <f t="shared" si="1125"/>
        <v>0</v>
      </c>
      <c r="EJ472" s="149">
        <f t="shared" si="1125"/>
        <v>0</v>
      </c>
      <c r="EK472" s="149">
        <f t="shared" si="1125"/>
        <v>0</v>
      </c>
      <c r="EL472" s="149">
        <f t="shared" si="1125"/>
        <v>0</v>
      </c>
      <c r="EM472" s="149">
        <f t="shared" si="1125"/>
        <v>0</v>
      </c>
      <c r="EN472" s="149">
        <f t="shared" si="1125"/>
        <v>0</v>
      </c>
      <c r="EO472" s="149">
        <f t="shared" si="1125"/>
        <v>0</v>
      </c>
      <c r="EP472" s="149">
        <f t="shared" si="1126"/>
        <v>0</v>
      </c>
      <c r="EQ472" s="149">
        <f t="shared" si="1126"/>
        <v>0</v>
      </c>
      <c r="ER472" s="149">
        <f t="shared" si="1126"/>
        <v>0</v>
      </c>
      <c r="ES472" s="149">
        <f t="shared" si="1126"/>
        <v>0</v>
      </c>
      <c r="ET472" s="149">
        <f t="shared" si="1126"/>
        <v>0</v>
      </c>
      <c r="EU472" s="149">
        <f t="shared" si="1126"/>
        <v>0</v>
      </c>
      <c r="EV472" s="149">
        <f t="shared" si="1126"/>
        <v>0</v>
      </c>
      <c r="EW472" s="149">
        <f t="shared" si="1126"/>
        <v>0</v>
      </c>
      <c r="EX472" s="149">
        <f t="shared" si="1126"/>
        <v>0</v>
      </c>
      <c r="EY472" s="149">
        <f t="shared" si="1126"/>
        <v>0</v>
      </c>
      <c r="EZ472" s="149">
        <f t="shared" si="1126"/>
        <v>0</v>
      </c>
      <c r="FA472" s="149">
        <f t="shared" si="1126"/>
        <v>0</v>
      </c>
      <c r="FB472" s="149">
        <f t="shared" si="1126"/>
        <v>0</v>
      </c>
    </row>
    <row r="473" spans="3:158" ht="11.25" hidden="1" customHeight="1" x14ac:dyDescent="0.2">
      <c r="C473" s="148">
        <f t="shared" si="1095"/>
        <v>116</v>
      </c>
      <c r="E473" s="198">
        <f t="shared" si="1096"/>
        <v>46904</v>
      </c>
      <c r="F473" s="151">
        <f t="shared" si="1116"/>
        <v>47483</v>
      </c>
      <c r="G473" s="149">
        <v>0</v>
      </c>
      <c r="H473" s="149">
        <f t="shared" si="1117"/>
        <v>0</v>
      </c>
      <c r="Q473" s="149">
        <f t="shared" si="1118"/>
        <v>0</v>
      </c>
      <c r="T473" s="149">
        <f t="shared" si="1094"/>
        <v>0</v>
      </c>
      <c r="U473" s="149">
        <f t="shared" si="1130"/>
        <v>0</v>
      </c>
      <c r="V473" s="149">
        <f t="shared" si="1130"/>
        <v>0</v>
      </c>
      <c r="W473" s="149">
        <f t="shared" si="1130"/>
        <v>0</v>
      </c>
      <c r="X473" s="149">
        <f t="shared" si="1130"/>
        <v>0</v>
      </c>
      <c r="Y473" s="149">
        <f t="shared" si="1130"/>
        <v>0</v>
      </c>
      <c r="Z473" s="149">
        <f t="shared" si="1130"/>
        <v>0</v>
      </c>
      <c r="AA473" s="149">
        <f t="shared" si="1130"/>
        <v>0</v>
      </c>
      <c r="AB473" s="149">
        <f t="shared" si="1130"/>
        <v>0</v>
      </c>
      <c r="AC473" s="149">
        <f t="shared" si="1130"/>
        <v>0</v>
      </c>
      <c r="AD473" s="149">
        <f t="shared" si="1130"/>
        <v>0</v>
      </c>
      <c r="AE473" s="149">
        <f t="shared" si="1130"/>
        <v>0</v>
      </c>
      <c r="AF473" s="149">
        <f t="shared" si="1130"/>
        <v>0</v>
      </c>
      <c r="AG473" s="149">
        <f t="shared" si="1130"/>
        <v>0</v>
      </c>
      <c r="AH473" s="149">
        <f t="shared" si="1130"/>
        <v>0</v>
      </c>
      <c r="AI473" s="149">
        <f t="shared" si="1130"/>
        <v>0</v>
      </c>
      <c r="AJ473" s="149">
        <f t="shared" si="1130"/>
        <v>0</v>
      </c>
      <c r="AK473" s="149">
        <f t="shared" si="1127"/>
        <v>0</v>
      </c>
      <c r="AL473" s="149">
        <f t="shared" si="1127"/>
        <v>0</v>
      </c>
      <c r="AM473" s="149">
        <f t="shared" si="1127"/>
        <v>0</v>
      </c>
      <c r="AN473" s="149">
        <f t="shared" si="1127"/>
        <v>0</v>
      </c>
      <c r="AO473" s="149">
        <f t="shared" si="1127"/>
        <v>0</v>
      </c>
      <c r="AP473" s="149">
        <f t="shared" si="1127"/>
        <v>0</v>
      </c>
      <c r="AQ473" s="149">
        <f t="shared" si="1127"/>
        <v>0</v>
      </c>
      <c r="AR473" s="149">
        <f t="shared" si="1127"/>
        <v>0</v>
      </c>
      <c r="AS473" s="149">
        <f t="shared" si="1127"/>
        <v>0</v>
      </c>
      <c r="AT473" s="149">
        <f t="shared" si="1127"/>
        <v>0</v>
      </c>
      <c r="AU473" s="149">
        <f t="shared" si="1127"/>
        <v>0</v>
      </c>
      <c r="AV473" s="149">
        <f t="shared" si="1127"/>
        <v>0</v>
      </c>
      <c r="AW473" s="149">
        <f t="shared" si="1127"/>
        <v>0</v>
      </c>
      <c r="AX473" s="149">
        <f t="shared" si="1127"/>
        <v>0</v>
      </c>
      <c r="AY473" s="149">
        <f t="shared" si="1127"/>
        <v>0</v>
      </c>
      <c r="AZ473" s="149">
        <f t="shared" si="1131"/>
        <v>0</v>
      </c>
      <c r="BA473" s="149">
        <f t="shared" si="1131"/>
        <v>0</v>
      </c>
      <c r="BB473" s="149">
        <f t="shared" si="1131"/>
        <v>0</v>
      </c>
      <c r="BC473" s="149">
        <f t="shared" si="1131"/>
        <v>0</v>
      </c>
      <c r="BD473" s="149">
        <f t="shared" si="1131"/>
        <v>0</v>
      </c>
      <c r="BE473" s="149">
        <f t="shared" si="1131"/>
        <v>0</v>
      </c>
      <c r="BF473" s="149">
        <f t="shared" si="1131"/>
        <v>0</v>
      </c>
      <c r="BG473" s="149">
        <f t="shared" si="1131"/>
        <v>0</v>
      </c>
      <c r="BH473" s="149">
        <f t="shared" si="1131"/>
        <v>0</v>
      </c>
      <c r="BI473" s="149">
        <f t="shared" si="1131"/>
        <v>0</v>
      </c>
      <c r="BJ473" s="149">
        <f t="shared" si="1131"/>
        <v>0</v>
      </c>
      <c r="BK473" s="149">
        <f t="shared" si="1131"/>
        <v>0</v>
      </c>
      <c r="BL473" s="149">
        <f t="shared" si="1131"/>
        <v>0</v>
      </c>
      <c r="BM473" s="149">
        <f t="shared" si="1131"/>
        <v>0</v>
      </c>
      <c r="BN473" s="149">
        <f t="shared" si="1131"/>
        <v>0</v>
      </c>
      <c r="BO473" s="149">
        <f t="shared" si="1131"/>
        <v>0</v>
      </c>
      <c r="BP473" s="149">
        <f t="shared" si="1128"/>
        <v>0</v>
      </c>
      <c r="BQ473" s="149">
        <f t="shared" si="1128"/>
        <v>0</v>
      </c>
      <c r="BR473" s="149">
        <f t="shared" si="1128"/>
        <v>0</v>
      </c>
      <c r="BS473" s="149">
        <f t="shared" si="1128"/>
        <v>0</v>
      </c>
      <c r="BT473" s="149">
        <f t="shared" si="1128"/>
        <v>0</v>
      </c>
      <c r="BU473" s="149">
        <f t="shared" si="1128"/>
        <v>0</v>
      </c>
      <c r="BV473" s="149">
        <f t="shared" si="1128"/>
        <v>0</v>
      </c>
      <c r="BW473" s="149">
        <f t="shared" si="1128"/>
        <v>0</v>
      </c>
      <c r="BX473" s="149">
        <f t="shared" si="1128"/>
        <v>0</v>
      </c>
      <c r="BY473" s="149">
        <f t="shared" si="1128"/>
        <v>0</v>
      </c>
      <c r="BZ473" s="149">
        <f t="shared" si="1128"/>
        <v>0</v>
      </c>
      <c r="CA473" s="149">
        <f t="shared" si="1128"/>
        <v>0</v>
      </c>
      <c r="CB473" s="149">
        <f t="shared" si="1128"/>
        <v>0</v>
      </c>
      <c r="CC473" s="149">
        <f t="shared" si="1128"/>
        <v>0</v>
      </c>
      <c r="CD473" s="149">
        <f t="shared" si="1128"/>
        <v>0</v>
      </c>
      <c r="CE473" s="149">
        <f t="shared" si="1129"/>
        <v>0</v>
      </c>
      <c r="CF473" s="149">
        <f t="shared" si="1129"/>
        <v>0</v>
      </c>
      <c r="CG473" s="149">
        <f t="shared" si="1129"/>
        <v>0</v>
      </c>
      <c r="CH473" s="149">
        <f t="shared" si="1129"/>
        <v>0</v>
      </c>
      <c r="CI473" s="149">
        <f t="shared" si="1129"/>
        <v>0</v>
      </c>
      <c r="CJ473" s="149">
        <f t="shared" si="1129"/>
        <v>0</v>
      </c>
      <c r="CK473" s="149">
        <f t="shared" si="1129"/>
        <v>0</v>
      </c>
      <c r="CL473" s="149">
        <f t="shared" si="1129"/>
        <v>0</v>
      </c>
      <c r="CM473" s="149">
        <f t="shared" si="1129"/>
        <v>0</v>
      </c>
      <c r="CN473" s="149">
        <f t="shared" si="1129"/>
        <v>0</v>
      </c>
      <c r="CO473" s="149">
        <f t="shared" si="1129"/>
        <v>0</v>
      </c>
      <c r="CP473" s="149">
        <f t="shared" si="1129"/>
        <v>0</v>
      </c>
      <c r="CQ473" s="149">
        <f t="shared" si="1129"/>
        <v>0</v>
      </c>
      <c r="CR473" s="149">
        <f t="shared" si="1129"/>
        <v>0</v>
      </c>
      <c r="CS473" s="149">
        <f t="shared" si="1129"/>
        <v>0</v>
      </c>
      <c r="CT473" s="149">
        <f t="shared" si="1129"/>
        <v>0</v>
      </c>
      <c r="CU473" s="149">
        <f t="shared" si="1123"/>
        <v>0</v>
      </c>
      <c r="CV473" s="149">
        <f t="shared" si="1123"/>
        <v>0</v>
      </c>
      <c r="CW473" s="149">
        <f t="shared" si="1123"/>
        <v>0</v>
      </c>
      <c r="CX473" s="149">
        <f t="shared" si="1123"/>
        <v>0</v>
      </c>
      <c r="CY473" s="149">
        <f t="shared" si="1123"/>
        <v>0</v>
      </c>
      <c r="CZ473" s="149">
        <f t="shared" si="1123"/>
        <v>0</v>
      </c>
      <c r="DA473" s="149">
        <f t="shared" si="1123"/>
        <v>0</v>
      </c>
      <c r="DB473" s="149">
        <f t="shared" si="1123"/>
        <v>0</v>
      </c>
      <c r="DC473" s="149">
        <f t="shared" si="1123"/>
        <v>0</v>
      </c>
      <c r="DD473" s="149">
        <f t="shared" si="1123"/>
        <v>0</v>
      </c>
      <c r="DE473" s="149">
        <f t="shared" si="1123"/>
        <v>0</v>
      </c>
      <c r="DF473" s="149">
        <f t="shared" si="1123"/>
        <v>0</v>
      </c>
      <c r="DG473" s="149">
        <f t="shared" si="1123"/>
        <v>0</v>
      </c>
      <c r="DH473" s="149">
        <f t="shared" si="1123"/>
        <v>0</v>
      </c>
      <c r="DI473" s="149">
        <f t="shared" si="1123"/>
        <v>0</v>
      </c>
      <c r="DJ473" s="149">
        <f t="shared" si="1124"/>
        <v>0</v>
      </c>
      <c r="DK473" s="149">
        <f t="shared" si="1124"/>
        <v>0</v>
      </c>
      <c r="DL473" s="149">
        <f t="shared" si="1124"/>
        <v>0</v>
      </c>
      <c r="DM473" s="149">
        <f t="shared" si="1124"/>
        <v>0</v>
      </c>
      <c r="DN473" s="149">
        <f t="shared" si="1124"/>
        <v>0</v>
      </c>
      <c r="DO473" s="149">
        <f t="shared" si="1124"/>
        <v>0</v>
      </c>
      <c r="DP473" s="149">
        <f t="shared" si="1124"/>
        <v>0</v>
      </c>
      <c r="DQ473" s="149">
        <f t="shared" si="1124"/>
        <v>0</v>
      </c>
      <c r="DR473" s="149">
        <f t="shared" si="1124"/>
        <v>0</v>
      </c>
      <c r="DS473" s="149">
        <f t="shared" si="1124"/>
        <v>0</v>
      </c>
      <c r="DT473" s="149">
        <f t="shared" si="1124"/>
        <v>0</v>
      </c>
      <c r="DU473" s="149">
        <f t="shared" si="1124"/>
        <v>0</v>
      </c>
      <c r="DV473" s="149">
        <f t="shared" si="1124"/>
        <v>0</v>
      </c>
      <c r="DW473" s="149">
        <f t="shared" si="1124"/>
        <v>0</v>
      </c>
      <c r="DX473" s="149">
        <f t="shared" si="1124"/>
        <v>0</v>
      </c>
      <c r="DY473" s="149">
        <f t="shared" si="1124"/>
        <v>0</v>
      </c>
      <c r="DZ473" s="149">
        <f t="shared" si="1125"/>
        <v>0</v>
      </c>
      <c r="EA473" s="149">
        <f t="shared" si="1125"/>
        <v>0</v>
      </c>
      <c r="EB473" s="149">
        <f t="shared" si="1125"/>
        <v>0</v>
      </c>
      <c r="EC473" s="149">
        <f t="shared" si="1125"/>
        <v>0</v>
      </c>
      <c r="ED473" s="149">
        <f t="shared" si="1125"/>
        <v>0</v>
      </c>
      <c r="EE473" s="149">
        <f t="shared" si="1125"/>
        <v>0</v>
      </c>
      <c r="EF473" s="149">
        <f t="shared" si="1125"/>
        <v>0</v>
      </c>
      <c r="EG473" s="149">
        <f t="shared" si="1125"/>
        <v>0</v>
      </c>
      <c r="EH473" s="149">
        <f t="shared" si="1125"/>
        <v>0</v>
      </c>
      <c r="EI473" s="149">
        <f t="shared" si="1125"/>
        <v>0</v>
      </c>
      <c r="EJ473" s="149">
        <f t="shared" si="1125"/>
        <v>0</v>
      </c>
      <c r="EK473" s="149">
        <f t="shared" si="1125"/>
        <v>0</v>
      </c>
      <c r="EL473" s="149">
        <f t="shared" si="1125"/>
        <v>0</v>
      </c>
      <c r="EM473" s="149">
        <f t="shared" si="1125"/>
        <v>0</v>
      </c>
      <c r="EN473" s="149">
        <f t="shared" si="1125"/>
        <v>0</v>
      </c>
      <c r="EO473" s="149">
        <f t="shared" si="1125"/>
        <v>0</v>
      </c>
      <c r="EP473" s="149">
        <f t="shared" si="1126"/>
        <v>0</v>
      </c>
      <c r="EQ473" s="149">
        <f t="shared" si="1126"/>
        <v>0</v>
      </c>
      <c r="ER473" s="149">
        <f t="shared" si="1126"/>
        <v>0</v>
      </c>
      <c r="ES473" s="149">
        <f t="shared" si="1126"/>
        <v>0</v>
      </c>
      <c r="ET473" s="149">
        <f t="shared" si="1126"/>
        <v>0</v>
      </c>
      <c r="EU473" s="149">
        <f t="shared" si="1126"/>
        <v>0</v>
      </c>
      <c r="EV473" s="149">
        <f t="shared" si="1126"/>
        <v>0</v>
      </c>
      <c r="EW473" s="149">
        <f t="shared" si="1126"/>
        <v>0</v>
      </c>
      <c r="EX473" s="149">
        <f t="shared" si="1126"/>
        <v>0</v>
      </c>
      <c r="EY473" s="149">
        <f t="shared" si="1126"/>
        <v>0</v>
      </c>
      <c r="EZ473" s="149">
        <f t="shared" si="1126"/>
        <v>0</v>
      </c>
      <c r="FA473" s="149">
        <f t="shared" si="1126"/>
        <v>0</v>
      </c>
      <c r="FB473" s="149">
        <f t="shared" si="1126"/>
        <v>0</v>
      </c>
    </row>
    <row r="474" spans="3:158" ht="11.25" hidden="1" customHeight="1" x14ac:dyDescent="0.2">
      <c r="C474" s="148">
        <f t="shared" si="1095"/>
        <v>117</v>
      </c>
      <c r="E474" s="198">
        <f t="shared" si="1096"/>
        <v>46934</v>
      </c>
      <c r="F474" s="151">
        <f t="shared" si="1116"/>
        <v>47514</v>
      </c>
      <c r="G474" s="149">
        <v>0</v>
      </c>
      <c r="H474" s="149">
        <f t="shared" si="1117"/>
        <v>0</v>
      </c>
      <c r="Q474" s="149">
        <f t="shared" si="1118"/>
        <v>0</v>
      </c>
      <c r="T474" s="149">
        <f t="shared" si="1094"/>
        <v>0</v>
      </c>
      <c r="U474" s="149">
        <f t="shared" si="1130"/>
        <v>0</v>
      </c>
      <c r="V474" s="149">
        <f t="shared" si="1130"/>
        <v>0</v>
      </c>
      <c r="W474" s="149">
        <f t="shared" si="1130"/>
        <v>0</v>
      </c>
      <c r="X474" s="149">
        <f t="shared" si="1130"/>
        <v>0</v>
      </c>
      <c r="Y474" s="149">
        <f t="shared" si="1130"/>
        <v>0</v>
      </c>
      <c r="Z474" s="149">
        <f t="shared" si="1130"/>
        <v>0</v>
      </c>
      <c r="AA474" s="149">
        <f t="shared" si="1130"/>
        <v>0</v>
      </c>
      <c r="AB474" s="149">
        <f t="shared" si="1130"/>
        <v>0</v>
      </c>
      <c r="AC474" s="149">
        <f t="shared" si="1130"/>
        <v>0</v>
      </c>
      <c r="AD474" s="149">
        <f t="shared" si="1130"/>
        <v>0</v>
      </c>
      <c r="AE474" s="149">
        <f t="shared" si="1130"/>
        <v>0</v>
      </c>
      <c r="AF474" s="149">
        <f t="shared" si="1130"/>
        <v>0</v>
      </c>
      <c r="AG474" s="149">
        <f t="shared" si="1130"/>
        <v>0</v>
      </c>
      <c r="AH474" s="149">
        <f t="shared" si="1130"/>
        <v>0</v>
      </c>
      <c r="AI474" s="149">
        <f t="shared" si="1130"/>
        <v>0</v>
      </c>
      <c r="AJ474" s="149">
        <f t="shared" si="1130"/>
        <v>0</v>
      </c>
      <c r="AK474" s="149">
        <f t="shared" si="1127"/>
        <v>0</v>
      </c>
      <c r="AL474" s="149">
        <f t="shared" si="1127"/>
        <v>0</v>
      </c>
      <c r="AM474" s="149">
        <f t="shared" si="1127"/>
        <v>0</v>
      </c>
      <c r="AN474" s="149">
        <f t="shared" si="1127"/>
        <v>0</v>
      </c>
      <c r="AO474" s="149">
        <f t="shared" si="1127"/>
        <v>0</v>
      </c>
      <c r="AP474" s="149">
        <f t="shared" si="1127"/>
        <v>0</v>
      </c>
      <c r="AQ474" s="149">
        <f t="shared" si="1127"/>
        <v>0</v>
      </c>
      <c r="AR474" s="149">
        <f t="shared" si="1127"/>
        <v>0</v>
      </c>
      <c r="AS474" s="149">
        <f t="shared" si="1127"/>
        <v>0</v>
      </c>
      <c r="AT474" s="149">
        <f t="shared" si="1127"/>
        <v>0</v>
      </c>
      <c r="AU474" s="149">
        <f t="shared" si="1127"/>
        <v>0</v>
      </c>
      <c r="AV474" s="149">
        <f t="shared" si="1127"/>
        <v>0</v>
      </c>
      <c r="AW474" s="149">
        <f t="shared" si="1127"/>
        <v>0</v>
      </c>
      <c r="AX474" s="149">
        <f t="shared" si="1127"/>
        <v>0</v>
      </c>
      <c r="AY474" s="149">
        <f t="shared" si="1127"/>
        <v>0</v>
      </c>
      <c r="AZ474" s="149">
        <f t="shared" si="1131"/>
        <v>0</v>
      </c>
      <c r="BA474" s="149">
        <f t="shared" si="1131"/>
        <v>0</v>
      </c>
      <c r="BB474" s="149">
        <f t="shared" si="1131"/>
        <v>0</v>
      </c>
      <c r="BC474" s="149">
        <f t="shared" si="1131"/>
        <v>0</v>
      </c>
      <c r="BD474" s="149">
        <f t="shared" si="1131"/>
        <v>0</v>
      </c>
      <c r="BE474" s="149">
        <f t="shared" si="1131"/>
        <v>0</v>
      </c>
      <c r="BF474" s="149">
        <f t="shared" si="1131"/>
        <v>0</v>
      </c>
      <c r="BG474" s="149">
        <f t="shared" si="1131"/>
        <v>0</v>
      </c>
      <c r="BH474" s="149">
        <f t="shared" si="1131"/>
        <v>0</v>
      </c>
      <c r="BI474" s="149">
        <f t="shared" si="1131"/>
        <v>0</v>
      </c>
      <c r="BJ474" s="149">
        <f t="shared" si="1131"/>
        <v>0</v>
      </c>
      <c r="BK474" s="149">
        <f t="shared" si="1131"/>
        <v>0</v>
      </c>
      <c r="BL474" s="149">
        <f t="shared" si="1131"/>
        <v>0</v>
      </c>
      <c r="BM474" s="149">
        <f t="shared" si="1131"/>
        <v>0</v>
      </c>
      <c r="BN474" s="149">
        <f t="shared" si="1131"/>
        <v>0</v>
      </c>
      <c r="BO474" s="149">
        <f t="shared" si="1131"/>
        <v>0</v>
      </c>
      <c r="BP474" s="149">
        <f t="shared" si="1128"/>
        <v>0</v>
      </c>
      <c r="BQ474" s="149">
        <f t="shared" si="1128"/>
        <v>0</v>
      </c>
      <c r="BR474" s="149">
        <f t="shared" si="1128"/>
        <v>0</v>
      </c>
      <c r="BS474" s="149">
        <f t="shared" si="1128"/>
        <v>0</v>
      </c>
      <c r="BT474" s="149">
        <f t="shared" si="1128"/>
        <v>0</v>
      </c>
      <c r="BU474" s="149">
        <f t="shared" si="1128"/>
        <v>0</v>
      </c>
      <c r="BV474" s="149">
        <f t="shared" si="1128"/>
        <v>0</v>
      </c>
      <c r="BW474" s="149">
        <f t="shared" si="1128"/>
        <v>0</v>
      </c>
      <c r="BX474" s="149">
        <f t="shared" si="1128"/>
        <v>0</v>
      </c>
      <c r="BY474" s="149">
        <f t="shared" si="1128"/>
        <v>0</v>
      </c>
      <c r="BZ474" s="149">
        <f t="shared" si="1128"/>
        <v>0</v>
      </c>
      <c r="CA474" s="149">
        <f t="shared" si="1128"/>
        <v>0</v>
      </c>
      <c r="CB474" s="149">
        <f t="shared" si="1128"/>
        <v>0</v>
      </c>
      <c r="CC474" s="149">
        <f t="shared" si="1128"/>
        <v>0</v>
      </c>
      <c r="CD474" s="149">
        <f t="shared" si="1128"/>
        <v>0</v>
      </c>
      <c r="CE474" s="149">
        <f t="shared" si="1129"/>
        <v>0</v>
      </c>
      <c r="CF474" s="149">
        <f t="shared" si="1129"/>
        <v>0</v>
      </c>
      <c r="CG474" s="149">
        <f t="shared" si="1129"/>
        <v>0</v>
      </c>
      <c r="CH474" s="149">
        <f t="shared" si="1129"/>
        <v>0</v>
      </c>
      <c r="CI474" s="149">
        <f t="shared" si="1129"/>
        <v>0</v>
      </c>
      <c r="CJ474" s="149">
        <f t="shared" si="1129"/>
        <v>0</v>
      </c>
      <c r="CK474" s="149">
        <f t="shared" si="1129"/>
        <v>0</v>
      </c>
      <c r="CL474" s="149">
        <f t="shared" si="1129"/>
        <v>0</v>
      </c>
      <c r="CM474" s="149">
        <f t="shared" si="1129"/>
        <v>0</v>
      </c>
      <c r="CN474" s="149">
        <f t="shared" si="1129"/>
        <v>0</v>
      </c>
      <c r="CO474" s="149">
        <f t="shared" si="1129"/>
        <v>0</v>
      </c>
      <c r="CP474" s="149">
        <f t="shared" si="1129"/>
        <v>0</v>
      </c>
      <c r="CQ474" s="149">
        <f t="shared" si="1129"/>
        <v>0</v>
      </c>
      <c r="CR474" s="149">
        <f t="shared" si="1129"/>
        <v>0</v>
      </c>
      <c r="CS474" s="149">
        <f t="shared" si="1129"/>
        <v>0</v>
      </c>
      <c r="CT474" s="149">
        <f t="shared" si="1129"/>
        <v>0</v>
      </c>
      <c r="CU474" s="149">
        <f t="shared" si="1123"/>
        <v>0</v>
      </c>
      <c r="CV474" s="149">
        <f t="shared" si="1123"/>
        <v>0</v>
      </c>
      <c r="CW474" s="149">
        <f t="shared" si="1123"/>
        <v>0</v>
      </c>
      <c r="CX474" s="149">
        <f t="shared" si="1123"/>
        <v>0</v>
      </c>
      <c r="CY474" s="149">
        <f t="shared" si="1123"/>
        <v>0</v>
      </c>
      <c r="CZ474" s="149">
        <f t="shared" si="1123"/>
        <v>0</v>
      </c>
      <c r="DA474" s="149">
        <f t="shared" si="1123"/>
        <v>0</v>
      </c>
      <c r="DB474" s="149">
        <f t="shared" si="1123"/>
        <v>0</v>
      </c>
      <c r="DC474" s="149">
        <f t="shared" si="1123"/>
        <v>0</v>
      </c>
      <c r="DD474" s="149">
        <f t="shared" si="1123"/>
        <v>0</v>
      </c>
      <c r="DE474" s="149">
        <f t="shared" si="1123"/>
        <v>0</v>
      </c>
      <c r="DF474" s="149">
        <f t="shared" si="1123"/>
        <v>0</v>
      </c>
      <c r="DG474" s="149">
        <f t="shared" si="1123"/>
        <v>0</v>
      </c>
      <c r="DH474" s="149">
        <f t="shared" si="1123"/>
        <v>0</v>
      </c>
      <c r="DI474" s="149">
        <f t="shared" si="1123"/>
        <v>0</v>
      </c>
      <c r="DJ474" s="149">
        <f t="shared" si="1124"/>
        <v>0</v>
      </c>
      <c r="DK474" s="149">
        <f t="shared" si="1124"/>
        <v>0</v>
      </c>
      <c r="DL474" s="149">
        <f t="shared" si="1124"/>
        <v>0</v>
      </c>
      <c r="DM474" s="149">
        <f t="shared" si="1124"/>
        <v>0</v>
      </c>
      <c r="DN474" s="149">
        <f t="shared" si="1124"/>
        <v>0</v>
      </c>
      <c r="DO474" s="149">
        <f t="shared" si="1124"/>
        <v>0</v>
      </c>
      <c r="DP474" s="149">
        <f t="shared" si="1124"/>
        <v>0</v>
      </c>
      <c r="DQ474" s="149">
        <f t="shared" si="1124"/>
        <v>0</v>
      </c>
      <c r="DR474" s="149">
        <f t="shared" si="1124"/>
        <v>0</v>
      </c>
      <c r="DS474" s="149">
        <f t="shared" si="1124"/>
        <v>0</v>
      </c>
      <c r="DT474" s="149">
        <f t="shared" si="1124"/>
        <v>0</v>
      </c>
      <c r="DU474" s="149">
        <f t="shared" si="1124"/>
        <v>0</v>
      </c>
      <c r="DV474" s="149">
        <f t="shared" si="1124"/>
        <v>0</v>
      </c>
      <c r="DW474" s="149">
        <f t="shared" si="1124"/>
        <v>0</v>
      </c>
      <c r="DX474" s="149">
        <f t="shared" si="1124"/>
        <v>0</v>
      </c>
      <c r="DY474" s="149">
        <f t="shared" si="1124"/>
        <v>0</v>
      </c>
      <c r="DZ474" s="149">
        <f t="shared" si="1125"/>
        <v>0</v>
      </c>
      <c r="EA474" s="149">
        <f t="shared" si="1125"/>
        <v>0</v>
      </c>
      <c r="EB474" s="149">
        <f t="shared" si="1125"/>
        <v>0</v>
      </c>
      <c r="EC474" s="149">
        <f t="shared" si="1125"/>
        <v>0</v>
      </c>
      <c r="ED474" s="149">
        <f t="shared" si="1125"/>
        <v>0</v>
      </c>
      <c r="EE474" s="149">
        <f t="shared" si="1125"/>
        <v>0</v>
      </c>
      <c r="EF474" s="149">
        <f t="shared" si="1125"/>
        <v>0</v>
      </c>
      <c r="EG474" s="149">
        <f t="shared" si="1125"/>
        <v>0</v>
      </c>
      <c r="EH474" s="149">
        <f t="shared" si="1125"/>
        <v>0</v>
      </c>
      <c r="EI474" s="149">
        <f t="shared" si="1125"/>
        <v>0</v>
      </c>
      <c r="EJ474" s="149">
        <f t="shared" si="1125"/>
        <v>0</v>
      </c>
      <c r="EK474" s="149">
        <f t="shared" si="1125"/>
        <v>0</v>
      </c>
      <c r="EL474" s="149">
        <f t="shared" si="1125"/>
        <v>0</v>
      </c>
      <c r="EM474" s="149">
        <f t="shared" si="1125"/>
        <v>0</v>
      </c>
      <c r="EN474" s="149">
        <f t="shared" si="1125"/>
        <v>0</v>
      </c>
      <c r="EO474" s="149">
        <f t="shared" si="1125"/>
        <v>0</v>
      </c>
      <c r="EP474" s="149">
        <f t="shared" si="1126"/>
        <v>0</v>
      </c>
      <c r="EQ474" s="149">
        <f t="shared" si="1126"/>
        <v>0</v>
      </c>
      <c r="ER474" s="149">
        <f t="shared" si="1126"/>
        <v>0</v>
      </c>
      <c r="ES474" s="149">
        <f t="shared" si="1126"/>
        <v>0</v>
      </c>
      <c r="ET474" s="149">
        <f t="shared" si="1126"/>
        <v>0</v>
      </c>
      <c r="EU474" s="149">
        <f t="shared" si="1126"/>
        <v>0</v>
      </c>
      <c r="EV474" s="149">
        <f t="shared" si="1126"/>
        <v>0</v>
      </c>
      <c r="EW474" s="149">
        <f t="shared" si="1126"/>
        <v>0</v>
      </c>
      <c r="EX474" s="149">
        <f t="shared" si="1126"/>
        <v>0</v>
      </c>
      <c r="EY474" s="149">
        <f t="shared" si="1126"/>
        <v>0</v>
      </c>
      <c r="EZ474" s="149">
        <f t="shared" si="1126"/>
        <v>0</v>
      </c>
      <c r="FA474" s="149">
        <f t="shared" si="1126"/>
        <v>0</v>
      </c>
      <c r="FB474" s="149">
        <f t="shared" si="1126"/>
        <v>0</v>
      </c>
    </row>
    <row r="475" spans="3:158" ht="11.25" hidden="1" customHeight="1" x14ac:dyDescent="0.2">
      <c r="C475" s="148">
        <f t="shared" si="1095"/>
        <v>118</v>
      </c>
      <c r="E475" s="198">
        <f t="shared" si="1096"/>
        <v>46965</v>
      </c>
      <c r="F475" s="151">
        <f t="shared" si="1116"/>
        <v>47542</v>
      </c>
      <c r="G475" s="149">
        <v>0</v>
      </c>
      <c r="H475" s="149">
        <f t="shared" si="1117"/>
        <v>0</v>
      </c>
      <c r="Q475" s="149">
        <f t="shared" si="1118"/>
        <v>0</v>
      </c>
      <c r="T475" s="149">
        <f t="shared" si="1094"/>
        <v>0</v>
      </c>
      <c r="U475" s="149">
        <f t="shared" si="1130"/>
        <v>0</v>
      </c>
      <c r="V475" s="149">
        <f t="shared" si="1130"/>
        <v>0</v>
      </c>
      <c r="W475" s="149">
        <f t="shared" si="1130"/>
        <v>0</v>
      </c>
      <c r="X475" s="149">
        <f t="shared" si="1130"/>
        <v>0</v>
      </c>
      <c r="Y475" s="149">
        <f t="shared" si="1130"/>
        <v>0</v>
      </c>
      <c r="Z475" s="149">
        <f t="shared" si="1130"/>
        <v>0</v>
      </c>
      <c r="AA475" s="149">
        <f t="shared" si="1130"/>
        <v>0</v>
      </c>
      <c r="AB475" s="149">
        <f t="shared" si="1130"/>
        <v>0</v>
      </c>
      <c r="AC475" s="149">
        <f t="shared" si="1130"/>
        <v>0</v>
      </c>
      <c r="AD475" s="149">
        <f t="shared" si="1130"/>
        <v>0</v>
      </c>
      <c r="AE475" s="149">
        <f t="shared" si="1130"/>
        <v>0</v>
      </c>
      <c r="AF475" s="149">
        <f t="shared" si="1130"/>
        <v>0</v>
      </c>
      <c r="AG475" s="149">
        <f t="shared" si="1130"/>
        <v>0</v>
      </c>
      <c r="AH475" s="149">
        <f t="shared" si="1130"/>
        <v>0</v>
      </c>
      <c r="AI475" s="149">
        <f t="shared" si="1130"/>
        <v>0</v>
      </c>
      <c r="AJ475" s="149">
        <f t="shared" si="1130"/>
        <v>0</v>
      </c>
      <c r="AK475" s="149">
        <f t="shared" si="1127"/>
        <v>0</v>
      </c>
      <c r="AL475" s="149">
        <f t="shared" si="1127"/>
        <v>0</v>
      </c>
      <c r="AM475" s="149">
        <f t="shared" si="1127"/>
        <v>0</v>
      </c>
      <c r="AN475" s="149">
        <f t="shared" si="1127"/>
        <v>0</v>
      </c>
      <c r="AO475" s="149">
        <f t="shared" si="1127"/>
        <v>0</v>
      </c>
      <c r="AP475" s="149">
        <f t="shared" si="1127"/>
        <v>0</v>
      </c>
      <c r="AQ475" s="149">
        <f t="shared" si="1127"/>
        <v>0</v>
      </c>
      <c r="AR475" s="149">
        <f t="shared" si="1127"/>
        <v>0</v>
      </c>
      <c r="AS475" s="149">
        <f t="shared" si="1127"/>
        <v>0</v>
      </c>
      <c r="AT475" s="149">
        <f t="shared" si="1127"/>
        <v>0</v>
      </c>
      <c r="AU475" s="149">
        <f t="shared" si="1127"/>
        <v>0</v>
      </c>
      <c r="AV475" s="149">
        <f t="shared" si="1127"/>
        <v>0</v>
      </c>
      <c r="AW475" s="149">
        <f t="shared" si="1127"/>
        <v>0</v>
      </c>
      <c r="AX475" s="149">
        <f t="shared" si="1127"/>
        <v>0</v>
      </c>
      <c r="AY475" s="149">
        <f t="shared" si="1127"/>
        <v>0</v>
      </c>
      <c r="AZ475" s="149">
        <f t="shared" si="1131"/>
        <v>0</v>
      </c>
      <c r="BA475" s="149">
        <f t="shared" si="1131"/>
        <v>0</v>
      </c>
      <c r="BB475" s="149">
        <f t="shared" si="1131"/>
        <v>0</v>
      </c>
      <c r="BC475" s="149">
        <f t="shared" si="1131"/>
        <v>0</v>
      </c>
      <c r="BD475" s="149">
        <f t="shared" si="1131"/>
        <v>0</v>
      </c>
      <c r="BE475" s="149">
        <f t="shared" si="1131"/>
        <v>0</v>
      </c>
      <c r="BF475" s="149">
        <f t="shared" si="1131"/>
        <v>0</v>
      </c>
      <c r="BG475" s="149">
        <f t="shared" si="1131"/>
        <v>0</v>
      </c>
      <c r="BH475" s="149">
        <f t="shared" si="1131"/>
        <v>0</v>
      </c>
      <c r="BI475" s="149">
        <f t="shared" si="1131"/>
        <v>0</v>
      </c>
      <c r="BJ475" s="149">
        <f t="shared" si="1131"/>
        <v>0</v>
      </c>
      <c r="BK475" s="149">
        <f t="shared" si="1131"/>
        <v>0</v>
      </c>
      <c r="BL475" s="149">
        <f t="shared" si="1131"/>
        <v>0</v>
      </c>
      <c r="BM475" s="149">
        <f t="shared" si="1131"/>
        <v>0</v>
      </c>
      <c r="BN475" s="149">
        <f t="shared" si="1131"/>
        <v>0</v>
      </c>
      <c r="BO475" s="149">
        <f t="shared" si="1131"/>
        <v>0</v>
      </c>
      <c r="BP475" s="149">
        <f t="shared" si="1128"/>
        <v>0</v>
      </c>
      <c r="BQ475" s="149">
        <f t="shared" si="1128"/>
        <v>0</v>
      </c>
      <c r="BR475" s="149">
        <f t="shared" si="1128"/>
        <v>0</v>
      </c>
      <c r="BS475" s="149">
        <f t="shared" si="1128"/>
        <v>0</v>
      </c>
      <c r="BT475" s="149">
        <f t="shared" si="1128"/>
        <v>0</v>
      </c>
      <c r="BU475" s="149">
        <f t="shared" si="1128"/>
        <v>0</v>
      </c>
      <c r="BV475" s="149">
        <f t="shared" si="1128"/>
        <v>0</v>
      </c>
      <c r="BW475" s="149">
        <f t="shared" si="1128"/>
        <v>0</v>
      </c>
      <c r="BX475" s="149">
        <f t="shared" si="1128"/>
        <v>0</v>
      </c>
      <c r="BY475" s="149">
        <f t="shared" si="1128"/>
        <v>0</v>
      </c>
      <c r="BZ475" s="149">
        <f t="shared" si="1128"/>
        <v>0</v>
      </c>
      <c r="CA475" s="149">
        <f t="shared" si="1128"/>
        <v>0</v>
      </c>
      <c r="CB475" s="149">
        <f t="shared" si="1128"/>
        <v>0</v>
      </c>
      <c r="CC475" s="149">
        <f t="shared" si="1128"/>
        <v>0</v>
      </c>
      <c r="CD475" s="149">
        <f t="shared" si="1128"/>
        <v>0</v>
      </c>
      <c r="CE475" s="149">
        <f t="shared" si="1129"/>
        <v>0</v>
      </c>
      <c r="CF475" s="149">
        <f t="shared" si="1129"/>
        <v>0</v>
      </c>
      <c r="CG475" s="149">
        <f t="shared" si="1129"/>
        <v>0</v>
      </c>
      <c r="CH475" s="149">
        <f t="shared" si="1129"/>
        <v>0</v>
      </c>
      <c r="CI475" s="149">
        <f t="shared" si="1129"/>
        <v>0</v>
      </c>
      <c r="CJ475" s="149">
        <f t="shared" si="1129"/>
        <v>0</v>
      </c>
      <c r="CK475" s="149">
        <f t="shared" si="1129"/>
        <v>0</v>
      </c>
      <c r="CL475" s="149">
        <f t="shared" si="1129"/>
        <v>0</v>
      </c>
      <c r="CM475" s="149">
        <f t="shared" si="1129"/>
        <v>0</v>
      </c>
      <c r="CN475" s="149">
        <f t="shared" si="1129"/>
        <v>0</v>
      </c>
      <c r="CO475" s="149">
        <f t="shared" si="1129"/>
        <v>0</v>
      </c>
      <c r="CP475" s="149">
        <f t="shared" si="1129"/>
        <v>0</v>
      </c>
      <c r="CQ475" s="149">
        <f t="shared" si="1129"/>
        <v>0</v>
      </c>
      <c r="CR475" s="149">
        <f t="shared" si="1129"/>
        <v>0</v>
      </c>
      <c r="CS475" s="149">
        <f t="shared" si="1129"/>
        <v>0</v>
      </c>
      <c r="CT475" s="149">
        <f t="shared" si="1129"/>
        <v>0</v>
      </c>
      <c r="CU475" s="149">
        <f t="shared" si="1123"/>
        <v>0</v>
      </c>
      <c r="CV475" s="149">
        <f t="shared" si="1123"/>
        <v>0</v>
      </c>
      <c r="CW475" s="149">
        <f t="shared" si="1123"/>
        <v>0</v>
      </c>
      <c r="CX475" s="149">
        <f t="shared" si="1123"/>
        <v>0</v>
      </c>
      <c r="CY475" s="149">
        <f t="shared" si="1123"/>
        <v>0</v>
      </c>
      <c r="CZ475" s="149">
        <f t="shared" si="1123"/>
        <v>0</v>
      </c>
      <c r="DA475" s="149">
        <f t="shared" si="1123"/>
        <v>0</v>
      </c>
      <c r="DB475" s="149">
        <f t="shared" si="1123"/>
        <v>0</v>
      </c>
      <c r="DC475" s="149">
        <f t="shared" si="1123"/>
        <v>0</v>
      </c>
      <c r="DD475" s="149">
        <f t="shared" si="1123"/>
        <v>0</v>
      </c>
      <c r="DE475" s="149">
        <f t="shared" si="1123"/>
        <v>0</v>
      </c>
      <c r="DF475" s="149">
        <f t="shared" si="1123"/>
        <v>0</v>
      </c>
      <c r="DG475" s="149">
        <f t="shared" si="1123"/>
        <v>0</v>
      </c>
      <c r="DH475" s="149">
        <f t="shared" si="1123"/>
        <v>0</v>
      </c>
      <c r="DI475" s="149">
        <f t="shared" si="1123"/>
        <v>0</v>
      </c>
      <c r="DJ475" s="149">
        <f t="shared" si="1124"/>
        <v>0</v>
      </c>
      <c r="DK475" s="149">
        <f t="shared" si="1124"/>
        <v>0</v>
      </c>
      <c r="DL475" s="149">
        <f t="shared" si="1124"/>
        <v>0</v>
      </c>
      <c r="DM475" s="149">
        <f t="shared" si="1124"/>
        <v>0</v>
      </c>
      <c r="DN475" s="149">
        <f t="shared" si="1124"/>
        <v>0</v>
      </c>
      <c r="DO475" s="149">
        <f t="shared" si="1124"/>
        <v>0</v>
      </c>
      <c r="DP475" s="149">
        <f t="shared" si="1124"/>
        <v>0</v>
      </c>
      <c r="DQ475" s="149">
        <f t="shared" si="1124"/>
        <v>0</v>
      </c>
      <c r="DR475" s="149">
        <f t="shared" si="1124"/>
        <v>0</v>
      </c>
      <c r="DS475" s="149">
        <f t="shared" si="1124"/>
        <v>0</v>
      </c>
      <c r="DT475" s="149">
        <f t="shared" si="1124"/>
        <v>0</v>
      </c>
      <c r="DU475" s="149">
        <f t="shared" si="1124"/>
        <v>0</v>
      </c>
      <c r="DV475" s="149">
        <f t="shared" si="1124"/>
        <v>0</v>
      </c>
      <c r="DW475" s="149">
        <f t="shared" si="1124"/>
        <v>0</v>
      </c>
      <c r="DX475" s="149">
        <f t="shared" si="1124"/>
        <v>0</v>
      </c>
      <c r="DY475" s="149">
        <f t="shared" si="1124"/>
        <v>0</v>
      </c>
      <c r="DZ475" s="149">
        <f t="shared" si="1125"/>
        <v>0</v>
      </c>
      <c r="EA475" s="149">
        <f t="shared" si="1125"/>
        <v>0</v>
      </c>
      <c r="EB475" s="149">
        <f t="shared" si="1125"/>
        <v>0</v>
      </c>
      <c r="EC475" s="149">
        <f t="shared" si="1125"/>
        <v>0</v>
      </c>
      <c r="ED475" s="149">
        <f t="shared" si="1125"/>
        <v>0</v>
      </c>
      <c r="EE475" s="149">
        <f t="shared" si="1125"/>
        <v>0</v>
      </c>
      <c r="EF475" s="149">
        <f t="shared" si="1125"/>
        <v>0</v>
      </c>
      <c r="EG475" s="149">
        <f t="shared" si="1125"/>
        <v>0</v>
      </c>
      <c r="EH475" s="149">
        <f t="shared" si="1125"/>
        <v>0</v>
      </c>
      <c r="EI475" s="149">
        <f t="shared" si="1125"/>
        <v>0</v>
      </c>
      <c r="EJ475" s="149">
        <f t="shared" si="1125"/>
        <v>0</v>
      </c>
      <c r="EK475" s="149">
        <f t="shared" si="1125"/>
        <v>0</v>
      </c>
      <c r="EL475" s="149">
        <f t="shared" si="1125"/>
        <v>0</v>
      </c>
      <c r="EM475" s="149">
        <f t="shared" si="1125"/>
        <v>0</v>
      </c>
      <c r="EN475" s="149">
        <f t="shared" si="1125"/>
        <v>0</v>
      </c>
      <c r="EO475" s="149">
        <f t="shared" si="1125"/>
        <v>0</v>
      </c>
      <c r="EP475" s="149">
        <f t="shared" si="1126"/>
        <v>0</v>
      </c>
      <c r="EQ475" s="149">
        <f t="shared" si="1126"/>
        <v>0</v>
      </c>
      <c r="ER475" s="149">
        <f t="shared" si="1126"/>
        <v>0</v>
      </c>
      <c r="ES475" s="149">
        <f t="shared" si="1126"/>
        <v>0</v>
      </c>
      <c r="ET475" s="149">
        <f t="shared" si="1126"/>
        <v>0</v>
      </c>
      <c r="EU475" s="149">
        <f t="shared" si="1126"/>
        <v>0</v>
      </c>
      <c r="EV475" s="149">
        <f t="shared" si="1126"/>
        <v>0</v>
      </c>
      <c r="EW475" s="149">
        <f t="shared" si="1126"/>
        <v>0</v>
      </c>
      <c r="EX475" s="149">
        <f t="shared" si="1126"/>
        <v>0</v>
      </c>
      <c r="EY475" s="149">
        <f t="shared" si="1126"/>
        <v>0</v>
      </c>
      <c r="EZ475" s="149">
        <f t="shared" si="1126"/>
        <v>0</v>
      </c>
      <c r="FA475" s="149">
        <f t="shared" si="1126"/>
        <v>0</v>
      </c>
      <c r="FB475" s="149">
        <f t="shared" si="1126"/>
        <v>0</v>
      </c>
    </row>
    <row r="476" spans="3:158" ht="11.25" hidden="1" customHeight="1" x14ac:dyDescent="0.2">
      <c r="C476" s="148">
        <f t="shared" si="1095"/>
        <v>119</v>
      </c>
      <c r="E476" s="198">
        <f t="shared" si="1096"/>
        <v>46996</v>
      </c>
      <c r="F476" s="151">
        <f t="shared" si="1116"/>
        <v>47573</v>
      </c>
      <c r="G476" s="149">
        <v>0</v>
      </c>
      <c r="H476" s="149">
        <f t="shared" si="1117"/>
        <v>0</v>
      </c>
      <c r="Q476" s="149">
        <f t="shared" si="1118"/>
        <v>0</v>
      </c>
      <c r="T476" s="149">
        <f t="shared" si="1094"/>
        <v>0</v>
      </c>
      <c r="U476" s="149">
        <f t="shared" si="1130"/>
        <v>0</v>
      </c>
      <c r="V476" s="149">
        <f t="shared" si="1130"/>
        <v>0</v>
      </c>
      <c r="W476" s="149">
        <f t="shared" si="1130"/>
        <v>0</v>
      </c>
      <c r="X476" s="149">
        <f t="shared" si="1130"/>
        <v>0</v>
      </c>
      <c r="Y476" s="149">
        <f t="shared" si="1130"/>
        <v>0</v>
      </c>
      <c r="Z476" s="149">
        <f t="shared" si="1130"/>
        <v>0</v>
      </c>
      <c r="AA476" s="149">
        <f t="shared" si="1130"/>
        <v>0</v>
      </c>
      <c r="AB476" s="149">
        <f t="shared" si="1130"/>
        <v>0</v>
      </c>
      <c r="AC476" s="149">
        <f t="shared" si="1130"/>
        <v>0</v>
      </c>
      <c r="AD476" s="149">
        <f t="shared" si="1130"/>
        <v>0</v>
      </c>
      <c r="AE476" s="149">
        <f t="shared" si="1130"/>
        <v>0</v>
      </c>
      <c r="AF476" s="149">
        <f t="shared" si="1130"/>
        <v>0</v>
      </c>
      <c r="AG476" s="149">
        <f t="shared" si="1130"/>
        <v>0</v>
      </c>
      <c r="AH476" s="149">
        <f t="shared" si="1130"/>
        <v>0</v>
      </c>
      <c r="AI476" s="149">
        <f t="shared" si="1130"/>
        <v>0</v>
      </c>
      <c r="AJ476" s="149">
        <f t="shared" si="1130"/>
        <v>0</v>
      </c>
      <c r="AK476" s="149">
        <f t="shared" si="1127"/>
        <v>0</v>
      </c>
      <c r="AL476" s="149">
        <f t="shared" si="1127"/>
        <v>0</v>
      </c>
      <c r="AM476" s="149">
        <f t="shared" si="1127"/>
        <v>0</v>
      </c>
      <c r="AN476" s="149">
        <f t="shared" si="1127"/>
        <v>0</v>
      </c>
      <c r="AO476" s="149">
        <f t="shared" si="1127"/>
        <v>0</v>
      </c>
      <c r="AP476" s="149">
        <f t="shared" si="1127"/>
        <v>0</v>
      </c>
      <c r="AQ476" s="149">
        <f t="shared" si="1127"/>
        <v>0</v>
      </c>
      <c r="AR476" s="149">
        <f t="shared" si="1127"/>
        <v>0</v>
      </c>
      <c r="AS476" s="149">
        <f t="shared" si="1127"/>
        <v>0</v>
      </c>
      <c r="AT476" s="149">
        <f t="shared" si="1127"/>
        <v>0</v>
      </c>
      <c r="AU476" s="149">
        <f t="shared" si="1127"/>
        <v>0</v>
      </c>
      <c r="AV476" s="149">
        <f t="shared" si="1127"/>
        <v>0</v>
      </c>
      <c r="AW476" s="149">
        <f t="shared" si="1127"/>
        <v>0</v>
      </c>
      <c r="AX476" s="149">
        <f t="shared" si="1127"/>
        <v>0</v>
      </c>
      <c r="AY476" s="149">
        <f t="shared" si="1127"/>
        <v>0</v>
      </c>
      <c r="AZ476" s="149">
        <f t="shared" si="1131"/>
        <v>0</v>
      </c>
      <c r="BA476" s="149">
        <f t="shared" si="1131"/>
        <v>0</v>
      </c>
      <c r="BB476" s="149">
        <f t="shared" si="1131"/>
        <v>0</v>
      </c>
      <c r="BC476" s="149">
        <f t="shared" si="1131"/>
        <v>0</v>
      </c>
      <c r="BD476" s="149">
        <f t="shared" si="1131"/>
        <v>0</v>
      </c>
      <c r="BE476" s="149">
        <f t="shared" si="1131"/>
        <v>0</v>
      </c>
      <c r="BF476" s="149">
        <f t="shared" si="1131"/>
        <v>0</v>
      </c>
      <c r="BG476" s="149">
        <f t="shared" si="1131"/>
        <v>0</v>
      </c>
      <c r="BH476" s="149">
        <f t="shared" si="1131"/>
        <v>0</v>
      </c>
      <c r="BI476" s="149">
        <f t="shared" si="1131"/>
        <v>0</v>
      </c>
      <c r="BJ476" s="149">
        <f t="shared" si="1131"/>
        <v>0</v>
      </c>
      <c r="BK476" s="149">
        <f t="shared" si="1131"/>
        <v>0</v>
      </c>
      <c r="BL476" s="149">
        <f t="shared" si="1131"/>
        <v>0</v>
      </c>
      <c r="BM476" s="149">
        <f t="shared" si="1131"/>
        <v>0</v>
      </c>
      <c r="BN476" s="149">
        <f t="shared" si="1131"/>
        <v>0</v>
      </c>
      <c r="BO476" s="149">
        <f t="shared" si="1131"/>
        <v>0</v>
      </c>
      <c r="BP476" s="149">
        <f t="shared" si="1128"/>
        <v>0</v>
      </c>
      <c r="BQ476" s="149">
        <f t="shared" si="1128"/>
        <v>0</v>
      </c>
      <c r="BR476" s="149">
        <f t="shared" si="1128"/>
        <v>0</v>
      </c>
      <c r="BS476" s="149">
        <f t="shared" si="1128"/>
        <v>0</v>
      </c>
      <c r="BT476" s="149">
        <f t="shared" si="1128"/>
        <v>0</v>
      </c>
      <c r="BU476" s="149">
        <f t="shared" si="1128"/>
        <v>0</v>
      </c>
      <c r="BV476" s="149">
        <f t="shared" si="1128"/>
        <v>0</v>
      </c>
      <c r="BW476" s="149">
        <f t="shared" si="1128"/>
        <v>0</v>
      </c>
      <c r="BX476" s="149">
        <f t="shared" si="1128"/>
        <v>0</v>
      </c>
      <c r="BY476" s="149">
        <f t="shared" si="1128"/>
        <v>0</v>
      </c>
      <c r="BZ476" s="149">
        <f t="shared" si="1128"/>
        <v>0</v>
      </c>
      <c r="CA476" s="149">
        <f t="shared" si="1128"/>
        <v>0</v>
      </c>
      <c r="CB476" s="149">
        <f t="shared" si="1128"/>
        <v>0</v>
      </c>
      <c r="CC476" s="149">
        <f t="shared" si="1128"/>
        <v>0</v>
      </c>
      <c r="CD476" s="149">
        <f t="shared" si="1128"/>
        <v>0</v>
      </c>
      <c r="CE476" s="149">
        <f t="shared" si="1129"/>
        <v>0</v>
      </c>
      <c r="CF476" s="149">
        <f t="shared" si="1129"/>
        <v>0</v>
      </c>
      <c r="CG476" s="149">
        <f t="shared" si="1129"/>
        <v>0</v>
      </c>
      <c r="CH476" s="149">
        <f t="shared" si="1129"/>
        <v>0</v>
      </c>
      <c r="CI476" s="149">
        <f t="shared" si="1129"/>
        <v>0</v>
      </c>
      <c r="CJ476" s="149">
        <f t="shared" si="1129"/>
        <v>0</v>
      </c>
      <c r="CK476" s="149">
        <f t="shared" si="1129"/>
        <v>0</v>
      </c>
      <c r="CL476" s="149">
        <f t="shared" si="1129"/>
        <v>0</v>
      </c>
      <c r="CM476" s="149">
        <f t="shared" si="1129"/>
        <v>0</v>
      </c>
      <c r="CN476" s="149">
        <f t="shared" si="1129"/>
        <v>0</v>
      </c>
      <c r="CO476" s="149">
        <f t="shared" si="1129"/>
        <v>0</v>
      </c>
      <c r="CP476" s="149">
        <f t="shared" si="1129"/>
        <v>0</v>
      </c>
      <c r="CQ476" s="149">
        <f t="shared" si="1129"/>
        <v>0</v>
      </c>
      <c r="CR476" s="149">
        <f t="shared" si="1129"/>
        <v>0</v>
      </c>
      <c r="CS476" s="149">
        <f t="shared" si="1129"/>
        <v>0</v>
      </c>
      <c r="CT476" s="149">
        <f t="shared" si="1129"/>
        <v>0</v>
      </c>
      <c r="CU476" s="149">
        <f t="shared" si="1123"/>
        <v>0</v>
      </c>
      <c r="CV476" s="149">
        <f t="shared" si="1123"/>
        <v>0</v>
      </c>
      <c r="CW476" s="149">
        <f t="shared" si="1123"/>
        <v>0</v>
      </c>
      <c r="CX476" s="149">
        <f t="shared" si="1123"/>
        <v>0</v>
      </c>
      <c r="CY476" s="149">
        <f t="shared" si="1123"/>
        <v>0</v>
      </c>
      <c r="CZ476" s="149">
        <f t="shared" si="1123"/>
        <v>0</v>
      </c>
      <c r="DA476" s="149">
        <f t="shared" si="1123"/>
        <v>0</v>
      </c>
      <c r="DB476" s="149">
        <f t="shared" si="1123"/>
        <v>0</v>
      </c>
      <c r="DC476" s="149">
        <f t="shared" si="1123"/>
        <v>0</v>
      </c>
      <c r="DD476" s="149">
        <f t="shared" si="1123"/>
        <v>0</v>
      </c>
      <c r="DE476" s="149">
        <f t="shared" si="1123"/>
        <v>0</v>
      </c>
      <c r="DF476" s="149">
        <f t="shared" si="1123"/>
        <v>0</v>
      </c>
      <c r="DG476" s="149">
        <f t="shared" si="1123"/>
        <v>0</v>
      </c>
      <c r="DH476" s="149">
        <f t="shared" si="1123"/>
        <v>0</v>
      </c>
      <c r="DI476" s="149">
        <f t="shared" si="1123"/>
        <v>0</v>
      </c>
      <c r="DJ476" s="149">
        <f t="shared" si="1124"/>
        <v>0</v>
      </c>
      <c r="DK476" s="149">
        <f t="shared" si="1124"/>
        <v>0</v>
      </c>
      <c r="DL476" s="149">
        <f t="shared" si="1124"/>
        <v>0</v>
      </c>
      <c r="DM476" s="149">
        <f t="shared" si="1124"/>
        <v>0</v>
      </c>
      <c r="DN476" s="149">
        <f t="shared" si="1124"/>
        <v>0</v>
      </c>
      <c r="DO476" s="149">
        <f t="shared" si="1124"/>
        <v>0</v>
      </c>
      <c r="DP476" s="149">
        <f t="shared" si="1124"/>
        <v>0</v>
      </c>
      <c r="DQ476" s="149">
        <f t="shared" si="1124"/>
        <v>0</v>
      </c>
      <c r="DR476" s="149">
        <f t="shared" si="1124"/>
        <v>0</v>
      </c>
      <c r="DS476" s="149">
        <f t="shared" si="1124"/>
        <v>0</v>
      </c>
      <c r="DT476" s="149">
        <f t="shared" si="1124"/>
        <v>0</v>
      </c>
      <c r="DU476" s="149">
        <f t="shared" si="1124"/>
        <v>0</v>
      </c>
      <c r="DV476" s="149">
        <f t="shared" si="1124"/>
        <v>0</v>
      </c>
      <c r="DW476" s="149">
        <f t="shared" si="1124"/>
        <v>0</v>
      </c>
      <c r="DX476" s="149">
        <f t="shared" si="1124"/>
        <v>0</v>
      </c>
      <c r="DY476" s="149">
        <f t="shared" si="1124"/>
        <v>0</v>
      </c>
      <c r="DZ476" s="149">
        <f t="shared" si="1125"/>
        <v>0</v>
      </c>
      <c r="EA476" s="149">
        <f t="shared" si="1125"/>
        <v>0</v>
      </c>
      <c r="EB476" s="149">
        <f t="shared" si="1125"/>
        <v>0</v>
      </c>
      <c r="EC476" s="149">
        <f t="shared" si="1125"/>
        <v>0</v>
      </c>
      <c r="ED476" s="149">
        <f t="shared" si="1125"/>
        <v>0</v>
      </c>
      <c r="EE476" s="149">
        <f t="shared" si="1125"/>
        <v>0</v>
      </c>
      <c r="EF476" s="149">
        <f t="shared" si="1125"/>
        <v>0</v>
      </c>
      <c r="EG476" s="149">
        <f t="shared" si="1125"/>
        <v>0</v>
      </c>
      <c r="EH476" s="149">
        <f t="shared" si="1125"/>
        <v>0</v>
      </c>
      <c r="EI476" s="149">
        <f t="shared" si="1125"/>
        <v>0</v>
      </c>
      <c r="EJ476" s="149">
        <f t="shared" si="1125"/>
        <v>0</v>
      </c>
      <c r="EK476" s="149">
        <f t="shared" si="1125"/>
        <v>0</v>
      </c>
      <c r="EL476" s="149">
        <f t="shared" si="1125"/>
        <v>0</v>
      </c>
      <c r="EM476" s="149">
        <f t="shared" si="1125"/>
        <v>0</v>
      </c>
      <c r="EN476" s="149">
        <f t="shared" si="1125"/>
        <v>0</v>
      </c>
      <c r="EO476" s="149">
        <f t="shared" si="1125"/>
        <v>0</v>
      </c>
      <c r="EP476" s="149">
        <f t="shared" si="1126"/>
        <v>0</v>
      </c>
      <c r="EQ476" s="149">
        <f t="shared" si="1126"/>
        <v>0</v>
      </c>
      <c r="ER476" s="149">
        <f t="shared" si="1126"/>
        <v>0</v>
      </c>
      <c r="ES476" s="149">
        <f t="shared" si="1126"/>
        <v>0</v>
      </c>
      <c r="ET476" s="149">
        <f t="shared" si="1126"/>
        <v>0</v>
      </c>
      <c r="EU476" s="149">
        <f t="shared" si="1126"/>
        <v>0</v>
      </c>
      <c r="EV476" s="149">
        <f t="shared" si="1126"/>
        <v>0</v>
      </c>
      <c r="EW476" s="149">
        <f t="shared" si="1126"/>
        <v>0</v>
      </c>
      <c r="EX476" s="149">
        <f t="shared" si="1126"/>
        <v>0</v>
      </c>
      <c r="EY476" s="149">
        <f t="shared" si="1126"/>
        <v>0</v>
      </c>
      <c r="EZ476" s="149">
        <f t="shared" si="1126"/>
        <v>0</v>
      </c>
      <c r="FA476" s="149">
        <f t="shared" si="1126"/>
        <v>0</v>
      </c>
      <c r="FB476" s="149">
        <f t="shared" si="1126"/>
        <v>0</v>
      </c>
    </row>
    <row r="477" spans="3:158" ht="11.25" hidden="1" customHeight="1" x14ac:dyDescent="0.2">
      <c r="C477" s="148">
        <f t="shared" si="1095"/>
        <v>120</v>
      </c>
      <c r="E477" s="198">
        <f t="shared" si="1096"/>
        <v>47026</v>
      </c>
      <c r="F477" s="151">
        <f t="shared" si="1116"/>
        <v>47603</v>
      </c>
      <c r="G477" s="149">
        <v>0</v>
      </c>
      <c r="H477" s="149">
        <f t="shared" si="1117"/>
        <v>0</v>
      </c>
      <c r="Q477" s="149">
        <f t="shared" si="1118"/>
        <v>0</v>
      </c>
      <c r="T477" s="149">
        <f t="shared" si="1094"/>
        <v>0</v>
      </c>
      <c r="U477" s="149">
        <f t="shared" si="1130"/>
        <v>0</v>
      </c>
      <c r="V477" s="149">
        <f t="shared" si="1130"/>
        <v>0</v>
      </c>
      <c r="W477" s="149">
        <f t="shared" si="1130"/>
        <v>0</v>
      </c>
      <c r="X477" s="149">
        <f t="shared" si="1130"/>
        <v>0</v>
      </c>
      <c r="Y477" s="149">
        <f t="shared" si="1130"/>
        <v>0</v>
      </c>
      <c r="Z477" s="149">
        <f t="shared" si="1130"/>
        <v>0</v>
      </c>
      <c r="AA477" s="149">
        <f t="shared" si="1130"/>
        <v>0</v>
      </c>
      <c r="AB477" s="149">
        <f t="shared" si="1130"/>
        <v>0</v>
      </c>
      <c r="AC477" s="149">
        <f t="shared" si="1130"/>
        <v>0</v>
      </c>
      <c r="AD477" s="149">
        <f t="shared" si="1130"/>
        <v>0</v>
      </c>
      <c r="AE477" s="149">
        <f t="shared" si="1130"/>
        <v>0</v>
      </c>
      <c r="AF477" s="149">
        <f t="shared" si="1130"/>
        <v>0</v>
      </c>
      <c r="AG477" s="149">
        <f t="shared" si="1130"/>
        <v>0</v>
      </c>
      <c r="AH477" s="149">
        <f t="shared" si="1130"/>
        <v>0</v>
      </c>
      <c r="AI477" s="149">
        <f t="shared" si="1130"/>
        <v>0</v>
      </c>
      <c r="AJ477" s="149">
        <f t="shared" si="1130"/>
        <v>0</v>
      </c>
      <c r="AK477" s="149">
        <f t="shared" si="1127"/>
        <v>0</v>
      </c>
      <c r="AL477" s="149">
        <f t="shared" si="1127"/>
        <v>0</v>
      </c>
      <c r="AM477" s="149">
        <f t="shared" si="1127"/>
        <v>0</v>
      </c>
      <c r="AN477" s="149">
        <f t="shared" si="1127"/>
        <v>0</v>
      </c>
      <c r="AO477" s="149">
        <f t="shared" si="1127"/>
        <v>0</v>
      </c>
      <c r="AP477" s="149">
        <f t="shared" si="1127"/>
        <v>0</v>
      </c>
      <c r="AQ477" s="149">
        <f t="shared" si="1127"/>
        <v>0</v>
      </c>
      <c r="AR477" s="149">
        <f t="shared" si="1127"/>
        <v>0</v>
      </c>
      <c r="AS477" s="149">
        <f t="shared" si="1127"/>
        <v>0</v>
      </c>
      <c r="AT477" s="149">
        <f t="shared" si="1127"/>
        <v>0</v>
      </c>
      <c r="AU477" s="149">
        <f t="shared" si="1127"/>
        <v>0</v>
      </c>
      <c r="AV477" s="149">
        <f t="shared" si="1127"/>
        <v>0</v>
      </c>
      <c r="AW477" s="149">
        <f t="shared" si="1127"/>
        <v>0</v>
      </c>
      <c r="AX477" s="149">
        <f t="shared" si="1127"/>
        <v>0</v>
      </c>
      <c r="AY477" s="149">
        <f t="shared" si="1127"/>
        <v>0</v>
      </c>
      <c r="AZ477" s="149">
        <f t="shared" si="1131"/>
        <v>0</v>
      </c>
      <c r="BA477" s="149">
        <f t="shared" si="1131"/>
        <v>0</v>
      </c>
      <c r="BB477" s="149">
        <f t="shared" si="1131"/>
        <v>0</v>
      </c>
      <c r="BC477" s="149">
        <f t="shared" si="1131"/>
        <v>0</v>
      </c>
      <c r="BD477" s="149">
        <f t="shared" si="1131"/>
        <v>0</v>
      </c>
      <c r="BE477" s="149">
        <f t="shared" si="1131"/>
        <v>0</v>
      </c>
      <c r="BF477" s="149">
        <f t="shared" si="1131"/>
        <v>0</v>
      </c>
      <c r="BG477" s="149">
        <f t="shared" si="1131"/>
        <v>0</v>
      </c>
      <c r="BH477" s="149">
        <f t="shared" si="1131"/>
        <v>0</v>
      </c>
      <c r="BI477" s="149">
        <f t="shared" si="1131"/>
        <v>0</v>
      </c>
      <c r="BJ477" s="149">
        <f t="shared" si="1131"/>
        <v>0</v>
      </c>
      <c r="BK477" s="149">
        <f t="shared" si="1131"/>
        <v>0</v>
      </c>
      <c r="BL477" s="149">
        <f t="shared" si="1131"/>
        <v>0</v>
      </c>
      <c r="BM477" s="149">
        <f t="shared" si="1131"/>
        <v>0</v>
      </c>
      <c r="BN477" s="149">
        <f t="shared" si="1131"/>
        <v>0</v>
      </c>
      <c r="BO477" s="149">
        <f t="shared" si="1131"/>
        <v>0</v>
      </c>
      <c r="BP477" s="149">
        <f t="shared" si="1128"/>
        <v>0</v>
      </c>
      <c r="BQ477" s="149">
        <f t="shared" si="1128"/>
        <v>0</v>
      </c>
      <c r="BR477" s="149">
        <f t="shared" si="1128"/>
        <v>0</v>
      </c>
      <c r="BS477" s="149">
        <f t="shared" si="1128"/>
        <v>0</v>
      </c>
      <c r="BT477" s="149">
        <f t="shared" si="1128"/>
        <v>0</v>
      </c>
      <c r="BU477" s="149">
        <f t="shared" si="1128"/>
        <v>0</v>
      </c>
      <c r="BV477" s="149">
        <f t="shared" si="1128"/>
        <v>0</v>
      </c>
      <c r="BW477" s="149">
        <f t="shared" si="1128"/>
        <v>0</v>
      </c>
      <c r="BX477" s="149">
        <f t="shared" si="1128"/>
        <v>0</v>
      </c>
      <c r="BY477" s="149">
        <f t="shared" si="1128"/>
        <v>0</v>
      </c>
      <c r="BZ477" s="149">
        <f t="shared" si="1128"/>
        <v>0</v>
      </c>
      <c r="CA477" s="149">
        <f t="shared" si="1128"/>
        <v>0</v>
      </c>
      <c r="CB477" s="149">
        <f t="shared" si="1128"/>
        <v>0</v>
      </c>
      <c r="CC477" s="149">
        <f t="shared" si="1128"/>
        <v>0</v>
      </c>
      <c r="CD477" s="149">
        <f t="shared" si="1128"/>
        <v>0</v>
      </c>
      <c r="CE477" s="149">
        <f t="shared" si="1129"/>
        <v>0</v>
      </c>
      <c r="CF477" s="149">
        <f t="shared" si="1129"/>
        <v>0</v>
      </c>
      <c r="CG477" s="149">
        <f t="shared" si="1129"/>
        <v>0</v>
      </c>
      <c r="CH477" s="149">
        <f t="shared" si="1129"/>
        <v>0</v>
      </c>
      <c r="CI477" s="149">
        <f t="shared" si="1129"/>
        <v>0</v>
      </c>
      <c r="CJ477" s="149">
        <f t="shared" si="1129"/>
        <v>0</v>
      </c>
      <c r="CK477" s="149">
        <f t="shared" si="1129"/>
        <v>0</v>
      </c>
      <c r="CL477" s="149">
        <f t="shared" si="1129"/>
        <v>0</v>
      </c>
      <c r="CM477" s="149">
        <f t="shared" si="1129"/>
        <v>0</v>
      </c>
      <c r="CN477" s="149">
        <f t="shared" si="1129"/>
        <v>0</v>
      </c>
      <c r="CO477" s="149">
        <f t="shared" si="1129"/>
        <v>0</v>
      </c>
      <c r="CP477" s="149">
        <f t="shared" si="1129"/>
        <v>0</v>
      </c>
      <c r="CQ477" s="149">
        <f t="shared" si="1129"/>
        <v>0</v>
      </c>
      <c r="CR477" s="149">
        <f t="shared" si="1129"/>
        <v>0</v>
      </c>
      <c r="CS477" s="149">
        <f t="shared" si="1129"/>
        <v>0</v>
      </c>
      <c r="CT477" s="149">
        <f t="shared" si="1129"/>
        <v>0</v>
      </c>
      <c r="CU477" s="149">
        <f t="shared" si="1123"/>
        <v>0</v>
      </c>
      <c r="CV477" s="149">
        <f t="shared" si="1123"/>
        <v>0</v>
      </c>
      <c r="CW477" s="149">
        <f t="shared" si="1123"/>
        <v>0</v>
      </c>
      <c r="CX477" s="149">
        <f t="shared" si="1123"/>
        <v>0</v>
      </c>
      <c r="CY477" s="149">
        <f t="shared" si="1123"/>
        <v>0</v>
      </c>
      <c r="CZ477" s="149">
        <f t="shared" si="1123"/>
        <v>0</v>
      </c>
      <c r="DA477" s="149">
        <f t="shared" si="1123"/>
        <v>0</v>
      </c>
      <c r="DB477" s="149">
        <f t="shared" si="1123"/>
        <v>0</v>
      </c>
      <c r="DC477" s="149">
        <f t="shared" si="1123"/>
        <v>0</v>
      </c>
      <c r="DD477" s="149">
        <f t="shared" si="1123"/>
        <v>0</v>
      </c>
      <c r="DE477" s="149">
        <f t="shared" si="1123"/>
        <v>0</v>
      </c>
      <c r="DF477" s="149">
        <f t="shared" si="1123"/>
        <v>0</v>
      </c>
      <c r="DG477" s="149">
        <f t="shared" si="1123"/>
        <v>0</v>
      </c>
      <c r="DH477" s="149">
        <f t="shared" si="1123"/>
        <v>0</v>
      </c>
      <c r="DI477" s="149">
        <f t="shared" si="1123"/>
        <v>0</v>
      </c>
      <c r="DJ477" s="149">
        <f t="shared" si="1124"/>
        <v>0</v>
      </c>
      <c r="DK477" s="149">
        <f t="shared" si="1124"/>
        <v>0</v>
      </c>
      <c r="DL477" s="149">
        <f t="shared" si="1124"/>
        <v>0</v>
      </c>
      <c r="DM477" s="149">
        <f t="shared" si="1124"/>
        <v>0</v>
      </c>
      <c r="DN477" s="149">
        <f t="shared" si="1124"/>
        <v>0</v>
      </c>
      <c r="DO477" s="149">
        <f t="shared" si="1124"/>
        <v>0</v>
      </c>
      <c r="DP477" s="149">
        <f t="shared" si="1124"/>
        <v>0</v>
      </c>
      <c r="DQ477" s="149">
        <f t="shared" si="1124"/>
        <v>0</v>
      </c>
      <c r="DR477" s="149">
        <f t="shared" si="1124"/>
        <v>0</v>
      </c>
      <c r="DS477" s="149">
        <f t="shared" si="1124"/>
        <v>0</v>
      </c>
      <c r="DT477" s="149">
        <f t="shared" si="1124"/>
        <v>0</v>
      </c>
      <c r="DU477" s="149">
        <f t="shared" si="1124"/>
        <v>0</v>
      </c>
      <c r="DV477" s="149">
        <f t="shared" si="1124"/>
        <v>0</v>
      </c>
      <c r="DW477" s="149">
        <f t="shared" si="1124"/>
        <v>0</v>
      </c>
      <c r="DX477" s="149">
        <f t="shared" si="1124"/>
        <v>0</v>
      </c>
      <c r="DY477" s="149">
        <f t="shared" si="1124"/>
        <v>0</v>
      </c>
      <c r="DZ477" s="149">
        <f t="shared" si="1125"/>
        <v>0</v>
      </c>
      <c r="EA477" s="149">
        <f t="shared" si="1125"/>
        <v>0</v>
      </c>
      <c r="EB477" s="149">
        <f t="shared" si="1125"/>
        <v>0</v>
      </c>
      <c r="EC477" s="149">
        <f t="shared" si="1125"/>
        <v>0</v>
      </c>
      <c r="ED477" s="149">
        <f t="shared" si="1125"/>
        <v>0</v>
      </c>
      <c r="EE477" s="149">
        <f t="shared" si="1125"/>
        <v>0</v>
      </c>
      <c r="EF477" s="149">
        <f t="shared" si="1125"/>
        <v>0</v>
      </c>
      <c r="EG477" s="149">
        <f t="shared" si="1125"/>
        <v>0</v>
      </c>
      <c r="EH477" s="149">
        <f t="shared" si="1125"/>
        <v>0</v>
      </c>
      <c r="EI477" s="149">
        <f t="shared" si="1125"/>
        <v>0</v>
      </c>
      <c r="EJ477" s="149">
        <f t="shared" si="1125"/>
        <v>0</v>
      </c>
      <c r="EK477" s="149">
        <f t="shared" si="1125"/>
        <v>0</v>
      </c>
      <c r="EL477" s="149">
        <f t="shared" si="1125"/>
        <v>0</v>
      </c>
      <c r="EM477" s="149">
        <f t="shared" si="1125"/>
        <v>0</v>
      </c>
      <c r="EN477" s="149">
        <f t="shared" si="1125"/>
        <v>0</v>
      </c>
      <c r="EO477" s="149">
        <f t="shared" si="1125"/>
        <v>0</v>
      </c>
      <c r="EP477" s="149">
        <f t="shared" si="1126"/>
        <v>0</v>
      </c>
      <c r="EQ477" s="149">
        <f t="shared" si="1126"/>
        <v>0</v>
      </c>
      <c r="ER477" s="149">
        <f t="shared" si="1126"/>
        <v>0</v>
      </c>
      <c r="ES477" s="149">
        <f t="shared" si="1126"/>
        <v>0</v>
      </c>
      <c r="ET477" s="149">
        <f t="shared" si="1126"/>
        <v>0</v>
      </c>
      <c r="EU477" s="149">
        <f t="shared" si="1126"/>
        <v>0</v>
      </c>
      <c r="EV477" s="149">
        <f t="shared" si="1126"/>
        <v>0</v>
      </c>
      <c r="EW477" s="149">
        <f t="shared" si="1126"/>
        <v>0</v>
      </c>
      <c r="EX477" s="149">
        <f t="shared" si="1126"/>
        <v>0</v>
      </c>
      <c r="EY477" s="149">
        <f t="shared" si="1126"/>
        <v>0</v>
      </c>
      <c r="EZ477" s="149">
        <f t="shared" si="1126"/>
        <v>0</v>
      </c>
      <c r="FA477" s="149">
        <f t="shared" si="1126"/>
        <v>0</v>
      </c>
      <c r="FB477" s="149">
        <f t="shared" si="1126"/>
        <v>0</v>
      </c>
    </row>
    <row r="478" spans="3:158" ht="11.25" hidden="1" customHeight="1" x14ac:dyDescent="0.2">
      <c r="C478" s="148">
        <f t="shared" si="1095"/>
        <v>121</v>
      </c>
      <c r="E478" s="198">
        <f t="shared" si="1096"/>
        <v>47057</v>
      </c>
      <c r="F478" s="151">
        <f t="shared" ref="F478:F489" si="1132">EOMONTH(E478,$F$356-1)</f>
        <v>47634</v>
      </c>
      <c r="G478" s="149">
        <v>0</v>
      </c>
      <c r="H478" s="149">
        <f t="shared" ref="H478:H489" si="1133">G478/$F$356</f>
        <v>0</v>
      </c>
      <c r="Q478" s="149">
        <f t="shared" ref="Q478:Q489" si="1134">G478-T478</f>
        <v>0</v>
      </c>
      <c r="T478" s="149">
        <f t="shared" si="1094"/>
        <v>0</v>
      </c>
      <c r="U478" s="149">
        <f t="shared" si="1130"/>
        <v>0</v>
      </c>
      <c r="V478" s="149">
        <f t="shared" si="1130"/>
        <v>0</v>
      </c>
      <c r="W478" s="149">
        <f t="shared" si="1130"/>
        <v>0</v>
      </c>
      <c r="X478" s="149">
        <f t="shared" si="1130"/>
        <v>0</v>
      </c>
      <c r="Y478" s="149">
        <f t="shared" si="1130"/>
        <v>0</v>
      </c>
      <c r="Z478" s="149">
        <f t="shared" si="1130"/>
        <v>0</v>
      </c>
      <c r="AA478" s="149">
        <f t="shared" si="1130"/>
        <v>0</v>
      </c>
      <c r="AB478" s="149">
        <f t="shared" si="1130"/>
        <v>0</v>
      </c>
      <c r="AC478" s="149">
        <f t="shared" si="1130"/>
        <v>0</v>
      </c>
      <c r="AD478" s="149">
        <f t="shared" si="1130"/>
        <v>0</v>
      </c>
      <c r="AE478" s="149">
        <f t="shared" si="1130"/>
        <v>0</v>
      </c>
      <c r="AF478" s="149">
        <f t="shared" si="1130"/>
        <v>0</v>
      </c>
      <c r="AG478" s="149">
        <f t="shared" si="1130"/>
        <v>0</v>
      </c>
      <c r="AH478" s="149">
        <f t="shared" si="1130"/>
        <v>0</v>
      </c>
      <c r="AI478" s="149">
        <f t="shared" si="1130"/>
        <v>0</v>
      </c>
      <c r="AJ478" s="149">
        <f t="shared" si="1130"/>
        <v>0</v>
      </c>
      <c r="AK478" s="149">
        <f t="shared" si="1127"/>
        <v>0</v>
      </c>
      <c r="AL478" s="149">
        <f t="shared" si="1127"/>
        <v>0</v>
      </c>
      <c r="AM478" s="149">
        <f t="shared" si="1127"/>
        <v>0</v>
      </c>
      <c r="AN478" s="149">
        <f t="shared" si="1127"/>
        <v>0</v>
      </c>
      <c r="AO478" s="149">
        <f t="shared" si="1127"/>
        <v>0</v>
      </c>
      <c r="AP478" s="149">
        <f t="shared" si="1127"/>
        <v>0</v>
      </c>
      <c r="AQ478" s="149">
        <f t="shared" si="1127"/>
        <v>0</v>
      </c>
      <c r="AR478" s="149">
        <f t="shared" si="1127"/>
        <v>0</v>
      </c>
      <c r="AS478" s="149">
        <f t="shared" si="1127"/>
        <v>0</v>
      </c>
      <c r="AT478" s="149">
        <f t="shared" si="1127"/>
        <v>0</v>
      </c>
      <c r="AU478" s="149">
        <f t="shared" si="1127"/>
        <v>0</v>
      </c>
      <c r="AV478" s="149">
        <f t="shared" si="1127"/>
        <v>0</v>
      </c>
      <c r="AW478" s="149">
        <f t="shared" si="1127"/>
        <v>0</v>
      </c>
      <c r="AX478" s="149">
        <f t="shared" si="1127"/>
        <v>0</v>
      </c>
      <c r="AY478" s="149">
        <f t="shared" si="1127"/>
        <v>0</v>
      </c>
      <c r="AZ478" s="149">
        <f t="shared" si="1131"/>
        <v>0</v>
      </c>
      <c r="BA478" s="149">
        <f t="shared" si="1131"/>
        <v>0</v>
      </c>
      <c r="BB478" s="149">
        <f t="shared" si="1131"/>
        <v>0</v>
      </c>
      <c r="BC478" s="149">
        <f t="shared" si="1131"/>
        <v>0</v>
      </c>
      <c r="BD478" s="149">
        <f t="shared" si="1131"/>
        <v>0</v>
      </c>
      <c r="BE478" s="149">
        <f t="shared" si="1131"/>
        <v>0</v>
      </c>
      <c r="BF478" s="149">
        <f t="shared" si="1131"/>
        <v>0</v>
      </c>
      <c r="BG478" s="149">
        <f t="shared" si="1131"/>
        <v>0</v>
      </c>
      <c r="BH478" s="149">
        <f t="shared" si="1131"/>
        <v>0</v>
      </c>
      <c r="BI478" s="149">
        <f t="shared" si="1131"/>
        <v>0</v>
      </c>
      <c r="BJ478" s="149">
        <f t="shared" si="1131"/>
        <v>0</v>
      </c>
      <c r="BK478" s="149">
        <f t="shared" si="1131"/>
        <v>0</v>
      </c>
      <c r="BL478" s="149">
        <f t="shared" si="1131"/>
        <v>0</v>
      </c>
      <c r="BM478" s="149">
        <f t="shared" si="1131"/>
        <v>0</v>
      </c>
      <c r="BN478" s="149">
        <f t="shared" si="1131"/>
        <v>0</v>
      </c>
      <c r="BO478" s="149">
        <f t="shared" si="1131"/>
        <v>0</v>
      </c>
      <c r="BP478" s="149">
        <f t="shared" si="1128"/>
        <v>0</v>
      </c>
      <c r="BQ478" s="149">
        <f t="shared" si="1128"/>
        <v>0</v>
      </c>
      <c r="BR478" s="149">
        <f t="shared" si="1128"/>
        <v>0</v>
      </c>
      <c r="BS478" s="149">
        <f t="shared" si="1128"/>
        <v>0</v>
      </c>
      <c r="BT478" s="149">
        <f t="shared" si="1128"/>
        <v>0</v>
      </c>
      <c r="BU478" s="149">
        <f t="shared" si="1128"/>
        <v>0</v>
      </c>
      <c r="BV478" s="149">
        <f t="shared" si="1128"/>
        <v>0</v>
      </c>
      <c r="BW478" s="149">
        <f t="shared" si="1128"/>
        <v>0</v>
      </c>
      <c r="BX478" s="149">
        <f t="shared" si="1128"/>
        <v>0</v>
      </c>
      <c r="BY478" s="149">
        <f t="shared" si="1128"/>
        <v>0</v>
      </c>
      <c r="BZ478" s="149">
        <f t="shared" si="1128"/>
        <v>0</v>
      </c>
      <c r="CA478" s="149">
        <f t="shared" si="1128"/>
        <v>0</v>
      </c>
      <c r="CB478" s="149">
        <f t="shared" si="1128"/>
        <v>0</v>
      </c>
      <c r="CC478" s="149">
        <f t="shared" si="1128"/>
        <v>0</v>
      </c>
      <c r="CD478" s="149">
        <f t="shared" si="1128"/>
        <v>0</v>
      </c>
      <c r="CE478" s="149">
        <f t="shared" si="1129"/>
        <v>0</v>
      </c>
      <c r="CF478" s="149">
        <f t="shared" si="1129"/>
        <v>0</v>
      </c>
      <c r="CG478" s="149">
        <f t="shared" si="1129"/>
        <v>0</v>
      </c>
      <c r="CH478" s="149">
        <f t="shared" si="1129"/>
        <v>0</v>
      </c>
      <c r="CI478" s="149">
        <f t="shared" si="1129"/>
        <v>0</v>
      </c>
      <c r="CJ478" s="149">
        <f t="shared" si="1129"/>
        <v>0</v>
      </c>
      <c r="CK478" s="149">
        <f t="shared" si="1129"/>
        <v>0</v>
      </c>
      <c r="CL478" s="149">
        <f t="shared" si="1129"/>
        <v>0</v>
      </c>
      <c r="CM478" s="149">
        <f t="shared" si="1129"/>
        <v>0</v>
      </c>
      <c r="CN478" s="149">
        <f t="shared" si="1129"/>
        <v>0</v>
      </c>
      <c r="CO478" s="149">
        <f t="shared" si="1129"/>
        <v>0</v>
      </c>
      <c r="CP478" s="149">
        <f t="shared" si="1129"/>
        <v>0</v>
      </c>
      <c r="CQ478" s="149">
        <f t="shared" si="1129"/>
        <v>0</v>
      </c>
      <c r="CR478" s="149">
        <f t="shared" si="1129"/>
        <v>0</v>
      </c>
      <c r="CS478" s="149">
        <f t="shared" si="1129"/>
        <v>0</v>
      </c>
      <c r="CT478" s="149">
        <f t="shared" si="1129"/>
        <v>0</v>
      </c>
      <c r="CU478" s="149">
        <f t="shared" si="1123"/>
        <v>0</v>
      </c>
      <c r="CV478" s="149">
        <f t="shared" si="1123"/>
        <v>0</v>
      </c>
      <c r="CW478" s="149">
        <f t="shared" si="1123"/>
        <v>0</v>
      </c>
      <c r="CX478" s="149">
        <f t="shared" si="1123"/>
        <v>0</v>
      </c>
      <c r="CY478" s="149">
        <f t="shared" si="1123"/>
        <v>0</v>
      </c>
      <c r="CZ478" s="149">
        <f t="shared" si="1123"/>
        <v>0</v>
      </c>
      <c r="DA478" s="149">
        <f t="shared" si="1123"/>
        <v>0</v>
      </c>
      <c r="DB478" s="149">
        <f t="shared" si="1123"/>
        <v>0</v>
      </c>
      <c r="DC478" s="149">
        <f t="shared" si="1123"/>
        <v>0</v>
      </c>
      <c r="DD478" s="149">
        <f t="shared" si="1123"/>
        <v>0</v>
      </c>
      <c r="DE478" s="149">
        <f t="shared" si="1123"/>
        <v>0</v>
      </c>
      <c r="DF478" s="149">
        <f t="shared" si="1123"/>
        <v>0</v>
      </c>
      <c r="DG478" s="149">
        <f t="shared" si="1123"/>
        <v>0</v>
      </c>
      <c r="DH478" s="149">
        <f t="shared" si="1123"/>
        <v>0</v>
      </c>
      <c r="DI478" s="149">
        <f t="shared" si="1123"/>
        <v>0</v>
      </c>
      <c r="DJ478" s="149">
        <f t="shared" si="1124"/>
        <v>0</v>
      </c>
      <c r="DK478" s="149">
        <f t="shared" si="1124"/>
        <v>0</v>
      </c>
      <c r="DL478" s="149">
        <f t="shared" si="1124"/>
        <v>0</v>
      </c>
      <c r="DM478" s="149">
        <f t="shared" si="1124"/>
        <v>0</v>
      </c>
      <c r="DN478" s="149">
        <f t="shared" si="1124"/>
        <v>0</v>
      </c>
      <c r="DO478" s="149">
        <f t="shared" si="1124"/>
        <v>0</v>
      </c>
      <c r="DP478" s="149">
        <f t="shared" si="1124"/>
        <v>0</v>
      </c>
      <c r="DQ478" s="149">
        <f t="shared" si="1124"/>
        <v>0</v>
      </c>
      <c r="DR478" s="149">
        <f t="shared" si="1124"/>
        <v>0</v>
      </c>
      <c r="DS478" s="149">
        <f t="shared" si="1124"/>
        <v>0</v>
      </c>
      <c r="DT478" s="149">
        <f t="shared" si="1124"/>
        <v>0</v>
      </c>
      <c r="DU478" s="149">
        <f t="shared" si="1124"/>
        <v>0</v>
      </c>
      <c r="DV478" s="149">
        <f t="shared" si="1124"/>
        <v>0</v>
      </c>
      <c r="DW478" s="149">
        <f t="shared" si="1124"/>
        <v>0</v>
      </c>
      <c r="DX478" s="149">
        <f t="shared" si="1124"/>
        <v>0</v>
      </c>
      <c r="DY478" s="149">
        <f t="shared" si="1124"/>
        <v>0</v>
      </c>
      <c r="DZ478" s="149">
        <f t="shared" si="1125"/>
        <v>0</v>
      </c>
      <c r="EA478" s="149">
        <f t="shared" si="1125"/>
        <v>0</v>
      </c>
      <c r="EB478" s="149">
        <f t="shared" si="1125"/>
        <v>0</v>
      </c>
      <c r="EC478" s="149">
        <f t="shared" si="1125"/>
        <v>0</v>
      </c>
      <c r="ED478" s="149">
        <f t="shared" si="1125"/>
        <v>0</v>
      </c>
      <c r="EE478" s="149">
        <f t="shared" si="1125"/>
        <v>0</v>
      </c>
      <c r="EF478" s="149">
        <f t="shared" si="1125"/>
        <v>0</v>
      </c>
      <c r="EG478" s="149">
        <f t="shared" si="1125"/>
        <v>0</v>
      </c>
      <c r="EH478" s="149">
        <f t="shared" si="1125"/>
        <v>0</v>
      </c>
      <c r="EI478" s="149">
        <f t="shared" si="1125"/>
        <v>0</v>
      </c>
      <c r="EJ478" s="149">
        <f t="shared" si="1125"/>
        <v>0</v>
      </c>
      <c r="EK478" s="149">
        <f t="shared" si="1125"/>
        <v>0</v>
      </c>
      <c r="EL478" s="149">
        <f t="shared" si="1125"/>
        <v>0</v>
      </c>
      <c r="EM478" s="149">
        <f t="shared" si="1125"/>
        <v>0</v>
      </c>
      <c r="EN478" s="149">
        <f t="shared" si="1125"/>
        <v>0</v>
      </c>
      <c r="EO478" s="149">
        <f t="shared" si="1125"/>
        <v>0</v>
      </c>
      <c r="EP478" s="149">
        <f t="shared" si="1126"/>
        <v>0</v>
      </c>
      <c r="EQ478" s="149">
        <f t="shared" si="1126"/>
        <v>0</v>
      </c>
      <c r="ER478" s="149">
        <f t="shared" si="1126"/>
        <v>0</v>
      </c>
      <c r="ES478" s="149">
        <f t="shared" si="1126"/>
        <v>0</v>
      </c>
      <c r="ET478" s="149">
        <f t="shared" si="1126"/>
        <v>0</v>
      </c>
      <c r="EU478" s="149">
        <f t="shared" si="1126"/>
        <v>0</v>
      </c>
      <c r="EV478" s="149">
        <f t="shared" si="1126"/>
        <v>0</v>
      </c>
      <c r="EW478" s="149">
        <f t="shared" si="1126"/>
        <v>0</v>
      </c>
      <c r="EX478" s="149">
        <f t="shared" si="1126"/>
        <v>0</v>
      </c>
      <c r="EY478" s="149">
        <f t="shared" si="1126"/>
        <v>0</v>
      </c>
      <c r="EZ478" s="149">
        <f t="shared" si="1126"/>
        <v>0</v>
      </c>
      <c r="FA478" s="149">
        <f t="shared" si="1126"/>
        <v>0</v>
      </c>
      <c r="FB478" s="149">
        <f t="shared" si="1126"/>
        <v>0</v>
      </c>
    </row>
    <row r="479" spans="3:158" ht="11.25" hidden="1" customHeight="1" x14ac:dyDescent="0.2">
      <c r="C479" s="148">
        <f t="shared" si="1095"/>
        <v>122</v>
      </c>
      <c r="E479" s="198">
        <f t="shared" si="1096"/>
        <v>47087</v>
      </c>
      <c r="F479" s="151">
        <f t="shared" si="1132"/>
        <v>47664</v>
      </c>
      <c r="G479" s="149">
        <v>0</v>
      </c>
      <c r="H479" s="149">
        <f t="shared" si="1133"/>
        <v>0</v>
      </c>
      <c r="Q479" s="149">
        <f t="shared" si="1134"/>
        <v>0</v>
      </c>
      <c r="T479" s="149">
        <f t="shared" si="1094"/>
        <v>0</v>
      </c>
      <c r="U479" s="149">
        <f t="shared" si="1130"/>
        <v>0</v>
      </c>
      <c r="V479" s="149">
        <f t="shared" si="1130"/>
        <v>0</v>
      </c>
      <c r="W479" s="149">
        <f t="shared" si="1130"/>
        <v>0</v>
      </c>
      <c r="X479" s="149">
        <f t="shared" si="1130"/>
        <v>0</v>
      </c>
      <c r="Y479" s="149">
        <f t="shared" si="1130"/>
        <v>0</v>
      </c>
      <c r="Z479" s="149">
        <f t="shared" si="1130"/>
        <v>0</v>
      </c>
      <c r="AA479" s="149">
        <f t="shared" si="1130"/>
        <v>0</v>
      </c>
      <c r="AB479" s="149">
        <f t="shared" si="1130"/>
        <v>0</v>
      </c>
      <c r="AC479" s="149">
        <f t="shared" si="1130"/>
        <v>0</v>
      </c>
      <c r="AD479" s="149">
        <f t="shared" si="1130"/>
        <v>0</v>
      </c>
      <c r="AE479" s="149">
        <f t="shared" si="1130"/>
        <v>0</v>
      </c>
      <c r="AF479" s="149">
        <f t="shared" si="1130"/>
        <v>0</v>
      </c>
      <c r="AG479" s="149">
        <f t="shared" si="1130"/>
        <v>0</v>
      </c>
      <c r="AH479" s="149">
        <f t="shared" si="1130"/>
        <v>0</v>
      </c>
      <c r="AI479" s="149">
        <f t="shared" si="1130"/>
        <v>0</v>
      </c>
      <c r="AJ479" s="149">
        <f t="shared" si="1130"/>
        <v>0</v>
      </c>
      <c r="AK479" s="149">
        <f t="shared" si="1127"/>
        <v>0</v>
      </c>
      <c r="AL479" s="149">
        <f t="shared" si="1127"/>
        <v>0</v>
      </c>
      <c r="AM479" s="149">
        <f t="shared" si="1127"/>
        <v>0</v>
      </c>
      <c r="AN479" s="149">
        <f t="shared" si="1127"/>
        <v>0</v>
      </c>
      <c r="AO479" s="149">
        <f t="shared" si="1127"/>
        <v>0</v>
      </c>
      <c r="AP479" s="149">
        <f t="shared" si="1127"/>
        <v>0</v>
      </c>
      <c r="AQ479" s="149">
        <f t="shared" si="1127"/>
        <v>0</v>
      </c>
      <c r="AR479" s="149">
        <f t="shared" si="1127"/>
        <v>0</v>
      </c>
      <c r="AS479" s="149">
        <f t="shared" si="1127"/>
        <v>0</v>
      </c>
      <c r="AT479" s="149">
        <f t="shared" si="1127"/>
        <v>0</v>
      </c>
      <c r="AU479" s="149">
        <f t="shared" si="1127"/>
        <v>0</v>
      </c>
      <c r="AV479" s="149">
        <f t="shared" si="1127"/>
        <v>0</v>
      </c>
      <c r="AW479" s="149">
        <f t="shared" si="1127"/>
        <v>0</v>
      </c>
      <c r="AX479" s="149">
        <f t="shared" si="1127"/>
        <v>0</v>
      </c>
      <c r="AY479" s="149">
        <f t="shared" si="1127"/>
        <v>0</v>
      </c>
      <c r="AZ479" s="149">
        <f t="shared" si="1131"/>
        <v>0</v>
      </c>
      <c r="BA479" s="149">
        <f t="shared" si="1131"/>
        <v>0</v>
      </c>
      <c r="BB479" s="149">
        <f t="shared" si="1131"/>
        <v>0</v>
      </c>
      <c r="BC479" s="149">
        <f t="shared" si="1131"/>
        <v>0</v>
      </c>
      <c r="BD479" s="149">
        <f t="shared" si="1131"/>
        <v>0</v>
      </c>
      <c r="BE479" s="149">
        <f t="shared" si="1131"/>
        <v>0</v>
      </c>
      <c r="BF479" s="149">
        <f t="shared" si="1131"/>
        <v>0</v>
      </c>
      <c r="BG479" s="149">
        <f t="shared" si="1131"/>
        <v>0</v>
      </c>
      <c r="BH479" s="149">
        <f t="shared" si="1131"/>
        <v>0</v>
      </c>
      <c r="BI479" s="149">
        <f t="shared" si="1131"/>
        <v>0</v>
      </c>
      <c r="BJ479" s="149">
        <f t="shared" si="1131"/>
        <v>0</v>
      </c>
      <c r="BK479" s="149">
        <f t="shared" si="1131"/>
        <v>0</v>
      </c>
      <c r="BL479" s="149">
        <f t="shared" si="1131"/>
        <v>0</v>
      </c>
      <c r="BM479" s="149">
        <f t="shared" si="1131"/>
        <v>0</v>
      </c>
      <c r="BN479" s="149">
        <f t="shared" si="1131"/>
        <v>0</v>
      </c>
      <c r="BO479" s="149">
        <f t="shared" si="1131"/>
        <v>0</v>
      </c>
      <c r="BP479" s="149">
        <f t="shared" si="1128"/>
        <v>0</v>
      </c>
      <c r="BQ479" s="149">
        <f t="shared" si="1128"/>
        <v>0</v>
      </c>
      <c r="BR479" s="149">
        <f t="shared" si="1128"/>
        <v>0</v>
      </c>
      <c r="BS479" s="149">
        <f t="shared" si="1128"/>
        <v>0</v>
      </c>
      <c r="BT479" s="149">
        <f t="shared" si="1128"/>
        <v>0</v>
      </c>
      <c r="BU479" s="149">
        <f t="shared" si="1128"/>
        <v>0</v>
      </c>
      <c r="BV479" s="149">
        <f t="shared" si="1128"/>
        <v>0</v>
      </c>
      <c r="BW479" s="149">
        <f t="shared" si="1128"/>
        <v>0</v>
      </c>
      <c r="BX479" s="149">
        <f t="shared" si="1128"/>
        <v>0</v>
      </c>
      <c r="BY479" s="149">
        <f t="shared" si="1128"/>
        <v>0</v>
      </c>
      <c r="BZ479" s="149">
        <f t="shared" si="1128"/>
        <v>0</v>
      </c>
      <c r="CA479" s="149">
        <f t="shared" si="1128"/>
        <v>0</v>
      </c>
      <c r="CB479" s="149">
        <f t="shared" si="1128"/>
        <v>0</v>
      </c>
      <c r="CC479" s="149">
        <f t="shared" si="1128"/>
        <v>0</v>
      </c>
      <c r="CD479" s="149">
        <f t="shared" si="1128"/>
        <v>0</v>
      </c>
      <c r="CE479" s="149">
        <f t="shared" si="1129"/>
        <v>0</v>
      </c>
      <c r="CF479" s="149">
        <f t="shared" si="1129"/>
        <v>0</v>
      </c>
      <c r="CG479" s="149">
        <f t="shared" si="1129"/>
        <v>0</v>
      </c>
      <c r="CH479" s="149">
        <f t="shared" si="1129"/>
        <v>0</v>
      </c>
      <c r="CI479" s="149">
        <f t="shared" si="1129"/>
        <v>0</v>
      </c>
      <c r="CJ479" s="149">
        <f t="shared" si="1129"/>
        <v>0</v>
      </c>
      <c r="CK479" s="149">
        <f t="shared" si="1129"/>
        <v>0</v>
      </c>
      <c r="CL479" s="149">
        <f t="shared" si="1129"/>
        <v>0</v>
      </c>
      <c r="CM479" s="149">
        <f t="shared" si="1129"/>
        <v>0</v>
      </c>
      <c r="CN479" s="149">
        <f t="shared" si="1129"/>
        <v>0</v>
      </c>
      <c r="CO479" s="149">
        <f t="shared" si="1129"/>
        <v>0</v>
      </c>
      <c r="CP479" s="149">
        <f t="shared" si="1129"/>
        <v>0</v>
      </c>
      <c r="CQ479" s="149">
        <f t="shared" si="1129"/>
        <v>0</v>
      </c>
      <c r="CR479" s="149">
        <f t="shared" si="1129"/>
        <v>0</v>
      </c>
      <c r="CS479" s="149">
        <f t="shared" si="1129"/>
        <v>0</v>
      </c>
      <c r="CT479" s="149">
        <f t="shared" si="1129"/>
        <v>0</v>
      </c>
      <c r="CU479" s="149">
        <f t="shared" si="1123"/>
        <v>0</v>
      </c>
      <c r="CV479" s="149">
        <f t="shared" si="1123"/>
        <v>0</v>
      </c>
      <c r="CW479" s="149">
        <f t="shared" si="1123"/>
        <v>0</v>
      </c>
      <c r="CX479" s="149">
        <f t="shared" si="1123"/>
        <v>0</v>
      </c>
      <c r="CY479" s="149">
        <f t="shared" si="1123"/>
        <v>0</v>
      </c>
      <c r="CZ479" s="149">
        <f t="shared" si="1123"/>
        <v>0</v>
      </c>
      <c r="DA479" s="149">
        <f t="shared" si="1123"/>
        <v>0</v>
      </c>
      <c r="DB479" s="149">
        <f t="shared" si="1123"/>
        <v>0</v>
      </c>
      <c r="DC479" s="149">
        <f t="shared" si="1123"/>
        <v>0</v>
      </c>
      <c r="DD479" s="149">
        <f t="shared" si="1123"/>
        <v>0</v>
      </c>
      <c r="DE479" s="149">
        <f t="shared" si="1123"/>
        <v>0</v>
      </c>
      <c r="DF479" s="149">
        <f t="shared" si="1123"/>
        <v>0</v>
      </c>
      <c r="DG479" s="149">
        <f t="shared" si="1123"/>
        <v>0</v>
      </c>
      <c r="DH479" s="149">
        <f t="shared" si="1123"/>
        <v>0</v>
      </c>
      <c r="DI479" s="149">
        <f t="shared" si="1123"/>
        <v>0</v>
      </c>
      <c r="DJ479" s="149">
        <f t="shared" si="1124"/>
        <v>0</v>
      </c>
      <c r="DK479" s="149">
        <f t="shared" si="1124"/>
        <v>0</v>
      </c>
      <c r="DL479" s="149">
        <f t="shared" si="1124"/>
        <v>0</v>
      </c>
      <c r="DM479" s="149">
        <f t="shared" si="1124"/>
        <v>0</v>
      </c>
      <c r="DN479" s="149">
        <f t="shared" si="1124"/>
        <v>0</v>
      </c>
      <c r="DO479" s="149">
        <f t="shared" si="1124"/>
        <v>0</v>
      </c>
      <c r="DP479" s="149">
        <f t="shared" si="1124"/>
        <v>0</v>
      </c>
      <c r="DQ479" s="149">
        <f t="shared" si="1124"/>
        <v>0</v>
      </c>
      <c r="DR479" s="149">
        <f t="shared" si="1124"/>
        <v>0</v>
      </c>
      <c r="DS479" s="149">
        <f t="shared" si="1124"/>
        <v>0</v>
      </c>
      <c r="DT479" s="149">
        <f t="shared" si="1124"/>
        <v>0</v>
      </c>
      <c r="DU479" s="149">
        <f t="shared" si="1124"/>
        <v>0</v>
      </c>
      <c r="DV479" s="149">
        <f t="shared" si="1124"/>
        <v>0</v>
      </c>
      <c r="DW479" s="149">
        <f t="shared" si="1124"/>
        <v>0</v>
      </c>
      <c r="DX479" s="149">
        <f t="shared" si="1124"/>
        <v>0</v>
      </c>
      <c r="DY479" s="149">
        <f t="shared" si="1124"/>
        <v>0</v>
      </c>
      <c r="DZ479" s="149">
        <f t="shared" si="1125"/>
        <v>0</v>
      </c>
      <c r="EA479" s="149">
        <f t="shared" si="1125"/>
        <v>0</v>
      </c>
      <c r="EB479" s="149">
        <f t="shared" si="1125"/>
        <v>0</v>
      </c>
      <c r="EC479" s="149">
        <f t="shared" si="1125"/>
        <v>0</v>
      </c>
      <c r="ED479" s="149">
        <f t="shared" si="1125"/>
        <v>0</v>
      </c>
      <c r="EE479" s="149">
        <f t="shared" si="1125"/>
        <v>0</v>
      </c>
      <c r="EF479" s="149">
        <f t="shared" si="1125"/>
        <v>0</v>
      </c>
      <c r="EG479" s="149">
        <f t="shared" si="1125"/>
        <v>0</v>
      </c>
      <c r="EH479" s="149">
        <f t="shared" si="1125"/>
        <v>0</v>
      </c>
      <c r="EI479" s="149">
        <f t="shared" si="1125"/>
        <v>0</v>
      </c>
      <c r="EJ479" s="149">
        <f t="shared" si="1125"/>
        <v>0</v>
      </c>
      <c r="EK479" s="149">
        <f t="shared" si="1125"/>
        <v>0</v>
      </c>
      <c r="EL479" s="149">
        <f t="shared" si="1125"/>
        <v>0</v>
      </c>
      <c r="EM479" s="149">
        <f t="shared" si="1125"/>
        <v>0</v>
      </c>
      <c r="EN479" s="149">
        <f t="shared" si="1125"/>
        <v>0</v>
      </c>
      <c r="EO479" s="149">
        <f t="shared" si="1125"/>
        <v>0</v>
      </c>
      <c r="EP479" s="149">
        <f t="shared" si="1126"/>
        <v>0</v>
      </c>
      <c r="EQ479" s="149">
        <f t="shared" si="1126"/>
        <v>0</v>
      </c>
      <c r="ER479" s="149">
        <f t="shared" si="1126"/>
        <v>0</v>
      </c>
      <c r="ES479" s="149">
        <f t="shared" si="1126"/>
        <v>0</v>
      </c>
      <c r="ET479" s="149">
        <f t="shared" si="1126"/>
        <v>0</v>
      </c>
      <c r="EU479" s="149">
        <f t="shared" si="1126"/>
        <v>0</v>
      </c>
      <c r="EV479" s="149">
        <f t="shared" si="1126"/>
        <v>0</v>
      </c>
      <c r="EW479" s="149">
        <f t="shared" si="1126"/>
        <v>0</v>
      </c>
      <c r="EX479" s="149">
        <f t="shared" si="1126"/>
        <v>0</v>
      </c>
      <c r="EY479" s="149">
        <f t="shared" si="1126"/>
        <v>0</v>
      </c>
      <c r="EZ479" s="149">
        <f t="shared" si="1126"/>
        <v>0</v>
      </c>
      <c r="FA479" s="149">
        <f t="shared" si="1126"/>
        <v>0</v>
      </c>
      <c r="FB479" s="149">
        <f t="shared" si="1126"/>
        <v>0</v>
      </c>
    </row>
    <row r="480" spans="3:158" ht="11.25" hidden="1" customHeight="1" x14ac:dyDescent="0.2">
      <c r="C480" s="148">
        <f t="shared" si="1095"/>
        <v>123</v>
      </c>
      <c r="E480" s="198">
        <f t="shared" si="1096"/>
        <v>47118</v>
      </c>
      <c r="F480" s="151">
        <f t="shared" si="1132"/>
        <v>47695</v>
      </c>
      <c r="G480" s="149">
        <v>0</v>
      </c>
      <c r="H480" s="149">
        <f t="shared" si="1133"/>
        <v>0</v>
      </c>
      <c r="Q480" s="149">
        <f t="shared" si="1134"/>
        <v>0</v>
      </c>
      <c r="T480" s="149">
        <f t="shared" si="1094"/>
        <v>0</v>
      </c>
      <c r="U480" s="149">
        <f t="shared" si="1130"/>
        <v>0</v>
      </c>
      <c r="V480" s="149">
        <f t="shared" si="1130"/>
        <v>0</v>
      </c>
      <c r="W480" s="149">
        <f t="shared" si="1130"/>
        <v>0</v>
      </c>
      <c r="X480" s="149">
        <f t="shared" si="1130"/>
        <v>0</v>
      </c>
      <c r="Y480" s="149">
        <f t="shared" si="1130"/>
        <v>0</v>
      </c>
      <c r="Z480" s="149">
        <f t="shared" si="1130"/>
        <v>0</v>
      </c>
      <c r="AA480" s="149">
        <f t="shared" si="1130"/>
        <v>0</v>
      </c>
      <c r="AB480" s="149">
        <f t="shared" si="1130"/>
        <v>0</v>
      </c>
      <c r="AC480" s="149">
        <f t="shared" si="1130"/>
        <v>0</v>
      </c>
      <c r="AD480" s="149">
        <f t="shared" si="1130"/>
        <v>0</v>
      </c>
      <c r="AE480" s="149">
        <f t="shared" si="1130"/>
        <v>0</v>
      </c>
      <c r="AF480" s="149">
        <f t="shared" si="1130"/>
        <v>0</v>
      </c>
      <c r="AG480" s="149">
        <f t="shared" si="1130"/>
        <v>0</v>
      </c>
      <c r="AH480" s="149">
        <f t="shared" si="1130"/>
        <v>0</v>
      </c>
      <c r="AI480" s="149">
        <f t="shared" si="1130"/>
        <v>0</v>
      </c>
      <c r="AJ480" s="149">
        <f t="shared" si="1130"/>
        <v>0</v>
      </c>
      <c r="AK480" s="149">
        <f t="shared" si="1127"/>
        <v>0</v>
      </c>
      <c r="AL480" s="149">
        <f t="shared" si="1127"/>
        <v>0</v>
      </c>
      <c r="AM480" s="149">
        <f t="shared" si="1127"/>
        <v>0</v>
      </c>
      <c r="AN480" s="149">
        <f t="shared" si="1127"/>
        <v>0</v>
      </c>
      <c r="AO480" s="149">
        <f t="shared" si="1127"/>
        <v>0</v>
      </c>
      <c r="AP480" s="149">
        <f t="shared" si="1127"/>
        <v>0</v>
      </c>
      <c r="AQ480" s="149">
        <f t="shared" si="1127"/>
        <v>0</v>
      </c>
      <c r="AR480" s="149">
        <f t="shared" si="1127"/>
        <v>0</v>
      </c>
      <c r="AS480" s="149">
        <f t="shared" si="1127"/>
        <v>0</v>
      </c>
      <c r="AT480" s="149">
        <f t="shared" si="1127"/>
        <v>0</v>
      </c>
      <c r="AU480" s="149">
        <f t="shared" si="1127"/>
        <v>0</v>
      </c>
      <c r="AV480" s="149">
        <f t="shared" si="1127"/>
        <v>0</v>
      </c>
      <c r="AW480" s="149">
        <f t="shared" si="1127"/>
        <v>0</v>
      </c>
      <c r="AX480" s="149">
        <f t="shared" si="1127"/>
        <v>0</v>
      </c>
      <c r="AY480" s="149">
        <f t="shared" si="1127"/>
        <v>0</v>
      </c>
      <c r="AZ480" s="149">
        <f t="shared" si="1131"/>
        <v>0</v>
      </c>
      <c r="BA480" s="149">
        <f t="shared" si="1131"/>
        <v>0</v>
      </c>
      <c r="BB480" s="149">
        <f t="shared" si="1131"/>
        <v>0</v>
      </c>
      <c r="BC480" s="149">
        <f t="shared" si="1131"/>
        <v>0</v>
      </c>
      <c r="BD480" s="149">
        <f t="shared" si="1131"/>
        <v>0</v>
      </c>
      <c r="BE480" s="149">
        <f t="shared" si="1131"/>
        <v>0</v>
      </c>
      <c r="BF480" s="149">
        <f t="shared" si="1131"/>
        <v>0</v>
      </c>
      <c r="BG480" s="149">
        <f t="shared" si="1131"/>
        <v>0</v>
      </c>
      <c r="BH480" s="149">
        <f t="shared" si="1131"/>
        <v>0</v>
      </c>
      <c r="BI480" s="149">
        <f t="shared" si="1131"/>
        <v>0</v>
      </c>
      <c r="BJ480" s="149">
        <f t="shared" si="1131"/>
        <v>0</v>
      </c>
      <c r="BK480" s="149">
        <f t="shared" si="1131"/>
        <v>0</v>
      </c>
      <c r="BL480" s="149">
        <f t="shared" si="1131"/>
        <v>0</v>
      </c>
      <c r="BM480" s="149">
        <f t="shared" si="1131"/>
        <v>0</v>
      </c>
      <c r="BN480" s="149">
        <f t="shared" si="1131"/>
        <v>0</v>
      </c>
      <c r="BO480" s="149">
        <f t="shared" si="1131"/>
        <v>0</v>
      </c>
      <c r="BP480" s="149">
        <f t="shared" si="1128"/>
        <v>0</v>
      </c>
      <c r="BQ480" s="149">
        <f t="shared" si="1128"/>
        <v>0</v>
      </c>
      <c r="BR480" s="149">
        <f t="shared" si="1128"/>
        <v>0</v>
      </c>
      <c r="BS480" s="149">
        <f t="shared" si="1128"/>
        <v>0</v>
      </c>
      <c r="BT480" s="149">
        <f t="shared" si="1128"/>
        <v>0</v>
      </c>
      <c r="BU480" s="149">
        <f t="shared" si="1128"/>
        <v>0</v>
      </c>
      <c r="BV480" s="149">
        <f t="shared" si="1128"/>
        <v>0</v>
      </c>
      <c r="BW480" s="149">
        <f t="shared" si="1128"/>
        <v>0</v>
      </c>
      <c r="BX480" s="149">
        <f t="shared" si="1128"/>
        <v>0</v>
      </c>
      <c r="BY480" s="149">
        <f t="shared" si="1128"/>
        <v>0</v>
      </c>
      <c r="BZ480" s="149">
        <f t="shared" si="1128"/>
        <v>0</v>
      </c>
      <c r="CA480" s="149">
        <f t="shared" si="1128"/>
        <v>0</v>
      </c>
      <c r="CB480" s="149">
        <f t="shared" si="1128"/>
        <v>0</v>
      </c>
      <c r="CC480" s="149">
        <f t="shared" si="1128"/>
        <v>0</v>
      </c>
      <c r="CD480" s="149">
        <f t="shared" si="1128"/>
        <v>0</v>
      </c>
      <c r="CE480" s="149">
        <f t="shared" si="1129"/>
        <v>0</v>
      </c>
      <c r="CF480" s="149">
        <f t="shared" si="1129"/>
        <v>0</v>
      </c>
      <c r="CG480" s="149">
        <f t="shared" si="1129"/>
        <v>0</v>
      </c>
      <c r="CH480" s="149">
        <f t="shared" si="1129"/>
        <v>0</v>
      </c>
      <c r="CI480" s="149">
        <f t="shared" si="1129"/>
        <v>0</v>
      </c>
      <c r="CJ480" s="149">
        <f t="shared" si="1129"/>
        <v>0</v>
      </c>
      <c r="CK480" s="149">
        <f t="shared" si="1129"/>
        <v>0</v>
      </c>
      <c r="CL480" s="149">
        <f t="shared" si="1129"/>
        <v>0</v>
      </c>
      <c r="CM480" s="149">
        <f t="shared" si="1129"/>
        <v>0</v>
      </c>
      <c r="CN480" s="149">
        <f t="shared" si="1129"/>
        <v>0</v>
      </c>
      <c r="CO480" s="149">
        <f t="shared" si="1129"/>
        <v>0</v>
      </c>
      <c r="CP480" s="149">
        <f t="shared" si="1129"/>
        <v>0</v>
      </c>
      <c r="CQ480" s="149">
        <f t="shared" si="1129"/>
        <v>0</v>
      </c>
      <c r="CR480" s="149">
        <f t="shared" si="1129"/>
        <v>0</v>
      </c>
      <c r="CS480" s="149">
        <f t="shared" si="1129"/>
        <v>0</v>
      </c>
      <c r="CT480" s="149">
        <f t="shared" si="1129"/>
        <v>0</v>
      </c>
      <c r="CU480" s="149">
        <f t="shared" si="1123"/>
        <v>0</v>
      </c>
      <c r="CV480" s="149">
        <f t="shared" si="1123"/>
        <v>0</v>
      </c>
      <c r="CW480" s="149">
        <f t="shared" si="1123"/>
        <v>0</v>
      </c>
      <c r="CX480" s="149">
        <f t="shared" si="1123"/>
        <v>0</v>
      </c>
      <c r="CY480" s="149">
        <f t="shared" si="1123"/>
        <v>0</v>
      </c>
      <c r="CZ480" s="149">
        <f t="shared" si="1123"/>
        <v>0</v>
      </c>
      <c r="DA480" s="149">
        <f t="shared" si="1123"/>
        <v>0</v>
      </c>
      <c r="DB480" s="149">
        <f t="shared" si="1123"/>
        <v>0</v>
      </c>
      <c r="DC480" s="149">
        <f t="shared" si="1123"/>
        <v>0</v>
      </c>
      <c r="DD480" s="149">
        <f t="shared" si="1123"/>
        <v>0</v>
      </c>
      <c r="DE480" s="149">
        <f t="shared" si="1123"/>
        <v>0</v>
      </c>
      <c r="DF480" s="149">
        <f t="shared" si="1123"/>
        <v>0</v>
      </c>
      <c r="DG480" s="149">
        <f t="shared" si="1123"/>
        <v>0</v>
      </c>
      <c r="DH480" s="149">
        <f t="shared" si="1123"/>
        <v>0</v>
      </c>
      <c r="DI480" s="149">
        <f t="shared" si="1123"/>
        <v>0</v>
      </c>
      <c r="DJ480" s="149">
        <f t="shared" si="1124"/>
        <v>0</v>
      </c>
      <c r="DK480" s="149">
        <f t="shared" si="1124"/>
        <v>0</v>
      </c>
      <c r="DL480" s="149">
        <f t="shared" si="1124"/>
        <v>0</v>
      </c>
      <c r="DM480" s="149">
        <f t="shared" si="1124"/>
        <v>0</v>
      </c>
      <c r="DN480" s="149">
        <f t="shared" si="1124"/>
        <v>0</v>
      </c>
      <c r="DO480" s="149">
        <f t="shared" si="1124"/>
        <v>0</v>
      </c>
      <c r="DP480" s="149">
        <f t="shared" si="1124"/>
        <v>0</v>
      </c>
      <c r="DQ480" s="149">
        <f t="shared" si="1124"/>
        <v>0</v>
      </c>
      <c r="DR480" s="149">
        <f t="shared" si="1124"/>
        <v>0</v>
      </c>
      <c r="DS480" s="149">
        <f t="shared" si="1124"/>
        <v>0</v>
      </c>
      <c r="DT480" s="149">
        <f t="shared" si="1124"/>
        <v>0</v>
      </c>
      <c r="DU480" s="149">
        <f t="shared" si="1124"/>
        <v>0</v>
      </c>
      <c r="DV480" s="149">
        <f t="shared" si="1124"/>
        <v>0</v>
      </c>
      <c r="DW480" s="149">
        <f t="shared" si="1124"/>
        <v>0</v>
      </c>
      <c r="DX480" s="149">
        <f t="shared" si="1124"/>
        <v>0</v>
      </c>
      <c r="DY480" s="149">
        <f t="shared" si="1124"/>
        <v>0</v>
      </c>
      <c r="DZ480" s="149">
        <f t="shared" si="1125"/>
        <v>0</v>
      </c>
      <c r="EA480" s="149">
        <f t="shared" si="1125"/>
        <v>0</v>
      </c>
      <c r="EB480" s="149">
        <f t="shared" si="1125"/>
        <v>0</v>
      </c>
      <c r="EC480" s="149">
        <f t="shared" si="1125"/>
        <v>0</v>
      </c>
      <c r="ED480" s="149">
        <f t="shared" si="1125"/>
        <v>0</v>
      </c>
      <c r="EE480" s="149">
        <f t="shared" si="1125"/>
        <v>0</v>
      </c>
      <c r="EF480" s="149">
        <f t="shared" si="1125"/>
        <v>0</v>
      </c>
      <c r="EG480" s="149">
        <f t="shared" si="1125"/>
        <v>0</v>
      </c>
      <c r="EH480" s="149">
        <f t="shared" si="1125"/>
        <v>0</v>
      </c>
      <c r="EI480" s="149">
        <f t="shared" si="1125"/>
        <v>0</v>
      </c>
      <c r="EJ480" s="149">
        <f t="shared" si="1125"/>
        <v>0</v>
      </c>
      <c r="EK480" s="149">
        <f t="shared" si="1125"/>
        <v>0</v>
      </c>
      <c r="EL480" s="149">
        <f t="shared" si="1125"/>
        <v>0</v>
      </c>
      <c r="EM480" s="149">
        <f t="shared" si="1125"/>
        <v>0</v>
      </c>
      <c r="EN480" s="149">
        <f t="shared" si="1125"/>
        <v>0</v>
      </c>
      <c r="EO480" s="149">
        <f t="shared" si="1125"/>
        <v>0</v>
      </c>
      <c r="EP480" s="149">
        <f t="shared" si="1126"/>
        <v>0</v>
      </c>
      <c r="EQ480" s="149">
        <f t="shared" si="1126"/>
        <v>0</v>
      </c>
      <c r="ER480" s="149">
        <f t="shared" si="1126"/>
        <v>0</v>
      </c>
      <c r="ES480" s="149">
        <f t="shared" si="1126"/>
        <v>0</v>
      </c>
      <c r="ET480" s="149">
        <f t="shared" si="1126"/>
        <v>0</v>
      </c>
      <c r="EU480" s="149">
        <f t="shared" si="1126"/>
        <v>0</v>
      </c>
      <c r="EV480" s="149">
        <f t="shared" si="1126"/>
        <v>0</v>
      </c>
      <c r="EW480" s="149">
        <f t="shared" si="1126"/>
        <v>0</v>
      </c>
      <c r="EX480" s="149">
        <f t="shared" si="1126"/>
        <v>0</v>
      </c>
      <c r="EY480" s="149">
        <f t="shared" si="1126"/>
        <v>0</v>
      </c>
      <c r="EZ480" s="149">
        <f t="shared" si="1126"/>
        <v>0</v>
      </c>
      <c r="FA480" s="149">
        <f t="shared" si="1126"/>
        <v>0</v>
      </c>
      <c r="FB480" s="149">
        <f t="shared" si="1126"/>
        <v>0</v>
      </c>
    </row>
    <row r="481" spans="3:158" ht="11.25" hidden="1" customHeight="1" x14ac:dyDescent="0.2">
      <c r="C481" s="148">
        <f t="shared" si="1095"/>
        <v>124</v>
      </c>
      <c r="E481" s="198">
        <f t="shared" si="1096"/>
        <v>47149</v>
      </c>
      <c r="F481" s="151">
        <f t="shared" si="1132"/>
        <v>47726</v>
      </c>
      <c r="G481" s="149">
        <v>0</v>
      </c>
      <c r="H481" s="149">
        <f t="shared" si="1133"/>
        <v>0</v>
      </c>
      <c r="Q481" s="149">
        <f t="shared" si="1134"/>
        <v>0</v>
      </c>
      <c r="T481" s="149">
        <f t="shared" si="1094"/>
        <v>0</v>
      </c>
      <c r="U481" s="149">
        <f t="shared" si="1130"/>
        <v>0</v>
      </c>
      <c r="V481" s="149">
        <f t="shared" si="1130"/>
        <v>0</v>
      </c>
      <c r="W481" s="149">
        <f t="shared" si="1130"/>
        <v>0</v>
      </c>
      <c r="X481" s="149">
        <f t="shared" si="1130"/>
        <v>0</v>
      </c>
      <c r="Y481" s="149">
        <f t="shared" si="1130"/>
        <v>0</v>
      </c>
      <c r="Z481" s="149">
        <f t="shared" si="1130"/>
        <v>0</v>
      </c>
      <c r="AA481" s="149">
        <f t="shared" si="1130"/>
        <v>0</v>
      </c>
      <c r="AB481" s="149">
        <f t="shared" si="1130"/>
        <v>0</v>
      </c>
      <c r="AC481" s="149">
        <f t="shared" si="1130"/>
        <v>0</v>
      </c>
      <c r="AD481" s="149">
        <f t="shared" si="1130"/>
        <v>0</v>
      </c>
      <c r="AE481" s="149">
        <f t="shared" si="1130"/>
        <v>0</v>
      </c>
      <c r="AF481" s="149">
        <f t="shared" si="1130"/>
        <v>0</v>
      </c>
      <c r="AG481" s="149">
        <f t="shared" si="1130"/>
        <v>0</v>
      </c>
      <c r="AH481" s="149">
        <f t="shared" si="1130"/>
        <v>0</v>
      </c>
      <c r="AI481" s="149">
        <f t="shared" si="1130"/>
        <v>0</v>
      </c>
      <c r="AJ481" s="149">
        <f t="shared" si="1130"/>
        <v>0</v>
      </c>
      <c r="AK481" s="149">
        <f t="shared" si="1127"/>
        <v>0</v>
      </c>
      <c r="AL481" s="149">
        <f t="shared" si="1127"/>
        <v>0</v>
      </c>
      <c r="AM481" s="149">
        <f t="shared" si="1127"/>
        <v>0</v>
      </c>
      <c r="AN481" s="149">
        <f t="shared" si="1127"/>
        <v>0</v>
      </c>
      <c r="AO481" s="149">
        <f t="shared" si="1127"/>
        <v>0</v>
      </c>
      <c r="AP481" s="149">
        <f t="shared" si="1127"/>
        <v>0</v>
      </c>
      <c r="AQ481" s="149">
        <f t="shared" si="1127"/>
        <v>0</v>
      </c>
      <c r="AR481" s="149">
        <f t="shared" si="1127"/>
        <v>0</v>
      </c>
      <c r="AS481" s="149">
        <f t="shared" si="1127"/>
        <v>0</v>
      </c>
      <c r="AT481" s="149">
        <f t="shared" si="1127"/>
        <v>0</v>
      </c>
      <c r="AU481" s="149">
        <f t="shared" si="1127"/>
        <v>0</v>
      </c>
      <c r="AV481" s="149">
        <f t="shared" si="1127"/>
        <v>0</v>
      </c>
      <c r="AW481" s="149">
        <f t="shared" si="1127"/>
        <v>0</v>
      </c>
      <c r="AX481" s="149">
        <f t="shared" si="1127"/>
        <v>0</v>
      </c>
      <c r="AY481" s="149">
        <f t="shared" si="1127"/>
        <v>0</v>
      </c>
      <c r="AZ481" s="149">
        <f t="shared" si="1131"/>
        <v>0</v>
      </c>
      <c r="BA481" s="149">
        <f t="shared" si="1131"/>
        <v>0</v>
      </c>
      <c r="BB481" s="149">
        <f t="shared" si="1131"/>
        <v>0</v>
      </c>
      <c r="BC481" s="149">
        <f t="shared" si="1131"/>
        <v>0</v>
      </c>
      <c r="BD481" s="149">
        <f t="shared" si="1131"/>
        <v>0</v>
      </c>
      <c r="BE481" s="149">
        <f t="shared" si="1131"/>
        <v>0</v>
      </c>
      <c r="BF481" s="149">
        <f t="shared" si="1131"/>
        <v>0</v>
      </c>
      <c r="BG481" s="149">
        <f t="shared" si="1131"/>
        <v>0</v>
      </c>
      <c r="BH481" s="149">
        <f t="shared" si="1131"/>
        <v>0</v>
      </c>
      <c r="BI481" s="149">
        <f t="shared" si="1131"/>
        <v>0</v>
      </c>
      <c r="BJ481" s="149">
        <f t="shared" si="1131"/>
        <v>0</v>
      </c>
      <c r="BK481" s="149">
        <f t="shared" si="1131"/>
        <v>0</v>
      </c>
      <c r="BL481" s="149">
        <f t="shared" si="1131"/>
        <v>0</v>
      </c>
      <c r="BM481" s="149">
        <f t="shared" si="1131"/>
        <v>0</v>
      </c>
      <c r="BN481" s="149">
        <f t="shared" si="1131"/>
        <v>0</v>
      </c>
      <c r="BO481" s="149">
        <f t="shared" si="1131"/>
        <v>0</v>
      </c>
      <c r="BP481" s="149">
        <f t="shared" si="1128"/>
        <v>0</v>
      </c>
      <c r="BQ481" s="149">
        <f t="shared" si="1128"/>
        <v>0</v>
      </c>
      <c r="BR481" s="149">
        <f t="shared" si="1128"/>
        <v>0</v>
      </c>
      <c r="BS481" s="149">
        <f t="shared" si="1128"/>
        <v>0</v>
      </c>
      <c r="BT481" s="149">
        <f t="shared" si="1128"/>
        <v>0</v>
      </c>
      <c r="BU481" s="149">
        <f t="shared" si="1128"/>
        <v>0</v>
      </c>
      <c r="BV481" s="149">
        <f t="shared" si="1128"/>
        <v>0</v>
      </c>
      <c r="BW481" s="149">
        <f t="shared" si="1128"/>
        <v>0</v>
      </c>
      <c r="BX481" s="149">
        <f t="shared" si="1128"/>
        <v>0</v>
      </c>
      <c r="BY481" s="149">
        <f t="shared" si="1128"/>
        <v>0</v>
      </c>
      <c r="BZ481" s="149">
        <f t="shared" si="1128"/>
        <v>0</v>
      </c>
      <c r="CA481" s="149">
        <f t="shared" si="1128"/>
        <v>0</v>
      </c>
      <c r="CB481" s="149">
        <f t="shared" si="1128"/>
        <v>0</v>
      </c>
      <c r="CC481" s="149">
        <f t="shared" si="1128"/>
        <v>0</v>
      </c>
      <c r="CD481" s="149">
        <f t="shared" si="1128"/>
        <v>0</v>
      </c>
      <c r="CE481" s="149">
        <f t="shared" si="1129"/>
        <v>0</v>
      </c>
      <c r="CF481" s="149">
        <f t="shared" si="1129"/>
        <v>0</v>
      </c>
      <c r="CG481" s="149">
        <f t="shared" si="1129"/>
        <v>0</v>
      </c>
      <c r="CH481" s="149">
        <f t="shared" si="1129"/>
        <v>0</v>
      </c>
      <c r="CI481" s="149">
        <f t="shared" si="1129"/>
        <v>0</v>
      </c>
      <c r="CJ481" s="149">
        <f t="shared" si="1129"/>
        <v>0</v>
      </c>
      <c r="CK481" s="149">
        <f t="shared" si="1129"/>
        <v>0</v>
      </c>
      <c r="CL481" s="149">
        <f t="shared" si="1129"/>
        <v>0</v>
      </c>
      <c r="CM481" s="149">
        <f t="shared" si="1129"/>
        <v>0</v>
      </c>
      <c r="CN481" s="149">
        <f t="shared" si="1129"/>
        <v>0</v>
      </c>
      <c r="CO481" s="149">
        <f t="shared" si="1129"/>
        <v>0</v>
      </c>
      <c r="CP481" s="149">
        <f t="shared" si="1129"/>
        <v>0</v>
      </c>
      <c r="CQ481" s="149">
        <f t="shared" si="1129"/>
        <v>0</v>
      </c>
      <c r="CR481" s="149">
        <f t="shared" si="1129"/>
        <v>0</v>
      </c>
      <c r="CS481" s="149">
        <f t="shared" si="1129"/>
        <v>0</v>
      </c>
      <c r="CT481" s="149">
        <f t="shared" si="1129"/>
        <v>0</v>
      </c>
      <c r="CU481" s="149">
        <f t="shared" si="1123"/>
        <v>0</v>
      </c>
      <c r="CV481" s="149">
        <f t="shared" si="1123"/>
        <v>0</v>
      </c>
      <c r="CW481" s="149">
        <f t="shared" si="1123"/>
        <v>0</v>
      </c>
      <c r="CX481" s="149">
        <f t="shared" si="1123"/>
        <v>0</v>
      </c>
      <c r="CY481" s="149">
        <f t="shared" si="1123"/>
        <v>0</v>
      </c>
      <c r="CZ481" s="149">
        <f t="shared" si="1123"/>
        <v>0</v>
      </c>
      <c r="DA481" s="149">
        <f t="shared" si="1123"/>
        <v>0</v>
      </c>
      <c r="DB481" s="149">
        <f t="shared" si="1123"/>
        <v>0</v>
      </c>
      <c r="DC481" s="149">
        <f t="shared" si="1123"/>
        <v>0</v>
      </c>
      <c r="DD481" s="149">
        <f t="shared" si="1123"/>
        <v>0</v>
      </c>
      <c r="DE481" s="149">
        <f t="shared" si="1123"/>
        <v>0</v>
      </c>
      <c r="DF481" s="149">
        <f t="shared" si="1123"/>
        <v>0</v>
      </c>
      <c r="DG481" s="149">
        <f t="shared" si="1123"/>
        <v>0</v>
      </c>
      <c r="DH481" s="149">
        <f t="shared" si="1123"/>
        <v>0</v>
      </c>
      <c r="DI481" s="149">
        <f t="shared" si="1123"/>
        <v>0</v>
      </c>
      <c r="DJ481" s="149">
        <f t="shared" si="1124"/>
        <v>0</v>
      </c>
      <c r="DK481" s="149">
        <f t="shared" si="1124"/>
        <v>0</v>
      </c>
      <c r="DL481" s="149">
        <f t="shared" si="1124"/>
        <v>0</v>
      </c>
      <c r="DM481" s="149">
        <f t="shared" si="1124"/>
        <v>0</v>
      </c>
      <c r="DN481" s="149">
        <f t="shared" si="1124"/>
        <v>0</v>
      </c>
      <c r="DO481" s="149">
        <f t="shared" si="1124"/>
        <v>0</v>
      </c>
      <c r="DP481" s="149">
        <f t="shared" si="1124"/>
        <v>0</v>
      </c>
      <c r="DQ481" s="149">
        <f t="shared" si="1124"/>
        <v>0</v>
      </c>
      <c r="DR481" s="149">
        <f t="shared" si="1124"/>
        <v>0</v>
      </c>
      <c r="DS481" s="149">
        <f t="shared" si="1124"/>
        <v>0</v>
      </c>
      <c r="DT481" s="149">
        <f t="shared" si="1124"/>
        <v>0</v>
      </c>
      <c r="DU481" s="149">
        <f t="shared" si="1124"/>
        <v>0</v>
      </c>
      <c r="DV481" s="149">
        <f t="shared" si="1124"/>
        <v>0</v>
      </c>
      <c r="DW481" s="149">
        <f t="shared" si="1124"/>
        <v>0</v>
      </c>
      <c r="DX481" s="149">
        <f t="shared" si="1124"/>
        <v>0</v>
      </c>
      <c r="DY481" s="149">
        <f t="shared" si="1124"/>
        <v>0</v>
      </c>
      <c r="DZ481" s="149">
        <f t="shared" si="1125"/>
        <v>0</v>
      </c>
      <c r="EA481" s="149">
        <f t="shared" si="1125"/>
        <v>0</v>
      </c>
      <c r="EB481" s="149">
        <f t="shared" si="1125"/>
        <v>0</v>
      </c>
      <c r="EC481" s="149">
        <f t="shared" si="1125"/>
        <v>0</v>
      </c>
      <c r="ED481" s="149">
        <f t="shared" si="1125"/>
        <v>0</v>
      </c>
      <c r="EE481" s="149">
        <f t="shared" si="1125"/>
        <v>0</v>
      </c>
      <c r="EF481" s="149">
        <f t="shared" si="1125"/>
        <v>0</v>
      </c>
      <c r="EG481" s="149">
        <f t="shared" si="1125"/>
        <v>0</v>
      </c>
      <c r="EH481" s="149">
        <f t="shared" si="1125"/>
        <v>0</v>
      </c>
      <c r="EI481" s="149">
        <f t="shared" si="1125"/>
        <v>0</v>
      </c>
      <c r="EJ481" s="149">
        <f t="shared" si="1125"/>
        <v>0</v>
      </c>
      <c r="EK481" s="149">
        <f t="shared" si="1125"/>
        <v>0</v>
      </c>
      <c r="EL481" s="149">
        <f t="shared" si="1125"/>
        <v>0</v>
      </c>
      <c r="EM481" s="149">
        <f t="shared" si="1125"/>
        <v>0</v>
      </c>
      <c r="EN481" s="149">
        <f t="shared" si="1125"/>
        <v>0</v>
      </c>
      <c r="EO481" s="149">
        <f t="shared" si="1125"/>
        <v>0</v>
      </c>
      <c r="EP481" s="149">
        <f t="shared" si="1126"/>
        <v>0</v>
      </c>
      <c r="EQ481" s="149">
        <f t="shared" si="1126"/>
        <v>0</v>
      </c>
      <c r="ER481" s="149">
        <f t="shared" si="1126"/>
        <v>0</v>
      </c>
      <c r="ES481" s="149">
        <f t="shared" si="1126"/>
        <v>0</v>
      </c>
      <c r="ET481" s="149">
        <f t="shared" si="1126"/>
        <v>0</v>
      </c>
      <c r="EU481" s="149">
        <f t="shared" si="1126"/>
        <v>0</v>
      </c>
      <c r="EV481" s="149">
        <f t="shared" si="1126"/>
        <v>0</v>
      </c>
      <c r="EW481" s="149">
        <f t="shared" si="1126"/>
        <v>0</v>
      </c>
      <c r="EX481" s="149">
        <f t="shared" ref="EW481:FB483" si="1135">AND(EX$14&gt;=$E481,EX$14&lt;=$F481)*$H481</f>
        <v>0</v>
      </c>
      <c r="EY481" s="149">
        <f t="shared" si="1135"/>
        <v>0</v>
      </c>
      <c r="EZ481" s="149">
        <f t="shared" si="1135"/>
        <v>0</v>
      </c>
      <c r="FA481" s="149">
        <f t="shared" si="1135"/>
        <v>0</v>
      </c>
      <c r="FB481" s="149">
        <f t="shared" si="1135"/>
        <v>0</v>
      </c>
    </row>
    <row r="482" spans="3:158" ht="11.25" hidden="1" customHeight="1" x14ac:dyDescent="0.2">
      <c r="C482" s="148">
        <f t="shared" si="1095"/>
        <v>125</v>
      </c>
      <c r="E482" s="198">
        <f t="shared" si="1096"/>
        <v>47177</v>
      </c>
      <c r="F482" s="151">
        <f t="shared" si="1132"/>
        <v>47756</v>
      </c>
      <c r="G482" s="149">
        <v>0</v>
      </c>
      <c r="H482" s="149">
        <f t="shared" si="1133"/>
        <v>0</v>
      </c>
      <c r="Q482" s="149">
        <f t="shared" si="1134"/>
        <v>0</v>
      </c>
      <c r="T482" s="149">
        <f t="shared" si="1094"/>
        <v>0</v>
      </c>
      <c r="U482" s="149">
        <f t="shared" si="1130"/>
        <v>0</v>
      </c>
      <c r="V482" s="149">
        <f t="shared" si="1130"/>
        <v>0</v>
      </c>
      <c r="W482" s="149">
        <f t="shared" si="1130"/>
        <v>0</v>
      </c>
      <c r="X482" s="149">
        <f t="shared" si="1130"/>
        <v>0</v>
      </c>
      <c r="Y482" s="149">
        <f t="shared" si="1130"/>
        <v>0</v>
      </c>
      <c r="Z482" s="149">
        <f t="shared" si="1130"/>
        <v>0</v>
      </c>
      <c r="AA482" s="149">
        <f t="shared" si="1130"/>
        <v>0</v>
      </c>
      <c r="AB482" s="149">
        <f t="shared" si="1130"/>
        <v>0</v>
      </c>
      <c r="AC482" s="149">
        <f t="shared" si="1130"/>
        <v>0</v>
      </c>
      <c r="AD482" s="149">
        <f t="shared" si="1130"/>
        <v>0</v>
      </c>
      <c r="AE482" s="149">
        <f t="shared" si="1130"/>
        <v>0</v>
      </c>
      <c r="AF482" s="149">
        <f t="shared" si="1130"/>
        <v>0</v>
      </c>
      <c r="AG482" s="149">
        <f t="shared" si="1130"/>
        <v>0</v>
      </c>
      <c r="AH482" s="149">
        <f t="shared" si="1130"/>
        <v>0</v>
      </c>
      <c r="AI482" s="149">
        <f t="shared" si="1130"/>
        <v>0</v>
      </c>
      <c r="AJ482" s="149">
        <f t="shared" si="1130"/>
        <v>0</v>
      </c>
      <c r="AK482" s="149">
        <f t="shared" si="1127"/>
        <v>0</v>
      </c>
      <c r="AL482" s="149">
        <f t="shared" si="1127"/>
        <v>0</v>
      </c>
      <c r="AM482" s="149">
        <f t="shared" si="1127"/>
        <v>0</v>
      </c>
      <c r="AN482" s="149">
        <f t="shared" si="1127"/>
        <v>0</v>
      </c>
      <c r="AO482" s="149">
        <f t="shared" si="1127"/>
        <v>0</v>
      </c>
      <c r="AP482" s="149">
        <f t="shared" si="1127"/>
        <v>0</v>
      </c>
      <c r="AQ482" s="149">
        <f t="shared" si="1127"/>
        <v>0</v>
      </c>
      <c r="AR482" s="149">
        <f t="shared" si="1127"/>
        <v>0</v>
      </c>
      <c r="AS482" s="149">
        <f t="shared" si="1127"/>
        <v>0</v>
      </c>
      <c r="AT482" s="149">
        <f t="shared" si="1127"/>
        <v>0</v>
      </c>
      <c r="AU482" s="149">
        <f t="shared" si="1127"/>
        <v>0</v>
      </c>
      <c r="AV482" s="149">
        <f t="shared" si="1127"/>
        <v>0</v>
      </c>
      <c r="AW482" s="149">
        <f t="shared" si="1127"/>
        <v>0</v>
      </c>
      <c r="AX482" s="149">
        <f t="shared" si="1127"/>
        <v>0</v>
      </c>
      <c r="AY482" s="149">
        <f t="shared" si="1127"/>
        <v>0</v>
      </c>
      <c r="AZ482" s="149">
        <f t="shared" si="1131"/>
        <v>0</v>
      </c>
      <c r="BA482" s="149">
        <f t="shared" si="1131"/>
        <v>0</v>
      </c>
      <c r="BB482" s="149">
        <f t="shared" si="1131"/>
        <v>0</v>
      </c>
      <c r="BC482" s="149">
        <f t="shared" si="1131"/>
        <v>0</v>
      </c>
      <c r="BD482" s="149">
        <f t="shared" si="1131"/>
        <v>0</v>
      </c>
      <c r="BE482" s="149">
        <f t="shared" si="1131"/>
        <v>0</v>
      </c>
      <c r="BF482" s="149">
        <f t="shared" si="1131"/>
        <v>0</v>
      </c>
      <c r="BG482" s="149">
        <f t="shared" si="1131"/>
        <v>0</v>
      </c>
      <c r="BH482" s="149">
        <f t="shared" si="1131"/>
        <v>0</v>
      </c>
      <c r="BI482" s="149">
        <f t="shared" si="1131"/>
        <v>0</v>
      </c>
      <c r="BJ482" s="149">
        <f t="shared" si="1131"/>
        <v>0</v>
      </c>
      <c r="BK482" s="149">
        <f t="shared" si="1131"/>
        <v>0</v>
      </c>
      <c r="BL482" s="149">
        <f t="shared" si="1131"/>
        <v>0</v>
      </c>
      <c r="BM482" s="149">
        <f t="shared" si="1131"/>
        <v>0</v>
      </c>
      <c r="BN482" s="149">
        <f t="shared" si="1131"/>
        <v>0</v>
      </c>
      <c r="BO482" s="149">
        <f t="shared" si="1131"/>
        <v>0</v>
      </c>
      <c r="BP482" s="149">
        <f t="shared" si="1128"/>
        <v>0</v>
      </c>
      <c r="BQ482" s="149">
        <f t="shared" si="1128"/>
        <v>0</v>
      </c>
      <c r="BR482" s="149">
        <f t="shared" si="1128"/>
        <v>0</v>
      </c>
      <c r="BS482" s="149">
        <f t="shared" si="1128"/>
        <v>0</v>
      </c>
      <c r="BT482" s="149">
        <f t="shared" si="1128"/>
        <v>0</v>
      </c>
      <c r="BU482" s="149">
        <f t="shared" si="1128"/>
        <v>0</v>
      </c>
      <c r="BV482" s="149">
        <f t="shared" si="1128"/>
        <v>0</v>
      </c>
      <c r="BW482" s="149">
        <f t="shared" si="1128"/>
        <v>0</v>
      </c>
      <c r="BX482" s="149">
        <f t="shared" si="1128"/>
        <v>0</v>
      </c>
      <c r="BY482" s="149">
        <f t="shared" si="1128"/>
        <v>0</v>
      </c>
      <c r="BZ482" s="149">
        <f t="shared" si="1128"/>
        <v>0</v>
      </c>
      <c r="CA482" s="149">
        <f t="shared" si="1128"/>
        <v>0</v>
      </c>
      <c r="CB482" s="149">
        <f t="shared" si="1128"/>
        <v>0</v>
      </c>
      <c r="CC482" s="149">
        <f t="shared" si="1128"/>
        <v>0</v>
      </c>
      <c r="CD482" s="149">
        <f t="shared" si="1128"/>
        <v>0</v>
      </c>
      <c r="CE482" s="149">
        <f t="shared" si="1129"/>
        <v>0</v>
      </c>
      <c r="CF482" s="149">
        <f t="shared" si="1129"/>
        <v>0</v>
      </c>
      <c r="CG482" s="149">
        <f t="shared" si="1129"/>
        <v>0</v>
      </c>
      <c r="CH482" s="149">
        <f t="shared" si="1129"/>
        <v>0</v>
      </c>
      <c r="CI482" s="149">
        <f t="shared" si="1129"/>
        <v>0</v>
      </c>
      <c r="CJ482" s="149">
        <f t="shared" si="1129"/>
        <v>0</v>
      </c>
      <c r="CK482" s="149">
        <f t="shared" si="1129"/>
        <v>0</v>
      </c>
      <c r="CL482" s="149">
        <f t="shared" si="1129"/>
        <v>0</v>
      </c>
      <c r="CM482" s="149">
        <f t="shared" si="1129"/>
        <v>0</v>
      </c>
      <c r="CN482" s="149">
        <f t="shared" si="1129"/>
        <v>0</v>
      </c>
      <c r="CO482" s="149">
        <f t="shared" si="1129"/>
        <v>0</v>
      </c>
      <c r="CP482" s="149">
        <f t="shared" si="1129"/>
        <v>0</v>
      </c>
      <c r="CQ482" s="149">
        <f t="shared" si="1129"/>
        <v>0</v>
      </c>
      <c r="CR482" s="149">
        <f t="shared" si="1129"/>
        <v>0</v>
      </c>
      <c r="CS482" s="149">
        <f t="shared" si="1129"/>
        <v>0</v>
      </c>
      <c r="CT482" s="149">
        <f t="shared" si="1129"/>
        <v>0</v>
      </c>
      <c r="CU482" s="149">
        <f t="shared" si="1123"/>
        <v>0</v>
      </c>
      <c r="CV482" s="149">
        <f t="shared" si="1123"/>
        <v>0</v>
      </c>
      <c r="CW482" s="149">
        <f t="shared" si="1123"/>
        <v>0</v>
      </c>
      <c r="CX482" s="149">
        <f t="shared" si="1123"/>
        <v>0</v>
      </c>
      <c r="CY482" s="149">
        <f t="shared" si="1123"/>
        <v>0</v>
      </c>
      <c r="CZ482" s="149">
        <f t="shared" si="1123"/>
        <v>0</v>
      </c>
      <c r="DA482" s="149">
        <f t="shared" si="1123"/>
        <v>0</v>
      </c>
      <c r="DB482" s="149">
        <f t="shared" si="1123"/>
        <v>0</v>
      </c>
      <c r="DC482" s="149">
        <f t="shared" si="1123"/>
        <v>0</v>
      </c>
      <c r="DD482" s="149">
        <f t="shared" si="1123"/>
        <v>0</v>
      </c>
      <c r="DE482" s="149">
        <f t="shared" si="1123"/>
        <v>0</v>
      </c>
      <c r="DF482" s="149">
        <f t="shared" si="1123"/>
        <v>0</v>
      </c>
      <c r="DG482" s="149">
        <f t="shared" si="1123"/>
        <v>0</v>
      </c>
      <c r="DH482" s="149">
        <f t="shared" si="1123"/>
        <v>0</v>
      </c>
      <c r="DI482" s="149">
        <f t="shared" si="1123"/>
        <v>0</v>
      </c>
      <c r="DJ482" s="149">
        <f t="shared" si="1124"/>
        <v>0</v>
      </c>
      <c r="DK482" s="149">
        <f t="shared" si="1124"/>
        <v>0</v>
      </c>
      <c r="DL482" s="149">
        <f t="shared" si="1124"/>
        <v>0</v>
      </c>
      <c r="DM482" s="149">
        <f t="shared" si="1124"/>
        <v>0</v>
      </c>
      <c r="DN482" s="149">
        <f t="shared" si="1124"/>
        <v>0</v>
      </c>
      <c r="DO482" s="149">
        <f t="shared" si="1124"/>
        <v>0</v>
      </c>
      <c r="DP482" s="149">
        <f t="shared" si="1124"/>
        <v>0</v>
      </c>
      <c r="DQ482" s="149">
        <f t="shared" si="1124"/>
        <v>0</v>
      </c>
      <c r="DR482" s="149">
        <f t="shared" si="1124"/>
        <v>0</v>
      </c>
      <c r="DS482" s="149">
        <f t="shared" si="1124"/>
        <v>0</v>
      </c>
      <c r="DT482" s="149">
        <f t="shared" si="1124"/>
        <v>0</v>
      </c>
      <c r="DU482" s="149">
        <f t="shared" si="1124"/>
        <v>0</v>
      </c>
      <c r="DV482" s="149">
        <f t="shared" si="1124"/>
        <v>0</v>
      </c>
      <c r="DW482" s="149">
        <f t="shared" si="1124"/>
        <v>0</v>
      </c>
      <c r="DX482" s="149">
        <f t="shared" si="1124"/>
        <v>0</v>
      </c>
      <c r="DY482" s="149">
        <f t="shared" si="1124"/>
        <v>0</v>
      </c>
      <c r="DZ482" s="149">
        <f t="shared" si="1125"/>
        <v>0</v>
      </c>
      <c r="EA482" s="149">
        <f t="shared" si="1125"/>
        <v>0</v>
      </c>
      <c r="EB482" s="149">
        <f t="shared" si="1125"/>
        <v>0</v>
      </c>
      <c r="EC482" s="149">
        <f t="shared" si="1125"/>
        <v>0</v>
      </c>
      <c r="ED482" s="149">
        <f t="shared" si="1125"/>
        <v>0</v>
      </c>
      <c r="EE482" s="149">
        <f t="shared" si="1125"/>
        <v>0</v>
      </c>
      <c r="EF482" s="149">
        <f t="shared" si="1125"/>
        <v>0</v>
      </c>
      <c r="EG482" s="149">
        <f t="shared" si="1125"/>
        <v>0</v>
      </c>
      <c r="EH482" s="149">
        <f t="shared" si="1125"/>
        <v>0</v>
      </c>
      <c r="EI482" s="149">
        <f t="shared" si="1125"/>
        <v>0</v>
      </c>
      <c r="EJ482" s="149">
        <f t="shared" si="1125"/>
        <v>0</v>
      </c>
      <c r="EK482" s="149">
        <f t="shared" si="1125"/>
        <v>0</v>
      </c>
      <c r="EL482" s="149">
        <f t="shared" si="1125"/>
        <v>0</v>
      </c>
      <c r="EM482" s="149">
        <f t="shared" si="1125"/>
        <v>0</v>
      </c>
      <c r="EN482" s="149">
        <f t="shared" si="1125"/>
        <v>0</v>
      </c>
      <c r="EO482" s="149">
        <f t="shared" si="1125"/>
        <v>0</v>
      </c>
      <c r="EP482" s="149">
        <f t="shared" si="1126"/>
        <v>0</v>
      </c>
      <c r="EQ482" s="149">
        <f t="shared" si="1126"/>
        <v>0</v>
      </c>
      <c r="ER482" s="149">
        <f t="shared" si="1126"/>
        <v>0</v>
      </c>
      <c r="ES482" s="149">
        <f t="shared" si="1126"/>
        <v>0</v>
      </c>
      <c r="ET482" s="149">
        <f t="shared" si="1126"/>
        <v>0</v>
      </c>
      <c r="EU482" s="149">
        <f t="shared" si="1126"/>
        <v>0</v>
      </c>
      <c r="EV482" s="149">
        <f t="shared" si="1126"/>
        <v>0</v>
      </c>
      <c r="EW482" s="149">
        <f t="shared" si="1135"/>
        <v>0</v>
      </c>
      <c r="EX482" s="149">
        <f t="shared" si="1135"/>
        <v>0</v>
      </c>
      <c r="EY482" s="149">
        <f t="shared" si="1135"/>
        <v>0</v>
      </c>
      <c r="EZ482" s="149">
        <f t="shared" si="1135"/>
        <v>0</v>
      </c>
      <c r="FA482" s="149">
        <f t="shared" si="1135"/>
        <v>0</v>
      </c>
      <c r="FB482" s="149">
        <f t="shared" si="1135"/>
        <v>0</v>
      </c>
    </row>
    <row r="483" spans="3:158" ht="11.25" hidden="1" customHeight="1" x14ac:dyDescent="0.2">
      <c r="C483" s="148">
        <f t="shared" si="1095"/>
        <v>126</v>
      </c>
      <c r="E483" s="198">
        <f t="shared" si="1096"/>
        <v>47208</v>
      </c>
      <c r="F483" s="151">
        <f t="shared" si="1132"/>
        <v>47787</v>
      </c>
      <c r="G483" s="149">
        <v>0</v>
      </c>
      <c r="H483" s="149">
        <f t="shared" si="1133"/>
        <v>0</v>
      </c>
      <c r="Q483" s="149">
        <f t="shared" si="1134"/>
        <v>0</v>
      </c>
      <c r="T483" s="149">
        <f t="shared" si="1094"/>
        <v>0</v>
      </c>
      <c r="U483" s="149">
        <f t="shared" si="1130"/>
        <v>0</v>
      </c>
      <c r="V483" s="149">
        <f t="shared" si="1130"/>
        <v>0</v>
      </c>
      <c r="W483" s="149">
        <f t="shared" si="1130"/>
        <v>0</v>
      </c>
      <c r="X483" s="149">
        <f t="shared" si="1130"/>
        <v>0</v>
      </c>
      <c r="Y483" s="149">
        <f t="shared" si="1130"/>
        <v>0</v>
      </c>
      <c r="Z483" s="149">
        <f t="shared" si="1130"/>
        <v>0</v>
      </c>
      <c r="AA483" s="149">
        <f t="shared" si="1130"/>
        <v>0</v>
      </c>
      <c r="AB483" s="149">
        <f t="shared" si="1130"/>
        <v>0</v>
      </c>
      <c r="AC483" s="149">
        <f t="shared" si="1130"/>
        <v>0</v>
      </c>
      <c r="AD483" s="149">
        <f t="shared" si="1130"/>
        <v>0</v>
      </c>
      <c r="AE483" s="149">
        <f t="shared" si="1130"/>
        <v>0</v>
      </c>
      <c r="AF483" s="149">
        <f t="shared" si="1130"/>
        <v>0</v>
      </c>
      <c r="AG483" s="149">
        <f t="shared" si="1130"/>
        <v>0</v>
      </c>
      <c r="AH483" s="149">
        <f t="shared" si="1130"/>
        <v>0</v>
      </c>
      <c r="AI483" s="149">
        <f t="shared" si="1130"/>
        <v>0</v>
      </c>
      <c r="AJ483" s="149">
        <f t="shared" si="1130"/>
        <v>0</v>
      </c>
      <c r="AK483" s="149">
        <f t="shared" si="1127"/>
        <v>0</v>
      </c>
      <c r="AL483" s="149">
        <f t="shared" si="1127"/>
        <v>0</v>
      </c>
      <c r="AM483" s="149">
        <f t="shared" si="1127"/>
        <v>0</v>
      </c>
      <c r="AN483" s="149">
        <f t="shared" si="1127"/>
        <v>0</v>
      </c>
      <c r="AO483" s="149">
        <f t="shared" si="1127"/>
        <v>0</v>
      </c>
      <c r="AP483" s="149">
        <f t="shared" si="1127"/>
        <v>0</v>
      </c>
      <c r="AQ483" s="149">
        <f t="shared" si="1127"/>
        <v>0</v>
      </c>
      <c r="AR483" s="149">
        <f t="shared" si="1127"/>
        <v>0</v>
      </c>
      <c r="AS483" s="149">
        <f t="shared" si="1127"/>
        <v>0</v>
      </c>
      <c r="AT483" s="149">
        <f t="shared" si="1127"/>
        <v>0</v>
      </c>
      <c r="AU483" s="149">
        <f t="shared" si="1127"/>
        <v>0</v>
      </c>
      <c r="AV483" s="149">
        <f t="shared" si="1127"/>
        <v>0</v>
      </c>
      <c r="AW483" s="149">
        <f t="shared" si="1127"/>
        <v>0</v>
      </c>
      <c r="AX483" s="149">
        <f t="shared" si="1127"/>
        <v>0</v>
      </c>
      <c r="AY483" s="149">
        <f t="shared" si="1127"/>
        <v>0</v>
      </c>
      <c r="AZ483" s="149">
        <f t="shared" si="1131"/>
        <v>0</v>
      </c>
      <c r="BA483" s="149">
        <f t="shared" si="1131"/>
        <v>0</v>
      </c>
      <c r="BB483" s="149">
        <f t="shared" si="1131"/>
        <v>0</v>
      </c>
      <c r="BC483" s="149">
        <f t="shared" si="1131"/>
        <v>0</v>
      </c>
      <c r="BD483" s="149">
        <f t="shared" si="1131"/>
        <v>0</v>
      </c>
      <c r="BE483" s="149">
        <f t="shared" si="1131"/>
        <v>0</v>
      </c>
      <c r="BF483" s="149">
        <f t="shared" si="1131"/>
        <v>0</v>
      </c>
      <c r="BG483" s="149">
        <f t="shared" si="1131"/>
        <v>0</v>
      </c>
      <c r="BH483" s="149">
        <f t="shared" si="1131"/>
        <v>0</v>
      </c>
      <c r="BI483" s="149">
        <f t="shared" si="1131"/>
        <v>0</v>
      </c>
      <c r="BJ483" s="149">
        <f t="shared" si="1131"/>
        <v>0</v>
      </c>
      <c r="BK483" s="149">
        <f t="shared" si="1131"/>
        <v>0</v>
      </c>
      <c r="BL483" s="149">
        <f t="shared" si="1131"/>
        <v>0</v>
      </c>
      <c r="BM483" s="149">
        <f t="shared" si="1131"/>
        <v>0</v>
      </c>
      <c r="BN483" s="149">
        <f t="shared" si="1131"/>
        <v>0</v>
      </c>
      <c r="BO483" s="149">
        <f t="shared" si="1131"/>
        <v>0</v>
      </c>
      <c r="BP483" s="149">
        <f t="shared" si="1128"/>
        <v>0</v>
      </c>
      <c r="BQ483" s="149">
        <f t="shared" si="1128"/>
        <v>0</v>
      </c>
      <c r="BR483" s="149">
        <f t="shared" si="1128"/>
        <v>0</v>
      </c>
      <c r="BS483" s="149">
        <f t="shared" si="1128"/>
        <v>0</v>
      </c>
      <c r="BT483" s="149">
        <f t="shared" si="1128"/>
        <v>0</v>
      </c>
      <c r="BU483" s="149">
        <f t="shared" si="1128"/>
        <v>0</v>
      </c>
      <c r="BV483" s="149">
        <f t="shared" si="1128"/>
        <v>0</v>
      </c>
      <c r="BW483" s="149">
        <f t="shared" si="1128"/>
        <v>0</v>
      </c>
      <c r="BX483" s="149">
        <f t="shared" si="1128"/>
        <v>0</v>
      </c>
      <c r="BY483" s="149">
        <f t="shared" si="1128"/>
        <v>0</v>
      </c>
      <c r="BZ483" s="149">
        <f t="shared" si="1128"/>
        <v>0</v>
      </c>
      <c r="CA483" s="149">
        <f t="shared" si="1128"/>
        <v>0</v>
      </c>
      <c r="CB483" s="149">
        <f t="shared" si="1128"/>
        <v>0</v>
      </c>
      <c r="CC483" s="149">
        <f t="shared" si="1128"/>
        <v>0</v>
      </c>
      <c r="CD483" s="149">
        <f t="shared" si="1128"/>
        <v>0</v>
      </c>
      <c r="CE483" s="149">
        <f t="shared" si="1129"/>
        <v>0</v>
      </c>
      <c r="CF483" s="149">
        <f t="shared" si="1129"/>
        <v>0</v>
      </c>
      <c r="CG483" s="149">
        <f t="shared" si="1129"/>
        <v>0</v>
      </c>
      <c r="CH483" s="149">
        <f t="shared" si="1129"/>
        <v>0</v>
      </c>
      <c r="CI483" s="149">
        <f t="shared" si="1129"/>
        <v>0</v>
      </c>
      <c r="CJ483" s="149">
        <f t="shared" si="1129"/>
        <v>0</v>
      </c>
      <c r="CK483" s="149">
        <f t="shared" si="1129"/>
        <v>0</v>
      </c>
      <c r="CL483" s="149">
        <f t="shared" si="1129"/>
        <v>0</v>
      </c>
      <c r="CM483" s="149">
        <f t="shared" si="1129"/>
        <v>0</v>
      </c>
      <c r="CN483" s="149">
        <f t="shared" si="1129"/>
        <v>0</v>
      </c>
      <c r="CO483" s="149">
        <f t="shared" si="1129"/>
        <v>0</v>
      </c>
      <c r="CP483" s="149">
        <f t="shared" si="1129"/>
        <v>0</v>
      </c>
      <c r="CQ483" s="149">
        <f t="shared" si="1129"/>
        <v>0</v>
      </c>
      <c r="CR483" s="149">
        <f t="shared" si="1129"/>
        <v>0</v>
      </c>
      <c r="CS483" s="149">
        <f t="shared" si="1129"/>
        <v>0</v>
      </c>
      <c r="CT483" s="149">
        <f t="shared" si="1129"/>
        <v>0</v>
      </c>
      <c r="CU483" s="149">
        <f t="shared" si="1123"/>
        <v>0</v>
      </c>
      <c r="CV483" s="149">
        <f t="shared" si="1123"/>
        <v>0</v>
      </c>
      <c r="CW483" s="149">
        <f t="shared" si="1123"/>
        <v>0</v>
      </c>
      <c r="CX483" s="149">
        <f t="shared" si="1123"/>
        <v>0</v>
      </c>
      <c r="CY483" s="149">
        <f t="shared" si="1123"/>
        <v>0</v>
      </c>
      <c r="CZ483" s="149">
        <f t="shared" si="1123"/>
        <v>0</v>
      </c>
      <c r="DA483" s="149">
        <f t="shared" si="1123"/>
        <v>0</v>
      </c>
      <c r="DB483" s="149">
        <f t="shared" si="1123"/>
        <v>0</v>
      </c>
      <c r="DC483" s="149">
        <f t="shared" si="1123"/>
        <v>0</v>
      </c>
      <c r="DD483" s="149">
        <f t="shared" si="1123"/>
        <v>0</v>
      </c>
      <c r="DE483" s="149">
        <f t="shared" si="1123"/>
        <v>0</v>
      </c>
      <c r="DF483" s="149">
        <f t="shared" si="1123"/>
        <v>0</v>
      </c>
      <c r="DG483" s="149">
        <f t="shared" si="1123"/>
        <v>0</v>
      </c>
      <c r="DH483" s="149">
        <f t="shared" si="1123"/>
        <v>0</v>
      </c>
      <c r="DI483" s="149">
        <f t="shared" si="1123"/>
        <v>0</v>
      </c>
      <c r="DJ483" s="149">
        <f t="shared" si="1124"/>
        <v>0</v>
      </c>
      <c r="DK483" s="149">
        <f t="shared" si="1124"/>
        <v>0</v>
      </c>
      <c r="DL483" s="149">
        <f t="shared" si="1124"/>
        <v>0</v>
      </c>
      <c r="DM483" s="149">
        <f t="shared" si="1124"/>
        <v>0</v>
      </c>
      <c r="DN483" s="149">
        <f t="shared" si="1124"/>
        <v>0</v>
      </c>
      <c r="DO483" s="149">
        <f t="shared" si="1124"/>
        <v>0</v>
      </c>
      <c r="DP483" s="149">
        <f t="shared" si="1124"/>
        <v>0</v>
      </c>
      <c r="DQ483" s="149">
        <f t="shared" si="1124"/>
        <v>0</v>
      </c>
      <c r="DR483" s="149">
        <f t="shared" si="1124"/>
        <v>0</v>
      </c>
      <c r="DS483" s="149">
        <f t="shared" si="1124"/>
        <v>0</v>
      </c>
      <c r="DT483" s="149">
        <f t="shared" si="1124"/>
        <v>0</v>
      </c>
      <c r="DU483" s="149">
        <f t="shared" si="1124"/>
        <v>0</v>
      </c>
      <c r="DV483" s="149">
        <f t="shared" si="1124"/>
        <v>0</v>
      </c>
      <c r="DW483" s="149">
        <f t="shared" si="1124"/>
        <v>0</v>
      </c>
      <c r="DX483" s="149">
        <f t="shared" si="1124"/>
        <v>0</v>
      </c>
      <c r="DY483" s="149">
        <f t="shared" ref="DJ483:DY489" si="1136">AND(DY$14&gt;=$E483,DY$14&lt;=$F483)*$H483</f>
        <v>0</v>
      </c>
      <c r="DZ483" s="149">
        <f t="shared" si="1125"/>
        <v>0</v>
      </c>
      <c r="EA483" s="149">
        <f t="shared" si="1125"/>
        <v>0</v>
      </c>
      <c r="EB483" s="149">
        <f t="shared" si="1125"/>
        <v>0</v>
      </c>
      <c r="EC483" s="149">
        <f t="shared" si="1125"/>
        <v>0</v>
      </c>
      <c r="ED483" s="149">
        <f t="shared" si="1125"/>
        <v>0</v>
      </c>
      <c r="EE483" s="149">
        <f t="shared" si="1125"/>
        <v>0</v>
      </c>
      <c r="EF483" s="149">
        <f t="shared" si="1125"/>
        <v>0</v>
      </c>
      <c r="EG483" s="149">
        <f t="shared" si="1125"/>
        <v>0</v>
      </c>
      <c r="EH483" s="149">
        <f t="shared" si="1125"/>
        <v>0</v>
      </c>
      <c r="EI483" s="149">
        <f t="shared" si="1125"/>
        <v>0</v>
      </c>
      <c r="EJ483" s="149">
        <f t="shared" si="1125"/>
        <v>0</v>
      </c>
      <c r="EK483" s="149">
        <f t="shared" si="1125"/>
        <v>0</v>
      </c>
      <c r="EL483" s="149">
        <f t="shared" si="1125"/>
        <v>0</v>
      </c>
      <c r="EM483" s="149">
        <f t="shared" si="1125"/>
        <v>0</v>
      </c>
      <c r="EN483" s="149">
        <f t="shared" si="1125"/>
        <v>0</v>
      </c>
      <c r="EO483" s="149">
        <f t="shared" ref="DZ483:EO489" si="1137">AND(EO$14&gt;=$E483,EO$14&lt;=$F483)*$H483</f>
        <v>0</v>
      </c>
      <c r="EP483" s="149">
        <f t="shared" si="1126"/>
        <v>0</v>
      </c>
      <c r="EQ483" s="149">
        <f t="shared" si="1126"/>
        <v>0</v>
      </c>
      <c r="ER483" s="149">
        <f t="shared" si="1126"/>
        <v>0</v>
      </c>
      <c r="ES483" s="149">
        <f t="shared" si="1126"/>
        <v>0</v>
      </c>
      <c r="ET483" s="149">
        <f t="shared" si="1126"/>
        <v>0</v>
      </c>
      <c r="EU483" s="149">
        <f t="shared" si="1126"/>
        <v>0</v>
      </c>
      <c r="EV483" s="149">
        <f t="shared" si="1126"/>
        <v>0</v>
      </c>
      <c r="EW483" s="149">
        <f t="shared" si="1135"/>
        <v>0</v>
      </c>
      <c r="EX483" s="149">
        <f t="shared" si="1135"/>
        <v>0</v>
      </c>
      <c r="EY483" s="149">
        <f t="shared" si="1135"/>
        <v>0</v>
      </c>
      <c r="EZ483" s="149">
        <f t="shared" si="1135"/>
        <v>0</v>
      </c>
      <c r="FA483" s="149">
        <f t="shared" si="1135"/>
        <v>0</v>
      </c>
      <c r="FB483" s="149">
        <f t="shared" si="1135"/>
        <v>0</v>
      </c>
    </row>
    <row r="484" spans="3:158" ht="11.25" hidden="1" customHeight="1" x14ac:dyDescent="0.2">
      <c r="C484" s="148">
        <f t="shared" si="1095"/>
        <v>127</v>
      </c>
      <c r="E484" s="198">
        <f t="shared" si="1096"/>
        <v>47238</v>
      </c>
      <c r="F484" s="151">
        <f t="shared" si="1132"/>
        <v>47817</v>
      </c>
      <c r="G484" s="149">
        <v>0</v>
      </c>
      <c r="H484" s="149">
        <f t="shared" si="1133"/>
        <v>0</v>
      </c>
      <c r="Q484" s="149">
        <f t="shared" si="1134"/>
        <v>0</v>
      </c>
      <c r="T484" s="149">
        <f t="shared" si="1094"/>
        <v>0</v>
      </c>
      <c r="U484" s="149">
        <f t="shared" si="1130"/>
        <v>0</v>
      </c>
      <c r="V484" s="149">
        <f t="shared" si="1130"/>
        <v>0</v>
      </c>
      <c r="W484" s="149">
        <f t="shared" si="1130"/>
        <v>0</v>
      </c>
      <c r="X484" s="149">
        <f t="shared" si="1130"/>
        <v>0</v>
      </c>
      <c r="Y484" s="149">
        <f t="shared" si="1130"/>
        <v>0</v>
      </c>
      <c r="Z484" s="149">
        <f t="shared" si="1130"/>
        <v>0</v>
      </c>
      <c r="AA484" s="149">
        <f t="shared" si="1130"/>
        <v>0</v>
      </c>
      <c r="AB484" s="149">
        <f t="shared" si="1130"/>
        <v>0</v>
      </c>
      <c r="AC484" s="149">
        <f t="shared" si="1130"/>
        <v>0</v>
      </c>
      <c r="AD484" s="149">
        <f t="shared" si="1130"/>
        <v>0</v>
      </c>
      <c r="AE484" s="149">
        <f t="shared" si="1130"/>
        <v>0</v>
      </c>
      <c r="AF484" s="149">
        <f t="shared" si="1130"/>
        <v>0</v>
      </c>
      <c r="AG484" s="149">
        <f t="shared" si="1130"/>
        <v>0</v>
      </c>
      <c r="AH484" s="149">
        <f t="shared" si="1130"/>
        <v>0</v>
      </c>
      <c r="AI484" s="149">
        <f t="shared" si="1130"/>
        <v>0</v>
      </c>
      <c r="AJ484" s="149">
        <f t="shared" si="1130"/>
        <v>0</v>
      </c>
      <c r="AK484" s="149">
        <f t="shared" si="1127"/>
        <v>0</v>
      </c>
      <c r="AL484" s="149">
        <f t="shared" si="1127"/>
        <v>0</v>
      </c>
      <c r="AM484" s="149">
        <f t="shared" si="1127"/>
        <v>0</v>
      </c>
      <c r="AN484" s="149">
        <f t="shared" si="1127"/>
        <v>0</v>
      </c>
      <c r="AO484" s="149">
        <f t="shared" si="1127"/>
        <v>0</v>
      </c>
      <c r="AP484" s="149">
        <f t="shared" si="1127"/>
        <v>0</v>
      </c>
      <c r="AQ484" s="149">
        <f t="shared" si="1127"/>
        <v>0</v>
      </c>
      <c r="AR484" s="149">
        <f t="shared" si="1127"/>
        <v>0</v>
      </c>
      <c r="AS484" s="149">
        <f t="shared" si="1127"/>
        <v>0</v>
      </c>
      <c r="AT484" s="149">
        <f t="shared" si="1127"/>
        <v>0</v>
      </c>
      <c r="AU484" s="149">
        <f t="shared" si="1127"/>
        <v>0</v>
      </c>
      <c r="AV484" s="149">
        <f t="shared" si="1127"/>
        <v>0</v>
      </c>
      <c r="AW484" s="149">
        <f t="shared" si="1127"/>
        <v>0</v>
      </c>
      <c r="AX484" s="149">
        <f t="shared" si="1127"/>
        <v>0</v>
      </c>
      <c r="AY484" s="149">
        <f t="shared" si="1127"/>
        <v>0</v>
      </c>
      <c r="AZ484" s="149">
        <f t="shared" si="1131"/>
        <v>0</v>
      </c>
      <c r="BA484" s="149">
        <f t="shared" si="1131"/>
        <v>0</v>
      </c>
      <c r="BB484" s="149">
        <f t="shared" si="1131"/>
        <v>0</v>
      </c>
      <c r="BC484" s="149">
        <f t="shared" si="1131"/>
        <v>0</v>
      </c>
      <c r="BD484" s="149">
        <f t="shared" si="1131"/>
        <v>0</v>
      </c>
      <c r="BE484" s="149">
        <f t="shared" si="1131"/>
        <v>0</v>
      </c>
      <c r="BF484" s="149">
        <f t="shared" si="1131"/>
        <v>0</v>
      </c>
      <c r="BG484" s="149">
        <f t="shared" si="1131"/>
        <v>0</v>
      </c>
      <c r="BH484" s="149">
        <f t="shared" si="1131"/>
        <v>0</v>
      </c>
      <c r="BI484" s="149">
        <f t="shared" si="1131"/>
        <v>0</v>
      </c>
      <c r="BJ484" s="149">
        <f t="shared" si="1131"/>
        <v>0</v>
      </c>
      <c r="BK484" s="149">
        <f t="shared" si="1131"/>
        <v>0</v>
      </c>
      <c r="BL484" s="149">
        <f t="shared" si="1131"/>
        <v>0</v>
      </c>
      <c r="BM484" s="149">
        <f t="shared" si="1131"/>
        <v>0</v>
      </c>
      <c r="BN484" s="149">
        <f t="shared" si="1131"/>
        <v>0</v>
      </c>
      <c r="BO484" s="149">
        <f t="shared" si="1131"/>
        <v>0</v>
      </c>
      <c r="BP484" s="149">
        <f t="shared" si="1128"/>
        <v>0</v>
      </c>
      <c r="BQ484" s="149">
        <f t="shared" si="1128"/>
        <v>0</v>
      </c>
      <c r="BR484" s="149">
        <f t="shared" si="1128"/>
        <v>0</v>
      </c>
      <c r="BS484" s="149">
        <f t="shared" si="1128"/>
        <v>0</v>
      </c>
      <c r="BT484" s="149">
        <f t="shared" si="1128"/>
        <v>0</v>
      </c>
      <c r="BU484" s="149">
        <f t="shared" si="1128"/>
        <v>0</v>
      </c>
      <c r="BV484" s="149">
        <f t="shared" si="1128"/>
        <v>0</v>
      </c>
      <c r="BW484" s="149">
        <f t="shared" si="1128"/>
        <v>0</v>
      </c>
      <c r="BX484" s="149">
        <f t="shared" si="1128"/>
        <v>0</v>
      </c>
      <c r="BY484" s="149">
        <f t="shared" si="1128"/>
        <v>0</v>
      </c>
      <c r="BZ484" s="149">
        <f t="shared" si="1128"/>
        <v>0</v>
      </c>
      <c r="CA484" s="149">
        <f t="shared" si="1128"/>
        <v>0</v>
      </c>
      <c r="CB484" s="149">
        <f t="shared" si="1128"/>
        <v>0</v>
      </c>
      <c r="CC484" s="149">
        <f t="shared" si="1128"/>
        <v>0</v>
      </c>
      <c r="CD484" s="149">
        <f t="shared" si="1128"/>
        <v>0</v>
      </c>
      <c r="CE484" s="149">
        <f t="shared" si="1129"/>
        <v>0</v>
      </c>
      <c r="CF484" s="149">
        <f t="shared" si="1129"/>
        <v>0</v>
      </c>
      <c r="CG484" s="149">
        <f t="shared" si="1129"/>
        <v>0</v>
      </c>
      <c r="CH484" s="149">
        <f t="shared" si="1129"/>
        <v>0</v>
      </c>
      <c r="CI484" s="149">
        <f t="shared" si="1129"/>
        <v>0</v>
      </c>
      <c r="CJ484" s="149">
        <f t="shared" si="1129"/>
        <v>0</v>
      </c>
      <c r="CK484" s="149">
        <f t="shared" si="1129"/>
        <v>0</v>
      </c>
      <c r="CL484" s="149">
        <f t="shared" si="1129"/>
        <v>0</v>
      </c>
      <c r="CM484" s="149">
        <f t="shared" si="1129"/>
        <v>0</v>
      </c>
      <c r="CN484" s="149">
        <f t="shared" si="1129"/>
        <v>0</v>
      </c>
      <c r="CO484" s="149">
        <f t="shared" si="1129"/>
        <v>0</v>
      </c>
      <c r="CP484" s="149">
        <f t="shared" si="1129"/>
        <v>0</v>
      </c>
      <c r="CQ484" s="149">
        <f t="shared" si="1129"/>
        <v>0</v>
      </c>
      <c r="CR484" s="149">
        <f t="shared" si="1129"/>
        <v>0</v>
      </c>
      <c r="CS484" s="149">
        <f t="shared" si="1129"/>
        <v>0</v>
      </c>
      <c r="CT484" s="149">
        <f t="shared" ref="CT484:DI489" si="1138">AND(CT$14&gt;=$E484,CT$14&lt;=$F484)*$H484</f>
        <v>0</v>
      </c>
      <c r="CU484" s="149">
        <f t="shared" si="1138"/>
        <v>0</v>
      </c>
      <c r="CV484" s="149">
        <f t="shared" si="1138"/>
        <v>0</v>
      </c>
      <c r="CW484" s="149">
        <f t="shared" si="1138"/>
        <v>0</v>
      </c>
      <c r="CX484" s="149">
        <f t="shared" si="1138"/>
        <v>0</v>
      </c>
      <c r="CY484" s="149">
        <f t="shared" si="1138"/>
        <v>0</v>
      </c>
      <c r="CZ484" s="149">
        <f t="shared" si="1138"/>
        <v>0</v>
      </c>
      <c r="DA484" s="149">
        <f t="shared" si="1138"/>
        <v>0</v>
      </c>
      <c r="DB484" s="149">
        <f t="shared" si="1138"/>
        <v>0</v>
      </c>
      <c r="DC484" s="149">
        <f t="shared" si="1138"/>
        <v>0</v>
      </c>
      <c r="DD484" s="149">
        <f t="shared" si="1138"/>
        <v>0</v>
      </c>
      <c r="DE484" s="149">
        <f t="shared" si="1138"/>
        <v>0</v>
      </c>
      <c r="DF484" s="149">
        <f t="shared" si="1138"/>
        <v>0</v>
      </c>
      <c r="DG484" s="149">
        <f t="shared" si="1138"/>
        <v>0</v>
      </c>
      <c r="DH484" s="149">
        <f t="shared" si="1138"/>
        <v>0</v>
      </c>
      <c r="DI484" s="149">
        <f t="shared" si="1138"/>
        <v>0</v>
      </c>
      <c r="DJ484" s="149">
        <f t="shared" si="1136"/>
        <v>0</v>
      </c>
      <c r="DK484" s="149">
        <f t="shared" si="1136"/>
        <v>0</v>
      </c>
      <c r="DL484" s="149">
        <f t="shared" si="1136"/>
        <v>0</v>
      </c>
      <c r="DM484" s="149">
        <f t="shared" si="1136"/>
        <v>0</v>
      </c>
      <c r="DN484" s="149">
        <f t="shared" si="1136"/>
        <v>0</v>
      </c>
      <c r="DO484" s="149">
        <f t="shared" si="1136"/>
        <v>0</v>
      </c>
      <c r="DP484" s="149">
        <f t="shared" si="1136"/>
        <v>0</v>
      </c>
      <c r="DQ484" s="149">
        <f t="shared" si="1136"/>
        <v>0</v>
      </c>
      <c r="DR484" s="149">
        <f t="shared" si="1136"/>
        <v>0</v>
      </c>
      <c r="DS484" s="149">
        <f t="shared" si="1136"/>
        <v>0</v>
      </c>
      <c r="DT484" s="149">
        <f t="shared" si="1136"/>
        <v>0</v>
      </c>
      <c r="DU484" s="149">
        <f t="shared" si="1136"/>
        <v>0</v>
      </c>
      <c r="DV484" s="149">
        <f t="shared" si="1136"/>
        <v>0</v>
      </c>
      <c r="DW484" s="149">
        <f t="shared" si="1136"/>
        <v>0</v>
      </c>
      <c r="DX484" s="149">
        <f t="shared" si="1136"/>
        <v>0</v>
      </c>
      <c r="DY484" s="149">
        <f t="shared" si="1136"/>
        <v>0</v>
      </c>
      <c r="DZ484" s="149">
        <f t="shared" si="1137"/>
        <v>0</v>
      </c>
      <c r="EA484" s="149">
        <f t="shared" si="1137"/>
        <v>0</v>
      </c>
      <c r="EB484" s="149">
        <f t="shared" si="1137"/>
        <v>0</v>
      </c>
      <c r="EC484" s="149">
        <f t="shared" si="1137"/>
        <v>0</v>
      </c>
      <c r="ED484" s="149">
        <f t="shared" si="1137"/>
        <v>0</v>
      </c>
      <c r="EE484" s="149">
        <f t="shared" si="1137"/>
        <v>0</v>
      </c>
      <c r="EF484" s="149">
        <f t="shared" si="1137"/>
        <v>0</v>
      </c>
      <c r="EG484" s="149">
        <f t="shared" si="1137"/>
        <v>0</v>
      </c>
      <c r="EH484" s="149">
        <f t="shared" si="1137"/>
        <v>0</v>
      </c>
      <c r="EI484" s="149">
        <f t="shared" si="1137"/>
        <v>0</v>
      </c>
      <c r="EJ484" s="149">
        <f t="shared" si="1137"/>
        <v>0</v>
      </c>
      <c r="EK484" s="149">
        <f t="shared" si="1137"/>
        <v>0</v>
      </c>
      <c r="EL484" s="149">
        <f t="shared" si="1137"/>
        <v>0</v>
      </c>
      <c r="EM484" s="149">
        <f t="shared" si="1137"/>
        <v>0</v>
      </c>
      <c r="EN484" s="149">
        <f t="shared" si="1137"/>
        <v>0</v>
      </c>
      <c r="EO484" s="149">
        <f t="shared" si="1137"/>
        <v>0</v>
      </c>
      <c r="EP484" s="149">
        <f t="shared" ref="EP484:FB489" si="1139">AND(EP$14&gt;=$E484,EP$14&lt;=$F484)*$H484</f>
        <v>0</v>
      </c>
      <c r="EQ484" s="149">
        <f t="shared" si="1139"/>
        <v>0</v>
      </c>
      <c r="ER484" s="149">
        <f t="shared" si="1139"/>
        <v>0</v>
      </c>
      <c r="ES484" s="149">
        <f t="shared" si="1139"/>
        <v>0</v>
      </c>
      <c r="ET484" s="149">
        <f t="shared" si="1139"/>
        <v>0</v>
      </c>
      <c r="EU484" s="149">
        <f t="shared" si="1139"/>
        <v>0</v>
      </c>
      <c r="EV484" s="149">
        <f t="shared" si="1139"/>
        <v>0</v>
      </c>
      <c r="EW484" s="149">
        <f t="shared" si="1139"/>
        <v>0</v>
      </c>
      <c r="EX484" s="149">
        <f t="shared" si="1139"/>
        <v>0</v>
      </c>
      <c r="EY484" s="149">
        <f t="shared" si="1139"/>
        <v>0</v>
      </c>
      <c r="EZ484" s="149">
        <f t="shared" si="1139"/>
        <v>0</v>
      </c>
      <c r="FA484" s="149">
        <f t="shared" si="1139"/>
        <v>0</v>
      </c>
      <c r="FB484" s="149">
        <f t="shared" si="1139"/>
        <v>0</v>
      </c>
    </row>
    <row r="485" spans="3:158" ht="11.25" hidden="1" customHeight="1" x14ac:dyDescent="0.2">
      <c r="C485" s="148">
        <f t="shared" si="1095"/>
        <v>128</v>
      </c>
      <c r="E485" s="198">
        <f t="shared" si="1096"/>
        <v>47269</v>
      </c>
      <c r="F485" s="151">
        <f t="shared" si="1132"/>
        <v>47848</v>
      </c>
      <c r="G485" s="149">
        <v>451013.4</v>
      </c>
      <c r="H485" s="149">
        <f t="shared" si="1133"/>
        <v>22550.670000000002</v>
      </c>
      <c r="Q485" s="149">
        <f t="shared" si="1134"/>
        <v>338260.05000000005</v>
      </c>
      <c r="T485" s="149">
        <f t="shared" si="1094"/>
        <v>112753.35</v>
      </c>
      <c r="U485" s="149">
        <f t="shared" si="1130"/>
        <v>0</v>
      </c>
      <c r="V485" s="149">
        <f t="shared" si="1130"/>
        <v>0</v>
      </c>
      <c r="W485" s="149">
        <f t="shared" si="1130"/>
        <v>0</v>
      </c>
      <c r="X485" s="149">
        <f t="shared" si="1130"/>
        <v>0</v>
      </c>
      <c r="Y485" s="149">
        <f t="shared" si="1130"/>
        <v>0</v>
      </c>
      <c r="Z485" s="149">
        <f t="shared" si="1130"/>
        <v>0</v>
      </c>
      <c r="AA485" s="149">
        <f t="shared" si="1130"/>
        <v>0</v>
      </c>
      <c r="AB485" s="149">
        <f t="shared" si="1130"/>
        <v>0</v>
      </c>
      <c r="AC485" s="149">
        <f t="shared" si="1130"/>
        <v>0</v>
      </c>
      <c r="AD485" s="149">
        <f t="shared" si="1130"/>
        <v>0</v>
      </c>
      <c r="AE485" s="149">
        <f t="shared" si="1130"/>
        <v>0</v>
      </c>
      <c r="AF485" s="149">
        <f t="shared" si="1130"/>
        <v>0</v>
      </c>
      <c r="AG485" s="149">
        <f t="shared" si="1130"/>
        <v>0</v>
      </c>
      <c r="AH485" s="149">
        <f t="shared" si="1130"/>
        <v>0</v>
      </c>
      <c r="AI485" s="149">
        <f t="shared" si="1130"/>
        <v>0</v>
      </c>
      <c r="AJ485" s="149">
        <f t="shared" ref="AJ485:AY489" si="1140">AND(AJ$14&gt;=$E485,AJ$14&lt;=$F485)*$H485</f>
        <v>0</v>
      </c>
      <c r="AK485" s="149">
        <f t="shared" si="1140"/>
        <v>0</v>
      </c>
      <c r="AL485" s="149">
        <f t="shared" si="1140"/>
        <v>0</v>
      </c>
      <c r="AM485" s="149">
        <f t="shared" si="1140"/>
        <v>0</v>
      </c>
      <c r="AN485" s="149">
        <f t="shared" si="1140"/>
        <v>0</v>
      </c>
      <c r="AO485" s="149">
        <f t="shared" si="1140"/>
        <v>0</v>
      </c>
      <c r="AP485" s="149">
        <f t="shared" si="1140"/>
        <v>0</v>
      </c>
      <c r="AQ485" s="149">
        <f t="shared" si="1140"/>
        <v>0</v>
      </c>
      <c r="AR485" s="149">
        <f t="shared" si="1140"/>
        <v>0</v>
      </c>
      <c r="AS485" s="149">
        <f t="shared" si="1140"/>
        <v>0</v>
      </c>
      <c r="AT485" s="149">
        <f t="shared" si="1140"/>
        <v>0</v>
      </c>
      <c r="AU485" s="149">
        <f t="shared" si="1140"/>
        <v>0</v>
      </c>
      <c r="AV485" s="149">
        <f t="shared" si="1140"/>
        <v>0</v>
      </c>
      <c r="AW485" s="149">
        <f t="shared" si="1140"/>
        <v>0</v>
      </c>
      <c r="AX485" s="149">
        <f t="shared" si="1140"/>
        <v>0</v>
      </c>
      <c r="AY485" s="149">
        <f t="shared" si="1140"/>
        <v>0</v>
      </c>
      <c r="AZ485" s="149">
        <f t="shared" si="1131"/>
        <v>0</v>
      </c>
      <c r="BA485" s="149">
        <f t="shared" si="1131"/>
        <v>0</v>
      </c>
      <c r="BB485" s="149">
        <f t="shared" si="1131"/>
        <v>0</v>
      </c>
      <c r="BC485" s="149">
        <f t="shared" si="1131"/>
        <v>0</v>
      </c>
      <c r="BD485" s="149">
        <f t="shared" si="1131"/>
        <v>0</v>
      </c>
      <c r="BE485" s="149">
        <f t="shared" si="1131"/>
        <v>0</v>
      </c>
      <c r="BF485" s="149">
        <f t="shared" si="1131"/>
        <v>0</v>
      </c>
      <c r="BG485" s="149">
        <f t="shared" si="1131"/>
        <v>0</v>
      </c>
      <c r="BH485" s="149">
        <f t="shared" si="1131"/>
        <v>0</v>
      </c>
      <c r="BI485" s="149">
        <f t="shared" si="1131"/>
        <v>0</v>
      </c>
      <c r="BJ485" s="149">
        <f t="shared" si="1131"/>
        <v>0</v>
      </c>
      <c r="BK485" s="149">
        <f t="shared" si="1131"/>
        <v>0</v>
      </c>
      <c r="BL485" s="149">
        <f t="shared" si="1131"/>
        <v>0</v>
      </c>
      <c r="BM485" s="149">
        <f t="shared" si="1131"/>
        <v>0</v>
      </c>
      <c r="BN485" s="149">
        <f t="shared" si="1131"/>
        <v>0</v>
      </c>
      <c r="BO485" s="149">
        <f t="shared" ref="BO485:CD489" si="1141">AND(BO$14&gt;=$E485,BO$14&lt;=$F485)*$H485</f>
        <v>0</v>
      </c>
      <c r="BP485" s="149">
        <f t="shared" si="1141"/>
        <v>0</v>
      </c>
      <c r="BQ485" s="149">
        <f t="shared" si="1141"/>
        <v>0</v>
      </c>
      <c r="BR485" s="149">
        <f t="shared" si="1141"/>
        <v>0</v>
      </c>
      <c r="BS485" s="149">
        <f t="shared" si="1141"/>
        <v>0</v>
      </c>
      <c r="BT485" s="149">
        <f t="shared" si="1141"/>
        <v>0</v>
      </c>
      <c r="BU485" s="149">
        <f t="shared" si="1141"/>
        <v>0</v>
      </c>
      <c r="BV485" s="149">
        <f t="shared" si="1141"/>
        <v>0</v>
      </c>
      <c r="BW485" s="149">
        <f t="shared" si="1141"/>
        <v>0</v>
      </c>
      <c r="BX485" s="149">
        <f t="shared" si="1141"/>
        <v>0</v>
      </c>
      <c r="BY485" s="149">
        <f t="shared" si="1141"/>
        <v>0</v>
      </c>
      <c r="BZ485" s="149">
        <f t="shared" si="1141"/>
        <v>0</v>
      </c>
      <c r="CA485" s="149">
        <f t="shared" si="1141"/>
        <v>0</v>
      </c>
      <c r="CB485" s="149">
        <f t="shared" si="1141"/>
        <v>0</v>
      </c>
      <c r="CC485" s="149">
        <f t="shared" si="1141"/>
        <v>0</v>
      </c>
      <c r="CD485" s="149">
        <f t="shared" si="1141"/>
        <v>0</v>
      </c>
      <c r="CE485" s="149">
        <f t="shared" ref="CE485:CT489" si="1142">AND(CE$14&gt;=$E485,CE$14&lt;=$F485)*$H485</f>
        <v>0</v>
      </c>
      <c r="CF485" s="149">
        <f t="shared" si="1142"/>
        <v>0</v>
      </c>
      <c r="CG485" s="149">
        <f t="shared" si="1142"/>
        <v>0</v>
      </c>
      <c r="CH485" s="149">
        <f t="shared" si="1142"/>
        <v>0</v>
      </c>
      <c r="CI485" s="149">
        <f t="shared" si="1142"/>
        <v>0</v>
      </c>
      <c r="CJ485" s="149">
        <f t="shared" si="1142"/>
        <v>0</v>
      </c>
      <c r="CK485" s="149">
        <f t="shared" si="1142"/>
        <v>0</v>
      </c>
      <c r="CL485" s="149">
        <f t="shared" si="1142"/>
        <v>0</v>
      </c>
      <c r="CM485" s="149">
        <f t="shared" si="1142"/>
        <v>0</v>
      </c>
      <c r="CN485" s="149">
        <f t="shared" si="1142"/>
        <v>0</v>
      </c>
      <c r="CO485" s="149">
        <f t="shared" si="1142"/>
        <v>0</v>
      </c>
      <c r="CP485" s="149">
        <f t="shared" si="1142"/>
        <v>0</v>
      </c>
      <c r="CQ485" s="149">
        <f t="shared" si="1142"/>
        <v>0</v>
      </c>
      <c r="CR485" s="149">
        <f t="shared" si="1142"/>
        <v>0</v>
      </c>
      <c r="CS485" s="149">
        <f t="shared" si="1142"/>
        <v>0</v>
      </c>
      <c r="CT485" s="149">
        <f t="shared" si="1142"/>
        <v>0</v>
      </c>
      <c r="CU485" s="149">
        <f t="shared" si="1138"/>
        <v>0</v>
      </c>
      <c r="CV485" s="149">
        <f t="shared" si="1138"/>
        <v>0</v>
      </c>
      <c r="CW485" s="149">
        <f t="shared" si="1138"/>
        <v>0</v>
      </c>
      <c r="CX485" s="149">
        <f t="shared" si="1138"/>
        <v>0</v>
      </c>
      <c r="CY485" s="149">
        <f t="shared" si="1138"/>
        <v>0</v>
      </c>
      <c r="CZ485" s="149">
        <f t="shared" si="1138"/>
        <v>0</v>
      </c>
      <c r="DA485" s="149">
        <f t="shared" si="1138"/>
        <v>0</v>
      </c>
      <c r="DB485" s="149">
        <f t="shared" si="1138"/>
        <v>0</v>
      </c>
      <c r="DC485" s="149">
        <f t="shared" si="1138"/>
        <v>0</v>
      </c>
      <c r="DD485" s="149">
        <f t="shared" si="1138"/>
        <v>0</v>
      </c>
      <c r="DE485" s="149">
        <f t="shared" si="1138"/>
        <v>0</v>
      </c>
      <c r="DF485" s="149">
        <f t="shared" si="1138"/>
        <v>0</v>
      </c>
      <c r="DG485" s="149">
        <f t="shared" si="1138"/>
        <v>0</v>
      </c>
      <c r="DH485" s="149">
        <f t="shared" si="1138"/>
        <v>0</v>
      </c>
      <c r="DI485" s="149">
        <f t="shared" si="1138"/>
        <v>0</v>
      </c>
      <c r="DJ485" s="149">
        <f t="shared" si="1136"/>
        <v>0</v>
      </c>
      <c r="DK485" s="149">
        <f t="shared" si="1136"/>
        <v>0</v>
      </c>
      <c r="DL485" s="149">
        <f t="shared" si="1136"/>
        <v>0</v>
      </c>
      <c r="DM485" s="149">
        <f t="shared" si="1136"/>
        <v>0</v>
      </c>
      <c r="DN485" s="149">
        <f t="shared" si="1136"/>
        <v>0</v>
      </c>
      <c r="DO485" s="149">
        <f t="shared" si="1136"/>
        <v>0</v>
      </c>
      <c r="DP485" s="149">
        <f t="shared" si="1136"/>
        <v>0</v>
      </c>
      <c r="DQ485" s="149">
        <f t="shared" si="1136"/>
        <v>0</v>
      </c>
      <c r="DR485" s="149">
        <f t="shared" si="1136"/>
        <v>0</v>
      </c>
      <c r="DS485" s="149">
        <f t="shared" si="1136"/>
        <v>0</v>
      </c>
      <c r="DT485" s="149">
        <f t="shared" si="1136"/>
        <v>0</v>
      </c>
      <c r="DU485" s="149">
        <f t="shared" si="1136"/>
        <v>0</v>
      </c>
      <c r="DV485" s="149">
        <f t="shared" si="1136"/>
        <v>0</v>
      </c>
      <c r="DW485" s="149">
        <f t="shared" si="1136"/>
        <v>0</v>
      </c>
      <c r="DX485" s="149">
        <f t="shared" si="1136"/>
        <v>0</v>
      </c>
      <c r="DY485" s="149">
        <f t="shared" si="1136"/>
        <v>0</v>
      </c>
      <c r="DZ485" s="149">
        <f t="shared" si="1137"/>
        <v>0</v>
      </c>
      <c r="EA485" s="149">
        <f t="shared" si="1137"/>
        <v>0</v>
      </c>
      <c r="EB485" s="149">
        <f t="shared" si="1137"/>
        <v>0</v>
      </c>
      <c r="EC485" s="149">
        <f t="shared" si="1137"/>
        <v>0</v>
      </c>
      <c r="ED485" s="149">
        <f t="shared" si="1137"/>
        <v>0</v>
      </c>
      <c r="EE485" s="149">
        <f t="shared" si="1137"/>
        <v>0</v>
      </c>
      <c r="EF485" s="149">
        <f t="shared" si="1137"/>
        <v>0</v>
      </c>
      <c r="EG485" s="149">
        <f t="shared" si="1137"/>
        <v>0</v>
      </c>
      <c r="EH485" s="149">
        <f t="shared" si="1137"/>
        <v>0</v>
      </c>
      <c r="EI485" s="149">
        <f t="shared" si="1137"/>
        <v>0</v>
      </c>
      <c r="EJ485" s="149">
        <f t="shared" si="1137"/>
        <v>0</v>
      </c>
      <c r="EK485" s="149">
        <f t="shared" si="1137"/>
        <v>0</v>
      </c>
      <c r="EL485" s="149">
        <f t="shared" si="1137"/>
        <v>0</v>
      </c>
      <c r="EM485" s="149">
        <f t="shared" si="1137"/>
        <v>0</v>
      </c>
      <c r="EN485" s="149">
        <f t="shared" si="1137"/>
        <v>0</v>
      </c>
      <c r="EO485" s="149">
        <f t="shared" si="1137"/>
        <v>0</v>
      </c>
      <c r="EP485" s="149">
        <f t="shared" si="1139"/>
        <v>0</v>
      </c>
      <c r="EQ485" s="149">
        <f t="shared" si="1139"/>
        <v>0</v>
      </c>
      <c r="ER485" s="149">
        <f t="shared" si="1139"/>
        <v>22550.670000000002</v>
      </c>
      <c r="ES485" s="149">
        <f t="shared" si="1139"/>
        <v>22550.670000000002</v>
      </c>
      <c r="ET485" s="149">
        <f t="shared" si="1139"/>
        <v>22550.670000000002</v>
      </c>
      <c r="EU485" s="149">
        <f t="shared" si="1139"/>
        <v>22550.670000000002</v>
      </c>
      <c r="EV485" s="149">
        <f t="shared" si="1139"/>
        <v>22550.670000000002</v>
      </c>
      <c r="EW485" s="149">
        <f t="shared" si="1139"/>
        <v>22550.670000000002</v>
      </c>
      <c r="EX485" s="149">
        <f t="shared" si="1139"/>
        <v>22550.670000000002</v>
      </c>
      <c r="EY485" s="149">
        <f t="shared" si="1139"/>
        <v>22550.670000000002</v>
      </c>
      <c r="EZ485" s="149">
        <f t="shared" si="1139"/>
        <v>22550.670000000002</v>
      </c>
      <c r="FA485" s="149">
        <f t="shared" si="1139"/>
        <v>22550.670000000002</v>
      </c>
      <c r="FB485" s="149">
        <f t="shared" si="1139"/>
        <v>22550.670000000002</v>
      </c>
    </row>
    <row r="486" spans="3:158" ht="11.25" hidden="1" customHeight="1" x14ac:dyDescent="0.2">
      <c r="C486" s="148">
        <f t="shared" si="1095"/>
        <v>129</v>
      </c>
      <c r="E486" s="198">
        <f t="shared" si="1096"/>
        <v>47299</v>
      </c>
      <c r="F486" s="151">
        <f t="shared" si="1132"/>
        <v>47879</v>
      </c>
      <c r="G486" s="149">
        <v>0</v>
      </c>
      <c r="H486" s="149">
        <f t="shared" si="1133"/>
        <v>0</v>
      </c>
      <c r="Q486" s="149">
        <f t="shared" si="1134"/>
        <v>0</v>
      </c>
      <c r="T486" s="149">
        <f t="shared" si="1094"/>
        <v>0</v>
      </c>
      <c r="U486" s="149">
        <f t="shared" ref="U486:AJ489" si="1143">AND(U$14&gt;=$E486,U$14&lt;=$F486)*$H486</f>
        <v>0</v>
      </c>
      <c r="V486" s="149">
        <f t="shared" si="1143"/>
        <v>0</v>
      </c>
      <c r="W486" s="149">
        <f t="shared" si="1143"/>
        <v>0</v>
      </c>
      <c r="X486" s="149">
        <f t="shared" si="1143"/>
        <v>0</v>
      </c>
      <c r="Y486" s="149">
        <f t="shared" si="1143"/>
        <v>0</v>
      </c>
      <c r="Z486" s="149">
        <f t="shared" si="1143"/>
        <v>0</v>
      </c>
      <c r="AA486" s="149">
        <f t="shared" si="1143"/>
        <v>0</v>
      </c>
      <c r="AB486" s="149">
        <f t="shared" si="1143"/>
        <v>0</v>
      </c>
      <c r="AC486" s="149">
        <f t="shared" si="1143"/>
        <v>0</v>
      </c>
      <c r="AD486" s="149">
        <f t="shared" si="1143"/>
        <v>0</v>
      </c>
      <c r="AE486" s="149">
        <f t="shared" si="1143"/>
        <v>0</v>
      </c>
      <c r="AF486" s="149">
        <f t="shared" si="1143"/>
        <v>0</v>
      </c>
      <c r="AG486" s="149">
        <f t="shared" si="1143"/>
        <v>0</v>
      </c>
      <c r="AH486" s="149">
        <f t="shared" si="1143"/>
        <v>0</v>
      </c>
      <c r="AI486" s="149">
        <f t="shared" si="1143"/>
        <v>0</v>
      </c>
      <c r="AJ486" s="149">
        <f t="shared" si="1143"/>
        <v>0</v>
      </c>
      <c r="AK486" s="149">
        <f t="shared" si="1140"/>
        <v>0</v>
      </c>
      <c r="AL486" s="149">
        <f t="shared" si="1140"/>
        <v>0</v>
      </c>
      <c r="AM486" s="149">
        <f t="shared" si="1140"/>
        <v>0</v>
      </c>
      <c r="AN486" s="149">
        <f t="shared" si="1140"/>
        <v>0</v>
      </c>
      <c r="AO486" s="149">
        <f t="shared" si="1140"/>
        <v>0</v>
      </c>
      <c r="AP486" s="149">
        <f t="shared" si="1140"/>
        <v>0</v>
      </c>
      <c r="AQ486" s="149">
        <f t="shared" si="1140"/>
        <v>0</v>
      </c>
      <c r="AR486" s="149">
        <f t="shared" si="1140"/>
        <v>0</v>
      </c>
      <c r="AS486" s="149">
        <f t="shared" si="1140"/>
        <v>0</v>
      </c>
      <c r="AT486" s="149">
        <f t="shared" si="1140"/>
        <v>0</v>
      </c>
      <c r="AU486" s="149">
        <f t="shared" si="1140"/>
        <v>0</v>
      </c>
      <c r="AV486" s="149">
        <f t="shared" si="1140"/>
        <v>0</v>
      </c>
      <c r="AW486" s="149">
        <f t="shared" si="1140"/>
        <v>0</v>
      </c>
      <c r="AX486" s="149">
        <f t="shared" si="1140"/>
        <v>0</v>
      </c>
      <c r="AY486" s="149">
        <f t="shared" si="1140"/>
        <v>0</v>
      </c>
      <c r="AZ486" s="149">
        <f t="shared" ref="AZ486:BO489" si="1144">AND(AZ$14&gt;=$E486,AZ$14&lt;=$F486)*$H486</f>
        <v>0</v>
      </c>
      <c r="BA486" s="149">
        <f t="shared" si="1144"/>
        <v>0</v>
      </c>
      <c r="BB486" s="149">
        <f t="shared" si="1144"/>
        <v>0</v>
      </c>
      <c r="BC486" s="149">
        <f t="shared" si="1144"/>
        <v>0</v>
      </c>
      <c r="BD486" s="149">
        <f t="shared" si="1144"/>
        <v>0</v>
      </c>
      <c r="BE486" s="149">
        <f t="shared" si="1144"/>
        <v>0</v>
      </c>
      <c r="BF486" s="149">
        <f t="shared" si="1144"/>
        <v>0</v>
      </c>
      <c r="BG486" s="149">
        <f t="shared" si="1144"/>
        <v>0</v>
      </c>
      <c r="BH486" s="149">
        <f t="shared" si="1144"/>
        <v>0</v>
      </c>
      <c r="BI486" s="149">
        <f t="shared" si="1144"/>
        <v>0</v>
      </c>
      <c r="BJ486" s="149">
        <f t="shared" si="1144"/>
        <v>0</v>
      </c>
      <c r="BK486" s="149">
        <f t="shared" si="1144"/>
        <v>0</v>
      </c>
      <c r="BL486" s="149">
        <f t="shared" si="1144"/>
        <v>0</v>
      </c>
      <c r="BM486" s="149">
        <f t="shared" si="1144"/>
        <v>0</v>
      </c>
      <c r="BN486" s="149">
        <f t="shared" si="1144"/>
        <v>0</v>
      </c>
      <c r="BO486" s="149">
        <f t="shared" si="1144"/>
        <v>0</v>
      </c>
      <c r="BP486" s="149">
        <f t="shared" si="1141"/>
        <v>0</v>
      </c>
      <c r="BQ486" s="149">
        <f t="shared" si="1141"/>
        <v>0</v>
      </c>
      <c r="BR486" s="149">
        <f t="shared" si="1141"/>
        <v>0</v>
      </c>
      <c r="BS486" s="149">
        <f t="shared" si="1141"/>
        <v>0</v>
      </c>
      <c r="BT486" s="149">
        <f t="shared" si="1141"/>
        <v>0</v>
      </c>
      <c r="BU486" s="149">
        <f t="shared" si="1141"/>
        <v>0</v>
      </c>
      <c r="BV486" s="149">
        <f t="shared" si="1141"/>
        <v>0</v>
      </c>
      <c r="BW486" s="149">
        <f t="shared" si="1141"/>
        <v>0</v>
      </c>
      <c r="BX486" s="149">
        <f t="shared" si="1141"/>
        <v>0</v>
      </c>
      <c r="BY486" s="149">
        <f t="shared" si="1141"/>
        <v>0</v>
      </c>
      <c r="BZ486" s="149">
        <f t="shared" si="1141"/>
        <v>0</v>
      </c>
      <c r="CA486" s="149">
        <f t="shared" si="1141"/>
        <v>0</v>
      </c>
      <c r="CB486" s="149">
        <f t="shared" si="1141"/>
        <v>0</v>
      </c>
      <c r="CC486" s="149">
        <f t="shared" si="1141"/>
        <v>0</v>
      </c>
      <c r="CD486" s="149">
        <f t="shared" si="1141"/>
        <v>0</v>
      </c>
      <c r="CE486" s="149">
        <f t="shared" si="1142"/>
        <v>0</v>
      </c>
      <c r="CF486" s="149">
        <f t="shared" si="1142"/>
        <v>0</v>
      </c>
      <c r="CG486" s="149">
        <f t="shared" si="1142"/>
        <v>0</v>
      </c>
      <c r="CH486" s="149">
        <f t="shared" si="1142"/>
        <v>0</v>
      </c>
      <c r="CI486" s="149">
        <f t="shared" si="1142"/>
        <v>0</v>
      </c>
      <c r="CJ486" s="149">
        <f t="shared" si="1142"/>
        <v>0</v>
      </c>
      <c r="CK486" s="149">
        <f t="shared" si="1142"/>
        <v>0</v>
      </c>
      <c r="CL486" s="149">
        <f t="shared" si="1142"/>
        <v>0</v>
      </c>
      <c r="CM486" s="149">
        <f t="shared" si="1142"/>
        <v>0</v>
      </c>
      <c r="CN486" s="149">
        <f t="shared" si="1142"/>
        <v>0</v>
      </c>
      <c r="CO486" s="149">
        <f t="shared" si="1142"/>
        <v>0</v>
      </c>
      <c r="CP486" s="149">
        <f t="shared" si="1142"/>
        <v>0</v>
      </c>
      <c r="CQ486" s="149">
        <f t="shared" si="1142"/>
        <v>0</v>
      </c>
      <c r="CR486" s="149">
        <f t="shared" si="1142"/>
        <v>0</v>
      </c>
      <c r="CS486" s="149">
        <f t="shared" si="1142"/>
        <v>0</v>
      </c>
      <c r="CT486" s="149">
        <f t="shared" si="1142"/>
        <v>0</v>
      </c>
      <c r="CU486" s="149">
        <f t="shared" si="1138"/>
        <v>0</v>
      </c>
      <c r="CV486" s="149">
        <f t="shared" si="1138"/>
        <v>0</v>
      </c>
      <c r="CW486" s="149">
        <f t="shared" si="1138"/>
        <v>0</v>
      </c>
      <c r="CX486" s="149">
        <f t="shared" si="1138"/>
        <v>0</v>
      </c>
      <c r="CY486" s="149">
        <f t="shared" si="1138"/>
        <v>0</v>
      </c>
      <c r="CZ486" s="149">
        <f t="shared" si="1138"/>
        <v>0</v>
      </c>
      <c r="DA486" s="149">
        <f t="shared" si="1138"/>
        <v>0</v>
      </c>
      <c r="DB486" s="149">
        <f t="shared" si="1138"/>
        <v>0</v>
      </c>
      <c r="DC486" s="149">
        <f t="shared" si="1138"/>
        <v>0</v>
      </c>
      <c r="DD486" s="149">
        <f t="shared" si="1138"/>
        <v>0</v>
      </c>
      <c r="DE486" s="149">
        <f t="shared" si="1138"/>
        <v>0</v>
      </c>
      <c r="DF486" s="149">
        <f t="shared" si="1138"/>
        <v>0</v>
      </c>
      <c r="DG486" s="149">
        <f t="shared" si="1138"/>
        <v>0</v>
      </c>
      <c r="DH486" s="149">
        <f t="shared" si="1138"/>
        <v>0</v>
      </c>
      <c r="DI486" s="149">
        <f t="shared" si="1138"/>
        <v>0</v>
      </c>
      <c r="DJ486" s="149">
        <f t="shared" si="1136"/>
        <v>0</v>
      </c>
      <c r="DK486" s="149">
        <f t="shared" si="1136"/>
        <v>0</v>
      </c>
      <c r="DL486" s="149">
        <f t="shared" si="1136"/>
        <v>0</v>
      </c>
      <c r="DM486" s="149">
        <f t="shared" si="1136"/>
        <v>0</v>
      </c>
      <c r="DN486" s="149">
        <f t="shared" si="1136"/>
        <v>0</v>
      </c>
      <c r="DO486" s="149">
        <f t="shared" si="1136"/>
        <v>0</v>
      </c>
      <c r="DP486" s="149">
        <f t="shared" si="1136"/>
        <v>0</v>
      </c>
      <c r="DQ486" s="149">
        <f t="shared" si="1136"/>
        <v>0</v>
      </c>
      <c r="DR486" s="149">
        <f t="shared" si="1136"/>
        <v>0</v>
      </c>
      <c r="DS486" s="149">
        <f t="shared" si="1136"/>
        <v>0</v>
      </c>
      <c r="DT486" s="149">
        <f t="shared" si="1136"/>
        <v>0</v>
      </c>
      <c r="DU486" s="149">
        <f t="shared" si="1136"/>
        <v>0</v>
      </c>
      <c r="DV486" s="149">
        <f t="shared" si="1136"/>
        <v>0</v>
      </c>
      <c r="DW486" s="149">
        <f t="shared" si="1136"/>
        <v>0</v>
      </c>
      <c r="DX486" s="149">
        <f t="shared" si="1136"/>
        <v>0</v>
      </c>
      <c r="DY486" s="149">
        <f t="shared" si="1136"/>
        <v>0</v>
      </c>
      <c r="DZ486" s="149">
        <f t="shared" si="1137"/>
        <v>0</v>
      </c>
      <c r="EA486" s="149">
        <f t="shared" si="1137"/>
        <v>0</v>
      </c>
      <c r="EB486" s="149">
        <f t="shared" si="1137"/>
        <v>0</v>
      </c>
      <c r="EC486" s="149">
        <f t="shared" si="1137"/>
        <v>0</v>
      </c>
      <c r="ED486" s="149">
        <f t="shared" si="1137"/>
        <v>0</v>
      </c>
      <c r="EE486" s="149">
        <f t="shared" si="1137"/>
        <v>0</v>
      </c>
      <c r="EF486" s="149">
        <f t="shared" si="1137"/>
        <v>0</v>
      </c>
      <c r="EG486" s="149">
        <f t="shared" si="1137"/>
        <v>0</v>
      </c>
      <c r="EH486" s="149">
        <f t="shared" si="1137"/>
        <v>0</v>
      </c>
      <c r="EI486" s="149">
        <f t="shared" si="1137"/>
        <v>0</v>
      </c>
      <c r="EJ486" s="149">
        <f t="shared" si="1137"/>
        <v>0</v>
      </c>
      <c r="EK486" s="149">
        <f t="shared" si="1137"/>
        <v>0</v>
      </c>
      <c r="EL486" s="149">
        <f t="shared" si="1137"/>
        <v>0</v>
      </c>
      <c r="EM486" s="149">
        <f t="shared" si="1137"/>
        <v>0</v>
      </c>
      <c r="EN486" s="149">
        <f t="shared" si="1137"/>
        <v>0</v>
      </c>
      <c r="EO486" s="149">
        <f t="shared" si="1137"/>
        <v>0</v>
      </c>
      <c r="EP486" s="149">
        <f t="shared" si="1139"/>
        <v>0</v>
      </c>
      <c r="EQ486" s="149">
        <f t="shared" si="1139"/>
        <v>0</v>
      </c>
      <c r="ER486" s="149">
        <f t="shared" si="1139"/>
        <v>0</v>
      </c>
      <c r="ES486" s="149">
        <f t="shared" si="1139"/>
        <v>0</v>
      </c>
      <c r="ET486" s="149">
        <f t="shared" si="1139"/>
        <v>0</v>
      </c>
      <c r="EU486" s="149">
        <f t="shared" si="1139"/>
        <v>0</v>
      </c>
      <c r="EV486" s="149">
        <f t="shared" si="1139"/>
        <v>0</v>
      </c>
      <c r="EW486" s="149">
        <f t="shared" si="1139"/>
        <v>0</v>
      </c>
      <c r="EX486" s="149">
        <f t="shared" si="1139"/>
        <v>0</v>
      </c>
      <c r="EY486" s="149">
        <f t="shared" si="1139"/>
        <v>0</v>
      </c>
      <c r="EZ486" s="149">
        <f t="shared" si="1139"/>
        <v>0</v>
      </c>
      <c r="FA486" s="149">
        <f t="shared" si="1139"/>
        <v>0</v>
      </c>
      <c r="FB486" s="149">
        <f t="shared" si="1139"/>
        <v>0</v>
      </c>
    </row>
    <row r="487" spans="3:158" ht="11.25" hidden="1" customHeight="1" x14ac:dyDescent="0.2">
      <c r="C487" s="148">
        <f t="shared" si="1095"/>
        <v>130</v>
      </c>
      <c r="E487" s="198">
        <f t="shared" si="1096"/>
        <v>47330</v>
      </c>
      <c r="F487" s="151">
        <f t="shared" si="1132"/>
        <v>47907</v>
      </c>
      <c r="G487" s="149">
        <v>0</v>
      </c>
      <c r="H487" s="149">
        <f t="shared" si="1133"/>
        <v>0</v>
      </c>
      <c r="Q487" s="149">
        <f t="shared" si="1134"/>
        <v>0</v>
      </c>
      <c r="T487" s="149">
        <f>SUM(U487:EV487)</f>
        <v>0</v>
      </c>
      <c r="U487" s="149">
        <f t="shared" si="1143"/>
        <v>0</v>
      </c>
      <c r="V487" s="149">
        <f t="shared" si="1143"/>
        <v>0</v>
      </c>
      <c r="W487" s="149">
        <f t="shared" si="1143"/>
        <v>0</v>
      </c>
      <c r="X487" s="149">
        <f t="shared" si="1143"/>
        <v>0</v>
      </c>
      <c r="Y487" s="149">
        <f t="shared" si="1143"/>
        <v>0</v>
      </c>
      <c r="Z487" s="149">
        <f t="shared" si="1143"/>
        <v>0</v>
      </c>
      <c r="AA487" s="149">
        <f t="shared" si="1143"/>
        <v>0</v>
      </c>
      <c r="AB487" s="149">
        <f t="shared" si="1143"/>
        <v>0</v>
      </c>
      <c r="AC487" s="149">
        <f t="shared" si="1143"/>
        <v>0</v>
      </c>
      <c r="AD487" s="149">
        <f t="shared" si="1143"/>
        <v>0</v>
      </c>
      <c r="AE487" s="149">
        <f t="shared" si="1143"/>
        <v>0</v>
      </c>
      <c r="AF487" s="149">
        <f t="shared" si="1143"/>
        <v>0</v>
      </c>
      <c r="AG487" s="149">
        <f t="shared" si="1143"/>
        <v>0</v>
      </c>
      <c r="AH487" s="149">
        <f t="shared" si="1143"/>
        <v>0</v>
      </c>
      <c r="AI487" s="149">
        <f t="shared" si="1143"/>
        <v>0</v>
      </c>
      <c r="AJ487" s="149">
        <f t="shared" si="1143"/>
        <v>0</v>
      </c>
      <c r="AK487" s="149">
        <f t="shared" si="1140"/>
        <v>0</v>
      </c>
      <c r="AL487" s="149">
        <f t="shared" si="1140"/>
        <v>0</v>
      </c>
      <c r="AM487" s="149">
        <f t="shared" si="1140"/>
        <v>0</v>
      </c>
      <c r="AN487" s="149">
        <f t="shared" si="1140"/>
        <v>0</v>
      </c>
      <c r="AO487" s="149">
        <f t="shared" si="1140"/>
        <v>0</v>
      </c>
      <c r="AP487" s="149">
        <f t="shared" si="1140"/>
        <v>0</v>
      </c>
      <c r="AQ487" s="149">
        <f t="shared" si="1140"/>
        <v>0</v>
      </c>
      <c r="AR487" s="149">
        <f t="shared" si="1140"/>
        <v>0</v>
      </c>
      <c r="AS487" s="149">
        <f t="shared" si="1140"/>
        <v>0</v>
      </c>
      <c r="AT487" s="149">
        <f t="shared" si="1140"/>
        <v>0</v>
      </c>
      <c r="AU487" s="149">
        <f t="shared" si="1140"/>
        <v>0</v>
      </c>
      <c r="AV487" s="149">
        <f t="shared" si="1140"/>
        <v>0</v>
      </c>
      <c r="AW487" s="149">
        <f t="shared" si="1140"/>
        <v>0</v>
      </c>
      <c r="AX487" s="149">
        <f t="shared" si="1140"/>
        <v>0</v>
      </c>
      <c r="AY487" s="149">
        <f t="shared" si="1140"/>
        <v>0</v>
      </c>
      <c r="AZ487" s="149">
        <f t="shared" si="1144"/>
        <v>0</v>
      </c>
      <c r="BA487" s="149">
        <f t="shared" si="1144"/>
        <v>0</v>
      </c>
      <c r="BB487" s="149">
        <f t="shared" si="1144"/>
        <v>0</v>
      </c>
      <c r="BC487" s="149">
        <f t="shared" si="1144"/>
        <v>0</v>
      </c>
      <c r="BD487" s="149">
        <f t="shared" si="1144"/>
        <v>0</v>
      </c>
      <c r="BE487" s="149">
        <f t="shared" si="1144"/>
        <v>0</v>
      </c>
      <c r="BF487" s="149">
        <f t="shared" si="1144"/>
        <v>0</v>
      </c>
      <c r="BG487" s="149">
        <f t="shared" si="1144"/>
        <v>0</v>
      </c>
      <c r="BH487" s="149">
        <f t="shared" si="1144"/>
        <v>0</v>
      </c>
      <c r="BI487" s="149">
        <f t="shared" si="1144"/>
        <v>0</v>
      </c>
      <c r="BJ487" s="149">
        <f t="shared" si="1144"/>
        <v>0</v>
      </c>
      <c r="BK487" s="149">
        <f t="shared" si="1144"/>
        <v>0</v>
      </c>
      <c r="BL487" s="149">
        <f t="shared" si="1144"/>
        <v>0</v>
      </c>
      <c r="BM487" s="149">
        <f t="shared" si="1144"/>
        <v>0</v>
      </c>
      <c r="BN487" s="149">
        <f t="shared" si="1144"/>
        <v>0</v>
      </c>
      <c r="BO487" s="149">
        <f t="shared" si="1144"/>
        <v>0</v>
      </c>
      <c r="BP487" s="149">
        <f t="shared" si="1141"/>
        <v>0</v>
      </c>
      <c r="BQ487" s="149">
        <f t="shared" si="1141"/>
        <v>0</v>
      </c>
      <c r="BR487" s="149">
        <f t="shared" si="1141"/>
        <v>0</v>
      </c>
      <c r="BS487" s="149">
        <f t="shared" si="1141"/>
        <v>0</v>
      </c>
      <c r="BT487" s="149">
        <f t="shared" si="1141"/>
        <v>0</v>
      </c>
      <c r="BU487" s="149">
        <f t="shared" si="1141"/>
        <v>0</v>
      </c>
      <c r="BV487" s="149">
        <f t="shared" si="1141"/>
        <v>0</v>
      </c>
      <c r="BW487" s="149">
        <f t="shared" si="1141"/>
        <v>0</v>
      </c>
      <c r="BX487" s="149">
        <f t="shared" si="1141"/>
        <v>0</v>
      </c>
      <c r="BY487" s="149">
        <f t="shared" si="1141"/>
        <v>0</v>
      </c>
      <c r="BZ487" s="149">
        <f t="shared" si="1141"/>
        <v>0</v>
      </c>
      <c r="CA487" s="149">
        <f t="shared" si="1141"/>
        <v>0</v>
      </c>
      <c r="CB487" s="149">
        <f t="shared" si="1141"/>
        <v>0</v>
      </c>
      <c r="CC487" s="149">
        <f t="shared" si="1141"/>
        <v>0</v>
      </c>
      <c r="CD487" s="149">
        <f t="shared" si="1141"/>
        <v>0</v>
      </c>
      <c r="CE487" s="149">
        <f t="shared" si="1142"/>
        <v>0</v>
      </c>
      <c r="CF487" s="149">
        <f t="shared" si="1142"/>
        <v>0</v>
      </c>
      <c r="CG487" s="149">
        <f t="shared" si="1142"/>
        <v>0</v>
      </c>
      <c r="CH487" s="149">
        <f t="shared" si="1142"/>
        <v>0</v>
      </c>
      <c r="CI487" s="149">
        <f t="shared" si="1142"/>
        <v>0</v>
      </c>
      <c r="CJ487" s="149">
        <f t="shared" si="1142"/>
        <v>0</v>
      </c>
      <c r="CK487" s="149">
        <f t="shared" si="1142"/>
        <v>0</v>
      </c>
      <c r="CL487" s="149">
        <f t="shared" si="1142"/>
        <v>0</v>
      </c>
      <c r="CM487" s="149">
        <f t="shared" si="1142"/>
        <v>0</v>
      </c>
      <c r="CN487" s="149">
        <f t="shared" si="1142"/>
        <v>0</v>
      </c>
      <c r="CO487" s="149">
        <f t="shared" si="1142"/>
        <v>0</v>
      </c>
      <c r="CP487" s="149">
        <f t="shared" si="1142"/>
        <v>0</v>
      </c>
      <c r="CQ487" s="149">
        <f t="shared" si="1142"/>
        <v>0</v>
      </c>
      <c r="CR487" s="149">
        <f t="shared" si="1142"/>
        <v>0</v>
      </c>
      <c r="CS487" s="149">
        <f t="shared" si="1142"/>
        <v>0</v>
      </c>
      <c r="CT487" s="149">
        <f t="shared" si="1142"/>
        <v>0</v>
      </c>
      <c r="CU487" s="149">
        <f t="shared" si="1138"/>
        <v>0</v>
      </c>
      <c r="CV487" s="149">
        <f t="shared" si="1138"/>
        <v>0</v>
      </c>
      <c r="CW487" s="149">
        <f t="shared" si="1138"/>
        <v>0</v>
      </c>
      <c r="CX487" s="149">
        <f t="shared" si="1138"/>
        <v>0</v>
      </c>
      <c r="CY487" s="149">
        <f t="shared" si="1138"/>
        <v>0</v>
      </c>
      <c r="CZ487" s="149">
        <f t="shared" si="1138"/>
        <v>0</v>
      </c>
      <c r="DA487" s="149">
        <f t="shared" si="1138"/>
        <v>0</v>
      </c>
      <c r="DB487" s="149">
        <f t="shared" si="1138"/>
        <v>0</v>
      </c>
      <c r="DC487" s="149">
        <f t="shared" si="1138"/>
        <v>0</v>
      </c>
      <c r="DD487" s="149">
        <f t="shared" si="1138"/>
        <v>0</v>
      </c>
      <c r="DE487" s="149">
        <f t="shared" si="1138"/>
        <v>0</v>
      </c>
      <c r="DF487" s="149">
        <f t="shared" si="1138"/>
        <v>0</v>
      </c>
      <c r="DG487" s="149">
        <f t="shared" si="1138"/>
        <v>0</v>
      </c>
      <c r="DH487" s="149">
        <f t="shared" si="1138"/>
        <v>0</v>
      </c>
      <c r="DI487" s="149">
        <f t="shared" si="1138"/>
        <v>0</v>
      </c>
      <c r="DJ487" s="149">
        <f t="shared" si="1136"/>
        <v>0</v>
      </c>
      <c r="DK487" s="149">
        <f t="shared" si="1136"/>
        <v>0</v>
      </c>
      <c r="DL487" s="149">
        <f t="shared" si="1136"/>
        <v>0</v>
      </c>
      <c r="DM487" s="149">
        <f t="shared" si="1136"/>
        <v>0</v>
      </c>
      <c r="DN487" s="149">
        <f t="shared" si="1136"/>
        <v>0</v>
      </c>
      <c r="DO487" s="149">
        <f t="shared" si="1136"/>
        <v>0</v>
      </c>
      <c r="DP487" s="149">
        <f t="shared" si="1136"/>
        <v>0</v>
      </c>
      <c r="DQ487" s="149">
        <f t="shared" si="1136"/>
        <v>0</v>
      </c>
      <c r="DR487" s="149">
        <f t="shared" si="1136"/>
        <v>0</v>
      </c>
      <c r="DS487" s="149">
        <f t="shared" si="1136"/>
        <v>0</v>
      </c>
      <c r="DT487" s="149">
        <f t="shared" si="1136"/>
        <v>0</v>
      </c>
      <c r="DU487" s="149">
        <f t="shared" si="1136"/>
        <v>0</v>
      </c>
      <c r="DV487" s="149">
        <f t="shared" si="1136"/>
        <v>0</v>
      </c>
      <c r="DW487" s="149">
        <f t="shared" si="1136"/>
        <v>0</v>
      </c>
      <c r="DX487" s="149">
        <f t="shared" si="1136"/>
        <v>0</v>
      </c>
      <c r="DY487" s="149">
        <f t="shared" si="1136"/>
        <v>0</v>
      </c>
      <c r="DZ487" s="149">
        <f t="shared" si="1137"/>
        <v>0</v>
      </c>
      <c r="EA487" s="149">
        <f t="shared" si="1137"/>
        <v>0</v>
      </c>
      <c r="EB487" s="149">
        <f t="shared" si="1137"/>
        <v>0</v>
      </c>
      <c r="EC487" s="149">
        <f t="shared" si="1137"/>
        <v>0</v>
      </c>
      <c r="ED487" s="149">
        <f t="shared" si="1137"/>
        <v>0</v>
      </c>
      <c r="EE487" s="149">
        <f t="shared" si="1137"/>
        <v>0</v>
      </c>
      <c r="EF487" s="149">
        <f t="shared" si="1137"/>
        <v>0</v>
      </c>
      <c r="EG487" s="149">
        <f t="shared" si="1137"/>
        <v>0</v>
      </c>
      <c r="EH487" s="149">
        <f t="shared" si="1137"/>
        <v>0</v>
      </c>
      <c r="EI487" s="149">
        <f t="shared" si="1137"/>
        <v>0</v>
      </c>
      <c r="EJ487" s="149">
        <f t="shared" si="1137"/>
        <v>0</v>
      </c>
      <c r="EK487" s="149">
        <f t="shared" si="1137"/>
        <v>0</v>
      </c>
      <c r="EL487" s="149">
        <f t="shared" si="1137"/>
        <v>0</v>
      </c>
      <c r="EM487" s="149">
        <f t="shared" si="1137"/>
        <v>0</v>
      </c>
      <c r="EN487" s="149">
        <f t="shared" si="1137"/>
        <v>0</v>
      </c>
      <c r="EO487" s="149">
        <f t="shared" si="1137"/>
        <v>0</v>
      </c>
      <c r="EP487" s="149">
        <f t="shared" si="1139"/>
        <v>0</v>
      </c>
      <c r="EQ487" s="149">
        <f t="shared" si="1139"/>
        <v>0</v>
      </c>
      <c r="ER487" s="149">
        <f t="shared" si="1139"/>
        <v>0</v>
      </c>
      <c r="ES487" s="149">
        <f t="shared" si="1139"/>
        <v>0</v>
      </c>
      <c r="ET487" s="149">
        <f t="shared" si="1139"/>
        <v>0</v>
      </c>
      <c r="EU487" s="149">
        <f t="shared" si="1139"/>
        <v>0</v>
      </c>
      <c r="EV487" s="149">
        <f t="shared" si="1139"/>
        <v>0</v>
      </c>
      <c r="EW487" s="149">
        <f t="shared" si="1139"/>
        <v>0</v>
      </c>
      <c r="EX487" s="149">
        <f t="shared" si="1139"/>
        <v>0</v>
      </c>
      <c r="EY487" s="149">
        <f t="shared" si="1139"/>
        <v>0</v>
      </c>
      <c r="EZ487" s="149">
        <f t="shared" si="1139"/>
        <v>0</v>
      </c>
      <c r="FA487" s="149">
        <f t="shared" si="1139"/>
        <v>0</v>
      </c>
      <c r="FB487" s="149">
        <f t="shared" si="1139"/>
        <v>0</v>
      </c>
    </row>
    <row r="488" spans="3:158" ht="11.25" hidden="1" customHeight="1" x14ac:dyDescent="0.2">
      <c r="C488" s="148">
        <f>C487+1</f>
        <v>131</v>
      </c>
      <c r="E488" s="198">
        <f t="shared" si="1096"/>
        <v>47361</v>
      </c>
      <c r="F488" s="151">
        <f t="shared" si="1132"/>
        <v>47938</v>
      </c>
      <c r="G488" s="149">
        <v>0</v>
      </c>
      <c r="H488" s="149">
        <f t="shared" si="1133"/>
        <v>0</v>
      </c>
      <c r="Q488" s="149">
        <f t="shared" si="1134"/>
        <v>0</v>
      </c>
      <c r="T488" s="149">
        <f>SUM(U488:EV488)</f>
        <v>0</v>
      </c>
      <c r="U488" s="149">
        <f t="shared" si="1143"/>
        <v>0</v>
      </c>
      <c r="V488" s="149">
        <f t="shared" si="1143"/>
        <v>0</v>
      </c>
      <c r="W488" s="149">
        <f t="shared" si="1143"/>
        <v>0</v>
      </c>
      <c r="X488" s="149">
        <f t="shared" si="1143"/>
        <v>0</v>
      </c>
      <c r="Y488" s="149">
        <f t="shared" si="1143"/>
        <v>0</v>
      </c>
      <c r="Z488" s="149">
        <f t="shared" si="1143"/>
        <v>0</v>
      </c>
      <c r="AA488" s="149">
        <f t="shared" si="1143"/>
        <v>0</v>
      </c>
      <c r="AB488" s="149">
        <f t="shared" si="1143"/>
        <v>0</v>
      </c>
      <c r="AC488" s="149">
        <f t="shared" si="1143"/>
        <v>0</v>
      </c>
      <c r="AD488" s="149">
        <f t="shared" si="1143"/>
        <v>0</v>
      </c>
      <c r="AE488" s="149">
        <f t="shared" si="1143"/>
        <v>0</v>
      </c>
      <c r="AF488" s="149">
        <f t="shared" si="1143"/>
        <v>0</v>
      </c>
      <c r="AG488" s="149">
        <f t="shared" si="1143"/>
        <v>0</v>
      </c>
      <c r="AH488" s="149">
        <f t="shared" si="1143"/>
        <v>0</v>
      </c>
      <c r="AI488" s="149">
        <f t="shared" si="1143"/>
        <v>0</v>
      </c>
      <c r="AJ488" s="149">
        <f t="shared" si="1143"/>
        <v>0</v>
      </c>
      <c r="AK488" s="149">
        <f t="shared" si="1140"/>
        <v>0</v>
      </c>
      <c r="AL488" s="149">
        <f t="shared" si="1140"/>
        <v>0</v>
      </c>
      <c r="AM488" s="149">
        <f t="shared" si="1140"/>
        <v>0</v>
      </c>
      <c r="AN488" s="149">
        <f t="shared" si="1140"/>
        <v>0</v>
      </c>
      <c r="AO488" s="149">
        <f t="shared" si="1140"/>
        <v>0</v>
      </c>
      <c r="AP488" s="149">
        <f t="shared" si="1140"/>
        <v>0</v>
      </c>
      <c r="AQ488" s="149">
        <f t="shared" si="1140"/>
        <v>0</v>
      </c>
      <c r="AR488" s="149">
        <f t="shared" si="1140"/>
        <v>0</v>
      </c>
      <c r="AS488" s="149">
        <f t="shared" si="1140"/>
        <v>0</v>
      </c>
      <c r="AT488" s="149">
        <f t="shared" si="1140"/>
        <v>0</v>
      </c>
      <c r="AU488" s="149">
        <f t="shared" si="1140"/>
        <v>0</v>
      </c>
      <c r="AV488" s="149">
        <f t="shared" si="1140"/>
        <v>0</v>
      </c>
      <c r="AW488" s="149">
        <f t="shared" si="1140"/>
        <v>0</v>
      </c>
      <c r="AX488" s="149">
        <f t="shared" si="1140"/>
        <v>0</v>
      </c>
      <c r="AY488" s="149">
        <f t="shared" si="1140"/>
        <v>0</v>
      </c>
      <c r="AZ488" s="149">
        <f t="shared" si="1144"/>
        <v>0</v>
      </c>
      <c r="BA488" s="149">
        <f t="shared" si="1144"/>
        <v>0</v>
      </c>
      <c r="BB488" s="149">
        <f t="shared" si="1144"/>
        <v>0</v>
      </c>
      <c r="BC488" s="149">
        <f t="shared" si="1144"/>
        <v>0</v>
      </c>
      <c r="BD488" s="149">
        <f t="shared" si="1144"/>
        <v>0</v>
      </c>
      <c r="BE488" s="149">
        <f t="shared" si="1144"/>
        <v>0</v>
      </c>
      <c r="BF488" s="149">
        <f t="shared" si="1144"/>
        <v>0</v>
      </c>
      <c r="BG488" s="149">
        <f t="shared" si="1144"/>
        <v>0</v>
      </c>
      <c r="BH488" s="149">
        <f t="shared" si="1144"/>
        <v>0</v>
      </c>
      <c r="BI488" s="149">
        <f t="shared" si="1144"/>
        <v>0</v>
      </c>
      <c r="BJ488" s="149">
        <f t="shared" si="1144"/>
        <v>0</v>
      </c>
      <c r="BK488" s="149">
        <f t="shared" si="1144"/>
        <v>0</v>
      </c>
      <c r="BL488" s="149">
        <f t="shared" si="1144"/>
        <v>0</v>
      </c>
      <c r="BM488" s="149">
        <f t="shared" si="1144"/>
        <v>0</v>
      </c>
      <c r="BN488" s="149">
        <f t="shared" si="1144"/>
        <v>0</v>
      </c>
      <c r="BO488" s="149">
        <f t="shared" si="1144"/>
        <v>0</v>
      </c>
      <c r="BP488" s="149">
        <f t="shared" si="1141"/>
        <v>0</v>
      </c>
      <c r="BQ488" s="149">
        <f t="shared" si="1141"/>
        <v>0</v>
      </c>
      <c r="BR488" s="149">
        <f t="shared" si="1141"/>
        <v>0</v>
      </c>
      <c r="BS488" s="149">
        <f t="shared" si="1141"/>
        <v>0</v>
      </c>
      <c r="BT488" s="149">
        <f t="shared" si="1141"/>
        <v>0</v>
      </c>
      <c r="BU488" s="149">
        <f t="shared" si="1141"/>
        <v>0</v>
      </c>
      <c r="BV488" s="149">
        <f t="shared" si="1141"/>
        <v>0</v>
      </c>
      <c r="BW488" s="149">
        <f t="shared" si="1141"/>
        <v>0</v>
      </c>
      <c r="BX488" s="149">
        <f t="shared" si="1141"/>
        <v>0</v>
      </c>
      <c r="BY488" s="149">
        <f t="shared" si="1141"/>
        <v>0</v>
      </c>
      <c r="BZ488" s="149">
        <f t="shared" si="1141"/>
        <v>0</v>
      </c>
      <c r="CA488" s="149">
        <f t="shared" si="1141"/>
        <v>0</v>
      </c>
      <c r="CB488" s="149">
        <f t="shared" si="1141"/>
        <v>0</v>
      </c>
      <c r="CC488" s="149">
        <f t="shared" si="1141"/>
        <v>0</v>
      </c>
      <c r="CD488" s="149">
        <f t="shared" si="1141"/>
        <v>0</v>
      </c>
      <c r="CE488" s="149">
        <f t="shared" si="1142"/>
        <v>0</v>
      </c>
      <c r="CF488" s="149">
        <f t="shared" si="1142"/>
        <v>0</v>
      </c>
      <c r="CG488" s="149">
        <f t="shared" si="1142"/>
        <v>0</v>
      </c>
      <c r="CH488" s="149">
        <f t="shared" si="1142"/>
        <v>0</v>
      </c>
      <c r="CI488" s="149">
        <f t="shared" si="1142"/>
        <v>0</v>
      </c>
      <c r="CJ488" s="149">
        <f t="shared" si="1142"/>
        <v>0</v>
      </c>
      <c r="CK488" s="149">
        <f t="shared" si="1142"/>
        <v>0</v>
      </c>
      <c r="CL488" s="149">
        <f t="shared" si="1142"/>
        <v>0</v>
      </c>
      <c r="CM488" s="149">
        <f t="shared" si="1142"/>
        <v>0</v>
      </c>
      <c r="CN488" s="149">
        <f t="shared" si="1142"/>
        <v>0</v>
      </c>
      <c r="CO488" s="149">
        <f t="shared" si="1142"/>
        <v>0</v>
      </c>
      <c r="CP488" s="149">
        <f t="shared" si="1142"/>
        <v>0</v>
      </c>
      <c r="CQ488" s="149">
        <f t="shared" si="1142"/>
        <v>0</v>
      </c>
      <c r="CR488" s="149">
        <f t="shared" si="1142"/>
        <v>0</v>
      </c>
      <c r="CS488" s="149">
        <f t="shared" si="1142"/>
        <v>0</v>
      </c>
      <c r="CT488" s="149">
        <f t="shared" si="1142"/>
        <v>0</v>
      </c>
      <c r="CU488" s="149">
        <f t="shared" si="1138"/>
        <v>0</v>
      </c>
      <c r="CV488" s="149">
        <f t="shared" si="1138"/>
        <v>0</v>
      </c>
      <c r="CW488" s="149">
        <f t="shared" si="1138"/>
        <v>0</v>
      </c>
      <c r="CX488" s="149">
        <f t="shared" si="1138"/>
        <v>0</v>
      </c>
      <c r="CY488" s="149">
        <f t="shared" si="1138"/>
        <v>0</v>
      </c>
      <c r="CZ488" s="149">
        <f t="shared" si="1138"/>
        <v>0</v>
      </c>
      <c r="DA488" s="149">
        <f t="shared" si="1138"/>
        <v>0</v>
      </c>
      <c r="DB488" s="149">
        <f t="shared" si="1138"/>
        <v>0</v>
      </c>
      <c r="DC488" s="149">
        <f t="shared" si="1138"/>
        <v>0</v>
      </c>
      <c r="DD488" s="149">
        <f t="shared" si="1138"/>
        <v>0</v>
      </c>
      <c r="DE488" s="149">
        <f t="shared" si="1138"/>
        <v>0</v>
      </c>
      <c r="DF488" s="149">
        <f t="shared" si="1138"/>
        <v>0</v>
      </c>
      <c r="DG488" s="149">
        <f t="shared" si="1138"/>
        <v>0</v>
      </c>
      <c r="DH488" s="149">
        <f t="shared" si="1138"/>
        <v>0</v>
      </c>
      <c r="DI488" s="149">
        <f t="shared" si="1138"/>
        <v>0</v>
      </c>
      <c r="DJ488" s="149">
        <f t="shared" si="1136"/>
        <v>0</v>
      </c>
      <c r="DK488" s="149">
        <f t="shared" si="1136"/>
        <v>0</v>
      </c>
      <c r="DL488" s="149">
        <f t="shared" si="1136"/>
        <v>0</v>
      </c>
      <c r="DM488" s="149">
        <f t="shared" si="1136"/>
        <v>0</v>
      </c>
      <c r="DN488" s="149">
        <f t="shared" si="1136"/>
        <v>0</v>
      </c>
      <c r="DO488" s="149">
        <f t="shared" si="1136"/>
        <v>0</v>
      </c>
      <c r="DP488" s="149">
        <f t="shared" si="1136"/>
        <v>0</v>
      </c>
      <c r="DQ488" s="149">
        <f t="shared" si="1136"/>
        <v>0</v>
      </c>
      <c r="DR488" s="149">
        <f t="shared" si="1136"/>
        <v>0</v>
      </c>
      <c r="DS488" s="149">
        <f t="shared" si="1136"/>
        <v>0</v>
      </c>
      <c r="DT488" s="149">
        <f t="shared" si="1136"/>
        <v>0</v>
      </c>
      <c r="DU488" s="149">
        <f t="shared" si="1136"/>
        <v>0</v>
      </c>
      <c r="DV488" s="149">
        <f t="shared" si="1136"/>
        <v>0</v>
      </c>
      <c r="DW488" s="149">
        <f t="shared" si="1136"/>
        <v>0</v>
      </c>
      <c r="DX488" s="149">
        <f t="shared" si="1136"/>
        <v>0</v>
      </c>
      <c r="DY488" s="149">
        <f t="shared" si="1136"/>
        <v>0</v>
      </c>
      <c r="DZ488" s="149">
        <f t="shared" si="1137"/>
        <v>0</v>
      </c>
      <c r="EA488" s="149">
        <f t="shared" si="1137"/>
        <v>0</v>
      </c>
      <c r="EB488" s="149">
        <f t="shared" si="1137"/>
        <v>0</v>
      </c>
      <c r="EC488" s="149">
        <f t="shared" si="1137"/>
        <v>0</v>
      </c>
      <c r="ED488" s="149">
        <f t="shared" si="1137"/>
        <v>0</v>
      </c>
      <c r="EE488" s="149">
        <f t="shared" si="1137"/>
        <v>0</v>
      </c>
      <c r="EF488" s="149">
        <f t="shared" si="1137"/>
        <v>0</v>
      </c>
      <c r="EG488" s="149">
        <f t="shared" si="1137"/>
        <v>0</v>
      </c>
      <c r="EH488" s="149">
        <f t="shared" si="1137"/>
        <v>0</v>
      </c>
      <c r="EI488" s="149">
        <f t="shared" si="1137"/>
        <v>0</v>
      </c>
      <c r="EJ488" s="149">
        <f t="shared" si="1137"/>
        <v>0</v>
      </c>
      <c r="EK488" s="149">
        <f t="shared" si="1137"/>
        <v>0</v>
      </c>
      <c r="EL488" s="149">
        <f t="shared" si="1137"/>
        <v>0</v>
      </c>
      <c r="EM488" s="149">
        <f t="shared" si="1137"/>
        <v>0</v>
      </c>
      <c r="EN488" s="149">
        <f t="shared" si="1137"/>
        <v>0</v>
      </c>
      <c r="EO488" s="149">
        <f t="shared" si="1137"/>
        <v>0</v>
      </c>
      <c r="EP488" s="149">
        <f t="shared" si="1139"/>
        <v>0</v>
      </c>
      <c r="EQ488" s="149">
        <f t="shared" si="1139"/>
        <v>0</v>
      </c>
      <c r="ER488" s="149">
        <f t="shared" si="1139"/>
        <v>0</v>
      </c>
      <c r="ES488" s="149">
        <f t="shared" si="1139"/>
        <v>0</v>
      </c>
      <c r="ET488" s="149">
        <f t="shared" si="1139"/>
        <v>0</v>
      </c>
      <c r="EU488" s="149">
        <f t="shared" si="1139"/>
        <v>0</v>
      </c>
      <c r="EV488" s="149">
        <f t="shared" si="1139"/>
        <v>0</v>
      </c>
      <c r="EW488" s="149">
        <f t="shared" si="1139"/>
        <v>0</v>
      </c>
      <c r="EX488" s="149">
        <f t="shared" si="1139"/>
        <v>0</v>
      </c>
      <c r="EY488" s="149">
        <f t="shared" si="1139"/>
        <v>0</v>
      </c>
      <c r="EZ488" s="149">
        <f t="shared" si="1139"/>
        <v>0</v>
      </c>
      <c r="FA488" s="149">
        <f t="shared" si="1139"/>
        <v>0</v>
      </c>
      <c r="FB488" s="149">
        <f t="shared" si="1139"/>
        <v>0</v>
      </c>
    </row>
    <row r="489" spans="3:158" ht="11.25" hidden="1" customHeight="1" x14ac:dyDescent="0.2">
      <c r="C489" s="148">
        <f>C488+1</f>
        <v>132</v>
      </c>
      <c r="E489" s="198">
        <f t="shared" si="1096"/>
        <v>47391</v>
      </c>
      <c r="F489" s="151">
        <f t="shared" si="1132"/>
        <v>47968</v>
      </c>
      <c r="G489" s="149">
        <v>0</v>
      </c>
      <c r="H489" s="149">
        <f t="shared" si="1133"/>
        <v>0</v>
      </c>
      <c r="Q489" s="149">
        <f t="shared" si="1134"/>
        <v>0</v>
      </c>
      <c r="T489" s="149">
        <f>SUM(U489:EV489)</f>
        <v>0</v>
      </c>
      <c r="U489" s="149">
        <f t="shared" si="1143"/>
        <v>0</v>
      </c>
      <c r="V489" s="149">
        <f t="shared" si="1143"/>
        <v>0</v>
      </c>
      <c r="W489" s="149">
        <f t="shared" si="1143"/>
        <v>0</v>
      </c>
      <c r="X489" s="149">
        <f t="shared" si="1143"/>
        <v>0</v>
      </c>
      <c r="Y489" s="149">
        <f t="shared" si="1143"/>
        <v>0</v>
      </c>
      <c r="Z489" s="149">
        <f t="shared" si="1143"/>
        <v>0</v>
      </c>
      <c r="AA489" s="149">
        <f t="shared" si="1143"/>
        <v>0</v>
      </c>
      <c r="AB489" s="149">
        <f t="shared" si="1143"/>
        <v>0</v>
      </c>
      <c r="AC489" s="149">
        <f t="shared" si="1143"/>
        <v>0</v>
      </c>
      <c r="AD489" s="149">
        <f t="shared" si="1143"/>
        <v>0</v>
      </c>
      <c r="AE489" s="149">
        <f t="shared" si="1143"/>
        <v>0</v>
      </c>
      <c r="AF489" s="149">
        <f t="shared" si="1143"/>
        <v>0</v>
      </c>
      <c r="AG489" s="149">
        <f t="shared" si="1143"/>
        <v>0</v>
      </c>
      <c r="AH489" s="149">
        <f t="shared" si="1143"/>
        <v>0</v>
      </c>
      <c r="AI489" s="149">
        <f t="shared" si="1143"/>
        <v>0</v>
      </c>
      <c r="AJ489" s="149">
        <f t="shared" si="1143"/>
        <v>0</v>
      </c>
      <c r="AK489" s="149">
        <f t="shared" si="1140"/>
        <v>0</v>
      </c>
      <c r="AL489" s="149">
        <f t="shared" si="1140"/>
        <v>0</v>
      </c>
      <c r="AM489" s="149">
        <f t="shared" si="1140"/>
        <v>0</v>
      </c>
      <c r="AN489" s="149">
        <f t="shared" si="1140"/>
        <v>0</v>
      </c>
      <c r="AO489" s="149">
        <f t="shared" si="1140"/>
        <v>0</v>
      </c>
      <c r="AP489" s="149">
        <f t="shared" si="1140"/>
        <v>0</v>
      </c>
      <c r="AQ489" s="149">
        <f t="shared" si="1140"/>
        <v>0</v>
      </c>
      <c r="AR489" s="149">
        <f t="shared" si="1140"/>
        <v>0</v>
      </c>
      <c r="AS489" s="149">
        <f t="shared" si="1140"/>
        <v>0</v>
      </c>
      <c r="AT489" s="149">
        <f t="shared" si="1140"/>
        <v>0</v>
      </c>
      <c r="AU489" s="149">
        <f t="shared" si="1140"/>
        <v>0</v>
      </c>
      <c r="AV489" s="149">
        <f t="shared" si="1140"/>
        <v>0</v>
      </c>
      <c r="AW489" s="149">
        <f t="shared" si="1140"/>
        <v>0</v>
      </c>
      <c r="AX489" s="149">
        <f t="shared" si="1140"/>
        <v>0</v>
      </c>
      <c r="AY489" s="149">
        <f t="shared" si="1140"/>
        <v>0</v>
      </c>
      <c r="AZ489" s="149">
        <f t="shared" si="1144"/>
        <v>0</v>
      </c>
      <c r="BA489" s="149">
        <f t="shared" si="1144"/>
        <v>0</v>
      </c>
      <c r="BB489" s="149">
        <f t="shared" si="1144"/>
        <v>0</v>
      </c>
      <c r="BC489" s="149">
        <f t="shared" si="1144"/>
        <v>0</v>
      </c>
      <c r="BD489" s="149">
        <f t="shared" si="1144"/>
        <v>0</v>
      </c>
      <c r="BE489" s="149">
        <f t="shared" si="1144"/>
        <v>0</v>
      </c>
      <c r="BF489" s="149">
        <f t="shared" si="1144"/>
        <v>0</v>
      </c>
      <c r="BG489" s="149">
        <f t="shared" si="1144"/>
        <v>0</v>
      </c>
      <c r="BH489" s="149">
        <f t="shared" si="1144"/>
        <v>0</v>
      </c>
      <c r="BI489" s="149">
        <f t="shared" si="1144"/>
        <v>0</v>
      </c>
      <c r="BJ489" s="149">
        <f t="shared" si="1144"/>
        <v>0</v>
      </c>
      <c r="BK489" s="149">
        <f t="shared" si="1144"/>
        <v>0</v>
      </c>
      <c r="BL489" s="149">
        <f t="shared" si="1144"/>
        <v>0</v>
      </c>
      <c r="BM489" s="149">
        <f t="shared" si="1144"/>
        <v>0</v>
      </c>
      <c r="BN489" s="149">
        <f t="shared" si="1144"/>
        <v>0</v>
      </c>
      <c r="BO489" s="149">
        <f t="shared" si="1144"/>
        <v>0</v>
      </c>
      <c r="BP489" s="149">
        <f t="shared" si="1141"/>
        <v>0</v>
      </c>
      <c r="BQ489" s="149">
        <f t="shared" si="1141"/>
        <v>0</v>
      </c>
      <c r="BR489" s="149">
        <f t="shared" si="1141"/>
        <v>0</v>
      </c>
      <c r="BS489" s="149">
        <f t="shared" si="1141"/>
        <v>0</v>
      </c>
      <c r="BT489" s="149">
        <f t="shared" si="1141"/>
        <v>0</v>
      </c>
      <c r="BU489" s="149">
        <f t="shared" si="1141"/>
        <v>0</v>
      </c>
      <c r="BV489" s="149">
        <f t="shared" si="1141"/>
        <v>0</v>
      </c>
      <c r="BW489" s="149">
        <f t="shared" si="1141"/>
        <v>0</v>
      </c>
      <c r="BX489" s="149">
        <f t="shared" si="1141"/>
        <v>0</v>
      </c>
      <c r="BY489" s="149">
        <f t="shared" si="1141"/>
        <v>0</v>
      </c>
      <c r="BZ489" s="149">
        <f t="shared" si="1141"/>
        <v>0</v>
      </c>
      <c r="CA489" s="149">
        <f t="shared" si="1141"/>
        <v>0</v>
      </c>
      <c r="CB489" s="149">
        <f t="shared" si="1141"/>
        <v>0</v>
      </c>
      <c r="CC489" s="149">
        <f t="shared" si="1141"/>
        <v>0</v>
      </c>
      <c r="CD489" s="149">
        <f t="shared" si="1141"/>
        <v>0</v>
      </c>
      <c r="CE489" s="149">
        <f t="shared" si="1142"/>
        <v>0</v>
      </c>
      <c r="CF489" s="149">
        <f t="shared" si="1142"/>
        <v>0</v>
      </c>
      <c r="CG489" s="149">
        <f t="shared" si="1142"/>
        <v>0</v>
      </c>
      <c r="CH489" s="149">
        <f t="shared" si="1142"/>
        <v>0</v>
      </c>
      <c r="CI489" s="149">
        <f t="shared" si="1142"/>
        <v>0</v>
      </c>
      <c r="CJ489" s="149">
        <f t="shared" si="1142"/>
        <v>0</v>
      </c>
      <c r="CK489" s="149">
        <f t="shared" si="1142"/>
        <v>0</v>
      </c>
      <c r="CL489" s="149">
        <f t="shared" si="1142"/>
        <v>0</v>
      </c>
      <c r="CM489" s="149">
        <f t="shared" si="1142"/>
        <v>0</v>
      </c>
      <c r="CN489" s="149">
        <f t="shared" si="1142"/>
        <v>0</v>
      </c>
      <c r="CO489" s="149">
        <f t="shared" si="1142"/>
        <v>0</v>
      </c>
      <c r="CP489" s="149">
        <f t="shared" si="1142"/>
        <v>0</v>
      </c>
      <c r="CQ489" s="149">
        <f t="shared" si="1142"/>
        <v>0</v>
      </c>
      <c r="CR489" s="149">
        <f t="shared" si="1142"/>
        <v>0</v>
      </c>
      <c r="CS489" s="149">
        <f t="shared" si="1142"/>
        <v>0</v>
      </c>
      <c r="CT489" s="149">
        <f t="shared" si="1142"/>
        <v>0</v>
      </c>
      <c r="CU489" s="149">
        <f t="shared" si="1138"/>
        <v>0</v>
      </c>
      <c r="CV489" s="149">
        <f t="shared" si="1138"/>
        <v>0</v>
      </c>
      <c r="CW489" s="149">
        <f t="shared" si="1138"/>
        <v>0</v>
      </c>
      <c r="CX489" s="149">
        <f t="shared" si="1138"/>
        <v>0</v>
      </c>
      <c r="CY489" s="149">
        <f t="shared" si="1138"/>
        <v>0</v>
      </c>
      <c r="CZ489" s="149">
        <f t="shared" si="1138"/>
        <v>0</v>
      </c>
      <c r="DA489" s="149">
        <f t="shared" si="1138"/>
        <v>0</v>
      </c>
      <c r="DB489" s="149">
        <f t="shared" si="1138"/>
        <v>0</v>
      </c>
      <c r="DC489" s="149">
        <f t="shared" si="1138"/>
        <v>0</v>
      </c>
      <c r="DD489" s="149">
        <f t="shared" si="1138"/>
        <v>0</v>
      </c>
      <c r="DE489" s="149">
        <f t="shared" si="1138"/>
        <v>0</v>
      </c>
      <c r="DF489" s="149">
        <f t="shared" si="1138"/>
        <v>0</v>
      </c>
      <c r="DG489" s="149">
        <f t="shared" si="1138"/>
        <v>0</v>
      </c>
      <c r="DH489" s="149">
        <f t="shared" si="1138"/>
        <v>0</v>
      </c>
      <c r="DI489" s="149">
        <f t="shared" si="1138"/>
        <v>0</v>
      </c>
      <c r="DJ489" s="149">
        <f t="shared" si="1136"/>
        <v>0</v>
      </c>
      <c r="DK489" s="149">
        <f t="shared" si="1136"/>
        <v>0</v>
      </c>
      <c r="DL489" s="149">
        <f t="shared" si="1136"/>
        <v>0</v>
      </c>
      <c r="DM489" s="149">
        <f t="shared" si="1136"/>
        <v>0</v>
      </c>
      <c r="DN489" s="149">
        <f t="shared" si="1136"/>
        <v>0</v>
      </c>
      <c r="DO489" s="149">
        <f t="shared" si="1136"/>
        <v>0</v>
      </c>
      <c r="DP489" s="149">
        <f t="shared" si="1136"/>
        <v>0</v>
      </c>
      <c r="DQ489" s="149">
        <f t="shared" si="1136"/>
        <v>0</v>
      </c>
      <c r="DR489" s="149">
        <f t="shared" si="1136"/>
        <v>0</v>
      </c>
      <c r="DS489" s="149">
        <f t="shared" si="1136"/>
        <v>0</v>
      </c>
      <c r="DT489" s="149">
        <f t="shared" si="1136"/>
        <v>0</v>
      </c>
      <c r="DU489" s="149">
        <f t="shared" si="1136"/>
        <v>0</v>
      </c>
      <c r="DV489" s="149">
        <f t="shared" si="1136"/>
        <v>0</v>
      </c>
      <c r="DW489" s="149">
        <f t="shared" si="1136"/>
        <v>0</v>
      </c>
      <c r="DX489" s="149">
        <f t="shared" si="1136"/>
        <v>0</v>
      </c>
      <c r="DY489" s="149">
        <f t="shared" si="1136"/>
        <v>0</v>
      </c>
      <c r="DZ489" s="149">
        <f t="shared" si="1137"/>
        <v>0</v>
      </c>
      <c r="EA489" s="149">
        <f t="shared" si="1137"/>
        <v>0</v>
      </c>
      <c r="EB489" s="149">
        <f t="shared" si="1137"/>
        <v>0</v>
      </c>
      <c r="EC489" s="149">
        <f t="shared" si="1137"/>
        <v>0</v>
      </c>
      <c r="ED489" s="149">
        <f t="shared" si="1137"/>
        <v>0</v>
      </c>
      <c r="EE489" s="149">
        <f t="shared" si="1137"/>
        <v>0</v>
      </c>
      <c r="EF489" s="149">
        <f t="shared" si="1137"/>
        <v>0</v>
      </c>
      <c r="EG489" s="149">
        <f t="shared" si="1137"/>
        <v>0</v>
      </c>
      <c r="EH489" s="149">
        <f t="shared" si="1137"/>
        <v>0</v>
      </c>
      <c r="EI489" s="149">
        <f t="shared" si="1137"/>
        <v>0</v>
      </c>
      <c r="EJ489" s="149">
        <f t="shared" si="1137"/>
        <v>0</v>
      </c>
      <c r="EK489" s="149">
        <f t="shared" si="1137"/>
        <v>0</v>
      </c>
      <c r="EL489" s="149">
        <f t="shared" si="1137"/>
        <v>0</v>
      </c>
      <c r="EM489" s="149">
        <f t="shared" si="1137"/>
        <v>0</v>
      </c>
      <c r="EN489" s="149">
        <f t="shared" si="1137"/>
        <v>0</v>
      </c>
      <c r="EO489" s="149">
        <f t="shared" si="1137"/>
        <v>0</v>
      </c>
      <c r="EP489" s="149">
        <f t="shared" si="1139"/>
        <v>0</v>
      </c>
      <c r="EQ489" s="149">
        <f t="shared" si="1139"/>
        <v>0</v>
      </c>
      <c r="ER489" s="149">
        <f t="shared" si="1139"/>
        <v>0</v>
      </c>
      <c r="ES489" s="149">
        <f t="shared" si="1139"/>
        <v>0</v>
      </c>
      <c r="ET489" s="149">
        <f t="shared" si="1139"/>
        <v>0</v>
      </c>
      <c r="EU489" s="149">
        <f t="shared" si="1139"/>
        <v>0</v>
      </c>
      <c r="EV489" s="149">
        <f t="shared" si="1139"/>
        <v>0</v>
      </c>
      <c r="EW489" s="149">
        <f t="shared" si="1139"/>
        <v>0</v>
      </c>
      <c r="EX489" s="149">
        <f t="shared" si="1139"/>
        <v>0</v>
      </c>
      <c r="EY489" s="149">
        <f t="shared" si="1139"/>
        <v>0</v>
      </c>
      <c r="EZ489" s="149">
        <f t="shared" si="1139"/>
        <v>0</v>
      </c>
      <c r="FA489" s="149">
        <f t="shared" si="1139"/>
        <v>0</v>
      </c>
      <c r="FB489" s="149">
        <f t="shared" si="1139"/>
        <v>0</v>
      </c>
    </row>
    <row r="490" spans="3:158" ht="11.25" hidden="1" customHeight="1" x14ac:dyDescent="0.2">
      <c r="C490" s="174"/>
      <c r="D490" s="174"/>
      <c r="E490" s="174"/>
      <c r="F490" s="174"/>
      <c r="G490" s="174"/>
      <c r="H490" s="174"/>
    </row>
    <row r="491" spans="3:158" ht="11.25" hidden="1" customHeight="1" x14ac:dyDescent="0.2"/>
    <row r="493" spans="3:158" ht="11.25" customHeight="1" x14ac:dyDescent="0.2">
      <c r="AM493" s="149"/>
    </row>
  </sheetData>
  <sheetProtection formatCells="0" formatColumns="0" formatRows="0" insertHyperlinks="0" sort="0" autoFilter="0" pivotTables="0"/>
  <phoneticPr fontId="1" type="noConversion"/>
  <conditionalFormatting sqref="F115:Q154 F71:Q110">
    <cfRule type="colorScale" priority="7">
      <colorScale>
        <cfvo type="num" val="0"/>
        <cfvo type="num" val="1"/>
        <color rgb="FF92D050"/>
        <color rgb="FFFFFFFF"/>
      </colorScale>
    </cfRule>
  </conditionalFormatting>
  <conditionalFormatting sqref="U2 U165:FB204 U215:FB254 U266:FB305">
    <cfRule type="expression" dxfId="2" priority="4">
      <formula>$I2&gt;=U$14</formula>
    </cfRule>
    <cfRule type="expression" dxfId="1" priority="5">
      <formula>$J2=U$14</formula>
    </cfRule>
    <cfRule type="expression" dxfId="0" priority="6">
      <formula>$J2&lt;U$14</formula>
    </cfRule>
  </conditionalFormatting>
  <dataValidations disablePrompts="1" count="1">
    <dataValidation type="decimal" allowBlank="1" showInputMessage="1" showErrorMessage="1" sqref="F115:Q154 U115:FB154 U71:FB110 F71:Q110" xr:uid="{00000000-0002-0000-0400-000000000000}">
      <formula1>0</formula1>
      <formula2>1</formula2>
    </dataValidation>
  </dataValidations>
  <pageMargins left="0.7" right="0.7" top="0.75" bottom="0.75" header="0.3" footer="0.3"/>
  <pageSetup paperSize="9" orientation="portrait" r:id="rId1"/>
  <ignoredErrors>
    <ignoredError sqref="K215" formula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AM166"/>
  <sheetViews>
    <sheetView showGridLines="0" workbookViewId="0">
      <pane xSplit="12" ySplit="9" topLeftCell="M34" activePane="bottomRight" state="frozen"/>
      <selection activeCell="O49" sqref="O49"/>
      <selection pane="topRight" activeCell="O49" sqref="O49"/>
      <selection pane="bottomLeft" activeCell="O49" sqref="O49"/>
      <selection pane="bottomRight" activeCell="L87" sqref="L87"/>
    </sheetView>
  </sheetViews>
  <sheetFormatPr defaultColWidth="0" defaultRowHeight="11.25" outlineLevelRow="1" outlineLevelCol="1" x14ac:dyDescent="0.2"/>
  <cols>
    <col min="1" max="1" width="2.7109375" style="34" hidden="1" customWidth="1" outlineLevel="1"/>
    <col min="2" max="2" width="2.7109375" style="34" customWidth="1" collapsed="1"/>
    <col min="3" max="4" width="12.28515625" style="34" customWidth="1"/>
    <col min="5" max="7" width="9.140625" style="34" hidden="1" customWidth="1" outlineLevel="1"/>
    <col min="8" max="8" width="10.28515625" style="34" hidden="1" customWidth="1" outlineLevel="1"/>
    <col min="9" max="11" width="9.140625" style="34" hidden="1" customWidth="1" outlineLevel="1"/>
    <col min="12" max="12" width="10.7109375" style="34" customWidth="1" collapsed="1"/>
    <col min="13" max="33" width="10.7109375" style="34" customWidth="1"/>
    <col min="34" max="35" width="9.140625" style="34" customWidth="1"/>
    <col min="36" max="39" width="0" style="34" hidden="1" customWidth="1"/>
    <col min="40" max="16384" width="9.140625" style="34" hidden="1"/>
  </cols>
  <sheetData>
    <row r="1" spans="1:33" x14ac:dyDescent="0.2">
      <c r="C1" s="392" t="str">
        <f>'A&amp;R'!S1</f>
        <v>REIT</v>
      </c>
      <c r="D1" s="34">
        <f>'A&amp;R'!T1</f>
        <v>2</v>
      </c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33" x14ac:dyDescent="0.2">
      <c r="A2" s="313"/>
      <c r="B2" s="313"/>
      <c r="C2" s="314" t="s">
        <v>336</v>
      </c>
      <c r="D2" s="315">
        <v>1000</v>
      </c>
      <c r="E2" s="313"/>
      <c r="F2" s="313"/>
      <c r="G2" s="313"/>
      <c r="H2" s="313"/>
      <c r="I2" s="313"/>
      <c r="J2" s="313"/>
      <c r="K2" s="313"/>
      <c r="L2" s="313"/>
      <c r="M2" s="320">
        <f>J3</f>
        <v>43465</v>
      </c>
      <c r="N2" s="320">
        <f>EOMONTH(M2,6)</f>
        <v>43646</v>
      </c>
      <c r="O2" s="320">
        <f>EOMONTH(N2,6)</f>
        <v>43830</v>
      </c>
      <c r="P2" s="320">
        <f t="shared" ref="P2:W2" si="0">EOMONTH(O2,6)</f>
        <v>44012</v>
      </c>
      <c r="Q2" s="320">
        <f t="shared" si="0"/>
        <v>44196</v>
      </c>
      <c r="R2" s="320">
        <f t="shared" si="0"/>
        <v>44377</v>
      </c>
      <c r="S2" s="320">
        <f t="shared" si="0"/>
        <v>44561</v>
      </c>
      <c r="T2" s="320">
        <f t="shared" si="0"/>
        <v>44742</v>
      </c>
      <c r="U2" s="320">
        <f t="shared" si="0"/>
        <v>44926</v>
      </c>
      <c r="V2" s="320">
        <f t="shared" si="0"/>
        <v>45107</v>
      </c>
      <c r="W2" s="320">
        <f t="shared" si="0"/>
        <v>45291</v>
      </c>
      <c r="X2" s="320">
        <f t="shared" ref="X2:AG2" si="1">EOMONTH(W2,6)</f>
        <v>45473</v>
      </c>
      <c r="Y2" s="320">
        <f t="shared" si="1"/>
        <v>45657</v>
      </c>
      <c r="Z2" s="320">
        <f t="shared" si="1"/>
        <v>45838</v>
      </c>
      <c r="AA2" s="320">
        <f t="shared" si="1"/>
        <v>46022</v>
      </c>
      <c r="AB2" s="320">
        <f t="shared" si="1"/>
        <v>46203</v>
      </c>
      <c r="AC2" s="320">
        <f t="shared" si="1"/>
        <v>46387</v>
      </c>
      <c r="AD2" s="320">
        <f t="shared" si="1"/>
        <v>46568</v>
      </c>
      <c r="AE2" s="320">
        <f t="shared" si="1"/>
        <v>46752</v>
      </c>
      <c r="AF2" s="320">
        <f t="shared" si="1"/>
        <v>46934</v>
      </c>
      <c r="AG2" s="320">
        <f t="shared" si="1"/>
        <v>47118</v>
      </c>
    </row>
    <row r="3" spans="1:33" x14ac:dyDescent="0.2">
      <c r="A3" s="316"/>
      <c r="B3" s="316"/>
      <c r="C3" s="316"/>
      <c r="D3" s="316"/>
      <c r="E3" s="316"/>
      <c r="F3" s="316"/>
      <c r="G3" s="316"/>
      <c r="H3" s="316"/>
      <c r="I3" s="316"/>
      <c r="J3" s="349">
        <f>'A&amp;R'!D6</f>
        <v>43465</v>
      </c>
      <c r="K3" s="316" t="s">
        <v>166</v>
      </c>
      <c r="L3" s="316"/>
      <c r="M3" s="321">
        <f t="shared" ref="M3:W3" si="2">YEAR(M2)</f>
        <v>2018</v>
      </c>
      <c r="N3" s="321">
        <f t="shared" si="2"/>
        <v>2019</v>
      </c>
      <c r="O3" s="321">
        <f t="shared" si="2"/>
        <v>2019</v>
      </c>
      <c r="P3" s="321">
        <f t="shared" si="2"/>
        <v>2020</v>
      </c>
      <c r="Q3" s="321">
        <f t="shared" si="2"/>
        <v>2020</v>
      </c>
      <c r="R3" s="321">
        <f t="shared" si="2"/>
        <v>2021</v>
      </c>
      <c r="S3" s="321">
        <f t="shared" si="2"/>
        <v>2021</v>
      </c>
      <c r="T3" s="321">
        <f t="shared" si="2"/>
        <v>2022</v>
      </c>
      <c r="U3" s="321">
        <f t="shared" si="2"/>
        <v>2022</v>
      </c>
      <c r="V3" s="321">
        <f t="shared" si="2"/>
        <v>2023</v>
      </c>
      <c r="W3" s="321">
        <f t="shared" si="2"/>
        <v>2023</v>
      </c>
      <c r="X3" s="321">
        <f t="shared" ref="X3:AG3" si="3">YEAR(X2)</f>
        <v>2024</v>
      </c>
      <c r="Y3" s="321">
        <f t="shared" si="3"/>
        <v>2024</v>
      </c>
      <c r="Z3" s="321">
        <f t="shared" si="3"/>
        <v>2025</v>
      </c>
      <c r="AA3" s="321">
        <f t="shared" si="3"/>
        <v>2025</v>
      </c>
      <c r="AB3" s="321">
        <f t="shared" si="3"/>
        <v>2026</v>
      </c>
      <c r="AC3" s="321">
        <f t="shared" si="3"/>
        <v>2026</v>
      </c>
      <c r="AD3" s="321">
        <f t="shared" si="3"/>
        <v>2027</v>
      </c>
      <c r="AE3" s="321">
        <f t="shared" si="3"/>
        <v>2027</v>
      </c>
      <c r="AF3" s="321">
        <f t="shared" si="3"/>
        <v>2028</v>
      </c>
      <c r="AG3" s="321">
        <f t="shared" si="3"/>
        <v>2028</v>
      </c>
    </row>
    <row r="4" spans="1:33" x14ac:dyDescent="0.2">
      <c r="A4" s="316"/>
      <c r="B4" s="316"/>
      <c r="C4" s="316"/>
      <c r="D4" s="316"/>
      <c r="E4" s="316"/>
      <c r="F4" s="316"/>
      <c r="G4" s="316"/>
      <c r="H4" s="316"/>
      <c r="I4" s="316"/>
      <c r="J4" s="350">
        <f>'A&amp;R'!E6</f>
        <v>43466</v>
      </c>
      <c r="K4" s="316" t="s">
        <v>72</v>
      </c>
      <c r="L4" s="316"/>
      <c r="M4" s="322">
        <f>MONTH(M2)</f>
        <v>12</v>
      </c>
      <c r="N4" s="322">
        <f t="shared" ref="N4:W4" si="4">MONTH(N2)</f>
        <v>6</v>
      </c>
      <c r="O4" s="322">
        <f t="shared" si="4"/>
        <v>12</v>
      </c>
      <c r="P4" s="322">
        <f t="shared" si="4"/>
        <v>6</v>
      </c>
      <c r="Q4" s="322">
        <f t="shared" si="4"/>
        <v>12</v>
      </c>
      <c r="R4" s="322">
        <f t="shared" si="4"/>
        <v>6</v>
      </c>
      <c r="S4" s="322">
        <f t="shared" si="4"/>
        <v>12</v>
      </c>
      <c r="T4" s="322">
        <f t="shared" si="4"/>
        <v>6</v>
      </c>
      <c r="U4" s="322">
        <f t="shared" si="4"/>
        <v>12</v>
      </c>
      <c r="V4" s="322">
        <f t="shared" si="4"/>
        <v>6</v>
      </c>
      <c r="W4" s="322">
        <f t="shared" si="4"/>
        <v>12</v>
      </c>
      <c r="X4" s="322">
        <f t="shared" ref="X4:AG4" si="5">MONTH(X2)</f>
        <v>6</v>
      </c>
      <c r="Y4" s="322">
        <f t="shared" si="5"/>
        <v>12</v>
      </c>
      <c r="Z4" s="322">
        <f t="shared" si="5"/>
        <v>6</v>
      </c>
      <c r="AA4" s="322">
        <f t="shared" si="5"/>
        <v>12</v>
      </c>
      <c r="AB4" s="322">
        <f t="shared" si="5"/>
        <v>6</v>
      </c>
      <c r="AC4" s="322">
        <f t="shared" si="5"/>
        <v>12</v>
      </c>
      <c r="AD4" s="322">
        <f t="shared" si="5"/>
        <v>6</v>
      </c>
      <c r="AE4" s="322">
        <f t="shared" si="5"/>
        <v>12</v>
      </c>
      <c r="AF4" s="322">
        <f t="shared" si="5"/>
        <v>6</v>
      </c>
      <c r="AG4" s="322">
        <f t="shared" si="5"/>
        <v>12</v>
      </c>
    </row>
    <row r="5" spans="1:33" x14ac:dyDescent="0.2">
      <c r="A5" s="316"/>
      <c r="B5" s="316"/>
      <c r="C5" s="316"/>
      <c r="D5" s="316"/>
      <c r="E5" s="316"/>
      <c r="F5" s="316"/>
      <c r="G5" s="316"/>
      <c r="H5" s="316"/>
      <c r="I5" s="316"/>
      <c r="J5" s="351">
        <f>'A&amp;R'!G6</f>
        <v>44742</v>
      </c>
      <c r="K5" s="316" t="s">
        <v>167</v>
      </c>
      <c r="L5" s="319"/>
      <c r="M5" s="323">
        <v>0</v>
      </c>
      <c r="N5" s="323">
        <f t="shared" ref="N5:AG5" si="6">INT((N$8-1)/12)+1</f>
        <v>1</v>
      </c>
      <c r="O5" s="323">
        <f t="shared" si="6"/>
        <v>1</v>
      </c>
      <c r="P5" s="323">
        <f t="shared" si="6"/>
        <v>2</v>
      </c>
      <c r="Q5" s="323">
        <f t="shared" si="6"/>
        <v>2</v>
      </c>
      <c r="R5" s="323">
        <f t="shared" si="6"/>
        <v>3</v>
      </c>
      <c r="S5" s="323">
        <f t="shared" si="6"/>
        <v>3</v>
      </c>
      <c r="T5" s="323">
        <f t="shared" si="6"/>
        <v>4</v>
      </c>
      <c r="U5" s="323">
        <f t="shared" si="6"/>
        <v>4</v>
      </c>
      <c r="V5" s="323">
        <f t="shared" si="6"/>
        <v>5</v>
      </c>
      <c r="W5" s="323">
        <f t="shared" si="6"/>
        <v>5</v>
      </c>
      <c r="X5" s="323">
        <f t="shared" si="6"/>
        <v>6</v>
      </c>
      <c r="Y5" s="323">
        <f t="shared" si="6"/>
        <v>6</v>
      </c>
      <c r="Z5" s="323">
        <f t="shared" si="6"/>
        <v>7</v>
      </c>
      <c r="AA5" s="323">
        <f t="shared" si="6"/>
        <v>7</v>
      </c>
      <c r="AB5" s="323">
        <f t="shared" si="6"/>
        <v>8</v>
      </c>
      <c r="AC5" s="323">
        <f t="shared" si="6"/>
        <v>8</v>
      </c>
      <c r="AD5" s="323">
        <f t="shared" si="6"/>
        <v>9</v>
      </c>
      <c r="AE5" s="323">
        <f t="shared" si="6"/>
        <v>9</v>
      </c>
      <c r="AF5" s="323">
        <f t="shared" si="6"/>
        <v>10</v>
      </c>
      <c r="AG5" s="323">
        <f t="shared" si="6"/>
        <v>10</v>
      </c>
    </row>
    <row r="6" spans="1:33" x14ac:dyDescent="0.2">
      <c r="A6" s="316"/>
      <c r="B6" s="316"/>
      <c r="C6" s="316"/>
      <c r="D6" s="316"/>
      <c r="E6" s="316"/>
      <c r="F6" s="316"/>
      <c r="G6" s="316"/>
      <c r="H6" s="316"/>
      <c r="I6" s="316"/>
      <c r="J6" s="415"/>
      <c r="K6" s="316"/>
      <c r="L6" s="319"/>
      <c r="M6" s="324">
        <v>0</v>
      </c>
      <c r="N6" s="324">
        <f t="shared" ref="N6:AG6" si="7">INT((N$8-1)/6)+1</f>
        <v>1</v>
      </c>
      <c r="O6" s="324">
        <f t="shared" si="7"/>
        <v>2</v>
      </c>
      <c r="P6" s="324">
        <f t="shared" si="7"/>
        <v>3</v>
      </c>
      <c r="Q6" s="324">
        <f t="shared" si="7"/>
        <v>4</v>
      </c>
      <c r="R6" s="324">
        <f t="shared" si="7"/>
        <v>5</v>
      </c>
      <c r="S6" s="324">
        <f t="shared" si="7"/>
        <v>6</v>
      </c>
      <c r="T6" s="324">
        <f t="shared" si="7"/>
        <v>7</v>
      </c>
      <c r="U6" s="324">
        <f t="shared" si="7"/>
        <v>8</v>
      </c>
      <c r="V6" s="324">
        <f t="shared" si="7"/>
        <v>9</v>
      </c>
      <c r="W6" s="324">
        <f t="shared" si="7"/>
        <v>10</v>
      </c>
      <c r="X6" s="324">
        <f t="shared" si="7"/>
        <v>11</v>
      </c>
      <c r="Y6" s="324">
        <f t="shared" si="7"/>
        <v>12</v>
      </c>
      <c r="Z6" s="324">
        <f t="shared" si="7"/>
        <v>13</v>
      </c>
      <c r="AA6" s="324">
        <f t="shared" si="7"/>
        <v>14</v>
      </c>
      <c r="AB6" s="324">
        <f t="shared" si="7"/>
        <v>15</v>
      </c>
      <c r="AC6" s="324">
        <f t="shared" si="7"/>
        <v>16</v>
      </c>
      <c r="AD6" s="324">
        <f t="shared" si="7"/>
        <v>17</v>
      </c>
      <c r="AE6" s="324">
        <f t="shared" si="7"/>
        <v>18</v>
      </c>
      <c r="AF6" s="324">
        <f t="shared" si="7"/>
        <v>19</v>
      </c>
      <c r="AG6" s="324">
        <f t="shared" si="7"/>
        <v>20</v>
      </c>
    </row>
    <row r="7" spans="1:33" x14ac:dyDescent="0.2">
      <c r="A7" s="316"/>
      <c r="B7" s="316"/>
      <c r="C7" s="316"/>
      <c r="D7" s="316"/>
      <c r="E7" s="316"/>
      <c r="F7" s="316"/>
      <c r="G7" s="316"/>
      <c r="H7" s="316"/>
      <c r="I7" s="316"/>
      <c r="J7" s="316"/>
      <c r="K7" s="316"/>
      <c r="L7" s="316"/>
      <c r="M7" s="325">
        <v>0</v>
      </c>
      <c r="N7" s="325">
        <f t="shared" ref="N7:AG7" si="8">INT((N$8-1)/3)+1</f>
        <v>2</v>
      </c>
      <c r="O7" s="325">
        <f t="shared" si="8"/>
        <v>4</v>
      </c>
      <c r="P7" s="325">
        <f t="shared" si="8"/>
        <v>6</v>
      </c>
      <c r="Q7" s="325">
        <f t="shared" si="8"/>
        <v>8</v>
      </c>
      <c r="R7" s="325">
        <f t="shared" si="8"/>
        <v>10</v>
      </c>
      <c r="S7" s="325">
        <f t="shared" si="8"/>
        <v>12</v>
      </c>
      <c r="T7" s="325">
        <f t="shared" si="8"/>
        <v>14</v>
      </c>
      <c r="U7" s="325">
        <f t="shared" si="8"/>
        <v>16</v>
      </c>
      <c r="V7" s="325">
        <f t="shared" si="8"/>
        <v>18</v>
      </c>
      <c r="W7" s="325">
        <f t="shared" si="8"/>
        <v>20</v>
      </c>
      <c r="X7" s="325">
        <f t="shared" si="8"/>
        <v>22</v>
      </c>
      <c r="Y7" s="325">
        <f t="shared" si="8"/>
        <v>24</v>
      </c>
      <c r="Z7" s="325">
        <f t="shared" si="8"/>
        <v>26</v>
      </c>
      <c r="AA7" s="325">
        <f t="shared" si="8"/>
        <v>28</v>
      </c>
      <c r="AB7" s="325">
        <f t="shared" si="8"/>
        <v>30</v>
      </c>
      <c r="AC7" s="325">
        <f t="shared" si="8"/>
        <v>32</v>
      </c>
      <c r="AD7" s="325">
        <f t="shared" si="8"/>
        <v>34</v>
      </c>
      <c r="AE7" s="325">
        <f t="shared" si="8"/>
        <v>36</v>
      </c>
      <c r="AF7" s="325">
        <f t="shared" si="8"/>
        <v>38</v>
      </c>
      <c r="AG7" s="325">
        <f t="shared" si="8"/>
        <v>40</v>
      </c>
    </row>
    <row r="8" spans="1:33" x14ac:dyDescent="0.2">
      <c r="A8" s="317"/>
      <c r="B8" s="317"/>
      <c r="C8" s="317"/>
      <c r="D8" s="317"/>
      <c r="E8" s="317"/>
      <c r="F8" s="317"/>
      <c r="G8" s="317"/>
      <c r="H8" s="317"/>
      <c r="I8" s="317"/>
      <c r="J8" s="317"/>
      <c r="K8" s="317"/>
      <c r="L8" s="317" t="s">
        <v>74</v>
      </c>
      <c r="M8" s="326">
        <v>0</v>
      </c>
      <c r="N8" s="326">
        <f t="shared" ref="N8:W8" si="9">M8+6</f>
        <v>6</v>
      </c>
      <c r="O8" s="326">
        <f t="shared" si="9"/>
        <v>12</v>
      </c>
      <c r="P8" s="326">
        <f t="shared" si="9"/>
        <v>18</v>
      </c>
      <c r="Q8" s="326">
        <f t="shared" si="9"/>
        <v>24</v>
      </c>
      <c r="R8" s="326">
        <f t="shared" si="9"/>
        <v>30</v>
      </c>
      <c r="S8" s="326">
        <f t="shared" si="9"/>
        <v>36</v>
      </c>
      <c r="T8" s="326">
        <f t="shared" si="9"/>
        <v>42</v>
      </c>
      <c r="U8" s="326">
        <f t="shared" si="9"/>
        <v>48</v>
      </c>
      <c r="V8" s="326">
        <f t="shared" si="9"/>
        <v>54</v>
      </c>
      <c r="W8" s="326">
        <f t="shared" si="9"/>
        <v>60</v>
      </c>
      <c r="X8" s="326">
        <f t="shared" ref="X8:AG8" si="10">W8+6</f>
        <v>66</v>
      </c>
      <c r="Y8" s="326">
        <f t="shared" si="10"/>
        <v>72</v>
      </c>
      <c r="Z8" s="326">
        <f t="shared" si="10"/>
        <v>78</v>
      </c>
      <c r="AA8" s="326">
        <f t="shared" si="10"/>
        <v>84</v>
      </c>
      <c r="AB8" s="326">
        <f t="shared" si="10"/>
        <v>90</v>
      </c>
      <c r="AC8" s="326">
        <f t="shared" si="10"/>
        <v>96</v>
      </c>
      <c r="AD8" s="326">
        <f t="shared" si="10"/>
        <v>102</v>
      </c>
      <c r="AE8" s="326">
        <f t="shared" si="10"/>
        <v>108</v>
      </c>
      <c r="AF8" s="326">
        <f t="shared" si="10"/>
        <v>114</v>
      </c>
      <c r="AG8" s="326">
        <f t="shared" si="10"/>
        <v>120</v>
      </c>
    </row>
    <row r="9" spans="1:33" x14ac:dyDescent="0.2">
      <c r="A9" s="318"/>
      <c r="B9" s="318"/>
      <c r="C9" s="318"/>
      <c r="D9" s="318"/>
      <c r="E9" s="318"/>
      <c r="F9" s="318"/>
      <c r="G9" s="318"/>
      <c r="H9" s="318"/>
      <c r="I9" s="318"/>
      <c r="J9" s="318"/>
      <c r="K9" s="318"/>
      <c r="L9" s="318"/>
      <c r="M9" s="327" t="str">
        <f>IFERROR(VLOOKUP(M2,기간!$A:$B,2,FALSE),"")</f>
        <v>매입일</v>
      </c>
      <c r="N9" s="327">
        <f>IFERROR(VLOOKUP(N2,기간!$A:$B,2,FALSE),"")</f>
        <v>1</v>
      </c>
      <c r="O9" s="327">
        <f>IFERROR(VLOOKUP(O2,기간!$A:$B,2,FALSE),"")</f>
        <v>2</v>
      </c>
      <c r="P9" s="327">
        <f>IFERROR(VLOOKUP(P2,기간!$A:$B,2,FALSE),"")</f>
        <v>3</v>
      </c>
      <c r="Q9" s="327">
        <f>IFERROR(VLOOKUP(Q2,기간!$A:$B,2,FALSE),"")</f>
        <v>4</v>
      </c>
      <c r="R9" s="327">
        <f>IFERROR(VLOOKUP(R2,기간!$A:$B,2,FALSE),"")</f>
        <v>5</v>
      </c>
      <c r="S9" s="327">
        <f>IFERROR(VLOOKUP(S2,기간!$A:$B,2,FALSE),"")</f>
        <v>6</v>
      </c>
      <c r="T9" s="327">
        <f>IFERROR(VLOOKUP(T2,기간!$A:$B,2,FALSE),"")</f>
        <v>7</v>
      </c>
      <c r="U9" s="327">
        <f>IFERROR(VLOOKUP(U2,기간!$A:$B,2,FALSE),"")</f>
        <v>8</v>
      </c>
      <c r="V9" s="327">
        <f>IFERROR(VLOOKUP(V2,기간!$A:$B,2,FALSE),"")</f>
        <v>9</v>
      </c>
      <c r="W9" s="327">
        <f>IFERROR(VLOOKUP(W2,기간!$A:$B,2,FALSE),"")</f>
        <v>10</v>
      </c>
      <c r="X9" s="327">
        <f>IFERROR(VLOOKUP(X2,기간!$A:$B,2,FALSE),"")</f>
        <v>11</v>
      </c>
      <c r="Y9" s="327">
        <f>IFERROR(VLOOKUP(Y2,기간!$A:$B,2,FALSE),"")</f>
        <v>12</v>
      </c>
      <c r="Z9" s="327">
        <f>IFERROR(VLOOKUP(Z2,기간!$A:$B,2,FALSE),"")</f>
        <v>13</v>
      </c>
      <c r="AA9" s="327">
        <f>IFERROR(VLOOKUP(AA2,기간!$A:$B,2,FALSE),"")</f>
        <v>14</v>
      </c>
      <c r="AB9" s="327">
        <f>IFERROR(VLOOKUP(AB2,기간!$A:$B,2,FALSE),"")</f>
        <v>15</v>
      </c>
      <c r="AC9" s="327">
        <f>IFERROR(VLOOKUP(AC2,기간!$A:$B,2,FALSE),"")</f>
        <v>16</v>
      </c>
      <c r="AD9" s="327">
        <f>IFERROR(VLOOKUP(AD2,기간!$A:$B,2,FALSE),"")</f>
        <v>17</v>
      </c>
      <c r="AE9" s="327">
        <f>IFERROR(VLOOKUP(AE2,기간!$A:$B,2,FALSE),"")</f>
        <v>18</v>
      </c>
      <c r="AF9" s="327">
        <f>IFERROR(VLOOKUP(AF2,기간!$A:$B,2,FALSE),"")</f>
        <v>19</v>
      </c>
      <c r="AG9" s="327">
        <f>IFERROR(VLOOKUP(AG2,기간!$A:$B,2,FALSE),"")</f>
        <v>20</v>
      </c>
    </row>
    <row r="10" spans="1:33" x14ac:dyDescent="0.2">
      <c r="A10" s="11">
        <f>ROW()</f>
        <v>10</v>
      </c>
      <c r="B10" s="11"/>
      <c r="C10" s="11"/>
      <c r="D10" s="11"/>
      <c r="E10" s="11"/>
      <c r="F10" s="9"/>
      <c r="G10" s="9"/>
      <c r="H10" s="11"/>
      <c r="I10" s="11"/>
      <c r="J10" s="37"/>
      <c r="K10" s="37"/>
      <c r="L10" s="37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</row>
    <row r="11" spans="1:33" x14ac:dyDescent="0.2">
      <c r="A11" s="11">
        <f>ROW()</f>
        <v>11</v>
      </c>
      <c r="B11" s="11"/>
      <c r="C11" s="398" t="s">
        <v>168</v>
      </c>
      <c r="D11" s="398"/>
      <c r="E11" s="398"/>
      <c r="F11" s="398"/>
      <c r="G11" s="398"/>
      <c r="H11" s="398"/>
      <c r="I11" s="398"/>
      <c r="J11" s="397"/>
      <c r="K11" s="397"/>
      <c r="L11" s="794">
        <f t="shared" ref="L11:L42" ca="1" si="11">SUMIF($2:$2,"&lt;="&amp;$J$5,11:11)</f>
        <v>3006805.4727266571</v>
      </c>
      <c r="M11" s="794">
        <f t="shared" ref="M11:W11" ca="1" si="12">M26+M27-M35</f>
        <v>-100000</v>
      </c>
      <c r="N11" s="794">
        <f t="shared" ca="1" si="12"/>
        <v>784421.71420063707</v>
      </c>
      <c r="O11" s="794">
        <f t="shared" ca="1" si="12"/>
        <v>145679.58666805946</v>
      </c>
      <c r="P11" s="794">
        <f t="shared" ca="1" si="12"/>
        <v>807763.12327604392</v>
      </c>
      <c r="Q11" s="794">
        <f t="shared" ca="1" si="12"/>
        <v>96317.013348306529</v>
      </c>
      <c r="R11" s="794">
        <f t="shared" ca="1" si="12"/>
        <v>515493.98115156009</v>
      </c>
      <c r="S11" s="794">
        <f t="shared" ca="1" si="12"/>
        <v>199032.94087728835</v>
      </c>
      <c r="T11" s="794">
        <f t="shared" ca="1" si="12"/>
        <v>558097.11320476118</v>
      </c>
      <c r="U11" s="794">
        <f t="shared" ca="1" si="12"/>
        <v>0</v>
      </c>
      <c r="V11" s="794">
        <f t="shared" ca="1" si="12"/>
        <v>0</v>
      </c>
      <c r="W11" s="794">
        <f t="shared" ca="1" si="12"/>
        <v>0</v>
      </c>
      <c r="X11" s="794">
        <f t="shared" ref="X11:AG11" ca="1" si="13">X26+X27-X35</f>
        <v>0</v>
      </c>
      <c r="Y11" s="794">
        <f t="shared" ca="1" si="13"/>
        <v>0</v>
      </c>
      <c r="Z11" s="794">
        <f t="shared" ca="1" si="13"/>
        <v>0</v>
      </c>
      <c r="AA11" s="794">
        <f t="shared" ca="1" si="13"/>
        <v>0</v>
      </c>
      <c r="AB11" s="794">
        <f t="shared" ca="1" si="13"/>
        <v>0</v>
      </c>
      <c r="AC11" s="794">
        <f t="shared" ca="1" si="13"/>
        <v>0</v>
      </c>
      <c r="AD11" s="794">
        <f t="shared" ca="1" si="13"/>
        <v>0</v>
      </c>
      <c r="AE11" s="794">
        <f t="shared" ca="1" si="13"/>
        <v>0</v>
      </c>
      <c r="AF11" s="794">
        <f t="shared" ca="1" si="13"/>
        <v>0</v>
      </c>
      <c r="AG11" s="794">
        <f t="shared" ca="1" si="13"/>
        <v>0</v>
      </c>
    </row>
    <row r="12" spans="1:33" x14ac:dyDescent="0.2">
      <c r="A12" s="11">
        <f>ROW()</f>
        <v>12</v>
      </c>
      <c r="C12" s="346" t="s">
        <v>169</v>
      </c>
      <c r="D12" s="347"/>
      <c r="E12" s="347"/>
      <c r="F12" s="347"/>
      <c r="G12" s="347"/>
      <c r="H12" s="347"/>
      <c r="I12" s="347"/>
      <c r="J12" s="347"/>
      <c r="K12" s="348"/>
      <c r="L12" s="795">
        <f t="shared" ca="1" si="11"/>
        <v>24480577.597801689</v>
      </c>
      <c r="M12" s="795">
        <f t="shared" ref="M12:W12" ca="1" si="14">SUM(M13:M15)</f>
        <v>0</v>
      </c>
      <c r="N12" s="795">
        <f t="shared" ca="1" si="14"/>
        <v>3408976.2236142792</v>
      </c>
      <c r="O12" s="795">
        <f t="shared" ca="1" si="14"/>
        <v>3408976.2236142792</v>
      </c>
      <c r="P12" s="795">
        <f t="shared" ca="1" si="14"/>
        <v>3426155.7480865647</v>
      </c>
      <c r="Q12" s="795">
        <f t="shared" ca="1" si="14"/>
        <v>3426155.7480865647</v>
      </c>
      <c r="R12" s="795">
        <f t="shared" ca="1" si="14"/>
        <v>3597495.12</v>
      </c>
      <c r="S12" s="795">
        <f t="shared" ca="1" si="14"/>
        <v>3597495.12</v>
      </c>
      <c r="T12" s="795">
        <f t="shared" ca="1" si="14"/>
        <v>3615323.4144000001</v>
      </c>
      <c r="U12" s="795">
        <f t="shared" ca="1" si="14"/>
        <v>0</v>
      </c>
      <c r="V12" s="795">
        <f t="shared" ca="1" si="14"/>
        <v>0</v>
      </c>
      <c r="W12" s="795">
        <f t="shared" ca="1" si="14"/>
        <v>0</v>
      </c>
      <c r="X12" s="795">
        <f t="shared" ref="X12:AG12" ca="1" si="15">SUM(X13:X15)</f>
        <v>0</v>
      </c>
      <c r="Y12" s="795">
        <f t="shared" ca="1" si="15"/>
        <v>0</v>
      </c>
      <c r="Z12" s="795">
        <f t="shared" ca="1" si="15"/>
        <v>0</v>
      </c>
      <c r="AA12" s="795">
        <f t="shared" ca="1" si="15"/>
        <v>0</v>
      </c>
      <c r="AB12" s="795">
        <f t="shared" ca="1" si="15"/>
        <v>0</v>
      </c>
      <c r="AC12" s="795">
        <f t="shared" ca="1" si="15"/>
        <v>0</v>
      </c>
      <c r="AD12" s="795">
        <f t="shared" ca="1" si="15"/>
        <v>0</v>
      </c>
      <c r="AE12" s="795">
        <f t="shared" ca="1" si="15"/>
        <v>0</v>
      </c>
      <c r="AF12" s="795">
        <f t="shared" ca="1" si="15"/>
        <v>0</v>
      </c>
      <c r="AG12" s="795">
        <f t="shared" ca="1" si="15"/>
        <v>0</v>
      </c>
    </row>
    <row r="13" spans="1:33" x14ac:dyDescent="0.2">
      <c r="A13" s="11">
        <f>ROW()</f>
        <v>13</v>
      </c>
      <c r="C13" s="38" t="str">
        <f>'CF(M)'!C14</f>
        <v>임대수입</v>
      </c>
      <c r="E13" s="106" t="s">
        <v>333</v>
      </c>
      <c r="F13" s="34">
        <f>ROW($A$6)</f>
        <v>6</v>
      </c>
      <c r="G13" s="34" t="str">
        <f t="shared" ref="G13:G66" si="16">E13&amp;F13&amp;":"&amp;F13</f>
        <v>'CF(M)'!6:6</v>
      </c>
      <c r="H13" s="106" t="str">
        <f>E13</f>
        <v>'CF(M)'!</v>
      </c>
      <c r="I13" s="34">
        <f>'CF(M)'!A14</f>
        <v>14</v>
      </c>
      <c r="J13" s="34" t="str">
        <f t="shared" ref="J13:J66" si="17">H13&amp;I13&amp;":"&amp;I13</f>
        <v>'CF(M)'!14:14</v>
      </c>
      <c r="K13" s="12"/>
      <c r="L13" s="793">
        <f t="shared" ca="1" si="11"/>
        <v>18318241.199999999</v>
      </c>
      <c r="M13" s="796">
        <f ca="1">SUMIF(INDIRECT($G13),M$6,INDIRECT($J13))</f>
        <v>0</v>
      </c>
      <c r="N13" s="796">
        <f t="shared" ref="N13:AF14" ca="1" si="18">SUMIF(INDIRECT($G13),N$6,INDIRECT($J13))</f>
        <v>2550000</v>
      </c>
      <c r="O13" s="796">
        <f t="shared" ca="1" si="18"/>
        <v>2550000</v>
      </c>
      <c r="P13" s="796">
        <f t="shared" ca="1" si="18"/>
        <v>2550000</v>
      </c>
      <c r="Q13" s="796">
        <f t="shared" ca="1" si="18"/>
        <v>2550000</v>
      </c>
      <c r="R13" s="796">
        <f t="shared" ca="1" si="18"/>
        <v>2706080.4</v>
      </c>
      <c r="S13" s="796">
        <f t="shared" ca="1" si="18"/>
        <v>2706080.4</v>
      </c>
      <c r="T13" s="796">
        <f t="shared" ca="1" si="18"/>
        <v>2706080.4</v>
      </c>
      <c r="U13" s="796">
        <f t="shared" ca="1" si="18"/>
        <v>0</v>
      </c>
      <c r="V13" s="796">
        <f t="shared" ca="1" si="18"/>
        <v>0</v>
      </c>
      <c r="W13" s="796">
        <f t="shared" ca="1" si="18"/>
        <v>0</v>
      </c>
      <c r="X13" s="796">
        <f t="shared" ca="1" si="18"/>
        <v>0</v>
      </c>
      <c r="Y13" s="796">
        <f t="shared" ca="1" si="18"/>
        <v>0</v>
      </c>
      <c r="Z13" s="796">
        <f t="shared" ca="1" si="18"/>
        <v>0</v>
      </c>
      <c r="AA13" s="796">
        <f t="shared" ca="1" si="18"/>
        <v>0</v>
      </c>
      <c r="AB13" s="796">
        <f t="shared" ca="1" si="18"/>
        <v>0</v>
      </c>
      <c r="AC13" s="796">
        <f t="shared" ca="1" si="18"/>
        <v>0</v>
      </c>
      <c r="AD13" s="796">
        <f t="shared" ca="1" si="18"/>
        <v>0</v>
      </c>
      <c r="AE13" s="796">
        <f t="shared" ca="1" si="18"/>
        <v>0</v>
      </c>
      <c r="AF13" s="796">
        <f t="shared" ca="1" si="18"/>
        <v>0</v>
      </c>
      <c r="AG13" s="796">
        <f t="shared" ref="X13:AG25" ca="1" si="19">SUMIF(INDIRECT($G13),AG$6,INDIRECT($J13))</f>
        <v>0</v>
      </c>
    </row>
    <row r="14" spans="1:33" x14ac:dyDescent="0.2">
      <c r="A14" s="11">
        <f>ROW()</f>
        <v>14</v>
      </c>
      <c r="C14" s="38" t="str">
        <f>'CF(M)'!C15</f>
        <v>관리비수입</v>
      </c>
      <c r="E14" s="34" t="str">
        <f t="shared" ref="E14:F65" si="20">E$13</f>
        <v>'CF(M)'!</v>
      </c>
      <c r="F14" s="34">
        <f t="shared" si="20"/>
        <v>6</v>
      </c>
      <c r="G14" s="34" t="str">
        <f t="shared" si="16"/>
        <v>'CF(M)'!6:6</v>
      </c>
      <c r="H14" s="106" t="str">
        <f>E14</f>
        <v>'CF(M)'!</v>
      </c>
      <c r="I14" s="34">
        <f>'CF(M)'!A15</f>
        <v>15</v>
      </c>
      <c r="J14" s="34" t="str">
        <f t="shared" si="17"/>
        <v>'CF(M)'!15:15</v>
      </c>
      <c r="K14" s="12"/>
      <c r="L14" s="793">
        <f t="shared" ca="1" si="11"/>
        <v>6162336.3978016879</v>
      </c>
      <c r="M14" s="796">
        <f t="shared" ref="M14:AB25" ca="1" si="21">SUMIF(INDIRECT($G14),M$6,INDIRECT($J14))</f>
        <v>0</v>
      </c>
      <c r="N14" s="796">
        <f t="shared" ca="1" si="21"/>
        <v>858976.22361427941</v>
      </c>
      <c r="O14" s="796">
        <f t="shared" ca="1" si="21"/>
        <v>858976.22361427941</v>
      </c>
      <c r="P14" s="796">
        <f t="shared" ca="1" si="21"/>
        <v>876155.74808656482</v>
      </c>
      <c r="Q14" s="796">
        <f t="shared" ca="1" si="21"/>
        <v>876155.74808656482</v>
      </c>
      <c r="R14" s="796">
        <f t="shared" ca="1" si="21"/>
        <v>891414.72</v>
      </c>
      <c r="S14" s="796">
        <f t="shared" ca="1" si="21"/>
        <v>891414.72</v>
      </c>
      <c r="T14" s="796">
        <f t="shared" ca="1" si="21"/>
        <v>909243.01439999999</v>
      </c>
      <c r="U14" s="796">
        <f t="shared" ca="1" si="21"/>
        <v>0</v>
      </c>
      <c r="V14" s="796">
        <f t="shared" ca="1" si="21"/>
        <v>0</v>
      </c>
      <c r="W14" s="796">
        <f t="shared" ca="1" si="21"/>
        <v>0</v>
      </c>
      <c r="X14" s="796">
        <f t="shared" ca="1" si="21"/>
        <v>0</v>
      </c>
      <c r="Y14" s="796">
        <f t="shared" ca="1" si="21"/>
        <v>0</v>
      </c>
      <c r="Z14" s="796">
        <f t="shared" ca="1" si="21"/>
        <v>0</v>
      </c>
      <c r="AA14" s="796">
        <f t="shared" ca="1" si="21"/>
        <v>0</v>
      </c>
      <c r="AB14" s="796">
        <f t="shared" ca="1" si="21"/>
        <v>0</v>
      </c>
      <c r="AC14" s="796">
        <f t="shared" ca="1" si="18"/>
        <v>0</v>
      </c>
      <c r="AD14" s="796">
        <f t="shared" ca="1" si="18"/>
        <v>0</v>
      </c>
      <c r="AE14" s="796">
        <f t="shared" ca="1" si="18"/>
        <v>0</v>
      </c>
      <c r="AF14" s="796">
        <f t="shared" ca="1" si="18"/>
        <v>0</v>
      </c>
      <c r="AG14" s="796">
        <f t="shared" ca="1" si="19"/>
        <v>0</v>
      </c>
    </row>
    <row r="15" spans="1:33" x14ac:dyDescent="0.2">
      <c r="A15" s="11">
        <f>ROW()</f>
        <v>15</v>
      </c>
      <c r="C15" s="38" t="str">
        <f>'CF(M)'!C16</f>
        <v>기타수입</v>
      </c>
      <c r="E15" s="34" t="str">
        <f t="shared" si="20"/>
        <v>'CF(M)'!</v>
      </c>
      <c r="F15" s="34">
        <f t="shared" si="20"/>
        <v>6</v>
      </c>
      <c r="G15" s="34" t="str">
        <f t="shared" si="16"/>
        <v>'CF(M)'!6:6</v>
      </c>
      <c r="H15" s="106" t="str">
        <f>E15</f>
        <v>'CF(M)'!</v>
      </c>
      <c r="I15" s="34">
        <f>'CF(M)'!A16</f>
        <v>16</v>
      </c>
      <c r="J15" s="34" t="str">
        <f t="shared" si="17"/>
        <v>'CF(M)'!16:16</v>
      </c>
      <c r="K15" s="12"/>
      <c r="L15" s="793">
        <f t="shared" ca="1" si="11"/>
        <v>0</v>
      </c>
      <c r="M15" s="796">
        <f t="shared" ca="1" si="21"/>
        <v>0</v>
      </c>
      <c r="N15" s="796">
        <f t="shared" ca="1" si="21"/>
        <v>0</v>
      </c>
      <c r="O15" s="796">
        <f t="shared" ca="1" si="21"/>
        <v>0</v>
      </c>
      <c r="P15" s="796">
        <f t="shared" ca="1" si="21"/>
        <v>0</v>
      </c>
      <c r="Q15" s="796">
        <f t="shared" ca="1" si="21"/>
        <v>0</v>
      </c>
      <c r="R15" s="796">
        <f t="shared" ca="1" si="21"/>
        <v>0</v>
      </c>
      <c r="S15" s="796">
        <f t="shared" ca="1" si="21"/>
        <v>0</v>
      </c>
      <c r="T15" s="796">
        <f t="shared" ca="1" si="21"/>
        <v>0</v>
      </c>
      <c r="U15" s="796">
        <f t="shared" ca="1" si="21"/>
        <v>0</v>
      </c>
      <c r="V15" s="796">
        <f t="shared" ca="1" si="21"/>
        <v>0</v>
      </c>
      <c r="W15" s="796">
        <f t="shared" ca="1" si="21"/>
        <v>0</v>
      </c>
      <c r="X15" s="796">
        <f t="shared" ca="1" si="19"/>
        <v>0</v>
      </c>
      <c r="Y15" s="796">
        <f t="shared" ca="1" si="19"/>
        <v>0</v>
      </c>
      <c r="Z15" s="796">
        <f t="shared" ca="1" si="19"/>
        <v>0</v>
      </c>
      <c r="AA15" s="796">
        <f t="shared" ca="1" si="19"/>
        <v>0</v>
      </c>
      <c r="AB15" s="796">
        <f t="shared" ca="1" si="19"/>
        <v>0</v>
      </c>
      <c r="AC15" s="796">
        <f t="shared" ca="1" si="19"/>
        <v>0</v>
      </c>
      <c r="AD15" s="796">
        <f t="shared" ca="1" si="19"/>
        <v>0</v>
      </c>
      <c r="AE15" s="796">
        <f t="shared" ca="1" si="19"/>
        <v>0</v>
      </c>
      <c r="AF15" s="796">
        <f t="shared" ca="1" si="19"/>
        <v>0</v>
      </c>
      <c r="AG15" s="796">
        <f t="shared" ca="1" si="19"/>
        <v>0</v>
      </c>
    </row>
    <row r="16" spans="1:33" x14ac:dyDescent="0.2">
      <c r="A16" s="11">
        <f>ROW()</f>
        <v>16</v>
      </c>
      <c r="C16" s="346" t="s">
        <v>170</v>
      </c>
      <c r="D16" s="347"/>
      <c r="E16" s="347"/>
      <c r="F16" s="347"/>
      <c r="G16" s="347" t="str">
        <f t="shared" si="16"/>
        <v>:</v>
      </c>
      <c r="H16" s="347"/>
      <c r="I16" s="347"/>
      <c r="J16" s="347" t="str">
        <f t="shared" si="17"/>
        <v>:</v>
      </c>
      <c r="K16" s="348"/>
      <c r="L16" s="795">
        <f t="shared" ca="1" si="11"/>
        <v>7383179.238921266</v>
      </c>
      <c r="M16" s="795">
        <f t="shared" ref="M16:AG16" ca="1" si="22">SUM(M17:M25)</f>
        <v>0</v>
      </c>
      <c r="N16" s="795">
        <f t="shared" ca="1" si="22"/>
        <v>610200.50417427183</v>
      </c>
      <c r="O16" s="795">
        <f t="shared" ca="1" si="22"/>
        <v>1267256.8234604872</v>
      </c>
      <c r="P16" s="795">
        <f t="shared" ca="1" si="22"/>
        <v>622352.81132478814</v>
      </c>
      <c r="Q16" s="795">
        <f t="shared" ca="1" si="22"/>
        <v>1333798.9212525256</v>
      </c>
      <c r="R16" s="795">
        <f t="shared" ca="1" si="22"/>
        <v>1085961.3253627075</v>
      </c>
      <c r="S16" s="795">
        <f t="shared" ca="1" si="22"/>
        <v>1402422.3656369792</v>
      </c>
      <c r="T16" s="795">
        <f t="shared" ca="1" si="22"/>
        <v>1061186.4877095064</v>
      </c>
      <c r="U16" s="795">
        <f t="shared" ca="1" si="22"/>
        <v>0</v>
      </c>
      <c r="V16" s="795">
        <f t="shared" ca="1" si="22"/>
        <v>0</v>
      </c>
      <c r="W16" s="795">
        <f t="shared" ca="1" si="22"/>
        <v>0</v>
      </c>
      <c r="X16" s="795">
        <f t="shared" ca="1" si="22"/>
        <v>0</v>
      </c>
      <c r="Y16" s="795">
        <f t="shared" ca="1" si="22"/>
        <v>0</v>
      </c>
      <c r="Z16" s="795">
        <f t="shared" ca="1" si="22"/>
        <v>0</v>
      </c>
      <c r="AA16" s="795">
        <f t="shared" ca="1" si="22"/>
        <v>0</v>
      </c>
      <c r="AB16" s="795">
        <f t="shared" ca="1" si="22"/>
        <v>0</v>
      </c>
      <c r="AC16" s="795">
        <f t="shared" ca="1" si="22"/>
        <v>0</v>
      </c>
      <c r="AD16" s="795">
        <f t="shared" ca="1" si="22"/>
        <v>0</v>
      </c>
      <c r="AE16" s="795">
        <f t="shared" ca="1" si="22"/>
        <v>0</v>
      </c>
      <c r="AF16" s="795">
        <f t="shared" ca="1" si="22"/>
        <v>0</v>
      </c>
      <c r="AG16" s="795">
        <f t="shared" ca="1" si="22"/>
        <v>0</v>
      </c>
    </row>
    <row r="17" spans="1:33" x14ac:dyDescent="0.2">
      <c r="A17" s="11">
        <f>ROW()</f>
        <v>17</v>
      </c>
      <c r="C17" s="38" t="str">
        <f>'CF(M)'!C18</f>
        <v>PM수수료</v>
      </c>
      <c r="E17" s="34" t="str">
        <f t="shared" si="20"/>
        <v>'CF(M)'!</v>
      </c>
      <c r="F17" s="34">
        <f t="shared" si="20"/>
        <v>6</v>
      </c>
      <c r="G17" s="34" t="str">
        <f t="shared" si="16"/>
        <v>'CF(M)'!6:6</v>
      </c>
      <c r="H17" s="106" t="str">
        <f t="shared" ref="H17:H24" si="23">E17</f>
        <v>'CF(M)'!</v>
      </c>
      <c r="I17" s="34">
        <f>'CF(M)'!A18</f>
        <v>18</v>
      </c>
      <c r="J17" s="34" t="str">
        <f t="shared" si="17"/>
        <v>'CF(M)'!18:18</v>
      </c>
      <c r="K17" s="12"/>
      <c r="L17" s="793">
        <f t="shared" ca="1" si="11"/>
        <v>243046.60564430399</v>
      </c>
      <c r="M17" s="796">
        <f t="shared" ca="1" si="21"/>
        <v>0</v>
      </c>
      <c r="N17" s="796">
        <f t="shared" ca="1" si="21"/>
        <v>33841.038</v>
      </c>
      <c r="O17" s="796">
        <f t="shared" ca="1" si="21"/>
        <v>33841.038</v>
      </c>
      <c r="P17" s="796">
        <f t="shared" ca="1" si="21"/>
        <v>34517.858759999996</v>
      </c>
      <c r="Q17" s="796">
        <f t="shared" ca="1" si="21"/>
        <v>34517.858759999996</v>
      </c>
      <c r="R17" s="796">
        <f t="shared" ca="1" si="21"/>
        <v>35208.215935199994</v>
      </c>
      <c r="S17" s="796">
        <f t="shared" ca="1" si="21"/>
        <v>35208.215935199994</v>
      </c>
      <c r="T17" s="796">
        <f t="shared" ca="1" si="21"/>
        <v>35912.380253903997</v>
      </c>
      <c r="U17" s="796">
        <f t="shared" ca="1" si="21"/>
        <v>0</v>
      </c>
      <c r="V17" s="796">
        <f t="shared" ca="1" si="21"/>
        <v>0</v>
      </c>
      <c r="W17" s="796">
        <f t="shared" ca="1" si="21"/>
        <v>0</v>
      </c>
      <c r="X17" s="796">
        <f t="shared" ca="1" si="19"/>
        <v>0</v>
      </c>
      <c r="Y17" s="796">
        <f t="shared" ca="1" si="19"/>
        <v>0</v>
      </c>
      <c r="Z17" s="796">
        <f t="shared" ca="1" si="19"/>
        <v>0</v>
      </c>
      <c r="AA17" s="796">
        <f t="shared" ca="1" si="19"/>
        <v>0</v>
      </c>
      <c r="AB17" s="796">
        <f t="shared" ca="1" si="19"/>
        <v>0</v>
      </c>
      <c r="AC17" s="796">
        <f t="shared" ca="1" si="19"/>
        <v>0</v>
      </c>
      <c r="AD17" s="796">
        <f t="shared" ca="1" si="19"/>
        <v>0</v>
      </c>
      <c r="AE17" s="796">
        <f t="shared" ca="1" si="19"/>
        <v>0</v>
      </c>
      <c r="AF17" s="796">
        <f t="shared" ca="1" si="19"/>
        <v>0</v>
      </c>
      <c r="AG17" s="796">
        <f t="shared" ca="1" si="19"/>
        <v>0</v>
      </c>
    </row>
    <row r="18" spans="1:33" x14ac:dyDescent="0.2">
      <c r="A18" s="11">
        <f>ROW()</f>
        <v>18</v>
      </c>
      <c r="C18" s="38" t="str">
        <f>'CF(M)'!C19</f>
        <v>FM수수료</v>
      </c>
      <c r="E18" s="34" t="str">
        <f t="shared" si="20"/>
        <v>'CF(M)'!</v>
      </c>
      <c r="F18" s="34">
        <f t="shared" si="20"/>
        <v>6</v>
      </c>
      <c r="G18" s="34" t="str">
        <f t="shared" si="16"/>
        <v>'CF(M)'!6:6</v>
      </c>
      <c r="H18" s="106" t="str">
        <f t="shared" si="23"/>
        <v>'CF(M)'!</v>
      </c>
      <c r="I18" s="34">
        <f>'CF(M)'!A19</f>
        <v>19</v>
      </c>
      <c r="J18" s="34" t="str">
        <f t="shared" si="17"/>
        <v>'CF(M)'!19:19</v>
      </c>
      <c r="K18" s="12"/>
      <c r="L18" s="793">
        <f t="shared" ca="1" si="11"/>
        <v>1822849.54233228</v>
      </c>
      <c r="M18" s="796">
        <f t="shared" ca="1" si="21"/>
        <v>0</v>
      </c>
      <c r="N18" s="796">
        <f t="shared" ca="1" si="21"/>
        <v>253807.78499999997</v>
      </c>
      <c r="O18" s="796">
        <f t="shared" ca="1" si="21"/>
        <v>253807.78499999997</v>
      </c>
      <c r="P18" s="796">
        <f t="shared" ca="1" si="21"/>
        <v>258883.94070000001</v>
      </c>
      <c r="Q18" s="796">
        <f t="shared" ca="1" si="21"/>
        <v>258883.94070000001</v>
      </c>
      <c r="R18" s="796">
        <f t="shared" ca="1" si="21"/>
        <v>264061.61951399996</v>
      </c>
      <c r="S18" s="796">
        <f t="shared" ca="1" si="21"/>
        <v>264061.61951399996</v>
      </c>
      <c r="T18" s="796">
        <f t="shared" ca="1" si="21"/>
        <v>269342.85190427996</v>
      </c>
      <c r="U18" s="796">
        <f t="shared" ca="1" si="21"/>
        <v>0</v>
      </c>
      <c r="V18" s="796">
        <f t="shared" ca="1" si="21"/>
        <v>0</v>
      </c>
      <c r="W18" s="796">
        <f t="shared" ca="1" si="21"/>
        <v>0</v>
      </c>
      <c r="X18" s="796">
        <f t="shared" ca="1" si="19"/>
        <v>0</v>
      </c>
      <c r="Y18" s="796">
        <f t="shared" ca="1" si="19"/>
        <v>0</v>
      </c>
      <c r="Z18" s="796">
        <f t="shared" ca="1" si="19"/>
        <v>0</v>
      </c>
      <c r="AA18" s="796">
        <f t="shared" ca="1" si="19"/>
        <v>0</v>
      </c>
      <c r="AB18" s="796">
        <f t="shared" ca="1" si="19"/>
        <v>0</v>
      </c>
      <c r="AC18" s="796">
        <f t="shared" ca="1" si="19"/>
        <v>0</v>
      </c>
      <c r="AD18" s="796">
        <f t="shared" ca="1" si="19"/>
        <v>0</v>
      </c>
      <c r="AE18" s="796">
        <f t="shared" ca="1" si="19"/>
        <v>0</v>
      </c>
      <c r="AF18" s="796">
        <f t="shared" ca="1" si="19"/>
        <v>0</v>
      </c>
      <c r="AG18" s="796">
        <f t="shared" ca="1" si="19"/>
        <v>0</v>
      </c>
    </row>
    <row r="19" spans="1:33" x14ac:dyDescent="0.2">
      <c r="A19" s="11">
        <f>ROW()</f>
        <v>19</v>
      </c>
      <c r="C19" s="38" t="str">
        <f>'CF(M)'!C20</f>
        <v>수도광열비</v>
      </c>
      <c r="E19" s="34" t="str">
        <f t="shared" si="20"/>
        <v>'CF(M)'!</v>
      </c>
      <c r="F19" s="34">
        <f t="shared" si="20"/>
        <v>6</v>
      </c>
      <c r="G19" s="34" t="str">
        <f t="shared" si="16"/>
        <v>'CF(M)'!6:6</v>
      </c>
      <c r="H19" s="106" t="str">
        <f t="shared" si="23"/>
        <v>'CF(M)'!</v>
      </c>
      <c r="I19" s="34">
        <f>'CF(M)'!A20</f>
        <v>20</v>
      </c>
      <c r="J19" s="34" t="str">
        <f t="shared" si="17"/>
        <v>'CF(M)'!20:20</v>
      </c>
      <c r="K19" s="12"/>
      <c r="L19" s="793">
        <f t="shared" ca="1" si="11"/>
        <v>1683045.6218846864</v>
      </c>
      <c r="M19" s="796">
        <f t="shared" ca="1" si="21"/>
        <v>0</v>
      </c>
      <c r="N19" s="796">
        <f t="shared" ca="1" si="21"/>
        <v>234341.93081999995</v>
      </c>
      <c r="O19" s="796">
        <f t="shared" ca="1" si="21"/>
        <v>234341.93081999995</v>
      </c>
      <c r="P19" s="796">
        <f t="shared" ca="1" si="21"/>
        <v>239028.76943639995</v>
      </c>
      <c r="Q19" s="796">
        <f t="shared" ca="1" si="21"/>
        <v>239028.76943639995</v>
      </c>
      <c r="R19" s="796">
        <f t="shared" ca="1" si="21"/>
        <v>243809.34482512801</v>
      </c>
      <c r="S19" s="796">
        <f t="shared" ca="1" si="21"/>
        <v>243809.34482512801</v>
      </c>
      <c r="T19" s="796">
        <f t="shared" ca="1" si="21"/>
        <v>248685.53172163054</v>
      </c>
      <c r="U19" s="796">
        <f t="shared" ca="1" si="21"/>
        <v>0</v>
      </c>
      <c r="V19" s="796">
        <f t="shared" ca="1" si="21"/>
        <v>0</v>
      </c>
      <c r="W19" s="796">
        <f t="shared" ca="1" si="21"/>
        <v>0</v>
      </c>
      <c r="X19" s="796">
        <f t="shared" ca="1" si="19"/>
        <v>0</v>
      </c>
      <c r="Y19" s="796">
        <f t="shared" ca="1" si="19"/>
        <v>0</v>
      </c>
      <c r="Z19" s="796">
        <f t="shared" ca="1" si="19"/>
        <v>0</v>
      </c>
      <c r="AA19" s="796">
        <f t="shared" ca="1" si="19"/>
        <v>0</v>
      </c>
      <c r="AB19" s="796">
        <f t="shared" ca="1" si="19"/>
        <v>0</v>
      </c>
      <c r="AC19" s="796">
        <f t="shared" ca="1" si="19"/>
        <v>0</v>
      </c>
      <c r="AD19" s="796">
        <f t="shared" ca="1" si="19"/>
        <v>0</v>
      </c>
      <c r="AE19" s="796">
        <f t="shared" ca="1" si="19"/>
        <v>0</v>
      </c>
      <c r="AF19" s="796">
        <f t="shared" ca="1" si="19"/>
        <v>0</v>
      </c>
      <c r="AG19" s="796">
        <f t="shared" ca="1" si="19"/>
        <v>0</v>
      </c>
    </row>
    <row r="20" spans="1:33" x14ac:dyDescent="0.2">
      <c r="A20" s="11">
        <f>ROW()</f>
        <v>20</v>
      </c>
      <c r="C20" s="38" t="str">
        <f>'CF(M)'!C21</f>
        <v>보험료</v>
      </c>
      <c r="E20" s="34" t="str">
        <f t="shared" si="20"/>
        <v>'CF(M)'!</v>
      </c>
      <c r="F20" s="34">
        <f t="shared" si="20"/>
        <v>6</v>
      </c>
      <c r="G20" s="34" t="str">
        <f t="shared" si="16"/>
        <v>'CF(M)'!6:6</v>
      </c>
      <c r="H20" s="106" t="str">
        <f t="shared" si="23"/>
        <v>'CF(M)'!</v>
      </c>
      <c r="I20" s="34">
        <f>'CF(M)'!A21</f>
        <v>21</v>
      </c>
      <c r="J20" s="34" t="str">
        <f t="shared" si="17"/>
        <v>'CF(M)'!21:21</v>
      </c>
      <c r="K20" s="12"/>
      <c r="L20" s="793">
        <f t="shared" ca="1" si="11"/>
        <v>125193.34017279666</v>
      </c>
      <c r="M20" s="796">
        <f t="shared" ca="1" si="21"/>
        <v>0</v>
      </c>
      <c r="N20" s="796">
        <f t="shared" ca="1" si="21"/>
        <v>34863.046705822846</v>
      </c>
      <c r="O20" s="796">
        <f t="shared" ca="1" si="21"/>
        <v>0</v>
      </c>
      <c r="P20" s="796">
        <f t="shared" ca="1" si="21"/>
        <v>35560.307639939296</v>
      </c>
      <c r="Q20" s="796">
        <f t="shared" ca="1" si="21"/>
        <v>0</v>
      </c>
      <c r="R20" s="796">
        <f t="shared" ca="1" si="21"/>
        <v>36271.513792738093</v>
      </c>
      <c r="S20" s="796">
        <f t="shared" ca="1" si="21"/>
        <v>0</v>
      </c>
      <c r="T20" s="796">
        <f t="shared" ca="1" si="21"/>
        <v>18498.472034296425</v>
      </c>
      <c r="U20" s="796">
        <f t="shared" ca="1" si="21"/>
        <v>0</v>
      </c>
      <c r="V20" s="796">
        <f t="shared" ca="1" si="21"/>
        <v>0</v>
      </c>
      <c r="W20" s="796">
        <f t="shared" ca="1" si="21"/>
        <v>0</v>
      </c>
      <c r="X20" s="796">
        <f t="shared" ca="1" si="19"/>
        <v>0</v>
      </c>
      <c r="Y20" s="796">
        <f t="shared" ca="1" si="19"/>
        <v>0</v>
      </c>
      <c r="Z20" s="796">
        <f t="shared" ca="1" si="19"/>
        <v>0</v>
      </c>
      <c r="AA20" s="796">
        <f t="shared" ca="1" si="19"/>
        <v>0</v>
      </c>
      <c r="AB20" s="796">
        <f t="shared" ca="1" si="19"/>
        <v>0</v>
      </c>
      <c r="AC20" s="796">
        <f t="shared" ca="1" si="19"/>
        <v>0</v>
      </c>
      <c r="AD20" s="796">
        <f t="shared" ca="1" si="19"/>
        <v>0</v>
      </c>
      <c r="AE20" s="796">
        <f t="shared" ca="1" si="19"/>
        <v>0</v>
      </c>
      <c r="AF20" s="796">
        <f t="shared" ca="1" si="19"/>
        <v>0</v>
      </c>
      <c r="AG20" s="796">
        <f t="shared" ca="1" si="19"/>
        <v>0</v>
      </c>
    </row>
    <row r="21" spans="1:33" x14ac:dyDescent="0.2">
      <c r="A21" s="11">
        <f>ROW()</f>
        <v>21</v>
      </c>
      <c r="C21" s="38" t="str">
        <f>'CF(M)'!C22</f>
        <v>유지관리비</v>
      </c>
      <c r="E21" s="34" t="str">
        <f t="shared" si="20"/>
        <v>'CF(M)'!</v>
      </c>
      <c r="F21" s="34">
        <f t="shared" si="20"/>
        <v>6</v>
      </c>
      <c r="G21" s="34" t="str">
        <f t="shared" si="16"/>
        <v>'CF(M)'!6:6</v>
      </c>
      <c r="H21" s="106" t="str">
        <f t="shared" si="23"/>
        <v>'CF(M)'!</v>
      </c>
      <c r="I21" s="34">
        <f>'CF(M)'!A22</f>
        <v>22</v>
      </c>
      <c r="J21" s="34" t="str">
        <f t="shared" si="17"/>
        <v>'CF(M)'!22:22</v>
      </c>
      <c r="K21" s="12"/>
      <c r="L21" s="793">
        <f t="shared" ca="1" si="11"/>
        <v>364569.90846645599</v>
      </c>
      <c r="M21" s="796">
        <f t="shared" ca="1" si="21"/>
        <v>0</v>
      </c>
      <c r="N21" s="796">
        <f t="shared" ca="1" si="21"/>
        <v>50761.557000000001</v>
      </c>
      <c r="O21" s="796">
        <f t="shared" ca="1" si="21"/>
        <v>50761.557000000001</v>
      </c>
      <c r="P21" s="796">
        <f t="shared" ca="1" si="21"/>
        <v>51776.788140000004</v>
      </c>
      <c r="Q21" s="796">
        <f t="shared" ca="1" si="21"/>
        <v>51776.788140000004</v>
      </c>
      <c r="R21" s="796">
        <f t="shared" ca="1" si="21"/>
        <v>52812.323902799995</v>
      </c>
      <c r="S21" s="796">
        <f t="shared" ca="1" si="21"/>
        <v>52812.323902799995</v>
      </c>
      <c r="T21" s="796">
        <f t="shared" ca="1" si="21"/>
        <v>53868.570380855999</v>
      </c>
      <c r="U21" s="796">
        <f t="shared" ca="1" si="21"/>
        <v>0</v>
      </c>
      <c r="V21" s="796">
        <f t="shared" ca="1" si="21"/>
        <v>0</v>
      </c>
      <c r="W21" s="796">
        <f t="shared" ca="1" si="21"/>
        <v>0</v>
      </c>
      <c r="X21" s="796">
        <f t="shared" ca="1" si="19"/>
        <v>0</v>
      </c>
      <c r="Y21" s="796">
        <f t="shared" ca="1" si="19"/>
        <v>0</v>
      </c>
      <c r="Z21" s="796">
        <f t="shared" ca="1" si="19"/>
        <v>0</v>
      </c>
      <c r="AA21" s="796">
        <f t="shared" ca="1" si="19"/>
        <v>0</v>
      </c>
      <c r="AB21" s="796">
        <f t="shared" ca="1" si="19"/>
        <v>0</v>
      </c>
      <c r="AC21" s="796">
        <f t="shared" ca="1" si="19"/>
        <v>0</v>
      </c>
      <c r="AD21" s="796">
        <f t="shared" ca="1" si="19"/>
        <v>0</v>
      </c>
      <c r="AE21" s="796">
        <f t="shared" ca="1" si="19"/>
        <v>0</v>
      </c>
      <c r="AF21" s="796">
        <f t="shared" ca="1" si="19"/>
        <v>0</v>
      </c>
      <c r="AG21" s="796">
        <f t="shared" ca="1" si="19"/>
        <v>0</v>
      </c>
    </row>
    <row r="22" spans="1:33" x14ac:dyDescent="0.2">
      <c r="A22" s="11">
        <f>ROW()</f>
        <v>22</v>
      </c>
      <c r="C22" s="38" t="str">
        <f>'CF(M)'!C23</f>
        <v>제세공과금</v>
      </c>
      <c r="E22" s="34" t="str">
        <f t="shared" si="20"/>
        <v>'CF(M)'!</v>
      </c>
      <c r="F22" s="34">
        <f t="shared" si="20"/>
        <v>6</v>
      </c>
      <c r="G22" s="34" t="str">
        <f t="shared" si="16"/>
        <v>'CF(M)'!6:6</v>
      </c>
      <c r="H22" s="106" t="str">
        <f t="shared" si="23"/>
        <v>'CF(M)'!</v>
      </c>
      <c r="I22" s="34">
        <f>'CF(M)'!A23</f>
        <v>23</v>
      </c>
      <c r="J22" s="34" t="str">
        <f t="shared" si="17"/>
        <v>'CF(M)'!23:23</v>
      </c>
      <c r="K22" s="12"/>
      <c r="L22" s="793">
        <f t="shared" ca="1" si="11"/>
        <v>2674685.6073506665</v>
      </c>
      <c r="M22" s="796">
        <f t="shared" ca="1" si="21"/>
        <v>0</v>
      </c>
      <c r="N22" s="796">
        <f t="shared" ca="1" si="21"/>
        <v>0</v>
      </c>
      <c r="O22" s="796">
        <f t="shared" ca="1" si="21"/>
        <v>691919.36599203839</v>
      </c>
      <c r="P22" s="796">
        <f t="shared" ca="1" si="21"/>
        <v>0</v>
      </c>
      <c r="Q22" s="796">
        <f t="shared" ca="1" si="21"/>
        <v>747006.41756767686</v>
      </c>
      <c r="R22" s="796">
        <f t="shared" ca="1" si="21"/>
        <v>0</v>
      </c>
      <c r="S22" s="796">
        <f t="shared" ca="1" si="21"/>
        <v>803706.00191813137</v>
      </c>
      <c r="T22" s="796">
        <f t="shared" ca="1" si="21"/>
        <v>432053.82187281974</v>
      </c>
      <c r="U22" s="796">
        <f t="shared" ca="1" si="21"/>
        <v>0</v>
      </c>
      <c r="V22" s="796">
        <f t="shared" ca="1" si="21"/>
        <v>0</v>
      </c>
      <c r="W22" s="796">
        <f t="shared" ca="1" si="21"/>
        <v>0</v>
      </c>
      <c r="X22" s="796">
        <f t="shared" ca="1" si="19"/>
        <v>0</v>
      </c>
      <c r="Y22" s="796">
        <f t="shared" ca="1" si="19"/>
        <v>0</v>
      </c>
      <c r="Z22" s="796">
        <f t="shared" ca="1" si="19"/>
        <v>0</v>
      </c>
      <c r="AA22" s="796">
        <f t="shared" ca="1" si="19"/>
        <v>0</v>
      </c>
      <c r="AB22" s="796">
        <f t="shared" ca="1" si="19"/>
        <v>0</v>
      </c>
      <c r="AC22" s="796">
        <f t="shared" ca="1" si="19"/>
        <v>0</v>
      </c>
      <c r="AD22" s="796">
        <f t="shared" ca="1" si="19"/>
        <v>0</v>
      </c>
      <c r="AE22" s="796">
        <f t="shared" ca="1" si="19"/>
        <v>0</v>
      </c>
      <c r="AF22" s="796">
        <f t="shared" ca="1" si="19"/>
        <v>0</v>
      </c>
      <c r="AG22" s="796">
        <f t="shared" ca="1" si="19"/>
        <v>0</v>
      </c>
    </row>
    <row r="23" spans="1:33" x14ac:dyDescent="0.2">
      <c r="A23" s="11">
        <f>ROW()</f>
        <v>23</v>
      </c>
      <c r="C23" s="38" t="str">
        <f>'CF(M)'!C24</f>
        <v>간주부가세</v>
      </c>
      <c r="E23" s="34" t="str">
        <f t="shared" si="20"/>
        <v>'CF(M)'!</v>
      </c>
      <c r="F23" s="34">
        <f t="shared" si="20"/>
        <v>6</v>
      </c>
      <c r="G23" s="34" t="str">
        <f t="shared" si="16"/>
        <v>'CF(M)'!6:6</v>
      </c>
      <c r="H23" s="106" t="str">
        <f t="shared" si="23"/>
        <v>'CF(M)'!</v>
      </c>
      <c r="I23" s="34">
        <f>'CF(M)'!A24</f>
        <v>24</v>
      </c>
      <c r="J23" s="34" t="str">
        <f t="shared" si="17"/>
        <v>'CF(M)'!24:24</v>
      </c>
      <c r="K23" s="12"/>
      <c r="L23" s="793">
        <f t="shared" ca="1" si="11"/>
        <v>18775.213070076654</v>
      </c>
      <c r="M23" s="796">
        <f t="shared" ca="1" si="21"/>
        <v>0</v>
      </c>
      <c r="N23" s="796">
        <f t="shared" ca="1" si="21"/>
        <v>2585.1466484489883</v>
      </c>
      <c r="O23" s="796">
        <f t="shared" ca="1" si="21"/>
        <v>2585.1466484489883</v>
      </c>
      <c r="P23" s="796">
        <f t="shared" ca="1" si="21"/>
        <v>2585.1466484489883</v>
      </c>
      <c r="Q23" s="796">
        <f t="shared" ca="1" si="21"/>
        <v>2585.1466484489883</v>
      </c>
      <c r="R23" s="796">
        <f t="shared" ca="1" si="21"/>
        <v>2784.9073928412636</v>
      </c>
      <c r="S23" s="796">
        <f t="shared" ca="1" si="21"/>
        <v>2824.8595417197184</v>
      </c>
      <c r="T23" s="796">
        <f t="shared" ca="1" si="21"/>
        <v>2824.8595417197184</v>
      </c>
      <c r="U23" s="796">
        <f t="shared" ca="1" si="21"/>
        <v>0</v>
      </c>
      <c r="V23" s="796">
        <f t="shared" ca="1" si="21"/>
        <v>0</v>
      </c>
      <c r="W23" s="796">
        <f t="shared" ca="1" si="21"/>
        <v>0</v>
      </c>
      <c r="X23" s="796">
        <f t="shared" ca="1" si="19"/>
        <v>0</v>
      </c>
      <c r="Y23" s="796">
        <f t="shared" ca="1" si="19"/>
        <v>0</v>
      </c>
      <c r="Z23" s="796">
        <f t="shared" ca="1" si="19"/>
        <v>0</v>
      </c>
      <c r="AA23" s="796">
        <f t="shared" ca="1" si="19"/>
        <v>0</v>
      </c>
      <c r="AB23" s="796">
        <f t="shared" ca="1" si="19"/>
        <v>0</v>
      </c>
      <c r="AC23" s="796">
        <f t="shared" ca="1" si="19"/>
        <v>0</v>
      </c>
      <c r="AD23" s="796">
        <f t="shared" ca="1" si="19"/>
        <v>0</v>
      </c>
      <c r="AE23" s="796">
        <f t="shared" ca="1" si="19"/>
        <v>0</v>
      </c>
      <c r="AF23" s="796">
        <f t="shared" ca="1" si="19"/>
        <v>0</v>
      </c>
      <c r="AG23" s="796">
        <f t="shared" ca="1" si="19"/>
        <v>0</v>
      </c>
    </row>
    <row r="24" spans="1:33" x14ac:dyDescent="0.2">
      <c r="A24" s="11">
        <f>ROW()</f>
        <v>24</v>
      </c>
      <c r="C24" s="38" t="str">
        <f>'CF(M)'!C25</f>
        <v>중개수수료</v>
      </c>
      <c r="E24" s="34" t="str">
        <f t="shared" si="20"/>
        <v>'CF(M)'!</v>
      </c>
      <c r="F24" s="34">
        <f t="shared" si="20"/>
        <v>6</v>
      </c>
      <c r="G24" s="34" t="str">
        <f t="shared" si="16"/>
        <v>'CF(M)'!6:6</v>
      </c>
      <c r="H24" s="106" t="str">
        <f t="shared" si="23"/>
        <v>'CF(M)'!</v>
      </c>
      <c r="I24" s="34">
        <f>'CF(M)'!A25</f>
        <v>25</v>
      </c>
      <c r="J24" s="34" t="str">
        <f t="shared" si="17"/>
        <v>'CF(M)'!25:25</v>
      </c>
      <c r="K24" s="12"/>
      <c r="L24" s="793">
        <f t="shared" ca="1" si="11"/>
        <v>451013.4</v>
      </c>
      <c r="M24" s="796">
        <f t="shared" ca="1" si="21"/>
        <v>0</v>
      </c>
      <c r="N24" s="796">
        <f t="shared" ca="1" si="21"/>
        <v>0</v>
      </c>
      <c r="O24" s="796">
        <f t="shared" ca="1" si="21"/>
        <v>0</v>
      </c>
      <c r="P24" s="796">
        <f t="shared" ca="1" si="21"/>
        <v>0</v>
      </c>
      <c r="Q24" s="796">
        <f t="shared" ca="1" si="21"/>
        <v>0</v>
      </c>
      <c r="R24" s="796">
        <f t="shared" ca="1" si="21"/>
        <v>451013.4</v>
      </c>
      <c r="S24" s="796">
        <f t="shared" ca="1" si="21"/>
        <v>0</v>
      </c>
      <c r="T24" s="796">
        <f t="shared" ca="1" si="21"/>
        <v>0</v>
      </c>
      <c r="U24" s="796">
        <f t="shared" ca="1" si="21"/>
        <v>0</v>
      </c>
      <c r="V24" s="796">
        <f t="shared" ca="1" si="21"/>
        <v>0</v>
      </c>
      <c r="W24" s="796">
        <f t="shared" ca="1" si="21"/>
        <v>0</v>
      </c>
      <c r="X24" s="796">
        <f t="shared" ca="1" si="19"/>
        <v>0</v>
      </c>
      <c r="Y24" s="796">
        <f t="shared" ca="1" si="19"/>
        <v>0</v>
      </c>
      <c r="Z24" s="796">
        <f t="shared" ca="1" si="19"/>
        <v>0</v>
      </c>
      <c r="AA24" s="796">
        <f t="shared" ca="1" si="19"/>
        <v>0</v>
      </c>
      <c r="AB24" s="796">
        <f t="shared" ca="1" si="19"/>
        <v>0</v>
      </c>
      <c r="AC24" s="796">
        <f t="shared" ca="1" si="19"/>
        <v>0</v>
      </c>
      <c r="AD24" s="796">
        <f t="shared" ca="1" si="19"/>
        <v>0</v>
      </c>
      <c r="AE24" s="796">
        <f t="shared" ca="1" si="19"/>
        <v>0</v>
      </c>
      <c r="AF24" s="796">
        <f t="shared" ca="1" si="19"/>
        <v>0</v>
      </c>
      <c r="AG24" s="796">
        <f t="shared" ca="1" si="19"/>
        <v>0</v>
      </c>
    </row>
    <row r="25" spans="1:33" x14ac:dyDescent="0.2">
      <c r="A25" s="11">
        <f>ROW()</f>
        <v>25</v>
      </c>
      <c r="C25" s="38" t="str">
        <f>'CF(M)'!C26</f>
        <v>부가세불공제분(영업)</v>
      </c>
      <c r="E25" s="34" t="str">
        <f t="shared" si="20"/>
        <v>'CF(M)'!</v>
      </c>
      <c r="F25" s="34">
        <f t="shared" si="20"/>
        <v>6</v>
      </c>
      <c r="G25" s="34" t="str">
        <f>E25&amp;F25&amp;":"&amp;F25</f>
        <v>'CF(M)'!6:6</v>
      </c>
      <c r="H25" s="106" t="str">
        <f>E25</f>
        <v>'CF(M)'!</v>
      </c>
      <c r="I25" s="34">
        <f>'CF(M)'!A26</f>
        <v>26</v>
      </c>
      <c r="J25" s="34" t="str">
        <f>H25&amp;I25&amp;":"&amp;I25</f>
        <v>'CF(M)'!26:26</v>
      </c>
      <c r="K25" s="12"/>
      <c r="L25" s="793">
        <f t="shared" ca="1" si="11"/>
        <v>0</v>
      </c>
      <c r="M25" s="796">
        <f t="shared" ca="1" si="21"/>
        <v>0</v>
      </c>
      <c r="N25" s="796">
        <f t="shared" ca="1" si="21"/>
        <v>0</v>
      </c>
      <c r="O25" s="796">
        <f t="shared" ca="1" si="21"/>
        <v>0</v>
      </c>
      <c r="P25" s="796">
        <f t="shared" ca="1" si="21"/>
        <v>0</v>
      </c>
      <c r="Q25" s="796">
        <f t="shared" ca="1" si="21"/>
        <v>0</v>
      </c>
      <c r="R25" s="796">
        <f t="shared" ca="1" si="21"/>
        <v>0</v>
      </c>
      <c r="S25" s="796">
        <f t="shared" ca="1" si="21"/>
        <v>0</v>
      </c>
      <c r="T25" s="796">
        <f t="shared" ca="1" si="21"/>
        <v>0</v>
      </c>
      <c r="U25" s="796">
        <f t="shared" ca="1" si="21"/>
        <v>0</v>
      </c>
      <c r="V25" s="796">
        <f t="shared" ca="1" si="21"/>
        <v>0</v>
      </c>
      <c r="W25" s="796">
        <f t="shared" ca="1" si="21"/>
        <v>0</v>
      </c>
      <c r="X25" s="796">
        <f t="shared" ca="1" si="19"/>
        <v>0</v>
      </c>
      <c r="Y25" s="796">
        <f t="shared" ca="1" si="19"/>
        <v>0</v>
      </c>
      <c r="Z25" s="796">
        <f t="shared" ca="1" si="19"/>
        <v>0</v>
      </c>
      <c r="AA25" s="796">
        <f t="shared" ca="1" si="19"/>
        <v>0</v>
      </c>
      <c r="AB25" s="796">
        <f t="shared" ca="1" si="19"/>
        <v>0</v>
      </c>
      <c r="AC25" s="796">
        <f t="shared" ca="1" si="19"/>
        <v>0</v>
      </c>
      <c r="AD25" s="796">
        <f t="shared" ca="1" si="19"/>
        <v>0</v>
      </c>
      <c r="AE25" s="796">
        <f t="shared" ca="1" si="19"/>
        <v>0</v>
      </c>
      <c r="AF25" s="796">
        <f t="shared" ca="1" si="19"/>
        <v>0</v>
      </c>
      <c r="AG25" s="796">
        <f t="shared" ca="1" si="19"/>
        <v>0</v>
      </c>
    </row>
    <row r="26" spans="1:33" x14ac:dyDescent="0.2">
      <c r="A26" s="11">
        <f>ROW()</f>
        <v>26</v>
      </c>
      <c r="C26" s="346" t="s">
        <v>161</v>
      </c>
      <c r="D26" s="347"/>
      <c r="E26" s="347"/>
      <c r="F26" s="347"/>
      <c r="G26" s="347" t="str">
        <f t="shared" si="16"/>
        <v>:</v>
      </c>
      <c r="H26" s="347"/>
      <c r="I26" s="347"/>
      <c r="J26" s="347" t="str">
        <f t="shared" si="17"/>
        <v>:</v>
      </c>
      <c r="K26" s="348"/>
      <c r="L26" s="795">
        <f t="shared" ca="1" si="11"/>
        <v>17097398.358880423</v>
      </c>
      <c r="M26" s="795">
        <f t="shared" ref="M26:AG26" ca="1" si="24">M12-M16</f>
        <v>0</v>
      </c>
      <c r="N26" s="795">
        <f t="shared" ca="1" si="24"/>
        <v>2798775.7194400076</v>
      </c>
      <c r="O26" s="795">
        <f t="shared" ca="1" si="24"/>
        <v>2141719.400153792</v>
      </c>
      <c r="P26" s="795">
        <f t="shared" ca="1" si="24"/>
        <v>2803802.9367617765</v>
      </c>
      <c r="Q26" s="795">
        <f t="shared" ca="1" si="24"/>
        <v>2092356.8268340391</v>
      </c>
      <c r="R26" s="795">
        <f t="shared" ca="1" si="24"/>
        <v>2511533.7946372926</v>
      </c>
      <c r="S26" s="795">
        <f t="shared" ca="1" si="24"/>
        <v>2195072.7543630209</v>
      </c>
      <c r="T26" s="795">
        <f t="shared" ca="1" si="24"/>
        <v>2554136.9266904937</v>
      </c>
      <c r="U26" s="795">
        <f t="shared" ca="1" si="24"/>
        <v>0</v>
      </c>
      <c r="V26" s="795">
        <f t="shared" ca="1" si="24"/>
        <v>0</v>
      </c>
      <c r="W26" s="795">
        <f t="shared" ca="1" si="24"/>
        <v>0</v>
      </c>
      <c r="X26" s="795">
        <f t="shared" ca="1" si="24"/>
        <v>0</v>
      </c>
      <c r="Y26" s="795">
        <f t="shared" ca="1" si="24"/>
        <v>0</v>
      </c>
      <c r="Z26" s="795">
        <f t="shared" ca="1" si="24"/>
        <v>0</v>
      </c>
      <c r="AA26" s="795">
        <f t="shared" ca="1" si="24"/>
        <v>0</v>
      </c>
      <c r="AB26" s="795">
        <f t="shared" ca="1" si="24"/>
        <v>0</v>
      </c>
      <c r="AC26" s="795">
        <f t="shared" ca="1" si="24"/>
        <v>0</v>
      </c>
      <c r="AD26" s="795">
        <f t="shared" ca="1" si="24"/>
        <v>0</v>
      </c>
      <c r="AE26" s="795">
        <f t="shared" ca="1" si="24"/>
        <v>0</v>
      </c>
      <c r="AF26" s="795">
        <f t="shared" ca="1" si="24"/>
        <v>0</v>
      </c>
      <c r="AG26" s="795">
        <f t="shared" ca="1" si="24"/>
        <v>0</v>
      </c>
    </row>
    <row r="27" spans="1:33" x14ac:dyDescent="0.2">
      <c r="A27" s="11">
        <f>ROW()</f>
        <v>27</v>
      </c>
      <c r="C27" s="346" t="s">
        <v>162</v>
      </c>
      <c r="D27" s="347"/>
      <c r="E27" s="347"/>
      <c r="F27" s="347"/>
      <c r="G27" s="347" t="str">
        <f t="shared" si="16"/>
        <v>:</v>
      </c>
      <c r="H27" s="347"/>
      <c r="I27" s="347"/>
      <c r="J27" s="347" t="str">
        <f t="shared" si="17"/>
        <v>:</v>
      </c>
      <c r="K27" s="348"/>
      <c r="L27" s="795">
        <f t="shared" ca="1" si="11"/>
        <v>-12877340.312893476</v>
      </c>
      <c r="M27" s="795">
        <f ca="1">SUM(M28:M34)</f>
        <v>-100000</v>
      </c>
      <c r="N27" s="795">
        <f t="shared" ref="N27:AG27" ca="1" si="25">SUM(N28:N34)</f>
        <v>-1841032.2090593295</v>
      </c>
      <c r="O27" s="795">
        <f t="shared" ca="1" si="25"/>
        <v>-1822718.0173056915</v>
      </c>
      <c r="P27" s="795">
        <f t="shared" ca="1" si="25"/>
        <v>-1822718.0173056915</v>
      </c>
      <c r="Q27" s="795">
        <f t="shared" ca="1" si="25"/>
        <v>-1822718.0173056915</v>
      </c>
      <c r="R27" s="795">
        <f t="shared" ca="1" si="25"/>
        <v>-1822718.0173056915</v>
      </c>
      <c r="S27" s="795">
        <f t="shared" ca="1" si="25"/>
        <v>-1822718.0173056915</v>
      </c>
      <c r="T27" s="795">
        <f t="shared" ca="1" si="25"/>
        <v>-1822718.0173056915</v>
      </c>
      <c r="U27" s="795">
        <f t="shared" ca="1" si="25"/>
        <v>0</v>
      </c>
      <c r="V27" s="795">
        <f t="shared" ca="1" si="25"/>
        <v>0</v>
      </c>
      <c r="W27" s="795">
        <f t="shared" ca="1" si="25"/>
        <v>0</v>
      </c>
      <c r="X27" s="795">
        <f t="shared" ca="1" si="25"/>
        <v>0</v>
      </c>
      <c r="Y27" s="795">
        <f t="shared" ca="1" si="25"/>
        <v>0</v>
      </c>
      <c r="Z27" s="795">
        <f t="shared" ca="1" si="25"/>
        <v>0</v>
      </c>
      <c r="AA27" s="795">
        <f t="shared" ca="1" si="25"/>
        <v>0</v>
      </c>
      <c r="AB27" s="795">
        <f t="shared" ca="1" si="25"/>
        <v>0</v>
      </c>
      <c r="AC27" s="795">
        <f t="shared" ca="1" si="25"/>
        <v>0</v>
      </c>
      <c r="AD27" s="795">
        <f t="shared" ca="1" si="25"/>
        <v>0</v>
      </c>
      <c r="AE27" s="795">
        <f t="shared" ca="1" si="25"/>
        <v>0</v>
      </c>
      <c r="AF27" s="795">
        <f t="shared" ca="1" si="25"/>
        <v>0</v>
      </c>
      <c r="AG27" s="795">
        <f t="shared" ca="1" si="25"/>
        <v>0</v>
      </c>
    </row>
    <row r="28" spans="1:33" x14ac:dyDescent="0.2">
      <c r="A28" s="11">
        <f>ROW()</f>
        <v>28</v>
      </c>
      <c r="C28" s="38" t="str">
        <f>'CF(M)'!C29</f>
        <v>이자수익</v>
      </c>
      <c r="E28" s="34" t="str">
        <f t="shared" si="20"/>
        <v>'CF(M)'!</v>
      </c>
      <c r="F28" s="34">
        <f t="shared" si="20"/>
        <v>6</v>
      </c>
      <c r="G28" s="34" t="str">
        <f t="shared" si="16"/>
        <v>'CF(M)'!6:6</v>
      </c>
      <c r="H28" s="106" t="str">
        <f t="shared" ref="H28:H34" si="26">E28</f>
        <v>'CF(M)'!</v>
      </c>
      <c r="I28" s="34">
        <f>'CF(M)'!A29</f>
        <v>29</v>
      </c>
      <c r="J28" s="34" t="str">
        <f t="shared" si="17"/>
        <v>'CF(M)'!29:29</v>
      </c>
      <c r="K28" s="12"/>
      <c r="L28" s="793">
        <f t="shared" ca="1" si="11"/>
        <v>0</v>
      </c>
      <c r="M28" s="796">
        <f t="shared" ref="M28:AB50" ca="1" si="27">SUMIF(INDIRECT($G28),M$6,INDIRECT($J28))</f>
        <v>0</v>
      </c>
      <c r="N28" s="796">
        <f t="shared" ca="1" si="27"/>
        <v>0</v>
      </c>
      <c r="O28" s="796">
        <f t="shared" ca="1" si="27"/>
        <v>0</v>
      </c>
      <c r="P28" s="796">
        <f t="shared" ca="1" si="27"/>
        <v>0</v>
      </c>
      <c r="Q28" s="796">
        <f t="shared" ca="1" si="27"/>
        <v>0</v>
      </c>
      <c r="R28" s="796">
        <f t="shared" ca="1" si="27"/>
        <v>0</v>
      </c>
      <c r="S28" s="796">
        <f t="shared" ca="1" si="27"/>
        <v>0</v>
      </c>
      <c r="T28" s="796">
        <f t="shared" ca="1" si="27"/>
        <v>0</v>
      </c>
      <c r="U28" s="796">
        <f t="shared" ca="1" si="27"/>
        <v>0</v>
      </c>
      <c r="V28" s="796">
        <f t="shared" ca="1" si="27"/>
        <v>0</v>
      </c>
      <c r="W28" s="796">
        <f t="shared" ca="1" si="27"/>
        <v>0</v>
      </c>
      <c r="X28" s="796">
        <f t="shared" ca="1" si="27"/>
        <v>0</v>
      </c>
      <c r="Y28" s="796">
        <f t="shared" ca="1" si="27"/>
        <v>0</v>
      </c>
      <c r="Z28" s="796">
        <f t="shared" ca="1" si="27"/>
        <v>0</v>
      </c>
      <c r="AA28" s="796">
        <f t="shared" ca="1" si="27"/>
        <v>0</v>
      </c>
      <c r="AB28" s="796">
        <f t="shared" ca="1" si="27"/>
        <v>0</v>
      </c>
      <c r="AC28" s="796">
        <f t="shared" ref="X28:AG46" ca="1" si="28">SUMIF(INDIRECT($G28),AC$6,INDIRECT($J28))</f>
        <v>0</v>
      </c>
      <c r="AD28" s="796">
        <f t="shared" ca="1" si="28"/>
        <v>0</v>
      </c>
      <c r="AE28" s="796">
        <f t="shared" ca="1" si="28"/>
        <v>0</v>
      </c>
      <c r="AF28" s="796">
        <f t="shared" ca="1" si="28"/>
        <v>0</v>
      </c>
      <c r="AG28" s="796">
        <f t="shared" ca="1" si="28"/>
        <v>0</v>
      </c>
    </row>
    <row r="29" spans="1:33" x14ac:dyDescent="0.2">
      <c r="A29" s="11">
        <f>ROW()</f>
        <v>29</v>
      </c>
      <c r="C29" s="38" t="str">
        <f>'CF(M)'!C30</f>
        <v>이자비용(선순위)</v>
      </c>
      <c r="E29" s="34" t="str">
        <f t="shared" si="20"/>
        <v>'CF(M)'!</v>
      </c>
      <c r="F29" s="34">
        <f t="shared" si="20"/>
        <v>6</v>
      </c>
      <c r="G29" s="34" t="str">
        <f t="shared" si="16"/>
        <v>'CF(M)'!6:6</v>
      </c>
      <c r="H29" s="106" t="str">
        <f t="shared" si="26"/>
        <v>'CF(M)'!</v>
      </c>
      <c r="I29" s="34">
        <f>'CF(M)'!A30</f>
        <v>30</v>
      </c>
      <c r="J29" s="34" t="str">
        <f t="shared" si="17"/>
        <v>'CF(M)'!30:30</v>
      </c>
      <c r="K29" s="12"/>
      <c r="L29" s="793">
        <f t="shared" ca="1" si="11"/>
        <v>-9729026.1211398412</v>
      </c>
      <c r="M29" s="796">
        <f t="shared" ca="1" si="27"/>
        <v>0</v>
      </c>
      <c r="N29" s="796">
        <f t="shared" ca="1" si="27"/>
        <v>-1389860.8744485485</v>
      </c>
      <c r="O29" s="796">
        <f t="shared" ca="1" si="27"/>
        <v>-1389860.8744485485</v>
      </c>
      <c r="P29" s="796">
        <f t="shared" ca="1" si="27"/>
        <v>-1389860.8744485485</v>
      </c>
      <c r="Q29" s="796">
        <f t="shared" ca="1" si="27"/>
        <v>-1389860.8744485485</v>
      </c>
      <c r="R29" s="796">
        <f t="shared" ca="1" si="27"/>
        <v>-1389860.8744485485</v>
      </c>
      <c r="S29" s="796">
        <f t="shared" ca="1" si="27"/>
        <v>-1389860.8744485485</v>
      </c>
      <c r="T29" s="796">
        <f t="shared" ca="1" si="27"/>
        <v>-1389860.8744485485</v>
      </c>
      <c r="U29" s="796">
        <f t="shared" ca="1" si="27"/>
        <v>0</v>
      </c>
      <c r="V29" s="796">
        <f t="shared" ca="1" si="27"/>
        <v>0</v>
      </c>
      <c r="W29" s="796">
        <f t="shared" ca="1" si="27"/>
        <v>0</v>
      </c>
      <c r="X29" s="796">
        <f t="shared" ca="1" si="28"/>
        <v>0</v>
      </c>
      <c r="Y29" s="796">
        <f t="shared" ca="1" si="28"/>
        <v>0</v>
      </c>
      <c r="Z29" s="796">
        <f t="shared" ca="1" si="28"/>
        <v>0</v>
      </c>
      <c r="AA29" s="796">
        <f t="shared" ca="1" si="28"/>
        <v>0</v>
      </c>
      <c r="AB29" s="796">
        <f t="shared" ca="1" si="28"/>
        <v>0</v>
      </c>
      <c r="AC29" s="796">
        <f t="shared" ca="1" si="28"/>
        <v>0</v>
      </c>
      <c r="AD29" s="796">
        <f t="shared" ca="1" si="28"/>
        <v>0</v>
      </c>
      <c r="AE29" s="796">
        <f t="shared" ca="1" si="28"/>
        <v>0</v>
      </c>
      <c r="AF29" s="796">
        <f t="shared" ca="1" si="28"/>
        <v>0</v>
      </c>
      <c r="AG29" s="796">
        <f t="shared" ca="1" si="28"/>
        <v>0</v>
      </c>
    </row>
    <row r="30" spans="1:33" x14ac:dyDescent="0.2">
      <c r="A30" s="11">
        <f>ROW()</f>
        <v>30</v>
      </c>
      <c r="C30" s="38" t="str">
        <f>'CF(M)'!C31</f>
        <v>이자비용(후순위)</v>
      </c>
      <c r="E30" s="34" t="str">
        <f t="shared" si="20"/>
        <v>'CF(M)'!</v>
      </c>
      <c r="F30" s="34">
        <f t="shared" si="20"/>
        <v>6</v>
      </c>
      <c r="G30" s="34" t="str">
        <f>E30&amp;F30&amp;":"&amp;F30</f>
        <v>'CF(M)'!6:6</v>
      </c>
      <c r="H30" s="106" t="str">
        <f t="shared" si="26"/>
        <v>'CF(M)'!</v>
      </c>
      <c r="I30" s="34">
        <f>'CF(M)'!A31</f>
        <v>31</v>
      </c>
      <c r="J30" s="34" t="str">
        <f>H30&amp;I30&amp;":"&amp;I30</f>
        <v>'CF(M)'!31:31</v>
      </c>
      <c r="K30" s="12"/>
      <c r="L30" s="793">
        <f t="shared" ca="1" si="11"/>
        <v>-2730000</v>
      </c>
      <c r="M30" s="796">
        <f t="shared" ca="1" si="27"/>
        <v>0</v>
      </c>
      <c r="N30" s="796">
        <f t="shared" ca="1" si="27"/>
        <v>-390000</v>
      </c>
      <c r="O30" s="796">
        <f t="shared" ca="1" si="27"/>
        <v>-390000</v>
      </c>
      <c r="P30" s="796">
        <f t="shared" ca="1" si="27"/>
        <v>-390000</v>
      </c>
      <c r="Q30" s="796">
        <f t="shared" ca="1" si="27"/>
        <v>-390000</v>
      </c>
      <c r="R30" s="796">
        <f t="shared" ca="1" si="27"/>
        <v>-390000</v>
      </c>
      <c r="S30" s="796">
        <f t="shared" ca="1" si="27"/>
        <v>-390000</v>
      </c>
      <c r="T30" s="796">
        <f t="shared" ca="1" si="27"/>
        <v>-390000</v>
      </c>
      <c r="U30" s="796">
        <f t="shared" ca="1" si="27"/>
        <v>0</v>
      </c>
      <c r="V30" s="796">
        <f t="shared" ca="1" si="27"/>
        <v>0</v>
      </c>
      <c r="W30" s="796">
        <f t="shared" ca="1" si="27"/>
        <v>0</v>
      </c>
      <c r="X30" s="796">
        <f t="shared" ca="1" si="28"/>
        <v>0</v>
      </c>
      <c r="Y30" s="796">
        <f t="shared" ca="1" si="28"/>
        <v>0</v>
      </c>
      <c r="Z30" s="796">
        <f t="shared" ca="1" si="28"/>
        <v>0</v>
      </c>
      <c r="AA30" s="796">
        <f t="shared" ca="1" si="28"/>
        <v>0</v>
      </c>
      <c r="AB30" s="796">
        <f t="shared" ca="1" si="28"/>
        <v>0</v>
      </c>
      <c r="AC30" s="796">
        <f t="shared" ca="1" si="28"/>
        <v>0</v>
      </c>
      <c r="AD30" s="796">
        <f t="shared" ca="1" si="28"/>
        <v>0</v>
      </c>
      <c r="AE30" s="796">
        <f t="shared" ca="1" si="28"/>
        <v>0</v>
      </c>
      <c r="AF30" s="796">
        <f t="shared" ca="1" si="28"/>
        <v>0</v>
      </c>
      <c r="AG30" s="796">
        <f t="shared" ca="1" si="28"/>
        <v>0</v>
      </c>
    </row>
    <row r="31" spans="1:33" x14ac:dyDescent="0.2">
      <c r="A31" s="11">
        <f>ROW()</f>
        <v>31</v>
      </c>
      <c r="C31" s="38" t="str">
        <f>'CF(M)'!C32</f>
        <v>이자비용(부가세)</v>
      </c>
      <c r="E31" s="34" t="str">
        <f t="shared" si="20"/>
        <v>'CF(M)'!</v>
      </c>
      <c r="F31" s="34">
        <f t="shared" si="20"/>
        <v>6</v>
      </c>
      <c r="G31" s="34" t="str">
        <f t="shared" si="16"/>
        <v>'CF(M)'!6:6</v>
      </c>
      <c r="H31" s="106" t="str">
        <f t="shared" si="26"/>
        <v>'CF(M)'!</v>
      </c>
      <c r="I31" s="34">
        <f>'CF(M)'!A32</f>
        <v>32</v>
      </c>
      <c r="J31" s="34" t="str">
        <f t="shared" si="17"/>
        <v>'CF(M)'!32:32</v>
      </c>
      <c r="K31" s="12"/>
      <c r="L31" s="793">
        <f t="shared" ca="1" si="11"/>
        <v>-18314.191753637995</v>
      </c>
      <c r="M31" s="796">
        <f t="shared" ca="1" si="27"/>
        <v>0</v>
      </c>
      <c r="N31" s="796">
        <f t="shared" ca="1" si="27"/>
        <v>-18314.191753637995</v>
      </c>
      <c r="O31" s="796">
        <f t="shared" ca="1" si="27"/>
        <v>0</v>
      </c>
      <c r="P31" s="796">
        <f t="shared" ca="1" si="27"/>
        <v>0</v>
      </c>
      <c r="Q31" s="796">
        <f t="shared" ca="1" si="27"/>
        <v>0</v>
      </c>
      <c r="R31" s="796">
        <f t="shared" ca="1" si="27"/>
        <v>0</v>
      </c>
      <c r="S31" s="796">
        <f t="shared" ca="1" si="27"/>
        <v>0</v>
      </c>
      <c r="T31" s="796">
        <f t="shared" ca="1" si="27"/>
        <v>0</v>
      </c>
      <c r="U31" s="796">
        <f t="shared" ca="1" si="27"/>
        <v>0</v>
      </c>
      <c r="V31" s="796">
        <f t="shared" ca="1" si="27"/>
        <v>0</v>
      </c>
      <c r="W31" s="796">
        <f t="shared" ca="1" si="27"/>
        <v>0</v>
      </c>
      <c r="X31" s="796">
        <f t="shared" ca="1" si="28"/>
        <v>0</v>
      </c>
      <c r="Y31" s="796">
        <f t="shared" ca="1" si="28"/>
        <v>0</v>
      </c>
      <c r="Z31" s="796">
        <f t="shared" ca="1" si="28"/>
        <v>0</v>
      </c>
      <c r="AA31" s="796">
        <f t="shared" ca="1" si="28"/>
        <v>0</v>
      </c>
      <c r="AB31" s="796">
        <f t="shared" ca="1" si="28"/>
        <v>0</v>
      </c>
      <c r="AC31" s="796">
        <f t="shared" ca="1" si="28"/>
        <v>0</v>
      </c>
      <c r="AD31" s="796">
        <f t="shared" ca="1" si="28"/>
        <v>0</v>
      </c>
      <c r="AE31" s="796">
        <f t="shared" ca="1" si="28"/>
        <v>0</v>
      </c>
      <c r="AF31" s="796">
        <f t="shared" ca="1" si="28"/>
        <v>0</v>
      </c>
      <c r="AG31" s="796">
        <f t="shared" ca="1" si="28"/>
        <v>0</v>
      </c>
    </row>
    <row r="32" spans="1:33" x14ac:dyDescent="0.2">
      <c r="A32" s="113">
        <f>ROW()</f>
        <v>32</v>
      </c>
      <c r="C32" s="38" t="str">
        <f>'CF(M)'!C33</f>
        <v>이자비용(단기)</v>
      </c>
      <c r="E32" s="34" t="str">
        <f t="shared" si="20"/>
        <v>'CF(M)'!</v>
      </c>
      <c r="F32" s="34">
        <f t="shared" si="20"/>
        <v>6</v>
      </c>
      <c r="G32" s="34" t="str">
        <f t="shared" ref="G32" si="29">E32&amp;F32&amp;":"&amp;F32</f>
        <v>'CF(M)'!6:6</v>
      </c>
      <c r="H32" s="106" t="str">
        <f t="shared" si="26"/>
        <v>'CF(M)'!</v>
      </c>
      <c r="I32" s="34">
        <f>'CF(M)'!A33</f>
        <v>33</v>
      </c>
      <c r="J32" s="34" t="str">
        <f t="shared" ref="J32" si="30">H32&amp;I32&amp;":"&amp;I32</f>
        <v>'CF(M)'!33:33</v>
      </c>
      <c r="K32" s="111"/>
      <c r="L32" s="793">
        <f t="shared" ca="1" si="11"/>
        <v>0</v>
      </c>
      <c r="M32" s="796">
        <f t="shared" ca="1" si="27"/>
        <v>0</v>
      </c>
      <c r="N32" s="796">
        <f t="shared" ca="1" si="27"/>
        <v>0</v>
      </c>
      <c r="O32" s="796">
        <f t="shared" ca="1" si="27"/>
        <v>0</v>
      </c>
      <c r="P32" s="796">
        <f t="shared" ca="1" si="27"/>
        <v>0</v>
      </c>
      <c r="Q32" s="796">
        <f t="shared" ca="1" si="27"/>
        <v>0</v>
      </c>
      <c r="R32" s="796">
        <f t="shared" ca="1" si="27"/>
        <v>0</v>
      </c>
      <c r="S32" s="796">
        <f t="shared" ca="1" si="27"/>
        <v>0</v>
      </c>
      <c r="T32" s="796">
        <f t="shared" ca="1" si="27"/>
        <v>0</v>
      </c>
      <c r="U32" s="796">
        <f t="shared" ca="1" si="27"/>
        <v>0</v>
      </c>
      <c r="V32" s="796">
        <f t="shared" ca="1" si="27"/>
        <v>0</v>
      </c>
      <c r="W32" s="796">
        <f t="shared" ca="1" si="27"/>
        <v>0</v>
      </c>
      <c r="X32" s="796">
        <f t="shared" ca="1" si="28"/>
        <v>0</v>
      </c>
      <c r="Y32" s="796">
        <f t="shared" ca="1" si="28"/>
        <v>0</v>
      </c>
      <c r="Z32" s="796">
        <f t="shared" ca="1" si="28"/>
        <v>0</v>
      </c>
      <c r="AA32" s="796">
        <f t="shared" ca="1" si="28"/>
        <v>0</v>
      </c>
      <c r="AB32" s="796">
        <f t="shared" ca="1" si="28"/>
        <v>0</v>
      </c>
      <c r="AC32" s="796">
        <f t="shared" ca="1" si="28"/>
        <v>0</v>
      </c>
      <c r="AD32" s="796">
        <f t="shared" ca="1" si="28"/>
        <v>0</v>
      </c>
      <c r="AE32" s="796">
        <f t="shared" ca="1" si="28"/>
        <v>0</v>
      </c>
      <c r="AF32" s="796">
        <f t="shared" ca="1" si="28"/>
        <v>0</v>
      </c>
      <c r="AG32" s="796">
        <f t="shared" ca="1" si="28"/>
        <v>0</v>
      </c>
    </row>
    <row r="33" spans="1:33" x14ac:dyDescent="0.2">
      <c r="A33" s="113"/>
      <c r="C33" s="38" t="str">
        <f>'CF(M)'!C34</f>
        <v>자본적지출</v>
      </c>
      <c r="E33" s="34" t="str">
        <f t="shared" si="20"/>
        <v>'CF(M)'!</v>
      </c>
      <c r="F33" s="34">
        <f t="shared" si="20"/>
        <v>6</v>
      </c>
      <c r="G33" s="34" t="str">
        <f>E33&amp;F33&amp;":"&amp;F33</f>
        <v>'CF(M)'!6:6</v>
      </c>
      <c r="H33" s="106" t="str">
        <f>E33</f>
        <v>'CF(M)'!</v>
      </c>
      <c r="I33" s="34">
        <f>'CF(M)'!A34</f>
        <v>34</v>
      </c>
      <c r="J33" s="34" t="str">
        <f>H33&amp;I33&amp;":"&amp;I33</f>
        <v>'CF(M)'!34:34</v>
      </c>
      <c r="K33" s="12"/>
      <c r="L33" s="793">
        <f t="shared" ca="1" si="11"/>
        <v>-299999.99999999994</v>
      </c>
      <c r="M33" s="796">
        <f t="shared" ref="M33:AG33" ca="1" si="31">SUMIF(INDIRECT($G33),M$6,INDIRECT($J33))</f>
        <v>0</v>
      </c>
      <c r="N33" s="796">
        <f t="shared" ca="1" si="31"/>
        <v>-42857.142857142855</v>
      </c>
      <c r="O33" s="796">
        <f t="shared" ca="1" si="31"/>
        <v>-42857.142857142855</v>
      </c>
      <c r="P33" s="796">
        <f t="shared" ca="1" si="31"/>
        <v>-42857.142857142855</v>
      </c>
      <c r="Q33" s="796">
        <f t="shared" ca="1" si="31"/>
        <v>-42857.142857142855</v>
      </c>
      <c r="R33" s="796">
        <f t="shared" ca="1" si="31"/>
        <v>-42857.142857142855</v>
      </c>
      <c r="S33" s="796">
        <f t="shared" ca="1" si="31"/>
        <v>-42857.142857142855</v>
      </c>
      <c r="T33" s="796">
        <f t="shared" ca="1" si="31"/>
        <v>-42857.142857142855</v>
      </c>
      <c r="U33" s="796">
        <f t="shared" ca="1" si="31"/>
        <v>0</v>
      </c>
      <c r="V33" s="796">
        <f t="shared" ca="1" si="31"/>
        <v>0</v>
      </c>
      <c r="W33" s="796">
        <f t="shared" ca="1" si="31"/>
        <v>0</v>
      </c>
      <c r="X33" s="796">
        <f t="shared" ca="1" si="31"/>
        <v>0</v>
      </c>
      <c r="Y33" s="796">
        <f t="shared" ca="1" si="31"/>
        <v>0</v>
      </c>
      <c r="Z33" s="796">
        <f t="shared" ca="1" si="31"/>
        <v>0</v>
      </c>
      <c r="AA33" s="796">
        <f t="shared" ca="1" si="31"/>
        <v>0</v>
      </c>
      <c r="AB33" s="796">
        <f t="shared" ca="1" si="31"/>
        <v>0</v>
      </c>
      <c r="AC33" s="796">
        <f t="shared" ca="1" si="31"/>
        <v>0</v>
      </c>
      <c r="AD33" s="796">
        <f t="shared" ca="1" si="31"/>
        <v>0</v>
      </c>
      <c r="AE33" s="796">
        <f t="shared" ca="1" si="31"/>
        <v>0</v>
      </c>
      <c r="AF33" s="796">
        <f t="shared" ca="1" si="31"/>
        <v>0</v>
      </c>
      <c r="AG33" s="796">
        <f t="shared" ca="1" si="31"/>
        <v>0</v>
      </c>
    </row>
    <row r="34" spans="1:33" x14ac:dyDescent="0.2">
      <c r="A34" s="113">
        <f>ROW()</f>
        <v>34</v>
      </c>
      <c r="C34" s="38" t="s">
        <v>779</v>
      </c>
      <c r="E34" s="34" t="str">
        <f t="shared" si="20"/>
        <v>'CF(M)'!</v>
      </c>
      <c r="F34" s="34">
        <f t="shared" si="20"/>
        <v>6</v>
      </c>
      <c r="G34" s="34" t="str">
        <f t="shared" ref="G34" si="32">E34&amp;F34&amp;":"&amp;F34</f>
        <v>'CF(M)'!6:6</v>
      </c>
      <c r="H34" s="106" t="str">
        <f t="shared" si="26"/>
        <v>'CF(M)'!</v>
      </c>
      <c r="I34" s="34">
        <f>'CF(M)'!A35</f>
        <v>35</v>
      </c>
      <c r="J34" s="34" t="str">
        <f t="shared" ref="J34" si="33">H34&amp;I34&amp;":"&amp;I34</f>
        <v>'CF(M)'!35:35</v>
      </c>
      <c r="K34" s="111"/>
      <c r="L34" s="793">
        <f t="shared" ca="1" si="11"/>
        <v>-100000</v>
      </c>
      <c r="M34" s="796">
        <f t="shared" ca="1" si="27"/>
        <v>-100000</v>
      </c>
      <c r="N34" s="796">
        <f t="shared" ca="1" si="27"/>
        <v>0</v>
      </c>
      <c r="O34" s="796">
        <f t="shared" ca="1" si="27"/>
        <v>0</v>
      </c>
      <c r="P34" s="796">
        <f t="shared" ca="1" si="27"/>
        <v>0</v>
      </c>
      <c r="Q34" s="796">
        <f t="shared" ca="1" si="27"/>
        <v>0</v>
      </c>
      <c r="R34" s="796">
        <f t="shared" ca="1" si="27"/>
        <v>0</v>
      </c>
      <c r="S34" s="796">
        <f t="shared" ca="1" si="27"/>
        <v>0</v>
      </c>
      <c r="T34" s="796">
        <f t="shared" ca="1" si="27"/>
        <v>0</v>
      </c>
      <c r="U34" s="796">
        <f t="shared" ca="1" si="27"/>
        <v>0</v>
      </c>
      <c r="V34" s="796">
        <f t="shared" ca="1" si="27"/>
        <v>0</v>
      </c>
      <c r="W34" s="796">
        <f t="shared" ca="1" si="27"/>
        <v>0</v>
      </c>
      <c r="X34" s="796">
        <f t="shared" ca="1" si="28"/>
        <v>0</v>
      </c>
      <c r="Y34" s="796">
        <f t="shared" ca="1" si="28"/>
        <v>0</v>
      </c>
      <c r="Z34" s="796">
        <f t="shared" ca="1" si="28"/>
        <v>0</v>
      </c>
      <c r="AA34" s="796">
        <f t="shared" ca="1" si="28"/>
        <v>0</v>
      </c>
      <c r="AB34" s="796">
        <f t="shared" ca="1" si="28"/>
        <v>0</v>
      </c>
      <c r="AC34" s="796">
        <f t="shared" ca="1" si="28"/>
        <v>0</v>
      </c>
      <c r="AD34" s="796">
        <f t="shared" ca="1" si="28"/>
        <v>0</v>
      </c>
      <c r="AE34" s="796">
        <f t="shared" ca="1" si="28"/>
        <v>0</v>
      </c>
      <c r="AF34" s="796">
        <f t="shared" ca="1" si="28"/>
        <v>0</v>
      </c>
      <c r="AG34" s="796">
        <f t="shared" ca="1" si="28"/>
        <v>0</v>
      </c>
    </row>
    <row r="35" spans="1:33" x14ac:dyDescent="0.2">
      <c r="A35" s="11">
        <f>ROW()</f>
        <v>35</v>
      </c>
      <c r="C35" s="346" t="str">
        <f>'CF(M)'!C36</f>
        <v>리츠운용비용</v>
      </c>
      <c r="D35" s="347"/>
      <c r="E35" s="347"/>
      <c r="F35" s="347"/>
      <c r="G35" s="347" t="str">
        <f t="shared" si="16"/>
        <v>:</v>
      </c>
      <c r="H35" s="347"/>
      <c r="I35" s="347"/>
      <c r="J35" s="347" t="str">
        <f t="shared" si="17"/>
        <v>:</v>
      </c>
      <c r="K35" s="348"/>
      <c r="L35" s="795">
        <f t="shared" ca="1" si="11"/>
        <v>1213252.5732602873</v>
      </c>
      <c r="M35" s="795">
        <f ca="1">SUM(M36:M41)</f>
        <v>0</v>
      </c>
      <c r="N35" s="795">
        <f t="shared" ref="N35:W35" ca="1" si="34">SUM(N36:N41)</f>
        <v>173321.79618004104</v>
      </c>
      <c r="O35" s="795">
        <f t="shared" ca="1" si="34"/>
        <v>173321.79618004104</v>
      </c>
      <c r="P35" s="795">
        <f t="shared" ca="1" si="34"/>
        <v>173321.79618004104</v>
      </c>
      <c r="Q35" s="795">
        <f t="shared" ca="1" si="34"/>
        <v>173321.79618004104</v>
      </c>
      <c r="R35" s="795">
        <f t="shared" ca="1" si="34"/>
        <v>173321.79618004104</v>
      </c>
      <c r="S35" s="795">
        <f t="shared" ca="1" si="34"/>
        <v>173321.79618004104</v>
      </c>
      <c r="T35" s="795">
        <f t="shared" ca="1" si="34"/>
        <v>173321.79618004104</v>
      </c>
      <c r="U35" s="795">
        <f t="shared" ca="1" si="34"/>
        <v>0</v>
      </c>
      <c r="V35" s="795">
        <f t="shared" ca="1" si="34"/>
        <v>0</v>
      </c>
      <c r="W35" s="795">
        <f t="shared" ca="1" si="34"/>
        <v>0</v>
      </c>
      <c r="X35" s="795">
        <f t="shared" ref="X35:AG35" ca="1" si="35">SUM(X36:X41)</f>
        <v>0</v>
      </c>
      <c r="Y35" s="795">
        <f t="shared" ca="1" si="35"/>
        <v>0</v>
      </c>
      <c r="Z35" s="795">
        <f t="shared" ca="1" si="35"/>
        <v>0</v>
      </c>
      <c r="AA35" s="795">
        <f t="shared" ca="1" si="35"/>
        <v>0</v>
      </c>
      <c r="AB35" s="795">
        <f t="shared" ca="1" si="35"/>
        <v>0</v>
      </c>
      <c r="AC35" s="795">
        <f t="shared" ca="1" si="35"/>
        <v>0</v>
      </c>
      <c r="AD35" s="795">
        <f t="shared" ca="1" si="35"/>
        <v>0</v>
      </c>
      <c r="AE35" s="795">
        <f t="shared" ca="1" si="35"/>
        <v>0</v>
      </c>
      <c r="AF35" s="795">
        <f t="shared" ca="1" si="35"/>
        <v>0</v>
      </c>
      <c r="AG35" s="795">
        <f t="shared" ca="1" si="35"/>
        <v>0</v>
      </c>
    </row>
    <row r="36" spans="1:33" x14ac:dyDescent="0.2">
      <c r="A36" s="11">
        <f>ROW()</f>
        <v>36</v>
      </c>
      <c r="C36" s="38" t="str">
        <f>'CF(M)'!C37</f>
        <v>자산관리수수료</v>
      </c>
      <c r="E36" s="34" t="str">
        <f t="shared" si="20"/>
        <v>'CF(M)'!</v>
      </c>
      <c r="F36" s="34">
        <f t="shared" si="20"/>
        <v>6</v>
      </c>
      <c r="G36" s="34" t="str">
        <f t="shared" si="16"/>
        <v>'CF(M)'!6:6</v>
      </c>
      <c r="H36" s="106" t="str">
        <f t="shared" ref="H36:H41" si="36">E36</f>
        <v>'CF(M)'!</v>
      </c>
      <c r="I36" s="34">
        <f>'CF(M)'!A37</f>
        <v>37</v>
      </c>
      <c r="J36" s="34" t="str">
        <f t="shared" si="17"/>
        <v>'CF(M)'!37:37</v>
      </c>
      <c r="K36" s="12"/>
      <c r="L36" s="793">
        <f t="shared" ca="1" si="11"/>
        <v>958930.17227159697</v>
      </c>
      <c r="M36" s="796">
        <f t="shared" ca="1" si="27"/>
        <v>0</v>
      </c>
      <c r="N36" s="796">
        <f t="shared" ca="1" si="27"/>
        <v>136990.02461022814</v>
      </c>
      <c r="O36" s="796">
        <f t="shared" ca="1" si="27"/>
        <v>136990.02461022814</v>
      </c>
      <c r="P36" s="796">
        <f t="shared" ca="1" si="27"/>
        <v>136990.02461022814</v>
      </c>
      <c r="Q36" s="796">
        <f t="shared" ca="1" si="27"/>
        <v>136990.02461022814</v>
      </c>
      <c r="R36" s="796">
        <f t="shared" ca="1" si="27"/>
        <v>136990.02461022814</v>
      </c>
      <c r="S36" s="796">
        <f t="shared" ca="1" si="27"/>
        <v>136990.02461022814</v>
      </c>
      <c r="T36" s="796">
        <f t="shared" ca="1" si="27"/>
        <v>136990.02461022814</v>
      </c>
      <c r="U36" s="796">
        <f t="shared" ca="1" si="27"/>
        <v>0</v>
      </c>
      <c r="V36" s="796">
        <f t="shared" ca="1" si="27"/>
        <v>0</v>
      </c>
      <c r="W36" s="796">
        <f t="shared" ca="1" si="27"/>
        <v>0</v>
      </c>
      <c r="X36" s="796">
        <f t="shared" ca="1" si="28"/>
        <v>0</v>
      </c>
      <c r="Y36" s="796">
        <f t="shared" ca="1" si="28"/>
        <v>0</v>
      </c>
      <c r="Z36" s="796">
        <f t="shared" ca="1" si="28"/>
        <v>0</v>
      </c>
      <c r="AA36" s="796">
        <f t="shared" ca="1" si="28"/>
        <v>0</v>
      </c>
      <c r="AB36" s="796">
        <f t="shared" ca="1" si="28"/>
        <v>0</v>
      </c>
      <c r="AC36" s="796">
        <f t="shared" ca="1" si="28"/>
        <v>0</v>
      </c>
      <c r="AD36" s="796">
        <f t="shared" ca="1" si="28"/>
        <v>0</v>
      </c>
      <c r="AE36" s="796">
        <f t="shared" ca="1" si="28"/>
        <v>0</v>
      </c>
      <c r="AF36" s="796">
        <f t="shared" ca="1" si="28"/>
        <v>0</v>
      </c>
      <c r="AG36" s="796">
        <f t="shared" ca="1" si="28"/>
        <v>0</v>
      </c>
    </row>
    <row r="37" spans="1:33" x14ac:dyDescent="0.2">
      <c r="A37" s="11">
        <f>ROW()</f>
        <v>37</v>
      </c>
      <c r="C37" s="38" t="str">
        <f>'CF(M)'!C38</f>
        <v>자산보관수수료</v>
      </c>
      <c r="E37" s="34" t="str">
        <f t="shared" si="20"/>
        <v>'CF(M)'!</v>
      </c>
      <c r="F37" s="34">
        <f t="shared" si="20"/>
        <v>6</v>
      </c>
      <c r="G37" s="34" t="str">
        <f t="shared" si="16"/>
        <v>'CF(M)'!6:6</v>
      </c>
      <c r="H37" s="106" t="str">
        <f t="shared" si="36"/>
        <v>'CF(M)'!</v>
      </c>
      <c r="I37" s="34">
        <f>'CF(M)'!A38</f>
        <v>38</v>
      </c>
      <c r="J37" s="34" t="str">
        <f t="shared" si="17"/>
        <v>'CF(M)'!38:38</v>
      </c>
      <c r="K37" s="12"/>
      <c r="L37" s="793">
        <f t="shared" ca="1" si="11"/>
        <v>144193.44059321407</v>
      </c>
      <c r="M37" s="796">
        <f t="shared" ca="1" si="27"/>
        <v>0</v>
      </c>
      <c r="N37" s="796">
        <f t="shared" ca="1" si="27"/>
        <v>20599.062941887725</v>
      </c>
      <c r="O37" s="796">
        <f t="shared" ca="1" si="27"/>
        <v>20599.062941887725</v>
      </c>
      <c r="P37" s="796">
        <f t="shared" ca="1" si="27"/>
        <v>20599.062941887725</v>
      </c>
      <c r="Q37" s="796">
        <f t="shared" ca="1" si="27"/>
        <v>20599.062941887725</v>
      </c>
      <c r="R37" s="796">
        <f t="shared" ca="1" si="27"/>
        <v>20599.062941887725</v>
      </c>
      <c r="S37" s="796">
        <f t="shared" ca="1" si="27"/>
        <v>20599.062941887725</v>
      </c>
      <c r="T37" s="796">
        <f t="shared" ca="1" si="27"/>
        <v>20599.062941887725</v>
      </c>
      <c r="U37" s="796">
        <f t="shared" ca="1" si="27"/>
        <v>0</v>
      </c>
      <c r="V37" s="796">
        <f t="shared" ca="1" si="27"/>
        <v>0</v>
      </c>
      <c r="W37" s="796">
        <f t="shared" ca="1" si="27"/>
        <v>0</v>
      </c>
      <c r="X37" s="796">
        <f t="shared" ca="1" si="28"/>
        <v>0</v>
      </c>
      <c r="Y37" s="796">
        <f t="shared" ca="1" si="28"/>
        <v>0</v>
      </c>
      <c r="Z37" s="796">
        <f t="shared" ca="1" si="28"/>
        <v>0</v>
      </c>
      <c r="AA37" s="796">
        <f t="shared" ca="1" si="28"/>
        <v>0</v>
      </c>
      <c r="AB37" s="796">
        <f t="shared" ca="1" si="28"/>
        <v>0</v>
      </c>
      <c r="AC37" s="796">
        <f t="shared" ca="1" si="28"/>
        <v>0</v>
      </c>
      <c r="AD37" s="796">
        <f t="shared" ca="1" si="28"/>
        <v>0</v>
      </c>
      <c r="AE37" s="796">
        <f t="shared" ca="1" si="28"/>
        <v>0</v>
      </c>
      <c r="AF37" s="796">
        <f t="shared" ca="1" si="28"/>
        <v>0</v>
      </c>
      <c r="AG37" s="796">
        <f t="shared" ca="1" si="28"/>
        <v>0</v>
      </c>
    </row>
    <row r="38" spans="1:33" x14ac:dyDescent="0.2">
      <c r="A38" s="11">
        <f>ROW()</f>
        <v>38</v>
      </c>
      <c r="C38" s="38" t="str">
        <f>'CF(M)'!C39</f>
        <v>사무수탁관리</v>
      </c>
      <c r="E38" s="34" t="str">
        <f t="shared" si="20"/>
        <v>'CF(M)'!</v>
      </c>
      <c r="F38" s="34">
        <f t="shared" si="20"/>
        <v>6</v>
      </c>
      <c r="G38" s="34" t="str">
        <f t="shared" si="16"/>
        <v>'CF(M)'!6:6</v>
      </c>
      <c r="H38" s="106" t="str">
        <f t="shared" si="36"/>
        <v>'CF(M)'!</v>
      </c>
      <c r="I38" s="34">
        <f>'CF(M)'!A39</f>
        <v>39</v>
      </c>
      <c r="J38" s="34" t="str">
        <f t="shared" si="17"/>
        <v>'CF(M)'!39:39</v>
      </c>
      <c r="K38" s="12"/>
      <c r="L38" s="793">
        <f t="shared" ca="1" si="11"/>
        <v>96128.960395476068</v>
      </c>
      <c r="M38" s="796">
        <f t="shared" ca="1" si="27"/>
        <v>0</v>
      </c>
      <c r="N38" s="796">
        <f t="shared" ca="1" si="27"/>
        <v>13732.708627925153</v>
      </c>
      <c r="O38" s="796">
        <f t="shared" ca="1" si="27"/>
        <v>13732.708627925153</v>
      </c>
      <c r="P38" s="796">
        <f t="shared" ca="1" si="27"/>
        <v>13732.708627925153</v>
      </c>
      <c r="Q38" s="796">
        <f t="shared" ca="1" si="27"/>
        <v>13732.708627925153</v>
      </c>
      <c r="R38" s="796">
        <f t="shared" ca="1" si="27"/>
        <v>13732.708627925153</v>
      </c>
      <c r="S38" s="796">
        <f t="shared" ca="1" si="27"/>
        <v>13732.708627925153</v>
      </c>
      <c r="T38" s="796">
        <f t="shared" ca="1" si="27"/>
        <v>13732.708627925153</v>
      </c>
      <c r="U38" s="796">
        <f t="shared" ca="1" si="27"/>
        <v>0</v>
      </c>
      <c r="V38" s="796">
        <f t="shared" ca="1" si="27"/>
        <v>0</v>
      </c>
      <c r="W38" s="796">
        <f t="shared" ca="1" si="27"/>
        <v>0</v>
      </c>
      <c r="X38" s="796">
        <f t="shared" ca="1" si="28"/>
        <v>0</v>
      </c>
      <c r="Y38" s="796">
        <f t="shared" ca="1" si="28"/>
        <v>0</v>
      </c>
      <c r="Z38" s="796">
        <f t="shared" ca="1" si="28"/>
        <v>0</v>
      </c>
      <c r="AA38" s="796">
        <f t="shared" ca="1" si="28"/>
        <v>0</v>
      </c>
      <c r="AB38" s="796">
        <f t="shared" ca="1" si="28"/>
        <v>0</v>
      </c>
      <c r="AC38" s="796">
        <f t="shared" ca="1" si="28"/>
        <v>0</v>
      </c>
      <c r="AD38" s="796">
        <f t="shared" ca="1" si="28"/>
        <v>0</v>
      </c>
      <c r="AE38" s="796">
        <f t="shared" ca="1" si="28"/>
        <v>0</v>
      </c>
      <c r="AF38" s="796">
        <f t="shared" ca="1" si="28"/>
        <v>0</v>
      </c>
      <c r="AG38" s="796">
        <f t="shared" ca="1" si="28"/>
        <v>0</v>
      </c>
    </row>
    <row r="39" spans="1:33" x14ac:dyDescent="0.2">
      <c r="A39" s="11">
        <f>ROW()</f>
        <v>39</v>
      </c>
      <c r="C39" s="38" t="str">
        <f>'CF(M)'!C40</f>
        <v>판매수수료</v>
      </c>
      <c r="E39" s="34" t="str">
        <f t="shared" si="20"/>
        <v>'CF(M)'!</v>
      </c>
      <c r="F39" s="34">
        <f t="shared" si="20"/>
        <v>6</v>
      </c>
      <c r="G39" s="34" t="str">
        <f>E39&amp;F39&amp;":"&amp;F39</f>
        <v>'CF(M)'!6:6</v>
      </c>
      <c r="H39" s="106" t="str">
        <f t="shared" si="36"/>
        <v>'CF(M)'!</v>
      </c>
      <c r="I39" s="34">
        <f>'CF(M)'!A40</f>
        <v>40</v>
      </c>
      <c r="J39" s="34" t="str">
        <f>H39&amp;I39&amp;":"&amp;I39</f>
        <v>'CF(M)'!40:40</v>
      </c>
      <c r="K39" s="12"/>
      <c r="L39" s="793">
        <f t="shared" ca="1" si="11"/>
        <v>0</v>
      </c>
      <c r="M39" s="796">
        <f t="shared" ca="1" si="27"/>
        <v>0</v>
      </c>
      <c r="N39" s="796">
        <f t="shared" ca="1" si="27"/>
        <v>0</v>
      </c>
      <c r="O39" s="796">
        <f t="shared" ca="1" si="27"/>
        <v>0</v>
      </c>
      <c r="P39" s="796">
        <f t="shared" ca="1" si="27"/>
        <v>0</v>
      </c>
      <c r="Q39" s="796">
        <f t="shared" ca="1" si="27"/>
        <v>0</v>
      </c>
      <c r="R39" s="796">
        <f t="shared" ca="1" si="27"/>
        <v>0</v>
      </c>
      <c r="S39" s="796">
        <f t="shared" ca="1" si="27"/>
        <v>0</v>
      </c>
      <c r="T39" s="796">
        <f t="shared" ca="1" si="27"/>
        <v>0</v>
      </c>
      <c r="U39" s="796">
        <f t="shared" ca="1" si="27"/>
        <v>0</v>
      </c>
      <c r="V39" s="796">
        <f t="shared" ca="1" si="27"/>
        <v>0</v>
      </c>
      <c r="W39" s="796">
        <f t="shared" ca="1" si="27"/>
        <v>0</v>
      </c>
      <c r="X39" s="796">
        <f t="shared" ca="1" si="28"/>
        <v>0</v>
      </c>
      <c r="Y39" s="796">
        <f t="shared" ca="1" si="28"/>
        <v>0</v>
      </c>
      <c r="Z39" s="796">
        <f t="shared" ca="1" si="28"/>
        <v>0</v>
      </c>
      <c r="AA39" s="796">
        <f t="shared" ca="1" si="28"/>
        <v>0</v>
      </c>
      <c r="AB39" s="796">
        <f t="shared" ca="1" si="28"/>
        <v>0</v>
      </c>
      <c r="AC39" s="796">
        <f t="shared" ca="1" si="28"/>
        <v>0</v>
      </c>
      <c r="AD39" s="796">
        <f t="shared" ca="1" si="28"/>
        <v>0</v>
      </c>
      <c r="AE39" s="796">
        <f t="shared" ca="1" si="28"/>
        <v>0</v>
      </c>
      <c r="AF39" s="796">
        <f t="shared" ca="1" si="28"/>
        <v>0</v>
      </c>
      <c r="AG39" s="796">
        <f t="shared" ca="1" si="28"/>
        <v>0</v>
      </c>
    </row>
    <row r="40" spans="1:33" x14ac:dyDescent="0.2">
      <c r="A40" s="11">
        <f>ROW()</f>
        <v>40</v>
      </c>
      <c r="C40" s="38" t="str">
        <f>'CF(M)'!C41</f>
        <v>세무 및 감사보수</v>
      </c>
      <c r="E40" s="34" t="str">
        <f t="shared" si="20"/>
        <v>'CF(M)'!</v>
      </c>
      <c r="F40" s="34">
        <f t="shared" si="20"/>
        <v>6</v>
      </c>
      <c r="G40" s="34" t="str">
        <f t="shared" si="16"/>
        <v>'CF(M)'!6:6</v>
      </c>
      <c r="H40" s="106" t="str">
        <f t="shared" si="36"/>
        <v>'CF(M)'!</v>
      </c>
      <c r="I40" s="34">
        <f>'CF(M)'!A41</f>
        <v>41</v>
      </c>
      <c r="J40" s="34" t="str">
        <f t="shared" si="17"/>
        <v>'CF(M)'!41:41</v>
      </c>
      <c r="K40" s="12"/>
      <c r="L40" s="793">
        <f t="shared" ca="1" si="11"/>
        <v>13999.999999999998</v>
      </c>
      <c r="M40" s="796">
        <f t="shared" ca="1" si="27"/>
        <v>0</v>
      </c>
      <c r="N40" s="796">
        <f t="shared" ca="1" si="27"/>
        <v>1999.9999999999998</v>
      </c>
      <c r="O40" s="796">
        <f t="shared" ca="1" si="27"/>
        <v>1999.9999999999998</v>
      </c>
      <c r="P40" s="796">
        <f t="shared" ca="1" si="27"/>
        <v>1999.9999999999998</v>
      </c>
      <c r="Q40" s="796">
        <f t="shared" ca="1" si="27"/>
        <v>1999.9999999999998</v>
      </c>
      <c r="R40" s="796">
        <f ca="1">SUMIF(INDIRECT($G40),R$6,INDIRECT($J40))</f>
        <v>1999.9999999999998</v>
      </c>
      <c r="S40" s="796">
        <f t="shared" ca="1" si="27"/>
        <v>1999.9999999999998</v>
      </c>
      <c r="T40" s="796">
        <f t="shared" ca="1" si="27"/>
        <v>1999.9999999999998</v>
      </c>
      <c r="U40" s="796">
        <f t="shared" ca="1" si="27"/>
        <v>0</v>
      </c>
      <c r="V40" s="796">
        <f t="shared" ca="1" si="27"/>
        <v>0</v>
      </c>
      <c r="W40" s="796">
        <f t="shared" ca="1" si="27"/>
        <v>0</v>
      </c>
      <c r="X40" s="796">
        <f t="shared" ca="1" si="28"/>
        <v>0</v>
      </c>
      <c r="Y40" s="796">
        <f t="shared" ca="1" si="28"/>
        <v>0</v>
      </c>
      <c r="Z40" s="796">
        <f t="shared" ca="1" si="28"/>
        <v>0</v>
      </c>
      <c r="AA40" s="796">
        <f t="shared" ca="1" si="28"/>
        <v>0</v>
      </c>
      <c r="AB40" s="796">
        <f t="shared" ca="1" si="28"/>
        <v>0</v>
      </c>
      <c r="AC40" s="796">
        <f t="shared" ca="1" si="28"/>
        <v>0</v>
      </c>
      <c r="AD40" s="796">
        <f t="shared" ca="1" si="28"/>
        <v>0</v>
      </c>
      <c r="AE40" s="796">
        <f t="shared" ca="1" si="28"/>
        <v>0</v>
      </c>
      <c r="AF40" s="796">
        <f t="shared" ca="1" si="28"/>
        <v>0</v>
      </c>
      <c r="AG40" s="796">
        <f t="shared" ca="1" si="28"/>
        <v>0</v>
      </c>
    </row>
    <row r="41" spans="1:33" x14ac:dyDescent="0.2">
      <c r="A41" s="11">
        <f>ROW()</f>
        <v>41</v>
      </c>
      <c r="C41" s="38" t="str">
        <f>'CF(M)'!C42</f>
        <v>부가세불공제분(영업외)</v>
      </c>
      <c r="E41" s="34" t="str">
        <f t="shared" si="20"/>
        <v>'CF(M)'!</v>
      </c>
      <c r="F41" s="34">
        <f t="shared" si="20"/>
        <v>6</v>
      </c>
      <c r="G41" s="34" t="str">
        <f>E41&amp;F41&amp;":"&amp;F41</f>
        <v>'CF(M)'!6:6</v>
      </c>
      <c r="H41" s="106" t="str">
        <f t="shared" si="36"/>
        <v>'CF(M)'!</v>
      </c>
      <c r="I41" s="34">
        <f>'CF(M)'!A42</f>
        <v>42</v>
      </c>
      <c r="J41" s="34" t="str">
        <f>H41&amp;I41&amp;":"&amp;I41</f>
        <v>'CF(M)'!42:42</v>
      </c>
      <c r="K41" s="12"/>
      <c r="L41" s="793">
        <f t="shared" ca="1" si="11"/>
        <v>0</v>
      </c>
      <c r="M41" s="796">
        <f t="shared" ca="1" si="27"/>
        <v>0</v>
      </c>
      <c r="N41" s="796">
        <f t="shared" ca="1" si="27"/>
        <v>0</v>
      </c>
      <c r="O41" s="796">
        <f t="shared" ca="1" si="27"/>
        <v>0</v>
      </c>
      <c r="P41" s="796">
        <f t="shared" ca="1" si="27"/>
        <v>0</v>
      </c>
      <c r="Q41" s="796">
        <f t="shared" ca="1" si="27"/>
        <v>0</v>
      </c>
      <c r="R41" s="796">
        <f t="shared" ca="1" si="27"/>
        <v>0</v>
      </c>
      <c r="S41" s="796">
        <f t="shared" ca="1" si="27"/>
        <v>0</v>
      </c>
      <c r="T41" s="796">
        <f t="shared" ca="1" si="27"/>
        <v>0</v>
      </c>
      <c r="U41" s="796">
        <f t="shared" ca="1" si="27"/>
        <v>0</v>
      </c>
      <c r="V41" s="796">
        <f t="shared" ca="1" si="27"/>
        <v>0</v>
      </c>
      <c r="W41" s="796">
        <f t="shared" ca="1" si="27"/>
        <v>0</v>
      </c>
      <c r="X41" s="796">
        <f t="shared" ca="1" si="28"/>
        <v>0</v>
      </c>
      <c r="Y41" s="796">
        <f t="shared" ca="1" si="28"/>
        <v>0</v>
      </c>
      <c r="Z41" s="796">
        <f t="shared" ca="1" si="28"/>
        <v>0</v>
      </c>
      <c r="AA41" s="796">
        <f t="shared" ca="1" si="28"/>
        <v>0</v>
      </c>
      <c r="AB41" s="796">
        <f t="shared" ca="1" si="28"/>
        <v>0</v>
      </c>
      <c r="AC41" s="796">
        <f t="shared" ca="1" si="28"/>
        <v>0</v>
      </c>
      <c r="AD41" s="796">
        <f t="shared" ca="1" si="28"/>
        <v>0</v>
      </c>
      <c r="AE41" s="796">
        <f t="shared" ca="1" si="28"/>
        <v>0</v>
      </c>
      <c r="AF41" s="796">
        <f t="shared" ca="1" si="28"/>
        <v>0</v>
      </c>
      <c r="AG41" s="796">
        <f t="shared" ca="1" si="28"/>
        <v>0</v>
      </c>
    </row>
    <row r="42" spans="1:33" x14ac:dyDescent="0.2">
      <c r="A42" s="11">
        <f>ROW()</f>
        <v>42</v>
      </c>
      <c r="C42" s="398" t="s">
        <v>171</v>
      </c>
      <c r="D42" s="398"/>
      <c r="E42" s="398"/>
      <c r="F42" s="398"/>
      <c r="G42" s="398" t="str">
        <f t="shared" si="16"/>
        <v>:</v>
      </c>
      <c r="H42" s="398"/>
      <c r="I42" s="398"/>
      <c r="J42" s="398" t="str">
        <f t="shared" si="17"/>
        <v>:</v>
      </c>
      <c r="K42" s="403"/>
      <c r="L42" s="794">
        <f t="shared" ca="1" si="11"/>
        <v>-7729444.6982611865</v>
      </c>
      <c r="M42" s="794">
        <f ca="1">SUM(M43:M46)</f>
        <v>-138721443.7855919</v>
      </c>
      <c r="N42" s="794">
        <f t="shared" ref="N42:W42" ca="1" si="37">SUM(N43:N46)</f>
        <v>1831419.1753637993</v>
      </c>
      <c r="O42" s="794">
        <f t="shared" ca="1" si="37"/>
        <v>0</v>
      </c>
      <c r="P42" s="794">
        <f t="shared" ca="1" si="37"/>
        <v>0</v>
      </c>
      <c r="Q42" s="794">
        <f t="shared" ca="1" si="37"/>
        <v>0</v>
      </c>
      <c r="R42" s="794">
        <f t="shared" ca="1" si="37"/>
        <v>0</v>
      </c>
      <c r="S42" s="794">
        <f t="shared" ca="1" si="37"/>
        <v>0</v>
      </c>
      <c r="T42" s="794">
        <f t="shared" ca="1" si="37"/>
        <v>129160579.9119669</v>
      </c>
      <c r="U42" s="794">
        <f t="shared" ca="1" si="37"/>
        <v>0</v>
      </c>
      <c r="V42" s="794">
        <f t="shared" ca="1" si="37"/>
        <v>0</v>
      </c>
      <c r="W42" s="794">
        <f t="shared" ca="1" si="37"/>
        <v>0</v>
      </c>
      <c r="X42" s="794">
        <f t="shared" ref="X42:AG42" ca="1" si="38">SUM(X43:X46)</f>
        <v>0</v>
      </c>
      <c r="Y42" s="794">
        <f t="shared" ca="1" si="38"/>
        <v>0</v>
      </c>
      <c r="Z42" s="794">
        <f t="shared" ca="1" si="38"/>
        <v>0</v>
      </c>
      <c r="AA42" s="794">
        <f t="shared" ca="1" si="38"/>
        <v>0</v>
      </c>
      <c r="AB42" s="794">
        <f t="shared" ca="1" si="38"/>
        <v>0</v>
      </c>
      <c r="AC42" s="794">
        <f t="shared" ca="1" si="38"/>
        <v>0</v>
      </c>
      <c r="AD42" s="794">
        <f t="shared" ca="1" si="38"/>
        <v>0</v>
      </c>
      <c r="AE42" s="794">
        <f t="shared" ca="1" si="38"/>
        <v>0</v>
      </c>
      <c r="AF42" s="794">
        <f t="shared" ca="1" si="38"/>
        <v>0</v>
      </c>
      <c r="AG42" s="794">
        <f t="shared" ca="1" si="38"/>
        <v>0</v>
      </c>
    </row>
    <row r="43" spans="1:33" x14ac:dyDescent="0.2">
      <c r="A43" s="11">
        <f>ROW()</f>
        <v>43</v>
      </c>
      <c r="C43" s="38" t="str">
        <f>'CF(M)'!C44</f>
        <v>유형자산의 취득</v>
      </c>
      <c r="E43" s="34" t="str">
        <f t="shared" si="20"/>
        <v>'CF(M)'!</v>
      </c>
      <c r="F43" s="34">
        <f t="shared" si="20"/>
        <v>6</v>
      </c>
      <c r="G43" s="34" t="str">
        <f t="shared" si="16"/>
        <v>'CF(M)'!6:6</v>
      </c>
      <c r="H43" s="106" t="str">
        <f>E43</f>
        <v>'CF(M)'!</v>
      </c>
      <c r="I43" s="34">
        <f>'CF(M)'!A44</f>
        <v>44</v>
      </c>
      <c r="J43" s="34" t="str">
        <f t="shared" si="17"/>
        <v>'CF(M)'!44:44</v>
      </c>
      <c r="L43" s="793">
        <f t="shared" ref="L43:L51" ca="1" si="39">SUMIF($2:$2,"&lt;="&amp;$J$5,43:43)</f>
        <v>-136890024.61022809</v>
      </c>
      <c r="M43" s="796">
        <f t="shared" ca="1" si="27"/>
        <v>-136890024.61022809</v>
      </c>
      <c r="N43" s="796">
        <f t="shared" ca="1" si="27"/>
        <v>0</v>
      </c>
      <c r="O43" s="796">
        <f t="shared" ca="1" si="27"/>
        <v>0</v>
      </c>
      <c r="P43" s="796">
        <f t="shared" ca="1" si="27"/>
        <v>0</v>
      </c>
      <c r="Q43" s="796">
        <f t="shared" ca="1" si="27"/>
        <v>0</v>
      </c>
      <c r="R43" s="796">
        <f t="shared" ca="1" si="27"/>
        <v>0</v>
      </c>
      <c r="S43" s="796">
        <f t="shared" ca="1" si="27"/>
        <v>0</v>
      </c>
      <c r="T43" s="796">
        <f t="shared" ca="1" si="27"/>
        <v>0</v>
      </c>
      <c r="U43" s="796">
        <f t="shared" ca="1" si="27"/>
        <v>0</v>
      </c>
      <c r="V43" s="796">
        <f t="shared" ca="1" si="27"/>
        <v>0</v>
      </c>
      <c r="W43" s="796">
        <f t="shared" ca="1" si="27"/>
        <v>0</v>
      </c>
      <c r="X43" s="796">
        <f t="shared" ca="1" si="28"/>
        <v>0</v>
      </c>
      <c r="Y43" s="796">
        <f t="shared" ca="1" si="28"/>
        <v>0</v>
      </c>
      <c r="Z43" s="796">
        <f t="shared" ca="1" si="28"/>
        <v>0</v>
      </c>
      <c r="AA43" s="796">
        <f t="shared" ca="1" si="28"/>
        <v>0</v>
      </c>
      <c r="AB43" s="796">
        <f t="shared" ca="1" si="28"/>
        <v>0</v>
      </c>
      <c r="AC43" s="796">
        <f t="shared" ca="1" si="28"/>
        <v>0</v>
      </c>
      <c r="AD43" s="796">
        <f t="shared" ca="1" si="28"/>
        <v>0</v>
      </c>
      <c r="AE43" s="796">
        <f t="shared" ca="1" si="28"/>
        <v>0</v>
      </c>
      <c r="AF43" s="796">
        <f t="shared" ca="1" si="28"/>
        <v>0</v>
      </c>
      <c r="AG43" s="796">
        <f t="shared" ca="1" si="28"/>
        <v>0</v>
      </c>
    </row>
    <row r="44" spans="1:33" x14ac:dyDescent="0.2">
      <c r="A44" s="11">
        <f>ROW()</f>
        <v>44</v>
      </c>
      <c r="C44" s="38" t="str">
        <f>'CF(M)'!C45</f>
        <v>유형자산의 처분</v>
      </c>
      <c r="E44" s="34" t="str">
        <f t="shared" si="20"/>
        <v>'CF(M)'!</v>
      </c>
      <c r="F44" s="34">
        <f t="shared" si="20"/>
        <v>6</v>
      </c>
      <c r="G44" s="34" t="str">
        <f t="shared" si="16"/>
        <v>'CF(M)'!6:6</v>
      </c>
      <c r="H44" s="106" t="str">
        <f>E44</f>
        <v>'CF(M)'!</v>
      </c>
      <c r="I44" s="34">
        <f>'CF(M)'!A45</f>
        <v>45</v>
      </c>
      <c r="J44" s="34" t="str">
        <f t="shared" si="17"/>
        <v>'CF(M)'!45:45</v>
      </c>
      <c r="L44" s="793">
        <f t="shared" ca="1" si="39"/>
        <v>129160579.9119669</v>
      </c>
      <c r="M44" s="796">
        <f t="shared" ca="1" si="27"/>
        <v>0</v>
      </c>
      <c r="N44" s="796">
        <f t="shared" ca="1" si="27"/>
        <v>0</v>
      </c>
      <c r="O44" s="796">
        <f t="shared" ca="1" si="27"/>
        <v>0</v>
      </c>
      <c r="P44" s="796">
        <f t="shared" ca="1" si="27"/>
        <v>0</v>
      </c>
      <c r="Q44" s="796">
        <f t="shared" ca="1" si="27"/>
        <v>0</v>
      </c>
      <c r="R44" s="796">
        <f t="shared" ca="1" si="27"/>
        <v>0</v>
      </c>
      <c r="S44" s="796">
        <f t="shared" ca="1" si="27"/>
        <v>0</v>
      </c>
      <c r="T44" s="796">
        <f t="shared" ca="1" si="27"/>
        <v>129160579.9119669</v>
      </c>
      <c r="U44" s="796">
        <f t="shared" ca="1" si="27"/>
        <v>0</v>
      </c>
      <c r="V44" s="796">
        <f t="shared" ca="1" si="27"/>
        <v>0</v>
      </c>
      <c r="W44" s="796">
        <f t="shared" ca="1" si="27"/>
        <v>0</v>
      </c>
      <c r="X44" s="796">
        <f t="shared" ca="1" si="28"/>
        <v>0</v>
      </c>
      <c r="Y44" s="796">
        <f t="shared" ca="1" si="28"/>
        <v>0</v>
      </c>
      <c r="Z44" s="796">
        <f t="shared" ca="1" si="28"/>
        <v>0</v>
      </c>
      <c r="AA44" s="796">
        <f t="shared" ca="1" si="28"/>
        <v>0</v>
      </c>
      <c r="AB44" s="796">
        <f t="shared" ca="1" si="28"/>
        <v>0</v>
      </c>
      <c r="AC44" s="796">
        <f t="shared" ca="1" si="28"/>
        <v>0</v>
      </c>
      <c r="AD44" s="796">
        <f t="shared" ca="1" si="28"/>
        <v>0</v>
      </c>
      <c r="AE44" s="796">
        <f t="shared" ca="1" si="28"/>
        <v>0</v>
      </c>
      <c r="AF44" s="796">
        <f t="shared" ca="1" si="28"/>
        <v>0</v>
      </c>
      <c r="AG44" s="796">
        <f t="shared" ca="1" si="28"/>
        <v>0</v>
      </c>
    </row>
    <row r="45" spans="1:33" x14ac:dyDescent="0.2">
      <c r="A45" s="11">
        <f>ROW()</f>
        <v>45</v>
      </c>
      <c r="C45" s="38" t="str">
        <f>'CF(M)'!C46</f>
        <v>건물분부가세의 납부</v>
      </c>
      <c r="E45" s="34" t="str">
        <f t="shared" si="20"/>
        <v>'CF(M)'!</v>
      </c>
      <c r="F45" s="34">
        <f t="shared" si="20"/>
        <v>6</v>
      </c>
      <c r="G45" s="34" t="str">
        <f t="shared" si="16"/>
        <v>'CF(M)'!6:6</v>
      </c>
      <c r="H45" s="106" t="str">
        <f>E45</f>
        <v>'CF(M)'!</v>
      </c>
      <c r="I45" s="34">
        <f>'CF(M)'!A46</f>
        <v>46</v>
      </c>
      <c r="J45" s="34" t="str">
        <f t="shared" si="17"/>
        <v>'CF(M)'!46:46</v>
      </c>
      <c r="L45" s="793">
        <f t="shared" ca="1" si="39"/>
        <v>-1831419.1753637993</v>
      </c>
      <c r="M45" s="796">
        <f t="shared" ca="1" si="27"/>
        <v>-1831419.1753637993</v>
      </c>
      <c r="N45" s="796">
        <f t="shared" ca="1" si="27"/>
        <v>0</v>
      </c>
      <c r="O45" s="796">
        <f t="shared" ca="1" si="27"/>
        <v>0</v>
      </c>
      <c r="P45" s="796">
        <f t="shared" ca="1" si="27"/>
        <v>0</v>
      </c>
      <c r="Q45" s="796">
        <f t="shared" ca="1" si="27"/>
        <v>0</v>
      </c>
      <c r="R45" s="796">
        <f t="shared" ca="1" si="27"/>
        <v>0</v>
      </c>
      <c r="S45" s="796">
        <f t="shared" ca="1" si="27"/>
        <v>0</v>
      </c>
      <c r="T45" s="796">
        <f t="shared" ca="1" si="27"/>
        <v>0</v>
      </c>
      <c r="U45" s="796">
        <f t="shared" ca="1" si="27"/>
        <v>0</v>
      </c>
      <c r="V45" s="796">
        <f t="shared" ca="1" si="27"/>
        <v>0</v>
      </c>
      <c r="W45" s="796">
        <f t="shared" ca="1" si="27"/>
        <v>0</v>
      </c>
      <c r="X45" s="796">
        <f t="shared" ca="1" si="28"/>
        <v>0</v>
      </c>
      <c r="Y45" s="796">
        <f t="shared" ca="1" si="28"/>
        <v>0</v>
      </c>
      <c r="Z45" s="796">
        <f t="shared" ca="1" si="28"/>
        <v>0</v>
      </c>
      <c r="AA45" s="796">
        <f t="shared" ca="1" si="28"/>
        <v>0</v>
      </c>
      <c r="AB45" s="796">
        <f t="shared" ca="1" si="28"/>
        <v>0</v>
      </c>
      <c r="AC45" s="796">
        <f t="shared" ca="1" si="28"/>
        <v>0</v>
      </c>
      <c r="AD45" s="796">
        <f t="shared" ca="1" si="28"/>
        <v>0</v>
      </c>
      <c r="AE45" s="796">
        <f t="shared" ca="1" si="28"/>
        <v>0</v>
      </c>
      <c r="AF45" s="796">
        <f t="shared" ca="1" si="28"/>
        <v>0</v>
      </c>
      <c r="AG45" s="796">
        <f t="shared" ca="1" si="28"/>
        <v>0</v>
      </c>
    </row>
    <row r="46" spans="1:33" x14ac:dyDescent="0.2">
      <c r="A46" s="11">
        <f>ROW()</f>
        <v>46</v>
      </c>
      <c r="C46" s="38" t="str">
        <f>'CF(M)'!C47</f>
        <v>건물분부가세의 환급</v>
      </c>
      <c r="E46" s="34" t="str">
        <f t="shared" si="20"/>
        <v>'CF(M)'!</v>
      </c>
      <c r="F46" s="34">
        <f t="shared" si="20"/>
        <v>6</v>
      </c>
      <c r="G46" s="34" t="str">
        <f t="shared" si="16"/>
        <v>'CF(M)'!6:6</v>
      </c>
      <c r="H46" s="106" t="str">
        <f>E46</f>
        <v>'CF(M)'!</v>
      </c>
      <c r="I46" s="34">
        <f>'CF(M)'!A47</f>
        <v>47</v>
      </c>
      <c r="J46" s="34" t="str">
        <f t="shared" si="17"/>
        <v>'CF(M)'!47:47</v>
      </c>
      <c r="L46" s="793">
        <f t="shared" ca="1" si="39"/>
        <v>1831419.1753637993</v>
      </c>
      <c r="M46" s="796">
        <f t="shared" ca="1" si="27"/>
        <v>0</v>
      </c>
      <c r="N46" s="796">
        <f t="shared" ca="1" si="27"/>
        <v>1831419.1753637993</v>
      </c>
      <c r="O46" s="796">
        <f t="shared" ca="1" si="27"/>
        <v>0</v>
      </c>
      <c r="P46" s="796">
        <f t="shared" ca="1" si="27"/>
        <v>0</v>
      </c>
      <c r="Q46" s="796">
        <f t="shared" ca="1" si="27"/>
        <v>0</v>
      </c>
      <c r="R46" s="796">
        <f t="shared" ca="1" si="27"/>
        <v>0</v>
      </c>
      <c r="S46" s="796">
        <f t="shared" ca="1" si="27"/>
        <v>0</v>
      </c>
      <c r="T46" s="796">
        <f t="shared" ca="1" si="27"/>
        <v>0</v>
      </c>
      <c r="U46" s="796">
        <f t="shared" ca="1" si="27"/>
        <v>0</v>
      </c>
      <c r="V46" s="796">
        <f t="shared" ca="1" si="27"/>
        <v>0</v>
      </c>
      <c r="W46" s="796">
        <f t="shared" ca="1" si="27"/>
        <v>0</v>
      </c>
      <c r="X46" s="796">
        <f t="shared" ca="1" si="28"/>
        <v>0</v>
      </c>
      <c r="Y46" s="796">
        <f t="shared" ca="1" si="28"/>
        <v>0</v>
      </c>
      <c r="Z46" s="796">
        <f t="shared" ca="1" si="28"/>
        <v>0</v>
      </c>
      <c r="AA46" s="796">
        <f t="shared" ca="1" si="28"/>
        <v>0</v>
      </c>
      <c r="AB46" s="796">
        <f t="shared" ca="1" si="28"/>
        <v>0</v>
      </c>
      <c r="AC46" s="796">
        <f t="shared" ca="1" si="28"/>
        <v>0</v>
      </c>
      <c r="AD46" s="796">
        <f t="shared" ca="1" si="28"/>
        <v>0</v>
      </c>
      <c r="AE46" s="796">
        <f t="shared" ca="1" si="28"/>
        <v>0</v>
      </c>
      <c r="AF46" s="796">
        <f t="shared" ca="1" si="28"/>
        <v>0</v>
      </c>
      <c r="AG46" s="796">
        <f t="shared" ca="1" si="28"/>
        <v>0</v>
      </c>
    </row>
    <row r="47" spans="1:33" x14ac:dyDescent="0.2">
      <c r="A47" s="11">
        <f>ROW()</f>
        <v>47</v>
      </c>
      <c r="C47" s="398" t="s">
        <v>172</v>
      </c>
      <c r="D47" s="398"/>
      <c r="E47" s="398"/>
      <c r="F47" s="398"/>
      <c r="G47" s="398" t="str">
        <f t="shared" si="16"/>
        <v>:</v>
      </c>
      <c r="H47" s="398"/>
      <c r="I47" s="398"/>
      <c r="J47" s="398" t="str">
        <f t="shared" si="17"/>
        <v>:</v>
      </c>
      <c r="K47" s="403"/>
      <c r="L47" s="794">
        <f t="shared" ca="1" si="39"/>
        <v>4722639.2255345136</v>
      </c>
      <c r="M47" s="794">
        <f t="shared" ref="M47:AG47" ca="1" si="40">SUM(M48:M65)</f>
        <v>139121443.7855919</v>
      </c>
      <c r="N47" s="794">
        <f t="shared" ca="1" si="40"/>
        <v>-2287312.7299213288</v>
      </c>
      <c r="O47" s="794">
        <f t="shared" ca="1" si="40"/>
        <v>-474207.74631116755</v>
      </c>
      <c r="P47" s="794">
        <f t="shared" ca="1" si="40"/>
        <v>-452040.0683121754</v>
      </c>
      <c r="Q47" s="794">
        <f t="shared" ca="1" si="40"/>
        <v>-452040.0683121754</v>
      </c>
      <c r="R47" s="794">
        <f t="shared" ca="1" si="40"/>
        <v>-181138.45789916394</v>
      </c>
      <c r="S47" s="794">
        <f t="shared" ca="1" si="40"/>
        <v>-447446.16493998514</v>
      </c>
      <c r="T47" s="794">
        <f t="shared" ca="1" si="40"/>
        <v>-130104619.3243614</v>
      </c>
      <c r="U47" s="794">
        <f t="shared" ca="1" si="40"/>
        <v>2.9802322387695313E-8</v>
      </c>
      <c r="V47" s="794">
        <f t="shared" ca="1" si="40"/>
        <v>0</v>
      </c>
      <c r="W47" s="794">
        <f t="shared" ca="1" si="40"/>
        <v>0</v>
      </c>
      <c r="X47" s="794">
        <f t="shared" ca="1" si="40"/>
        <v>0</v>
      </c>
      <c r="Y47" s="794">
        <f t="shared" ca="1" si="40"/>
        <v>0</v>
      </c>
      <c r="Z47" s="794">
        <f t="shared" ca="1" si="40"/>
        <v>0</v>
      </c>
      <c r="AA47" s="794">
        <f t="shared" ca="1" si="40"/>
        <v>0</v>
      </c>
      <c r="AB47" s="794">
        <f t="shared" ca="1" si="40"/>
        <v>0</v>
      </c>
      <c r="AC47" s="794">
        <f t="shared" ca="1" si="40"/>
        <v>0</v>
      </c>
      <c r="AD47" s="794">
        <f t="shared" ca="1" si="40"/>
        <v>0</v>
      </c>
      <c r="AE47" s="794">
        <f t="shared" ca="1" si="40"/>
        <v>0</v>
      </c>
      <c r="AF47" s="794">
        <f t="shared" ca="1" si="40"/>
        <v>0</v>
      </c>
      <c r="AG47" s="794">
        <f t="shared" ca="1" si="40"/>
        <v>0</v>
      </c>
    </row>
    <row r="48" spans="1:33" x14ac:dyDescent="0.2">
      <c r="A48" s="11">
        <f>ROW()</f>
        <v>48</v>
      </c>
      <c r="C48" s="38" t="str">
        <f>'CF(M)'!C49</f>
        <v>부가세차입금의 차입</v>
      </c>
      <c r="D48" s="104"/>
      <c r="E48" s="34" t="str">
        <f t="shared" si="20"/>
        <v>'CF(M)'!</v>
      </c>
      <c r="F48" s="34">
        <f t="shared" si="20"/>
        <v>6</v>
      </c>
      <c r="G48" s="34" t="str">
        <f t="shared" si="16"/>
        <v>'CF(M)'!6:6</v>
      </c>
      <c r="H48" s="106" t="str">
        <f t="shared" ref="H48:H65" si="41">E48</f>
        <v>'CF(M)'!</v>
      </c>
      <c r="I48" s="34">
        <f>'CF(M)'!A49</f>
        <v>49</v>
      </c>
      <c r="J48" s="34" t="str">
        <f t="shared" si="17"/>
        <v>'CF(M)'!49:49</v>
      </c>
      <c r="K48" s="105"/>
      <c r="L48" s="793">
        <f t="shared" ca="1" si="39"/>
        <v>1831419.1753637993</v>
      </c>
      <c r="M48" s="796">
        <f t="shared" ca="1" si="27"/>
        <v>1831419.1753637993</v>
      </c>
      <c r="N48" s="796">
        <f t="shared" ca="1" si="27"/>
        <v>0</v>
      </c>
      <c r="O48" s="796">
        <f t="shared" ca="1" si="27"/>
        <v>0</v>
      </c>
      <c r="P48" s="796">
        <f t="shared" ca="1" si="27"/>
        <v>0</v>
      </c>
      <c r="Q48" s="796">
        <f t="shared" ca="1" si="27"/>
        <v>0</v>
      </c>
      <c r="R48" s="796">
        <f t="shared" ca="1" si="27"/>
        <v>0</v>
      </c>
      <c r="S48" s="796">
        <f t="shared" ca="1" si="27"/>
        <v>0</v>
      </c>
      <c r="T48" s="796">
        <f t="shared" ca="1" si="27"/>
        <v>0</v>
      </c>
      <c r="U48" s="796">
        <f t="shared" ca="1" si="27"/>
        <v>0</v>
      </c>
      <c r="V48" s="796">
        <f t="shared" ca="1" si="27"/>
        <v>0</v>
      </c>
      <c r="W48" s="796">
        <f t="shared" ca="1" si="27"/>
        <v>0</v>
      </c>
      <c r="X48" s="796">
        <f t="shared" ref="X48:AG63" ca="1" si="42">SUMIF(INDIRECT($G48),X$6,INDIRECT($J48))</f>
        <v>0</v>
      </c>
      <c r="Y48" s="796">
        <f t="shared" ca="1" si="42"/>
        <v>0</v>
      </c>
      <c r="Z48" s="796">
        <f t="shared" ca="1" si="42"/>
        <v>0</v>
      </c>
      <c r="AA48" s="796">
        <f t="shared" ca="1" si="42"/>
        <v>0</v>
      </c>
      <c r="AB48" s="796">
        <f t="shared" ca="1" si="42"/>
        <v>0</v>
      </c>
      <c r="AC48" s="796">
        <f t="shared" ca="1" si="42"/>
        <v>0</v>
      </c>
      <c r="AD48" s="796">
        <f t="shared" ca="1" si="42"/>
        <v>0</v>
      </c>
      <c r="AE48" s="796">
        <f t="shared" ca="1" si="42"/>
        <v>0</v>
      </c>
      <c r="AF48" s="796">
        <f t="shared" ca="1" si="42"/>
        <v>0</v>
      </c>
      <c r="AG48" s="796">
        <f t="shared" ca="1" si="42"/>
        <v>0</v>
      </c>
    </row>
    <row r="49" spans="1:33" x14ac:dyDescent="0.2">
      <c r="A49" s="11">
        <f>ROW()</f>
        <v>49</v>
      </c>
      <c r="C49" s="38" t="str">
        <f>'CF(M)'!C50</f>
        <v>부가세차입금의 상환</v>
      </c>
      <c r="D49" s="104"/>
      <c r="E49" s="34" t="str">
        <f t="shared" si="20"/>
        <v>'CF(M)'!</v>
      </c>
      <c r="F49" s="34">
        <f t="shared" si="20"/>
        <v>6</v>
      </c>
      <c r="G49" s="34" t="str">
        <f t="shared" si="16"/>
        <v>'CF(M)'!6:6</v>
      </c>
      <c r="H49" s="106" t="str">
        <f t="shared" si="41"/>
        <v>'CF(M)'!</v>
      </c>
      <c r="I49" s="34">
        <f>'CF(M)'!A50</f>
        <v>50</v>
      </c>
      <c r="J49" s="34" t="str">
        <f t="shared" si="17"/>
        <v>'CF(M)'!50:50</v>
      </c>
      <c r="K49" s="105"/>
      <c r="L49" s="793">
        <f t="shared" ca="1" si="39"/>
        <v>-1831419.1753637993</v>
      </c>
      <c r="M49" s="796">
        <f t="shared" ca="1" si="27"/>
        <v>0</v>
      </c>
      <c r="N49" s="796">
        <f t="shared" ca="1" si="27"/>
        <v>-1831419.1753637993</v>
      </c>
      <c r="O49" s="796">
        <f t="shared" ca="1" si="27"/>
        <v>0</v>
      </c>
      <c r="P49" s="796">
        <f t="shared" ca="1" si="27"/>
        <v>0</v>
      </c>
      <c r="Q49" s="796">
        <f t="shared" ca="1" si="27"/>
        <v>0</v>
      </c>
      <c r="R49" s="796">
        <f t="shared" ca="1" si="27"/>
        <v>0</v>
      </c>
      <c r="S49" s="796">
        <f t="shared" ca="1" si="27"/>
        <v>0</v>
      </c>
      <c r="T49" s="796">
        <f t="shared" ca="1" si="27"/>
        <v>0</v>
      </c>
      <c r="U49" s="796">
        <f t="shared" ca="1" si="27"/>
        <v>0</v>
      </c>
      <c r="V49" s="796">
        <f t="shared" ca="1" si="27"/>
        <v>0</v>
      </c>
      <c r="W49" s="796">
        <f t="shared" ca="1" si="27"/>
        <v>0</v>
      </c>
      <c r="X49" s="796">
        <f t="shared" ca="1" si="42"/>
        <v>0</v>
      </c>
      <c r="Y49" s="796">
        <f t="shared" ca="1" si="42"/>
        <v>0</v>
      </c>
      <c r="Z49" s="796">
        <f t="shared" ca="1" si="42"/>
        <v>0</v>
      </c>
      <c r="AA49" s="796">
        <f t="shared" ca="1" si="42"/>
        <v>0</v>
      </c>
      <c r="AB49" s="796">
        <f t="shared" ca="1" si="42"/>
        <v>0</v>
      </c>
      <c r="AC49" s="796">
        <f t="shared" ca="1" si="42"/>
        <v>0</v>
      </c>
      <c r="AD49" s="796">
        <f t="shared" ca="1" si="42"/>
        <v>0</v>
      </c>
      <c r="AE49" s="796">
        <f t="shared" ca="1" si="42"/>
        <v>0</v>
      </c>
      <c r="AF49" s="796">
        <f t="shared" ca="1" si="42"/>
        <v>0</v>
      </c>
      <c r="AG49" s="796">
        <f t="shared" ca="1" si="42"/>
        <v>0</v>
      </c>
    </row>
    <row r="50" spans="1:33" x14ac:dyDescent="0.2">
      <c r="A50" s="113"/>
      <c r="C50" s="38" t="str">
        <f>'CF(M)'!C51</f>
        <v>단기차입금의 차입</v>
      </c>
      <c r="D50" s="104"/>
      <c r="E50" s="34" t="str">
        <f t="shared" si="20"/>
        <v>'CF(M)'!</v>
      </c>
      <c r="F50" s="34">
        <f t="shared" si="20"/>
        <v>6</v>
      </c>
      <c r="G50" s="34" t="str">
        <f t="shared" ref="G50:G51" si="43">E50&amp;F50&amp;":"&amp;F50</f>
        <v>'CF(M)'!6:6</v>
      </c>
      <c r="H50" s="106" t="str">
        <f t="shared" ref="H50:H51" si="44">E50</f>
        <v>'CF(M)'!</v>
      </c>
      <c r="I50" s="34">
        <f>'CF(M)'!A51</f>
        <v>51</v>
      </c>
      <c r="J50" s="34" t="str">
        <f t="shared" ref="J50:J51" si="45">H50&amp;I50&amp;":"&amp;I50</f>
        <v>'CF(M)'!51:51</v>
      </c>
      <c r="K50" s="105"/>
      <c r="L50" s="793">
        <f t="shared" ca="1" si="39"/>
        <v>0</v>
      </c>
      <c r="M50" s="796">
        <f t="shared" ca="1" si="27"/>
        <v>0</v>
      </c>
      <c r="N50" s="796">
        <f t="shared" ca="1" si="27"/>
        <v>0</v>
      </c>
      <c r="O50" s="796">
        <f t="shared" ca="1" si="27"/>
        <v>0</v>
      </c>
      <c r="P50" s="796">
        <f t="shared" ca="1" si="27"/>
        <v>0</v>
      </c>
      <c r="Q50" s="796">
        <f t="shared" ca="1" si="27"/>
        <v>0</v>
      </c>
      <c r="R50" s="796">
        <f t="shared" ca="1" si="27"/>
        <v>0</v>
      </c>
      <c r="S50" s="796">
        <f t="shared" ca="1" si="27"/>
        <v>0</v>
      </c>
      <c r="T50" s="796">
        <f t="shared" ca="1" si="27"/>
        <v>0</v>
      </c>
      <c r="U50" s="796">
        <f t="shared" ca="1" si="27"/>
        <v>2.9802322387695313E-8</v>
      </c>
      <c r="V50" s="796">
        <f t="shared" ca="1" si="27"/>
        <v>0</v>
      </c>
      <c r="W50" s="796">
        <f t="shared" ca="1" si="27"/>
        <v>0</v>
      </c>
      <c r="X50" s="796">
        <f t="shared" ca="1" si="42"/>
        <v>0</v>
      </c>
      <c r="Y50" s="796">
        <f t="shared" ca="1" si="42"/>
        <v>0</v>
      </c>
      <c r="Z50" s="796">
        <f t="shared" ca="1" si="42"/>
        <v>0</v>
      </c>
      <c r="AA50" s="796">
        <f t="shared" ca="1" si="42"/>
        <v>0</v>
      </c>
      <c r="AB50" s="796">
        <f t="shared" ca="1" si="42"/>
        <v>0</v>
      </c>
      <c r="AC50" s="796">
        <f t="shared" ca="1" si="42"/>
        <v>0</v>
      </c>
      <c r="AD50" s="796">
        <f t="shared" ca="1" si="42"/>
        <v>0</v>
      </c>
      <c r="AE50" s="796">
        <f t="shared" ca="1" si="42"/>
        <v>0</v>
      </c>
      <c r="AF50" s="796">
        <f t="shared" ca="1" si="42"/>
        <v>0</v>
      </c>
      <c r="AG50" s="796">
        <f t="shared" ca="1" si="42"/>
        <v>0</v>
      </c>
    </row>
    <row r="51" spans="1:33" x14ac:dyDescent="0.2">
      <c r="A51" s="113"/>
      <c r="C51" s="38" t="str">
        <f>'CF(M)'!C52</f>
        <v>단기차입금의 상환</v>
      </c>
      <c r="D51" s="104"/>
      <c r="E51" s="34" t="str">
        <f t="shared" si="20"/>
        <v>'CF(M)'!</v>
      </c>
      <c r="F51" s="34">
        <f t="shared" si="20"/>
        <v>6</v>
      </c>
      <c r="G51" s="34" t="str">
        <f t="shared" si="43"/>
        <v>'CF(M)'!6:6</v>
      </c>
      <c r="H51" s="106" t="str">
        <f t="shared" si="44"/>
        <v>'CF(M)'!</v>
      </c>
      <c r="I51" s="34">
        <f>'CF(M)'!A52</f>
        <v>52</v>
      </c>
      <c r="J51" s="34" t="str">
        <f t="shared" si="45"/>
        <v>'CF(M)'!52:52</v>
      </c>
      <c r="K51" s="105"/>
      <c r="L51" s="793">
        <f t="shared" ca="1" si="39"/>
        <v>0</v>
      </c>
      <c r="M51" s="796">
        <f t="shared" ref="M51:W51" ca="1" si="46">SUMIF(INDIRECT($G51),M$6,INDIRECT($J51))</f>
        <v>0</v>
      </c>
      <c r="N51" s="796">
        <f t="shared" ca="1" si="46"/>
        <v>0</v>
      </c>
      <c r="O51" s="796">
        <f t="shared" ca="1" si="46"/>
        <v>0</v>
      </c>
      <c r="P51" s="796">
        <f t="shared" ca="1" si="46"/>
        <v>0</v>
      </c>
      <c r="Q51" s="796">
        <f t="shared" ca="1" si="46"/>
        <v>0</v>
      </c>
      <c r="R51" s="796">
        <f t="shared" ca="1" si="46"/>
        <v>0</v>
      </c>
      <c r="S51" s="796">
        <f t="shared" ca="1" si="46"/>
        <v>0</v>
      </c>
      <c r="T51" s="796">
        <f t="shared" ca="1" si="46"/>
        <v>0</v>
      </c>
      <c r="U51" s="796">
        <f t="shared" ca="1" si="46"/>
        <v>0</v>
      </c>
      <c r="V51" s="796">
        <f t="shared" ca="1" si="46"/>
        <v>0</v>
      </c>
      <c r="W51" s="796">
        <f t="shared" ca="1" si="46"/>
        <v>0</v>
      </c>
      <c r="X51" s="796">
        <f t="shared" ca="1" si="42"/>
        <v>0</v>
      </c>
      <c r="Y51" s="796">
        <f t="shared" ca="1" si="42"/>
        <v>0</v>
      </c>
      <c r="Z51" s="796">
        <f t="shared" ca="1" si="42"/>
        <v>0</v>
      </c>
      <c r="AA51" s="796">
        <f t="shared" ca="1" si="42"/>
        <v>0</v>
      </c>
      <c r="AB51" s="796">
        <f t="shared" ca="1" si="42"/>
        <v>0</v>
      </c>
      <c r="AC51" s="796">
        <f t="shared" ca="1" si="42"/>
        <v>0</v>
      </c>
      <c r="AD51" s="796">
        <f t="shared" ca="1" si="42"/>
        <v>0</v>
      </c>
      <c r="AE51" s="796">
        <f t="shared" ca="1" si="42"/>
        <v>0</v>
      </c>
      <c r="AF51" s="796">
        <f t="shared" ca="1" si="42"/>
        <v>0</v>
      </c>
      <c r="AG51" s="796">
        <f t="shared" ca="1" si="42"/>
        <v>0</v>
      </c>
    </row>
    <row r="52" spans="1:33" x14ac:dyDescent="0.2">
      <c r="A52" s="11">
        <f>ROW()</f>
        <v>52</v>
      </c>
      <c r="C52" s="38" t="str">
        <f>'CF(M)'!C53</f>
        <v>담보차입금(선순위)의 차입</v>
      </c>
      <c r="E52" s="34" t="str">
        <f t="shared" si="20"/>
        <v>'CF(M)'!</v>
      </c>
      <c r="F52" s="34">
        <f t="shared" si="20"/>
        <v>6</v>
      </c>
      <c r="G52" s="34" t="str">
        <f t="shared" si="16"/>
        <v>'CF(M)'!6:6</v>
      </c>
      <c r="H52" s="106" t="str">
        <f t="shared" si="41"/>
        <v>'CF(M)'!</v>
      </c>
      <c r="I52" s="34">
        <f>'CF(M)'!A53</f>
        <v>53</v>
      </c>
      <c r="J52" s="34" t="str">
        <f t="shared" si="17"/>
        <v>'CF(M)'!53:53</v>
      </c>
      <c r="L52" s="793">
        <f t="shared" ref="L52:L66" ca="1" si="47">SUMIF($2:$2,"&lt;="&amp;$J$5,52:52)</f>
        <v>75127614.835056677</v>
      </c>
      <c r="M52" s="796">
        <f t="shared" ref="M52:W65" ca="1" si="48">SUMIF(INDIRECT($G52),M$6,INDIRECT($J52))</f>
        <v>75127614.835056677</v>
      </c>
      <c r="N52" s="796">
        <f t="shared" ca="1" si="48"/>
        <v>0</v>
      </c>
      <c r="O52" s="796">
        <f t="shared" ca="1" si="48"/>
        <v>0</v>
      </c>
      <c r="P52" s="796">
        <f t="shared" ca="1" si="48"/>
        <v>0</v>
      </c>
      <c r="Q52" s="796">
        <f t="shared" ca="1" si="48"/>
        <v>0</v>
      </c>
      <c r="R52" s="796">
        <f t="shared" ca="1" si="48"/>
        <v>0</v>
      </c>
      <c r="S52" s="796">
        <f t="shared" ca="1" si="48"/>
        <v>0</v>
      </c>
      <c r="T52" s="796">
        <f t="shared" ca="1" si="48"/>
        <v>0</v>
      </c>
      <c r="U52" s="796">
        <f t="shared" ca="1" si="48"/>
        <v>0</v>
      </c>
      <c r="V52" s="796">
        <f t="shared" ca="1" si="48"/>
        <v>0</v>
      </c>
      <c r="W52" s="796">
        <f t="shared" ca="1" si="48"/>
        <v>0</v>
      </c>
      <c r="X52" s="796">
        <f t="shared" ca="1" si="42"/>
        <v>0</v>
      </c>
      <c r="Y52" s="796">
        <f t="shared" ca="1" si="42"/>
        <v>0</v>
      </c>
      <c r="Z52" s="796">
        <f t="shared" ca="1" si="42"/>
        <v>0</v>
      </c>
      <c r="AA52" s="796">
        <f t="shared" ca="1" si="42"/>
        <v>0</v>
      </c>
      <c r="AB52" s="796">
        <f t="shared" ca="1" si="42"/>
        <v>0</v>
      </c>
      <c r="AC52" s="796">
        <f t="shared" ca="1" si="42"/>
        <v>0</v>
      </c>
      <c r="AD52" s="796">
        <f t="shared" ca="1" si="42"/>
        <v>0</v>
      </c>
      <c r="AE52" s="796">
        <f t="shared" ca="1" si="42"/>
        <v>0</v>
      </c>
      <c r="AF52" s="796">
        <f t="shared" ca="1" si="42"/>
        <v>0</v>
      </c>
      <c r="AG52" s="796">
        <f t="shared" ca="1" si="42"/>
        <v>0</v>
      </c>
    </row>
    <row r="53" spans="1:33" x14ac:dyDescent="0.2">
      <c r="A53" s="11">
        <f>ROW()</f>
        <v>53</v>
      </c>
      <c r="C53" s="38" t="str">
        <f>'CF(M)'!C54</f>
        <v>담보차입금(후순위)의 차입</v>
      </c>
      <c r="E53" s="34" t="str">
        <f t="shared" si="20"/>
        <v>'CF(M)'!</v>
      </c>
      <c r="F53" s="34">
        <f t="shared" si="20"/>
        <v>6</v>
      </c>
      <c r="G53" s="34" t="str">
        <f>E53&amp;F53&amp;":"&amp;F53</f>
        <v>'CF(M)'!6:6</v>
      </c>
      <c r="H53" s="106" t="str">
        <f>E53</f>
        <v>'CF(M)'!</v>
      </c>
      <c r="I53" s="34">
        <f>'CF(M)'!A54</f>
        <v>54</v>
      </c>
      <c r="J53" s="34" t="str">
        <f>H53&amp;I53&amp;":"&amp;I53</f>
        <v>'CF(M)'!54:54</v>
      </c>
      <c r="L53" s="793">
        <f t="shared" ca="1" si="47"/>
        <v>13000000</v>
      </c>
      <c r="M53" s="796">
        <f t="shared" ca="1" si="48"/>
        <v>13000000</v>
      </c>
      <c r="N53" s="796">
        <f t="shared" ca="1" si="48"/>
        <v>0</v>
      </c>
      <c r="O53" s="796">
        <f t="shared" ca="1" si="48"/>
        <v>0</v>
      </c>
      <c r="P53" s="796">
        <f t="shared" ca="1" si="48"/>
        <v>0</v>
      </c>
      <c r="Q53" s="796">
        <f t="shared" ca="1" si="48"/>
        <v>0</v>
      </c>
      <c r="R53" s="796">
        <f t="shared" ca="1" si="48"/>
        <v>0</v>
      </c>
      <c r="S53" s="796">
        <f t="shared" ca="1" si="48"/>
        <v>0</v>
      </c>
      <c r="T53" s="796">
        <f t="shared" ca="1" si="48"/>
        <v>0</v>
      </c>
      <c r="U53" s="796">
        <f t="shared" ca="1" si="48"/>
        <v>0</v>
      </c>
      <c r="V53" s="796">
        <f t="shared" ca="1" si="48"/>
        <v>0</v>
      </c>
      <c r="W53" s="796">
        <f t="shared" ca="1" si="48"/>
        <v>0</v>
      </c>
      <c r="X53" s="796">
        <f t="shared" ca="1" si="42"/>
        <v>0</v>
      </c>
      <c r="Y53" s="796">
        <f t="shared" ca="1" si="42"/>
        <v>0</v>
      </c>
      <c r="Z53" s="796">
        <f t="shared" ca="1" si="42"/>
        <v>0</v>
      </c>
      <c r="AA53" s="796">
        <f t="shared" ca="1" si="42"/>
        <v>0</v>
      </c>
      <c r="AB53" s="796">
        <f t="shared" ca="1" si="42"/>
        <v>0</v>
      </c>
      <c r="AC53" s="796">
        <f t="shared" ca="1" si="42"/>
        <v>0</v>
      </c>
      <c r="AD53" s="796">
        <f t="shared" ca="1" si="42"/>
        <v>0</v>
      </c>
      <c r="AE53" s="796">
        <f t="shared" ca="1" si="42"/>
        <v>0</v>
      </c>
      <c r="AF53" s="796">
        <f t="shared" ca="1" si="42"/>
        <v>0</v>
      </c>
      <c r="AG53" s="796">
        <f t="shared" ca="1" si="42"/>
        <v>0</v>
      </c>
    </row>
    <row r="54" spans="1:33" x14ac:dyDescent="0.2">
      <c r="A54" s="11">
        <f>ROW()</f>
        <v>54</v>
      </c>
      <c r="C54" s="38" t="str">
        <f>'CF(M)'!C55</f>
        <v>자본금(우선주) 납입</v>
      </c>
      <c r="E54" s="34" t="str">
        <f t="shared" si="20"/>
        <v>'CF(M)'!</v>
      </c>
      <c r="F54" s="34">
        <f t="shared" si="20"/>
        <v>6</v>
      </c>
      <c r="G54" s="34" t="str">
        <f t="shared" si="16"/>
        <v>'CF(M)'!6:6</v>
      </c>
      <c r="H54" s="106" t="str">
        <f t="shared" si="41"/>
        <v>'CF(M)'!</v>
      </c>
      <c r="I54" s="34">
        <f>'CF(M)'!A55</f>
        <v>55</v>
      </c>
      <c r="J54" s="34" t="str">
        <f t="shared" si="17"/>
        <v>'CF(M)'!55:55</v>
      </c>
      <c r="L54" s="793">
        <f t="shared" ca="1" si="47"/>
        <v>5000000</v>
      </c>
      <c r="M54" s="796">
        <f t="shared" ca="1" si="48"/>
        <v>5000000</v>
      </c>
      <c r="N54" s="796">
        <f t="shared" ca="1" si="48"/>
        <v>0</v>
      </c>
      <c r="O54" s="796">
        <f t="shared" ca="1" si="48"/>
        <v>0</v>
      </c>
      <c r="P54" s="796">
        <f t="shared" ca="1" si="48"/>
        <v>0</v>
      </c>
      <c r="Q54" s="796">
        <f t="shared" ca="1" si="48"/>
        <v>0</v>
      </c>
      <c r="R54" s="796">
        <f t="shared" ca="1" si="48"/>
        <v>0</v>
      </c>
      <c r="S54" s="796">
        <f t="shared" ca="1" si="48"/>
        <v>0</v>
      </c>
      <c r="T54" s="796">
        <f t="shared" ca="1" si="48"/>
        <v>0</v>
      </c>
      <c r="U54" s="796">
        <f t="shared" ca="1" si="48"/>
        <v>0</v>
      </c>
      <c r="V54" s="796">
        <f t="shared" ca="1" si="48"/>
        <v>0</v>
      </c>
      <c r="W54" s="796">
        <f t="shared" ca="1" si="48"/>
        <v>0</v>
      </c>
      <c r="X54" s="796">
        <f t="shared" ca="1" si="42"/>
        <v>0</v>
      </c>
      <c r="Y54" s="796">
        <f t="shared" ca="1" si="42"/>
        <v>0</v>
      </c>
      <c r="Z54" s="796">
        <f t="shared" ca="1" si="42"/>
        <v>0</v>
      </c>
      <c r="AA54" s="796">
        <f t="shared" ca="1" si="42"/>
        <v>0</v>
      </c>
      <c r="AB54" s="796">
        <f t="shared" ca="1" si="42"/>
        <v>0</v>
      </c>
      <c r="AC54" s="796">
        <f t="shared" ca="1" si="42"/>
        <v>0</v>
      </c>
      <c r="AD54" s="796">
        <f t="shared" ca="1" si="42"/>
        <v>0</v>
      </c>
      <c r="AE54" s="796">
        <f t="shared" ca="1" si="42"/>
        <v>0</v>
      </c>
      <c r="AF54" s="796">
        <f t="shared" ca="1" si="42"/>
        <v>0</v>
      </c>
      <c r="AG54" s="796">
        <f t="shared" ca="1" si="42"/>
        <v>0</v>
      </c>
    </row>
    <row r="55" spans="1:33" x14ac:dyDescent="0.2">
      <c r="A55" s="11">
        <f>ROW()</f>
        <v>55</v>
      </c>
      <c r="C55" s="38" t="str">
        <f>'CF(M)'!C56</f>
        <v>자본금(보통주) 납입</v>
      </c>
      <c r="E55" s="34" t="str">
        <f t="shared" si="20"/>
        <v>'CF(M)'!</v>
      </c>
      <c r="F55" s="34">
        <f t="shared" si="20"/>
        <v>6</v>
      </c>
      <c r="G55" s="34" t="str">
        <f t="shared" si="16"/>
        <v>'CF(M)'!6:6</v>
      </c>
      <c r="H55" s="106" t="str">
        <f t="shared" si="41"/>
        <v>'CF(M)'!</v>
      </c>
      <c r="I55" s="34">
        <f>'CF(M)'!A56</f>
        <v>56</v>
      </c>
      <c r="J55" s="34" t="str">
        <f t="shared" si="17"/>
        <v>'CF(M)'!56:56</v>
      </c>
      <c r="L55" s="793">
        <f t="shared" ca="1" si="47"/>
        <v>41327086.279251516</v>
      </c>
      <c r="M55" s="796">
        <f t="shared" ca="1" si="48"/>
        <v>41327086.279251516</v>
      </c>
      <c r="N55" s="796">
        <f t="shared" ca="1" si="48"/>
        <v>0</v>
      </c>
      <c r="O55" s="796">
        <f t="shared" ca="1" si="48"/>
        <v>0</v>
      </c>
      <c r="P55" s="796">
        <f t="shared" ca="1" si="48"/>
        <v>0</v>
      </c>
      <c r="Q55" s="796">
        <f t="shared" ca="1" si="48"/>
        <v>0</v>
      </c>
      <c r="R55" s="796">
        <f t="shared" ca="1" si="48"/>
        <v>0</v>
      </c>
      <c r="S55" s="796">
        <f t="shared" ca="1" si="48"/>
        <v>0</v>
      </c>
      <c r="T55" s="796">
        <f t="shared" ca="1" si="48"/>
        <v>0</v>
      </c>
      <c r="U55" s="796">
        <f t="shared" ca="1" si="48"/>
        <v>0</v>
      </c>
      <c r="V55" s="796">
        <f t="shared" ca="1" si="48"/>
        <v>0</v>
      </c>
      <c r="W55" s="796">
        <f t="shared" ca="1" si="48"/>
        <v>0</v>
      </c>
      <c r="X55" s="796">
        <f t="shared" ca="1" si="42"/>
        <v>0</v>
      </c>
      <c r="Y55" s="796">
        <f t="shared" ca="1" si="42"/>
        <v>0</v>
      </c>
      <c r="Z55" s="796">
        <f t="shared" ca="1" si="42"/>
        <v>0</v>
      </c>
      <c r="AA55" s="796">
        <f t="shared" ca="1" si="42"/>
        <v>0</v>
      </c>
      <c r="AB55" s="796">
        <f t="shared" ca="1" si="42"/>
        <v>0</v>
      </c>
      <c r="AC55" s="796">
        <f t="shared" ca="1" si="42"/>
        <v>0</v>
      </c>
      <c r="AD55" s="796">
        <f t="shared" ca="1" si="42"/>
        <v>0</v>
      </c>
      <c r="AE55" s="796">
        <f t="shared" ca="1" si="42"/>
        <v>0</v>
      </c>
      <c r="AF55" s="796">
        <f t="shared" ca="1" si="42"/>
        <v>0</v>
      </c>
      <c r="AG55" s="796">
        <f t="shared" ca="1" si="42"/>
        <v>0</v>
      </c>
    </row>
    <row r="56" spans="1:33" x14ac:dyDescent="0.2">
      <c r="A56" s="11">
        <f>ROW()</f>
        <v>56</v>
      </c>
      <c r="C56" s="38" t="str">
        <f>'CF(M)'!C57</f>
        <v>주식발행비용의 납부</v>
      </c>
      <c r="E56" s="34" t="str">
        <f t="shared" si="20"/>
        <v>'CF(M)'!</v>
      </c>
      <c r="F56" s="34">
        <f t="shared" si="20"/>
        <v>6</v>
      </c>
      <c r="G56" s="34" t="str">
        <f t="shared" si="16"/>
        <v>'CF(M)'!6:6</v>
      </c>
      <c r="H56" s="106" t="str">
        <f t="shared" si="41"/>
        <v>'CF(M)'!</v>
      </c>
      <c r="I56" s="34">
        <f>'CF(M)'!A57</f>
        <v>57</v>
      </c>
      <c r="J56" s="34" t="str">
        <f t="shared" si="17"/>
        <v>'CF(M)'!57:57</v>
      </c>
      <c r="L56" s="793">
        <f t="shared" ca="1" si="47"/>
        <v>-37061.669023401213</v>
      </c>
      <c r="M56" s="796">
        <f t="shared" ca="1" si="48"/>
        <v>-37061.669023401213</v>
      </c>
      <c r="N56" s="796">
        <f t="shared" ca="1" si="48"/>
        <v>0</v>
      </c>
      <c r="O56" s="796">
        <f t="shared" ca="1" si="48"/>
        <v>0</v>
      </c>
      <c r="P56" s="796">
        <f t="shared" ca="1" si="48"/>
        <v>0</v>
      </c>
      <c r="Q56" s="796">
        <f t="shared" ca="1" si="48"/>
        <v>0</v>
      </c>
      <c r="R56" s="796">
        <f t="shared" ca="1" si="48"/>
        <v>0</v>
      </c>
      <c r="S56" s="796">
        <f t="shared" ca="1" si="48"/>
        <v>0</v>
      </c>
      <c r="T56" s="796">
        <f t="shared" ca="1" si="48"/>
        <v>0</v>
      </c>
      <c r="U56" s="796">
        <f t="shared" ca="1" si="48"/>
        <v>0</v>
      </c>
      <c r="V56" s="796">
        <f t="shared" ca="1" si="48"/>
        <v>0</v>
      </c>
      <c r="W56" s="796">
        <f t="shared" ca="1" si="48"/>
        <v>0</v>
      </c>
      <c r="X56" s="796">
        <f t="shared" ca="1" si="42"/>
        <v>0</v>
      </c>
      <c r="Y56" s="796">
        <f t="shared" ca="1" si="42"/>
        <v>0</v>
      </c>
      <c r="Z56" s="796">
        <f t="shared" ca="1" si="42"/>
        <v>0</v>
      </c>
      <c r="AA56" s="796">
        <f t="shared" ca="1" si="42"/>
        <v>0</v>
      </c>
      <c r="AB56" s="796">
        <f t="shared" ca="1" si="42"/>
        <v>0</v>
      </c>
      <c r="AC56" s="796">
        <f t="shared" ca="1" si="42"/>
        <v>0</v>
      </c>
      <c r="AD56" s="796">
        <f t="shared" ca="1" si="42"/>
        <v>0</v>
      </c>
      <c r="AE56" s="796">
        <f t="shared" ca="1" si="42"/>
        <v>0</v>
      </c>
      <c r="AF56" s="796">
        <f t="shared" ca="1" si="42"/>
        <v>0</v>
      </c>
      <c r="AG56" s="796">
        <f t="shared" ca="1" si="42"/>
        <v>0</v>
      </c>
    </row>
    <row r="57" spans="1:33" x14ac:dyDescent="0.2">
      <c r="A57" s="11">
        <f>ROW()</f>
        <v>57</v>
      </c>
      <c r="C57" s="38" t="str">
        <f>'CF(M)'!C58</f>
        <v>임대보증금의 증감</v>
      </c>
      <c r="E57" s="34" t="str">
        <f t="shared" si="20"/>
        <v>'CF(M)'!</v>
      </c>
      <c r="F57" s="34">
        <f t="shared" si="20"/>
        <v>6</v>
      </c>
      <c r="G57" s="34" t="str">
        <f t="shared" si="16"/>
        <v>'CF(M)'!6:6</v>
      </c>
      <c r="H57" s="106" t="str">
        <f t="shared" si="41"/>
        <v>'CF(M)'!</v>
      </c>
      <c r="I57" s="34">
        <f>'CF(M)'!A58</f>
        <v>58</v>
      </c>
      <c r="J57" s="34" t="str">
        <f t="shared" si="17"/>
        <v>'CF(M)'!58:58</v>
      </c>
      <c r="L57" s="793">
        <f t="shared" ca="1" si="47"/>
        <v>0</v>
      </c>
      <c r="M57" s="796">
        <f t="shared" ca="1" si="48"/>
        <v>2872385.1649433207</v>
      </c>
      <c r="N57" s="796">
        <f t="shared" ca="1" si="48"/>
        <v>0</v>
      </c>
      <c r="O57" s="796">
        <f t="shared" ca="1" si="48"/>
        <v>0</v>
      </c>
      <c r="P57" s="796">
        <f t="shared" ca="1" si="48"/>
        <v>0</v>
      </c>
      <c r="Q57" s="796">
        <f t="shared" ca="1" si="48"/>
        <v>0</v>
      </c>
      <c r="R57" s="796">
        <f t="shared" ca="1" si="48"/>
        <v>266347.65918969968</v>
      </c>
      <c r="S57" s="796">
        <f t="shared" ca="1" si="48"/>
        <v>0</v>
      </c>
      <c r="T57" s="796">
        <f t="shared" ca="1" si="48"/>
        <v>-3138732.8241330204</v>
      </c>
      <c r="U57" s="796">
        <f t="shared" ca="1" si="48"/>
        <v>0</v>
      </c>
      <c r="V57" s="796">
        <f t="shared" ca="1" si="48"/>
        <v>0</v>
      </c>
      <c r="W57" s="796">
        <f t="shared" ca="1" si="48"/>
        <v>0</v>
      </c>
      <c r="X57" s="796">
        <f t="shared" ca="1" si="42"/>
        <v>0</v>
      </c>
      <c r="Y57" s="796">
        <f t="shared" ca="1" si="42"/>
        <v>0</v>
      </c>
      <c r="Z57" s="796">
        <f t="shared" ca="1" si="42"/>
        <v>0</v>
      </c>
      <c r="AA57" s="796">
        <f t="shared" ca="1" si="42"/>
        <v>0</v>
      </c>
      <c r="AB57" s="796">
        <f t="shared" ca="1" si="42"/>
        <v>0</v>
      </c>
      <c r="AC57" s="796">
        <f t="shared" ca="1" si="42"/>
        <v>0</v>
      </c>
      <c r="AD57" s="796">
        <f t="shared" ca="1" si="42"/>
        <v>0</v>
      </c>
      <c r="AE57" s="796">
        <f t="shared" ca="1" si="42"/>
        <v>0</v>
      </c>
      <c r="AF57" s="796">
        <f t="shared" ca="1" si="42"/>
        <v>0</v>
      </c>
      <c r="AG57" s="796">
        <f t="shared" ca="1" si="42"/>
        <v>0</v>
      </c>
    </row>
    <row r="58" spans="1:33" x14ac:dyDescent="0.2">
      <c r="A58" s="11">
        <f>ROW()</f>
        <v>58</v>
      </c>
      <c r="C58" s="38" t="str">
        <f>'CF(M)'!C59</f>
        <v>담보차입금(선순위)의 상환</v>
      </c>
      <c r="E58" s="34" t="str">
        <f t="shared" si="20"/>
        <v>'CF(M)'!</v>
      </c>
      <c r="F58" s="34">
        <f t="shared" si="20"/>
        <v>6</v>
      </c>
      <c r="G58" s="34" t="str">
        <f t="shared" si="16"/>
        <v>'CF(M)'!6:6</v>
      </c>
      <c r="H58" s="106" t="str">
        <f t="shared" si="41"/>
        <v>'CF(M)'!</v>
      </c>
      <c r="I58" s="34">
        <f>'CF(M)'!A59</f>
        <v>59</v>
      </c>
      <c r="J58" s="34" t="str">
        <f t="shared" si="17"/>
        <v>'CF(M)'!59:59</v>
      </c>
      <c r="L58" s="793">
        <f t="shared" ca="1" si="47"/>
        <v>-75127614.835056677</v>
      </c>
      <c r="M58" s="796">
        <f t="shared" ca="1" si="48"/>
        <v>0</v>
      </c>
      <c r="N58" s="796">
        <f t="shared" ca="1" si="48"/>
        <v>0</v>
      </c>
      <c r="O58" s="796">
        <f t="shared" ca="1" si="48"/>
        <v>0</v>
      </c>
      <c r="P58" s="796">
        <f t="shared" ca="1" si="48"/>
        <v>0</v>
      </c>
      <c r="Q58" s="796">
        <f t="shared" ca="1" si="48"/>
        <v>0</v>
      </c>
      <c r="R58" s="796">
        <f t="shared" ca="1" si="48"/>
        <v>0</v>
      </c>
      <c r="S58" s="796">
        <f t="shared" ca="1" si="48"/>
        <v>0</v>
      </c>
      <c r="T58" s="796">
        <f t="shared" ca="1" si="48"/>
        <v>-75127614.835056677</v>
      </c>
      <c r="U58" s="796">
        <f t="shared" ca="1" si="48"/>
        <v>0</v>
      </c>
      <c r="V58" s="796">
        <f t="shared" ca="1" si="48"/>
        <v>0</v>
      </c>
      <c r="W58" s="796">
        <f t="shared" ca="1" si="48"/>
        <v>0</v>
      </c>
      <c r="X58" s="796">
        <f t="shared" ca="1" si="42"/>
        <v>0</v>
      </c>
      <c r="Y58" s="796">
        <f t="shared" ca="1" si="42"/>
        <v>0</v>
      </c>
      <c r="Z58" s="796">
        <f t="shared" ca="1" si="42"/>
        <v>0</v>
      </c>
      <c r="AA58" s="796">
        <f t="shared" ca="1" si="42"/>
        <v>0</v>
      </c>
      <c r="AB58" s="796">
        <f t="shared" ca="1" si="42"/>
        <v>0</v>
      </c>
      <c r="AC58" s="796">
        <f t="shared" ca="1" si="42"/>
        <v>0</v>
      </c>
      <c r="AD58" s="796">
        <f t="shared" ca="1" si="42"/>
        <v>0</v>
      </c>
      <c r="AE58" s="796">
        <f t="shared" ca="1" si="42"/>
        <v>0</v>
      </c>
      <c r="AF58" s="796">
        <f t="shared" ca="1" si="42"/>
        <v>0</v>
      </c>
      <c r="AG58" s="796">
        <f t="shared" ca="1" si="42"/>
        <v>0</v>
      </c>
    </row>
    <row r="59" spans="1:33" x14ac:dyDescent="0.2">
      <c r="A59" s="11">
        <f>ROW()</f>
        <v>59</v>
      </c>
      <c r="C59" s="38" t="str">
        <f>'CF(M)'!C60</f>
        <v>담보차입금(후순위)의 상환</v>
      </c>
      <c r="E59" s="34" t="str">
        <f t="shared" si="20"/>
        <v>'CF(M)'!</v>
      </c>
      <c r="F59" s="34">
        <f t="shared" si="20"/>
        <v>6</v>
      </c>
      <c r="G59" s="34" t="str">
        <f>E59&amp;F59&amp;":"&amp;F59</f>
        <v>'CF(M)'!6:6</v>
      </c>
      <c r="H59" s="106" t="str">
        <f>E59</f>
        <v>'CF(M)'!</v>
      </c>
      <c r="I59" s="34">
        <f>'CF(M)'!A60</f>
        <v>60</v>
      </c>
      <c r="J59" s="34" t="str">
        <f>H59&amp;I59&amp;":"&amp;I59</f>
        <v>'CF(M)'!60:60</v>
      </c>
      <c r="L59" s="793">
        <f t="shared" ca="1" si="47"/>
        <v>-13000000</v>
      </c>
      <c r="M59" s="796">
        <f t="shared" ca="1" si="48"/>
        <v>0</v>
      </c>
      <c r="N59" s="796">
        <f t="shared" ca="1" si="48"/>
        <v>0</v>
      </c>
      <c r="O59" s="796">
        <f t="shared" ca="1" si="48"/>
        <v>0</v>
      </c>
      <c r="P59" s="796">
        <f t="shared" ca="1" si="48"/>
        <v>0</v>
      </c>
      <c r="Q59" s="796">
        <f t="shared" ca="1" si="48"/>
        <v>0</v>
      </c>
      <c r="R59" s="796">
        <f t="shared" ca="1" si="48"/>
        <v>0</v>
      </c>
      <c r="S59" s="796">
        <f t="shared" ca="1" si="48"/>
        <v>0</v>
      </c>
      <c r="T59" s="796">
        <f t="shared" ca="1" si="48"/>
        <v>-13000000</v>
      </c>
      <c r="U59" s="796">
        <f t="shared" ca="1" si="48"/>
        <v>0</v>
      </c>
      <c r="V59" s="796">
        <f t="shared" ca="1" si="48"/>
        <v>0</v>
      </c>
      <c r="W59" s="796">
        <f t="shared" ca="1" si="48"/>
        <v>0</v>
      </c>
      <c r="X59" s="796">
        <f t="shared" ca="1" si="42"/>
        <v>0</v>
      </c>
      <c r="Y59" s="796">
        <f t="shared" ca="1" si="42"/>
        <v>0</v>
      </c>
      <c r="Z59" s="796">
        <f t="shared" ca="1" si="42"/>
        <v>0</v>
      </c>
      <c r="AA59" s="796">
        <f t="shared" ca="1" si="42"/>
        <v>0</v>
      </c>
      <c r="AB59" s="796">
        <f t="shared" ca="1" si="42"/>
        <v>0</v>
      </c>
      <c r="AC59" s="796">
        <f t="shared" ca="1" si="42"/>
        <v>0</v>
      </c>
      <c r="AD59" s="796">
        <f t="shared" ca="1" si="42"/>
        <v>0</v>
      </c>
      <c r="AE59" s="796">
        <f t="shared" ca="1" si="42"/>
        <v>0</v>
      </c>
      <c r="AF59" s="796">
        <f t="shared" ca="1" si="42"/>
        <v>0</v>
      </c>
      <c r="AG59" s="796">
        <f t="shared" ca="1" si="42"/>
        <v>0</v>
      </c>
    </row>
    <row r="60" spans="1:33" x14ac:dyDescent="0.2">
      <c r="A60" s="11">
        <f>ROW()</f>
        <v>60</v>
      </c>
      <c r="C60" s="38" t="str">
        <f>'CF(M)'!C61</f>
        <v>자본금(우선주) 반환</v>
      </c>
      <c r="E60" s="34" t="str">
        <f t="shared" si="20"/>
        <v>'CF(M)'!</v>
      </c>
      <c r="F60" s="34">
        <f t="shared" si="20"/>
        <v>6</v>
      </c>
      <c r="G60" s="34" t="str">
        <f t="shared" si="16"/>
        <v>'CF(M)'!6:6</v>
      </c>
      <c r="H60" s="106" t="str">
        <f t="shared" si="41"/>
        <v>'CF(M)'!</v>
      </c>
      <c r="I60" s="34">
        <f>'CF(M)'!A61</f>
        <v>61</v>
      </c>
      <c r="J60" s="34" t="str">
        <f t="shared" si="17"/>
        <v>'CF(M)'!61:61</v>
      </c>
      <c r="L60" s="793">
        <f t="shared" ca="1" si="47"/>
        <v>-5000000</v>
      </c>
      <c r="M60" s="796">
        <f t="shared" ca="1" si="48"/>
        <v>0</v>
      </c>
      <c r="N60" s="796">
        <f t="shared" ca="1" si="48"/>
        <v>0</v>
      </c>
      <c r="O60" s="796">
        <f t="shared" ca="1" si="48"/>
        <v>0</v>
      </c>
      <c r="P60" s="796">
        <f t="shared" ca="1" si="48"/>
        <v>0</v>
      </c>
      <c r="Q60" s="796">
        <f t="shared" ca="1" si="48"/>
        <v>0</v>
      </c>
      <c r="R60" s="796">
        <f t="shared" ca="1" si="48"/>
        <v>0</v>
      </c>
      <c r="S60" s="796">
        <f t="shared" ca="1" si="48"/>
        <v>0</v>
      </c>
      <c r="T60" s="796">
        <f t="shared" ca="1" si="48"/>
        <v>-5000000</v>
      </c>
      <c r="U60" s="796">
        <f t="shared" ca="1" si="48"/>
        <v>0</v>
      </c>
      <c r="V60" s="796">
        <f t="shared" ca="1" si="48"/>
        <v>0</v>
      </c>
      <c r="W60" s="796">
        <f t="shared" ca="1" si="48"/>
        <v>0</v>
      </c>
      <c r="X60" s="796">
        <f t="shared" ca="1" si="42"/>
        <v>0</v>
      </c>
      <c r="Y60" s="796">
        <f t="shared" ca="1" si="42"/>
        <v>0</v>
      </c>
      <c r="Z60" s="796">
        <f t="shared" ca="1" si="42"/>
        <v>0</v>
      </c>
      <c r="AA60" s="796">
        <f t="shared" ca="1" si="42"/>
        <v>0</v>
      </c>
      <c r="AB60" s="796">
        <f t="shared" ca="1" si="42"/>
        <v>0</v>
      </c>
      <c r="AC60" s="796">
        <f t="shared" ca="1" si="42"/>
        <v>0</v>
      </c>
      <c r="AD60" s="796">
        <f t="shared" ca="1" si="42"/>
        <v>0</v>
      </c>
      <c r="AE60" s="796">
        <f t="shared" ca="1" si="42"/>
        <v>0</v>
      </c>
      <c r="AF60" s="796">
        <f t="shared" ca="1" si="42"/>
        <v>0</v>
      </c>
      <c r="AG60" s="796">
        <f t="shared" ca="1" si="42"/>
        <v>0</v>
      </c>
    </row>
    <row r="61" spans="1:33" x14ac:dyDescent="0.2">
      <c r="A61" s="11">
        <f>ROW()</f>
        <v>61</v>
      </c>
      <c r="C61" s="38" t="str">
        <f>'CF(M)'!C62</f>
        <v>자본금(보통주) 반환</v>
      </c>
      <c r="E61" s="34" t="str">
        <f t="shared" si="20"/>
        <v>'CF(M)'!</v>
      </c>
      <c r="F61" s="34">
        <f t="shared" si="20"/>
        <v>6</v>
      </c>
      <c r="G61" s="34" t="str">
        <f t="shared" si="16"/>
        <v>'CF(M)'!6:6</v>
      </c>
      <c r="H61" s="106" t="str">
        <f t="shared" si="41"/>
        <v>'CF(M)'!</v>
      </c>
      <c r="I61" s="34">
        <f>'CF(M)'!A62</f>
        <v>62</v>
      </c>
      <c r="J61" s="34" t="str">
        <f t="shared" si="17"/>
        <v>'CF(M)'!62:62</v>
      </c>
      <c r="L61" s="793">
        <f t="shared" ca="1" si="47"/>
        <v>-41327086.279251516</v>
      </c>
      <c r="M61" s="796">
        <f t="shared" ca="1" si="48"/>
        <v>0</v>
      </c>
      <c r="N61" s="796">
        <f t="shared" ca="1" si="48"/>
        <v>0</v>
      </c>
      <c r="O61" s="796">
        <f t="shared" ca="1" si="48"/>
        <v>0</v>
      </c>
      <c r="P61" s="796">
        <f t="shared" ca="1" si="48"/>
        <v>0</v>
      </c>
      <c r="Q61" s="796">
        <f t="shared" ca="1" si="48"/>
        <v>0</v>
      </c>
      <c r="R61" s="796">
        <f t="shared" ca="1" si="48"/>
        <v>0</v>
      </c>
      <c r="S61" s="796">
        <f t="shared" ca="1" si="48"/>
        <v>0</v>
      </c>
      <c r="T61" s="796">
        <f t="shared" ca="1" si="48"/>
        <v>-41327086.279251516</v>
      </c>
      <c r="U61" s="796">
        <f t="shared" ca="1" si="48"/>
        <v>0</v>
      </c>
      <c r="V61" s="796">
        <f t="shared" ca="1" si="48"/>
        <v>0</v>
      </c>
      <c r="W61" s="796">
        <f t="shared" ca="1" si="48"/>
        <v>0</v>
      </c>
      <c r="X61" s="796">
        <f t="shared" ca="1" si="42"/>
        <v>0</v>
      </c>
      <c r="Y61" s="796">
        <f t="shared" ca="1" si="42"/>
        <v>0</v>
      </c>
      <c r="Z61" s="796">
        <f t="shared" ca="1" si="42"/>
        <v>0</v>
      </c>
      <c r="AA61" s="796">
        <f t="shared" ca="1" si="42"/>
        <v>0</v>
      </c>
      <c r="AB61" s="796">
        <f t="shared" ca="1" si="42"/>
        <v>0</v>
      </c>
      <c r="AC61" s="796">
        <f t="shared" ca="1" si="42"/>
        <v>0</v>
      </c>
      <c r="AD61" s="796">
        <f t="shared" ca="1" si="42"/>
        <v>0</v>
      </c>
      <c r="AE61" s="796">
        <f t="shared" ca="1" si="42"/>
        <v>0</v>
      </c>
      <c r="AF61" s="796">
        <f t="shared" ca="1" si="42"/>
        <v>0</v>
      </c>
      <c r="AG61" s="796">
        <f t="shared" ca="1" si="42"/>
        <v>0</v>
      </c>
    </row>
    <row r="62" spans="1:33" x14ac:dyDescent="0.2">
      <c r="A62" s="11">
        <f>ROW()</f>
        <v>62</v>
      </c>
      <c r="C62" s="38" t="str">
        <f>'CF(M)'!C63</f>
        <v>배당의 지급 (우선주)</v>
      </c>
      <c r="E62" s="34" t="str">
        <f t="shared" si="20"/>
        <v>'CF(M)'!</v>
      </c>
      <c r="F62" s="34">
        <f t="shared" si="20"/>
        <v>6</v>
      </c>
      <c r="G62" s="34" t="str">
        <f t="shared" si="16"/>
        <v>'CF(M)'!6:6</v>
      </c>
      <c r="H62" s="106" t="str">
        <f t="shared" si="41"/>
        <v>'CF(M)'!</v>
      </c>
      <c r="I62" s="34">
        <f>'CF(M)'!A63</f>
        <v>63</v>
      </c>
      <c r="J62" s="34" t="str">
        <f t="shared" si="17"/>
        <v>'CF(M)'!63:63</v>
      </c>
      <c r="L62" s="793">
        <f t="shared" ca="1" si="47"/>
        <v>-350000.00000000006</v>
      </c>
      <c r="M62" s="796">
        <f t="shared" ca="1" si="48"/>
        <v>0</v>
      </c>
      <c r="N62" s="796">
        <f t="shared" ca="1" si="48"/>
        <v>-50000.000000000007</v>
      </c>
      <c r="O62" s="796">
        <f t="shared" ca="1" si="48"/>
        <v>-50000.000000000007</v>
      </c>
      <c r="P62" s="796">
        <f t="shared" ca="1" si="48"/>
        <v>-50000.000000000007</v>
      </c>
      <c r="Q62" s="796">
        <f t="shared" ca="1" si="48"/>
        <v>-50000.000000000007</v>
      </c>
      <c r="R62" s="796">
        <f t="shared" ca="1" si="48"/>
        <v>-50000.000000000007</v>
      </c>
      <c r="S62" s="796">
        <f t="shared" ca="1" si="48"/>
        <v>-50000.000000000007</v>
      </c>
      <c r="T62" s="796">
        <f t="shared" ca="1" si="48"/>
        <v>-50000.000000000007</v>
      </c>
      <c r="U62" s="796">
        <f t="shared" ca="1" si="48"/>
        <v>0</v>
      </c>
      <c r="V62" s="796">
        <f t="shared" ca="1" si="48"/>
        <v>0</v>
      </c>
      <c r="W62" s="796">
        <f t="shared" ca="1" si="48"/>
        <v>0</v>
      </c>
      <c r="X62" s="796">
        <f t="shared" ca="1" si="42"/>
        <v>0</v>
      </c>
      <c r="Y62" s="796">
        <f t="shared" ca="1" si="42"/>
        <v>0</v>
      </c>
      <c r="Z62" s="796">
        <f t="shared" ca="1" si="42"/>
        <v>0</v>
      </c>
      <c r="AA62" s="796">
        <f t="shared" ca="1" si="42"/>
        <v>0</v>
      </c>
      <c r="AB62" s="796">
        <f t="shared" ca="1" si="42"/>
        <v>0</v>
      </c>
      <c r="AC62" s="796">
        <f t="shared" ca="1" si="42"/>
        <v>0</v>
      </c>
      <c r="AD62" s="796">
        <f t="shared" ca="1" si="42"/>
        <v>0</v>
      </c>
      <c r="AE62" s="796">
        <f t="shared" ca="1" si="42"/>
        <v>0</v>
      </c>
      <c r="AF62" s="796">
        <f t="shared" ca="1" si="42"/>
        <v>0</v>
      </c>
      <c r="AG62" s="796">
        <f t="shared" ca="1" si="42"/>
        <v>0</v>
      </c>
    </row>
    <row r="63" spans="1:33" x14ac:dyDescent="0.2">
      <c r="A63" s="11">
        <f>ROW()</f>
        <v>63</v>
      </c>
      <c r="C63" s="38" t="str">
        <f>'CF(M)'!C64</f>
        <v>배당의 지급 (보통주)</v>
      </c>
      <c r="E63" s="34" t="str">
        <f t="shared" si="20"/>
        <v>'CF(M)'!</v>
      </c>
      <c r="F63" s="34">
        <f t="shared" si="20"/>
        <v>6</v>
      </c>
      <c r="G63" s="34" t="str">
        <f t="shared" si="16"/>
        <v>'CF(M)'!6:6</v>
      </c>
      <c r="H63" s="106" t="str">
        <f t="shared" si="41"/>
        <v>'CF(M)'!</v>
      </c>
      <c r="I63" s="34">
        <f>'CF(M)'!A64</f>
        <v>64</v>
      </c>
      <c r="J63" s="34" t="str">
        <f t="shared" si="17"/>
        <v>'CF(M)'!64:64</v>
      </c>
      <c r="K63" s="12"/>
      <c r="L63" s="793">
        <f t="shared" ca="1" si="47"/>
        <v>-2801906.8127266578</v>
      </c>
      <c r="M63" s="796">
        <f t="shared" ca="1" si="48"/>
        <v>0</v>
      </c>
      <c r="N63" s="796">
        <f t="shared" ca="1" si="48"/>
        <v>-405893.55455752957</v>
      </c>
      <c r="O63" s="796">
        <f t="shared" ca="1" si="48"/>
        <v>-424207.74631116755</v>
      </c>
      <c r="P63" s="796">
        <f t="shared" ca="1" si="48"/>
        <v>-402040.0683121754</v>
      </c>
      <c r="Q63" s="796">
        <f t="shared" ca="1" si="48"/>
        <v>-402040.0683121754</v>
      </c>
      <c r="R63" s="796">
        <f t="shared" ca="1" si="48"/>
        <v>-397486.11708886363</v>
      </c>
      <c r="S63" s="796">
        <f t="shared" ca="1" si="48"/>
        <v>-397446.16493998514</v>
      </c>
      <c r="T63" s="796">
        <f t="shared" ca="1" si="48"/>
        <v>-372793.09320476116</v>
      </c>
      <c r="U63" s="796">
        <f t="shared" ca="1" si="48"/>
        <v>0</v>
      </c>
      <c r="V63" s="796">
        <f t="shared" ca="1" si="48"/>
        <v>0</v>
      </c>
      <c r="W63" s="796">
        <f t="shared" ca="1" si="48"/>
        <v>0</v>
      </c>
      <c r="X63" s="796">
        <f t="shared" ca="1" si="42"/>
        <v>0</v>
      </c>
      <c r="Y63" s="796">
        <f t="shared" ca="1" si="42"/>
        <v>0</v>
      </c>
      <c r="Z63" s="796">
        <f t="shared" ca="1" si="42"/>
        <v>0</v>
      </c>
      <c r="AA63" s="796">
        <f t="shared" ca="1" si="42"/>
        <v>0</v>
      </c>
      <c r="AB63" s="796">
        <f t="shared" ca="1" si="42"/>
        <v>0</v>
      </c>
      <c r="AC63" s="796">
        <f t="shared" ca="1" si="42"/>
        <v>0</v>
      </c>
      <c r="AD63" s="796">
        <f t="shared" ca="1" si="42"/>
        <v>0</v>
      </c>
      <c r="AE63" s="796">
        <f t="shared" ca="1" si="42"/>
        <v>0</v>
      </c>
      <c r="AF63" s="796">
        <f t="shared" ca="1" si="42"/>
        <v>0</v>
      </c>
      <c r="AG63" s="796">
        <f t="shared" ca="1" si="42"/>
        <v>0</v>
      </c>
    </row>
    <row r="64" spans="1:33" x14ac:dyDescent="0.2">
      <c r="A64" s="11">
        <f>ROW()</f>
        <v>64</v>
      </c>
      <c r="C64" s="38" t="str">
        <f>'CF(M)'!C65</f>
        <v>매각이익분배 (우선주)</v>
      </c>
      <c r="E64" s="34" t="str">
        <f t="shared" si="20"/>
        <v>'CF(M)'!</v>
      </c>
      <c r="F64" s="34">
        <f t="shared" si="20"/>
        <v>6</v>
      </c>
      <c r="G64" s="34" t="str">
        <f t="shared" si="16"/>
        <v>'CF(M)'!6:6</v>
      </c>
      <c r="H64" s="106" t="str">
        <f t="shared" si="41"/>
        <v>'CF(M)'!</v>
      </c>
      <c r="I64" s="34">
        <f>'CF(M)'!A65</f>
        <v>65</v>
      </c>
      <c r="J64" s="34" t="str">
        <f t="shared" si="17"/>
        <v>'CF(M)'!65:65</v>
      </c>
      <c r="L64" s="793">
        <f t="shared" ca="1" si="47"/>
        <v>0</v>
      </c>
      <c r="M64" s="796">
        <f t="shared" ca="1" si="48"/>
        <v>0</v>
      </c>
      <c r="N64" s="796">
        <f t="shared" ca="1" si="48"/>
        <v>0</v>
      </c>
      <c r="O64" s="796">
        <f t="shared" ca="1" si="48"/>
        <v>0</v>
      </c>
      <c r="P64" s="796">
        <f t="shared" ca="1" si="48"/>
        <v>0</v>
      </c>
      <c r="Q64" s="796">
        <f t="shared" ca="1" si="48"/>
        <v>0</v>
      </c>
      <c r="R64" s="796">
        <f t="shared" ca="1" si="48"/>
        <v>0</v>
      </c>
      <c r="S64" s="796">
        <f t="shared" ca="1" si="48"/>
        <v>0</v>
      </c>
      <c r="T64" s="796">
        <f t="shared" ca="1" si="48"/>
        <v>0</v>
      </c>
      <c r="U64" s="796">
        <f t="shared" ca="1" si="48"/>
        <v>0</v>
      </c>
      <c r="V64" s="796">
        <f t="shared" ca="1" si="48"/>
        <v>0</v>
      </c>
      <c r="W64" s="796">
        <f t="shared" ca="1" si="48"/>
        <v>0</v>
      </c>
      <c r="X64" s="796">
        <f t="shared" ref="X64:AG65" ca="1" si="49">SUMIF(INDIRECT($G64),X$6,INDIRECT($J64))</f>
        <v>0</v>
      </c>
      <c r="Y64" s="796">
        <f t="shared" ca="1" si="49"/>
        <v>0</v>
      </c>
      <c r="Z64" s="796">
        <f t="shared" ca="1" si="49"/>
        <v>0</v>
      </c>
      <c r="AA64" s="796">
        <f t="shared" ca="1" si="49"/>
        <v>0</v>
      </c>
      <c r="AB64" s="796">
        <f t="shared" ca="1" si="49"/>
        <v>0</v>
      </c>
      <c r="AC64" s="796">
        <f t="shared" ca="1" si="49"/>
        <v>0</v>
      </c>
      <c r="AD64" s="796">
        <f t="shared" ca="1" si="49"/>
        <v>0</v>
      </c>
      <c r="AE64" s="796">
        <f t="shared" ca="1" si="49"/>
        <v>0</v>
      </c>
      <c r="AF64" s="796">
        <f t="shared" ca="1" si="49"/>
        <v>0</v>
      </c>
      <c r="AG64" s="796">
        <f t="shared" ca="1" si="49"/>
        <v>0</v>
      </c>
    </row>
    <row r="65" spans="1:33" x14ac:dyDescent="0.2">
      <c r="A65" s="11">
        <f>ROW()</f>
        <v>65</v>
      </c>
      <c r="C65" s="38" t="str">
        <f>'CF(M)'!C66</f>
        <v>매각이익분배 (보통주)</v>
      </c>
      <c r="E65" s="34" t="str">
        <f t="shared" si="20"/>
        <v>'CF(M)'!</v>
      </c>
      <c r="F65" s="34">
        <f t="shared" si="20"/>
        <v>6</v>
      </c>
      <c r="G65" s="34" t="str">
        <f t="shared" si="16"/>
        <v>'CF(M)'!6:6</v>
      </c>
      <c r="H65" s="106" t="str">
        <f t="shared" si="41"/>
        <v>'CF(M)'!</v>
      </c>
      <c r="I65" s="34">
        <f>'CF(M)'!A66</f>
        <v>66</v>
      </c>
      <c r="J65" s="34" t="str">
        <f t="shared" si="17"/>
        <v>'CF(M)'!66:66</v>
      </c>
      <c r="L65" s="793">
        <f t="shared" ca="1" si="47"/>
        <v>7911607.7072845809</v>
      </c>
      <c r="M65" s="796">
        <f t="shared" ca="1" si="48"/>
        <v>0</v>
      </c>
      <c r="N65" s="796">
        <f t="shared" ca="1" si="48"/>
        <v>0</v>
      </c>
      <c r="O65" s="796">
        <f t="shared" ca="1" si="48"/>
        <v>0</v>
      </c>
      <c r="P65" s="796">
        <f t="shared" ca="1" si="48"/>
        <v>0</v>
      </c>
      <c r="Q65" s="796">
        <f t="shared" ca="1" si="48"/>
        <v>0</v>
      </c>
      <c r="R65" s="796">
        <f t="shared" ca="1" si="48"/>
        <v>0</v>
      </c>
      <c r="S65" s="796">
        <f t="shared" ca="1" si="48"/>
        <v>0</v>
      </c>
      <c r="T65" s="796">
        <f t="shared" ca="1" si="48"/>
        <v>7911607.7072845809</v>
      </c>
      <c r="U65" s="796">
        <f t="shared" ca="1" si="48"/>
        <v>0</v>
      </c>
      <c r="V65" s="796">
        <f t="shared" ca="1" si="48"/>
        <v>0</v>
      </c>
      <c r="W65" s="796">
        <f t="shared" ca="1" si="48"/>
        <v>0</v>
      </c>
      <c r="X65" s="796">
        <f t="shared" ca="1" si="49"/>
        <v>0</v>
      </c>
      <c r="Y65" s="796">
        <f t="shared" ca="1" si="49"/>
        <v>0</v>
      </c>
      <c r="Z65" s="796">
        <f t="shared" ca="1" si="49"/>
        <v>0</v>
      </c>
      <c r="AA65" s="796">
        <f t="shared" ca="1" si="49"/>
        <v>0</v>
      </c>
      <c r="AB65" s="796">
        <f t="shared" ca="1" si="49"/>
        <v>0</v>
      </c>
      <c r="AC65" s="796">
        <f t="shared" ca="1" si="49"/>
        <v>0</v>
      </c>
      <c r="AD65" s="796">
        <f t="shared" ca="1" si="49"/>
        <v>0</v>
      </c>
      <c r="AE65" s="796">
        <f t="shared" ca="1" si="49"/>
        <v>0</v>
      </c>
      <c r="AF65" s="796">
        <f t="shared" ca="1" si="49"/>
        <v>0</v>
      </c>
      <c r="AG65" s="796">
        <f t="shared" ca="1" si="49"/>
        <v>0</v>
      </c>
    </row>
    <row r="66" spans="1:33" x14ac:dyDescent="0.2">
      <c r="A66" s="11">
        <f>ROW()</f>
        <v>66</v>
      </c>
      <c r="C66" s="398" t="s">
        <v>173</v>
      </c>
      <c r="D66" s="398"/>
      <c r="E66" s="398"/>
      <c r="F66" s="398"/>
      <c r="G66" s="398" t="str">
        <f t="shared" si="16"/>
        <v>:</v>
      </c>
      <c r="H66" s="398"/>
      <c r="I66" s="398"/>
      <c r="J66" s="398" t="str">
        <f t="shared" si="17"/>
        <v>:</v>
      </c>
      <c r="K66" s="403"/>
      <c r="L66" s="794">
        <f t="shared" ca="1" si="47"/>
        <v>-3.3061951398849487E-8</v>
      </c>
      <c r="M66" s="794">
        <f t="shared" ref="M66:AG66" ca="1" si="50">M11+M42+M47</f>
        <v>300000</v>
      </c>
      <c r="N66" s="794">
        <f t="shared" ca="1" si="50"/>
        <v>328528.15964310756</v>
      </c>
      <c r="O66" s="794">
        <f t="shared" ca="1" si="50"/>
        <v>-328528.15964310808</v>
      </c>
      <c r="P66" s="794">
        <f t="shared" ca="1" si="50"/>
        <v>355723.05496386852</v>
      </c>
      <c r="Q66" s="794">
        <f t="shared" ca="1" si="50"/>
        <v>-355723.05496386887</v>
      </c>
      <c r="R66" s="794">
        <f t="shared" ca="1" si="50"/>
        <v>334355.52325239615</v>
      </c>
      <c r="S66" s="794">
        <f t="shared" ca="1" si="50"/>
        <v>-248413.2240626968</v>
      </c>
      <c r="T66" s="794">
        <f t="shared" ca="1" si="50"/>
        <v>-385942.29918973148</v>
      </c>
      <c r="U66" s="794">
        <f t="shared" ca="1" si="50"/>
        <v>2.9802322387695313E-8</v>
      </c>
      <c r="V66" s="794">
        <f t="shared" ca="1" si="50"/>
        <v>0</v>
      </c>
      <c r="W66" s="794">
        <f t="shared" ca="1" si="50"/>
        <v>0</v>
      </c>
      <c r="X66" s="794">
        <f t="shared" ca="1" si="50"/>
        <v>0</v>
      </c>
      <c r="Y66" s="794">
        <f t="shared" ca="1" si="50"/>
        <v>0</v>
      </c>
      <c r="Z66" s="794">
        <f t="shared" ca="1" si="50"/>
        <v>0</v>
      </c>
      <c r="AA66" s="794">
        <f t="shared" ca="1" si="50"/>
        <v>0</v>
      </c>
      <c r="AB66" s="794">
        <f t="shared" ca="1" si="50"/>
        <v>0</v>
      </c>
      <c r="AC66" s="794">
        <f t="shared" ca="1" si="50"/>
        <v>0</v>
      </c>
      <c r="AD66" s="794">
        <f t="shared" ca="1" si="50"/>
        <v>0</v>
      </c>
      <c r="AE66" s="794">
        <f t="shared" ca="1" si="50"/>
        <v>0</v>
      </c>
      <c r="AF66" s="794">
        <f t="shared" ca="1" si="50"/>
        <v>0</v>
      </c>
      <c r="AG66" s="794">
        <f t="shared" ca="1" si="50"/>
        <v>0</v>
      </c>
    </row>
    <row r="67" spans="1:33" x14ac:dyDescent="0.2">
      <c r="A67" s="11">
        <f>ROW()</f>
        <v>67</v>
      </c>
      <c r="C67" s="40" t="s">
        <v>174</v>
      </c>
      <c r="L67" s="793">
        <f>M67</f>
        <v>0</v>
      </c>
      <c r="M67" s="913">
        <v>0</v>
      </c>
      <c r="N67" s="793">
        <f ca="1">M68</f>
        <v>300000</v>
      </c>
      <c r="O67" s="793">
        <f ca="1">N68</f>
        <v>628528.15964310756</v>
      </c>
      <c r="P67" s="793">
        <f t="shared" ref="P67:W67" ca="1" si="51">O68</f>
        <v>299999.99999999948</v>
      </c>
      <c r="Q67" s="793">
        <f t="shared" ca="1" si="51"/>
        <v>655723.05496386799</v>
      </c>
      <c r="R67" s="793">
        <f t="shared" ca="1" si="51"/>
        <v>299999.99999999913</v>
      </c>
      <c r="S67" s="793">
        <f t="shared" ca="1" si="51"/>
        <v>634355.52325239521</v>
      </c>
      <c r="T67" s="793">
        <f t="shared" ca="1" si="51"/>
        <v>385942.29918969842</v>
      </c>
      <c r="U67" s="793">
        <f t="shared" ca="1" si="51"/>
        <v>-3.3061951398849487E-8</v>
      </c>
      <c r="V67" s="793">
        <f t="shared" ca="1" si="51"/>
        <v>-3.2596290111541748E-9</v>
      </c>
      <c r="W67" s="793">
        <f t="shared" ca="1" si="51"/>
        <v>-3.2596290111541748E-9</v>
      </c>
      <c r="X67" s="793">
        <f t="shared" ref="X67:AG67" ca="1" si="52">W68</f>
        <v>-3.2596290111541748E-9</v>
      </c>
      <c r="Y67" s="793">
        <f t="shared" ca="1" si="52"/>
        <v>-3.2596290111541748E-9</v>
      </c>
      <c r="Z67" s="793">
        <f t="shared" ca="1" si="52"/>
        <v>-3.2596290111541748E-9</v>
      </c>
      <c r="AA67" s="793">
        <f t="shared" ca="1" si="52"/>
        <v>-3.2596290111541748E-9</v>
      </c>
      <c r="AB67" s="793">
        <f t="shared" ca="1" si="52"/>
        <v>-3.2596290111541748E-9</v>
      </c>
      <c r="AC67" s="793">
        <f t="shared" ca="1" si="52"/>
        <v>-3.2596290111541748E-9</v>
      </c>
      <c r="AD67" s="793">
        <f t="shared" ca="1" si="52"/>
        <v>-3.2596290111541748E-9</v>
      </c>
      <c r="AE67" s="793">
        <f t="shared" ca="1" si="52"/>
        <v>-3.2596290111541748E-9</v>
      </c>
      <c r="AF67" s="793">
        <f t="shared" ca="1" si="52"/>
        <v>-3.2596290111541748E-9</v>
      </c>
      <c r="AG67" s="793">
        <f t="shared" ca="1" si="52"/>
        <v>-3.2596290111541748E-9</v>
      </c>
    </row>
    <row r="68" spans="1:33" x14ac:dyDescent="0.2">
      <c r="A68" s="11">
        <f>ROW()</f>
        <v>68</v>
      </c>
      <c r="C68" s="41" t="s">
        <v>175</v>
      </c>
      <c r="D68" s="15"/>
      <c r="E68" s="15"/>
      <c r="F68" s="15"/>
      <c r="G68" s="15"/>
      <c r="H68" s="15"/>
      <c r="I68" s="15"/>
      <c r="J68" s="15"/>
      <c r="K68" s="362" t="b">
        <f ca="1">MIN(M68:W68)&gt;=-0.01</f>
        <v>1</v>
      </c>
      <c r="L68" s="915">
        <f ca="1">AG68</f>
        <v>-3.2596290111541748E-9</v>
      </c>
      <c r="M68" s="915">
        <f ca="1">SUM(M66:M67)</f>
        <v>300000</v>
      </c>
      <c r="N68" s="915">
        <f ca="1">SUM(N66:N67)</f>
        <v>628528.15964310756</v>
      </c>
      <c r="O68" s="915">
        <f t="shared" ref="O68:W68" ca="1" si="53">SUM(O66:O67)</f>
        <v>299999.99999999948</v>
      </c>
      <c r="P68" s="915">
        <f t="shared" ca="1" si="53"/>
        <v>655723.05496386799</v>
      </c>
      <c r="Q68" s="915">
        <f t="shared" ca="1" si="53"/>
        <v>299999.99999999913</v>
      </c>
      <c r="R68" s="915">
        <f t="shared" ca="1" si="53"/>
        <v>634355.52325239521</v>
      </c>
      <c r="S68" s="915">
        <f t="shared" ca="1" si="53"/>
        <v>385942.29918969842</v>
      </c>
      <c r="T68" s="915">
        <f t="shared" ca="1" si="53"/>
        <v>-3.3061951398849487E-8</v>
      </c>
      <c r="U68" s="915">
        <f t="shared" ca="1" si="53"/>
        <v>-3.2596290111541748E-9</v>
      </c>
      <c r="V68" s="915">
        <f t="shared" ca="1" si="53"/>
        <v>-3.2596290111541748E-9</v>
      </c>
      <c r="W68" s="915">
        <f t="shared" ca="1" si="53"/>
        <v>-3.2596290111541748E-9</v>
      </c>
      <c r="X68" s="915">
        <f t="shared" ref="X68:AG68" ca="1" si="54">SUM(X66:X67)</f>
        <v>-3.2596290111541748E-9</v>
      </c>
      <c r="Y68" s="915">
        <f t="shared" ca="1" si="54"/>
        <v>-3.2596290111541748E-9</v>
      </c>
      <c r="Z68" s="915">
        <f t="shared" ca="1" si="54"/>
        <v>-3.2596290111541748E-9</v>
      </c>
      <c r="AA68" s="915">
        <f t="shared" ca="1" si="54"/>
        <v>-3.2596290111541748E-9</v>
      </c>
      <c r="AB68" s="915">
        <f t="shared" ca="1" si="54"/>
        <v>-3.2596290111541748E-9</v>
      </c>
      <c r="AC68" s="915">
        <f t="shared" ca="1" si="54"/>
        <v>-3.2596290111541748E-9</v>
      </c>
      <c r="AD68" s="915">
        <f t="shared" ca="1" si="54"/>
        <v>-3.2596290111541748E-9</v>
      </c>
      <c r="AE68" s="915">
        <f t="shared" ca="1" si="54"/>
        <v>-3.2596290111541748E-9</v>
      </c>
      <c r="AF68" s="915">
        <f t="shared" ca="1" si="54"/>
        <v>-3.2596290111541748E-9</v>
      </c>
      <c r="AG68" s="915">
        <f t="shared" ca="1" si="54"/>
        <v>-3.2596290111541748E-9</v>
      </c>
    </row>
    <row r="69" spans="1:33" x14ac:dyDescent="0.2">
      <c r="A69" s="11">
        <f>ROW()</f>
        <v>69</v>
      </c>
    </row>
    <row r="70" spans="1:33" hidden="1" outlineLevel="1" x14ac:dyDescent="0.2">
      <c r="A70" s="11">
        <f>ROW()</f>
        <v>70</v>
      </c>
      <c r="D70" s="34" t="s">
        <v>385</v>
      </c>
    </row>
    <row r="71" spans="1:33" hidden="1" outlineLevel="1" x14ac:dyDescent="0.2">
      <c r="A71" s="11">
        <f>ROW()</f>
        <v>71</v>
      </c>
      <c r="C71" s="34" t="s">
        <v>384</v>
      </c>
      <c r="D71" s="416">
        <f ca="1">XIRR(M71:AG71,$M$2:$AG$2)</f>
        <v>2.0107802748680122E-2</v>
      </c>
      <c r="L71" s="58">
        <f ca="1">SUM(M71:W71)</f>
        <v>350000</v>
      </c>
      <c r="M71" s="58">
        <f t="shared" ref="M71:AG71" ca="1" si="55">-SUM(M54,M62,M64,M60)</f>
        <v>-5000000</v>
      </c>
      <c r="N71" s="58">
        <f t="shared" ca="1" si="55"/>
        <v>50000.000000000007</v>
      </c>
      <c r="O71" s="58">
        <f t="shared" ca="1" si="55"/>
        <v>50000.000000000007</v>
      </c>
      <c r="P71" s="58">
        <f t="shared" ca="1" si="55"/>
        <v>50000.000000000007</v>
      </c>
      <c r="Q71" s="58">
        <f t="shared" ca="1" si="55"/>
        <v>50000.000000000007</v>
      </c>
      <c r="R71" s="58">
        <f t="shared" ca="1" si="55"/>
        <v>50000.000000000007</v>
      </c>
      <c r="S71" s="58">
        <f t="shared" ca="1" si="55"/>
        <v>50000.000000000007</v>
      </c>
      <c r="T71" s="58">
        <f t="shared" ca="1" si="55"/>
        <v>5050000</v>
      </c>
      <c r="U71" s="58">
        <f t="shared" ca="1" si="55"/>
        <v>0</v>
      </c>
      <c r="V71" s="58">
        <f t="shared" ca="1" si="55"/>
        <v>0</v>
      </c>
      <c r="W71" s="58">
        <f t="shared" ca="1" si="55"/>
        <v>0</v>
      </c>
      <c r="X71" s="58">
        <f t="shared" ca="1" si="55"/>
        <v>0</v>
      </c>
      <c r="Y71" s="58">
        <f t="shared" ca="1" si="55"/>
        <v>0</v>
      </c>
      <c r="Z71" s="58">
        <f t="shared" ca="1" si="55"/>
        <v>0</v>
      </c>
      <c r="AA71" s="58">
        <f t="shared" ca="1" si="55"/>
        <v>0</v>
      </c>
      <c r="AB71" s="58">
        <f t="shared" ca="1" si="55"/>
        <v>0</v>
      </c>
      <c r="AC71" s="58">
        <f t="shared" ca="1" si="55"/>
        <v>0</v>
      </c>
      <c r="AD71" s="58">
        <f t="shared" ca="1" si="55"/>
        <v>0</v>
      </c>
      <c r="AE71" s="58">
        <f t="shared" ca="1" si="55"/>
        <v>0</v>
      </c>
      <c r="AF71" s="58">
        <f t="shared" ca="1" si="55"/>
        <v>0</v>
      </c>
      <c r="AG71" s="58">
        <f t="shared" ca="1" si="55"/>
        <v>0</v>
      </c>
    </row>
    <row r="72" spans="1:33" hidden="1" outlineLevel="1" x14ac:dyDescent="0.2">
      <c r="A72" s="11">
        <f>ROW()</f>
        <v>72</v>
      </c>
      <c r="C72" s="11" t="s">
        <v>383</v>
      </c>
      <c r="D72" s="416">
        <f ca="1">XIRR(M72:AG72,$M$2:$AG$2)</f>
        <v>-3.8237974047660842E-2</v>
      </c>
      <c r="L72" s="58">
        <f ca="1">SUM(M72:W72)</f>
        <v>-5109700.8945579231</v>
      </c>
      <c r="M72" s="58">
        <f t="shared" ref="M72:AG72" ca="1" si="56">-SUM(M55,M63,M65,M61)</f>
        <v>-41327086.279251516</v>
      </c>
      <c r="N72" s="58">
        <f t="shared" ca="1" si="56"/>
        <v>405893.55455752957</v>
      </c>
      <c r="O72" s="58">
        <f t="shared" ca="1" si="56"/>
        <v>424207.74631116755</v>
      </c>
      <c r="P72" s="58">
        <f t="shared" ca="1" si="56"/>
        <v>402040.0683121754</v>
      </c>
      <c r="Q72" s="58">
        <f t="shared" ca="1" si="56"/>
        <v>402040.0683121754</v>
      </c>
      <c r="R72" s="58">
        <f t="shared" ca="1" si="56"/>
        <v>397486.11708886363</v>
      </c>
      <c r="S72" s="58">
        <f t="shared" ca="1" si="56"/>
        <v>397446.16493998514</v>
      </c>
      <c r="T72" s="58">
        <f t="shared" ca="1" si="56"/>
        <v>33788271.665171698</v>
      </c>
      <c r="U72" s="58">
        <f t="shared" ca="1" si="56"/>
        <v>0</v>
      </c>
      <c r="V72" s="58">
        <f t="shared" ca="1" si="56"/>
        <v>0</v>
      </c>
      <c r="W72" s="58">
        <f t="shared" ca="1" si="56"/>
        <v>0</v>
      </c>
      <c r="X72" s="58">
        <f t="shared" ca="1" si="56"/>
        <v>0</v>
      </c>
      <c r="Y72" s="58">
        <f t="shared" ca="1" si="56"/>
        <v>0</v>
      </c>
      <c r="Z72" s="58">
        <f t="shared" ca="1" si="56"/>
        <v>0</v>
      </c>
      <c r="AA72" s="58">
        <f t="shared" ca="1" si="56"/>
        <v>0</v>
      </c>
      <c r="AB72" s="58">
        <f t="shared" ca="1" si="56"/>
        <v>0</v>
      </c>
      <c r="AC72" s="58">
        <f t="shared" ca="1" si="56"/>
        <v>0</v>
      </c>
      <c r="AD72" s="58">
        <f t="shared" ca="1" si="56"/>
        <v>0</v>
      </c>
      <c r="AE72" s="58">
        <f t="shared" ca="1" si="56"/>
        <v>0</v>
      </c>
      <c r="AF72" s="58">
        <f t="shared" ca="1" si="56"/>
        <v>0</v>
      </c>
      <c r="AG72" s="58">
        <f t="shared" ca="1" si="56"/>
        <v>0</v>
      </c>
    </row>
    <row r="73" spans="1:33" hidden="1" outlineLevel="1" x14ac:dyDescent="0.2">
      <c r="A73" s="11">
        <f>ROW()</f>
        <v>73</v>
      </c>
      <c r="D73" s="416">
        <f ca="1">XIRR(M73:AG73,$M$2:$AG$2)</f>
        <v>-3.1503018736839292E-2</v>
      </c>
      <c r="L73" s="58">
        <f ca="1">SUM(L71:L72)</f>
        <v>-4759700.8945579231</v>
      </c>
      <c r="M73" s="58">
        <f t="shared" ref="M73:W73" ca="1" si="57">SUM(M71:M72)</f>
        <v>-46327086.279251516</v>
      </c>
      <c r="N73" s="58">
        <f t="shared" ca="1" si="57"/>
        <v>455893.55455752957</v>
      </c>
      <c r="O73" s="58">
        <f t="shared" ca="1" si="57"/>
        <v>474207.74631116755</v>
      </c>
      <c r="P73" s="58">
        <f t="shared" ca="1" si="57"/>
        <v>452040.0683121754</v>
      </c>
      <c r="Q73" s="58">
        <f t="shared" ca="1" si="57"/>
        <v>452040.0683121754</v>
      </c>
      <c r="R73" s="58">
        <f t="shared" ca="1" si="57"/>
        <v>447486.11708886363</v>
      </c>
      <c r="S73" s="58">
        <f t="shared" ca="1" si="57"/>
        <v>447446.16493998514</v>
      </c>
      <c r="T73" s="58">
        <f t="shared" ca="1" si="57"/>
        <v>38838271.665171698</v>
      </c>
      <c r="U73" s="58">
        <f t="shared" ca="1" si="57"/>
        <v>0</v>
      </c>
      <c r="V73" s="58">
        <f t="shared" ca="1" si="57"/>
        <v>0</v>
      </c>
      <c r="W73" s="58">
        <f t="shared" ca="1" si="57"/>
        <v>0</v>
      </c>
      <c r="X73" s="58">
        <f t="shared" ref="X73:AG73" ca="1" si="58">SUM(X71:X72)</f>
        <v>0</v>
      </c>
      <c r="Y73" s="58">
        <f t="shared" ca="1" si="58"/>
        <v>0</v>
      </c>
      <c r="Z73" s="58">
        <f t="shared" ca="1" si="58"/>
        <v>0</v>
      </c>
      <c r="AA73" s="58">
        <f t="shared" ca="1" si="58"/>
        <v>0</v>
      </c>
      <c r="AB73" s="58">
        <f t="shared" ca="1" si="58"/>
        <v>0</v>
      </c>
      <c r="AC73" s="58">
        <f t="shared" ca="1" si="58"/>
        <v>0</v>
      </c>
      <c r="AD73" s="58">
        <f t="shared" ca="1" si="58"/>
        <v>0</v>
      </c>
      <c r="AE73" s="58">
        <f t="shared" ca="1" si="58"/>
        <v>0</v>
      </c>
      <c r="AF73" s="58">
        <f t="shared" ca="1" si="58"/>
        <v>0</v>
      </c>
      <c r="AG73" s="58">
        <f t="shared" ca="1" si="58"/>
        <v>0</v>
      </c>
    </row>
    <row r="74" spans="1:33" hidden="1" outlineLevel="1" x14ac:dyDescent="0.2">
      <c r="A74" s="11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</row>
    <row r="75" spans="1:33" hidden="1" outlineLevel="1" x14ac:dyDescent="0.2">
      <c r="A75" s="11">
        <f>ROW()</f>
        <v>75</v>
      </c>
      <c r="D75" s="34" t="s">
        <v>389</v>
      </c>
    </row>
    <row r="76" spans="1:33" hidden="1" outlineLevel="1" x14ac:dyDescent="0.2">
      <c r="A76" s="11">
        <f>ROW()</f>
        <v>76</v>
      </c>
      <c r="C76" s="34" t="s">
        <v>384</v>
      </c>
      <c r="D76" s="416">
        <f ca="1">XIRR(M76:AG76,$M$2:$AG$2)</f>
        <v>2.0107802748680122E-2</v>
      </c>
      <c r="L76" s="58">
        <f ca="1">SUM(M76:W76)</f>
        <v>350000</v>
      </c>
      <c r="M76" s="58">
        <f t="shared" ref="M76:AG76" ca="1" si="59">-SUM(M54,M62,M60)</f>
        <v>-5000000</v>
      </c>
      <c r="N76" s="58">
        <f t="shared" ca="1" si="59"/>
        <v>50000.000000000007</v>
      </c>
      <c r="O76" s="58">
        <f t="shared" ca="1" si="59"/>
        <v>50000.000000000007</v>
      </c>
      <c r="P76" s="58">
        <f t="shared" ca="1" si="59"/>
        <v>50000.000000000007</v>
      </c>
      <c r="Q76" s="58">
        <f t="shared" ca="1" si="59"/>
        <v>50000.000000000007</v>
      </c>
      <c r="R76" s="58">
        <f t="shared" ca="1" si="59"/>
        <v>50000.000000000007</v>
      </c>
      <c r="S76" s="58">
        <f t="shared" ca="1" si="59"/>
        <v>50000.000000000007</v>
      </c>
      <c r="T76" s="58">
        <f t="shared" ca="1" si="59"/>
        <v>5050000</v>
      </c>
      <c r="U76" s="58">
        <f t="shared" ca="1" si="59"/>
        <v>0</v>
      </c>
      <c r="V76" s="58">
        <f t="shared" ca="1" si="59"/>
        <v>0</v>
      </c>
      <c r="W76" s="58">
        <f t="shared" ca="1" si="59"/>
        <v>0</v>
      </c>
      <c r="X76" s="58">
        <f t="shared" ca="1" si="59"/>
        <v>0</v>
      </c>
      <c r="Y76" s="58">
        <f t="shared" ca="1" si="59"/>
        <v>0</v>
      </c>
      <c r="Z76" s="58">
        <f t="shared" ca="1" si="59"/>
        <v>0</v>
      </c>
      <c r="AA76" s="58">
        <f t="shared" ca="1" si="59"/>
        <v>0</v>
      </c>
      <c r="AB76" s="58">
        <f t="shared" ca="1" si="59"/>
        <v>0</v>
      </c>
      <c r="AC76" s="58">
        <f t="shared" ca="1" si="59"/>
        <v>0</v>
      </c>
      <c r="AD76" s="58">
        <f t="shared" ca="1" si="59"/>
        <v>0</v>
      </c>
      <c r="AE76" s="58">
        <f t="shared" ca="1" si="59"/>
        <v>0</v>
      </c>
      <c r="AF76" s="58">
        <f t="shared" ca="1" si="59"/>
        <v>0</v>
      </c>
      <c r="AG76" s="58">
        <f t="shared" ca="1" si="59"/>
        <v>0</v>
      </c>
    </row>
    <row r="77" spans="1:33" hidden="1" outlineLevel="1" x14ac:dyDescent="0.2">
      <c r="A77" s="11">
        <f>ROW()</f>
        <v>77</v>
      </c>
      <c r="C77" s="11" t="s">
        <v>383</v>
      </c>
      <c r="D77" s="416">
        <f ca="1">XIRR(M77:AG77,$M$2:$AG$2)</f>
        <v>1.9482877850532532E-2</v>
      </c>
      <c r="L77" s="58">
        <f ca="1">SUM(M77:W77)</f>
        <v>2801906.8127266541</v>
      </c>
      <c r="M77" s="58">
        <f t="shared" ref="M77:AG77" ca="1" si="60">-SUM(M55,M63,M61)</f>
        <v>-41327086.279251516</v>
      </c>
      <c r="N77" s="58">
        <f t="shared" ca="1" si="60"/>
        <v>405893.55455752957</v>
      </c>
      <c r="O77" s="58">
        <f t="shared" ca="1" si="60"/>
        <v>424207.74631116755</v>
      </c>
      <c r="P77" s="58">
        <f t="shared" ca="1" si="60"/>
        <v>402040.0683121754</v>
      </c>
      <c r="Q77" s="58">
        <f t="shared" ca="1" si="60"/>
        <v>402040.0683121754</v>
      </c>
      <c r="R77" s="58">
        <f t="shared" ca="1" si="60"/>
        <v>397486.11708886363</v>
      </c>
      <c r="S77" s="58">
        <f t="shared" ca="1" si="60"/>
        <v>397446.16493998514</v>
      </c>
      <c r="T77" s="58">
        <f t="shared" ca="1" si="60"/>
        <v>41699879.372456275</v>
      </c>
      <c r="U77" s="58">
        <f t="shared" ca="1" si="60"/>
        <v>0</v>
      </c>
      <c r="V77" s="58">
        <f t="shared" ca="1" si="60"/>
        <v>0</v>
      </c>
      <c r="W77" s="58">
        <f t="shared" ca="1" si="60"/>
        <v>0</v>
      </c>
      <c r="X77" s="58">
        <f t="shared" ca="1" si="60"/>
        <v>0</v>
      </c>
      <c r="Y77" s="58">
        <f t="shared" ca="1" si="60"/>
        <v>0</v>
      </c>
      <c r="Z77" s="58">
        <f t="shared" ca="1" si="60"/>
        <v>0</v>
      </c>
      <c r="AA77" s="58">
        <f t="shared" ca="1" si="60"/>
        <v>0</v>
      </c>
      <c r="AB77" s="58">
        <f t="shared" ca="1" si="60"/>
        <v>0</v>
      </c>
      <c r="AC77" s="58">
        <f t="shared" ca="1" si="60"/>
        <v>0</v>
      </c>
      <c r="AD77" s="58">
        <f t="shared" ca="1" si="60"/>
        <v>0</v>
      </c>
      <c r="AE77" s="58">
        <f t="shared" ca="1" si="60"/>
        <v>0</v>
      </c>
      <c r="AF77" s="58">
        <f t="shared" ca="1" si="60"/>
        <v>0</v>
      </c>
      <c r="AG77" s="58">
        <f t="shared" ca="1" si="60"/>
        <v>0</v>
      </c>
    </row>
    <row r="78" spans="1:33" hidden="1" outlineLevel="1" x14ac:dyDescent="0.2">
      <c r="A78" s="11">
        <f>ROW()</f>
        <v>78</v>
      </c>
      <c r="D78" s="416">
        <f ca="1">XIRR(M78:AG78,$M$2:$AG$2)</f>
        <v>1.9550344347953798E-2</v>
      </c>
      <c r="L78" s="58">
        <f ca="1">SUM(L76:L77)</f>
        <v>3151906.8127266541</v>
      </c>
      <c r="M78" s="58">
        <f t="shared" ref="M78:W78" ca="1" si="61">SUM(M76:M77)</f>
        <v>-46327086.279251516</v>
      </c>
      <c r="N78" s="58">
        <f t="shared" ca="1" si="61"/>
        <v>455893.55455752957</v>
      </c>
      <c r="O78" s="58">
        <f t="shared" ca="1" si="61"/>
        <v>474207.74631116755</v>
      </c>
      <c r="P78" s="58">
        <f t="shared" ca="1" si="61"/>
        <v>452040.0683121754</v>
      </c>
      <c r="Q78" s="58">
        <f t="shared" ca="1" si="61"/>
        <v>452040.0683121754</v>
      </c>
      <c r="R78" s="58">
        <f t="shared" ca="1" si="61"/>
        <v>447486.11708886363</v>
      </c>
      <c r="S78" s="58">
        <f t="shared" ca="1" si="61"/>
        <v>447446.16493998514</v>
      </c>
      <c r="T78" s="58">
        <f t="shared" ca="1" si="61"/>
        <v>46749879.372456275</v>
      </c>
      <c r="U78" s="58">
        <f t="shared" ca="1" si="61"/>
        <v>0</v>
      </c>
      <c r="V78" s="58">
        <f t="shared" ca="1" si="61"/>
        <v>0</v>
      </c>
      <c r="W78" s="58">
        <f t="shared" ca="1" si="61"/>
        <v>0</v>
      </c>
      <c r="X78" s="58">
        <f t="shared" ref="X78:AG78" ca="1" si="62">SUM(X76:X77)</f>
        <v>0</v>
      </c>
      <c r="Y78" s="58">
        <f t="shared" ca="1" si="62"/>
        <v>0</v>
      </c>
      <c r="Z78" s="58">
        <f t="shared" ca="1" si="62"/>
        <v>0</v>
      </c>
      <c r="AA78" s="58">
        <f t="shared" ca="1" si="62"/>
        <v>0</v>
      </c>
      <c r="AB78" s="58">
        <f t="shared" ca="1" si="62"/>
        <v>0</v>
      </c>
      <c r="AC78" s="58">
        <f t="shared" ca="1" si="62"/>
        <v>0</v>
      </c>
      <c r="AD78" s="58">
        <f t="shared" ca="1" si="62"/>
        <v>0</v>
      </c>
      <c r="AE78" s="58">
        <f t="shared" ca="1" si="62"/>
        <v>0</v>
      </c>
      <c r="AF78" s="58">
        <f t="shared" ca="1" si="62"/>
        <v>0</v>
      </c>
      <c r="AG78" s="58">
        <f t="shared" ca="1" si="62"/>
        <v>0</v>
      </c>
    </row>
    <row r="79" spans="1:33" hidden="1" outlineLevel="1" x14ac:dyDescent="0.2">
      <c r="A79" s="11">
        <f>ROW()</f>
        <v>79</v>
      </c>
      <c r="D79" s="43"/>
      <c r="E79" s="43"/>
      <c r="F79" s="36"/>
      <c r="G79" s="43"/>
      <c r="H79" s="43"/>
      <c r="I79" s="43"/>
      <c r="J79" s="43"/>
    </row>
    <row r="80" spans="1:33" collapsed="1" x14ac:dyDescent="0.2">
      <c r="A80" s="11">
        <f>ROW()</f>
        <v>80</v>
      </c>
      <c r="D80" s="43"/>
      <c r="E80" s="43"/>
      <c r="F80" s="36"/>
      <c r="G80" s="43"/>
      <c r="H80" s="43"/>
      <c r="I80" s="43"/>
      <c r="J80" s="43"/>
    </row>
    <row r="81" spans="1:33" x14ac:dyDescent="0.2">
      <c r="A81" s="11">
        <f>ROW()</f>
        <v>81</v>
      </c>
      <c r="D81" s="43"/>
      <c r="E81" s="43"/>
      <c r="F81" s="43"/>
      <c r="G81" s="43"/>
      <c r="H81" s="43"/>
      <c r="I81" s="36"/>
      <c r="J81" s="43"/>
    </row>
    <row r="82" spans="1:33" x14ac:dyDescent="0.2">
      <c r="A82" s="11">
        <f>ROW()</f>
        <v>82</v>
      </c>
      <c r="C82" s="113" t="s">
        <v>826</v>
      </c>
      <c r="O82" s="88"/>
      <c r="P82" s="88"/>
      <c r="Q82" s="88"/>
    </row>
    <row r="83" spans="1:33" x14ac:dyDescent="0.2">
      <c r="A83" s="11">
        <f>ROW()</f>
        <v>83</v>
      </c>
      <c r="C83" s="129" t="s">
        <v>847</v>
      </c>
      <c r="D83" s="62"/>
      <c r="E83" s="62"/>
      <c r="F83" s="62"/>
      <c r="G83" s="62"/>
      <c r="H83" s="62"/>
      <c r="I83" s="62"/>
      <c r="J83" s="786">
        <f>'A&amp;R'!$G$16</f>
        <v>5640.1729999999998</v>
      </c>
      <c r="K83" s="62"/>
      <c r="L83" s="62"/>
      <c r="M83" s="62"/>
      <c r="N83" s="133">
        <f t="shared" ref="N83:AG83" ca="1" si="63">N13/$J83/12*1000*2</f>
        <v>75352.298590841106</v>
      </c>
      <c r="O83" s="133">
        <f t="shared" ca="1" si="63"/>
        <v>75352.298590841106</v>
      </c>
      <c r="P83" s="133">
        <f t="shared" ca="1" si="63"/>
        <v>75352.298590841106</v>
      </c>
      <c r="Q83" s="133">
        <f t="shared" ca="1" si="63"/>
        <v>75352.298590841106</v>
      </c>
      <c r="R83" s="133">
        <f t="shared" ca="1" si="63"/>
        <v>79964.462082989296</v>
      </c>
      <c r="S83" s="133">
        <f t="shared" ca="1" si="63"/>
        <v>79964.462082989296</v>
      </c>
      <c r="T83" s="133">
        <f t="shared" ca="1" si="63"/>
        <v>79964.462082989296</v>
      </c>
      <c r="U83" s="133">
        <f t="shared" ca="1" si="63"/>
        <v>0</v>
      </c>
      <c r="V83" s="133">
        <f t="shared" ca="1" si="63"/>
        <v>0</v>
      </c>
      <c r="W83" s="133">
        <f t="shared" ca="1" si="63"/>
        <v>0</v>
      </c>
      <c r="X83" s="133">
        <f t="shared" ca="1" si="63"/>
        <v>0</v>
      </c>
      <c r="Y83" s="133">
        <f t="shared" ca="1" si="63"/>
        <v>0</v>
      </c>
      <c r="Z83" s="133">
        <f t="shared" ca="1" si="63"/>
        <v>0</v>
      </c>
      <c r="AA83" s="133">
        <f t="shared" ca="1" si="63"/>
        <v>0</v>
      </c>
      <c r="AB83" s="133">
        <f t="shared" ca="1" si="63"/>
        <v>0</v>
      </c>
      <c r="AC83" s="133">
        <f t="shared" ca="1" si="63"/>
        <v>0</v>
      </c>
      <c r="AD83" s="133">
        <f t="shared" ca="1" si="63"/>
        <v>0</v>
      </c>
      <c r="AE83" s="133">
        <f t="shared" ca="1" si="63"/>
        <v>0</v>
      </c>
      <c r="AF83" s="133">
        <f t="shared" ca="1" si="63"/>
        <v>0</v>
      </c>
      <c r="AG83" s="133">
        <f t="shared" ca="1" si="63"/>
        <v>0</v>
      </c>
    </row>
    <row r="84" spans="1:33" x14ac:dyDescent="0.2">
      <c r="A84" s="11">
        <f>ROW()</f>
        <v>84</v>
      </c>
      <c r="C84" s="774" t="s">
        <v>827</v>
      </c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7">
        <f t="shared" ref="O84:Q84" ca="1" si="64">O83/N83-1</f>
        <v>0</v>
      </c>
      <c r="P84" s="57">
        <f t="shared" ca="1" si="64"/>
        <v>0</v>
      </c>
      <c r="Q84" s="57">
        <f t="shared" ca="1" si="64"/>
        <v>0</v>
      </c>
      <c r="R84" s="57">
        <f t="shared" ref="R84" ca="1" si="65">R83/Q83-1</f>
        <v>6.1207999999999929E-2</v>
      </c>
      <c r="S84" s="57">
        <f t="shared" ref="S84" ca="1" si="66">S83/R83-1</f>
        <v>0</v>
      </c>
      <c r="T84" s="57">
        <f t="shared" ref="T84" ca="1" si="67">T83/S83-1</f>
        <v>0</v>
      </c>
      <c r="U84" s="57">
        <f t="shared" ref="U84" ca="1" si="68">U83/T83-1</f>
        <v>-1</v>
      </c>
      <c r="V84" s="57" t="e">
        <f t="shared" ref="V84" ca="1" si="69">V83/U83-1</f>
        <v>#DIV/0!</v>
      </c>
      <c r="W84" s="57" t="e">
        <f t="shared" ref="W84" ca="1" si="70">W83/V83-1</f>
        <v>#DIV/0!</v>
      </c>
      <c r="X84" s="57" t="e">
        <f t="shared" ref="X84" ca="1" si="71">X83/W83-1</f>
        <v>#DIV/0!</v>
      </c>
      <c r="Y84" s="57" t="e">
        <f t="shared" ref="Y84" ca="1" si="72">Y83/X83-1</f>
        <v>#DIV/0!</v>
      </c>
      <c r="Z84" s="57" t="e">
        <f t="shared" ref="Z84" ca="1" si="73">Z83/Y83-1</f>
        <v>#DIV/0!</v>
      </c>
      <c r="AA84" s="57" t="e">
        <f t="shared" ref="AA84" ca="1" si="74">AA83/Z83-1</f>
        <v>#DIV/0!</v>
      </c>
      <c r="AB84" s="57" t="e">
        <f t="shared" ref="AB84" ca="1" si="75">AB83/AA83-1</f>
        <v>#DIV/0!</v>
      </c>
      <c r="AC84" s="57" t="e">
        <f t="shared" ref="AC84" ca="1" si="76">AC83/AB83-1</f>
        <v>#DIV/0!</v>
      </c>
      <c r="AD84" s="57" t="e">
        <f t="shared" ref="AD84" ca="1" si="77">AD83/AC83-1</f>
        <v>#DIV/0!</v>
      </c>
      <c r="AE84" s="57" t="e">
        <f t="shared" ref="AE84" ca="1" si="78">AE83/AD83-1</f>
        <v>#DIV/0!</v>
      </c>
      <c r="AF84" s="57" t="e">
        <f t="shared" ref="AF84" ca="1" si="79">AF83/AE83-1</f>
        <v>#DIV/0!</v>
      </c>
      <c r="AG84" s="57" t="e">
        <f t="shared" ref="AG84" ca="1" si="80">AG83/AF83-1</f>
        <v>#DIV/0!</v>
      </c>
    </row>
    <row r="85" spans="1:33" x14ac:dyDescent="0.2">
      <c r="A85" s="11">
        <f>ROW()</f>
        <v>85</v>
      </c>
      <c r="C85" s="129" t="s">
        <v>828</v>
      </c>
      <c r="D85" s="62"/>
      <c r="E85" s="62"/>
      <c r="F85" s="62"/>
      <c r="G85" s="62"/>
      <c r="H85" s="62"/>
      <c r="I85" s="62"/>
      <c r="J85" s="62"/>
      <c r="K85" s="62"/>
      <c r="L85" s="132"/>
      <c r="M85" s="62"/>
      <c r="N85" s="133">
        <f t="shared" ref="N85:AG85" ca="1" si="81">N14/$J83/12*1000*2</f>
        <v>25382.679562437756</v>
      </c>
      <c r="O85" s="133">
        <f t="shared" ca="1" si="81"/>
        <v>25382.679562437756</v>
      </c>
      <c r="P85" s="133">
        <f t="shared" ca="1" si="81"/>
        <v>25890.333153686501</v>
      </c>
      <c r="Q85" s="133">
        <f t="shared" ca="1" si="81"/>
        <v>25890.333153686501</v>
      </c>
      <c r="R85" s="133">
        <f t="shared" ca="1" si="81"/>
        <v>26341.234568514123</v>
      </c>
      <c r="S85" s="133">
        <f t="shared" ca="1" si="81"/>
        <v>26341.234568514123</v>
      </c>
      <c r="T85" s="133">
        <f t="shared" ca="1" si="81"/>
        <v>26868.059259884405</v>
      </c>
      <c r="U85" s="133">
        <f t="shared" ca="1" si="81"/>
        <v>0</v>
      </c>
      <c r="V85" s="133">
        <f t="shared" ca="1" si="81"/>
        <v>0</v>
      </c>
      <c r="W85" s="133">
        <f t="shared" ca="1" si="81"/>
        <v>0</v>
      </c>
      <c r="X85" s="133">
        <f t="shared" ca="1" si="81"/>
        <v>0</v>
      </c>
      <c r="Y85" s="133">
        <f t="shared" ca="1" si="81"/>
        <v>0</v>
      </c>
      <c r="Z85" s="133">
        <f t="shared" ca="1" si="81"/>
        <v>0</v>
      </c>
      <c r="AA85" s="133">
        <f t="shared" ca="1" si="81"/>
        <v>0</v>
      </c>
      <c r="AB85" s="133">
        <f t="shared" ca="1" si="81"/>
        <v>0</v>
      </c>
      <c r="AC85" s="133">
        <f t="shared" ca="1" si="81"/>
        <v>0</v>
      </c>
      <c r="AD85" s="133">
        <f t="shared" ca="1" si="81"/>
        <v>0</v>
      </c>
      <c r="AE85" s="133">
        <f t="shared" ca="1" si="81"/>
        <v>0</v>
      </c>
      <c r="AF85" s="133">
        <f t="shared" ca="1" si="81"/>
        <v>0</v>
      </c>
      <c r="AG85" s="133">
        <f t="shared" ca="1" si="81"/>
        <v>0</v>
      </c>
    </row>
    <row r="86" spans="1:33" x14ac:dyDescent="0.2">
      <c r="A86" s="11">
        <f>ROW()</f>
        <v>86</v>
      </c>
      <c r="C86" s="774" t="str">
        <f>C84</f>
        <v>상승률</v>
      </c>
      <c r="D86" s="130"/>
      <c r="E86" s="130"/>
      <c r="F86" s="131"/>
      <c r="G86" s="130"/>
      <c r="H86" s="130"/>
      <c r="I86" s="130"/>
      <c r="J86" s="130"/>
      <c r="K86" s="52"/>
      <c r="L86" s="52"/>
      <c r="M86" s="52"/>
      <c r="N86" s="52"/>
      <c r="O86" s="57">
        <f t="shared" ref="O86:Q86" ca="1" si="82">O85/N85-1</f>
        <v>0</v>
      </c>
      <c r="P86" s="57">
        <f t="shared" ca="1" si="82"/>
        <v>1.9999999999999574E-2</v>
      </c>
      <c r="Q86" s="57">
        <f t="shared" ca="1" si="82"/>
        <v>0</v>
      </c>
      <c r="R86" s="57">
        <f t="shared" ref="R86" ca="1" si="83">R85/Q85-1</f>
        <v>1.741582127008745E-2</v>
      </c>
      <c r="S86" s="57">
        <f t="shared" ref="S86" ca="1" si="84">S85/R85-1</f>
        <v>0</v>
      </c>
      <c r="T86" s="57">
        <f t="shared" ref="T86" ca="1" si="85">T85/S85-1</f>
        <v>2.0000000000000018E-2</v>
      </c>
      <c r="U86" s="57">
        <f t="shared" ref="U86" ca="1" si="86">U85/T85-1</f>
        <v>-1</v>
      </c>
      <c r="V86" s="57" t="e">
        <f t="shared" ref="V86" ca="1" si="87">V85/U85-1</f>
        <v>#DIV/0!</v>
      </c>
      <c r="W86" s="57" t="e">
        <f t="shared" ref="W86" ca="1" si="88">W85/V85-1</f>
        <v>#DIV/0!</v>
      </c>
      <c r="X86" s="57" t="e">
        <f t="shared" ref="X86" ca="1" si="89">X85/W85-1</f>
        <v>#DIV/0!</v>
      </c>
      <c r="Y86" s="57" t="e">
        <f t="shared" ref="Y86" ca="1" si="90">Y85/X85-1</f>
        <v>#DIV/0!</v>
      </c>
      <c r="Z86" s="57" t="e">
        <f t="shared" ref="Z86" ca="1" si="91">Z85/Y85-1</f>
        <v>#DIV/0!</v>
      </c>
      <c r="AA86" s="57" t="e">
        <f t="shared" ref="AA86" ca="1" si="92">AA85/Z85-1</f>
        <v>#DIV/0!</v>
      </c>
      <c r="AB86" s="57" t="e">
        <f t="shared" ref="AB86" ca="1" si="93">AB85/AA85-1</f>
        <v>#DIV/0!</v>
      </c>
      <c r="AC86" s="57" t="e">
        <f t="shared" ref="AC86" ca="1" si="94">AC85/AB85-1</f>
        <v>#DIV/0!</v>
      </c>
      <c r="AD86" s="57" t="e">
        <f t="shared" ref="AD86" ca="1" si="95">AD85/AC85-1</f>
        <v>#DIV/0!</v>
      </c>
      <c r="AE86" s="57" t="e">
        <f t="shared" ref="AE86" ca="1" si="96">AE85/AD85-1</f>
        <v>#DIV/0!</v>
      </c>
      <c r="AF86" s="57" t="e">
        <f t="shared" ref="AF86" ca="1" si="97">AF85/AE85-1</f>
        <v>#DIV/0!</v>
      </c>
      <c r="AG86" s="57" t="e">
        <f t="shared" ref="AG86" ca="1" si="98">AG85/AF85-1</f>
        <v>#DIV/0!</v>
      </c>
    </row>
    <row r="87" spans="1:33" x14ac:dyDescent="0.2">
      <c r="A87" s="11">
        <f>ROW()</f>
        <v>87</v>
      </c>
      <c r="C87" s="34" t="s">
        <v>829</v>
      </c>
      <c r="D87" s="43"/>
      <c r="E87" s="43"/>
      <c r="F87" s="58"/>
      <c r="G87" s="58"/>
      <c r="H87" s="361">
        <f>'A&amp;R'!G41-'A&amp;R'!G36</f>
        <v>134454701.11430821</v>
      </c>
      <c r="I87" s="43"/>
      <c r="J87" s="864">
        <f>'A&amp;R'!F6/12</f>
        <v>3.5</v>
      </c>
      <c r="M87" s="754">
        <f ca="1">SUM(N87:AG87)/J87/2</f>
        <v>3.6331723020432784E-2</v>
      </c>
      <c r="N87" s="56">
        <f t="shared" ref="N87:AG87" ca="1" si="99">N26/$H87*2</f>
        <v>4.1631504086429766E-2</v>
      </c>
      <c r="O87" s="56">
        <f t="shared" ca="1" si="99"/>
        <v>3.1857858184266605E-2</v>
      </c>
      <c r="P87" s="56">
        <f t="shared" ca="1" si="99"/>
        <v>4.1706283432634925E-2</v>
      </c>
      <c r="Q87" s="56">
        <f t="shared" ca="1" si="99"/>
        <v>3.112359492815648E-2</v>
      </c>
      <c r="R87" s="56">
        <f t="shared" ca="1" si="99"/>
        <v>3.7358809678243725E-2</v>
      </c>
      <c r="S87" s="56">
        <f t="shared" ca="1" si="99"/>
        <v>3.265148390009591E-2</v>
      </c>
      <c r="T87" s="56">
        <f t="shared" ca="1" si="99"/>
        <v>3.7992526933202056E-2</v>
      </c>
      <c r="U87" s="56">
        <f t="shared" ca="1" si="99"/>
        <v>0</v>
      </c>
      <c r="V87" s="56">
        <f t="shared" ca="1" si="99"/>
        <v>0</v>
      </c>
      <c r="W87" s="56">
        <f t="shared" ca="1" si="99"/>
        <v>0</v>
      </c>
      <c r="X87" s="56">
        <f t="shared" ca="1" si="99"/>
        <v>0</v>
      </c>
      <c r="Y87" s="56">
        <f t="shared" ca="1" si="99"/>
        <v>0</v>
      </c>
      <c r="Z87" s="56">
        <f t="shared" ca="1" si="99"/>
        <v>0</v>
      </c>
      <c r="AA87" s="56">
        <f t="shared" ca="1" si="99"/>
        <v>0</v>
      </c>
      <c r="AB87" s="56">
        <f t="shared" ca="1" si="99"/>
        <v>0</v>
      </c>
      <c r="AC87" s="56">
        <f t="shared" ca="1" si="99"/>
        <v>0</v>
      </c>
      <c r="AD87" s="56">
        <f t="shared" ca="1" si="99"/>
        <v>0</v>
      </c>
      <c r="AE87" s="56">
        <f t="shared" ca="1" si="99"/>
        <v>0</v>
      </c>
      <c r="AF87" s="56">
        <f t="shared" ca="1" si="99"/>
        <v>0</v>
      </c>
      <c r="AG87" s="56">
        <f t="shared" ca="1" si="99"/>
        <v>0</v>
      </c>
    </row>
    <row r="88" spans="1:33" x14ac:dyDescent="0.2">
      <c r="A88" s="11">
        <f>ROW()</f>
        <v>88</v>
      </c>
      <c r="C88" s="62" t="s">
        <v>830</v>
      </c>
      <c r="D88" s="62"/>
      <c r="E88" s="62"/>
      <c r="F88" s="62"/>
      <c r="G88" s="62"/>
      <c r="H88" s="62"/>
      <c r="I88" s="62"/>
      <c r="J88" s="62"/>
      <c r="K88" s="62"/>
      <c r="L88" s="867" t="s">
        <v>831</v>
      </c>
      <c r="M88" s="867" t="s">
        <v>832</v>
      </c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</row>
    <row r="89" spans="1:33" x14ac:dyDescent="0.2">
      <c r="A89" s="11">
        <f>ROW()</f>
        <v>89</v>
      </c>
      <c r="C89" s="771" t="str">
        <f>'A&amp;R'!B56</f>
        <v>담보차입금(선순위)</v>
      </c>
      <c r="D89" s="50"/>
      <c r="E89" s="50"/>
      <c r="F89" s="50"/>
      <c r="G89" s="50"/>
      <c r="I89" s="50"/>
      <c r="J89" s="865">
        <f>J87</f>
        <v>3.5</v>
      </c>
      <c r="K89" s="50"/>
      <c r="L89" s="772">
        <f ca="1">MIN(N89:AG89)</f>
        <v>1.5054433614905651</v>
      </c>
      <c r="M89" s="772">
        <f ca="1">AVERAGE(N89:AG89)</f>
        <v>1.7573596931485385</v>
      </c>
      <c r="N89" s="773">
        <f t="shared" ref="N89:AG89" ca="1" si="100">IFERROR(-N26/N29,"")</f>
        <v>2.0137092646416646</v>
      </c>
      <c r="O89" s="773">
        <f t="shared" ca="1" si="100"/>
        <v>1.5409595589943896</v>
      </c>
      <c r="P89" s="773">
        <f t="shared" ca="1" si="100"/>
        <v>2.0173263297840758</v>
      </c>
      <c r="Q89" s="773">
        <f t="shared" ca="1" si="100"/>
        <v>1.5054433614905651</v>
      </c>
      <c r="R89" s="773">
        <f t="shared" ca="1" si="100"/>
        <v>1.8070397122544999</v>
      </c>
      <c r="S89" s="773">
        <f t="shared" ca="1" si="100"/>
        <v>1.579347109280959</v>
      </c>
      <c r="T89" s="773">
        <f t="shared" ca="1" si="100"/>
        <v>1.8376925155936144</v>
      </c>
      <c r="U89" s="773" t="str">
        <f t="shared" ca="1" si="100"/>
        <v/>
      </c>
      <c r="V89" s="773" t="str">
        <f t="shared" ca="1" si="100"/>
        <v/>
      </c>
      <c r="W89" s="773" t="str">
        <f t="shared" ca="1" si="100"/>
        <v/>
      </c>
      <c r="X89" s="773" t="str">
        <f t="shared" ca="1" si="100"/>
        <v/>
      </c>
      <c r="Y89" s="773" t="str">
        <f t="shared" ca="1" si="100"/>
        <v/>
      </c>
      <c r="Z89" s="773" t="str">
        <f t="shared" ca="1" si="100"/>
        <v/>
      </c>
      <c r="AA89" s="773" t="str">
        <f t="shared" ca="1" si="100"/>
        <v/>
      </c>
      <c r="AB89" s="773" t="str">
        <f t="shared" ca="1" si="100"/>
        <v/>
      </c>
      <c r="AC89" s="773" t="str">
        <f t="shared" ca="1" si="100"/>
        <v/>
      </c>
      <c r="AD89" s="773" t="str">
        <f t="shared" ca="1" si="100"/>
        <v/>
      </c>
      <c r="AE89" s="773" t="str">
        <f t="shared" ca="1" si="100"/>
        <v/>
      </c>
      <c r="AF89" s="773" t="str">
        <f t="shared" ca="1" si="100"/>
        <v/>
      </c>
      <c r="AG89" s="773" t="str">
        <f t="shared" ca="1" si="100"/>
        <v/>
      </c>
    </row>
    <row r="90" spans="1:33" x14ac:dyDescent="0.2">
      <c r="A90" s="11">
        <f>ROW()</f>
        <v>90</v>
      </c>
      <c r="C90" s="774" t="str">
        <f>'A&amp;R'!B57</f>
        <v>담보차입금(후순위)</v>
      </c>
      <c r="D90" s="52"/>
      <c r="E90" s="52"/>
      <c r="F90" s="52"/>
      <c r="G90" s="52"/>
      <c r="I90" s="52"/>
      <c r="J90" s="866">
        <f>J89</f>
        <v>3.5</v>
      </c>
      <c r="K90" s="52"/>
      <c r="L90" s="775">
        <f ca="1">MIN(N90:AG90)</f>
        <v>1.1755732466911553</v>
      </c>
      <c r="M90" s="775">
        <f ca="1">AVERAGE(N90:AG90)</f>
        <v>1.372290112617264</v>
      </c>
      <c r="N90" s="776">
        <f t="shared" ref="N90:AG90" ca="1" si="101">IFERROR(-N26/SUM(N29:N30),"")</f>
        <v>1.5724688146241474</v>
      </c>
      <c r="O90" s="776">
        <f t="shared" ca="1" si="101"/>
        <v>1.2033071971523379</v>
      </c>
      <c r="P90" s="776">
        <f t="shared" ca="1" si="101"/>
        <v>1.5752933147825243</v>
      </c>
      <c r="Q90" s="776">
        <f t="shared" ca="1" si="101"/>
        <v>1.1755732466911553</v>
      </c>
      <c r="R90" s="776">
        <f t="shared" ca="1" si="101"/>
        <v>1.4110843328782297</v>
      </c>
      <c r="S90" s="776">
        <f t="shared" ca="1" si="101"/>
        <v>1.2332833345994623</v>
      </c>
      <c r="T90" s="776">
        <f t="shared" ca="1" si="101"/>
        <v>1.4350205475929898</v>
      </c>
      <c r="U90" s="776" t="str">
        <f t="shared" ca="1" si="101"/>
        <v/>
      </c>
      <c r="V90" s="776" t="str">
        <f t="shared" ca="1" si="101"/>
        <v/>
      </c>
      <c r="W90" s="776" t="str">
        <f t="shared" ca="1" si="101"/>
        <v/>
      </c>
      <c r="X90" s="776" t="str">
        <f t="shared" ca="1" si="101"/>
        <v/>
      </c>
      <c r="Y90" s="776" t="str">
        <f t="shared" ca="1" si="101"/>
        <v/>
      </c>
      <c r="Z90" s="776" t="str">
        <f t="shared" ca="1" si="101"/>
        <v/>
      </c>
      <c r="AA90" s="776" t="str">
        <f t="shared" ca="1" si="101"/>
        <v/>
      </c>
      <c r="AB90" s="776" t="str">
        <f t="shared" ca="1" si="101"/>
        <v/>
      </c>
      <c r="AC90" s="776" t="str">
        <f t="shared" ca="1" si="101"/>
        <v/>
      </c>
      <c r="AD90" s="776" t="str">
        <f t="shared" ca="1" si="101"/>
        <v/>
      </c>
      <c r="AE90" s="776" t="str">
        <f t="shared" ca="1" si="101"/>
        <v/>
      </c>
      <c r="AF90" s="776" t="str">
        <f t="shared" ca="1" si="101"/>
        <v/>
      </c>
      <c r="AG90" s="776" t="str">
        <f t="shared" ca="1" si="101"/>
        <v/>
      </c>
    </row>
    <row r="91" spans="1:33" x14ac:dyDescent="0.2">
      <c r="A91" s="11">
        <f>ROW()</f>
        <v>91</v>
      </c>
      <c r="C91" s="62" t="s">
        <v>833</v>
      </c>
      <c r="D91" s="62"/>
      <c r="E91" s="62"/>
      <c r="F91" s="62"/>
      <c r="G91" s="62"/>
      <c r="H91" s="62"/>
      <c r="I91" s="62"/>
      <c r="J91" s="62"/>
      <c r="K91" s="62"/>
      <c r="L91" s="867" t="s">
        <v>834</v>
      </c>
      <c r="M91" s="867" t="s">
        <v>835</v>
      </c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</row>
    <row r="92" spans="1:33" x14ac:dyDescent="0.2">
      <c r="A92" s="11">
        <f>ROW()</f>
        <v>92</v>
      </c>
      <c r="C92" s="771" t="str">
        <f t="shared" ref="C92:C93" si="102">C89</f>
        <v>담보차입금(선순위)</v>
      </c>
      <c r="D92" s="50"/>
      <c r="E92" s="50"/>
      <c r="F92" s="50"/>
      <c r="G92" s="50"/>
      <c r="H92" s="777">
        <f>'A&amp;R'!D56</f>
        <v>75127614.835056677</v>
      </c>
      <c r="I92" s="50"/>
      <c r="J92" s="865">
        <f>J87</f>
        <v>3.5</v>
      </c>
      <c r="K92" s="50"/>
      <c r="L92" s="778">
        <f t="array" aca="1" ref="L92" ca="1">MIN(IF(N92:AG92&gt;0.0001,N92:AG92))</f>
        <v>5.5701404375150906E-2</v>
      </c>
      <c r="M92" s="778">
        <f ca="1">SUM(N92:AG92)/J92/2</f>
        <v>6.5022308646495913E-2</v>
      </c>
      <c r="N92" s="779">
        <f t="shared" ref="N92:AG92" ca="1" si="103">N26/$H$92*2</f>
        <v>7.450724279174159E-2</v>
      </c>
      <c r="O92" s="779">
        <f t="shared" ca="1" si="103"/>
        <v>5.7015503682792415E-2</v>
      </c>
      <c r="P92" s="779">
        <f t="shared" ca="1" si="103"/>
        <v>7.4641074202010799E-2</v>
      </c>
      <c r="Q92" s="779">
        <f t="shared" ca="1" si="103"/>
        <v>5.5701404375150906E-2</v>
      </c>
      <c r="R92" s="779">
        <f t="shared" ca="1" si="103"/>
        <v>6.6860469353416496E-2</v>
      </c>
      <c r="S92" s="779">
        <f t="shared" ca="1" si="103"/>
        <v>5.8435843043395483E-2</v>
      </c>
      <c r="T92" s="779">
        <f t="shared" ca="1" si="103"/>
        <v>6.7994623076963731E-2</v>
      </c>
      <c r="U92" s="779">
        <f t="shared" ca="1" si="103"/>
        <v>0</v>
      </c>
      <c r="V92" s="779">
        <f t="shared" ca="1" si="103"/>
        <v>0</v>
      </c>
      <c r="W92" s="779">
        <f t="shared" ca="1" si="103"/>
        <v>0</v>
      </c>
      <c r="X92" s="779">
        <f t="shared" ca="1" si="103"/>
        <v>0</v>
      </c>
      <c r="Y92" s="779">
        <f t="shared" ca="1" si="103"/>
        <v>0</v>
      </c>
      <c r="Z92" s="779">
        <f t="shared" ca="1" si="103"/>
        <v>0</v>
      </c>
      <c r="AA92" s="779">
        <f t="shared" ca="1" si="103"/>
        <v>0</v>
      </c>
      <c r="AB92" s="779">
        <f t="shared" ca="1" si="103"/>
        <v>0</v>
      </c>
      <c r="AC92" s="779">
        <f t="shared" ca="1" si="103"/>
        <v>0</v>
      </c>
      <c r="AD92" s="779">
        <f t="shared" ca="1" si="103"/>
        <v>0</v>
      </c>
      <c r="AE92" s="779">
        <f t="shared" ca="1" si="103"/>
        <v>0</v>
      </c>
      <c r="AF92" s="779">
        <f t="shared" ca="1" si="103"/>
        <v>0</v>
      </c>
      <c r="AG92" s="779">
        <f t="shared" ca="1" si="103"/>
        <v>0</v>
      </c>
    </row>
    <row r="93" spans="1:33" x14ac:dyDescent="0.2">
      <c r="A93" s="11">
        <f>ROW()</f>
        <v>93</v>
      </c>
      <c r="C93" s="774" t="str">
        <f t="shared" si="102"/>
        <v>담보차입금(후순위)</v>
      </c>
      <c r="D93" s="52"/>
      <c r="E93" s="52"/>
      <c r="F93" s="52"/>
      <c r="G93" s="52"/>
      <c r="H93" s="780">
        <f>'A&amp;R'!D57</f>
        <v>13000000</v>
      </c>
      <c r="I93" s="52"/>
      <c r="J93" s="866">
        <f>J92</f>
        <v>3.5</v>
      </c>
      <c r="K93" s="52"/>
      <c r="L93" s="781">
        <f t="array" aca="1" ref="L93" ca="1">MIN(IF(N93:AG93&gt;0.0001,N93:AG93))</f>
        <v>4.7484703421286995E-2</v>
      </c>
      <c r="M93" s="781">
        <f ca="1">SUM(N93:AG93)/J93/2</f>
        <v>5.5430649845942578E-2</v>
      </c>
      <c r="N93" s="57">
        <f t="shared" ref="N93:AG93" ca="1" si="104">N26/SUM($H92:$H93)*2</f>
        <v>6.3516429547726058E-2</v>
      </c>
      <c r="O93" s="57">
        <f t="shared" ca="1" si="104"/>
        <v>4.8604955533230382E-2</v>
      </c>
      <c r="P93" s="57">
        <f t="shared" ca="1" si="104"/>
        <v>6.3630519037863237E-2</v>
      </c>
      <c r="Q93" s="57">
        <f t="shared" ca="1" si="104"/>
        <v>4.7484703421286995E-2</v>
      </c>
      <c r="R93" s="57">
        <f t="shared" ca="1" si="104"/>
        <v>5.6997657302719114E-2</v>
      </c>
      <c r="S93" s="57">
        <f t="shared" ca="1" si="104"/>
        <v>4.9815775871647282E-2</v>
      </c>
      <c r="T93" s="57">
        <f t="shared" ca="1" si="104"/>
        <v>5.7964508207124926E-2</v>
      </c>
      <c r="U93" s="57">
        <f t="shared" ca="1" si="104"/>
        <v>0</v>
      </c>
      <c r="V93" s="57">
        <f t="shared" ca="1" si="104"/>
        <v>0</v>
      </c>
      <c r="W93" s="57">
        <f t="shared" ca="1" si="104"/>
        <v>0</v>
      </c>
      <c r="X93" s="57">
        <f t="shared" ca="1" si="104"/>
        <v>0</v>
      </c>
      <c r="Y93" s="57">
        <f t="shared" ca="1" si="104"/>
        <v>0</v>
      </c>
      <c r="Z93" s="57">
        <f t="shared" ca="1" si="104"/>
        <v>0</v>
      </c>
      <c r="AA93" s="57">
        <f t="shared" ca="1" si="104"/>
        <v>0</v>
      </c>
      <c r="AB93" s="57">
        <f t="shared" ca="1" si="104"/>
        <v>0</v>
      </c>
      <c r="AC93" s="57">
        <f t="shared" ca="1" si="104"/>
        <v>0</v>
      </c>
      <c r="AD93" s="57">
        <f t="shared" ca="1" si="104"/>
        <v>0</v>
      </c>
      <c r="AE93" s="57">
        <f t="shared" ca="1" si="104"/>
        <v>0</v>
      </c>
      <c r="AF93" s="57">
        <f t="shared" ca="1" si="104"/>
        <v>0</v>
      </c>
      <c r="AG93" s="57">
        <f t="shared" ca="1" si="104"/>
        <v>0</v>
      </c>
    </row>
    <row r="94" spans="1:33" x14ac:dyDescent="0.2">
      <c r="A94" s="11">
        <f>ROW()</f>
        <v>94</v>
      </c>
    </row>
    <row r="95" spans="1:33" x14ac:dyDescent="0.2">
      <c r="A95" s="11">
        <f>ROW()</f>
        <v>95</v>
      </c>
    </row>
    <row r="96" spans="1:33" x14ac:dyDescent="0.2">
      <c r="A96" s="11">
        <f>ROW()</f>
        <v>96</v>
      </c>
    </row>
    <row r="97" spans="1:7" x14ac:dyDescent="0.2">
      <c r="A97" s="11">
        <f>ROW()</f>
        <v>97</v>
      </c>
      <c r="D97" s="46"/>
      <c r="E97" s="46"/>
      <c r="F97" s="46"/>
      <c r="G97" s="47"/>
    </row>
    <row r="98" spans="1:7" x14ac:dyDescent="0.2">
      <c r="A98" s="11">
        <f>ROW()</f>
        <v>98</v>
      </c>
      <c r="D98" s="46"/>
      <c r="E98" s="46"/>
      <c r="F98" s="47"/>
      <c r="G98" s="47"/>
    </row>
    <row r="99" spans="1:7" x14ac:dyDescent="0.2">
      <c r="A99" s="11">
        <f>ROW()</f>
        <v>99</v>
      </c>
      <c r="D99" s="46"/>
      <c r="E99" s="46"/>
      <c r="F99" s="46"/>
      <c r="G99" s="46"/>
    </row>
    <row r="100" spans="1:7" x14ac:dyDescent="0.2">
      <c r="A100" s="11">
        <f>ROW()</f>
        <v>100</v>
      </c>
      <c r="D100" s="46"/>
      <c r="E100" s="46"/>
      <c r="F100" s="46"/>
      <c r="G100" s="46"/>
    </row>
    <row r="101" spans="1:7" x14ac:dyDescent="0.2">
      <c r="A101" s="11">
        <f>ROW()</f>
        <v>101</v>
      </c>
    </row>
    <row r="102" spans="1:7" x14ac:dyDescent="0.2">
      <c r="A102" s="11">
        <f>ROW()</f>
        <v>102</v>
      </c>
    </row>
    <row r="103" spans="1:7" x14ac:dyDescent="0.2">
      <c r="A103" s="11">
        <f>ROW()</f>
        <v>103</v>
      </c>
    </row>
    <row r="104" spans="1:7" x14ac:dyDescent="0.2">
      <c r="A104" s="11">
        <f>ROW()</f>
        <v>104</v>
      </c>
    </row>
    <row r="105" spans="1:7" x14ac:dyDescent="0.2">
      <c r="A105" s="11">
        <f>ROW()</f>
        <v>105</v>
      </c>
    </row>
    <row r="106" spans="1:7" x14ac:dyDescent="0.2">
      <c r="A106" s="11">
        <f>ROW()</f>
        <v>106</v>
      </c>
    </row>
    <row r="107" spans="1:7" x14ac:dyDescent="0.2">
      <c r="A107" s="11">
        <f>ROW()</f>
        <v>107</v>
      </c>
    </row>
    <row r="108" spans="1:7" x14ac:dyDescent="0.2">
      <c r="A108" s="11">
        <f>ROW()</f>
        <v>108</v>
      </c>
    </row>
    <row r="109" spans="1:7" x14ac:dyDescent="0.2">
      <c r="A109" s="11">
        <f>ROW()</f>
        <v>109</v>
      </c>
    </row>
    <row r="110" spans="1:7" x14ac:dyDescent="0.2">
      <c r="A110" s="11">
        <f>ROW()</f>
        <v>110</v>
      </c>
    </row>
    <row r="111" spans="1:7" x14ac:dyDescent="0.2">
      <c r="A111" s="11">
        <f>ROW()</f>
        <v>111</v>
      </c>
    </row>
    <row r="112" spans="1:7" x14ac:dyDescent="0.2">
      <c r="A112" s="11">
        <f>ROW()</f>
        <v>112</v>
      </c>
    </row>
    <row r="113" spans="1:1" x14ac:dyDescent="0.2">
      <c r="A113" s="11">
        <f>ROW()</f>
        <v>113</v>
      </c>
    </row>
    <row r="114" spans="1:1" x14ac:dyDescent="0.2">
      <c r="A114" s="11">
        <f>ROW()</f>
        <v>114</v>
      </c>
    </row>
    <row r="115" spans="1:1" x14ac:dyDescent="0.2">
      <c r="A115" s="11">
        <f>ROW()</f>
        <v>115</v>
      </c>
    </row>
    <row r="116" spans="1:1" x14ac:dyDescent="0.2">
      <c r="A116" s="11">
        <f>ROW()</f>
        <v>116</v>
      </c>
    </row>
    <row r="117" spans="1:1" x14ac:dyDescent="0.2">
      <c r="A117" s="11">
        <f>ROW()</f>
        <v>117</v>
      </c>
    </row>
    <row r="118" spans="1:1" x14ac:dyDescent="0.2">
      <c r="A118" s="11">
        <f>ROW()</f>
        <v>118</v>
      </c>
    </row>
    <row r="119" spans="1:1" x14ac:dyDescent="0.2">
      <c r="A119" s="11">
        <f>ROW()</f>
        <v>119</v>
      </c>
    </row>
    <row r="120" spans="1:1" x14ac:dyDescent="0.2">
      <c r="A120" s="11">
        <f>ROW()</f>
        <v>120</v>
      </c>
    </row>
    <row r="121" spans="1:1" x14ac:dyDescent="0.2">
      <c r="A121" s="11">
        <f>ROW()</f>
        <v>121</v>
      </c>
    </row>
    <row r="122" spans="1:1" x14ac:dyDescent="0.2">
      <c r="A122" s="11">
        <f>ROW()</f>
        <v>122</v>
      </c>
    </row>
    <row r="123" spans="1:1" x14ac:dyDescent="0.2">
      <c r="A123" s="11">
        <f>ROW()</f>
        <v>123</v>
      </c>
    </row>
    <row r="124" spans="1:1" x14ac:dyDescent="0.2">
      <c r="A124" s="11">
        <f>ROW()</f>
        <v>124</v>
      </c>
    </row>
    <row r="125" spans="1:1" x14ac:dyDescent="0.2">
      <c r="A125" s="11">
        <f>ROW()</f>
        <v>125</v>
      </c>
    </row>
    <row r="126" spans="1:1" x14ac:dyDescent="0.2">
      <c r="A126" s="11">
        <f>ROW()</f>
        <v>126</v>
      </c>
    </row>
    <row r="127" spans="1:1" x14ac:dyDescent="0.2">
      <c r="A127" s="11">
        <f>ROW()</f>
        <v>127</v>
      </c>
    </row>
    <row r="128" spans="1:1" x14ac:dyDescent="0.2">
      <c r="A128" s="11">
        <f>ROW()</f>
        <v>128</v>
      </c>
    </row>
    <row r="129" spans="1:1" x14ac:dyDescent="0.2">
      <c r="A129" s="11">
        <f>ROW()</f>
        <v>129</v>
      </c>
    </row>
    <row r="130" spans="1:1" x14ac:dyDescent="0.2">
      <c r="A130" s="11">
        <f>ROW()</f>
        <v>130</v>
      </c>
    </row>
    <row r="131" spans="1:1" x14ac:dyDescent="0.2">
      <c r="A131" s="11">
        <f>ROW()</f>
        <v>131</v>
      </c>
    </row>
    <row r="132" spans="1:1" x14ac:dyDescent="0.2">
      <c r="A132" s="11">
        <f>ROW()</f>
        <v>132</v>
      </c>
    </row>
    <row r="133" spans="1:1" x14ac:dyDescent="0.2">
      <c r="A133" s="11">
        <f>ROW()</f>
        <v>133</v>
      </c>
    </row>
    <row r="134" spans="1:1" x14ac:dyDescent="0.2">
      <c r="A134" s="11">
        <f>ROW()</f>
        <v>134</v>
      </c>
    </row>
    <row r="135" spans="1:1" x14ac:dyDescent="0.2">
      <c r="A135" s="11">
        <f>ROW()</f>
        <v>135</v>
      </c>
    </row>
    <row r="136" spans="1:1" x14ac:dyDescent="0.2">
      <c r="A136" s="11">
        <f>ROW()</f>
        <v>136</v>
      </c>
    </row>
    <row r="137" spans="1:1" x14ac:dyDescent="0.2">
      <c r="A137" s="11">
        <f>ROW()</f>
        <v>137</v>
      </c>
    </row>
    <row r="138" spans="1:1" x14ac:dyDescent="0.2">
      <c r="A138" s="11">
        <f>ROW()</f>
        <v>138</v>
      </c>
    </row>
    <row r="139" spans="1:1" x14ac:dyDescent="0.2">
      <c r="A139" s="11">
        <f>ROW()</f>
        <v>139</v>
      </c>
    </row>
    <row r="140" spans="1:1" x14ac:dyDescent="0.2">
      <c r="A140" s="11">
        <f>ROW()</f>
        <v>140</v>
      </c>
    </row>
    <row r="141" spans="1:1" x14ac:dyDescent="0.2">
      <c r="A141" s="11">
        <f>ROW()</f>
        <v>141</v>
      </c>
    </row>
    <row r="142" spans="1:1" x14ac:dyDescent="0.2">
      <c r="A142" s="11">
        <f>ROW()</f>
        <v>142</v>
      </c>
    </row>
    <row r="143" spans="1:1" x14ac:dyDescent="0.2">
      <c r="A143" s="11">
        <f>ROW()</f>
        <v>143</v>
      </c>
    </row>
    <row r="144" spans="1:1" x14ac:dyDescent="0.2">
      <c r="A144" s="11">
        <f>ROW()</f>
        <v>144</v>
      </c>
    </row>
    <row r="145" spans="1:1" x14ac:dyDescent="0.2">
      <c r="A145" s="11">
        <f>ROW()</f>
        <v>145</v>
      </c>
    </row>
    <row r="146" spans="1:1" x14ac:dyDescent="0.2">
      <c r="A146" s="11">
        <f>ROW()</f>
        <v>146</v>
      </c>
    </row>
    <row r="147" spans="1:1" x14ac:dyDescent="0.2">
      <c r="A147" s="11">
        <f>ROW()</f>
        <v>147</v>
      </c>
    </row>
    <row r="148" spans="1:1" x14ac:dyDescent="0.2">
      <c r="A148" s="11">
        <f>ROW()</f>
        <v>148</v>
      </c>
    </row>
    <row r="149" spans="1:1" x14ac:dyDescent="0.2">
      <c r="A149" s="11">
        <f>ROW()</f>
        <v>149</v>
      </c>
    </row>
    <row r="150" spans="1:1" x14ac:dyDescent="0.2">
      <c r="A150" s="11">
        <f>ROW()</f>
        <v>150</v>
      </c>
    </row>
    <row r="151" spans="1:1" x14ac:dyDescent="0.2">
      <c r="A151" s="11">
        <f>ROW()</f>
        <v>151</v>
      </c>
    </row>
    <row r="152" spans="1:1" x14ac:dyDescent="0.2">
      <c r="A152" s="11">
        <f>ROW()</f>
        <v>152</v>
      </c>
    </row>
    <row r="153" spans="1:1" x14ac:dyDescent="0.2">
      <c r="A153" s="11">
        <f>ROW()</f>
        <v>153</v>
      </c>
    </row>
    <row r="154" spans="1:1" x14ac:dyDescent="0.2">
      <c r="A154" s="11">
        <f>ROW()</f>
        <v>154</v>
      </c>
    </row>
    <row r="155" spans="1:1" x14ac:dyDescent="0.2">
      <c r="A155" s="11">
        <f>ROW()</f>
        <v>155</v>
      </c>
    </row>
    <row r="156" spans="1:1" x14ac:dyDescent="0.2">
      <c r="A156" s="11">
        <f>ROW()</f>
        <v>156</v>
      </c>
    </row>
    <row r="157" spans="1:1" x14ac:dyDescent="0.2">
      <c r="A157" s="11">
        <f>ROW()</f>
        <v>157</v>
      </c>
    </row>
    <row r="158" spans="1:1" x14ac:dyDescent="0.2">
      <c r="A158" s="11">
        <f>ROW()</f>
        <v>158</v>
      </c>
    </row>
    <row r="159" spans="1:1" x14ac:dyDescent="0.2">
      <c r="A159" s="11">
        <f>ROW()</f>
        <v>159</v>
      </c>
    </row>
    <row r="160" spans="1:1" x14ac:dyDescent="0.2">
      <c r="A160" s="11">
        <f>ROW()</f>
        <v>160</v>
      </c>
    </row>
    <row r="161" spans="1:1" x14ac:dyDescent="0.2">
      <c r="A161" s="11">
        <f>ROW()</f>
        <v>161</v>
      </c>
    </row>
    <row r="162" spans="1:1" x14ac:dyDescent="0.2">
      <c r="A162" s="11">
        <f>ROW()</f>
        <v>162</v>
      </c>
    </row>
    <row r="163" spans="1:1" x14ac:dyDescent="0.2">
      <c r="A163" s="11">
        <f>ROW()</f>
        <v>163</v>
      </c>
    </row>
    <row r="164" spans="1:1" x14ac:dyDescent="0.2">
      <c r="A164" s="11">
        <f>ROW()</f>
        <v>164</v>
      </c>
    </row>
    <row r="165" spans="1:1" x14ac:dyDescent="0.2">
      <c r="A165" s="11">
        <f>ROW()</f>
        <v>165</v>
      </c>
    </row>
    <row r="166" spans="1:1" x14ac:dyDescent="0.2">
      <c r="A166" s="11">
        <f>ROW()</f>
        <v>166</v>
      </c>
    </row>
  </sheetData>
  <phoneticPr fontId="1" type="noConversion"/>
  <conditionalFormatting sqref="M9:AG9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{6B6655B1-CFB2-41B2-B084-83885EB8B983}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6655B1-CFB2-41B2-B084-83885EB8B9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M9:AG9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00B050"/>
  </sheetPr>
  <dimension ref="A1:AN139"/>
  <sheetViews>
    <sheetView showGridLines="0" topLeftCell="B1" workbookViewId="0">
      <pane xSplit="12" ySplit="9" topLeftCell="N10" activePane="bottomRight" state="frozen"/>
      <selection activeCell="B1" sqref="B1"/>
      <selection pane="topRight" activeCell="N1" sqref="N1"/>
      <selection pane="bottomLeft" activeCell="B10" sqref="B10"/>
      <selection pane="bottomRight" activeCell="P17" sqref="P17"/>
    </sheetView>
  </sheetViews>
  <sheetFormatPr defaultColWidth="0" defaultRowHeight="11.25" outlineLevelCol="1" x14ac:dyDescent="0.2"/>
  <cols>
    <col min="1" max="1" width="2.7109375" style="34" hidden="1" customWidth="1" outlineLevel="1"/>
    <col min="2" max="2" width="2.7109375" style="34" customWidth="1" collapsed="1"/>
    <col min="3" max="4" width="12.28515625" style="34" customWidth="1"/>
    <col min="5" max="9" width="9.140625" style="34" hidden="1" customWidth="1" outlineLevel="1"/>
    <col min="10" max="10" width="10" style="34" hidden="1" customWidth="1" outlineLevel="1"/>
    <col min="11" max="12" width="9.140625" style="34" hidden="1" customWidth="1" outlineLevel="1"/>
    <col min="13" max="13" width="12.140625" style="34" bestFit="1" customWidth="1" collapsed="1"/>
    <col min="14" max="14" width="13" style="34" customWidth="1" outlineLevel="1"/>
    <col min="15" max="34" width="10" style="34" customWidth="1"/>
    <col min="35" max="38" width="9.140625" style="34" customWidth="1"/>
    <col min="39" max="40" width="0" style="34" hidden="1" customWidth="1"/>
    <col min="41" max="16384" width="9.140625" style="34" hidden="1"/>
  </cols>
  <sheetData>
    <row r="1" spans="1:36" x14ac:dyDescent="0.2">
      <c r="C1" s="414" t="str">
        <f>'A&amp;R'!S1</f>
        <v>REIT</v>
      </c>
      <c r="D1" s="34">
        <f>'A&amp;R'!T1</f>
        <v>2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36" x14ac:dyDescent="0.2">
      <c r="A2" s="4"/>
      <c r="B2" s="313"/>
      <c r="C2" s="314" t="s">
        <v>336</v>
      </c>
      <c r="D2" s="315">
        <v>1000</v>
      </c>
      <c r="E2" s="313"/>
      <c r="F2" s="313"/>
      <c r="G2" s="313"/>
      <c r="H2" s="313"/>
      <c r="I2" s="313"/>
      <c r="J2" s="313"/>
      <c r="K2" s="313"/>
      <c r="L2" s="313"/>
      <c r="M2" s="313"/>
      <c r="N2" s="386">
        <f>J3</f>
        <v>43465</v>
      </c>
      <c r="O2" s="386">
        <f>EOMONTH(N2,6)</f>
        <v>43646</v>
      </c>
      <c r="P2" s="386">
        <f t="shared" ref="P2:X2" si="0">EOMONTH(O2,6)</f>
        <v>43830</v>
      </c>
      <c r="Q2" s="386">
        <f t="shared" si="0"/>
        <v>44012</v>
      </c>
      <c r="R2" s="386">
        <f t="shared" si="0"/>
        <v>44196</v>
      </c>
      <c r="S2" s="386">
        <f t="shared" si="0"/>
        <v>44377</v>
      </c>
      <c r="T2" s="386">
        <f t="shared" si="0"/>
        <v>44561</v>
      </c>
      <c r="U2" s="386">
        <f t="shared" si="0"/>
        <v>44742</v>
      </c>
      <c r="V2" s="386">
        <f t="shared" si="0"/>
        <v>44926</v>
      </c>
      <c r="W2" s="386">
        <f t="shared" si="0"/>
        <v>45107</v>
      </c>
      <c r="X2" s="386">
        <f t="shared" si="0"/>
        <v>45291</v>
      </c>
      <c r="Y2" s="386">
        <f t="shared" ref="Y2:AH2" si="1">EOMONTH(X2,6)</f>
        <v>45473</v>
      </c>
      <c r="Z2" s="386">
        <f t="shared" si="1"/>
        <v>45657</v>
      </c>
      <c r="AA2" s="386">
        <f t="shared" si="1"/>
        <v>45838</v>
      </c>
      <c r="AB2" s="386">
        <f t="shared" si="1"/>
        <v>46022</v>
      </c>
      <c r="AC2" s="386">
        <f t="shared" si="1"/>
        <v>46203</v>
      </c>
      <c r="AD2" s="386">
        <f t="shared" si="1"/>
        <v>46387</v>
      </c>
      <c r="AE2" s="386">
        <f t="shared" si="1"/>
        <v>46568</v>
      </c>
      <c r="AF2" s="386">
        <f t="shared" si="1"/>
        <v>46752</v>
      </c>
      <c r="AG2" s="386">
        <f t="shared" si="1"/>
        <v>46934</v>
      </c>
      <c r="AH2" s="386">
        <f t="shared" si="1"/>
        <v>47118</v>
      </c>
      <c r="AI2" s="386">
        <f t="shared" ref="AI2" si="2">EOMONTH(AH2,6)</f>
        <v>47299</v>
      </c>
      <c r="AJ2" s="386">
        <f t="shared" ref="AJ2" si="3">EOMONTH(AI2,6)</f>
        <v>47483</v>
      </c>
    </row>
    <row r="3" spans="1:36" x14ac:dyDescent="0.2">
      <c r="A3" s="7"/>
      <c r="B3" s="387"/>
      <c r="C3" s="387"/>
      <c r="D3" s="387"/>
      <c r="E3" s="387"/>
      <c r="F3" s="387"/>
      <c r="G3" s="387"/>
      <c r="H3" s="387"/>
      <c r="I3" s="387"/>
      <c r="J3" s="351">
        <f>'A&amp;R'!D6</f>
        <v>43465</v>
      </c>
      <c r="K3" s="387" t="s">
        <v>9</v>
      </c>
      <c r="L3" s="387"/>
      <c r="M3" s="387"/>
      <c r="N3" s="321">
        <f t="shared" ref="N3:X3" si="4">YEAR(N2)</f>
        <v>2018</v>
      </c>
      <c r="O3" s="321">
        <f t="shared" si="4"/>
        <v>2019</v>
      </c>
      <c r="P3" s="321">
        <f t="shared" si="4"/>
        <v>2019</v>
      </c>
      <c r="Q3" s="321">
        <f t="shared" si="4"/>
        <v>2020</v>
      </c>
      <c r="R3" s="321">
        <f t="shared" si="4"/>
        <v>2020</v>
      </c>
      <c r="S3" s="321">
        <f t="shared" si="4"/>
        <v>2021</v>
      </c>
      <c r="T3" s="321">
        <f t="shared" si="4"/>
        <v>2021</v>
      </c>
      <c r="U3" s="321">
        <f t="shared" si="4"/>
        <v>2022</v>
      </c>
      <c r="V3" s="321">
        <f t="shared" si="4"/>
        <v>2022</v>
      </c>
      <c r="W3" s="321">
        <f t="shared" si="4"/>
        <v>2023</v>
      </c>
      <c r="X3" s="321">
        <f t="shared" si="4"/>
        <v>2023</v>
      </c>
      <c r="Y3" s="321">
        <f t="shared" ref="Y3:AH3" si="5">YEAR(Y2)</f>
        <v>2024</v>
      </c>
      <c r="Z3" s="321">
        <f t="shared" si="5"/>
        <v>2024</v>
      </c>
      <c r="AA3" s="321">
        <f t="shared" si="5"/>
        <v>2025</v>
      </c>
      <c r="AB3" s="321">
        <f t="shared" si="5"/>
        <v>2025</v>
      </c>
      <c r="AC3" s="321">
        <f t="shared" si="5"/>
        <v>2026</v>
      </c>
      <c r="AD3" s="321">
        <f t="shared" si="5"/>
        <v>2026</v>
      </c>
      <c r="AE3" s="321">
        <f t="shared" si="5"/>
        <v>2027</v>
      </c>
      <c r="AF3" s="321">
        <f t="shared" si="5"/>
        <v>2027</v>
      </c>
      <c r="AG3" s="321">
        <f t="shared" si="5"/>
        <v>2028</v>
      </c>
      <c r="AH3" s="321">
        <f t="shared" si="5"/>
        <v>2028</v>
      </c>
      <c r="AI3" s="321">
        <f t="shared" ref="AI3:AJ3" si="6">YEAR(AI2)</f>
        <v>2029</v>
      </c>
      <c r="AJ3" s="321">
        <f t="shared" si="6"/>
        <v>2029</v>
      </c>
    </row>
    <row r="4" spans="1:36" x14ac:dyDescent="0.2">
      <c r="A4" s="7"/>
      <c r="B4" s="387"/>
      <c r="C4" s="387"/>
      <c r="D4" s="387"/>
      <c r="E4" s="387"/>
      <c r="F4" s="387"/>
      <c r="G4" s="387"/>
      <c r="H4" s="387"/>
      <c r="I4" s="387"/>
      <c r="J4" s="350">
        <f>'A&amp;R'!E6</f>
        <v>43466</v>
      </c>
      <c r="K4" s="387" t="s">
        <v>10</v>
      </c>
      <c r="L4" s="387"/>
      <c r="M4" s="387"/>
      <c r="N4" s="322">
        <f>MONTH(N2)</f>
        <v>12</v>
      </c>
      <c r="O4" s="322">
        <f t="shared" ref="O4:X4" si="7">MONTH(O2)</f>
        <v>6</v>
      </c>
      <c r="P4" s="322">
        <f t="shared" si="7"/>
        <v>12</v>
      </c>
      <c r="Q4" s="322">
        <f t="shared" si="7"/>
        <v>6</v>
      </c>
      <c r="R4" s="322">
        <f t="shared" si="7"/>
        <v>12</v>
      </c>
      <c r="S4" s="322">
        <f t="shared" si="7"/>
        <v>6</v>
      </c>
      <c r="T4" s="322">
        <f t="shared" si="7"/>
        <v>12</v>
      </c>
      <c r="U4" s="322">
        <f t="shared" si="7"/>
        <v>6</v>
      </c>
      <c r="V4" s="322">
        <f t="shared" si="7"/>
        <v>12</v>
      </c>
      <c r="W4" s="322">
        <f t="shared" si="7"/>
        <v>6</v>
      </c>
      <c r="X4" s="322">
        <f t="shared" si="7"/>
        <v>12</v>
      </c>
      <c r="Y4" s="322">
        <f t="shared" ref="Y4:AH4" si="8">MONTH(Y2)</f>
        <v>6</v>
      </c>
      <c r="Z4" s="322">
        <f t="shared" si="8"/>
        <v>12</v>
      </c>
      <c r="AA4" s="322">
        <f t="shared" si="8"/>
        <v>6</v>
      </c>
      <c r="AB4" s="322">
        <f t="shared" si="8"/>
        <v>12</v>
      </c>
      <c r="AC4" s="322">
        <f t="shared" si="8"/>
        <v>6</v>
      </c>
      <c r="AD4" s="322">
        <f t="shared" si="8"/>
        <v>12</v>
      </c>
      <c r="AE4" s="322">
        <f t="shared" si="8"/>
        <v>6</v>
      </c>
      <c r="AF4" s="322">
        <f t="shared" si="8"/>
        <v>12</v>
      </c>
      <c r="AG4" s="322">
        <f t="shared" si="8"/>
        <v>6</v>
      </c>
      <c r="AH4" s="322">
        <f t="shared" si="8"/>
        <v>12</v>
      </c>
      <c r="AI4" s="322">
        <f t="shared" ref="AI4:AJ4" si="9">MONTH(AI2)</f>
        <v>6</v>
      </c>
      <c r="AJ4" s="322">
        <f t="shared" si="9"/>
        <v>12</v>
      </c>
    </row>
    <row r="5" spans="1:36" x14ac:dyDescent="0.2">
      <c r="A5" s="7"/>
      <c r="B5" s="387"/>
      <c r="C5" s="387"/>
      <c r="D5" s="387"/>
      <c r="E5" s="387"/>
      <c r="F5" s="387"/>
      <c r="G5" s="387"/>
      <c r="H5" s="387"/>
      <c r="I5" s="387"/>
      <c r="J5" s="351">
        <f>'A&amp;R'!G6</f>
        <v>44742</v>
      </c>
      <c r="K5" s="387" t="s">
        <v>11</v>
      </c>
      <c r="L5" s="319"/>
      <c r="M5" s="319"/>
      <c r="N5" s="323">
        <v>0</v>
      </c>
      <c r="O5" s="323">
        <f t="shared" ref="O5:AJ5" si="10">INT((O$8-1)/12)+1</f>
        <v>1</v>
      </c>
      <c r="P5" s="323">
        <f t="shared" si="10"/>
        <v>1</v>
      </c>
      <c r="Q5" s="323">
        <f t="shared" si="10"/>
        <v>2</v>
      </c>
      <c r="R5" s="323">
        <f t="shared" si="10"/>
        <v>2</v>
      </c>
      <c r="S5" s="323">
        <f t="shared" si="10"/>
        <v>3</v>
      </c>
      <c r="T5" s="323">
        <f t="shared" si="10"/>
        <v>3</v>
      </c>
      <c r="U5" s="323">
        <f t="shared" si="10"/>
        <v>4</v>
      </c>
      <c r="V5" s="323">
        <f t="shared" si="10"/>
        <v>4</v>
      </c>
      <c r="W5" s="323">
        <f t="shared" si="10"/>
        <v>5</v>
      </c>
      <c r="X5" s="323">
        <f t="shared" si="10"/>
        <v>5</v>
      </c>
      <c r="Y5" s="323">
        <f t="shared" si="10"/>
        <v>6</v>
      </c>
      <c r="Z5" s="323">
        <f t="shared" si="10"/>
        <v>6</v>
      </c>
      <c r="AA5" s="323">
        <f t="shared" si="10"/>
        <v>7</v>
      </c>
      <c r="AB5" s="323">
        <f t="shared" si="10"/>
        <v>7</v>
      </c>
      <c r="AC5" s="323">
        <f t="shared" si="10"/>
        <v>8</v>
      </c>
      <c r="AD5" s="323">
        <f t="shared" si="10"/>
        <v>8</v>
      </c>
      <c r="AE5" s="323">
        <f t="shared" si="10"/>
        <v>9</v>
      </c>
      <c r="AF5" s="323">
        <f t="shared" si="10"/>
        <v>9</v>
      </c>
      <c r="AG5" s="323">
        <f t="shared" si="10"/>
        <v>10</v>
      </c>
      <c r="AH5" s="323">
        <f t="shared" si="10"/>
        <v>10</v>
      </c>
      <c r="AI5" s="323">
        <f t="shared" si="10"/>
        <v>11</v>
      </c>
      <c r="AJ5" s="323">
        <f t="shared" si="10"/>
        <v>11</v>
      </c>
    </row>
    <row r="6" spans="1:36" x14ac:dyDescent="0.2">
      <c r="A6" s="7"/>
      <c r="B6" s="387"/>
      <c r="C6" s="387"/>
      <c r="D6" s="387"/>
      <c r="E6" s="387"/>
      <c r="F6" s="387"/>
      <c r="G6" s="387"/>
      <c r="H6" s="387"/>
      <c r="I6" s="387"/>
      <c r="J6" s="387"/>
      <c r="K6" s="387"/>
      <c r="L6" s="387"/>
      <c r="M6" s="387"/>
      <c r="N6" s="324">
        <v>0</v>
      </c>
      <c r="O6" s="324">
        <f t="shared" ref="O6:AJ6" si="11">INT((O$8-1)/6)+1</f>
        <v>1</v>
      </c>
      <c r="P6" s="324">
        <f t="shared" si="11"/>
        <v>2</v>
      </c>
      <c r="Q6" s="324">
        <f t="shared" si="11"/>
        <v>3</v>
      </c>
      <c r="R6" s="324">
        <f t="shared" si="11"/>
        <v>4</v>
      </c>
      <c r="S6" s="324">
        <f t="shared" si="11"/>
        <v>5</v>
      </c>
      <c r="T6" s="324">
        <f t="shared" si="11"/>
        <v>6</v>
      </c>
      <c r="U6" s="324">
        <f t="shared" si="11"/>
        <v>7</v>
      </c>
      <c r="V6" s="324">
        <f t="shared" si="11"/>
        <v>8</v>
      </c>
      <c r="W6" s="324">
        <f t="shared" si="11"/>
        <v>9</v>
      </c>
      <c r="X6" s="324">
        <f t="shared" si="11"/>
        <v>10</v>
      </c>
      <c r="Y6" s="324">
        <f t="shared" si="11"/>
        <v>11</v>
      </c>
      <c r="Z6" s="324">
        <f t="shared" si="11"/>
        <v>12</v>
      </c>
      <c r="AA6" s="324">
        <f t="shared" si="11"/>
        <v>13</v>
      </c>
      <c r="AB6" s="324">
        <f t="shared" si="11"/>
        <v>14</v>
      </c>
      <c r="AC6" s="324">
        <f t="shared" si="11"/>
        <v>15</v>
      </c>
      <c r="AD6" s="324">
        <f t="shared" si="11"/>
        <v>16</v>
      </c>
      <c r="AE6" s="324">
        <f t="shared" si="11"/>
        <v>17</v>
      </c>
      <c r="AF6" s="324">
        <f t="shared" si="11"/>
        <v>18</v>
      </c>
      <c r="AG6" s="324">
        <f t="shared" si="11"/>
        <v>19</v>
      </c>
      <c r="AH6" s="324">
        <f t="shared" si="11"/>
        <v>20</v>
      </c>
      <c r="AI6" s="324">
        <f t="shared" si="11"/>
        <v>21</v>
      </c>
      <c r="AJ6" s="324">
        <f t="shared" si="11"/>
        <v>22</v>
      </c>
    </row>
    <row r="7" spans="1:36" x14ac:dyDescent="0.2">
      <c r="A7" s="7"/>
      <c r="B7" s="387"/>
      <c r="C7" s="387"/>
      <c r="D7" s="387"/>
      <c r="E7" s="387"/>
      <c r="F7" s="387"/>
      <c r="G7" s="387"/>
      <c r="H7" s="387"/>
      <c r="I7" s="387"/>
      <c r="J7" s="387"/>
      <c r="K7" s="387"/>
      <c r="L7" s="387"/>
      <c r="M7" s="387"/>
      <c r="N7" s="325">
        <v>0</v>
      </c>
      <c r="O7" s="325">
        <f t="shared" ref="O7:AJ7" si="12">INT((O$8-1)/3)+1</f>
        <v>2</v>
      </c>
      <c r="P7" s="325">
        <f t="shared" si="12"/>
        <v>4</v>
      </c>
      <c r="Q7" s="325">
        <f t="shared" si="12"/>
        <v>6</v>
      </c>
      <c r="R7" s="325">
        <f t="shared" si="12"/>
        <v>8</v>
      </c>
      <c r="S7" s="325">
        <f t="shared" si="12"/>
        <v>10</v>
      </c>
      <c r="T7" s="325">
        <f t="shared" si="12"/>
        <v>12</v>
      </c>
      <c r="U7" s="325">
        <f t="shared" si="12"/>
        <v>14</v>
      </c>
      <c r="V7" s="325">
        <f t="shared" si="12"/>
        <v>16</v>
      </c>
      <c r="W7" s="325">
        <f t="shared" si="12"/>
        <v>18</v>
      </c>
      <c r="X7" s="325">
        <f t="shared" si="12"/>
        <v>20</v>
      </c>
      <c r="Y7" s="325">
        <f t="shared" si="12"/>
        <v>22</v>
      </c>
      <c r="Z7" s="325">
        <f t="shared" si="12"/>
        <v>24</v>
      </c>
      <c r="AA7" s="325">
        <f t="shared" si="12"/>
        <v>26</v>
      </c>
      <c r="AB7" s="325">
        <f t="shared" si="12"/>
        <v>28</v>
      </c>
      <c r="AC7" s="325">
        <f t="shared" si="12"/>
        <v>30</v>
      </c>
      <c r="AD7" s="325">
        <f t="shared" si="12"/>
        <v>32</v>
      </c>
      <c r="AE7" s="325">
        <f t="shared" si="12"/>
        <v>34</v>
      </c>
      <c r="AF7" s="325">
        <f t="shared" si="12"/>
        <v>36</v>
      </c>
      <c r="AG7" s="325">
        <f t="shared" si="12"/>
        <v>38</v>
      </c>
      <c r="AH7" s="325">
        <f t="shared" si="12"/>
        <v>40</v>
      </c>
      <c r="AI7" s="325">
        <f t="shared" si="12"/>
        <v>42</v>
      </c>
      <c r="AJ7" s="325">
        <f t="shared" si="12"/>
        <v>44</v>
      </c>
    </row>
    <row r="8" spans="1:36" x14ac:dyDescent="0.2">
      <c r="A8" s="6"/>
      <c r="B8" s="317"/>
      <c r="C8" s="317"/>
      <c r="D8" s="317"/>
      <c r="E8" s="317"/>
      <c r="F8" s="317"/>
      <c r="G8" s="317"/>
      <c r="H8" s="317"/>
      <c r="I8" s="317"/>
      <c r="J8" s="317"/>
      <c r="K8" s="317"/>
      <c r="L8" s="317"/>
      <c r="M8" s="317" t="s">
        <v>13</v>
      </c>
      <c r="N8" s="326">
        <v>0</v>
      </c>
      <c r="O8" s="326">
        <f t="shared" ref="O8:X8" si="13">N8+6</f>
        <v>6</v>
      </c>
      <c r="P8" s="326">
        <f t="shared" si="13"/>
        <v>12</v>
      </c>
      <c r="Q8" s="326">
        <f t="shared" si="13"/>
        <v>18</v>
      </c>
      <c r="R8" s="326">
        <f t="shared" si="13"/>
        <v>24</v>
      </c>
      <c r="S8" s="326">
        <f t="shared" si="13"/>
        <v>30</v>
      </c>
      <c r="T8" s="326">
        <f t="shared" si="13"/>
        <v>36</v>
      </c>
      <c r="U8" s="326">
        <f t="shared" si="13"/>
        <v>42</v>
      </c>
      <c r="V8" s="326">
        <f t="shared" si="13"/>
        <v>48</v>
      </c>
      <c r="W8" s="326">
        <f t="shared" si="13"/>
        <v>54</v>
      </c>
      <c r="X8" s="326">
        <f t="shared" si="13"/>
        <v>60</v>
      </c>
      <c r="Y8" s="326">
        <f t="shared" ref="Y8:AH8" si="14">X8+6</f>
        <v>66</v>
      </c>
      <c r="Z8" s="326">
        <f t="shared" si="14"/>
        <v>72</v>
      </c>
      <c r="AA8" s="326">
        <f t="shared" si="14"/>
        <v>78</v>
      </c>
      <c r="AB8" s="326">
        <f t="shared" si="14"/>
        <v>84</v>
      </c>
      <c r="AC8" s="326">
        <f t="shared" si="14"/>
        <v>90</v>
      </c>
      <c r="AD8" s="326">
        <f t="shared" si="14"/>
        <v>96</v>
      </c>
      <c r="AE8" s="326">
        <f t="shared" si="14"/>
        <v>102</v>
      </c>
      <c r="AF8" s="326">
        <f t="shared" si="14"/>
        <v>108</v>
      </c>
      <c r="AG8" s="326">
        <f t="shared" si="14"/>
        <v>114</v>
      </c>
      <c r="AH8" s="326">
        <f t="shared" si="14"/>
        <v>120</v>
      </c>
      <c r="AI8" s="326">
        <f t="shared" ref="AI8" si="15">AH8+6</f>
        <v>126</v>
      </c>
      <c r="AJ8" s="326">
        <f t="shared" ref="AJ8" si="16">AI8+6</f>
        <v>132</v>
      </c>
    </row>
    <row r="9" spans="1:36" x14ac:dyDescent="0.2">
      <c r="A9" s="7"/>
      <c r="B9" s="318"/>
      <c r="C9" s="318"/>
      <c r="D9" s="318"/>
      <c r="E9" s="318"/>
      <c r="F9" s="318"/>
      <c r="G9" s="318"/>
      <c r="H9" s="318"/>
      <c r="I9" s="318"/>
      <c r="J9" s="318"/>
      <c r="K9" s="318"/>
      <c r="L9" s="318"/>
      <c r="M9" s="318"/>
      <c r="N9" s="327" t="str">
        <f>IFERROR(VLOOKUP(N2,기간!$A:$B,2,FALSE),"")</f>
        <v>매입일</v>
      </c>
      <c r="O9" s="327">
        <f>IFERROR(VLOOKUP(O2,기간!$A:$B,2,FALSE),"")</f>
        <v>1</v>
      </c>
      <c r="P9" s="327">
        <f>IFERROR(VLOOKUP(P2,기간!$A:$B,2,FALSE),"")</f>
        <v>2</v>
      </c>
      <c r="Q9" s="327">
        <f>IFERROR(VLOOKUP(Q2,기간!$A:$B,2,FALSE),"")</f>
        <v>3</v>
      </c>
      <c r="R9" s="327">
        <f>IFERROR(VLOOKUP(R2,기간!$A:$B,2,FALSE),"")</f>
        <v>4</v>
      </c>
      <c r="S9" s="327">
        <f>IFERROR(VLOOKUP(S2,기간!$A:$B,2,FALSE),"")</f>
        <v>5</v>
      </c>
      <c r="T9" s="327">
        <f>IFERROR(VLOOKUP(T2,기간!$A:$B,2,FALSE),"")</f>
        <v>6</v>
      </c>
      <c r="U9" s="327">
        <f>IFERROR(VLOOKUP(U2,기간!$A:$B,2,FALSE),"")</f>
        <v>7</v>
      </c>
      <c r="V9" s="327">
        <f>IFERROR(VLOOKUP(V2,기간!$A:$B,2,FALSE),"")</f>
        <v>8</v>
      </c>
      <c r="W9" s="327">
        <f>IFERROR(VLOOKUP(W2,기간!$A:$B,2,FALSE),"")</f>
        <v>9</v>
      </c>
      <c r="X9" s="327">
        <f>IFERROR(VLOOKUP(X2,기간!$A:$B,2,FALSE),"")</f>
        <v>10</v>
      </c>
      <c r="Y9" s="327">
        <f>IFERROR(VLOOKUP(Y2,기간!$A:$B,2,FALSE),"")</f>
        <v>11</v>
      </c>
      <c r="Z9" s="327">
        <f>IFERROR(VLOOKUP(Z2,기간!$A:$B,2,FALSE),"")</f>
        <v>12</v>
      </c>
      <c r="AA9" s="327">
        <f>IFERROR(VLOOKUP(AA2,기간!$A:$B,2,FALSE),"")</f>
        <v>13</v>
      </c>
      <c r="AB9" s="327">
        <f>IFERROR(VLOOKUP(AB2,기간!$A:$B,2,FALSE),"")</f>
        <v>14</v>
      </c>
      <c r="AC9" s="327">
        <f>IFERROR(VLOOKUP(AC2,기간!$A:$B,2,FALSE),"")</f>
        <v>15</v>
      </c>
      <c r="AD9" s="327">
        <f>IFERROR(VLOOKUP(AD2,기간!$A:$B,2,FALSE),"")</f>
        <v>16</v>
      </c>
      <c r="AE9" s="327">
        <f>IFERROR(VLOOKUP(AE2,기간!$A:$B,2,FALSE),"")</f>
        <v>17</v>
      </c>
      <c r="AF9" s="327">
        <f>IFERROR(VLOOKUP(AF2,기간!$A:$B,2,FALSE),"")</f>
        <v>18</v>
      </c>
      <c r="AG9" s="327">
        <f>IFERROR(VLOOKUP(AG2,기간!$A:$B,2,FALSE),"")</f>
        <v>19</v>
      </c>
      <c r="AH9" s="327">
        <f>IFERROR(VLOOKUP(AH2,기간!$A:$B,2,FALSE),"")</f>
        <v>20</v>
      </c>
      <c r="AI9" s="327">
        <f>IFERROR(VLOOKUP(AI2,기간!$A:$B,2,FALSE),"")</f>
        <v>21</v>
      </c>
      <c r="AJ9" s="327">
        <f>IFERROR(VLOOKUP(AJ2,기간!$A:$B,2,FALSE),"")</f>
        <v>22</v>
      </c>
    </row>
    <row r="10" spans="1:36" x14ac:dyDescent="0.2">
      <c r="A10" s="11">
        <f>ROW()</f>
        <v>10</v>
      </c>
      <c r="B10" s="11"/>
      <c r="C10" s="11"/>
      <c r="D10" s="11"/>
      <c r="E10" s="11"/>
      <c r="F10" s="9"/>
      <c r="G10" s="9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3"/>
      <c r="AJ10" s="113"/>
    </row>
    <row r="11" spans="1:36" x14ac:dyDescent="0.2">
      <c r="A11" s="11">
        <f>ROW()</f>
        <v>11</v>
      </c>
      <c r="B11" s="11"/>
    </row>
    <row r="12" spans="1:36" x14ac:dyDescent="0.2">
      <c r="A12" s="11">
        <f>ROW()</f>
        <v>12</v>
      </c>
      <c r="C12" s="399" t="s">
        <v>156</v>
      </c>
      <c r="D12" s="400"/>
      <c r="E12" s="400"/>
      <c r="F12" s="400"/>
      <c r="G12" s="400"/>
      <c r="H12" s="400"/>
      <c r="I12" s="400"/>
      <c r="J12" s="400"/>
      <c r="K12" s="401"/>
      <c r="L12" s="400"/>
      <c r="M12" s="791">
        <f t="shared" ref="M12:M44" ca="1" si="17">SUMIF($2:$2,"&lt;="&amp;$J$5,12:12)</f>
        <v>24480577.597801689</v>
      </c>
      <c r="N12" s="791">
        <f t="shared" ref="N12" ca="1" si="18">SUM(N13:N15)</f>
        <v>0</v>
      </c>
      <c r="O12" s="791">
        <f t="shared" ref="O12:X12" ca="1" si="19">SUM(O13:O15)</f>
        <v>3408976.2236142792</v>
      </c>
      <c r="P12" s="791">
        <f t="shared" ca="1" si="19"/>
        <v>3408976.2236142792</v>
      </c>
      <c r="Q12" s="791">
        <f t="shared" ca="1" si="19"/>
        <v>3426155.7480865647</v>
      </c>
      <c r="R12" s="791">
        <f t="shared" ca="1" si="19"/>
        <v>3426155.7480865647</v>
      </c>
      <c r="S12" s="791">
        <f t="shared" ca="1" si="19"/>
        <v>3597495.12</v>
      </c>
      <c r="T12" s="791">
        <f t="shared" ca="1" si="19"/>
        <v>3597495.12</v>
      </c>
      <c r="U12" s="791">
        <f t="shared" ca="1" si="19"/>
        <v>3615323.4144000001</v>
      </c>
      <c r="V12" s="791">
        <f t="shared" ca="1" si="19"/>
        <v>3615323.4144000001</v>
      </c>
      <c r="W12" s="791">
        <f t="shared" ca="1" si="19"/>
        <v>3633508.2746879999</v>
      </c>
      <c r="X12" s="791">
        <f t="shared" ca="1" si="19"/>
        <v>3633508.2746879999</v>
      </c>
      <c r="Y12" s="791">
        <f t="shared" ref="Y12:AH12" ca="1" si="20">SUM(Y13:Y15)</f>
        <v>3652056.8321817601</v>
      </c>
      <c r="Z12" s="791">
        <f t="shared" ca="1" si="20"/>
        <v>3652056.8321817601</v>
      </c>
      <c r="AA12" s="791">
        <f t="shared" ca="1" si="20"/>
        <v>3670976.3608253952</v>
      </c>
      <c r="AB12" s="791">
        <f t="shared" ca="1" si="20"/>
        <v>3670976.3608253952</v>
      </c>
      <c r="AC12" s="791">
        <f t="shared" ca="1" si="20"/>
        <v>3690274.2800419033</v>
      </c>
      <c r="AD12" s="791">
        <f t="shared" ca="1" si="20"/>
        <v>3690274.2800419033</v>
      </c>
      <c r="AE12" s="791">
        <f t="shared" ca="1" si="20"/>
        <v>3709958.1576427412</v>
      </c>
      <c r="AF12" s="791">
        <f t="shared" ca="1" si="20"/>
        <v>3709958.1576427412</v>
      </c>
      <c r="AG12" s="791">
        <f t="shared" ca="1" si="20"/>
        <v>3730035.7127955961</v>
      </c>
      <c r="AH12" s="791">
        <f t="shared" ca="1" si="20"/>
        <v>3730035.7127955961</v>
      </c>
      <c r="AI12" s="791">
        <f t="shared" ref="AI12:AJ12" ca="1" si="21">SUM(AI13:AI15)</f>
        <v>3750514.8190515079</v>
      </c>
      <c r="AJ12" s="791">
        <f t="shared" ca="1" si="21"/>
        <v>3750514.8190515079</v>
      </c>
    </row>
    <row r="13" spans="1:36" x14ac:dyDescent="0.2">
      <c r="A13" s="11">
        <f>ROW()</f>
        <v>13</v>
      </c>
      <c r="C13" s="38" t="str">
        <f>'IS(M)'!C13</f>
        <v>임대료</v>
      </c>
      <c r="E13" s="109" t="s">
        <v>334</v>
      </c>
      <c r="F13" s="46">
        <f>ROW($A$6)</f>
        <v>6</v>
      </c>
      <c r="G13" s="46" t="str">
        <f>E13&amp;F13&amp;":"&amp;F13</f>
        <v>'IS(M)'!6:6</v>
      </c>
      <c r="H13" s="109" t="str">
        <f>E13</f>
        <v>'IS(M)'!</v>
      </c>
      <c r="I13" s="46">
        <f>'IS(M)'!A13</f>
        <v>13</v>
      </c>
      <c r="J13" s="46" t="str">
        <f>H13&amp;I13&amp;":"&amp;I13</f>
        <v>'IS(M)'!13:13</v>
      </c>
      <c r="M13" s="793">
        <f t="shared" ca="1" si="17"/>
        <v>18318241.199999999</v>
      </c>
      <c r="N13" s="792">
        <f t="shared" ref="N13:AD15" ca="1" si="22">SUMIF(INDIRECT($G13),N$6,INDIRECT($J13))</f>
        <v>0</v>
      </c>
      <c r="O13" s="792">
        <f t="shared" ca="1" si="22"/>
        <v>2550000</v>
      </c>
      <c r="P13" s="792">
        <f t="shared" ca="1" si="22"/>
        <v>2550000</v>
      </c>
      <c r="Q13" s="792">
        <f t="shared" ca="1" si="22"/>
        <v>2550000</v>
      </c>
      <c r="R13" s="792">
        <f t="shared" ca="1" si="22"/>
        <v>2550000</v>
      </c>
      <c r="S13" s="792">
        <f t="shared" ca="1" si="22"/>
        <v>2706080.4</v>
      </c>
      <c r="T13" s="792">
        <f t="shared" ca="1" si="22"/>
        <v>2706080.4</v>
      </c>
      <c r="U13" s="792">
        <f t="shared" ca="1" si="22"/>
        <v>2706080.4</v>
      </c>
      <c r="V13" s="792">
        <f t="shared" ca="1" si="22"/>
        <v>2706080.4</v>
      </c>
      <c r="W13" s="792">
        <f t="shared" ca="1" si="22"/>
        <v>2706080.4</v>
      </c>
      <c r="X13" s="792">
        <f t="shared" ca="1" si="22"/>
        <v>2706080.4</v>
      </c>
      <c r="Y13" s="792">
        <f t="shared" ca="1" si="22"/>
        <v>2706080.4</v>
      </c>
      <c r="Z13" s="792">
        <f t="shared" ca="1" si="22"/>
        <v>2706080.4</v>
      </c>
      <c r="AA13" s="792">
        <f t="shared" ca="1" si="22"/>
        <v>2706080.4</v>
      </c>
      <c r="AB13" s="792">
        <f t="shared" ca="1" si="22"/>
        <v>2706080.4</v>
      </c>
      <c r="AC13" s="792">
        <f t="shared" ca="1" si="22"/>
        <v>2706080.4</v>
      </c>
      <c r="AD13" s="792">
        <f t="shared" ca="1" si="22"/>
        <v>2706080.4</v>
      </c>
      <c r="AE13" s="792">
        <f t="shared" ref="Y13:AJ15" ca="1" si="23">SUMIF(INDIRECT($G13),AE$6,INDIRECT($J13))</f>
        <v>2706080.4</v>
      </c>
      <c r="AF13" s="792">
        <f t="shared" ca="1" si="23"/>
        <v>2706080.4</v>
      </c>
      <c r="AG13" s="792">
        <f t="shared" ca="1" si="23"/>
        <v>2706080.4</v>
      </c>
      <c r="AH13" s="792">
        <f t="shared" ca="1" si="23"/>
        <v>2706080.4</v>
      </c>
      <c r="AI13" s="792">
        <f t="shared" ca="1" si="23"/>
        <v>2706080.4</v>
      </c>
      <c r="AJ13" s="792">
        <f t="shared" ca="1" si="23"/>
        <v>2706080.4</v>
      </c>
    </row>
    <row r="14" spans="1:36" x14ac:dyDescent="0.2">
      <c r="A14" s="11">
        <f>ROW()</f>
        <v>14</v>
      </c>
      <c r="C14" s="38" t="str">
        <f>'IS(M)'!C14</f>
        <v>관리비</v>
      </c>
      <c r="E14" s="109" t="s">
        <v>334</v>
      </c>
      <c r="F14" s="46">
        <f t="shared" ref="F14:F33" si="24">ROW($A$6)</f>
        <v>6</v>
      </c>
      <c r="G14" s="46" t="str">
        <f>E14&amp;F14&amp;":"&amp;F14</f>
        <v>'IS(M)'!6:6</v>
      </c>
      <c r="H14" s="109" t="str">
        <f>E14</f>
        <v>'IS(M)'!</v>
      </c>
      <c r="I14" s="46">
        <f>'IS(M)'!A14</f>
        <v>14</v>
      </c>
      <c r="J14" s="46" t="str">
        <f>H14&amp;I14&amp;":"&amp;I14</f>
        <v>'IS(M)'!14:14</v>
      </c>
      <c r="M14" s="793">
        <f t="shared" ca="1" si="17"/>
        <v>6162336.3978016879</v>
      </c>
      <c r="N14" s="792">
        <f t="shared" ca="1" si="22"/>
        <v>0</v>
      </c>
      <c r="O14" s="792">
        <f t="shared" ca="1" si="22"/>
        <v>858976.22361427941</v>
      </c>
      <c r="P14" s="792">
        <f t="shared" ca="1" si="22"/>
        <v>858976.22361427941</v>
      </c>
      <c r="Q14" s="792">
        <f t="shared" ca="1" si="22"/>
        <v>876155.74808656482</v>
      </c>
      <c r="R14" s="792">
        <f t="shared" ca="1" si="22"/>
        <v>876155.74808656482</v>
      </c>
      <c r="S14" s="792">
        <f t="shared" ca="1" si="22"/>
        <v>891414.72</v>
      </c>
      <c r="T14" s="792">
        <f t="shared" ca="1" si="22"/>
        <v>891414.72</v>
      </c>
      <c r="U14" s="792">
        <f t="shared" ca="1" si="22"/>
        <v>909243.01439999999</v>
      </c>
      <c r="V14" s="792">
        <f t="shared" ca="1" si="22"/>
        <v>909243.01439999999</v>
      </c>
      <c r="W14" s="792">
        <f t="shared" ca="1" si="22"/>
        <v>927427.87468800019</v>
      </c>
      <c r="X14" s="792">
        <f t="shared" ca="1" si="22"/>
        <v>927427.87468800019</v>
      </c>
      <c r="Y14" s="792">
        <f t="shared" ca="1" si="23"/>
        <v>945976.43218176009</v>
      </c>
      <c r="Z14" s="792">
        <f t="shared" ca="1" si="23"/>
        <v>945976.43218176009</v>
      </c>
      <c r="AA14" s="792">
        <f t="shared" ca="1" si="23"/>
        <v>964895.96082539519</v>
      </c>
      <c r="AB14" s="792">
        <f t="shared" ca="1" si="23"/>
        <v>964895.96082539519</v>
      </c>
      <c r="AC14" s="792">
        <f t="shared" ca="1" si="23"/>
        <v>984193.88004190323</v>
      </c>
      <c r="AD14" s="792">
        <f t="shared" ca="1" si="23"/>
        <v>984193.88004190323</v>
      </c>
      <c r="AE14" s="792">
        <f t="shared" ca="1" si="23"/>
        <v>1003877.7576427412</v>
      </c>
      <c r="AF14" s="792">
        <f t="shared" ca="1" si="23"/>
        <v>1003877.7576427412</v>
      </c>
      <c r="AG14" s="792">
        <f t="shared" ca="1" si="23"/>
        <v>1023955.3127955961</v>
      </c>
      <c r="AH14" s="792">
        <f t="shared" ca="1" si="23"/>
        <v>1023955.3127955961</v>
      </c>
      <c r="AI14" s="792">
        <f t="shared" ca="1" si="23"/>
        <v>1044434.419051508</v>
      </c>
      <c r="AJ14" s="792">
        <f t="shared" ca="1" si="23"/>
        <v>1044434.419051508</v>
      </c>
    </row>
    <row r="15" spans="1:36" x14ac:dyDescent="0.2">
      <c r="A15" s="11">
        <f>ROW()</f>
        <v>15</v>
      </c>
      <c r="C15" s="38" t="str">
        <f>'IS(M)'!C15</f>
        <v>기타수입</v>
      </c>
      <c r="E15" s="109" t="s">
        <v>334</v>
      </c>
      <c r="F15" s="46">
        <f t="shared" si="24"/>
        <v>6</v>
      </c>
      <c r="G15" s="46" t="str">
        <f>E15&amp;F15&amp;":"&amp;F15</f>
        <v>'IS(M)'!6:6</v>
      </c>
      <c r="H15" s="109" t="str">
        <f>E15</f>
        <v>'IS(M)'!</v>
      </c>
      <c r="I15" s="46">
        <f>'IS(M)'!A15</f>
        <v>15</v>
      </c>
      <c r="J15" s="46" t="str">
        <f>H15&amp;I15&amp;":"&amp;I15</f>
        <v>'IS(M)'!15:15</v>
      </c>
      <c r="M15" s="793">
        <f t="shared" ca="1" si="17"/>
        <v>0</v>
      </c>
      <c r="N15" s="792">
        <f t="shared" ca="1" si="22"/>
        <v>0</v>
      </c>
      <c r="O15" s="792">
        <f t="shared" ca="1" si="22"/>
        <v>0</v>
      </c>
      <c r="P15" s="792">
        <f t="shared" ca="1" si="22"/>
        <v>0</v>
      </c>
      <c r="Q15" s="792">
        <f t="shared" ca="1" si="22"/>
        <v>0</v>
      </c>
      <c r="R15" s="792">
        <f t="shared" ca="1" si="22"/>
        <v>0</v>
      </c>
      <c r="S15" s="792">
        <f t="shared" ca="1" si="22"/>
        <v>0</v>
      </c>
      <c r="T15" s="792">
        <f t="shared" ca="1" si="22"/>
        <v>0</v>
      </c>
      <c r="U15" s="792">
        <f t="shared" ca="1" si="22"/>
        <v>0</v>
      </c>
      <c r="V15" s="792">
        <f t="shared" ca="1" si="22"/>
        <v>0</v>
      </c>
      <c r="W15" s="792">
        <f t="shared" ca="1" si="22"/>
        <v>0</v>
      </c>
      <c r="X15" s="792">
        <f t="shared" ca="1" si="22"/>
        <v>0</v>
      </c>
      <c r="Y15" s="792">
        <f t="shared" ca="1" si="23"/>
        <v>0</v>
      </c>
      <c r="Z15" s="792">
        <f t="shared" ca="1" si="23"/>
        <v>0</v>
      </c>
      <c r="AA15" s="792">
        <f t="shared" ca="1" si="23"/>
        <v>0</v>
      </c>
      <c r="AB15" s="792">
        <f t="shared" ca="1" si="23"/>
        <v>0</v>
      </c>
      <c r="AC15" s="792">
        <f t="shared" ca="1" si="23"/>
        <v>0</v>
      </c>
      <c r="AD15" s="792">
        <f t="shared" ca="1" si="23"/>
        <v>0</v>
      </c>
      <c r="AE15" s="792">
        <f t="shared" ca="1" si="23"/>
        <v>0</v>
      </c>
      <c r="AF15" s="792">
        <f t="shared" ca="1" si="23"/>
        <v>0</v>
      </c>
      <c r="AG15" s="792">
        <f t="shared" ca="1" si="23"/>
        <v>0</v>
      </c>
      <c r="AH15" s="792">
        <f t="shared" ca="1" si="23"/>
        <v>0</v>
      </c>
      <c r="AI15" s="792">
        <f t="shared" ca="1" si="23"/>
        <v>0</v>
      </c>
      <c r="AJ15" s="792">
        <f t="shared" ca="1" si="23"/>
        <v>0</v>
      </c>
    </row>
    <row r="16" spans="1:36" x14ac:dyDescent="0.2">
      <c r="A16" s="11">
        <f>ROW()</f>
        <v>16</v>
      </c>
      <c r="C16" s="399" t="s">
        <v>159</v>
      </c>
      <c r="D16" s="400"/>
      <c r="E16" s="400"/>
      <c r="F16" s="400"/>
      <c r="G16" s="400"/>
      <c r="H16" s="400"/>
      <c r="I16" s="400"/>
      <c r="J16" s="400"/>
      <c r="K16" s="401"/>
      <c r="L16" s="400"/>
      <c r="M16" s="791">
        <f t="shared" ca="1" si="17"/>
        <v>7338077.8989212662</v>
      </c>
      <c r="N16" s="791">
        <f t="shared" ref="N16:AH16" ca="1" si="25">SUM(N17:N25)</f>
        <v>0</v>
      </c>
      <c r="O16" s="791">
        <f t="shared" ca="1" si="25"/>
        <v>938728.66381737951</v>
      </c>
      <c r="P16" s="791">
        <f t="shared" ca="1" si="25"/>
        <v>938728.66381737951</v>
      </c>
      <c r="Q16" s="791">
        <f t="shared" ca="1" si="25"/>
        <v>978075.86628865695</v>
      </c>
      <c r="R16" s="791">
        <f t="shared" ca="1" si="25"/>
        <v>978075.86628865695</v>
      </c>
      <c r="S16" s="791">
        <f t="shared" ca="1" si="25"/>
        <v>1153969.1894254042</v>
      </c>
      <c r="T16" s="791">
        <f t="shared" ca="1" si="25"/>
        <v>1154009.1415742824</v>
      </c>
      <c r="U16" s="791">
        <f t="shared" ca="1" si="25"/>
        <v>1196490.5077095064</v>
      </c>
      <c r="V16" s="791">
        <f t="shared" ca="1" si="25"/>
        <v>1061186.4877095064</v>
      </c>
      <c r="W16" s="791">
        <f t="shared" ca="1" si="25"/>
        <v>1094585.2249714157</v>
      </c>
      <c r="X16" s="791">
        <f t="shared" ca="1" si="25"/>
        <v>1094585.2249714157</v>
      </c>
      <c r="Y16" s="791">
        <f t="shared" ca="1" si="25"/>
        <v>1129160.8564972852</v>
      </c>
      <c r="Z16" s="791">
        <f t="shared" ca="1" si="25"/>
        <v>1129160.8564972852</v>
      </c>
      <c r="AA16" s="791">
        <f t="shared" ca="1" si="25"/>
        <v>1164962.4153738816</v>
      </c>
      <c r="AB16" s="791">
        <f t="shared" ca="1" si="25"/>
        <v>1164962.4153738816</v>
      </c>
      <c r="AC16" s="791">
        <f t="shared" ca="1" si="25"/>
        <v>1202041.1270673289</v>
      </c>
      <c r="AD16" s="791">
        <f t="shared" ca="1" si="25"/>
        <v>1202041.1270673289</v>
      </c>
      <c r="AE16" s="791">
        <f t="shared" ca="1" si="25"/>
        <v>1240450.5104701496</v>
      </c>
      <c r="AF16" s="791">
        <f t="shared" ca="1" si="25"/>
        <v>1240450.5104701496</v>
      </c>
      <c r="AG16" s="791">
        <f t="shared" ca="1" si="25"/>
        <v>1280246.4836616474</v>
      </c>
      <c r="AH16" s="791">
        <f t="shared" ca="1" si="25"/>
        <v>1280246.4836616474</v>
      </c>
      <c r="AI16" s="791">
        <f t="shared" ref="AI16:AJ16" ca="1" si="26">SUM(AI17:AI25)</f>
        <v>1321487.4746024804</v>
      </c>
      <c r="AJ16" s="791">
        <f t="shared" ca="1" si="26"/>
        <v>1321487.4746024804</v>
      </c>
    </row>
    <row r="17" spans="1:36" x14ac:dyDescent="0.2">
      <c r="A17" s="11">
        <f>ROW()</f>
        <v>17</v>
      </c>
      <c r="C17" s="38" t="str">
        <f>'IS(M)'!C17</f>
        <v>PM수수료</v>
      </c>
      <c r="E17" s="109" t="s">
        <v>334</v>
      </c>
      <c r="F17" s="46">
        <f t="shared" si="24"/>
        <v>6</v>
      </c>
      <c r="G17" s="46" t="str">
        <f>E17&amp;F17&amp;":"&amp;F17</f>
        <v>'IS(M)'!6:6</v>
      </c>
      <c r="H17" s="109" t="str">
        <f>E17</f>
        <v>'IS(M)'!</v>
      </c>
      <c r="I17" s="46">
        <f>'IS(M)'!A17</f>
        <v>17</v>
      </c>
      <c r="J17" s="46" t="str">
        <f>H17&amp;I17&amp;":"&amp;I17</f>
        <v>'IS(M)'!17:17</v>
      </c>
      <c r="M17" s="793">
        <f t="shared" ca="1" si="17"/>
        <v>243046.60564430399</v>
      </c>
      <c r="N17" s="792">
        <f t="shared" ref="N17:AD25" ca="1" si="27">SUMIF(INDIRECT($G17),N$6,INDIRECT($J17))</f>
        <v>0</v>
      </c>
      <c r="O17" s="792">
        <f t="shared" ca="1" si="27"/>
        <v>33841.038</v>
      </c>
      <c r="P17" s="792">
        <f t="shared" ca="1" si="27"/>
        <v>33841.038</v>
      </c>
      <c r="Q17" s="792">
        <f t="shared" ca="1" si="27"/>
        <v>34517.858759999996</v>
      </c>
      <c r="R17" s="792">
        <f t="shared" ca="1" si="27"/>
        <v>34517.858759999996</v>
      </c>
      <c r="S17" s="792">
        <f t="shared" ca="1" si="27"/>
        <v>35208.215935199994</v>
      </c>
      <c r="T17" s="792">
        <f t="shared" ca="1" si="27"/>
        <v>35208.215935199994</v>
      </c>
      <c r="U17" s="792">
        <f t="shared" ca="1" si="27"/>
        <v>35912.380253903997</v>
      </c>
      <c r="V17" s="792">
        <f t="shared" ca="1" si="27"/>
        <v>35912.380253903997</v>
      </c>
      <c r="W17" s="792">
        <f t="shared" ca="1" si="27"/>
        <v>36630.627858982079</v>
      </c>
      <c r="X17" s="792">
        <f t="shared" ca="1" si="27"/>
        <v>36630.627858982079</v>
      </c>
      <c r="Y17" s="792">
        <f t="shared" ca="1" si="27"/>
        <v>37363.240416161723</v>
      </c>
      <c r="Z17" s="792">
        <f t="shared" ca="1" si="27"/>
        <v>37363.240416161723</v>
      </c>
      <c r="AA17" s="792">
        <f t="shared" ca="1" si="27"/>
        <v>38110.505224484958</v>
      </c>
      <c r="AB17" s="792">
        <f t="shared" ca="1" si="27"/>
        <v>38110.505224484958</v>
      </c>
      <c r="AC17" s="792">
        <f t="shared" ca="1" si="27"/>
        <v>38872.715328974649</v>
      </c>
      <c r="AD17" s="792">
        <f t="shared" ca="1" si="27"/>
        <v>38872.715328974649</v>
      </c>
      <c r="AE17" s="792">
        <f t="shared" ref="Y17:AJ25" ca="1" si="28">SUMIF(INDIRECT($G17),AE$6,INDIRECT($J17))</f>
        <v>39650.169635554143</v>
      </c>
      <c r="AF17" s="792">
        <f t="shared" ca="1" si="28"/>
        <v>39650.169635554143</v>
      </c>
      <c r="AG17" s="792">
        <f t="shared" ca="1" si="28"/>
        <v>40443.173028265228</v>
      </c>
      <c r="AH17" s="792">
        <f t="shared" ca="1" si="28"/>
        <v>40443.173028265228</v>
      </c>
      <c r="AI17" s="792">
        <f t="shared" ca="1" si="28"/>
        <v>41252.036488830534</v>
      </c>
      <c r="AJ17" s="792">
        <f t="shared" ca="1" si="28"/>
        <v>41252.036488830534</v>
      </c>
    </row>
    <row r="18" spans="1:36" x14ac:dyDescent="0.2">
      <c r="A18" s="11">
        <f>ROW()</f>
        <v>18</v>
      </c>
      <c r="C18" s="38" t="str">
        <f>'IS(M)'!C18</f>
        <v>FM수수료</v>
      </c>
      <c r="E18" s="109" t="s">
        <v>334</v>
      </c>
      <c r="F18" s="46">
        <f t="shared" si="24"/>
        <v>6</v>
      </c>
      <c r="G18" s="46" t="str">
        <f t="shared" ref="G18:G24" si="29">E18&amp;F18&amp;":"&amp;F18</f>
        <v>'IS(M)'!6:6</v>
      </c>
      <c r="H18" s="109" t="str">
        <f t="shared" ref="H18:H24" si="30">E18</f>
        <v>'IS(M)'!</v>
      </c>
      <c r="I18" s="46">
        <f>'IS(M)'!A18</f>
        <v>18</v>
      </c>
      <c r="J18" s="46" t="str">
        <f t="shared" ref="J18:J24" si="31">H18&amp;I18&amp;":"&amp;I18</f>
        <v>'IS(M)'!18:18</v>
      </c>
      <c r="M18" s="793">
        <f t="shared" ca="1" si="17"/>
        <v>1822849.54233228</v>
      </c>
      <c r="N18" s="792">
        <f t="shared" ca="1" si="27"/>
        <v>0</v>
      </c>
      <c r="O18" s="792">
        <f t="shared" ca="1" si="27"/>
        <v>253807.78499999997</v>
      </c>
      <c r="P18" s="792">
        <f t="shared" ca="1" si="27"/>
        <v>253807.78499999997</v>
      </c>
      <c r="Q18" s="792">
        <f t="shared" ca="1" si="27"/>
        <v>258883.94070000001</v>
      </c>
      <c r="R18" s="792">
        <f t="shared" ca="1" si="27"/>
        <v>258883.94070000001</v>
      </c>
      <c r="S18" s="792">
        <f t="shared" ca="1" si="27"/>
        <v>264061.61951399996</v>
      </c>
      <c r="T18" s="792">
        <f t="shared" ca="1" si="27"/>
        <v>264061.61951399996</v>
      </c>
      <c r="U18" s="792">
        <f t="shared" ca="1" si="27"/>
        <v>269342.85190427996</v>
      </c>
      <c r="V18" s="792">
        <f t="shared" ca="1" si="27"/>
        <v>269342.85190427996</v>
      </c>
      <c r="W18" s="792">
        <f t="shared" ca="1" si="27"/>
        <v>274729.7089423656</v>
      </c>
      <c r="X18" s="792">
        <f t="shared" ca="1" si="27"/>
        <v>274729.7089423656</v>
      </c>
      <c r="Y18" s="792">
        <f t="shared" ca="1" si="28"/>
        <v>280224.30312121293</v>
      </c>
      <c r="Z18" s="792">
        <f t="shared" ca="1" si="28"/>
        <v>280224.30312121293</v>
      </c>
      <c r="AA18" s="792">
        <f t="shared" ca="1" si="28"/>
        <v>285828.78918363719</v>
      </c>
      <c r="AB18" s="792">
        <f t="shared" ca="1" si="28"/>
        <v>285828.78918363719</v>
      </c>
      <c r="AC18" s="792">
        <f t="shared" ca="1" si="28"/>
        <v>291545.36496730987</v>
      </c>
      <c r="AD18" s="792">
        <f t="shared" ca="1" si="28"/>
        <v>291545.36496730987</v>
      </c>
      <c r="AE18" s="792">
        <f t="shared" ca="1" si="28"/>
        <v>297376.2722666561</v>
      </c>
      <c r="AF18" s="792">
        <f t="shared" ca="1" si="28"/>
        <v>297376.2722666561</v>
      </c>
      <c r="AG18" s="792">
        <f t="shared" ca="1" si="28"/>
        <v>303323.7977119892</v>
      </c>
      <c r="AH18" s="792">
        <f t="shared" ca="1" si="28"/>
        <v>303323.7977119892</v>
      </c>
      <c r="AI18" s="792">
        <f t="shared" ca="1" si="28"/>
        <v>309390.27366622904</v>
      </c>
      <c r="AJ18" s="792">
        <f t="shared" ca="1" si="28"/>
        <v>309390.27366622904</v>
      </c>
    </row>
    <row r="19" spans="1:36" x14ac:dyDescent="0.2">
      <c r="A19" s="11">
        <f>ROW()</f>
        <v>19</v>
      </c>
      <c r="C19" s="38" t="str">
        <f>'IS(M)'!C19</f>
        <v>수도광열비</v>
      </c>
      <c r="E19" s="109" t="s">
        <v>334</v>
      </c>
      <c r="F19" s="46">
        <f t="shared" si="24"/>
        <v>6</v>
      </c>
      <c r="G19" s="46" t="str">
        <f t="shared" si="29"/>
        <v>'IS(M)'!6:6</v>
      </c>
      <c r="H19" s="109" t="str">
        <f t="shared" si="30"/>
        <v>'IS(M)'!</v>
      </c>
      <c r="I19" s="46">
        <f>'IS(M)'!A19</f>
        <v>19</v>
      </c>
      <c r="J19" s="46" t="str">
        <f t="shared" si="31"/>
        <v>'IS(M)'!19:19</v>
      </c>
      <c r="M19" s="793">
        <f t="shared" ca="1" si="17"/>
        <v>1683045.6218846864</v>
      </c>
      <c r="N19" s="792">
        <f t="shared" ca="1" si="27"/>
        <v>0</v>
      </c>
      <c r="O19" s="792">
        <f t="shared" ca="1" si="27"/>
        <v>234341.93081999995</v>
      </c>
      <c r="P19" s="792">
        <f t="shared" ca="1" si="27"/>
        <v>234341.93081999995</v>
      </c>
      <c r="Q19" s="792">
        <f t="shared" ca="1" si="27"/>
        <v>239028.76943639995</v>
      </c>
      <c r="R19" s="792">
        <f t="shared" ca="1" si="27"/>
        <v>239028.76943639995</v>
      </c>
      <c r="S19" s="792">
        <f t="shared" ca="1" si="27"/>
        <v>243809.34482512801</v>
      </c>
      <c r="T19" s="792">
        <f t="shared" ca="1" si="27"/>
        <v>243809.34482512801</v>
      </c>
      <c r="U19" s="792">
        <f t="shared" ca="1" si="27"/>
        <v>248685.53172163054</v>
      </c>
      <c r="V19" s="792">
        <f t="shared" ca="1" si="27"/>
        <v>248685.53172163054</v>
      </c>
      <c r="W19" s="792">
        <f t="shared" ca="1" si="27"/>
        <v>253659.24235606313</v>
      </c>
      <c r="X19" s="792">
        <f t="shared" ca="1" si="27"/>
        <v>253659.24235606313</v>
      </c>
      <c r="Y19" s="792">
        <f t="shared" ca="1" si="28"/>
        <v>258732.42720318443</v>
      </c>
      <c r="Z19" s="792">
        <f t="shared" ca="1" si="28"/>
        <v>258732.42720318443</v>
      </c>
      <c r="AA19" s="792">
        <f t="shared" ca="1" si="28"/>
        <v>263907.07574724813</v>
      </c>
      <c r="AB19" s="792">
        <f t="shared" ca="1" si="28"/>
        <v>263907.07574724813</v>
      </c>
      <c r="AC19" s="792">
        <f t="shared" ca="1" si="28"/>
        <v>269185.21726219304</v>
      </c>
      <c r="AD19" s="792">
        <f t="shared" ca="1" si="28"/>
        <v>269185.21726219304</v>
      </c>
      <c r="AE19" s="792">
        <f t="shared" ca="1" si="28"/>
        <v>274568.9216074369</v>
      </c>
      <c r="AF19" s="792">
        <f t="shared" ca="1" si="28"/>
        <v>274568.9216074369</v>
      </c>
      <c r="AG19" s="792">
        <f t="shared" ca="1" si="28"/>
        <v>280060.30003958562</v>
      </c>
      <c r="AH19" s="792">
        <f t="shared" ca="1" si="28"/>
        <v>280060.30003958562</v>
      </c>
      <c r="AI19" s="792">
        <f t="shared" ca="1" si="28"/>
        <v>285661.50604037737</v>
      </c>
      <c r="AJ19" s="792">
        <f t="shared" ca="1" si="28"/>
        <v>285661.50604037737</v>
      </c>
    </row>
    <row r="20" spans="1:36" x14ac:dyDescent="0.2">
      <c r="A20" s="11">
        <f>ROW()</f>
        <v>20</v>
      </c>
      <c r="C20" s="38" t="str">
        <f>'IS(M)'!C20</f>
        <v>보험료</v>
      </c>
      <c r="E20" s="109" t="s">
        <v>334</v>
      </c>
      <c r="F20" s="46">
        <f t="shared" si="24"/>
        <v>6</v>
      </c>
      <c r="G20" s="46" t="str">
        <f t="shared" si="29"/>
        <v>'IS(M)'!6:6</v>
      </c>
      <c r="H20" s="109" t="str">
        <f t="shared" si="30"/>
        <v>'IS(M)'!</v>
      </c>
      <c r="I20" s="46">
        <f>'IS(M)'!A20</f>
        <v>20</v>
      </c>
      <c r="J20" s="46" t="str">
        <f t="shared" si="31"/>
        <v>'IS(M)'!20:20</v>
      </c>
      <c r="M20" s="793">
        <f t="shared" ca="1" si="17"/>
        <v>125193.34017279666</v>
      </c>
      <c r="N20" s="792">
        <f t="shared" ca="1" si="27"/>
        <v>0</v>
      </c>
      <c r="O20" s="792">
        <f t="shared" ca="1" si="27"/>
        <v>17431.523352911423</v>
      </c>
      <c r="P20" s="792">
        <f t="shared" ca="1" si="27"/>
        <v>17431.523352911423</v>
      </c>
      <c r="Q20" s="792">
        <f t="shared" ca="1" si="27"/>
        <v>17780.153819969652</v>
      </c>
      <c r="R20" s="792">
        <f t="shared" ca="1" si="27"/>
        <v>17780.153819969652</v>
      </c>
      <c r="S20" s="792">
        <f t="shared" ca="1" si="27"/>
        <v>18135.756896369046</v>
      </c>
      <c r="T20" s="792">
        <f t="shared" ca="1" si="27"/>
        <v>18135.756896369046</v>
      </c>
      <c r="U20" s="792">
        <f t="shared" ca="1" si="27"/>
        <v>18498.472034296425</v>
      </c>
      <c r="V20" s="792">
        <f t="shared" ca="1" si="27"/>
        <v>18498.472034296425</v>
      </c>
      <c r="W20" s="792">
        <f t="shared" ca="1" si="27"/>
        <v>18868.441474982352</v>
      </c>
      <c r="X20" s="792">
        <f t="shared" ca="1" si="27"/>
        <v>18868.441474982352</v>
      </c>
      <c r="Y20" s="792">
        <f t="shared" ca="1" si="28"/>
        <v>19245.810304482002</v>
      </c>
      <c r="Z20" s="792">
        <f t="shared" ca="1" si="28"/>
        <v>19245.810304482002</v>
      </c>
      <c r="AA20" s="792">
        <f t="shared" ca="1" si="28"/>
        <v>19630.726510571643</v>
      </c>
      <c r="AB20" s="792">
        <f t="shared" ca="1" si="28"/>
        <v>19630.726510571643</v>
      </c>
      <c r="AC20" s="792">
        <f t="shared" ca="1" si="28"/>
        <v>20023.341040783071</v>
      </c>
      <c r="AD20" s="792">
        <f t="shared" ca="1" si="28"/>
        <v>20023.341040783071</v>
      </c>
      <c r="AE20" s="792">
        <f t="shared" ca="1" si="28"/>
        <v>20423.807861598736</v>
      </c>
      <c r="AF20" s="792">
        <f t="shared" ca="1" si="28"/>
        <v>20423.807861598736</v>
      </c>
      <c r="AG20" s="792">
        <f t="shared" ca="1" si="28"/>
        <v>20832.284018830709</v>
      </c>
      <c r="AH20" s="792">
        <f t="shared" ca="1" si="28"/>
        <v>20832.284018830709</v>
      </c>
      <c r="AI20" s="792">
        <f t="shared" ca="1" si="28"/>
        <v>21248.929699207329</v>
      </c>
      <c r="AJ20" s="792">
        <f t="shared" ca="1" si="28"/>
        <v>21248.929699207329</v>
      </c>
    </row>
    <row r="21" spans="1:36" x14ac:dyDescent="0.2">
      <c r="A21" s="11">
        <f>ROW()</f>
        <v>21</v>
      </c>
      <c r="C21" s="38" t="str">
        <f>'IS(M)'!C21</f>
        <v>유지관리비</v>
      </c>
      <c r="E21" s="109" t="s">
        <v>334</v>
      </c>
      <c r="F21" s="46">
        <f t="shared" si="24"/>
        <v>6</v>
      </c>
      <c r="G21" s="46" t="str">
        <f t="shared" si="29"/>
        <v>'IS(M)'!6:6</v>
      </c>
      <c r="H21" s="109" t="str">
        <f t="shared" si="30"/>
        <v>'IS(M)'!</v>
      </c>
      <c r="I21" s="46">
        <f>'IS(M)'!A21</f>
        <v>21</v>
      </c>
      <c r="J21" s="46" t="str">
        <f t="shared" si="31"/>
        <v>'IS(M)'!21:21</v>
      </c>
      <c r="M21" s="793">
        <f t="shared" ca="1" si="17"/>
        <v>364569.90846645599</v>
      </c>
      <c r="N21" s="792">
        <f t="shared" ca="1" si="27"/>
        <v>0</v>
      </c>
      <c r="O21" s="792">
        <f t="shared" ca="1" si="27"/>
        <v>50761.557000000001</v>
      </c>
      <c r="P21" s="792">
        <f t="shared" ca="1" si="27"/>
        <v>50761.557000000001</v>
      </c>
      <c r="Q21" s="792">
        <f t="shared" ca="1" si="27"/>
        <v>51776.788140000004</v>
      </c>
      <c r="R21" s="792">
        <f t="shared" ca="1" si="27"/>
        <v>51776.788140000004</v>
      </c>
      <c r="S21" s="792">
        <f t="shared" ca="1" si="27"/>
        <v>52812.323902799995</v>
      </c>
      <c r="T21" s="792">
        <f t="shared" ca="1" si="27"/>
        <v>52812.323902799995</v>
      </c>
      <c r="U21" s="792">
        <f t="shared" ca="1" si="27"/>
        <v>53868.570380855999</v>
      </c>
      <c r="V21" s="792">
        <f t="shared" ca="1" si="27"/>
        <v>53868.570380855999</v>
      </c>
      <c r="W21" s="792">
        <f t="shared" ca="1" si="27"/>
        <v>54945.941788473116</v>
      </c>
      <c r="X21" s="792">
        <f t="shared" ca="1" si="27"/>
        <v>54945.941788473116</v>
      </c>
      <c r="Y21" s="792">
        <f t="shared" ca="1" si="28"/>
        <v>56044.860624242581</v>
      </c>
      <c r="Z21" s="792">
        <f t="shared" ca="1" si="28"/>
        <v>56044.860624242581</v>
      </c>
      <c r="AA21" s="792">
        <f t="shared" ca="1" si="28"/>
        <v>57165.757836727433</v>
      </c>
      <c r="AB21" s="792">
        <f t="shared" ca="1" si="28"/>
        <v>57165.757836727433</v>
      </c>
      <c r="AC21" s="792">
        <f t="shared" ca="1" si="28"/>
        <v>58309.072993461974</v>
      </c>
      <c r="AD21" s="792">
        <f t="shared" ca="1" si="28"/>
        <v>58309.072993461974</v>
      </c>
      <c r="AE21" s="792">
        <f t="shared" ca="1" si="28"/>
        <v>59475.25445333121</v>
      </c>
      <c r="AF21" s="792">
        <f t="shared" ca="1" si="28"/>
        <v>59475.25445333121</v>
      </c>
      <c r="AG21" s="792">
        <f t="shared" ca="1" si="28"/>
        <v>60664.759542397849</v>
      </c>
      <c r="AH21" s="792">
        <f t="shared" ca="1" si="28"/>
        <v>60664.759542397849</v>
      </c>
      <c r="AI21" s="792">
        <f t="shared" ca="1" si="28"/>
        <v>61878.054733245794</v>
      </c>
      <c r="AJ21" s="792">
        <f t="shared" ca="1" si="28"/>
        <v>61878.054733245794</v>
      </c>
    </row>
    <row r="22" spans="1:36" x14ac:dyDescent="0.2">
      <c r="A22" s="11">
        <f>ROW()</f>
        <v>22</v>
      </c>
      <c r="C22" s="38" t="str">
        <f>'IS(M)'!C22</f>
        <v>제세공과금</v>
      </c>
      <c r="E22" s="109" t="s">
        <v>334</v>
      </c>
      <c r="F22" s="46">
        <f t="shared" si="24"/>
        <v>6</v>
      </c>
      <c r="G22" s="46" t="str">
        <f t="shared" si="29"/>
        <v>'IS(M)'!6:6</v>
      </c>
      <c r="H22" s="109" t="str">
        <f t="shared" si="30"/>
        <v>'IS(M)'!</v>
      </c>
      <c r="I22" s="46">
        <f>'IS(M)'!A22</f>
        <v>22</v>
      </c>
      <c r="J22" s="46" t="str">
        <f t="shared" si="31"/>
        <v>'IS(M)'!22:22</v>
      </c>
      <c r="M22" s="793">
        <f t="shared" ca="1" si="17"/>
        <v>2674685.6073506665</v>
      </c>
      <c r="N22" s="792">
        <f t="shared" ca="1" si="27"/>
        <v>0</v>
      </c>
      <c r="O22" s="792">
        <f t="shared" ca="1" si="27"/>
        <v>345959.68299601914</v>
      </c>
      <c r="P22" s="792">
        <f t="shared" ca="1" si="27"/>
        <v>345959.68299601914</v>
      </c>
      <c r="Q22" s="792">
        <f t="shared" ca="1" si="27"/>
        <v>373503.20878383849</v>
      </c>
      <c r="R22" s="792">
        <f t="shared" ca="1" si="27"/>
        <v>373503.20878383849</v>
      </c>
      <c r="S22" s="792">
        <f t="shared" ca="1" si="27"/>
        <v>401853.00095906574</v>
      </c>
      <c r="T22" s="792">
        <f t="shared" ca="1" si="27"/>
        <v>401853.00095906574</v>
      </c>
      <c r="U22" s="792">
        <f t="shared" ca="1" si="27"/>
        <v>432053.82187281974</v>
      </c>
      <c r="V22" s="792">
        <f t="shared" ca="1" si="27"/>
        <v>432053.82187281974</v>
      </c>
      <c r="W22" s="792">
        <f t="shared" ca="1" si="27"/>
        <v>452926.40300882969</v>
      </c>
      <c r="X22" s="792">
        <f t="shared" ca="1" si="27"/>
        <v>452926.40300882969</v>
      </c>
      <c r="Y22" s="792">
        <f t="shared" ca="1" si="28"/>
        <v>474725.35528628185</v>
      </c>
      <c r="Z22" s="792">
        <f t="shared" ca="1" si="28"/>
        <v>474725.35528628185</v>
      </c>
      <c r="AA22" s="792">
        <f t="shared" ca="1" si="28"/>
        <v>497494.70132949238</v>
      </c>
      <c r="AB22" s="792">
        <f t="shared" ca="1" si="28"/>
        <v>497494.70132949238</v>
      </c>
      <c r="AC22" s="792">
        <f t="shared" ca="1" si="28"/>
        <v>521280.55593288632</v>
      </c>
      <c r="AD22" s="792">
        <f t="shared" ca="1" si="28"/>
        <v>521280.55593288632</v>
      </c>
      <c r="AE22" s="792">
        <f t="shared" ca="1" si="28"/>
        <v>546131.22510385269</v>
      </c>
      <c r="AF22" s="792">
        <f t="shared" ca="1" si="28"/>
        <v>546131.22510385269</v>
      </c>
      <c r="AG22" s="792">
        <f t="shared" ca="1" si="28"/>
        <v>572097.30977885914</v>
      </c>
      <c r="AH22" s="792">
        <f t="shared" ca="1" si="28"/>
        <v>572097.30977885914</v>
      </c>
      <c r="AI22" s="792">
        <f t="shared" ca="1" si="28"/>
        <v>599231.81443287048</v>
      </c>
      <c r="AJ22" s="792">
        <f t="shared" ca="1" si="28"/>
        <v>599231.81443287048</v>
      </c>
    </row>
    <row r="23" spans="1:36" x14ac:dyDescent="0.2">
      <c r="A23" s="11">
        <f>ROW()</f>
        <v>23</v>
      </c>
      <c r="C23" s="38" t="str">
        <f>'IS(M)'!C23</f>
        <v>간주부가세</v>
      </c>
      <c r="E23" s="109" t="s">
        <v>334</v>
      </c>
      <c r="F23" s="46">
        <f t="shared" si="24"/>
        <v>6</v>
      </c>
      <c r="G23" s="46" t="str">
        <f t="shared" si="29"/>
        <v>'IS(M)'!6:6</v>
      </c>
      <c r="H23" s="109" t="str">
        <f t="shared" si="30"/>
        <v>'IS(M)'!</v>
      </c>
      <c r="I23" s="46">
        <f>'IS(M)'!A23</f>
        <v>23</v>
      </c>
      <c r="J23" s="46" t="str">
        <f t="shared" si="31"/>
        <v>'IS(M)'!23:23</v>
      </c>
      <c r="M23" s="793">
        <f t="shared" ca="1" si="17"/>
        <v>18775.213070076654</v>
      </c>
      <c r="N23" s="792">
        <f t="shared" ca="1" si="27"/>
        <v>0</v>
      </c>
      <c r="O23" s="792">
        <f t="shared" ca="1" si="27"/>
        <v>2585.1466484489883</v>
      </c>
      <c r="P23" s="792">
        <f t="shared" ca="1" si="27"/>
        <v>2585.1466484489883</v>
      </c>
      <c r="Q23" s="792">
        <f t="shared" ca="1" si="27"/>
        <v>2585.1466484489883</v>
      </c>
      <c r="R23" s="792">
        <f t="shared" ca="1" si="27"/>
        <v>2585.1466484489883</v>
      </c>
      <c r="S23" s="792">
        <f t="shared" ca="1" si="27"/>
        <v>2784.9073928412636</v>
      </c>
      <c r="T23" s="792">
        <f t="shared" ca="1" si="27"/>
        <v>2824.8595417197184</v>
      </c>
      <c r="U23" s="792">
        <f t="shared" ca="1" si="27"/>
        <v>2824.8595417197184</v>
      </c>
      <c r="V23" s="792">
        <f t="shared" ca="1" si="27"/>
        <v>2824.8595417197184</v>
      </c>
      <c r="W23" s="792">
        <f t="shared" ca="1" si="27"/>
        <v>2824.8595417197184</v>
      </c>
      <c r="X23" s="792">
        <f t="shared" ca="1" si="27"/>
        <v>2824.8595417197184</v>
      </c>
      <c r="Y23" s="792">
        <f t="shared" ca="1" si="28"/>
        <v>2824.8595417197184</v>
      </c>
      <c r="Z23" s="792">
        <f t="shared" ca="1" si="28"/>
        <v>2824.8595417197184</v>
      </c>
      <c r="AA23" s="792">
        <f t="shared" ca="1" si="28"/>
        <v>2824.8595417197184</v>
      </c>
      <c r="AB23" s="792">
        <f t="shared" ca="1" si="28"/>
        <v>2824.8595417197184</v>
      </c>
      <c r="AC23" s="792">
        <f t="shared" ca="1" si="28"/>
        <v>2824.8595417197184</v>
      </c>
      <c r="AD23" s="792">
        <f t="shared" ca="1" si="28"/>
        <v>2824.8595417197184</v>
      </c>
      <c r="AE23" s="792">
        <f t="shared" ca="1" si="28"/>
        <v>2824.8595417197184</v>
      </c>
      <c r="AF23" s="792">
        <f t="shared" ca="1" si="28"/>
        <v>2824.8595417197184</v>
      </c>
      <c r="AG23" s="792">
        <f t="shared" ca="1" si="28"/>
        <v>2824.8595417197184</v>
      </c>
      <c r="AH23" s="792">
        <f t="shared" ca="1" si="28"/>
        <v>2824.8595417197184</v>
      </c>
      <c r="AI23" s="792">
        <f t="shared" ca="1" si="28"/>
        <v>2824.8595417197184</v>
      </c>
      <c r="AJ23" s="792">
        <f t="shared" ca="1" si="28"/>
        <v>2824.8595417197184</v>
      </c>
    </row>
    <row r="24" spans="1:36" x14ac:dyDescent="0.2">
      <c r="A24" s="11">
        <f>ROW()</f>
        <v>24</v>
      </c>
      <c r="C24" s="38" t="str">
        <f>'IS(M)'!C24</f>
        <v>중개수수료</v>
      </c>
      <c r="E24" s="109" t="s">
        <v>334</v>
      </c>
      <c r="F24" s="46">
        <f t="shared" si="24"/>
        <v>6</v>
      </c>
      <c r="G24" s="46" t="str">
        <f t="shared" si="29"/>
        <v>'IS(M)'!6:6</v>
      </c>
      <c r="H24" s="109" t="str">
        <f t="shared" si="30"/>
        <v>'IS(M)'!</v>
      </c>
      <c r="I24" s="46">
        <f>'IS(M)'!A24</f>
        <v>24</v>
      </c>
      <c r="J24" s="46" t="str">
        <f t="shared" si="31"/>
        <v>'IS(M)'!24:24</v>
      </c>
      <c r="M24" s="793">
        <f t="shared" ca="1" si="17"/>
        <v>405912.06000000006</v>
      </c>
      <c r="N24" s="792">
        <f t="shared" ca="1" si="27"/>
        <v>0</v>
      </c>
      <c r="O24" s="792">
        <f t="shared" ca="1" si="27"/>
        <v>0</v>
      </c>
      <c r="P24" s="792">
        <f t="shared" ca="1" si="27"/>
        <v>0</v>
      </c>
      <c r="Q24" s="792">
        <f t="shared" ca="1" si="27"/>
        <v>0</v>
      </c>
      <c r="R24" s="792">
        <f t="shared" ca="1" si="27"/>
        <v>0</v>
      </c>
      <c r="S24" s="792">
        <f t="shared" ca="1" si="27"/>
        <v>135304.02000000002</v>
      </c>
      <c r="T24" s="792">
        <f t="shared" ca="1" si="27"/>
        <v>135304.02000000002</v>
      </c>
      <c r="U24" s="792">
        <f t="shared" ca="1" si="27"/>
        <v>135304.02000000002</v>
      </c>
      <c r="V24" s="792">
        <f t="shared" ca="1" si="27"/>
        <v>0</v>
      </c>
      <c r="W24" s="792">
        <f t="shared" ca="1" si="27"/>
        <v>0</v>
      </c>
      <c r="X24" s="792">
        <f t="shared" ca="1" si="27"/>
        <v>0</v>
      </c>
      <c r="Y24" s="792">
        <f t="shared" ca="1" si="28"/>
        <v>0</v>
      </c>
      <c r="Z24" s="792">
        <f t="shared" ca="1" si="28"/>
        <v>0</v>
      </c>
      <c r="AA24" s="792">
        <f t="shared" ca="1" si="28"/>
        <v>0</v>
      </c>
      <c r="AB24" s="792">
        <f t="shared" ca="1" si="28"/>
        <v>0</v>
      </c>
      <c r="AC24" s="792">
        <f t="shared" ca="1" si="28"/>
        <v>0</v>
      </c>
      <c r="AD24" s="792">
        <f t="shared" ca="1" si="28"/>
        <v>0</v>
      </c>
      <c r="AE24" s="792">
        <f t="shared" ca="1" si="28"/>
        <v>0</v>
      </c>
      <c r="AF24" s="792">
        <f t="shared" ca="1" si="28"/>
        <v>0</v>
      </c>
      <c r="AG24" s="792">
        <f t="shared" ca="1" si="28"/>
        <v>0</v>
      </c>
      <c r="AH24" s="792">
        <f t="shared" ca="1" si="28"/>
        <v>0</v>
      </c>
      <c r="AI24" s="792">
        <f t="shared" ca="1" si="28"/>
        <v>0</v>
      </c>
      <c r="AJ24" s="792">
        <f t="shared" ca="1" si="28"/>
        <v>0</v>
      </c>
    </row>
    <row r="25" spans="1:36" x14ac:dyDescent="0.2">
      <c r="A25" s="11">
        <f>ROW()</f>
        <v>25</v>
      </c>
      <c r="C25" s="38" t="str">
        <f>'IS(M)'!C25</f>
        <v>부가세불공제분(영업)</v>
      </c>
      <c r="E25" s="109" t="s">
        <v>334</v>
      </c>
      <c r="F25" s="46">
        <f t="shared" si="24"/>
        <v>6</v>
      </c>
      <c r="G25" s="46" t="str">
        <f>E25&amp;F25&amp;":"&amp;F25</f>
        <v>'IS(M)'!6:6</v>
      </c>
      <c r="H25" s="109" t="str">
        <f>E25</f>
        <v>'IS(M)'!</v>
      </c>
      <c r="I25" s="46">
        <f>'IS(M)'!A25</f>
        <v>25</v>
      </c>
      <c r="J25" s="46" t="str">
        <f>H25&amp;I25&amp;":"&amp;I25</f>
        <v>'IS(M)'!25:25</v>
      </c>
      <c r="M25" s="793">
        <f t="shared" ca="1" si="17"/>
        <v>0</v>
      </c>
      <c r="N25" s="792">
        <f t="shared" ca="1" si="27"/>
        <v>0</v>
      </c>
      <c r="O25" s="792">
        <f t="shared" ca="1" si="27"/>
        <v>0</v>
      </c>
      <c r="P25" s="792">
        <f t="shared" ca="1" si="27"/>
        <v>0</v>
      </c>
      <c r="Q25" s="792">
        <f t="shared" ca="1" si="27"/>
        <v>0</v>
      </c>
      <c r="R25" s="792">
        <f t="shared" ca="1" si="27"/>
        <v>0</v>
      </c>
      <c r="S25" s="792">
        <f t="shared" ca="1" si="27"/>
        <v>0</v>
      </c>
      <c r="T25" s="792">
        <f t="shared" ca="1" si="27"/>
        <v>0</v>
      </c>
      <c r="U25" s="792">
        <f t="shared" ca="1" si="27"/>
        <v>0</v>
      </c>
      <c r="V25" s="792">
        <f t="shared" ca="1" si="27"/>
        <v>0</v>
      </c>
      <c r="W25" s="792">
        <f t="shared" ca="1" si="27"/>
        <v>0</v>
      </c>
      <c r="X25" s="792">
        <f t="shared" ca="1" si="27"/>
        <v>0</v>
      </c>
      <c r="Y25" s="792">
        <f t="shared" ca="1" si="28"/>
        <v>0</v>
      </c>
      <c r="Z25" s="792">
        <f t="shared" ca="1" si="28"/>
        <v>0</v>
      </c>
      <c r="AA25" s="792">
        <f t="shared" ca="1" si="28"/>
        <v>0</v>
      </c>
      <c r="AB25" s="792">
        <f t="shared" ca="1" si="28"/>
        <v>0</v>
      </c>
      <c r="AC25" s="792">
        <f t="shared" ca="1" si="28"/>
        <v>0</v>
      </c>
      <c r="AD25" s="792">
        <f t="shared" ca="1" si="28"/>
        <v>0</v>
      </c>
      <c r="AE25" s="792">
        <f t="shared" ca="1" si="28"/>
        <v>0</v>
      </c>
      <c r="AF25" s="792">
        <f t="shared" ca="1" si="28"/>
        <v>0</v>
      </c>
      <c r="AG25" s="792">
        <f t="shared" ca="1" si="28"/>
        <v>0</v>
      </c>
      <c r="AH25" s="792">
        <f t="shared" ca="1" si="28"/>
        <v>0</v>
      </c>
      <c r="AI25" s="792">
        <f t="shared" ca="1" si="28"/>
        <v>0</v>
      </c>
      <c r="AJ25" s="792">
        <f t="shared" ca="1" si="28"/>
        <v>0</v>
      </c>
    </row>
    <row r="26" spans="1:36" x14ac:dyDescent="0.2">
      <c r="A26" s="11">
        <f>ROW()</f>
        <v>26</v>
      </c>
      <c r="C26" s="399" t="s">
        <v>161</v>
      </c>
      <c r="D26" s="400"/>
      <c r="E26" s="400"/>
      <c r="F26" s="400"/>
      <c r="G26" s="400"/>
      <c r="H26" s="400"/>
      <c r="I26" s="400"/>
      <c r="J26" s="400"/>
      <c r="K26" s="401"/>
      <c r="L26" s="400"/>
      <c r="M26" s="791">
        <f t="shared" ca="1" si="17"/>
        <v>17142499.698880423</v>
      </c>
      <c r="N26" s="791">
        <f t="shared" ref="N26:AH26" ca="1" si="32">N12-N16</f>
        <v>0</v>
      </c>
      <c r="O26" s="791">
        <f t="shared" ca="1" si="32"/>
        <v>2470247.5597968996</v>
      </c>
      <c r="P26" s="791">
        <f t="shared" ca="1" si="32"/>
        <v>2470247.5597968996</v>
      </c>
      <c r="Q26" s="791">
        <f t="shared" ca="1" si="32"/>
        <v>2448079.8817979079</v>
      </c>
      <c r="R26" s="791">
        <f t="shared" ca="1" si="32"/>
        <v>2448079.8817979079</v>
      </c>
      <c r="S26" s="791">
        <f t="shared" ca="1" si="32"/>
        <v>2443525.9305745959</v>
      </c>
      <c r="T26" s="791">
        <f t="shared" ca="1" si="32"/>
        <v>2443485.9784257179</v>
      </c>
      <c r="U26" s="791">
        <f t="shared" ca="1" si="32"/>
        <v>2418832.9066904937</v>
      </c>
      <c r="V26" s="791">
        <f t="shared" ca="1" si="32"/>
        <v>2554136.9266904937</v>
      </c>
      <c r="W26" s="791">
        <f t="shared" ca="1" si="32"/>
        <v>2538923.0497165844</v>
      </c>
      <c r="X26" s="791">
        <f t="shared" ca="1" si="32"/>
        <v>2538923.0497165844</v>
      </c>
      <c r="Y26" s="791">
        <f t="shared" ca="1" si="32"/>
        <v>2522895.9756844752</v>
      </c>
      <c r="Z26" s="791">
        <f t="shared" ca="1" si="32"/>
        <v>2522895.9756844752</v>
      </c>
      <c r="AA26" s="791">
        <f t="shared" ca="1" si="32"/>
        <v>2506013.9454515139</v>
      </c>
      <c r="AB26" s="791">
        <f t="shared" ca="1" si="32"/>
        <v>2506013.9454515139</v>
      </c>
      <c r="AC26" s="791">
        <f t="shared" ca="1" si="32"/>
        <v>2488233.1529745744</v>
      </c>
      <c r="AD26" s="791">
        <f t="shared" ca="1" si="32"/>
        <v>2488233.1529745744</v>
      </c>
      <c r="AE26" s="791">
        <f t="shared" ca="1" si="32"/>
        <v>2469507.6471725916</v>
      </c>
      <c r="AF26" s="791">
        <f t="shared" ca="1" si="32"/>
        <v>2469507.6471725916</v>
      </c>
      <c r="AG26" s="791">
        <f t="shared" ca="1" si="32"/>
        <v>2449789.2291339487</v>
      </c>
      <c r="AH26" s="791">
        <f t="shared" ca="1" si="32"/>
        <v>2449789.2291339487</v>
      </c>
      <c r="AI26" s="791">
        <f t="shared" ref="AI26:AJ26" ca="1" si="33">AI12-AI16</f>
        <v>2429027.3444490274</v>
      </c>
      <c r="AJ26" s="791">
        <f t="shared" ca="1" si="33"/>
        <v>2429027.3444490274</v>
      </c>
    </row>
    <row r="27" spans="1:36" x14ac:dyDescent="0.2">
      <c r="A27" s="11">
        <f>ROW()</f>
        <v>27</v>
      </c>
      <c r="C27" s="399" t="s">
        <v>162</v>
      </c>
      <c r="D27" s="400"/>
      <c r="E27" s="400"/>
      <c r="F27" s="400"/>
      <c r="G27" s="400"/>
      <c r="H27" s="400"/>
      <c r="I27" s="400"/>
      <c r="J27" s="400"/>
      <c r="K27" s="401"/>
      <c r="L27" s="400"/>
      <c r="M27" s="791">
        <f t="shared" ca="1" si="17"/>
        <v>-20651886.351154655</v>
      </c>
      <c r="N27" s="791">
        <f t="shared" ref="N27" ca="1" si="34">SUM(N28:N36)</f>
        <v>-100000</v>
      </c>
      <c r="O27" s="791">
        <f t="shared" ref="O27:X27" ca="1" si="35">SUM(O28:O36)</f>
        <v>-3209932.4551616106</v>
      </c>
      <c r="P27" s="791">
        <f t="shared" ca="1" si="35"/>
        <v>-3191618.2634079726</v>
      </c>
      <c r="Q27" s="791">
        <f t="shared" ca="1" si="35"/>
        <v>-3191618.2634079726</v>
      </c>
      <c r="R27" s="791">
        <f t="shared" ca="1" si="35"/>
        <v>-3191618.2634079726</v>
      </c>
      <c r="S27" s="791">
        <f t="shared" ca="1" si="35"/>
        <v>-3191618.2634079726</v>
      </c>
      <c r="T27" s="791">
        <f t="shared" ca="1" si="35"/>
        <v>-3191618.2634079726</v>
      </c>
      <c r="U27" s="791">
        <f t="shared" ca="1" si="35"/>
        <v>-1383862.5789531854</v>
      </c>
      <c r="V27" s="791">
        <f t="shared" ca="1" si="35"/>
        <v>-42857.142857143474</v>
      </c>
      <c r="W27" s="791">
        <f t="shared" ca="1" si="35"/>
        <v>-42857.142857143597</v>
      </c>
      <c r="X27" s="791">
        <f t="shared" ca="1" si="35"/>
        <v>-42857.142857143597</v>
      </c>
      <c r="Y27" s="791">
        <f t="shared" ref="Y27:AH27" ca="1" si="36">SUM(Y28:Y36)</f>
        <v>-42857.142857143597</v>
      </c>
      <c r="Z27" s="791">
        <f t="shared" ca="1" si="36"/>
        <v>-42857.142857143597</v>
      </c>
      <c r="AA27" s="791">
        <f t="shared" ca="1" si="36"/>
        <v>-42857.142857143597</v>
      </c>
      <c r="AB27" s="791">
        <f t="shared" ca="1" si="36"/>
        <v>-42857.142857143597</v>
      </c>
      <c r="AC27" s="791">
        <f t="shared" ca="1" si="36"/>
        <v>-42857.142857143597</v>
      </c>
      <c r="AD27" s="791">
        <f t="shared" ca="1" si="36"/>
        <v>-42857.142857143597</v>
      </c>
      <c r="AE27" s="791">
        <f t="shared" ca="1" si="36"/>
        <v>-42857.142857143597</v>
      </c>
      <c r="AF27" s="791">
        <f t="shared" ca="1" si="36"/>
        <v>-42857.142857143597</v>
      </c>
      <c r="AG27" s="791">
        <f t="shared" ca="1" si="36"/>
        <v>-42857.142857143597</v>
      </c>
      <c r="AH27" s="791">
        <f t="shared" ca="1" si="36"/>
        <v>-42857.142857143597</v>
      </c>
      <c r="AI27" s="791">
        <f t="shared" ref="AI27:AJ27" ca="1" si="37">SUM(AI28:AI36)</f>
        <v>-42857.142857143597</v>
      </c>
      <c r="AJ27" s="791">
        <f t="shared" ca="1" si="37"/>
        <v>-42857.142857143597</v>
      </c>
    </row>
    <row r="28" spans="1:36" x14ac:dyDescent="0.2">
      <c r="A28" s="11">
        <f>ROW()</f>
        <v>28</v>
      </c>
      <c r="C28" s="38" t="str">
        <f>'IS(M)'!C28</f>
        <v>이자수익</v>
      </c>
      <c r="E28" s="109" t="s">
        <v>334</v>
      </c>
      <c r="F28" s="46">
        <f t="shared" ref="F28:F43" si="38">ROW($A$6)</f>
        <v>6</v>
      </c>
      <c r="G28" s="46" t="str">
        <f t="shared" ref="G28:G36" si="39">E28&amp;F28&amp;":"&amp;F28</f>
        <v>'IS(M)'!6:6</v>
      </c>
      <c r="H28" s="109" t="str">
        <f t="shared" ref="H28:H36" si="40">E28</f>
        <v>'IS(M)'!</v>
      </c>
      <c r="I28" s="46">
        <f>'IS(M)'!A28</f>
        <v>28</v>
      </c>
      <c r="J28" s="46" t="str">
        <f t="shared" ref="J28:J36" si="41">H28&amp;I28&amp;":"&amp;I28</f>
        <v>'IS(M)'!28:28</v>
      </c>
      <c r="M28" s="793">
        <f t="shared" ca="1" si="17"/>
        <v>0</v>
      </c>
      <c r="N28" s="792">
        <f t="shared" ref="N28:AD36" ca="1" si="42">SUMIF(INDIRECT($G28),N$6,INDIRECT($J28))</f>
        <v>0</v>
      </c>
      <c r="O28" s="792">
        <f t="shared" ca="1" si="42"/>
        <v>0</v>
      </c>
      <c r="P28" s="792">
        <f t="shared" ca="1" si="42"/>
        <v>0</v>
      </c>
      <c r="Q28" s="792">
        <f t="shared" ca="1" si="42"/>
        <v>0</v>
      </c>
      <c r="R28" s="792">
        <f t="shared" ca="1" si="42"/>
        <v>0</v>
      </c>
      <c r="S28" s="792">
        <f t="shared" ca="1" si="42"/>
        <v>0</v>
      </c>
      <c r="T28" s="792">
        <f t="shared" ca="1" si="42"/>
        <v>0</v>
      </c>
      <c r="U28" s="792">
        <f t="shared" ca="1" si="42"/>
        <v>0</v>
      </c>
      <c r="V28" s="792">
        <f t="shared" ca="1" si="42"/>
        <v>0</v>
      </c>
      <c r="W28" s="792">
        <f t="shared" ca="1" si="42"/>
        <v>0</v>
      </c>
      <c r="X28" s="792">
        <f t="shared" ca="1" si="42"/>
        <v>0</v>
      </c>
      <c r="Y28" s="792">
        <f t="shared" ca="1" si="42"/>
        <v>0</v>
      </c>
      <c r="Z28" s="792">
        <f t="shared" ca="1" si="42"/>
        <v>0</v>
      </c>
      <c r="AA28" s="792">
        <f t="shared" ca="1" si="42"/>
        <v>0</v>
      </c>
      <c r="AB28" s="792">
        <f t="shared" ca="1" si="42"/>
        <v>0</v>
      </c>
      <c r="AC28" s="792">
        <f t="shared" ca="1" si="42"/>
        <v>0</v>
      </c>
      <c r="AD28" s="792">
        <f t="shared" ca="1" si="42"/>
        <v>0</v>
      </c>
      <c r="AE28" s="792">
        <f t="shared" ref="Y28:AJ36" ca="1" si="43">SUMIF(INDIRECT($G28),AE$6,INDIRECT($J28))</f>
        <v>0</v>
      </c>
      <c r="AF28" s="792">
        <f t="shared" ca="1" si="43"/>
        <v>0</v>
      </c>
      <c r="AG28" s="792">
        <f t="shared" ca="1" si="43"/>
        <v>0</v>
      </c>
      <c r="AH28" s="792">
        <f t="shared" ca="1" si="43"/>
        <v>0</v>
      </c>
      <c r="AI28" s="792">
        <f t="shared" ca="1" si="43"/>
        <v>0</v>
      </c>
      <c r="AJ28" s="792">
        <f t="shared" ca="1" si="43"/>
        <v>0</v>
      </c>
    </row>
    <row r="29" spans="1:36" x14ac:dyDescent="0.2">
      <c r="A29" s="11">
        <f>ROW()</f>
        <v>29</v>
      </c>
      <c r="C29" s="38" t="str">
        <f>'IS(M)'!C29</f>
        <v>이자비용(선순위)</v>
      </c>
      <c r="E29" s="109" t="s">
        <v>334</v>
      </c>
      <c r="F29" s="46">
        <f t="shared" si="38"/>
        <v>6</v>
      </c>
      <c r="G29" s="46" t="str">
        <f t="shared" si="39"/>
        <v>'IS(M)'!6:6</v>
      </c>
      <c r="H29" s="109" t="str">
        <f t="shared" si="40"/>
        <v>'IS(M)'!</v>
      </c>
      <c r="I29" s="46">
        <f>'IS(M)'!A29</f>
        <v>29</v>
      </c>
      <c r="J29" s="46" t="str">
        <f t="shared" si="41"/>
        <v>'IS(M)'!29:29</v>
      </c>
      <c r="M29" s="793">
        <f t="shared" ca="1" si="17"/>
        <v>-9729026.1211398412</v>
      </c>
      <c r="N29" s="792">
        <f t="shared" ca="1" si="42"/>
        <v>0</v>
      </c>
      <c r="O29" s="792">
        <f t="shared" ca="1" si="42"/>
        <v>-1389860.8744485485</v>
      </c>
      <c r="P29" s="792">
        <f t="shared" ca="1" si="42"/>
        <v>-1389860.8744485485</v>
      </c>
      <c r="Q29" s="792">
        <f t="shared" ca="1" si="42"/>
        <v>-1389860.8744485485</v>
      </c>
      <c r="R29" s="792">
        <f t="shared" ca="1" si="42"/>
        <v>-1389860.8744485485</v>
      </c>
      <c r="S29" s="792">
        <f t="shared" ca="1" si="42"/>
        <v>-1389860.8744485485</v>
      </c>
      <c r="T29" s="792">
        <f t="shared" ca="1" si="42"/>
        <v>-1389860.8744485485</v>
      </c>
      <c r="U29" s="792">
        <f t="shared" ca="1" si="42"/>
        <v>-1389860.8744485485</v>
      </c>
      <c r="V29" s="792">
        <f t="shared" ca="1" si="42"/>
        <v>0</v>
      </c>
      <c r="W29" s="792">
        <f t="shared" ca="1" si="42"/>
        <v>0</v>
      </c>
      <c r="X29" s="792">
        <f t="shared" ca="1" si="42"/>
        <v>0</v>
      </c>
      <c r="Y29" s="792">
        <f t="shared" ca="1" si="43"/>
        <v>0</v>
      </c>
      <c r="Z29" s="792">
        <f t="shared" ca="1" si="43"/>
        <v>0</v>
      </c>
      <c r="AA29" s="792">
        <f t="shared" ca="1" si="43"/>
        <v>0</v>
      </c>
      <c r="AB29" s="792">
        <f t="shared" ca="1" si="43"/>
        <v>0</v>
      </c>
      <c r="AC29" s="792">
        <f t="shared" ca="1" si="43"/>
        <v>0</v>
      </c>
      <c r="AD29" s="792">
        <f t="shared" ca="1" si="43"/>
        <v>0</v>
      </c>
      <c r="AE29" s="792">
        <f t="shared" ca="1" si="43"/>
        <v>0</v>
      </c>
      <c r="AF29" s="792">
        <f t="shared" ca="1" si="43"/>
        <v>0</v>
      </c>
      <c r="AG29" s="792">
        <f t="shared" ca="1" si="43"/>
        <v>0</v>
      </c>
      <c r="AH29" s="792">
        <f t="shared" ca="1" si="43"/>
        <v>0</v>
      </c>
      <c r="AI29" s="792">
        <f t="shared" ca="1" si="43"/>
        <v>0</v>
      </c>
      <c r="AJ29" s="792">
        <f t="shared" ca="1" si="43"/>
        <v>0</v>
      </c>
    </row>
    <row r="30" spans="1:36" x14ac:dyDescent="0.2">
      <c r="A30" s="11">
        <f>ROW()</f>
        <v>30</v>
      </c>
      <c r="C30" s="38" t="str">
        <f>'IS(M)'!C30</f>
        <v>이자비용(후순위)</v>
      </c>
      <c r="E30" s="109" t="s">
        <v>334</v>
      </c>
      <c r="F30" s="46">
        <f t="shared" si="38"/>
        <v>6</v>
      </c>
      <c r="G30" s="46" t="str">
        <f t="shared" si="39"/>
        <v>'IS(M)'!6:6</v>
      </c>
      <c r="H30" s="109" t="str">
        <f t="shared" si="40"/>
        <v>'IS(M)'!</v>
      </c>
      <c r="I30" s="46">
        <f>'IS(M)'!A30</f>
        <v>30</v>
      </c>
      <c r="J30" s="46" t="str">
        <f t="shared" si="41"/>
        <v>'IS(M)'!30:30</v>
      </c>
      <c r="M30" s="793">
        <f t="shared" ca="1" si="17"/>
        <v>-2730000</v>
      </c>
      <c r="N30" s="792">
        <f t="shared" ca="1" si="42"/>
        <v>0</v>
      </c>
      <c r="O30" s="792">
        <f t="shared" ca="1" si="42"/>
        <v>-390000</v>
      </c>
      <c r="P30" s="792">
        <f t="shared" ca="1" si="42"/>
        <v>-390000</v>
      </c>
      <c r="Q30" s="792">
        <f t="shared" ca="1" si="42"/>
        <v>-390000</v>
      </c>
      <c r="R30" s="792">
        <f t="shared" ca="1" si="42"/>
        <v>-390000</v>
      </c>
      <c r="S30" s="792">
        <f t="shared" ca="1" si="42"/>
        <v>-390000</v>
      </c>
      <c r="T30" s="792">
        <f t="shared" ca="1" si="42"/>
        <v>-390000</v>
      </c>
      <c r="U30" s="792">
        <f t="shared" ca="1" si="42"/>
        <v>-390000</v>
      </c>
      <c r="V30" s="792">
        <f t="shared" ca="1" si="42"/>
        <v>0</v>
      </c>
      <c r="W30" s="792">
        <f t="shared" ca="1" si="42"/>
        <v>0</v>
      </c>
      <c r="X30" s="792">
        <f t="shared" ca="1" si="42"/>
        <v>0</v>
      </c>
      <c r="Y30" s="792">
        <f t="shared" ca="1" si="43"/>
        <v>0</v>
      </c>
      <c r="Z30" s="792">
        <f t="shared" ca="1" si="43"/>
        <v>0</v>
      </c>
      <c r="AA30" s="792">
        <f t="shared" ca="1" si="43"/>
        <v>0</v>
      </c>
      <c r="AB30" s="792">
        <f t="shared" ca="1" si="43"/>
        <v>0</v>
      </c>
      <c r="AC30" s="792">
        <f t="shared" ca="1" si="43"/>
        <v>0</v>
      </c>
      <c r="AD30" s="792">
        <f t="shared" ca="1" si="43"/>
        <v>0</v>
      </c>
      <c r="AE30" s="792">
        <f t="shared" ca="1" si="43"/>
        <v>0</v>
      </c>
      <c r="AF30" s="792">
        <f t="shared" ca="1" si="43"/>
        <v>0</v>
      </c>
      <c r="AG30" s="792">
        <f t="shared" ca="1" si="43"/>
        <v>0</v>
      </c>
      <c r="AH30" s="792">
        <f t="shared" ca="1" si="43"/>
        <v>0</v>
      </c>
      <c r="AI30" s="792">
        <f t="shared" ca="1" si="43"/>
        <v>0</v>
      </c>
      <c r="AJ30" s="792">
        <f t="shared" ca="1" si="43"/>
        <v>0</v>
      </c>
    </row>
    <row r="31" spans="1:36" x14ac:dyDescent="0.2">
      <c r="A31" s="11">
        <f>ROW()</f>
        <v>31</v>
      </c>
      <c r="C31" s="38" t="str">
        <f>'IS(M)'!C31</f>
        <v>이자비용(부가세)</v>
      </c>
      <c r="E31" s="109" t="s">
        <v>334</v>
      </c>
      <c r="F31" s="46">
        <f t="shared" si="38"/>
        <v>6</v>
      </c>
      <c r="G31" s="46" t="str">
        <f t="shared" si="39"/>
        <v>'IS(M)'!6:6</v>
      </c>
      <c r="H31" s="109" t="str">
        <f t="shared" si="40"/>
        <v>'IS(M)'!</v>
      </c>
      <c r="I31" s="46">
        <f>'IS(M)'!A31</f>
        <v>31</v>
      </c>
      <c r="J31" s="46" t="str">
        <f t="shared" si="41"/>
        <v>'IS(M)'!31:31</v>
      </c>
      <c r="M31" s="793">
        <f t="shared" ca="1" si="17"/>
        <v>-18314.191753637995</v>
      </c>
      <c r="N31" s="792">
        <f t="shared" ca="1" si="42"/>
        <v>0</v>
      </c>
      <c r="O31" s="792">
        <f t="shared" ca="1" si="42"/>
        <v>-18314.191753637995</v>
      </c>
      <c r="P31" s="792">
        <f t="shared" ca="1" si="42"/>
        <v>0</v>
      </c>
      <c r="Q31" s="792">
        <f t="shared" ca="1" si="42"/>
        <v>0</v>
      </c>
      <c r="R31" s="792">
        <f t="shared" ca="1" si="42"/>
        <v>0</v>
      </c>
      <c r="S31" s="792">
        <f t="shared" ca="1" si="42"/>
        <v>0</v>
      </c>
      <c r="T31" s="792">
        <f t="shared" ca="1" si="42"/>
        <v>0</v>
      </c>
      <c r="U31" s="792">
        <f t="shared" ca="1" si="42"/>
        <v>0</v>
      </c>
      <c r="V31" s="792">
        <f t="shared" ca="1" si="42"/>
        <v>0</v>
      </c>
      <c r="W31" s="792">
        <f t="shared" ca="1" si="42"/>
        <v>0</v>
      </c>
      <c r="X31" s="792">
        <f t="shared" ca="1" si="42"/>
        <v>0</v>
      </c>
      <c r="Y31" s="792">
        <f t="shared" ca="1" si="43"/>
        <v>0</v>
      </c>
      <c r="Z31" s="792">
        <f t="shared" ca="1" si="43"/>
        <v>0</v>
      </c>
      <c r="AA31" s="792">
        <f t="shared" ca="1" si="43"/>
        <v>0</v>
      </c>
      <c r="AB31" s="792">
        <f t="shared" ca="1" si="43"/>
        <v>0</v>
      </c>
      <c r="AC31" s="792">
        <f t="shared" ca="1" si="43"/>
        <v>0</v>
      </c>
      <c r="AD31" s="792">
        <f t="shared" ca="1" si="43"/>
        <v>0</v>
      </c>
      <c r="AE31" s="792">
        <f t="shared" ca="1" si="43"/>
        <v>0</v>
      </c>
      <c r="AF31" s="792">
        <f t="shared" ca="1" si="43"/>
        <v>0</v>
      </c>
      <c r="AG31" s="792">
        <f t="shared" ca="1" si="43"/>
        <v>0</v>
      </c>
      <c r="AH31" s="792">
        <f t="shared" ca="1" si="43"/>
        <v>0</v>
      </c>
      <c r="AI31" s="792">
        <f t="shared" ca="1" si="43"/>
        <v>0</v>
      </c>
      <c r="AJ31" s="792">
        <f t="shared" ca="1" si="43"/>
        <v>0</v>
      </c>
    </row>
    <row r="32" spans="1:36" x14ac:dyDescent="0.2">
      <c r="A32" s="113"/>
      <c r="C32" s="38" t="str">
        <f>'IS(M)'!C32</f>
        <v>이자비용(단기)</v>
      </c>
      <c r="E32" s="109" t="s">
        <v>334</v>
      </c>
      <c r="F32" s="112">
        <f t="shared" si="38"/>
        <v>6</v>
      </c>
      <c r="G32" s="112" t="str">
        <f t="shared" ref="G32" si="44">E32&amp;F32&amp;":"&amp;F32</f>
        <v>'IS(M)'!6:6</v>
      </c>
      <c r="H32" s="109" t="str">
        <f t="shared" ref="H32" si="45">E32</f>
        <v>'IS(M)'!</v>
      </c>
      <c r="I32" s="112">
        <f>'IS(M)'!A32</f>
        <v>32</v>
      </c>
      <c r="J32" s="112" t="str">
        <f t="shared" ref="J32" si="46">H32&amp;I32&amp;":"&amp;I32</f>
        <v>'IS(M)'!32:32</v>
      </c>
      <c r="M32" s="793">
        <f t="shared" ca="1" si="17"/>
        <v>0</v>
      </c>
      <c r="N32" s="792">
        <f t="shared" ca="1" si="42"/>
        <v>0</v>
      </c>
      <c r="O32" s="792">
        <f t="shared" ca="1" si="42"/>
        <v>0</v>
      </c>
      <c r="P32" s="792">
        <f t="shared" ca="1" si="42"/>
        <v>0</v>
      </c>
      <c r="Q32" s="792">
        <f t="shared" ca="1" si="42"/>
        <v>0</v>
      </c>
      <c r="R32" s="792">
        <f t="shared" ca="1" si="42"/>
        <v>0</v>
      </c>
      <c r="S32" s="792">
        <f t="shared" ca="1" si="42"/>
        <v>0</v>
      </c>
      <c r="T32" s="792">
        <f t="shared" ca="1" si="42"/>
        <v>0</v>
      </c>
      <c r="U32" s="792">
        <f t="shared" ca="1" si="42"/>
        <v>0</v>
      </c>
      <c r="V32" s="792">
        <f t="shared" ca="1" si="42"/>
        <v>-6.2088171641031898E-10</v>
      </c>
      <c r="W32" s="792">
        <f t="shared" ca="1" si="42"/>
        <v>-7.4505805969238275E-10</v>
      </c>
      <c r="X32" s="792">
        <f t="shared" ca="1" si="42"/>
        <v>-7.4505805969238275E-10</v>
      </c>
      <c r="Y32" s="792">
        <f t="shared" ca="1" si="43"/>
        <v>-7.4505805969238275E-10</v>
      </c>
      <c r="Z32" s="792">
        <f t="shared" ca="1" si="43"/>
        <v>-7.4505805969238275E-10</v>
      </c>
      <c r="AA32" s="792">
        <f t="shared" ca="1" si="43"/>
        <v>-7.4505805969238275E-10</v>
      </c>
      <c r="AB32" s="792">
        <f t="shared" ca="1" si="43"/>
        <v>-7.4505805969238275E-10</v>
      </c>
      <c r="AC32" s="792">
        <f t="shared" ca="1" si="43"/>
        <v>-7.4505805969238275E-10</v>
      </c>
      <c r="AD32" s="792">
        <f t="shared" ca="1" si="43"/>
        <v>-7.4505805969238275E-10</v>
      </c>
      <c r="AE32" s="792">
        <f t="shared" ca="1" si="43"/>
        <v>-7.4505805969238275E-10</v>
      </c>
      <c r="AF32" s="792">
        <f t="shared" ca="1" si="43"/>
        <v>-7.4505805969238275E-10</v>
      </c>
      <c r="AG32" s="792">
        <f t="shared" ca="1" si="43"/>
        <v>-7.4505805969238275E-10</v>
      </c>
      <c r="AH32" s="792">
        <f t="shared" ca="1" si="43"/>
        <v>-7.4505805969238275E-10</v>
      </c>
      <c r="AI32" s="792">
        <f t="shared" ca="1" si="43"/>
        <v>-7.4505805969238275E-10</v>
      </c>
      <c r="AJ32" s="792">
        <f t="shared" ca="1" si="43"/>
        <v>-7.4505805969238275E-10</v>
      </c>
    </row>
    <row r="33" spans="1:36" x14ac:dyDescent="0.2">
      <c r="A33" s="113"/>
      <c r="C33" s="38" t="str">
        <f>'IS(M)'!C33</f>
        <v>자본적지출</v>
      </c>
      <c r="E33" s="109" t="s">
        <v>334</v>
      </c>
      <c r="F33" s="46">
        <f t="shared" si="24"/>
        <v>6</v>
      </c>
      <c r="G33" s="46" t="str">
        <f>E33&amp;F33&amp;":"&amp;F33</f>
        <v>'IS(M)'!6:6</v>
      </c>
      <c r="H33" s="109" t="str">
        <f>E33</f>
        <v>'IS(M)'!</v>
      </c>
      <c r="I33" s="46">
        <f>'IS(M)'!A33</f>
        <v>33</v>
      </c>
      <c r="J33" s="46" t="str">
        <f>H33&amp;I33&amp;":"&amp;I33</f>
        <v>'IS(M)'!33:33</v>
      </c>
      <c r="M33" s="793">
        <f t="shared" ca="1" si="17"/>
        <v>-299999.99999999994</v>
      </c>
      <c r="N33" s="792">
        <f t="shared" ref="N33:AJ33" ca="1" si="47">SUMIF(INDIRECT($G33),N$6,INDIRECT($J33))</f>
        <v>0</v>
      </c>
      <c r="O33" s="792">
        <f t="shared" ca="1" si="47"/>
        <v>-42857.142857142855</v>
      </c>
      <c r="P33" s="792">
        <f t="shared" ca="1" si="47"/>
        <v>-42857.142857142855</v>
      </c>
      <c r="Q33" s="792">
        <f t="shared" ca="1" si="47"/>
        <v>-42857.142857142855</v>
      </c>
      <c r="R33" s="792">
        <f t="shared" ca="1" si="47"/>
        <v>-42857.142857142855</v>
      </c>
      <c r="S33" s="792">
        <f t="shared" ca="1" si="47"/>
        <v>-42857.142857142855</v>
      </c>
      <c r="T33" s="792">
        <f t="shared" ca="1" si="47"/>
        <v>-42857.142857142855</v>
      </c>
      <c r="U33" s="792">
        <f t="shared" ca="1" si="47"/>
        <v>-42857.142857142855</v>
      </c>
      <c r="V33" s="792">
        <f t="shared" ca="1" si="47"/>
        <v>-42857.142857142855</v>
      </c>
      <c r="W33" s="792">
        <f t="shared" ca="1" si="47"/>
        <v>-42857.142857142855</v>
      </c>
      <c r="X33" s="792">
        <f t="shared" ca="1" si="47"/>
        <v>-42857.142857142855</v>
      </c>
      <c r="Y33" s="792">
        <f t="shared" ca="1" si="47"/>
        <v>-42857.142857142855</v>
      </c>
      <c r="Z33" s="792">
        <f t="shared" ca="1" si="47"/>
        <v>-42857.142857142855</v>
      </c>
      <c r="AA33" s="792">
        <f t="shared" ca="1" si="47"/>
        <v>-42857.142857142855</v>
      </c>
      <c r="AB33" s="792">
        <f t="shared" ca="1" si="47"/>
        <v>-42857.142857142855</v>
      </c>
      <c r="AC33" s="792">
        <f t="shared" ca="1" si="47"/>
        <v>-42857.142857142855</v>
      </c>
      <c r="AD33" s="792">
        <f t="shared" ca="1" si="47"/>
        <v>-42857.142857142855</v>
      </c>
      <c r="AE33" s="792">
        <f t="shared" ca="1" si="47"/>
        <v>-42857.142857142855</v>
      </c>
      <c r="AF33" s="792">
        <f t="shared" ca="1" si="47"/>
        <v>-42857.142857142855</v>
      </c>
      <c r="AG33" s="792">
        <f t="shared" ca="1" si="47"/>
        <v>-42857.142857142855</v>
      </c>
      <c r="AH33" s="792">
        <f t="shared" ca="1" si="47"/>
        <v>-42857.142857142855</v>
      </c>
      <c r="AI33" s="792">
        <f t="shared" ca="1" si="47"/>
        <v>-42857.142857142855</v>
      </c>
      <c r="AJ33" s="792">
        <f t="shared" ca="1" si="47"/>
        <v>-42857.142857142855</v>
      </c>
    </row>
    <row r="34" spans="1:36" x14ac:dyDescent="0.2">
      <c r="A34" s="113"/>
      <c r="C34" s="38" t="str">
        <f>'IS(M)'!C34</f>
        <v>취득부대비용</v>
      </c>
      <c r="E34" s="109" t="s">
        <v>334</v>
      </c>
      <c r="F34" s="112">
        <f t="shared" si="38"/>
        <v>6</v>
      </c>
      <c r="G34" s="112" t="str">
        <f t="shared" ref="G34" si="48">E34&amp;F34&amp;":"&amp;F34</f>
        <v>'IS(M)'!6:6</v>
      </c>
      <c r="H34" s="109" t="str">
        <f t="shared" ref="H34" si="49">E34</f>
        <v>'IS(M)'!</v>
      </c>
      <c r="I34" s="112">
        <f>'IS(M)'!A34</f>
        <v>34</v>
      </c>
      <c r="J34" s="112" t="str">
        <f t="shared" ref="J34" si="50">H34&amp;I34&amp;":"&amp;I34</f>
        <v>'IS(M)'!34:34</v>
      </c>
      <c r="M34" s="793">
        <f t="shared" ca="1" si="17"/>
        <v>-100000</v>
      </c>
      <c r="N34" s="792">
        <f t="shared" ca="1" si="42"/>
        <v>-100000</v>
      </c>
      <c r="O34" s="792">
        <f t="shared" ca="1" si="42"/>
        <v>0</v>
      </c>
      <c r="P34" s="792">
        <f t="shared" ca="1" si="42"/>
        <v>0</v>
      </c>
      <c r="Q34" s="792">
        <f t="shared" ca="1" si="42"/>
        <v>0</v>
      </c>
      <c r="R34" s="792">
        <f t="shared" ca="1" si="42"/>
        <v>0</v>
      </c>
      <c r="S34" s="792">
        <f t="shared" ca="1" si="42"/>
        <v>0</v>
      </c>
      <c r="T34" s="792">
        <f t="shared" ca="1" si="42"/>
        <v>0</v>
      </c>
      <c r="U34" s="792">
        <f t="shared" ca="1" si="42"/>
        <v>0</v>
      </c>
      <c r="V34" s="792">
        <f t="shared" ca="1" si="42"/>
        <v>0</v>
      </c>
      <c r="W34" s="792">
        <f t="shared" ca="1" si="42"/>
        <v>0</v>
      </c>
      <c r="X34" s="792">
        <f t="shared" ca="1" si="42"/>
        <v>0</v>
      </c>
      <c r="Y34" s="792">
        <f t="shared" ca="1" si="43"/>
        <v>0</v>
      </c>
      <c r="Z34" s="792">
        <f t="shared" ca="1" si="43"/>
        <v>0</v>
      </c>
      <c r="AA34" s="792">
        <f t="shared" ca="1" si="43"/>
        <v>0</v>
      </c>
      <c r="AB34" s="792">
        <f t="shared" ca="1" si="43"/>
        <v>0</v>
      </c>
      <c r="AC34" s="792">
        <f t="shared" ca="1" si="43"/>
        <v>0</v>
      </c>
      <c r="AD34" s="792">
        <f t="shared" ca="1" si="43"/>
        <v>0</v>
      </c>
      <c r="AE34" s="792">
        <f t="shared" ca="1" si="43"/>
        <v>0</v>
      </c>
      <c r="AF34" s="792">
        <f t="shared" ca="1" si="43"/>
        <v>0</v>
      </c>
      <c r="AG34" s="792">
        <f t="shared" ca="1" si="43"/>
        <v>0</v>
      </c>
      <c r="AH34" s="792">
        <f t="shared" ca="1" si="43"/>
        <v>0</v>
      </c>
      <c r="AI34" s="792">
        <f t="shared" ca="1" si="43"/>
        <v>0</v>
      </c>
      <c r="AJ34" s="792">
        <f t="shared" ca="1" si="43"/>
        <v>0</v>
      </c>
    </row>
    <row r="35" spans="1:36" x14ac:dyDescent="0.2">
      <c r="A35" s="11">
        <f>ROW()</f>
        <v>35</v>
      </c>
      <c r="C35" s="38" t="str">
        <f>'IS(M)'!C35</f>
        <v>감가상각비</v>
      </c>
      <c r="E35" s="109" t="s">
        <v>334</v>
      </c>
      <c r="F35" s="46">
        <f t="shared" si="38"/>
        <v>6</v>
      </c>
      <c r="G35" s="46" t="str">
        <f t="shared" si="39"/>
        <v>'IS(M)'!6:6</v>
      </c>
      <c r="H35" s="109" t="str">
        <f t="shared" si="40"/>
        <v>'IS(M)'!</v>
      </c>
      <c r="I35" s="46">
        <f>'IS(M)'!A35</f>
        <v>35</v>
      </c>
      <c r="J35" s="46" t="str">
        <f t="shared" si="41"/>
        <v>'IS(M)'!35:35</v>
      </c>
      <c r="M35" s="793">
        <f t="shared" ca="1" si="17"/>
        <v>-9582301.7227159664</v>
      </c>
      <c r="N35" s="792">
        <f t="shared" ca="1" si="42"/>
        <v>0</v>
      </c>
      <c r="O35" s="792">
        <f t="shared" ca="1" si="42"/>
        <v>-1368900.2461022809</v>
      </c>
      <c r="P35" s="792">
        <f t="shared" ca="1" si="42"/>
        <v>-1368900.2461022809</v>
      </c>
      <c r="Q35" s="792">
        <f t="shared" ca="1" si="42"/>
        <v>-1368900.2461022809</v>
      </c>
      <c r="R35" s="792">
        <f t="shared" ca="1" si="42"/>
        <v>-1368900.2461022809</v>
      </c>
      <c r="S35" s="792">
        <f t="shared" ca="1" si="42"/>
        <v>-1368900.2461022809</v>
      </c>
      <c r="T35" s="792">
        <f t="shared" ca="1" si="42"/>
        <v>-1368900.2461022809</v>
      </c>
      <c r="U35" s="792">
        <f t="shared" ca="1" si="42"/>
        <v>-1368900.2461022809</v>
      </c>
      <c r="V35" s="792">
        <f t="shared" ca="1" si="42"/>
        <v>0</v>
      </c>
      <c r="W35" s="792">
        <f t="shared" ca="1" si="42"/>
        <v>0</v>
      </c>
      <c r="X35" s="792">
        <f t="shared" ca="1" si="42"/>
        <v>0</v>
      </c>
      <c r="Y35" s="792">
        <f t="shared" ca="1" si="43"/>
        <v>0</v>
      </c>
      <c r="Z35" s="792">
        <f t="shared" ca="1" si="43"/>
        <v>0</v>
      </c>
      <c r="AA35" s="792">
        <f t="shared" ca="1" si="43"/>
        <v>0</v>
      </c>
      <c r="AB35" s="792">
        <f t="shared" ca="1" si="43"/>
        <v>0</v>
      </c>
      <c r="AC35" s="792">
        <f t="shared" ca="1" si="43"/>
        <v>0</v>
      </c>
      <c r="AD35" s="792">
        <f t="shared" ca="1" si="43"/>
        <v>0</v>
      </c>
      <c r="AE35" s="792">
        <f t="shared" ca="1" si="43"/>
        <v>0</v>
      </c>
      <c r="AF35" s="792">
        <f t="shared" ca="1" si="43"/>
        <v>0</v>
      </c>
      <c r="AG35" s="792">
        <f t="shared" ca="1" si="43"/>
        <v>0</v>
      </c>
      <c r="AH35" s="792">
        <f t="shared" ca="1" si="43"/>
        <v>0</v>
      </c>
      <c r="AI35" s="792">
        <f t="shared" ca="1" si="43"/>
        <v>0</v>
      </c>
      <c r="AJ35" s="792">
        <f t="shared" ca="1" si="43"/>
        <v>0</v>
      </c>
    </row>
    <row r="36" spans="1:36" x14ac:dyDescent="0.2">
      <c r="A36" s="11">
        <f>ROW()</f>
        <v>36</v>
      </c>
      <c r="C36" s="38" t="str">
        <f>'IS(M)'!C36</f>
        <v>유형자산처분이익</v>
      </c>
      <c r="E36" s="109" t="s">
        <v>334</v>
      </c>
      <c r="F36" s="46">
        <f t="shared" si="38"/>
        <v>6</v>
      </c>
      <c r="G36" s="46" t="str">
        <f t="shared" si="39"/>
        <v>'IS(M)'!6:6</v>
      </c>
      <c r="H36" s="109" t="str">
        <f t="shared" si="40"/>
        <v>'IS(M)'!</v>
      </c>
      <c r="I36" s="46">
        <f>'IS(M)'!A36</f>
        <v>36</v>
      </c>
      <c r="J36" s="46" t="str">
        <f t="shared" si="41"/>
        <v>'IS(M)'!36:36</v>
      </c>
      <c r="M36" s="793">
        <f t="shared" ca="1" si="17"/>
        <v>1807755.6844547873</v>
      </c>
      <c r="N36" s="792">
        <f t="shared" ca="1" si="42"/>
        <v>0</v>
      </c>
      <c r="O36" s="792">
        <f t="shared" ca="1" si="42"/>
        <v>0</v>
      </c>
      <c r="P36" s="792">
        <f t="shared" ca="1" si="42"/>
        <v>0</v>
      </c>
      <c r="Q36" s="792">
        <f t="shared" ca="1" si="42"/>
        <v>0</v>
      </c>
      <c r="R36" s="792">
        <f t="shared" ca="1" si="42"/>
        <v>0</v>
      </c>
      <c r="S36" s="792">
        <f t="shared" ca="1" si="42"/>
        <v>0</v>
      </c>
      <c r="T36" s="792">
        <f t="shared" ca="1" si="42"/>
        <v>0</v>
      </c>
      <c r="U36" s="792">
        <f t="shared" ca="1" si="42"/>
        <v>1807755.6844547873</v>
      </c>
      <c r="V36" s="792">
        <f t="shared" ca="1" si="42"/>
        <v>0</v>
      </c>
      <c r="W36" s="792">
        <f t="shared" ca="1" si="42"/>
        <v>0</v>
      </c>
      <c r="X36" s="792">
        <f t="shared" ca="1" si="42"/>
        <v>0</v>
      </c>
      <c r="Y36" s="792">
        <f t="shared" ca="1" si="43"/>
        <v>0</v>
      </c>
      <c r="Z36" s="792">
        <f t="shared" ca="1" si="43"/>
        <v>0</v>
      </c>
      <c r="AA36" s="792">
        <f t="shared" ca="1" si="43"/>
        <v>0</v>
      </c>
      <c r="AB36" s="792">
        <f t="shared" ca="1" si="43"/>
        <v>0</v>
      </c>
      <c r="AC36" s="792">
        <f t="shared" ca="1" si="43"/>
        <v>0</v>
      </c>
      <c r="AD36" s="792">
        <f t="shared" ca="1" si="43"/>
        <v>0</v>
      </c>
      <c r="AE36" s="792">
        <f t="shared" ca="1" si="43"/>
        <v>0</v>
      </c>
      <c r="AF36" s="792">
        <f t="shared" ca="1" si="43"/>
        <v>0</v>
      </c>
      <c r="AG36" s="792">
        <f t="shared" ca="1" si="43"/>
        <v>0</v>
      </c>
      <c r="AH36" s="792">
        <f t="shared" ca="1" si="43"/>
        <v>0</v>
      </c>
      <c r="AI36" s="792">
        <f t="shared" ca="1" si="43"/>
        <v>0</v>
      </c>
      <c r="AJ36" s="792">
        <f t="shared" ca="1" si="43"/>
        <v>0</v>
      </c>
    </row>
    <row r="37" spans="1:36" x14ac:dyDescent="0.2">
      <c r="A37" s="11">
        <f>ROW()</f>
        <v>37</v>
      </c>
      <c r="C37" s="399" t="str">
        <f>'IS(M)'!C37</f>
        <v>리츠운용비용</v>
      </c>
      <c r="D37" s="400"/>
      <c r="E37" s="400"/>
      <c r="F37" s="400"/>
      <c r="G37" s="400"/>
      <c r="H37" s="400"/>
      <c r="I37" s="400"/>
      <c r="J37" s="400"/>
      <c r="K37" s="401"/>
      <c r="L37" s="400"/>
      <c r="M37" s="791">
        <f t="shared" ca="1" si="17"/>
        <v>1213252.5732602873</v>
      </c>
      <c r="N37" s="791">
        <f ca="1">SUM(N38:N43)</f>
        <v>0</v>
      </c>
      <c r="O37" s="791">
        <f ca="1">SUM(O38:O43)</f>
        <v>173321.79618004104</v>
      </c>
      <c r="P37" s="791">
        <f t="shared" ref="P37:X37" ca="1" si="51">SUM(P38:P43)</f>
        <v>173321.79618004104</v>
      </c>
      <c r="Q37" s="791">
        <f t="shared" ca="1" si="51"/>
        <v>173321.79618004104</v>
      </c>
      <c r="R37" s="791">
        <f t="shared" ca="1" si="51"/>
        <v>173321.79618004104</v>
      </c>
      <c r="S37" s="791">
        <f t="shared" ca="1" si="51"/>
        <v>173321.79618004104</v>
      </c>
      <c r="T37" s="791">
        <f t="shared" ca="1" si="51"/>
        <v>173321.79618004104</v>
      </c>
      <c r="U37" s="791">
        <f t="shared" ca="1" si="51"/>
        <v>173321.79618004104</v>
      </c>
      <c r="V37" s="791">
        <f t="shared" ca="1" si="51"/>
        <v>173321.79618004104</v>
      </c>
      <c r="W37" s="791">
        <f t="shared" ca="1" si="51"/>
        <v>173321.79618004104</v>
      </c>
      <c r="X37" s="791">
        <f t="shared" ca="1" si="51"/>
        <v>173321.79618004104</v>
      </c>
      <c r="Y37" s="791">
        <f t="shared" ref="Y37:AH37" ca="1" si="52">SUM(Y38:Y43)</f>
        <v>173321.79618004104</v>
      </c>
      <c r="Z37" s="791">
        <f t="shared" ca="1" si="52"/>
        <v>173321.79618004104</v>
      </c>
      <c r="AA37" s="791">
        <f t="shared" ca="1" si="52"/>
        <v>173321.79618004104</v>
      </c>
      <c r="AB37" s="791">
        <f t="shared" ca="1" si="52"/>
        <v>173321.79618004104</v>
      </c>
      <c r="AC37" s="791">
        <f t="shared" ca="1" si="52"/>
        <v>173321.79618004104</v>
      </c>
      <c r="AD37" s="791">
        <f t="shared" ca="1" si="52"/>
        <v>173321.79618004104</v>
      </c>
      <c r="AE37" s="791">
        <f t="shared" ca="1" si="52"/>
        <v>173321.79618004104</v>
      </c>
      <c r="AF37" s="791">
        <f t="shared" ca="1" si="52"/>
        <v>173321.79618004104</v>
      </c>
      <c r="AG37" s="791">
        <f t="shared" ca="1" si="52"/>
        <v>173321.79618004104</v>
      </c>
      <c r="AH37" s="791">
        <f t="shared" ca="1" si="52"/>
        <v>173321.79618004104</v>
      </c>
      <c r="AI37" s="791">
        <f t="shared" ref="AI37:AJ37" ca="1" si="53">SUM(AI38:AI43)</f>
        <v>173321.79618004104</v>
      </c>
      <c r="AJ37" s="791">
        <f t="shared" ca="1" si="53"/>
        <v>173321.79618004104</v>
      </c>
    </row>
    <row r="38" spans="1:36" x14ac:dyDescent="0.2">
      <c r="A38" s="11">
        <f>ROW()</f>
        <v>38</v>
      </c>
      <c r="C38" s="38" t="str">
        <f>'IS(M)'!C38</f>
        <v>자산관리수수료</v>
      </c>
      <c r="E38" s="109" t="s">
        <v>334</v>
      </c>
      <c r="F38" s="46">
        <f t="shared" si="38"/>
        <v>6</v>
      </c>
      <c r="G38" s="46" t="str">
        <f t="shared" ref="G38:G43" si="54">E38&amp;F38&amp;":"&amp;F38</f>
        <v>'IS(M)'!6:6</v>
      </c>
      <c r="H38" s="109" t="str">
        <f t="shared" ref="H38:H43" si="55">E38</f>
        <v>'IS(M)'!</v>
      </c>
      <c r="I38" s="46">
        <f>'IS(M)'!A38</f>
        <v>38</v>
      </c>
      <c r="J38" s="46" t="str">
        <f t="shared" ref="J38:J43" si="56">H38&amp;I38&amp;":"&amp;I38</f>
        <v>'IS(M)'!38:38</v>
      </c>
      <c r="M38" s="793">
        <f t="shared" ca="1" si="17"/>
        <v>958930.17227159697</v>
      </c>
      <c r="N38" s="792">
        <f t="shared" ref="N38:AD43" ca="1" si="57">SUMIF(INDIRECT($G38),N$6,INDIRECT($J38))</f>
        <v>0</v>
      </c>
      <c r="O38" s="792">
        <f t="shared" ca="1" si="57"/>
        <v>136990.02461022814</v>
      </c>
      <c r="P38" s="792">
        <f t="shared" ca="1" si="57"/>
        <v>136990.02461022814</v>
      </c>
      <c r="Q38" s="792">
        <f t="shared" ca="1" si="57"/>
        <v>136990.02461022814</v>
      </c>
      <c r="R38" s="792">
        <f t="shared" ca="1" si="57"/>
        <v>136990.02461022814</v>
      </c>
      <c r="S38" s="792">
        <f t="shared" ca="1" si="57"/>
        <v>136990.02461022814</v>
      </c>
      <c r="T38" s="792">
        <f t="shared" ca="1" si="57"/>
        <v>136990.02461022814</v>
      </c>
      <c r="U38" s="792">
        <f t="shared" ca="1" si="57"/>
        <v>136990.02461022814</v>
      </c>
      <c r="V38" s="792">
        <f t="shared" ca="1" si="57"/>
        <v>136990.02461022814</v>
      </c>
      <c r="W38" s="792">
        <f t="shared" ca="1" si="57"/>
        <v>136990.02461022814</v>
      </c>
      <c r="X38" s="792">
        <f t="shared" ca="1" si="57"/>
        <v>136990.02461022814</v>
      </c>
      <c r="Y38" s="792">
        <f t="shared" ca="1" si="57"/>
        <v>136990.02461022814</v>
      </c>
      <c r="Z38" s="792">
        <f t="shared" ca="1" si="57"/>
        <v>136990.02461022814</v>
      </c>
      <c r="AA38" s="792">
        <f t="shared" ca="1" si="57"/>
        <v>136990.02461022814</v>
      </c>
      <c r="AB38" s="792">
        <f t="shared" ca="1" si="57"/>
        <v>136990.02461022814</v>
      </c>
      <c r="AC38" s="792">
        <f t="shared" ca="1" si="57"/>
        <v>136990.02461022814</v>
      </c>
      <c r="AD38" s="792">
        <f t="shared" ca="1" si="57"/>
        <v>136990.02461022814</v>
      </c>
      <c r="AE38" s="792">
        <f t="shared" ref="Y38:AJ43" ca="1" si="58">SUMIF(INDIRECT($G38),AE$6,INDIRECT($J38))</f>
        <v>136990.02461022814</v>
      </c>
      <c r="AF38" s="792">
        <f t="shared" ca="1" si="58"/>
        <v>136990.02461022814</v>
      </c>
      <c r="AG38" s="792">
        <f t="shared" ca="1" si="58"/>
        <v>136990.02461022814</v>
      </c>
      <c r="AH38" s="792">
        <f t="shared" ca="1" si="58"/>
        <v>136990.02461022814</v>
      </c>
      <c r="AI38" s="792">
        <f t="shared" ca="1" si="58"/>
        <v>136990.02461022814</v>
      </c>
      <c r="AJ38" s="792">
        <f t="shared" ca="1" si="58"/>
        <v>136990.02461022814</v>
      </c>
    </row>
    <row r="39" spans="1:36" x14ac:dyDescent="0.2">
      <c r="A39" s="11">
        <f>ROW()</f>
        <v>39</v>
      </c>
      <c r="C39" s="38" t="str">
        <f>'IS(M)'!C39</f>
        <v>자산보관수수료</v>
      </c>
      <c r="E39" s="109" t="s">
        <v>334</v>
      </c>
      <c r="F39" s="46">
        <f t="shared" si="38"/>
        <v>6</v>
      </c>
      <c r="G39" s="46" t="str">
        <f t="shared" si="54"/>
        <v>'IS(M)'!6:6</v>
      </c>
      <c r="H39" s="109" t="str">
        <f t="shared" si="55"/>
        <v>'IS(M)'!</v>
      </c>
      <c r="I39" s="46">
        <f>'IS(M)'!A39</f>
        <v>39</v>
      </c>
      <c r="J39" s="46" t="str">
        <f t="shared" si="56"/>
        <v>'IS(M)'!39:39</v>
      </c>
      <c r="M39" s="793">
        <f t="shared" ca="1" si="17"/>
        <v>144193.44059321407</v>
      </c>
      <c r="N39" s="792">
        <f t="shared" ca="1" si="57"/>
        <v>0</v>
      </c>
      <c r="O39" s="792">
        <f t="shared" ca="1" si="57"/>
        <v>20599.062941887725</v>
      </c>
      <c r="P39" s="792">
        <f t="shared" ca="1" si="57"/>
        <v>20599.062941887725</v>
      </c>
      <c r="Q39" s="792">
        <f t="shared" ca="1" si="57"/>
        <v>20599.062941887725</v>
      </c>
      <c r="R39" s="792">
        <f t="shared" ca="1" si="57"/>
        <v>20599.062941887725</v>
      </c>
      <c r="S39" s="792">
        <f t="shared" ca="1" si="57"/>
        <v>20599.062941887725</v>
      </c>
      <c r="T39" s="792">
        <f t="shared" ca="1" si="57"/>
        <v>20599.062941887725</v>
      </c>
      <c r="U39" s="792">
        <f t="shared" ca="1" si="57"/>
        <v>20599.062941887725</v>
      </c>
      <c r="V39" s="792">
        <f t="shared" ca="1" si="57"/>
        <v>20599.062941887725</v>
      </c>
      <c r="W39" s="792">
        <f t="shared" ca="1" si="57"/>
        <v>20599.062941887725</v>
      </c>
      <c r="X39" s="792">
        <f t="shared" ca="1" si="57"/>
        <v>20599.062941887725</v>
      </c>
      <c r="Y39" s="792">
        <f t="shared" ca="1" si="58"/>
        <v>20599.062941887725</v>
      </c>
      <c r="Z39" s="792">
        <f t="shared" ca="1" si="58"/>
        <v>20599.062941887725</v>
      </c>
      <c r="AA39" s="792">
        <f t="shared" ca="1" si="58"/>
        <v>20599.062941887725</v>
      </c>
      <c r="AB39" s="792">
        <f t="shared" ca="1" si="58"/>
        <v>20599.062941887725</v>
      </c>
      <c r="AC39" s="792">
        <f t="shared" ca="1" si="58"/>
        <v>20599.062941887725</v>
      </c>
      <c r="AD39" s="792">
        <f t="shared" ca="1" si="58"/>
        <v>20599.062941887725</v>
      </c>
      <c r="AE39" s="792">
        <f t="shared" ca="1" si="58"/>
        <v>20599.062941887725</v>
      </c>
      <c r="AF39" s="792">
        <f t="shared" ca="1" si="58"/>
        <v>20599.062941887725</v>
      </c>
      <c r="AG39" s="792">
        <f t="shared" ca="1" si="58"/>
        <v>20599.062941887725</v>
      </c>
      <c r="AH39" s="792">
        <f t="shared" ca="1" si="58"/>
        <v>20599.062941887725</v>
      </c>
      <c r="AI39" s="792">
        <f t="shared" ca="1" si="58"/>
        <v>20599.062941887725</v>
      </c>
      <c r="AJ39" s="792">
        <f t="shared" ca="1" si="58"/>
        <v>20599.062941887725</v>
      </c>
    </row>
    <row r="40" spans="1:36" x14ac:dyDescent="0.2">
      <c r="A40" s="11">
        <f>ROW()</f>
        <v>40</v>
      </c>
      <c r="C40" s="38" t="str">
        <f>'IS(M)'!C40</f>
        <v>사무수탁관리</v>
      </c>
      <c r="E40" s="109" t="s">
        <v>334</v>
      </c>
      <c r="F40" s="46">
        <f t="shared" si="38"/>
        <v>6</v>
      </c>
      <c r="G40" s="46" t="str">
        <f t="shared" si="54"/>
        <v>'IS(M)'!6:6</v>
      </c>
      <c r="H40" s="109" t="str">
        <f t="shared" si="55"/>
        <v>'IS(M)'!</v>
      </c>
      <c r="I40" s="46">
        <f>'IS(M)'!A40</f>
        <v>40</v>
      </c>
      <c r="J40" s="46" t="str">
        <f t="shared" si="56"/>
        <v>'IS(M)'!40:40</v>
      </c>
      <c r="M40" s="793">
        <f t="shared" ca="1" si="17"/>
        <v>96128.960395476082</v>
      </c>
      <c r="N40" s="792">
        <f t="shared" ca="1" si="57"/>
        <v>0</v>
      </c>
      <c r="O40" s="792">
        <f t="shared" ca="1" si="57"/>
        <v>13732.708627925154</v>
      </c>
      <c r="P40" s="792">
        <f t="shared" ca="1" si="57"/>
        <v>13732.708627925154</v>
      </c>
      <c r="Q40" s="792">
        <f t="shared" ca="1" si="57"/>
        <v>13732.708627925154</v>
      </c>
      <c r="R40" s="792">
        <f t="shared" ca="1" si="57"/>
        <v>13732.708627925154</v>
      </c>
      <c r="S40" s="792">
        <f t="shared" ca="1" si="57"/>
        <v>13732.708627925154</v>
      </c>
      <c r="T40" s="792">
        <f t="shared" ca="1" si="57"/>
        <v>13732.708627925154</v>
      </c>
      <c r="U40" s="792">
        <f t="shared" ca="1" si="57"/>
        <v>13732.708627925154</v>
      </c>
      <c r="V40" s="792">
        <f t="shared" ca="1" si="57"/>
        <v>13732.708627925154</v>
      </c>
      <c r="W40" s="792">
        <f t="shared" ca="1" si="57"/>
        <v>13732.708627925154</v>
      </c>
      <c r="X40" s="792">
        <f t="shared" ca="1" si="57"/>
        <v>13732.708627925154</v>
      </c>
      <c r="Y40" s="792">
        <f t="shared" ca="1" si="58"/>
        <v>13732.708627925154</v>
      </c>
      <c r="Z40" s="792">
        <f t="shared" ca="1" si="58"/>
        <v>13732.708627925154</v>
      </c>
      <c r="AA40" s="792">
        <f t="shared" ca="1" si="58"/>
        <v>13732.708627925154</v>
      </c>
      <c r="AB40" s="792">
        <f t="shared" ca="1" si="58"/>
        <v>13732.708627925154</v>
      </c>
      <c r="AC40" s="792">
        <f t="shared" ca="1" si="58"/>
        <v>13732.708627925154</v>
      </c>
      <c r="AD40" s="792">
        <f t="shared" ca="1" si="58"/>
        <v>13732.708627925154</v>
      </c>
      <c r="AE40" s="792">
        <f t="shared" ca="1" si="58"/>
        <v>13732.708627925154</v>
      </c>
      <c r="AF40" s="792">
        <f t="shared" ca="1" si="58"/>
        <v>13732.708627925154</v>
      </c>
      <c r="AG40" s="792">
        <f t="shared" ca="1" si="58"/>
        <v>13732.708627925154</v>
      </c>
      <c r="AH40" s="792">
        <f t="shared" ca="1" si="58"/>
        <v>13732.708627925154</v>
      </c>
      <c r="AI40" s="792">
        <f t="shared" ca="1" si="58"/>
        <v>13732.708627925154</v>
      </c>
      <c r="AJ40" s="792">
        <f t="shared" ca="1" si="58"/>
        <v>13732.708627925154</v>
      </c>
    </row>
    <row r="41" spans="1:36" x14ac:dyDescent="0.2">
      <c r="A41" s="11">
        <f>ROW()</f>
        <v>41</v>
      </c>
      <c r="C41" s="38" t="str">
        <f>'IS(M)'!C41</f>
        <v>판매수수료</v>
      </c>
      <c r="E41" s="109" t="s">
        <v>334</v>
      </c>
      <c r="F41" s="46">
        <f t="shared" si="38"/>
        <v>6</v>
      </c>
      <c r="G41" s="46" t="str">
        <f t="shared" si="54"/>
        <v>'IS(M)'!6:6</v>
      </c>
      <c r="H41" s="109" t="str">
        <f t="shared" si="55"/>
        <v>'IS(M)'!</v>
      </c>
      <c r="I41" s="46">
        <f>'IS(M)'!A41</f>
        <v>41</v>
      </c>
      <c r="J41" s="46" t="str">
        <f t="shared" si="56"/>
        <v>'IS(M)'!41:41</v>
      </c>
      <c r="M41" s="793">
        <f t="shared" ca="1" si="17"/>
        <v>0</v>
      </c>
      <c r="N41" s="792">
        <f t="shared" ca="1" si="57"/>
        <v>0</v>
      </c>
      <c r="O41" s="792">
        <f t="shared" ca="1" si="57"/>
        <v>0</v>
      </c>
      <c r="P41" s="792">
        <f t="shared" ca="1" si="57"/>
        <v>0</v>
      </c>
      <c r="Q41" s="792">
        <f t="shared" ca="1" si="57"/>
        <v>0</v>
      </c>
      <c r="R41" s="792">
        <f t="shared" ca="1" si="57"/>
        <v>0</v>
      </c>
      <c r="S41" s="792">
        <f t="shared" ca="1" si="57"/>
        <v>0</v>
      </c>
      <c r="T41" s="792">
        <f t="shared" ca="1" si="57"/>
        <v>0</v>
      </c>
      <c r="U41" s="792">
        <f t="shared" ca="1" si="57"/>
        <v>0</v>
      </c>
      <c r="V41" s="792">
        <f t="shared" ca="1" si="57"/>
        <v>0</v>
      </c>
      <c r="W41" s="792">
        <f t="shared" ca="1" si="57"/>
        <v>0</v>
      </c>
      <c r="X41" s="792">
        <f t="shared" ca="1" si="57"/>
        <v>0</v>
      </c>
      <c r="Y41" s="792">
        <f t="shared" ca="1" si="58"/>
        <v>0</v>
      </c>
      <c r="Z41" s="792">
        <f t="shared" ca="1" si="58"/>
        <v>0</v>
      </c>
      <c r="AA41" s="792">
        <f t="shared" ca="1" si="58"/>
        <v>0</v>
      </c>
      <c r="AB41" s="792">
        <f t="shared" ca="1" si="58"/>
        <v>0</v>
      </c>
      <c r="AC41" s="792">
        <f t="shared" ca="1" si="58"/>
        <v>0</v>
      </c>
      <c r="AD41" s="792">
        <f t="shared" ca="1" si="58"/>
        <v>0</v>
      </c>
      <c r="AE41" s="792">
        <f t="shared" ca="1" si="58"/>
        <v>0</v>
      </c>
      <c r="AF41" s="792">
        <f t="shared" ca="1" si="58"/>
        <v>0</v>
      </c>
      <c r="AG41" s="792">
        <f t="shared" ca="1" si="58"/>
        <v>0</v>
      </c>
      <c r="AH41" s="792">
        <f t="shared" ca="1" si="58"/>
        <v>0</v>
      </c>
      <c r="AI41" s="792">
        <f t="shared" ca="1" si="58"/>
        <v>0</v>
      </c>
      <c r="AJ41" s="792">
        <f t="shared" ca="1" si="58"/>
        <v>0</v>
      </c>
    </row>
    <row r="42" spans="1:36" x14ac:dyDescent="0.2">
      <c r="A42" s="11">
        <f>ROW()</f>
        <v>42</v>
      </c>
      <c r="C42" s="38" t="str">
        <f>'IS(M)'!C42</f>
        <v>세무 및 감사보수</v>
      </c>
      <c r="E42" s="109" t="s">
        <v>334</v>
      </c>
      <c r="F42" s="46">
        <f t="shared" si="38"/>
        <v>6</v>
      </c>
      <c r="G42" s="46" t="str">
        <f t="shared" si="54"/>
        <v>'IS(M)'!6:6</v>
      </c>
      <c r="H42" s="109" t="str">
        <f t="shared" si="55"/>
        <v>'IS(M)'!</v>
      </c>
      <c r="I42" s="46">
        <f>'IS(M)'!A42</f>
        <v>42</v>
      </c>
      <c r="J42" s="46" t="str">
        <f t="shared" si="56"/>
        <v>'IS(M)'!42:42</v>
      </c>
      <c r="M42" s="793">
        <f t="shared" ca="1" si="17"/>
        <v>13999.999999999998</v>
      </c>
      <c r="N42" s="792">
        <f t="shared" ca="1" si="57"/>
        <v>0</v>
      </c>
      <c r="O42" s="792">
        <f t="shared" ca="1" si="57"/>
        <v>1999.9999999999998</v>
      </c>
      <c r="P42" s="792">
        <f t="shared" ca="1" si="57"/>
        <v>1999.9999999999998</v>
      </c>
      <c r="Q42" s="792">
        <f t="shared" ca="1" si="57"/>
        <v>1999.9999999999998</v>
      </c>
      <c r="R42" s="792">
        <f t="shared" ca="1" si="57"/>
        <v>1999.9999999999998</v>
      </c>
      <c r="S42" s="792">
        <f t="shared" ca="1" si="57"/>
        <v>1999.9999999999998</v>
      </c>
      <c r="T42" s="792">
        <f t="shared" ca="1" si="57"/>
        <v>1999.9999999999998</v>
      </c>
      <c r="U42" s="792">
        <f t="shared" ca="1" si="57"/>
        <v>1999.9999999999998</v>
      </c>
      <c r="V42" s="792">
        <f t="shared" ca="1" si="57"/>
        <v>1999.9999999999998</v>
      </c>
      <c r="W42" s="792">
        <f t="shared" ca="1" si="57"/>
        <v>1999.9999999999998</v>
      </c>
      <c r="X42" s="792">
        <f t="shared" ca="1" si="57"/>
        <v>1999.9999999999998</v>
      </c>
      <c r="Y42" s="792">
        <f t="shared" ca="1" si="58"/>
        <v>1999.9999999999998</v>
      </c>
      <c r="Z42" s="792">
        <f t="shared" ca="1" si="58"/>
        <v>1999.9999999999998</v>
      </c>
      <c r="AA42" s="792">
        <f t="shared" ca="1" si="58"/>
        <v>1999.9999999999998</v>
      </c>
      <c r="AB42" s="792">
        <f t="shared" ca="1" si="58"/>
        <v>1999.9999999999998</v>
      </c>
      <c r="AC42" s="792">
        <f t="shared" ca="1" si="58"/>
        <v>1999.9999999999998</v>
      </c>
      <c r="AD42" s="792">
        <f t="shared" ca="1" si="58"/>
        <v>1999.9999999999998</v>
      </c>
      <c r="AE42" s="792">
        <f t="shared" ca="1" si="58"/>
        <v>1999.9999999999998</v>
      </c>
      <c r="AF42" s="792">
        <f t="shared" ca="1" si="58"/>
        <v>1999.9999999999998</v>
      </c>
      <c r="AG42" s="792">
        <f t="shared" ca="1" si="58"/>
        <v>1999.9999999999998</v>
      </c>
      <c r="AH42" s="792">
        <f t="shared" ca="1" si="58"/>
        <v>1999.9999999999998</v>
      </c>
      <c r="AI42" s="792">
        <f t="shared" ca="1" si="58"/>
        <v>1999.9999999999998</v>
      </c>
      <c r="AJ42" s="792">
        <f t="shared" ca="1" si="58"/>
        <v>1999.9999999999998</v>
      </c>
    </row>
    <row r="43" spans="1:36" x14ac:dyDescent="0.2">
      <c r="A43" s="11">
        <f>ROW()</f>
        <v>43</v>
      </c>
      <c r="C43" s="38" t="str">
        <f>'IS(M)'!C43</f>
        <v>부가세불공제분(영업외)</v>
      </c>
      <c r="E43" s="109" t="s">
        <v>334</v>
      </c>
      <c r="F43" s="46">
        <f t="shared" si="38"/>
        <v>6</v>
      </c>
      <c r="G43" s="46" t="str">
        <f t="shared" si="54"/>
        <v>'IS(M)'!6:6</v>
      </c>
      <c r="H43" s="109" t="str">
        <f t="shared" si="55"/>
        <v>'IS(M)'!</v>
      </c>
      <c r="I43" s="46">
        <f>'IS(M)'!A43</f>
        <v>43</v>
      </c>
      <c r="J43" s="46" t="str">
        <f t="shared" si="56"/>
        <v>'IS(M)'!43:43</v>
      </c>
      <c r="M43" s="793">
        <f t="shared" ca="1" si="17"/>
        <v>0</v>
      </c>
      <c r="N43" s="792">
        <f t="shared" ca="1" si="57"/>
        <v>0</v>
      </c>
      <c r="O43" s="792">
        <f t="shared" ca="1" si="57"/>
        <v>0</v>
      </c>
      <c r="P43" s="792">
        <f t="shared" ca="1" si="57"/>
        <v>0</v>
      </c>
      <c r="Q43" s="792">
        <f t="shared" ca="1" si="57"/>
        <v>0</v>
      </c>
      <c r="R43" s="792">
        <f t="shared" ca="1" si="57"/>
        <v>0</v>
      </c>
      <c r="S43" s="792">
        <f t="shared" ca="1" si="57"/>
        <v>0</v>
      </c>
      <c r="T43" s="792">
        <f t="shared" ca="1" si="57"/>
        <v>0</v>
      </c>
      <c r="U43" s="792">
        <f t="shared" ca="1" si="57"/>
        <v>0</v>
      </c>
      <c r="V43" s="792">
        <f t="shared" ca="1" si="57"/>
        <v>0</v>
      </c>
      <c r="W43" s="792">
        <f t="shared" ca="1" si="57"/>
        <v>0</v>
      </c>
      <c r="X43" s="792">
        <f t="shared" ca="1" si="57"/>
        <v>0</v>
      </c>
      <c r="Y43" s="792">
        <f t="shared" ca="1" si="58"/>
        <v>0</v>
      </c>
      <c r="Z43" s="792">
        <f t="shared" ca="1" si="58"/>
        <v>0</v>
      </c>
      <c r="AA43" s="792">
        <f t="shared" ca="1" si="58"/>
        <v>0</v>
      </c>
      <c r="AB43" s="792">
        <f t="shared" ca="1" si="58"/>
        <v>0</v>
      </c>
      <c r="AC43" s="792">
        <f t="shared" ca="1" si="58"/>
        <v>0</v>
      </c>
      <c r="AD43" s="792">
        <f t="shared" ca="1" si="58"/>
        <v>0</v>
      </c>
      <c r="AE43" s="792">
        <f t="shared" ca="1" si="58"/>
        <v>0</v>
      </c>
      <c r="AF43" s="792">
        <f t="shared" ca="1" si="58"/>
        <v>0</v>
      </c>
      <c r="AG43" s="792">
        <f t="shared" ca="1" si="58"/>
        <v>0</v>
      </c>
      <c r="AH43" s="792">
        <f t="shared" ca="1" si="58"/>
        <v>0</v>
      </c>
      <c r="AI43" s="792">
        <f t="shared" ca="1" si="58"/>
        <v>0</v>
      </c>
      <c r="AJ43" s="792">
        <f t="shared" ca="1" si="58"/>
        <v>0</v>
      </c>
    </row>
    <row r="44" spans="1:36" x14ac:dyDescent="0.2">
      <c r="A44" s="11">
        <f>ROW()</f>
        <v>44</v>
      </c>
      <c r="C44" s="398" t="s">
        <v>278</v>
      </c>
      <c r="D44" s="398"/>
      <c r="E44" s="398"/>
      <c r="F44" s="398"/>
      <c r="G44" s="398"/>
      <c r="H44" s="398"/>
      <c r="I44" s="398"/>
      <c r="J44" s="398"/>
      <c r="K44" s="403"/>
      <c r="L44" s="398"/>
      <c r="M44" s="794">
        <f t="shared" ca="1" si="17"/>
        <v>-4722639.2255345248</v>
      </c>
      <c r="N44" s="794">
        <f t="shared" ref="N44" ca="1" si="59">N26+N27-N37</f>
        <v>-100000</v>
      </c>
      <c r="O44" s="794">
        <f t="shared" ref="O44:X44" ca="1" si="60">O26+O27-O37</f>
        <v>-913006.6915447521</v>
      </c>
      <c r="P44" s="794">
        <f t="shared" ca="1" si="60"/>
        <v>-894692.49979111413</v>
      </c>
      <c r="Q44" s="794">
        <f t="shared" ca="1" si="60"/>
        <v>-916860.17779010581</v>
      </c>
      <c r="R44" s="794">
        <f t="shared" ca="1" si="60"/>
        <v>-916860.17779010581</v>
      </c>
      <c r="S44" s="794">
        <f t="shared" ca="1" si="60"/>
        <v>-921414.12901341775</v>
      </c>
      <c r="T44" s="794">
        <f t="shared" ca="1" si="60"/>
        <v>-921454.08116229577</v>
      </c>
      <c r="U44" s="794">
        <f t="shared" ca="1" si="60"/>
        <v>861648.5315572673</v>
      </c>
      <c r="V44" s="794">
        <f t="shared" ca="1" si="60"/>
        <v>2337957.987653309</v>
      </c>
      <c r="W44" s="794">
        <f t="shared" ca="1" si="60"/>
        <v>2322744.1106793997</v>
      </c>
      <c r="X44" s="794">
        <f t="shared" ca="1" si="60"/>
        <v>2322744.1106793997</v>
      </c>
      <c r="Y44" s="794">
        <f t="shared" ref="Y44:AH44" ca="1" si="61">Y26+Y27-Y37</f>
        <v>2306717.0366472905</v>
      </c>
      <c r="Z44" s="794">
        <f t="shared" ca="1" si="61"/>
        <v>2306717.0366472905</v>
      </c>
      <c r="AA44" s="794">
        <f t="shared" ca="1" si="61"/>
        <v>2289835.0064143292</v>
      </c>
      <c r="AB44" s="794">
        <f t="shared" ca="1" si="61"/>
        <v>2289835.0064143292</v>
      </c>
      <c r="AC44" s="794">
        <f t="shared" ca="1" si="61"/>
        <v>2272054.2139373897</v>
      </c>
      <c r="AD44" s="794">
        <f t="shared" ca="1" si="61"/>
        <v>2272054.2139373897</v>
      </c>
      <c r="AE44" s="794">
        <f t="shared" ca="1" si="61"/>
        <v>2253328.708135407</v>
      </c>
      <c r="AF44" s="794">
        <f t="shared" ca="1" si="61"/>
        <v>2253328.708135407</v>
      </c>
      <c r="AG44" s="794">
        <f t="shared" ca="1" si="61"/>
        <v>2233610.290096764</v>
      </c>
      <c r="AH44" s="794">
        <f t="shared" ca="1" si="61"/>
        <v>2233610.290096764</v>
      </c>
      <c r="AI44" s="794">
        <f t="shared" ref="AI44:AJ44" ca="1" si="62">AI26+AI27-AI37</f>
        <v>2212848.4054118427</v>
      </c>
      <c r="AJ44" s="794">
        <f t="shared" ca="1" si="62"/>
        <v>2212848.4054118427</v>
      </c>
    </row>
    <row r="45" spans="1:36" x14ac:dyDescent="0.2">
      <c r="A45" s="11">
        <f>ROW()</f>
        <v>45</v>
      </c>
    </row>
    <row r="46" spans="1:36" x14ac:dyDescent="0.2">
      <c r="A46" s="11">
        <f>ROW()</f>
        <v>46</v>
      </c>
    </row>
    <row r="47" spans="1:36" x14ac:dyDescent="0.2">
      <c r="A47" s="11">
        <f>ROW()</f>
        <v>47</v>
      </c>
      <c r="Q47" s="12"/>
      <c r="R47" s="12"/>
      <c r="S47" s="12"/>
      <c r="T47" s="12"/>
      <c r="U47" s="12"/>
      <c r="V47" s="12"/>
      <c r="W47" s="12"/>
      <c r="X47" s="12"/>
    </row>
    <row r="48" spans="1:36" x14ac:dyDescent="0.2">
      <c r="A48" s="11">
        <f>ROW()</f>
        <v>48</v>
      </c>
      <c r="Q48" s="12"/>
      <c r="R48" s="12"/>
      <c r="S48" s="12"/>
      <c r="T48" s="12"/>
      <c r="U48" s="12"/>
      <c r="V48" s="12"/>
      <c r="W48" s="12"/>
      <c r="X48" s="12"/>
    </row>
    <row r="49" spans="1:24" x14ac:dyDescent="0.2">
      <c r="A49" s="11">
        <f>ROW()</f>
        <v>49</v>
      </c>
      <c r="N49" s="12"/>
      <c r="P49" s="12"/>
    </row>
    <row r="50" spans="1:24" x14ac:dyDescent="0.2">
      <c r="A50" s="11">
        <f>ROW()</f>
        <v>50</v>
      </c>
      <c r="L50" s="11"/>
    </row>
    <row r="51" spans="1:24" x14ac:dyDescent="0.2">
      <c r="A51" s="11">
        <f>ROW()</f>
        <v>51</v>
      </c>
      <c r="L51" s="11"/>
    </row>
    <row r="52" spans="1:24" x14ac:dyDescent="0.2">
      <c r="A52" s="11">
        <f>ROW()</f>
        <v>52</v>
      </c>
    </row>
    <row r="53" spans="1:24" x14ac:dyDescent="0.2">
      <c r="A53" s="11">
        <f>ROW()</f>
        <v>53</v>
      </c>
    </row>
    <row r="54" spans="1:24" x14ac:dyDescent="0.2">
      <c r="A54" s="11">
        <f>ROW()</f>
        <v>54</v>
      </c>
    </row>
    <row r="55" spans="1:24" x14ac:dyDescent="0.2">
      <c r="A55" s="11">
        <f>ROW()</f>
        <v>55</v>
      </c>
    </row>
    <row r="56" spans="1:24" x14ac:dyDescent="0.2">
      <c r="A56" s="11">
        <f>ROW()</f>
        <v>56</v>
      </c>
    </row>
    <row r="57" spans="1:24" x14ac:dyDescent="0.2">
      <c r="A57" s="11">
        <f>ROW()</f>
        <v>57</v>
      </c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</row>
    <row r="58" spans="1:24" x14ac:dyDescent="0.2">
      <c r="A58" s="11">
        <f>ROW()</f>
        <v>58</v>
      </c>
    </row>
    <row r="59" spans="1:24" x14ac:dyDescent="0.2">
      <c r="A59" s="11">
        <f>ROW()</f>
        <v>59</v>
      </c>
    </row>
    <row r="60" spans="1:24" x14ac:dyDescent="0.2">
      <c r="A60" s="11">
        <f>ROW()</f>
        <v>60</v>
      </c>
    </row>
    <row r="61" spans="1:24" x14ac:dyDescent="0.2">
      <c r="A61" s="11">
        <f>ROW()</f>
        <v>61</v>
      </c>
    </row>
    <row r="62" spans="1:24" x14ac:dyDescent="0.2">
      <c r="A62" s="11">
        <f>ROW()</f>
        <v>62</v>
      </c>
    </row>
    <row r="63" spans="1:24" x14ac:dyDescent="0.2">
      <c r="A63" s="11">
        <f>ROW()</f>
        <v>63</v>
      </c>
    </row>
    <row r="64" spans="1:24" x14ac:dyDescent="0.2">
      <c r="A64" s="11">
        <f>ROW()</f>
        <v>64</v>
      </c>
    </row>
    <row r="65" spans="1:1" x14ac:dyDescent="0.2">
      <c r="A65" s="11">
        <f>ROW()</f>
        <v>65</v>
      </c>
    </row>
    <row r="66" spans="1:1" x14ac:dyDescent="0.2">
      <c r="A66" s="11">
        <f>ROW()</f>
        <v>66</v>
      </c>
    </row>
    <row r="67" spans="1:1" x14ac:dyDescent="0.2">
      <c r="A67" s="11">
        <f>ROW()</f>
        <v>67</v>
      </c>
    </row>
    <row r="68" spans="1:1" x14ac:dyDescent="0.2">
      <c r="A68" s="11">
        <f>ROW()</f>
        <v>68</v>
      </c>
    </row>
    <row r="69" spans="1:1" x14ac:dyDescent="0.2">
      <c r="A69" s="11">
        <f>ROW()</f>
        <v>69</v>
      </c>
    </row>
    <row r="70" spans="1:1" x14ac:dyDescent="0.2">
      <c r="A70" s="11">
        <f>ROW()</f>
        <v>70</v>
      </c>
    </row>
    <row r="71" spans="1:1" x14ac:dyDescent="0.2">
      <c r="A71" s="11">
        <f>ROW()</f>
        <v>71</v>
      </c>
    </row>
    <row r="72" spans="1:1" x14ac:dyDescent="0.2">
      <c r="A72" s="11">
        <f>ROW()</f>
        <v>72</v>
      </c>
    </row>
    <row r="73" spans="1:1" x14ac:dyDescent="0.2">
      <c r="A73" s="11">
        <f>ROW()</f>
        <v>73</v>
      </c>
    </row>
    <row r="74" spans="1:1" x14ac:dyDescent="0.2">
      <c r="A74" s="11">
        <f>ROW()</f>
        <v>74</v>
      </c>
    </row>
    <row r="75" spans="1:1" x14ac:dyDescent="0.2">
      <c r="A75" s="11">
        <f>ROW()</f>
        <v>75</v>
      </c>
    </row>
    <row r="76" spans="1:1" x14ac:dyDescent="0.2">
      <c r="A76" s="11">
        <f>ROW()</f>
        <v>76</v>
      </c>
    </row>
    <row r="77" spans="1:1" x14ac:dyDescent="0.2">
      <c r="A77" s="11">
        <f>ROW()</f>
        <v>77</v>
      </c>
    </row>
    <row r="78" spans="1:1" x14ac:dyDescent="0.2">
      <c r="A78" s="11">
        <f>ROW()</f>
        <v>78</v>
      </c>
    </row>
    <row r="79" spans="1:1" x14ac:dyDescent="0.2">
      <c r="A79" s="11">
        <f>ROW()</f>
        <v>79</v>
      </c>
    </row>
    <row r="80" spans="1:1" x14ac:dyDescent="0.2">
      <c r="A80" s="11">
        <f>ROW()</f>
        <v>80</v>
      </c>
    </row>
    <row r="81" spans="1:1" x14ac:dyDescent="0.2">
      <c r="A81" s="11">
        <f>ROW()</f>
        <v>81</v>
      </c>
    </row>
    <row r="82" spans="1:1" x14ac:dyDescent="0.2">
      <c r="A82" s="11">
        <f>ROW()</f>
        <v>82</v>
      </c>
    </row>
    <row r="83" spans="1:1" x14ac:dyDescent="0.2">
      <c r="A83" s="11">
        <f>ROW()</f>
        <v>83</v>
      </c>
    </row>
    <row r="84" spans="1:1" x14ac:dyDescent="0.2">
      <c r="A84" s="11">
        <f>ROW()</f>
        <v>84</v>
      </c>
    </row>
    <row r="85" spans="1:1" x14ac:dyDescent="0.2">
      <c r="A85" s="11">
        <f>ROW()</f>
        <v>85</v>
      </c>
    </row>
    <row r="86" spans="1:1" x14ac:dyDescent="0.2">
      <c r="A86" s="11">
        <f>ROW()</f>
        <v>86</v>
      </c>
    </row>
    <row r="87" spans="1:1" x14ac:dyDescent="0.2">
      <c r="A87" s="11">
        <f>ROW()</f>
        <v>87</v>
      </c>
    </row>
    <row r="88" spans="1:1" x14ac:dyDescent="0.2">
      <c r="A88" s="11">
        <f>ROW()</f>
        <v>88</v>
      </c>
    </row>
    <row r="89" spans="1:1" x14ac:dyDescent="0.2">
      <c r="A89" s="11">
        <f>ROW()</f>
        <v>89</v>
      </c>
    </row>
    <row r="90" spans="1:1" x14ac:dyDescent="0.2">
      <c r="A90" s="11">
        <f>ROW()</f>
        <v>90</v>
      </c>
    </row>
    <row r="91" spans="1:1" x14ac:dyDescent="0.2">
      <c r="A91" s="11">
        <f>ROW()</f>
        <v>91</v>
      </c>
    </row>
    <row r="92" spans="1:1" x14ac:dyDescent="0.2">
      <c r="A92" s="11">
        <f>ROW()</f>
        <v>92</v>
      </c>
    </row>
    <row r="93" spans="1:1" x14ac:dyDescent="0.2">
      <c r="A93" s="11">
        <f>ROW()</f>
        <v>93</v>
      </c>
    </row>
    <row r="94" spans="1:1" x14ac:dyDescent="0.2">
      <c r="A94" s="11">
        <f>ROW()</f>
        <v>94</v>
      </c>
    </row>
    <row r="95" spans="1:1" x14ac:dyDescent="0.2">
      <c r="A95" s="11">
        <f>ROW()</f>
        <v>95</v>
      </c>
    </row>
    <row r="96" spans="1:1" x14ac:dyDescent="0.2">
      <c r="A96" s="11">
        <f>ROW()</f>
        <v>96</v>
      </c>
    </row>
    <row r="97" spans="1:1" x14ac:dyDescent="0.2">
      <c r="A97" s="11">
        <f>ROW()</f>
        <v>97</v>
      </c>
    </row>
    <row r="98" spans="1:1" x14ac:dyDescent="0.2">
      <c r="A98" s="11">
        <f>ROW()</f>
        <v>98</v>
      </c>
    </row>
    <row r="99" spans="1:1" x14ac:dyDescent="0.2">
      <c r="A99" s="11">
        <f>ROW()</f>
        <v>99</v>
      </c>
    </row>
    <row r="100" spans="1:1" x14ac:dyDescent="0.2">
      <c r="A100" s="11">
        <f>ROW()</f>
        <v>100</v>
      </c>
    </row>
    <row r="101" spans="1:1" x14ac:dyDescent="0.2">
      <c r="A101" s="11">
        <f>ROW()</f>
        <v>101</v>
      </c>
    </row>
    <row r="102" spans="1:1" x14ac:dyDescent="0.2">
      <c r="A102" s="11">
        <f>ROW()</f>
        <v>102</v>
      </c>
    </row>
    <row r="103" spans="1:1" x14ac:dyDescent="0.2">
      <c r="A103" s="11">
        <f>ROW()</f>
        <v>103</v>
      </c>
    </row>
    <row r="104" spans="1:1" x14ac:dyDescent="0.2">
      <c r="A104" s="11">
        <f>ROW()</f>
        <v>104</v>
      </c>
    </row>
    <row r="105" spans="1:1" x14ac:dyDescent="0.2">
      <c r="A105" s="11">
        <f>ROW()</f>
        <v>105</v>
      </c>
    </row>
    <row r="106" spans="1:1" x14ac:dyDescent="0.2">
      <c r="A106" s="11">
        <f>ROW()</f>
        <v>106</v>
      </c>
    </row>
    <row r="107" spans="1:1" x14ac:dyDescent="0.2">
      <c r="A107" s="11">
        <f>ROW()</f>
        <v>107</v>
      </c>
    </row>
    <row r="108" spans="1:1" x14ac:dyDescent="0.2">
      <c r="A108" s="11">
        <f>ROW()</f>
        <v>108</v>
      </c>
    </row>
    <row r="109" spans="1:1" x14ac:dyDescent="0.2">
      <c r="A109" s="11">
        <f>ROW()</f>
        <v>109</v>
      </c>
    </row>
    <row r="110" spans="1:1" x14ac:dyDescent="0.2">
      <c r="A110" s="11">
        <f>ROW()</f>
        <v>110</v>
      </c>
    </row>
    <row r="111" spans="1:1" x14ac:dyDescent="0.2">
      <c r="A111" s="11">
        <f>ROW()</f>
        <v>111</v>
      </c>
    </row>
    <row r="112" spans="1:1" x14ac:dyDescent="0.2">
      <c r="A112" s="11">
        <f>ROW()</f>
        <v>112</v>
      </c>
    </row>
    <row r="113" spans="1:1" x14ac:dyDescent="0.2">
      <c r="A113" s="11">
        <f>ROW()</f>
        <v>113</v>
      </c>
    </row>
    <row r="114" spans="1:1" x14ac:dyDescent="0.2">
      <c r="A114" s="11">
        <f>ROW()</f>
        <v>114</v>
      </c>
    </row>
    <row r="115" spans="1:1" x14ac:dyDescent="0.2">
      <c r="A115" s="11">
        <f>ROW()</f>
        <v>115</v>
      </c>
    </row>
    <row r="116" spans="1:1" x14ac:dyDescent="0.2">
      <c r="A116" s="11">
        <f>ROW()</f>
        <v>116</v>
      </c>
    </row>
    <row r="117" spans="1:1" x14ac:dyDescent="0.2">
      <c r="A117" s="11">
        <f>ROW()</f>
        <v>117</v>
      </c>
    </row>
    <row r="118" spans="1:1" x14ac:dyDescent="0.2">
      <c r="A118" s="11">
        <f>ROW()</f>
        <v>118</v>
      </c>
    </row>
    <row r="119" spans="1:1" x14ac:dyDescent="0.2">
      <c r="A119" s="11">
        <f>ROW()</f>
        <v>119</v>
      </c>
    </row>
    <row r="120" spans="1:1" x14ac:dyDescent="0.2">
      <c r="A120" s="11">
        <f>ROW()</f>
        <v>120</v>
      </c>
    </row>
    <row r="121" spans="1:1" x14ac:dyDescent="0.2">
      <c r="A121" s="11">
        <f>ROW()</f>
        <v>121</v>
      </c>
    </row>
    <row r="122" spans="1:1" x14ac:dyDescent="0.2">
      <c r="A122" s="11">
        <f>ROW()</f>
        <v>122</v>
      </c>
    </row>
    <row r="123" spans="1:1" x14ac:dyDescent="0.2">
      <c r="A123" s="11">
        <f>ROW()</f>
        <v>123</v>
      </c>
    </row>
    <row r="124" spans="1:1" x14ac:dyDescent="0.2">
      <c r="A124" s="11">
        <f>ROW()</f>
        <v>124</v>
      </c>
    </row>
    <row r="125" spans="1:1" x14ac:dyDescent="0.2">
      <c r="A125" s="11">
        <f>ROW()</f>
        <v>125</v>
      </c>
    </row>
    <row r="126" spans="1:1" x14ac:dyDescent="0.2">
      <c r="A126" s="11">
        <f>ROW()</f>
        <v>126</v>
      </c>
    </row>
    <row r="127" spans="1:1" x14ac:dyDescent="0.2">
      <c r="A127" s="11">
        <f>ROW()</f>
        <v>127</v>
      </c>
    </row>
    <row r="128" spans="1:1" x14ac:dyDescent="0.2">
      <c r="A128" s="11">
        <f>ROW()</f>
        <v>128</v>
      </c>
    </row>
    <row r="129" spans="1:1" x14ac:dyDescent="0.2">
      <c r="A129" s="11">
        <f>ROW()</f>
        <v>129</v>
      </c>
    </row>
    <row r="130" spans="1:1" x14ac:dyDescent="0.2">
      <c r="A130" s="11">
        <f>ROW()</f>
        <v>130</v>
      </c>
    </row>
    <row r="131" spans="1:1" x14ac:dyDescent="0.2">
      <c r="A131" s="11">
        <f>ROW()</f>
        <v>131</v>
      </c>
    </row>
    <row r="132" spans="1:1" x14ac:dyDescent="0.2">
      <c r="A132" s="11">
        <f>ROW()</f>
        <v>132</v>
      </c>
    </row>
    <row r="133" spans="1:1" x14ac:dyDescent="0.2">
      <c r="A133" s="11">
        <f>ROW()</f>
        <v>133</v>
      </c>
    </row>
    <row r="134" spans="1:1" x14ac:dyDescent="0.2">
      <c r="A134" s="11">
        <f>ROW()</f>
        <v>134</v>
      </c>
    </row>
    <row r="135" spans="1:1" x14ac:dyDescent="0.2">
      <c r="A135" s="11">
        <f>ROW()</f>
        <v>135</v>
      </c>
    </row>
    <row r="136" spans="1:1" x14ac:dyDescent="0.2">
      <c r="A136" s="11">
        <f>ROW()</f>
        <v>136</v>
      </c>
    </row>
    <row r="137" spans="1:1" x14ac:dyDescent="0.2">
      <c r="A137" s="11">
        <f>ROW()</f>
        <v>137</v>
      </c>
    </row>
    <row r="138" spans="1:1" x14ac:dyDescent="0.2">
      <c r="A138" s="11">
        <f>ROW()</f>
        <v>138</v>
      </c>
    </row>
    <row r="139" spans="1:1" x14ac:dyDescent="0.2">
      <c r="A139" s="11">
        <f>ROW()</f>
        <v>139</v>
      </c>
    </row>
  </sheetData>
  <phoneticPr fontId="1" type="noConversion"/>
  <conditionalFormatting sqref="N9:AJ9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{83C9896D-EC01-4065-A5ED-18043522D65D}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3C9896D-EC01-4065-A5ED-18043522D6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N9:AJ9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00B050"/>
  </sheetPr>
  <dimension ref="A1:AN125"/>
  <sheetViews>
    <sheetView showGridLines="0" workbookViewId="0">
      <pane xSplit="13" ySplit="9" topLeftCell="N10" activePane="bottomRight" state="frozen"/>
      <selection activeCell="O49" sqref="O49"/>
      <selection pane="topRight" activeCell="O49" sqref="O49"/>
      <selection pane="bottomLeft" activeCell="O49" sqref="O49"/>
      <selection pane="bottomRight" activeCell="T23" sqref="T23"/>
    </sheetView>
  </sheetViews>
  <sheetFormatPr defaultColWidth="0" defaultRowHeight="11.25" outlineLevelCol="1" x14ac:dyDescent="0.2"/>
  <cols>
    <col min="1" max="1" width="2.7109375" style="34" hidden="1" customWidth="1" outlineLevel="1"/>
    <col min="2" max="2" width="2.7109375" style="34" customWidth="1" collapsed="1"/>
    <col min="3" max="4" width="12.28515625" style="34" customWidth="1"/>
    <col min="5" max="9" width="9.140625" style="34" hidden="1" customWidth="1" outlineLevel="1"/>
    <col min="10" max="10" width="10" style="34" hidden="1" customWidth="1" outlineLevel="1"/>
    <col min="11" max="12" width="9.140625" style="34" hidden="1" customWidth="1" outlineLevel="1"/>
    <col min="13" max="13" width="11.7109375" style="34" customWidth="1" collapsed="1"/>
    <col min="14" max="24" width="9.7109375" style="34" customWidth="1"/>
    <col min="25" max="36" width="9.140625" style="34" customWidth="1"/>
    <col min="37" max="40" width="0" style="34" hidden="1" customWidth="1"/>
    <col min="41" max="16384" width="9.140625" style="34" hidden="1"/>
  </cols>
  <sheetData>
    <row r="1" spans="1:34" x14ac:dyDescent="0.2">
      <c r="C1" s="414" t="str">
        <f>'A&amp;R'!S1</f>
        <v>REIT</v>
      </c>
      <c r="D1" s="34">
        <f>'A&amp;R'!T1</f>
        <v>2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34" x14ac:dyDescent="0.2">
      <c r="A2" s="4"/>
      <c r="B2" s="313"/>
      <c r="C2" s="314" t="s">
        <v>336</v>
      </c>
      <c r="D2" s="315">
        <v>1000</v>
      </c>
      <c r="E2" s="313"/>
      <c r="F2" s="313"/>
      <c r="G2" s="313"/>
      <c r="H2" s="313"/>
      <c r="I2" s="313"/>
      <c r="J2" s="313"/>
      <c r="K2" s="313"/>
      <c r="L2" s="313"/>
      <c r="M2" s="313"/>
      <c r="N2" s="320">
        <f>J3</f>
        <v>43465</v>
      </c>
      <c r="O2" s="320">
        <f>EOMONTH(N2,6)</f>
        <v>43646</v>
      </c>
      <c r="P2" s="320">
        <f t="shared" ref="P2:X2" si="0">EOMONTH(O2,6)</f>
        <v>43830</v>
      </c>
      <c r="Q2" s="320">
        <f t="shared" si="0"/>
        <v>44012</v>
      </c>
      <c r="R2" s="320">
        <f t="shared" si="0"/>
        <v>44196</v>
      </c>
      <c r="S2" s="320">
        <f t="shared" si="0"/>
        <v>44377</v>
      </c>
      <c r="T2" s="320">
        <f t="shared" si="0"/>
        <v>44561</v>
      </c>
      <c r="U2" s="320">
        <f t="shared" si="0"/>
        <v>44742</v>
      </c>
      <c r="V2" s="320">
        <f t="shared" si="0"/>
        <v>44926</v>
      </c>
      <c r="W2" s="320">
        <f t="shared" si="0"/>
        <v>45107</v>
      </c>
      <c r="X2" s="320">
        <f t="shared" si="0"/>
        <v>45291</v>
      </c>
      <c r="Y2" s="320">
        <f t="shared" ref="Y2:AH2" si="1">EOMONTH(X2,6)</f>
        <v>45473</v>
      </c>
      <c r="Z2" s="320">
        <f t="shared" si="1"/>
        <v>45657</v>
      </c>
      <c r="AA2" s="320">
        <f t="shared" si="1"/>
        <v>45838</v>
      </c>
      <c r="AB2" s="320">
        <f t="shared" si="1"/>
        <v>46022</v>
      </c>
      <c r="AC2" s="320">
        <f t="shared" si="1"/>
        <v>46203</v>
      </c>
      <c r="AD2" s="320">
        <f t="shared" si="1"/>
        <v>46387</v>
      </c>
      <c r="AE2" s="320">
        <f t="shared" si="1"/>
        <v>46568</v>
      </c>
      <c r="AF2" s="320">
        <f t="shared" si="1"/>
        <v>46752</v>
      </c>
      <c r="AG2" s="320">
        <f t="shared" si="1"/>
        <v>46934</v>
      </c>
      <c r="AH2" s="320">
        <f t="shared" si="1"/>
        <v>47118</v>
      </c>
    </row>
    <row r="3" spans="1:34" x14ac:dyDescent="0.2">
      <c r="A3" s="5"/>
      <c r="B3" s="316"/>
      <c r="C3" s="316"/>
      <c r="D3" s="316"/>
      <c r="E3" s="316"/>
      <c r="F3" s="316"/>
      <c r="G3" s="316"/>
      <c r="H3" s="316"/>
      <c r="I3" s="316"/>
      <c r="J3" s="349">
        <f>'A&amp;R'!D6</f>
        <v>43465</v>
      </c>
      <c r="K3" s="316" t="s">
        <v>9</v>
      </c>
      <c r="L3" s="316"/>
      <c r="M3" s="316"/>
      <c r="N3" s="321">
        <f t="shared" ref="N3:X3" si="2">YEAR(N2)</f>
        <v>2018</v>
      </c>
      <c r="O3" s="321">
        <f t="shared" si="2"/>
        <v>2019</v>
      </c>
      <c r="P3" s="321">
        <f t="shared" si="2"/>
        <v>2019</v>
      </c>
      <c r="Q3" s="321">
        <f t="shared" si="2"/>
        <v>2020</v>
      </c>
      <c r="R3" s="321">
        <f t="shared" si="2"/>
        <v>2020</v>
      </c>
      <c r="S3" s="321">
        <f t="shared" si="2"/>
        <v>2021</v>
      </c>
      <c r="T3" s="321">
        <f t="shared" si="2"/>
        <v>2021</v>
      </c>
      <c r="U3" s="321">
        <f t="shared" si="2"/>
        <v>2022</v>
      </c>
      <c r="V3" s="321">
        <f t="shared" si="2"/>
        <v>2022</v>
      </c>
      <c r="W3" s="321">
        <f t="shared" si="2"/>
        <v>2023</v>
      </c>
      <c r="X3" s="321">
        <f t="shared" si="2"/>
        <v>2023</v>
      </c>
      <c r="Y3" s="321">
        <f t="shared" ref="Y3:AH3" si="3">YEAR(Y2)</f>
        <v>2024</v>
      </c>
      <c r="Z3" s="321">
        <f t="shared" si="3"/>
        <v>2024</v>
      </c>
      <c r="AA3" s="321">
        <f t="shared" si="3"/>
        <v>2025</v>
      </c>
      <c r="AB3" s="321">
        <f t="shared" si="3"/>
        <v>2025</v>
      </c>
      <c r="AC3" s="321">
        <f t="shared" si="3"/>
        <v>2026</v>
      </c>
      <c r="AD3" s="321">
        <f t="shared" si="3"/>
        <v>2026</v>
      </c>
      <c r="AE3" s="321">
        <f t="shared" si="3"/>
        <v>2027</v>
      </c>
      <c r="AF3" s="321">
        <f t="shared" si="3"/>
        <v>2027</v>
      </c>
      <c r="AG3" s="321">
        <f t="shared" si="3"/>
        <v>2028</v>
      </c>
      <c r="AH3" s="321">
        <f t="shared" si="3"/>
        <v>2028</v>
      </c>
    </row>
    <row r="4" spans="1:34" x14ac:dyDescent="0.2">
      <c r="A4" s="5"/>
      <c r="B4" s="316"/>
      <c r="C4" s="316"/>
      <c r="D4" s="316"/>
      <c r="E4" s="316"/>
      <c r="F4" s="316"/>
      <c r="G4" s="316"/>
      <c r="H4" s="316"/>
      <c r="I4" s="316"/>
      <c r="J4" s="350">
        <f>'A&amp;R'!E6</f>
        <v>43466</v>
      </c>
      <c r="K4" s="316" t="s">
        <v>10</v>
      </c>
      <c r="L4" s="316"/>
      <c r="M4" s="316"/>
      <c r="N4" s="322">
        <f>MONTH(N2)</f>
        <v>12</v>
      </c>
      <c r="O4" s="322">
        <f t="shared" ref="O4:X4" si="4">MONTH(O2)</f>
        <v>6</v>
      </c>
      <c r="P4" s="322">
        <f t="shared" si="4"/>
        <v>12</v>
      </c>
      <c r="Q4" s="322">
        <f t="shared" si="4"/>
        <v>6</v>
      </c>
      <c r="R4" s="322">
        <f t="shared" si="4"/>
        <v>12</v>
      </c>
      <c r="S4" s="322">
        <f t="shared" si="4"/>
        <v>6</v>
      </c>
      <c r="T4" s="322">
        <f t="shared" si="4"/>
        <v>12</v>
      </c>
      <c r="U4" s="322">
        <f t="shared" si="4"/>
        <v>6</v>
      </c>
      <c r="V4" s="322">
        <f t="shared" si="4"/>
        <v>12</v>
      </c>
      <c r="W4" s="322">
        <f t="shared" si="4"/>
        <v>6</v>
      </c>
      <c r="X4" s="322">
        <f t="shared" si="4"/>
        <v>12</v>
      </c>
      <c r="Y4" s="322">
        <f t="shared" ref="Y4:AH4" si="5">MONTH(Y2)</f>
        <v>6</v>
      </c>
      <c r="Z4" s="322">
        <f t="shared" si="5"/>
        <v>12</v>
      </c>
      <c r="AA4" s="322">
        <f t="shared" si="5"/>
        <v>6</v>
      </c>
      <c r="AB4" s="322">
        <f t="shared" si="5"/>
        <v>12</v>
      </c>
      <c r="AC4" s="322">
        <f t="shared" si="5"/>
        <v>6</v>
      </c>
      <c r="AD4" s="322">
        <f t="shared" si="5"/>
        <v>12</v>
      </c>
      <c r="AE4" s="322">
        <f t="shared" si="5"/>
        <v>6</v>
      </c>
      <c r="AF4" s="322">
        <f t="shared" si="5"/>
        <v>12</v>
      </c>
      <c r="AG4" s="322">
        <f t="shared" si="5"/>
        <v>6</v>
      </c>
      <c r="AH4" s="322">
        <f t="shared" si="5"/>
        <v>12</v>
      </c>
    </row>
    <row r="5" spans="1:34" x14ac:dyDescent="0.2">
      <c r="A5" s="5"/>
      <c r="B5" s="316"/>
      <c r="C5" s="316"/>
      <c r="D5" s="316"/>
      <c r="E5" s="316"/>
      <c r="F5" s="316"/>
      <c r="G5" s="316"/>
      <c r="H5" s="316"/>
      <c r="I5" s="316"/>
      <c r="J5" s="351">
        <f>'A&amp;R'!G6</f>
        <v>44742</v>
      </c>
      <c r="K5" s="316" t="s">
        <v>11</v>
      </c>
      <c r="L5" s="319" t="s">
        <v>12</v>
      </c>
      <c r="M5" s="319"/>
      <c r="N5" s="323">
        <v>0</v>
      </c>
      <c r="O5" s="323">
        <f t="shared" ref="O5:AH5" si="6">INT((O$8-1)/12)+1</f>
        <v>1</v>
      </c>
      <c r="P5" s="323">
        <f t="shared" si="6"/>
        <v>1</v>
      </c>
      <c r="Q5" s="323">
        <f t="shared" si="6"/>
        <v>2</v>
      </c>
      <c r="R5" s="323">
        <f t="shared" si="6"/>
        <v>2</v>
      </c>
      <c r="S5" s="323">
        <f t="shared" si="6"/>
        <v>3</v>
      </c>
      <c r="T5" s="323">
        <f t="shared" si="6"/>
        <v>3</v>
      </c>
      <c r="U5" s="323">
        <f t="shared" si="6"/>
        <v>4</v>
      </c>
      <c r="V5" s="323">
        <f t="shared" si="6"/>
        <v>4</v>
      </c>
      <c r="W5" s="323">
        <f t="shared" si="6"/>
        <v>5</v>
      </c>
      <c r="X5" s="323">
        <f t="shared" si="6"/>
        <v>5</v>
      </c>
      <c r="Y5" s="323">
        <f t="shared" si="6"/>
        <v>6</v>
      </c>
      <c r="Z5" s="323">
        <f t="shared" si="6"/>
        <v>6</v>
      </c>
      <c r="AA5" s="323">
        <f t="shared" si="6"/>
        <v>7</v>
      </c>
      <c r="AB5" s="323">
        <f t="shared" si="6"/>
        <v>7</v>
      </c>
      <c r="AC5" s="323">
        <f t="shared" si="6"/>
        <v>8</v>
      </c>
      <c r="AD5" s="323">
        <f t="shared" si="6"/>
        <v>8</v>
      </c>
      <c r="AE5" s="323">
        <f t="shared" si="6"/>
        <v>9</v>
      </c>
      <c r="AF5" s="323">
        <f t="shared" si="6"/>
        <v>9</v>
      </c>
      <c r="AG5" s="323">
        <f t="shared" si="6"/>
        <v>10</v>
      </c>
      <c r="AH5" s="323">
        <f t="shared" si="6"/>
        <v>10</v>
      </c>
    </row>
    <row r="6" spans="1:34" x14ac:dyDescent="0.2">
      <c r="A6" s="5"/>
      <c r="B6" s="316"/>
      <c r="C6" s="316"/>
      <c r="D6" s="316"/>
      <c r="E6" s="316"/>
      <c r="F6" s="316"/>
      <c r="G6" s="316"/>
      <c r="H6" s="316"/>
      <c r="I6" s="316"/>
      <c r="J6" s="316"/>
      <c r="K6" s="316"/>
      <c r="L6" s="316"/>
      <c r="M6" s="316"/>
      <c r="N6" s="324">
        <v>0</v>
      </c>
      <c r="O6" s="324">
        <f t="shared" ref="O6:AH6" si="7">INT((O$8-1)/6)+1</f>
        <v>1</v>
      </c>
      <c r="P6" s="324">
        <f t="shared" si="7"/>
        <v>2</v>
      </c>
      <c r="Q6" s="324">
        <f t="shared" si="7"/>
        <v>3</v>
      </c>
      <c r="R6" s="324">
        <f t="shared" si="7"/>
        <v>4</v>
      </c>
      <c r="S6" s="324">
        <f t="shared" si="7"/>
        <v>5</v>
      </c>
      <c r="T6" s="324">
        <f t="shared" si="7"/>
        <v>6</v>
      </c>
      <c r="U6" s="324">
        <f t="shared" si="7"/>
        <v>7</v>
      </c>
      <c r="V6" s="324">
        <f t="shared" si="7"/>
        <v>8</v>
      </c>
      <c r="W6" s="324">
        <f t="shared" si="7"/>
        <v>9</v>
      </c>
      <c r="X6" s="324">
        <f t="shared" si="7"/>
        <v>10</v>
      </c>
      <c r="Y6" s="324">
        <f t="shared" si="7"/>
        <v>11</v>
      </c>
      <c r="Z6" s="324">
        <f t="shared" si="7"/>
        <v>12</v>
      </c>
      <c r="AA6" s="324">
        <f t="shared" si="7"/>
        <v>13</v>
      </c>
      <c r="AB6" s="324">
        <f t="shared" si="7"/>
        <v>14</v>
      </c>
      <c r="AC6" s="324">
        <f t="shared" si="7"/>
        <v>15</v>
      </c>
      <c r="AD6" s="324">
        <f t="shared" si="7"/>
        <v>16</v>
      </c>
      <c r="AE6" s="324">
        <f t="shared" si="7"/>
        <v>17</v>
      </c>
      <c r="AF6" s="324">
        <f t="shared" si="7"/>
        <v>18</v>
      </c>
      <c r="AG6" s="324">
        <f t="shared" si="7"/>
        <v>19</v>
      </c>
      <c r="AH6" s="324">
        <f t="shared" si="7"/>
        <v>20</v>
      </c>
    </row>
    <row r="7" spans="1:34" x14ac:dyDescent="0.2">
      <c r="A7" s="5"/>
      <c r="B7" s="316"/>
      <c r="C7" s="316"/>
      <c r="D7" s="316"/>
      <c r="E7" s="316"/>
      <c r="F7" s="316"/>
      <c r="G7" s="316"/>
      <c r="H7" s="316"/>
      <c r="I7" s="316"/>
      <c r="J7" s="316"/>
      <c r="K7" s="316"/>
      <c r="L7" s="316"/>
      <c r="M7" s="316"/>
      <c r="N7" s="325">
        <v>0</v>
      </c>
      <c r="O7" s="325">
        <f t="shared" ref="O7:AH7" si="8">INT((O$8-1)/3)+1</f>
        <v>2</v>
      </c>
      <c r="P7" s="325">
        <f t="shared" si="8"/>
        <v>4</v>
      </c>
      <c r="Q7" s="325">
        <f t="shared" si="8"/>
        <v>6</v>
      </c>
      <c r="R7" s="325">
        <f t="shared" si="8"/>
        <v>8</v>
      </c>
      <c r="S7" s="325">
        <f t="shared" si="8"/>
        <v>10</v>
      </c>
      <c r="T7" s="325">
        <f t="shared" si="8"/>
        <v>12</v>
      </c>
      <c r="U7" s="325">
        <f t="shared" si="8"/>
        <v>14</v>
      </c>
      <c r="V7" s="325">
        <f t="shared" si="8"/>
        <v>16</v>
      </c>
      <c r="W7" s="325">
        <f t="shared" si="8"/>
        <v>18</v>
      </c>
      <c r="X7" s="325">
        <f t="shared" si="8"/>
        <v>20</v>
      </c>
      <c r="Y7" s="325">
        <f t="shared" si="8"/>
        <v>22</v>
      </c>
      <c r="Z7" s="325">
        <f t="shared" si="8"/>
        <v>24</v>
      </c>
      <c r="AA7" s="325">
        <f t="shared" si="8"/>
        <v>26</v>
      </c>
      <c r="AB7" s="325">
        <f t="shared" si="8"/>
        <v>28</v>
      </c>
      <c r="AC7" s="325">
        <f t="shared" si="8"/>
        <v>30</v>
      </c>
      <c r="AD7" s="325">
        <f t="shared" si="8"/>
        <v>32</v>
      </c>
      <c r="AE7" s="325">
        <f t="shared" si="8"/>
        <v>34</v>
      </c>
      <c r="AF7" s="325">
        <f t="shared" si="8"/>
        <v>36</v>
      </c>
      <c r="AG7" s="325">
        <f t="shared" si="8"/>
        <v>38</v>
      </c>
      <c r="AH7" s="325">
        <f t="shared" si="8"/>
        <v>40</v>
      </c>
    </row>
    <row r="8" spans="1:34" x14ac:dyDescent="0.2">
      <c r="A8" s="6"/>
      <c r="B8" s="317"/>
      <c r="C8" s="317"/>
      <c r="D8" s="317"/>
      <c r="E8" s="317"/>
      <c r="F8" s="317"/>
      <c r="G8" s="317"/>
      <c r="H8" s="317"/>
      <c r="I8" s="317"/>
      <c r="J8" s="317"/>
      <c r="K8" s="317"/>
      <c r="L8" s="317"/>
      <c r="M8" s="317"/>
      <c r="N8" s="326">
        <v>0</v>
      </c>
      <c r="O8" s="326">
        <f t="shared" ref="O8:X8" si="9">N8+6</f>
        <v>6</v>
      </c>
      <c r="P8" s="326">
        <f t="shared" si="9"/>
        <v>12</v>
      </c>
      <c r="Q8" s="326">
        <f t="shared" si="9"/>
        <v>18</v>
      </c>
      <c r="R8" s="326">
        <f t="shared" si="9"/>
        <v>24</v>
      </c>
      <c r="S8" s="326">
        <f t="shared" si="9"/>
        <v>30</v>
      </c>
      <c r="T8" s="326">
        <f t="shared" si="9"/>
        <v>36</v>
      </c>
      <c r="U8" s="326">
        <f t="shared" si="9"/>
        <v>42</v>
      </c>
      <c r="V8" s="326">
        <f t="shared" si="9"/>
        <v>48</v>
      </c>
      <c r="W8" s="326">
        <f t="shared" si="9"/>
        <v>54</v>
      </c>
      <c r="X8" s="326">
        <f t="shared" si="9"/>
        <v>60</v>
      </c>
      <c r="Y8" s="326">
        <f t="shared" ref="Y8:AH8" si="10">X8+6</f>
        <v>66</v>
      </c>
      <c r="Z8" s="326">
        <f t="shared" si="10"/>
        <v>72</v>
      </c>
      <c r="AA8" s="326">
        <f t="shared" si="10"/>
        <v>78</v>
      </c>
      <c r="AB8" s="326">
        <f t="shared" si="10"/>
        <v>84</v>
      </c>
      <c r="AC8" s="326">
        <f t="shared" si="10"/>
        <v>90</v>
      </c>
      <c r="AD8" s="326">
        <f t="shared" si="10"/>
        <v>96</v>
      </c>
      <c r="AE8" s="326">
        <f t="shared" si="10"/>
        <v>102</v>
      </c>
      <c r="AF8" s="326">
        <f t="shared" si="10"/>
        <v>108</v>
      </c>
      <c r="AG8" s="326">
        <f t="shared" si="10"/>
        <v>114</v>
      </c>
      <c r="AH8" s="326">
        <f t="shared" si="10"/>
        <v>120</v>
      </c>
    </row>
    <row r="9" spans="1:34" x14ac:dyDescent="0.2">
      <c r="A9" s="101"/>
      <c r="B9" s="318"/>
      <c r="C9" s="318"/>
      <c r="D9" s="318"/>
      <c r="E9" s="318"/>
      <c r="F9" s="318"/>
      <c r="G9" s="318"/>
      <c r="H9" s="318"/>
      <c r="I9" s="318"/>
      <c r="J9" s="318"/>
      <c r="K9" s="318"/>
      <c r="L9" s="318"/>
      <c r="M9" s="318"/>
      <c r="N9" s="327" t="str">
        <f>IFERROR(VLOOKUP(N2,기간!$A:$B,2,FALSE),"")</f>
        <v>매입일</v>
      </c>
      <c r="O9" s="327">
        <f>IFERROR(VLOOKUP(O2,기간!$A:$B,2,FALSE),"")</f>
        <v>1</v>
      </c>
      <c r="P9" s="327">
        <f>IFERROR(VLOOKUP(P2,기간!$A:$B,2,FALSE),"")</f>
        <v>2</v>
      </c>
      <c r="Q9" s="327">
        <f>IFERROR(VLOOKUP(Q2,기간!$A:$B,2,FALSE),"")</f>
        <v>3</v>
      </c>
      <c r="R9" s="327">
        <f>IFERROR(VLOOKUP(R2,기간!$A:$B,2,FALSE),"")</f>
        <v>4</v>
      </c>
      <c r="S9" s="327">
        <f>IFERROR(VLOOKUP(S2,기간!$A:$B,2,FALSE),"")</f>
        <v>5</v>
      </c>
      <c r="T9" s="327">
        <f>IFERROR(VLOOKUP(T2,기간!$A:$B,2,FALSE),"")</f>
        <v>6</v>
      </c>
      <c r="U9" s="327">
        <f>IFERROR(VLOOKUP(U2,기간!$A:$B,2,FALSE),"")</f>
        <v>7</v>
      </c>
      <c r="V9" s="327">
        <f>IFERROR(VLOOKUP(V2,기간!$A:$B,2,FALSE),"")</f>
        <v>8</v>
      </c>
      <c r="W9" s="327">
        <f>IFERROR(VLOOKUP(W2,기간!$A:$B,2,FALSE),"")</f>
        <v>9</v>
      </c>
      <c r="X9" s="327">
        <f>IFERROR(VLOOKUP(X2,기간!$A:$B,2,FALSE),"")</f>
        <v>10</v>
      </c>
      <c r="Y9" s="327">
        <f>IFERROR(VLOOKUP(Y2,기간!$A:$B,2,FALSE),"")</f>
        <v>11</v>
      </c>
      <c r="Z9" s="327">
        <f>IFERROR(VLOOKUP(Z2,기간!$A:$B,2,FALSE),"")</f>
        <v>12</v>
      </c>
      <c r="AA9" s="327">
        <f>IFERROR(VLOOKUP(AA2,기간!$A:$B,2,FALSE),"")</f>
        <v>13</v>
      </c>
      <c r="AB9" s="327">
        <f>IFERROR(VLOOKUP(AB2,기간!$A:$B,2,FALSE),"")</f>
        <v>14</v>
      </c>
      <c r="AC9" s="327">
        <f>IFERROR(VLOOKUP(AC2,기간!$A:$B,2,FALSE),"")</f>
        <v>15</v>
      </c>
      <c r="AD9" s="327">
        <f>IFERROR(VLOOKUP(AD2,기간!$A:$B,2,FALSE),"")</f>
        <v>16</v>
      </c>
      <c r="AE9" s="327">
        <f>IFERROR(VLOOKUP(AE2,기간!$A:$B,2,FALSE),"")</f>
        <v>17</v>
      </c>
      <c r="AF9" s="327">
        <f>IFERROR(VLOOKUP(AF2,기간!$A:$B,2,FALSE),"")</f>
        <v>18</v>
      </c>
      <c r="AG9" s="327">
        <f>IFERROR(VLOOKUP(AG2,기간!$A:$B,2,FALSE),"")</f>
        <v>19</v>
      </c>
      <c r="AH9" s="327">
        <f>IFERROR(VLOOKUP(AH2,기간!$A:$B,2,FALSE),"")</f>
        <v>20</v>
      </c>
    </row>
    <row r="10" spans="1:34" x14ac:dyDescent="0.2">
      <c r="A10" s="11">
        <f>ROW()</f>
        <v>10</v>
      </c>
      <c r="B10" s="11"/>
      <c r="C10" s="11"/>
      <c r="D10" s="11"/>
      <c r="E10" s="11"/>
      <c r="F10" s="9"/>
      <c r="G10" s="9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</row>
    <row r="11" spans="1:34" x14ac:dyDescent="0.2">
      <c r="A11" s="11">
        <f>ROW()</f>
        <v>11</v>
      </c>
      <c r="B11" s="11"/>
    </row>
    <row r="12" spans="1:34" x14ac:dyDescent="0.2">
      <c r="A12" s="11">
        <f>ROW()</f>
        <v>12</v>
      </c>
      <c r="C12" s="99" t="str">
        <f>'BS(M)'!C13</f>
        <v>현금및현금성자산</v>
      </c>
      <c r="D12" s="72"/>
      <c r="E12" s="107" t="s">
        <v>335</v>
      </c>
      <c r="F12" s="62">
        <f>ROW($A$2)</f>
        <v>2</v>
      </c>
      <c r="G12" s="62" t="str">
        <f>E12&amp;F12&amp;":"&amp;F12</f>
        <v>'BS(M)'!2:2</v>
      </c>
      <c r="H12" s="107" t="str">
        <f>E12</f>
        <v>'BS(M)'!</v>
      </c>
      <c r="I12" s="62">
        <f>'BS(M)'!A13</f>
        <v>13</v>
      </c>
      <c r="J12" s="62" t="str">
        <f>H12&amp;I12&amp;":"&amp;I12</f>
        <v>'BS(M)'!13:13</v>
      </c>
      <c r="K12" s="72"/>
      <c r="L12" s="72"/>
      <c r="M12" s="97"/>
      <c r="N12" s="799">
        <f ca="1">SUMIF(INDIRECT($G12),N$2,INDIRECT($J12))</f>
        <v>300000</v>
      </c>
      <c r="O12" s="799">
        <f t="shared" ref="O12:AH16" ca="1" si="11">SUMIF(INDIRECT($G12),O$2,INDIRECT($J12))</f>
        <v>628528.15964310756</v>
      </c>
      <c r="P12" s="799">
        <f t="shared" ca="1" si="11"/>
        <v>299999.99999999953</v>
      </c>
      <c r="Q12" s="799">
        <f t="shared" ca="1" si="11"/>
        <v>655723.05496386811</v>
      </c>
      <c r="R12" s="799">
        <f t="shared" ca="1" si="11"/>
        <v>299999.99999999907</v>
      </c>
      <c r="S12" s="799">
        <f t="shared" ca="1" si="11"/>
        <v>634355.52325239568</v>
      </c>
      <c r="T12" s="799">
        <f t="shared" ca="1" si="11"/>
        <v>385942.29918969935</v>
      </c>
      <c r="U12" s="799">
        <f t="shared" ca="1" si="11"/>
        <v>-2.9802322387695313E-8</v>
      </c>
      <c r="V12" s="799">
        <f t="shared" ca="1" si="11"/>
        <v>0</v>
      </c>
      <c r="W12" s="799">
        <f t="shared" ca="1" si="11"/>
        <v>0</v>
      </c>
      <c r="X12" s="799">
        <f t="shared" ca="1" si="11"/>
        <v>0</v>
      </c>
      <c r="Y12" s="799">
        <f t="shared" ca="1" si="11"/>
        <v>0</v>
      </c>
      <c r="Z12" s="799">
        <f t="shared" ca="1" si="11"/>
        <v>0</v>
      </c>
      <c r="AA12" s="799">
        <f t="shared" ca="1" si="11"/>
        <v>0</v>
      </c>
      <c r="AB12" s="799">
        <f t="shared" ca="1" si="11"/>
        <v>0</v>
      </c>
      <c r="AC12" s="799">
        <f t="shared" ca="1" si="11"/>
        <v>0</v>
      </c>
      <c r="AD12" s="799">
        <f t="shared" ca="1" si="11"/>
        <v>0</v>
      </c>
      <c r="AE12" s="799">
        <f t="shared" ca="1" si="11"/>
        <v>0</v>
      </c>
      <c r="AF12" s="799">
        <f t="shared" ca="1" si="11"/>
        <v>0</v>
      </c>
      <c r="AG12" s="799">
        <f t="shared" ca="1" si="11"/>
        <v>0</v>
      </c>
      <c r="AH12" s="799">
        <f t="shared" ca="1" si="11"/>
        <v>0</v>
      </c>
    </row>
    <row r="13" spans="1:34" x14ac:dyDescent="0.2">
      <c r="A13" s="11">
        <f>ROW()</f>
        <v>13</v>
      </c>
      <c r="C13" s="98" t="str">
        <f>'BS(M)'!C14</f>
        <v>보험료</v>
      </c>
      <c r="D13" s="48"/>
      <c r="E13" s="108" t="s">
        <v>335</v>
      </c>
      <c r="F13" s="50">
        <f t="shared" ref="F13:F41" si="12">ROW($A$2)</f>
        <v>2</v>
      </c>
      <c r="G13" s="50" t="str">
        <f>E13&amp;F13&amp;":"&amp;F13</f>
        <v>'BS(M)'!2:2</v>
      </c>
      <c r="H13" s="108" t="str">
        <f>E13</f>
        <v>'BS(M)'!</v>
      </c>
      <c r="I13" s="50">
        <f>'BS(M)'!A14</f>
        <v>14</v>
      </c>
      <c r="J13" s="50" t="str">
        <f>H13&amp;I13&amp;":"&amp;I13</f>
        <v>'BS(M)'!14:14</v>
      </c>
      <c r="K13" s="48"/>
      <c r="L13" s="48"/>
      <c r="M13" s="89"/>
      <c r="N13" s="800">
        <f t="shared" ref="N13:AC16" ca="1" si="13">SUMIF(INDIRECT($G13),N$2,INDIRECT($J13))</f>
        <v>0</v>
      </c>
      <c r="O13" s="800">
        <f t="shared" ca="1" si="13"/>
        <v>17431.523352911419</v>
      </c>
      <c r="P13" s="800">
        <f t="shared" ca="1" si="13"/>
        <v>-6.3664629124104977E-12</v>
      </c>
      <c r="Q13" s="800">
        <f t="shared" ca="1" si="13"/>
        <v>17780.153819969644</v>
      </c>
      <c r="R13" s="800">
        <f t="shared" ca="1" si="13"/>
        <v>-1.0004441719502211E-11</v>
      </c>
      <c r="S13" s="800">
        <f t="shared" ca="1" si="13"/>
        <v>18135.756896369043</v>
      </c>
      <c r="T13" s="800">
        <f t="shared" ca="1" si="13"/>
        <v>-9.0949470177292824E-13</v>
      </c>
      <c r="U13" s="800">
        <f t="shared" ca="1" si="13"/>
        <v>9.0949470177292824E-13</v>
      </c>
      <c r="V13" s="800">
        <f t="shared" ca="1" si="13"/>
        <v>9.0949470177292824E-13</v>
      </c>
      <c r="W13" s="800">
        <f t="shared" ca="1" si="13"/>
        <v>9.0949470177292824E-13</v>
      </c>
      <c r="X13" s="800">
        <f t="shared" ca="1" si="13"/>
        <v>9.0949470177292824E-13</v>
      </c>
      <c r="Y13" s="800">
        <f t="shared" ca="1" si="13"/>
        <v>9.0949470177292824E-13</v>
      </c>
      <c r="Z13" s="800">
        <f t="shared" ca="1" si="13"/>
        <v>9.0949470177292824E-13</v>
      </c>
      <c r="AA13" s="800">
        <f t="shared" ca="1" si="13"/>
        <v>9.0949470177292824E-13</v>
      </c>
      <c r="AB13" s="800">
        <f t="shared" ca="1" si="13"/>
        <v>9.0949470177292824E-13</v>
      </c>
      <c r="AC13" s="800">
        <f t="shared" ca="1" si="13"/>
        <v>9.0949470177292824E-13</v>
      </c>
      <c r="AD13" s="800">
        <f t="shared" ca="1" si="11"/>
        <v>9.0949470177292824E-13</v>
      </c>
      <c r="AE13" s="800">
        <f t="shared" ca="1" si="11"/>
        <v>9.0949470177292824E-13</v>
      </c>
      <c r="AF13" s="800">
        <f t="shared" ca="1" si="11"/>
        <v>9.0949470177292824E-13</v>
      </c>
      <c r="AG13" s="800">
        <f t="shared" ca="1" si="11"/>
        <v>9.0949470177292824E-13</v>
      </c>
      <c r="AH13" s="800">
        <f t="shared" ca="1" si="11"/>
        <v>9.0949470177292824E-13</v>
      </c>
    </row>
    <row r="14" spans="1:34" x14ac:dyDescent="0.2">
      <c r="A14" s="11">
        <f>ROW()</f>
        <v>14</v>
      </c>
      <c r="C14" s="98" t="str">
        <f>'BS(M)'!C15</f>
        <v>중개수수료</v>
      </c>
      <c r="D14" s="48"/>
      <c r="E14" s="108" t="s">
        <v>335</v>
      </c>
      <c r="F14" s="50">
        <f t="shared" si="12"/>
        <v>2</v>
      </c>
      <c r="G14" s="50" t="str">
        <f>E14&amp;F14&amp;":"&amp;F14</f>
        <v>'BS(M)'!2:2</v>
      </c>
      <c r="H14" s="108" t="str">
        <f>E14</f>
        <v>'BS(M)'!</v>
      </c>
      <c r="I14" s="50">
        <f>'BS(M)'!A15</f>
        <v>15</v>
      </c>
      <c r="J14" s="50" t="str">
        <f>H14&amp;I14&amp;":"&amp;I14</f>
        <v>'BS(M)'!15:15</v>
      </c>
      <c r="K14" s="48"/>
      <c r="L14" s="48"/>
      <c r="M14" s="89"/>
      <c r="N14" s="800">
        <f t="shared" ca="1" si="13"/>
        <v>0</v>
      </c>
      <c r="O14" s="800">
        <f t="shared" ca="1" si="13"/>
        <v>0</v>
      </c>
      <c r="P14" s="800">
        <f t="shared" ca="1" si="13"/>
        <v>0</v>
      </c>
      <c r="Q14" s="800">
        <f t="shared" ca="1" si="13"/>
        <v>0</v>
      </c>
      <c r="R14" s="800">
        <f t="shared" ca="1" si="13"/>
        <v>0</v>
      </c>
      <c r="S14" s="800">
        <f t="shared" ca="1" si="13"/>
        <v>315709.38000000012</v>
      </c>
      <c r="T14" s="800">
        <f t="shared" ca="1" si="13"/>
        <v>180405.3600000001</v>
      </c>
      <c r="U14" s="800">
        <f t="shared" ca="1" si="13"/>
        <v>0</v>
      </c>
      <c r="V14" s="800">
        <f t="shared" ca="1" si="13"/>
        <v>0</v>
      </c>
      <c r="W14" s="800">
        <f t="shared" ca="1" si="13"/>
        <v>0</v>
      </c>
      <c r="X14" s="800">
        <f t="shared" ca="1" si="13"/>
        <v>0</v>
      </c>
      <c r="Y14" s="800">
        <f t="shared" ca="1" si="11"/>
        <v>0</v>
      </c>
      <c r="Z14" s="800">
        <f t="shared" ca="1" si="11"/>
        <v>0</v>
      </c>
      <c r="AA14" s="800">
        <f t="shared" ca="1" si="11"/>
        <v>0</v>
      </c>
      <c r="AB14" s="800">
        <f t="shared" ca="1" si="11"/>
        <v>0</v>
      </c>
      <c r="AC14" s="800">
        <f t="shared" ca="1" si="11"/>
        <v>0</v>
      </c>
      <c r="AD14" s="800">
        <f t="shared" ca="1" si="11"/>
        <v>0</v>
      </c>
      <c r="AE14" s="800">
        <f t="shared" ca="1" si="11"/>
        <v>0</v>
      </c>
      <c r="AF14" s="800">
        <f t="shared" ca="1" si="11"/>
        <v>0</v>
      </c>
      <c r="AG14" s="800">
        <f t="shared" ca="1" si="11"/>
        <v>0</v>
      </c>
      <c r="AH14" s="800">
        <f t="shared" ca="1" si="11"/>
        <v>0</v>
      </c>
    </row>
    <row r="15" spans="1:34" x14ac:dyDescent="0.2">
      <c r="A15" s="11">
        <f>ROW()</f>
        <v>15</v>
      </c>
      <c r="C15" s="98" t="str">
        <f>'BS(M)'!C16</f>
        <v>유형자산</v>
      </c>
      <c r="D15" s="48"/>
      <c r="E15" s="108" t="s">
        <v>335</v>
      </c>
      <c r="F15" s="50">
        <f t="shared" si="12"/>
        <v>2</v>
      </c>
      <c r="G15" s="50" t="str">
        <f>E15&amp;F15&amp;":"&amp;F15</f>
        <v>'BS(M)'!2:2</v>
      </c>
      <c r="H15" s="108" t="str">
        <f>E15</f>
        <v>'BS(M)'!</v>
      </c>
      <c r="I15" s="50">
        <f>'BS(M)'!A16</f>
        <v>16</v>
      </c>
      <c r="J15" s="50" t="str">
        <f>H15&amp;I15&amp;":"&amp;I15</f>
        <v>'BS(M)'!16:16</v>
      </c>
      <c r="K15" s="48"/>
      <c r="L15" s="48"/>
      <c r="M15" s="89"/>
      <c r="N15" s="800">
        <f t="shared" ca="1" si="13"/>
        <v>136890024.61022809</v>
      </c>
      <c r="O15" s="800">
        <f t="shared" ca="1" si="13"/>
        <v>136890024.61022809</v>
      </c>
      <c r="P15" s="800">
        <f t="shared" ca="1" si="13"/>
        <v>136890024.61022809</v>
      </c>
      <c r="Q15" s="800">
        <f t="shared" ca="1" si="13"/>
        <v>136890024.61022809</v>
      </c>
      <c r="R15" s="800">
        <f t="shared" ca="1" si="13"/>
        <v>136890024.61022809</v>
      </c>
      <c r="S15" s="800">
        <f t="shared" ca="1" si="13"/>
        <v>136890024.61022809</v>
      </c>
      <c r="T15" s="800">
        <f t="shared" ca="1" si="13"/>
        <v>136890024.61022809</v>
      </c>
      <c r="U15" s="800">
        <f t="shared" ca="1" si="13"/>
        <v>0</v>
      </c>
      <c r="V15" s="800">
        <f t="shared" ca="1" si="13"/>
        <v>0</v>
      </c>
      <c r="W15" s="800">
        <f t="shared" ca="1" si="13"/>
        <v>0</v>
      </c>
      <c r="X15" s="800">
        <f t="shared" ca="1" si="13"/>
        <v>0</v>
      </c>
      <c r="Y15" s="800">
        <f t="shared" ca="1" si="11"/>
        <v>0</v>
      </c>
      <c r="Z15" s="800">
        <f t="shared" ca="1" si="11"/>
        <v>0</v>
      </c>
      <c r="AA15" s="800">
        <f t="shared" ca="1" si="11"/>
        <v>0</v>
      </c>
      <c r="AB15" s="800">
        <f t="shared" ca="1" si="11"/>
        <v>0</v>
      </c>
      <c r="AC15" s="800">
        <f t="shared" ca="1" si="11"/>
        <v>0</v>
      </c>
      <c r="AD15" s="800">
        <f t="shared" ca="1" si="11"/>
        <v>0</v>
      </c>
      <c r="AE15" s="800">
        <f t="shared" ca="1" si="11"/>
        <v>0</v>
      </c>
      <c r="AF15" s="800">
        <f t="shared" ca="1" si="11"/>
        <v>0</v>
      </c>
      <c r="AG15" s="800">
        <f t="shared" ca="1" si="11"/>
        <v>0</v>
      </c>
      <c r="AH15" s="800">
        <f t="shared" ca="1" si="11"/>
        <v>0</v>
      </c>
    </row>
    <row r="16" spans="1:34" x14ac:dyDescent="0.2">
      <c r="A16" s="11">
        <f>ROW()</f>
        <v>16</v>
      </c>
      <c r="C16" s="98" t="str">
        <f>'BS(M)'!C17</f>
        <v>감가상각누계액</v>
      </c>
      <c r="D16" s="75"/>
      <c r="E16" s="108" t="s">
        <v>335</v>
      </c>
      <c r="F16" s="50">
        <f t="shared" si="12"/>
        <v>2</v>
      </c>
      <c r="G16" s="50" t="str">
        <f>E16&amp;F16&amp;":"&amp;F16</f>
        <v>'BS(M)'!2:2</v>
      </c>
      <c r="H16" s="108" t="str">
        <f>E16</f>
        <v>'BS(M)'!</v>
      </c>
      <c r="I16" s="50">
        <f>'BS(M)'!A17</f>
        <v>17</v>
      </c>
      <c r="J16" s="50" t="str">
        <f>H16&amp;I16&amp;":"&amp;I16</f>
        <v>'BS(M)'!17:17</v>
      </c>
      <c r="K16" s="48"/>
      <c r="L16" s="48"/>
      <c r="M16" s="89"/>
      <c r="N16" s="800">
        <f t="shared" ca="1" si="13"/>
        <v>0</v>
      </c>
      <c r="O16" s="800">
        <f t="shared" ca="1" si="13"/>
        <v>-1368900.2461022809</v>
      </c>
      <c r="P16" s="800">
        <f t="shared" ca="1" si="13"/>
        <v>-2737800.4922045618</v>
      </c>
      <c r="Q16" s="800">
        <f t="shared" ca="1" si="13"/>
        <v>-4106700.7383068418</v>
      </c>
      <c r="R16" s="800">
        <f t="shared" ca="1" si="13"/>
        <v>-5475600.9844091246</v>
      </c>
      <c r="S16" s="800">
        <f t="shared" ca="1" si="13"/>
        <v>-6844501.2305114074</v>
      </c>
      <c r="T16" s="800">
        <f t="shared" ca="1" si="13"/>
        <v>-8213401.4766136901</v>
      </c>
      <c r="U16" s="800">
        <f t="shared" ca="1" si="13"/>
        <v>0</v>
      </c>
      <c r="V16" s="800">
        <f t="shared" ca="1" si="13"/>
        <v>0</v>
      </c>
      <c r="W16" s="800">
        <f t="shared" ca="1" si="13"/>
        <v>0</v>
      </c>
      <c r="X16" s="800">
        <f t="shared" ca="1" si="13"/>
        <v>0</v>
      </c>
      <c r="Y16" s="800">
        <f t="shared" ca="1" si="11"/>
        <v>0</v>
      </c>
      <c r="Z16" s="800">
        <f t="shared" ca="1" si="11"/>
        <v>0</v>
      </c>
      <c r="AA16" s="800">
        <f t="shared" ca="1" si="11"/>
        <v>0</v>
      </c>
      <c r="AB16" s="800">
        <f t="shared" ca="1" si="11"/>
        <v>0</v>
      </c>
      <c r="AC16" s="800">
        <f t="shared" ca="1" si="11"/>
        <v>0</v>
      </c>
      <c r="AD16" s="800">
        <f t="shared" ca="1" si="11"/>
        <v>0</v>
      </c>
      <c r="AE16" s="800">
        <f t="shared" ca="1" si="11"/>
        <v>0</v>
      </c>
      <c r="AF16" s="800">
        <f t="shared" ca="1" si="11"/>
        <v>0</v>
      </c>
      <c r="AG16" s="800">
        <f t="shared" ca="1" si="11"/>
        <v>0</v>
      </c>
      <c r="AH16" s="800">
        <f t="shared" ca="1" si="11"/>
        <v>0</v>
      </c>
    </row>
    <row r="17" spans="1:34" x14ac:dyDescent="0.2">
      <c r="A17" s="11">
        <f>ROW()</f>
        <v>17</v>
      </c>
      <c r="C17" s="399" t="s">
        <v>302</v>
      </c>
      <c r="D17" s="400"/>
      <c r="E17" s="400"/>
      <c r="F17" s="400"/>
      <c r="G17" s="400"/>
      <c r="H17" s="400"/>
      <c r="I17" s="400"/>
      <c r="J17" s="400"/>
      <c r="K17" s="401"/>
      <c r="L17" s="400"/>
      <c r="M17" s="402"/>
      <c r="N17" s="791">
        <f t="shared" ref="N17:X17" ca="1" si="14">SUM(N12:N16)</f>
        <v>137190024.61022809</v>
      </c>
      <c r="O17" s="791">
        <f t="shared" ca="1" si="14"/>
        <v>136167084.04712182</v>
      </c>
      <c r="P17" s="791">
        <f t="shared" ca="1" si="14"/>
        <v>134452224.11802351</v>
      </c>
      <c r="Q17" s="791">
        <f t="shared" ca="1" si="14"/>
        <v>133456827.08070509</v>
      </c>
      <c r="R17" s="791">
        <f t="shared" ca="1" si="14"/>
        <v>131714423.62581897</v>
      </c>
      <c r="S17" s="791">
        <f t="shared" ca="1" si="14"/>
        <v>131013724.03986545</v>
      </c>
      <c r="T17" s="791">
        <f t="shared" ca="1" si="14"/>
        <v>129242970.79280411</v>
      </c>
      <c r="U17" s="791">
        <f t="shared" ca="1" si="14"/>
        <v>-2.980141289299354E-8</v>
      </c>
      <c r="V17" s="791">
        <f t="shared" ca="1" si="14"/>
        <v>9.0949470177292824E-13</v>
      </c>
      <c r="W17" s="791">
        <f t="shared" ca="1" si="14"/>
        <v>9.0949470177292824E-13</v>
      </c>
      <c r="X17" s="791">
        <f t="shared" ca="1" si="14"/>
        <v>9.0949470177292824E-13</v>
      </c>
      <c r="Y17" s="791">
        <f t="shared" ref="Y17:AH17" ca="1" si="15">SUM(Y12:Y16)</f>
        <v>9.0949470177292824E-13</v>
      </c>
      <c r="Z17" s="791">
        <f t="shared" ca="1" si="15"/>
        <v>9.0949470177292824E-13</v>
      </c>
      <c r="AA17" s="791">
        <f t="shared" ca="1" si="15"/>
        <v>9.0949470177292824E-13</v>
      </c>
      <c r="AB17" s="791">
        <f t="shared" ca="1" si="15"/>
        <v>9.0949470177292824E-13</v>
      </c>
      <c r="AC17" s="791">
        <f t="shared" ca="1" si="15"/>
        <v>9.0949470177292824E-13</v>
      </c>
      <c r="AD17" s="791">
        <f t="shared" ca="1" si="15"/>
        <v>9.0949470177292824E-13</v>
      </c>
      <c r="AE17" s="791">
        <f t="shared" ca="1" si="15"/>
        <v>9.0949470177292824E-13</v>
      </c>
      <c r="AF17" s="791">
        <f t="shared" ca="1" si="15"/>
        <v>9.0949470177292824E-13</v>
      </c>
      <c r="AG17" s="791">
        <f t="shared" ca="1" si="15"/>
        <v>9.0949470177292824E-13</v>
      </c>
      <c r="AH17" s="791">
        <f t="shared" ca="1" si="15"/>
        <v>9.0949470177292824E-13</v>
      </c>
    </row>
    <row r="18" spans="1:34" x14ac:dyDescent="0.2">
      <c r="A18" s="11">
        <f>ROW()</f>
        <v>18</v>
      </c>
      <c r="C18" s="98" t="str">
        <f>'BS(M)'!C19</f>
        <v>자본적지출</v>
      </c>
      <c r="D18" s="48"/>
      <c r="E18" s="108" t="s">
        <v>335</v>
      </c>
      <c r="F18" s="50">
        <f t="shared" si="12"/>
        <v>2</v>
      </c>
      <c r="G18" s="50" t="str">
        <f>E18&amp;F18&amp;":"&amp;F18</f>
        <v>'BS(M)'!2:2</v>
      </c>
      <c r="H18" s="108" t="str">
        <f>E18</f>
        <v>'BS(M)'!</v>
      </c>
      <c r="I18" s="50">
        <f>'BS(M)'!A19</f>
        <v>19</v>
      </c>
      <c r="J18" s="50" t="str">
        <f>H18&amp;I18&amp;":"&amp;I18</f>
        <v>'BS(M)'!19:19</v>
      </c>
      <c r="K18" s="48"/>
      <c r="L18" s="48"/>
      <c r="M18" s="89"/>
      <c r="N18" s="799">
        <f ca="1">SUMIF(INDIRECT($G18),N$2,INDIRECT($J18))</f>
        <v>0</v>
      </c>
      <c r="O18" s="799">
        <f t="shared" ref="O18:AD36" ca="1" si="16">SUMIF(INDIRECT($G18),O$2,INDIRECT($J18))</f>
        <v>0</v>
      </c>
      <c r="P18" s="799">
        <f t="shared" ca="1" si="16"/>
        <v>0</v>
      </c>
      <c r="Q18" s="799">
        <f t="shared" ca="1" si="16"/>
        <v>0</v>
      </c>
      <c r="R18" s="799">
        <f t="shared" ca="1" si="16"/>
        <v>0</v>
      </c>
      <c r="S18" s="799">
        <f t="shared" ca="1" si="16"/>
        <v>0</v>
      </c>
      <c r="T18" s="799">
        <f t="shared" ca="1" si="16"/>
        <v>0</v>
      </c>
      <c r="U18" s="799">
        <f t="shared" ca="1" si="16"/>
        <v>0</v>
      </c>
      <c r="V18" s="799">
        <f t="shared" ca="1" si="16"/>
        <v>0</v>
      </c>
      <c r="W18" s="799">
        <f t="shared" ca="1" si="16"/>
        <v>0</v>
      </c>
      <c r="X18" s="799">
        <f t="shared" ca="1" si="16"/>
        <v>0</v>
      </c>
      <c r="Y18" s="799">
        <f t="shared" ca="1" si="16"/>
        <v>0</v>
      </c>
      <c r="Z18" s="799">
        <f t="shared" ca="1" si="16"/>
        <v>0</v>
      </c>
      <c r="AA18" s="799">
        <f t="shared" ca="1" si="16"/>
        <v>0</v>
      </c>
      <c r="AB18" s="799">
        <f t="shared" ca="1" si="16"/>
        <v>0</v>
      </c>
      <c r="AC18" s="799">
        <f t="shared" ca="1" si="16"/>
        <v>0</v>
      </c>
      <c r="AD18" s="799">
        <f t="shared" ca="1" si="16"/>
        <v>0</v>
      </c>
      <c r="AE18" s="799">
        <f t="shared" ref="Y18:AH36" ca="1" si="17">SUMIF(INDIRECT($G18),AE$2,INDIRECT($J18))</f>
        <v>0</v>
      </c>
      <c r="AF18" s="799">
        <f t="shared" ca="1" si="17"/>
        <v>0</v>
      </c>
      <c r="AG18" s="799">
        <f t="shared" ca="1" si="17"/>
        <v>0</v>
      </c>
      <c r="AH18" s="799">
        <f t="shared" ca="1" si="17"/>
        <v>0</v>
      </c>
    </row>
    <row r="19" spans="1:34" x14ac:dyDescent="0.2">
      <c r="A19" s="11">
        <f>ROW()</f>
        <v>19</v>
      </c>
      <c r="C19" s="98" t="str">
        <f>'BS(M)'!C20</f>
        <v>간주임대료부가세</v>
      </c>
      <c r="D19" s="48"/>
      <c r="E19" s="108" t="s">
        <v>335</v>
      </c>
      <c r="F19" s="50">
        <f t="shared" si="12"/>
        <v>2</v>
      </c>
      <c r="G19" s="50" t="str">
        <f>E19&amp;F19&amp;":"&amp;F19</f>
        <v>'BS(M)'!2:2</v>
      </c>
      <c r="H19" s="108" t="str">
        <f>E19</f>
        <v>'BS(M)'!</v>
      </c>
      <c r="I19" s="50">
        <f>'BS(M)'!A20</f>
        <v>20</v>
      </c>
      <c r="J19" s="50" t="str">
        <f>H19&amp;I19&amp;":"&amp;I19</f>
        <v>'BS(M)'!20:20</v>
      </c>
      <c r="K19" s="48"/>
      <c r="L19" s="48"/>
      <c r="M19" s="89"/>
      <c r="N19" s="800">
        <f ca="1">SUMIF(INDIRECT($G19),N$2,INDIRECT($J19))</f>
        <v>0</v>
      </c>
      <c r="O19" s="800">
        <f t="shared" ca="1" si="16"/>
        <v>0</v>
      </c>
      <c r="P19" s="800">
        <f t="shared" ca="1" si="16"/>
        <v>0</v>
      </c>
      <c r="Q19" s="800">
        <f t="shared" ca="1" si="16"/>
        <v>0</v>
      </c>
      <c r="R19" s="800">
        <f t="shared" ca="1" si="16"/>
        <v>0</v>
      </c>
      <c r="S19" s="800">
        <f t="shared" ca="1" si="16"/>
        <v>0</v>
      </c>
      <c r="T19" s="800">
        <f t="shared" ca="1" si="16"/>
        <v>0</v>
      </c>
      <c r="U19" s="800">
        <f t="shared" ca="1" si="16"/>
        <v>0</v>
      </c>
      <c r="V19" s="800">
        <f t="shared" ca="1" si="16"/>
        <v>0</v>
      </c>
      <c r="W19" s="800">
        <f t="shared" ca="1" si="16"/>
        <v>0</v>
      </c>
      <c r="X19" s="800">
        <f t="shared" ca="1" si="16"/>
        <v>0</v>
      </c>
      <c r="Y19" s="800">
        <f t="shared" ca="1" si="17"/>
        <v>0</v>
      </c>
      <c r="Z19" s="800">
        <f t="shared" ca="1" si="17"/>
        <v>0</v>
      </c>
      <c r="AA19" s="800">
        <f t="shared" ca="1" si="17"/>
        <v>0</v>
      </c>
      <c r="AB19" s="800">
        <f t="shared" ca="1" si="17"/>
        <v>0</v>
      </c>
      <c r="AC19" s="800">
        <f t="shared" ca="1" si="17"/>
        <v>0</v>
      </c>
      <c r="AD19" s="800">
        <f t="shared" ca="1" si="17"/>
        <v>0</v>
      </c>
      <c r="AE19" s="800">
        <f t="shared" ca="1" si="17"/>
        <v>0</v>
      </c>
      <c r="AF19" s="800">
        <f t="shared" ca="1" si="17"/>
        <v>0</v>
      </c>
      <c r="AG19" s="800">
        <f t="shared" ca="1" si="17"/>
        <v>0</v>
      </c>
      <c r="AH19" s="800">
        <f t="shared" ca="1" si="17"/>
        <v>0</v>
      </c>
    </row>
    <row r="20" spans="1:34" x14ac:dyDescent="0.2">
      <c r="A20" s="113"/>
      <c r="C20" s="98" t="str">
        <f>'BS(M)'!C21</f>
        <v>유지관리비</v>
      </c>
      <c r="D20" s="121"/>
      <c r="E20" s="108" t="s">
        <v>335</v>
      </c>
      <c r="F20" s="50">
        <f t="shared" si="12"/>
        <v>2</v>
      </c>
      <c r="G20" s="50" t="str">
        <f>E20&amp;F20&amp;":"&amp;F20</f>
        <v>'BS(M)'!2:2</v>
      </c>
      <c r="H20" s="108" t="str">
        <f>E20</f>
        <v>'BS(M)'!</v>
      </c>
      <c r="I20" s="50">
        <f>'BS(M)'!A21</f>
        <v>21</v>
      </c>
      <c r="J20" s="50" t="str">
        <f>H20&amp;I20&amp;":"&amp;I20</f>
        <v>'BS(M)'!21:21</v>
      </c>
      <c r="K20" s="121"/>
      <c r="L20" s="121"/>
      <c r="M20" s="117"/>
      <c r="N20" s="800">
        <f ca="1">SUMIF(INDIRECT($G20),N$2,INDIRECT($J20))</f>
        <v>0</v>
      </c>
      <c r="O20" s="800">
        <f t="shared" ca="1" si="16"/>
        <v>0</v>
      </c>
      <c r="P20" s="800">
        <f t="shared" ca="1" si="16"/>
        <v>0</v>
      </c>
      <c r="Q20" s="800">
        <f t="shared" ca="1" si="16"/>
        <v>0</v>
      </c>
      <c r="R20" s="800">
        <f t="shared" ca="1" si="16"/>
        <v>0</v>
      </c>
      <c r="S20" s="800">
        <f t="shared" ca="1" si="16"/>
        <v>0</v>
      </c>
      <c r="T20" s="800">
        <f t="shared" ca="1" si="16"/>
        <v>0</v>
      </c>
      <c r="U20" s="800">
        <f t="shared" ca="1" si="16"/>
        <v>0</v>
      </c>
      <c r="V20" s="800">
        <f t="shared" ca="1" si="16"/>
        <v>0</v>
      </c>
      <c r="W20" s="800">
        <f t="shared" ca="1" si="16"/>
        <v>0</v>
      </c>
      <c r="X20" s="800">
        <f t="shared" ca="1" si="16"/>
        <v>0</v>
      </c>
      <c r="Y20" s="800">
        <f t="shared" ca="1" si="17"/>
        <v>0</v>
      </c>
      <c r="Z20" s="800">
        <f t="shared" ca="1" si="17"/>
        <v>0</v>
      </c>
      <c r="AA20" s="800">
        <f t="shared" ca="1" si="17"/>
        <v>0</v>
      </c>
      <c r="AB20" s="800">
        <f t="shared" ca="1" si="17"/>
        <v>0</v>
      </c>
      <c r="AC20" s="800">
        <f t="shared" ca="1" si="17"/>
        <v>0</v>
      </c>
      <c r="AD20" s="800">
        <f t="shared" ca="1" si="17"/>
        <v>0</v>
      </c>
      <c r="AE20" s="800">
        <f t="shared" ca="1" si="17"/>
        <v>0</v>
      </c>
      <c r="AF20" s="800">
        <f t="shared" ca="1" si="17"/>
        <v>0</v>
      </c>
      <c r="AG20" s="800">
        <f t="shared" ca="1" si="17"/>
        <v>0</v>
      </c>
      <c r="AH20" s="800">
        <f t="shared" ca="1" si="17"/>
        <v>0</v>
      </c>
    </row>
    <row r="21" spans="1:34" x14ac:dyDescent="0.2">
      <c r="A21" s="11">
        <f>ROW()</f>
        <v>21</v>
      </c>
      <c r="C21" s="98" t="str">
        <f>'BS(M)'!C22</f>
        <v>자산관리수수료</v>
      </c>
      <c r="D21" s="48"/>
      <c r="E21" s="108" t="s">
        <v>335</v>
      </c>
      <c r="F21" s="50">
        <f t="shared" si="12"/>
        <v>2</v>
      </c>
      <c r="G21" s="50" t="str">
        <f t="shared" ref="G21:G34" si="18">E21&amp;F21&amp;":"&amp;F21</f>
        <v>'BS(M)'!2:2</v>
      </c>
      <c r="H21" s="108" t="str">
        <f t="shared" ref="H21:H34" si="19">E21</f>
        <v>'BS(M)'!</v>
      </c>
      <c r="I21" s="50">
        <f>'BS(M)'!A22</f>
        <v>22</v>
      </c>
      <c r="J21" s="50" t="str">
        <f t="shared" ref="J21:J34" si="20">H21&amp;I21&amp;":"&amp;I21</f>
        <v>'BS(M)'!22:22</v>
      </c>
      <c r="K21" s="48"/>
      <c r="L21" s="48"/>
      <c r="M21" s="89"/>
      <c r="N21" s="800">
        <f t="shared" ref="N21:N36" ca="1" si="21">SUMIF(INDIRECT($G21),N$2,INDIRECT($J21))</f>
        <v>0</v>
      </c>
      <c r="O21" s="800">
        <f t="shared" ca="1" si="16"/>
        <v>0</v>
      </c>
      <c r="P21" s="800">
        <f t="shared" ca="1" si="16"/>
        <v>0</v>
      </c>
      <c r="Q21" s="800">
        <f t="shared" ca="1" si="16"/>
        <v>0</v>
      </c>
      <c r="R21" s="800">
        <f t="shared" ca="1" si="16"/>
        <v>0</v>
      </c>
      <c r="S21" s="800">
        <f t="shared" ca="1" si="16"/>
        <v>0</v>
      </c>
      <c r="T21" s="800">
        <f t="shared" ca="1" si="16"/>
        <v>0</v>
      </c>
      <c r="U21" s="800">
        <f t="shared" ca="1" si="16"/>
        <v>0</v>
      </c>
      <c r="V21" s="800">
        <f t="shared" ca="1" si="16"/>
        <v>0</v>
      </c>
      <c r="W21" s="800">
        <f t="shared" ca="1" si="16"/>
        <v>0</v>
      </c>
      <c r="X21" s="800">
        <f t="shared" ca="1" si="16"/>
        <v>0</v>
      </c>
      <c r="Y21" s="800">
        <f t="shared" ca="1" si="17"/>
        <v>0</v>
      </c>
      <c r="Z21" s="800">
        <f t="shared" ca="1" si="17"/>
        <v>0</v>
      </c>
      <c r="AA21" s="800">
        <f t="shared" ca="1" si="17"/>
        <v>0</v>
      </c>
      <c r="AB21" s="800">
        <f t="shared" ca="1" si="17"/>
        <v>0</v>
      </c>
      <c r="AC21" s="800">
        <f t="shared" ca="1" si="17"/>
        <v>0</v>
      </c>
      <c r="AD21" s="800">
        <f t="shared" ca="1" si="17"/>
        <v>0</v>
      </c>
      <c r="AE21" s="800">
        <f t="shared" ca="1" si="17"/>
        <v>0</v>
      </c>
      <c r="AF21" s="800">
        <f t="shared" ca="1" si="17"/>
        <v>0</v>
      </c>
      <c r="AG21" s="800">
        <f t="shared" ca="1" si="17"/>
        <v>0</v>
      </c>
      <c r="AH21" s="800">
        <f t="shared" ca="1" si="17"/>
        <v>0</v>
      </c>
    </row>
    <row r="22" spans="1:34" x14ac:dyDescent="0.2">
      <c r="A22" s="11">
        <f>ROW()</f>
        <v>22</v>
      </c>
      <c r="C22" s="98" t="str">
        <f>'BS(M)'!C23</f>
        <v>자산보관수수료</v>
      </c>
      <c r="D22" s="48"/>
      <c r="E22" s="108" t="s">
        <v>335</v>
      </c>
      <c r="F22" s="50">
        <f t="shared" si="12"/>
        <v>2</v>
      </c>
      <c r="G22" s="50" t="str">
        <f t="shared" si="18"/>
        <v>'BS(M)'!2:2</v>
      </c>
      <c r="H22" s="108" t="str">
        <f t="shared" si="19"/>
        <v>'BS(M)'!</v>
      </c>
      <c r="I22" s="50">
        <f>'BS(M)'!A23</f>
        <v>23</v>
      </c>
      <c r="J22" s="50" t="str">
        <f t="shared" si="20"/>
        <v>'BS(M)'!23:23</v>
      </c>
      <c r="K22" s="48"/>
      <c r="L22" s="48"/>
      <c r="M22" s="89"/>
      <c r="N22" s="800">
        <f t="shared" ca="1" si="21"/>
        <v>0</v>
      </c>
      <c r="O22" s="800">
        <f t="shared" ca="1" si="16"/>
        <v>0</v>
      </c>
      <c r="P22" s="800">
        <f t="shared" ca="1" si="16"/>
        <v>0</v>
      </c>
      <c r="Q22" s="800">
        <f t="shared" ca="1" si="16"/>
        <v>0</v>
      </c>
      <c r="R22" s="800">
        <f t="shared" ca="1" si="16"/>
        <v>0</v>
      </c>
      <c r="S22" s="800">
        <f t="shared" ca="1" si="16"/>
        <v>0</v>
      </c>
      <c r="T22" s="800">
        <f t="shared" ca="1" si="16"/>
        <v>0</v>
      </c>
      <c r="U22" s="800">
        <f t="shared" ca="1" si="16"/>
        <v>0</v>
      </c>
      <c r="V22" s="800">
        <f t="shared" ca="1" si="16"/>
        <v>0</v>
      </c>
      <c r="W22" s="800">
        <f t="shared" ca="1" si="16"/>
        <v>0</v>
      </c>
      <c r="X22" s="800">
        <f t="shared" ca="1" si="16"/>
        <v>0</v>
      </c>
      <c r="Y22" s="800">
        <f t="shared" ca="1" si="17"/>
        <v>0</v>
      </c>
      <c r="Z22" s="800">
        <f t="shared" ca="1" si="17"/>
        <v>0</v>
      </c>
      <c r="AA22" s="800">
        <f t="shared" ca="1" si="17"/>
        <v>0</v>
      </c>
      <c r="AB22" s="800">
        <f t="shared" ca="1" si="17"/>
        <v>0</v>
      </c>
      <c r="AC22" s="800">
        <f t="shared" ca="1" si="17"/>
        <v>0</v>
      </c>
      <c r="AD22" s="800">
        <f t="shared" ca="1" si="17"/>
        <v>0</v>
      </c>
      <c r="AE22" s="800">
        <f t="shared" ca="1" si="17"/>
        <v>0</v>
      </c>
      <c r="AF22" s="800">
        <f t="shared" ca="1" si="17"/>
        <v>0</v>
      </c>
      <c r="AG22" s="800">
        <f t="shared" ca="1" si="17"/>
        <v>0</v>
      </c>
      <c r="AH22" s="800">
        <f t="shared" ca="1" si="17"/>
        <v>0</v>
      </c>
    </row>
    <row r="23" spans="1:34" x14ac:dyDescent="0.2">
      <c r="A23" s="11">
        <f>ROW()</f>
        <v>23</v>
      </c>
      <c r="C23" s="98" t="str">
        <f>'BS(M)'!C24</f>
        <v>사무수탁관리</v>
      </c>
      <c r="D23" s="48"/>
      <c r="E23" s="108" t="s">
        <v>335</v>
      </c>
      <c r="F23" s="50">
        <f t="shared" si="12"/>
        <v>2</v>
      </c>
      <c r="G23" s="50" t="str">
        <f t="shared" si="18"/>
        <v>'BS(M)'!2:2</v>
      </c>
      <c r="H23" s="108" t="str">
        <f t="shared" si="19"/>
        <v>'BS(M)'!</v>
      </c>
      <c r="I23" s="50">
        <f>'BS(M)'!A24</f>
        <v>24</v>
      </c>
      <c r="J23" s="50" t="str">
        <f t="shared" si="20"/>
        <v>'BS(M)'!24:24</v>
      </c>
      <c r="K23" s="48"/>
      <c r="L23" s="48"/>
      <c r="M23" s="89"/>
      <c r="N23" s="800">
        <f t="shared" ca="1" si="21"/>
        <v>0</v>
      </c>
      <c r="O23" s="800">
        <f t="shared" ca="1" si="16"/>
        <v>0</v>
      </c>
      <c r="P23" s="800">
        <f t="shared" ca="1" si="16"/>
        <v>0</v>
      </c>
      <c r="Q23" s="800">
        <f t="shared" ca="1" si="16"/>
        <v>0</v>
      </c>
      <c r="R23" s="800">
        <f t="shared" ca="1" si="16"/>
        <v>0</v>
      </c>
      <c r="S23" s="800">
        <f t="shared" ca="1" si="16"/>
        <v>0</v>
      </c>
      <c r="T23" s="800">
        <f t="shared" ca="1" si="16"/>
        <v>0</v>
      </c>
      <c r="U23" s="800">
        <f t="shared" ca="1" si="16"/>
        <v>0</v>
      </c>
      <c r="V23" s="800">
        <f t="shared" ca="1" si="16"/>
        <v>0</v>
      </c>
      <c r="W23" s="800">
        <f t="shared" ca="1" si="16"/>
        <v>0</v>
      </c>
      <c r="X23" s="800">
        <f t="shared" ca="1" si="16"/>
        <v>0</v>
      </c>
      <c r="Y23" s="800">
        <f t="shared" ca="1" si="17"/>
        <v>0</v>
      </c>
      <c r="Z23" s="800">
        <f t="shared" ca="1" si="17"/>
        <v>0</v>
      </c>
      <c r="AA23" s="800">
        <f t="shared" ca="1" si="17"/>
        <v>0</v>
      </c>
      <c r="AB23" s="800">
        <f t="shared" ca="1" si="17"/>
        <v>0</v>
      </c>
      <c r="AC23" s="800">
        <f t="shared" ca="1" si="17"/>
        <v>0</v>
      </c>
      <c r="AD23" s="800">
        <f t="shared" ca="1" si="17"/>
        <v>0</v>
      </c>
      <c r="AE23" s="800">
        <f t="shared" ca="1" si="17"/>
        <v>0</v>
      </c>
      <c r="AF23" s="800">
        <f t="shared" ca="1" si="17"/>
        <v>0</v>
      </c>
      <c r="AG23" s="800">
        <f t="shared" ca="1" si="17"/>
        <v>0</v>
      </c>
      <c r="AH23" s="800">
        <f t="shared" ca="1" si="17"/>
        <v>0</v>
      </c>
    </row>
    <row r="24" spans="1:34" x14ac:dyDescent="0.2">
      <c r="A24" s="11">
        <f>ROW()</f>
        <v>24</v>
      </c>
      <c r="C24" s="98" t="str">
        <f>'BS(M)'!C25</f>
        <v>판매수수료</v>
      </c>
      <c r="D24" s="48"/>
      <c r="E24" s="108" t="s">
        <v>335</v>
      </c>
      <c r="F24" s="50">
        <f t="shared" si="12"/>
        <v>2</v>
      </c>
      <c r="G24" s="50" t="str">
        <f>E24&amp;F24&amp;":"&amp;F24</f>
        <v>'BS(M)'!2:2</v>
      </c>
      <c r="H24" s="108" t="str">
        <f>E24</f>
        <v>'BS(M)'!</v>
      </c>
      <c r="I24" s="50">
        <f>'BS(M)'!A25</f>
        <v>25</v>
      </c>
      <c r="J24" s="50" t="str">
        <f>H24&amp;I24&amp;":"&amp;I24</f>
        <v>'BS(M)'!25:25</v>
      </c>
      <c r="K24" s="48"/>
      <c r="L24" s="48"/>
      <c r="M24" s="89"/>
      <c r="N24" s="800">
        <f t="shared" ca="1" si="21"/>
        <v>0</v>
      </c>
      <c r="O24" s="800">
        <f t="shared" ca="1" si="16"/>
        <v>0</v>
      </c>
      <c r="P24" s="800">
        <f t="shared" ca="1" si="16"/>
        <v>0</v>
      </c>
      <c r="Q24" s="800">
        <f t="shared" ca="1" si="16"/>
        <v>0</v>
      </c>
      <c r="R24" s="800">
        <f t="shared" ca="1" si="16"/>
        <v>0</v>
      </c>
      <c r="S24" s="800">
        <f t="shared" ca="1" si="16"/>
        <v>0</v>
      </c>
      <c r="T24" s="800">
        <f t="shared" ca="1" si="16"/>
        <v>0</v>
      </c>
      <c r="U24" s="800">
        <f t="shared" ca="1" si="16"/>
        <v>0</v>
      </c>
      <c r="V24" s="800">
        <f t="shared" ca="1" si="16"/>
        <v>0</v>
      </c>
      <c r="W24" s="800">
        <f t="shared" ca="1" si="16"/>
        <v>0</v>
      </c>
      <c r="X24" s="800">
        <f t="shared" ca="1" si="16"/>
        <v>0</v>
      </c>
      <c r="Y24" s="800">
        <f t="shared" ca="1" si="17"/>
        <v>0</v>
      </c>
      <c r="Z24" s="800">
        <f t="shared" ca="1" si="17"/>
        <v>0</v>
      </c>
      <c r="AA24" s="800">
        <f t="shared" ca="1" si="17"/>
        <v>0</v>
      </c>
      <c r="AB24" s="800">
        <f t="shared" ca="1" si="17"/>
        <v>0</v>
      </c>
      <c r="AC24" s="800">
        <f t="shared" ca="1" si="17"/>
        <v>0</v>
      </c>
      <c r="AD24" s="800">
        <f t="shared" ca="1" si="17"/>
        <v>0</v>
      </c>
      <c r="AE24" s="800">
        <f t="shared" ca="1" si="17"/>
        <v>0</v>
      </c>
      <c r="AF24" s="800">
        <f t="shared" ca="1" si="17"/>
        <v>0</v>
      </c>
      <c r="AG24" s="800">
        <f t="shared" ca="1" si="17"/>
        <v>0</v>
      </c>
      <c r="AH24" s="800">
        <f t="shared" ca="1" si="17"/>
        <v>0</v>
      </c>
    </row>
    <row r="25" spans="1:34" x14ac:dyDescent="0.2">
      <c r="A25" s="11">
        <f>ROW()</f>
        <v>25</v>
      </c>
      <c r="C25" s="98" t="str">
        <f>'BS(M)'!C26</f>
        <v>세무 및 감사보수</v>
      </c>
      <c r="D25" s="48"/>
      <c r="E25" s="108" t="s">
        <v>335</v>
      </c>
      <c r="F25" s="50">
        <f t="shared" si="12"/>
        <v>2</v>
      </c>
      <c r="G25" s="50" t="str">
        <f t="shared" si="18"/>
        <v>'BS(M)'!2:2</v>
      </c>
      <c r="H25" s="108" t="str">
        <f t="shared" si="19"/>
        <v>'BS(M)'!</v>
      </c>
      <c r="I25" s="50">
        <f>'BS(M)'!A26</f>
        <v>26</v>
      </c>
      <c r="J25" s="50" t="str">
        <f t="shared" si="20"/>
        <v>'BS(M)'!26:26</v>
      </c>
      <c r="K25" s="48"/>
      <c r="L25" s="48"/>
      <c r="M25" s="89"/>
      <c r="N25" s="800">
        <f t="shared" ca="1" si="21"/>
        <v>0</v>
      </c>
      <c r="O25" s="800">
        <f t="shared" ca="1" si="16"/>
        <v>0</v>
      </c>
      <c r="P25" s="800">
        <f t="shared" ca="1" si="16"/>
        <v>0</v>
      </c>
      <c r="Q25" s="800">
        <f t="shared" ca="1" si="16"/>
        <v>0</v>
      </c>
      <c r="R25" s="800">
        <f t="shared" ca="1" si="16"/>
        <v>0</v>
      </c>
      <c r="S25" s="800">
        <f t="shared" ca="1" si="16"/>
        <v>0</v>
      </c>
      <c r="T25" s="800">
        <f t="shared" ca="1" si="16"/>
        <v>0</v>
      </c>
      <c r="U25" s="800">
        <f t="shared" ca="1" si="16"/>
        <v>0</v>
      </c>
      <c r="V25" s="800">
        <f t="shared" ca="1" si="16"/>
        <v>0</v>
      </c>
      <c r="W25" s="800">
        <f t="shared" ca="1" si="16"/>
        <v>0</v>
      </c>
      <c r="X25" s="800">
        <f t="shared" ca="1" si="16"/>
        <v>0</v>
      </c>
      <c r="Y25" s="800">
        <f t="shared" ca="1" si="17"/>
        <v>0</v>
      </c>
      <c r="Z25" s="800">
        <f t="shared" ca="1" si="17"/>
        <v>0</v>
      </c>
      <c r="AA25" s="800">
        <f t="shared" ca="1" si="17"/>
        <v>0</v>
      </c>
      <c r="AB25" s="800">
        <f t="shared" ca="1" si="17"/>
        <v>0</v>
      </c>
      <c r="AC25" s="800">
        <f t="shared" ca="1" si="17"/>
        <v>0</v>
      </c>
      <c r="AD25" s="800">
        <f t="shared" ca="1" si="17"/>
        <v>0</v>
      </c>
      <c r="AE25" s="800">
        <f t="shared" ca="1" si="17"/>
        <v>0</v>
      </c>
      <c r="AF25" s="800">
        <f t="shared" ca="1" si="17"/>
        <v>0</v>
      </c>
      <c r="AG25" s="800">
        <f t="shared" ca="1" si="17"/>
        <v>0</v>
      </c>
      <c r="AH25" s="800">
        <f t="shared" ca="1" si="17"/>
        <v>0</v>
      </c>
    </row>
    <row r="26" spans="1:34" x14ac:dyDescent="0.2">
      <c r="A26" s="11">
        <f>ROW()</f>
        <v>26</v>
      </c>
      <c r="C26" s="98" t="str">
        <f>'BS(M)'!C27</f>
        <v>제세공과금</v>
      </c>
      <c r="D26" s="48"/>
      <c r="E26" s="108" t="s">
        <v>335</v>
      </c>
      <c r="F26" s="50">
        <f t="shared" si="12"/>
        <v>2</v>
      </c>
      <c r="G26" s="50" t="str">
        <f t="shared" si="18"/>
        <v>'BS(M)'!2:2</v>
      </c>
      <c r="H26" s="108" t="str">
        <f t="shared" si="19"/>
        <v>'BS(M)'!</v>
      </c>
      <c r="I26" s="50">
        <f>'BS(M)'!A27</f>
        <v>27</v>
      </c>
      <c r="J26" s="50" t="str">
        <f t="shared" si="20"/>
        <v>'BS(M)'!27:27</v>
      </c>
      <c r="K26" s="48"/>
      <c r="L26" s="48"/>
      <c r="M26" s="89"/>
      <c r="N26" s="800">
        <f t="shared" ca="1" si="21"/>
        <v>0</v>
      </c>
      <c r="O26" s="800">
        <f t="shared" ca="1" si="16"/>
        <v>345959.68299601914</v>
      </c>
      <c r="P26" s="800">
        <f t="shared" ca="1" si="16"/>
        <v>0</v>
      </c>
      <c r="Q26" s="800">
        <f t="shared" ca="1" si="16"/>
        <v>373503.20878383849</v>
      </c>
      <c r="R26" s="800">
        <f t="shared" ca="1" si="16"/>
        <v>0</v>
      </c>
      <c r="S26" s="800">
        <f t="shared" ca="1" si="16"/>
        <v>401853.00095906574</v>
      </c>
      <c r="T26" s="800">
        <f t="shared" ca="1" si="16"/>
        <v>0</v>
      </c>
      <c r="U26" s="800">
        <f t="shared" ca="1" si="16"/>
        <v>0</v>
      </c>
      <c r="V26" s="800">
        <f t="shared" ca="1" si="16"/>
        <v>0</v>
      </c>
      <c r="W26" s="800">
        <f t="shared" ca="1" si="16"/>
        <v>0</v>
      </c>
      <c r="X26" s="800">
        <f t="shared" ca="1" si="16"/>
        <v>0</v>
      </c>
      <c r="Y26" s="800">
        <f t="shared" ca="1" si="17"/>
        <v>0</v>
      </c>
      <c r="Z26" s="800">
        <f t="shared" ca="1" si="17"/>
        <v>0</v>
      </c>
      <c r="AA26" s="800">
        <f t="shared" ca="1" si="17"/>
        <v>0</v>
      </c>
      <c r="AB26" s="800">
        <f t="shared" ca="1" si="17"/>
        <v>0</v>
      </c>
      <c r="AC26" s="800">
        <f t="shared" ca="1" si="17"/>
        <v>0</v>
      </c>
      <c r="AD26" s="800">
        <f t="shared" ca="1" si="17"/>
        <v>0</v>
      </c>
      <c r="AE26" s="800">
        <f t="shared" ca="1" si="17"/>
        <v>0</v>
      </c>
      <c r="AF26" s="800">
        <f t="shared" ca="1" si="17"/>
        <v>0</v>
      </c>
      <c r="AG26" s="800">
        <f t="shared" ca="1" si="17"/>
        <v>0</v>
      </c>
      <c r="AH26" s="800">
        <f t="shared" ca="1" si="17"/>
        <v>0</v>
      </c>
    </row>
    <row r="27" spans="1:34" x14ac:dyDescent="0.2">
      <c r="A27" s="11">
        <f>ROW()</f>
        <v>27</v>
      </c>
      <c r="C27" s="98" t="str">
        <f>'BS(M)'!C28</f>
        <v>부가세불공제분(영업)</v>
      </c>
      <c r="D27" s="48"/>
      <c r="E27" s="108" t="s">
        <v>335</v>
      </c>
      <c r="F27" s="50">
        <f t="shared" si="12"/>
        <v>2</v>
      </c>
      <c r="G27" s="50" t="str">
        <f>E27&amp;F27&amp;":"&amp;F27</f>
        <v>'BS(M)'!2:2</v>
      </c>
      <c r="H27" s="108" t="str">
        <f>E27</f>
        <v>'BS(M)'!</v>
      </c>
      <c r="I27" s="50">
        <f>'BS(M)'!A28</f>
        <v>28</v>
      </c>
      <c r="J27" s="50" t="str">
        <f>H27&amp;I27&amp;":"&amp;I27</f>
        <v>'BS(M)'!28:28</v>
      </c>
      <c r="K27" s="48"/>
      <c r="L27" s="48"/>
      <c r="M27" s="89"/>
      <c r="N27" s="800">
        <f t="shared" ca="1" si="21"/>
        <v>0</v>
      </c>
      <c r="O27" s="800">
        <f t="shared" ca="1" si="16"/>
        <v>0</v>
      </c>
      <c r="P27" s="800">
        <f t="shared" ca="1" si="16"/>
        <v>0</v>
      </c>
      <c r="Q27" s="800">
        <f t="shared" ca="1" si="16"/>
        <v>0</v>
      </c>
      <c r="R27" s="800">
        <f t="shared" ca="1" si="16"/>
        <v>0</v>
      </c>
      <c r="S27" s="800">
        <f t="shared" ca="1" si="16"/>
        <v>0</v>
      </c>
      <c r="T27" s="800">
        <f t="shared" ca="1" si="16"/>
        <v>0</v>
      </c>
      <c r="U27" s="800">
        <f t="shared" ca="1" si="16"/>
        <v>0</v>
      </c>
      <c r="V27" s="800">
        <f t="shared" ca="1" si="16"/>
        <v>0</v>
      </c>
      <c r="W27" s="800">
        <f t="shared" ca="1" si="16"/>
        <v>0</v>
      </c>
      <c r="X27" s="800">
        <f t="shared" ca="1" si="16"/>
        <v>0</v>
      </c>
      <c r="Y27" s="800">
        <f t="shared" ca="1" si="17"/>
        <v>0</v>
      </c>
      <c r="Z27" s="800">
        <f t="shared" ca="1" si="17"/>
        <v>0</v>
      </c>
      <c r="AA27" s="800">
        <f t="shared" ca="1" si="17"/>
        <v>0</v>
      </c>
      <c r="AB27" s="800">
        <f t="shared" ca="1" si="17"/>
        <v>0</v>
      </c>
      <c r="AC27" s="800">
        <f t="shared" ca="1" si="17"/>
        <v>0</v>
      </c>
      <c r="AD27" s="800">
        <f t="shared" ca="1" si="17"/>
        <v>0</v>
      </c>
      <c r="AE27" s="800">
        <f t="shared" ca="1" si="17"/>
        <v>0</v>
      </c>
      <c r="AF27" s="800">
        <f t="shared" ca="1" si="17"/>
        <v>0</v>
      </c>
      <c r="AG27" s="800">
        <f t="shared" ca="1" si="17"/>
        <v>0</v>
      </c>
      <c r="AH27" s="800">
        <f t="shared" ca="1" si="17"/>
        <v>0</v>
      </c>
    </row>
    <row r="28" spans="1:34" x14ac:dyDescent="0.2">
      <c r="A28" s="11">
        <f>ROW()</f>
        <v>28</v>
      </c>
      <c r="C28" s="98" t="str">
        <f>'BS(M)'!C29</f>
        <v>부가세불공제분(영업외)</v>
      </c>
      <c r="D28" s="48"/>
      <c r="E28" s="108" t="s">
        <v>335</v>
      </c>
      <c r="F28" s="50">
        <f t="shared" si="12"/>
        <v>2</v>
      </c>
      <c r="G28" s="50" t="str">
        <f>E28&amp;F28&amp;":"&amp;F28</f>
        <v>'BS(M)'!2:2</v>
      </c>
      <c r="H28" s="108" t="str">
        <f>E28</f>
        <v>'BS(M)'!</v>
      </c>
      <c r="I28" s="50">
        <f>'BS(M)'!A29</f>
        <v>29</v>
      </c>
      <c r="J28" s="50" t="str">
        <f>H28&amp;I28&amp;":"&amp;I28</f>
        <v>'BS(M)'!29:29</v>
      </c>
      <c r="K28" s="48"/>
      <c r="L28" s="48"/>
      <c r="M28" s="89"/>
      <c r="N28" s="800">
        <f t="shared" ca="1" si="21"/>
        <v>0</v>
      </c>
      <c r="O28" s="800">
        <f t="shared" ca="1" si="16"/>
        <v>0</v>
      </c>
      <c r="P28" s="800">
        <f t="shared" ca="1" si="16"/>
        <v>0</v>
      </c>
      <c r="Q28" s="800">
        <f t="shared" ca="1" si="16"/>
        <v>0</v>
      </c>
      <c r="R28" s="800">
        <f t="shared" ca="1" si="16"/>
        <v>0</v>
      </c>
      <c r="S28" s="800">
        <f t="shared" ca="1" si="16"/>
        <v>0</v>
      </c>
      <c r="T28" s="800">
        <f t="shared" ca="1" si="16"/>
        <v>0</v>
      </c>
      <c r="U28" s="800">
        <f t="shared" ca="1" si="16"/>
        <v>0</v>
      </c>
      <c r="V28" s="800">
        <f t="shared" ca="1" si="16"/>
        <v>0</v>
      </c>
      <c r="W28" s="800">
        <f t="shared" ca="1" si="16"/>
        <v>0</v>
      </c>
      <c r="X28" s="800">
        <f t="shared" ca="1" si="16"/>
        <v>0</v>
      </c>
      <c r="Y28" s="800">
        <f t="shared" ca="1" si="17"/>
        <v>0</v>
      </c>
      <c r="Z28" s="800">
        <f t="shared" ca="1" si="17"/>
        <v>0</v>
      </c>
      <c r="AA28" s="800">
        <f t="shared" ca="1" si="17"/>
        <v>0</v>
      </c>
      <c r="AB28" s="800">
        <f t="shared" ca="1" si="17"/>
        <v>0</v>
      </c>
      <c r="AC28" s="800">
        <f t="shared" ca="1" si="17"/>
        <v>0</v>
      </c>
      <c r="AD28" s="800">
        <f t="shared" ca="1" si="17"/>
        <v>0</v>
      </c>
      <c r="AE28" s="800">
        <f t="shared" ca="1" si="17"/>
        <v>0</v>
      </c>
      <c r="AF28" s="800">
        <f t="shared" ca="1" si="17"/>
        <v>0</v>
      </c>
      <c r="AG28" s="800">
        <f t="shared" ca="1" si="17"/>
        <v>0</v>
      </c>
      <c r="AH28" s="800">
        <f t="shared" ca="1" si="17"/>
        <v>0</v>
      </c>
    </row>
    <row r="29" spans="1:34" x14ac:dyDescent="0.2">
      <c r="A29" s="11">
        <f>ROW()</f>
        <v>29</v>
      </c>
      <c r="C29" s="98" t="str">
        <f>'BS(M)'!C30</f>
        <v>이자비용(선순위)</v>
      </c>
      <c r="D29" s="48"/>
      <c r="E29" s="108" t="s">
        <v>335</v>
      </c>
      <c r="F29" s="50">
        <f t="shared" si="12"/>
        <v>2</v>
      </c>
      <c r="G29" s="50" t="str">
        <f t="shared" si="18"/>
        <v>'BS(M)'!2:2</v>
      </c>
      <c r="H29" s="108" t="str">
        <f t="shared" si="19"/>
        <v>'BS(M)'!</v>
      </c>
      <c r="I29" s="50">
        <f>'BS(M)'!A30</f>
        <v>30</v>
      </c>
      <c r="J29" s="50" t="str">
        <f t="shared" si="20"/>
        <v>'BS(M)'!30:30</v>
      </c>
      <c r="K29" s="48"/>
      <c r="L29" s="48"/>
      <c r="M29" s="89"/>
      <c r="N29" s="800">
        <f t="shared" ca="1" si="21"/>
        <v>0</v>
      </c>
      <c r="O29" s="800">
        <f t="shared" ca="1" si="16"/>
        <v>0</v>
      </c>
      <c r="P29" s="800">
        <f t="shared" ca="1" si="16"/>
        <v>0</v>
      </c>
      <c r="Q29" s="800">
        <f t="shared" ca="1" si="16"/>
        <v>0</v>
      </c>
      <c r="R29" s="800">
        <f t="shared" ca="1" si="16"/>
        <v>0</v>
      </c>
      <c r="S29" s="800">
        <f t="shared" ca="1" si="16"/>
        <v>0</v>
      </c>
      <c r="T29" s="800">
        <f t="shared" ca="1" si="16"/>
        <v>0</v>
      </c>
      <c r="U29" s="800">
        <f t="shared" ca="1" si="16"/>
        <v>0</v>
      </c>
      <c r="V29" s="800">
        <f t="shared" ca="1" si="16"/>
        <v>0</v>
      </c>
      <c r="W29" s="800">
        <f t="shared" ca="1" si="16"/>
        <v>0</v>
      </c>
      <c r="X29" s="800">
        <f t="shared" ca="1" si="16"/>
        <v>0</v>
      </c>
      <c r="Y29" s="800">
        <f t="shared" ca="1" si="17"/>
        <v>0</v>
      </c>
      <c r="Z29" s="800">
        <f t="shared" ca="1" si="17"/>
        <v>0</v>
      </c>
      <c r="AA29" s="800">
        <f t="shared" ca="1" si="17"/>
        <v>0</v>
      </c>
      <c r="AB29" s="800">
        <f t="shared" ca="1" si="17"/>
        <v>0</v>
      </c>
      <c r="AC29" s="800">
        <f t="shared" ca="1" si="17"/>
        <v>0</v>
      </c>
      <c r="AD29" s="800">
        <f t="shared" ca="1" si="17"/>
        <v>0</v>
      </c>
      <c r="AE29" s="800">
        <f t="shared" ca="1" si="17"/>
        <v>0</v>
      </c>
      <c r="AF29" s="800">
        <f t="shared" ca="1" si="17"/>
        <v>0</v>
      </c>
      <c r="AG29" s="800">
        <f t="shared" ca="1" si="17"/>
        <v>0</v>
      </c>
      <c r="AH29" s="800">
        <f t="shared" ca="1" si="17"/>
        <v>0</v>
      </c>
    </row>
    <row r="30" spans="1:34" x14ac:dyDescent="0.2">
      <c r="A30" s="11">
        <f>ROW()</f>
        <v>30</v>
      </c>
      <c r="C30" s="98" t="str">
        <f>'BS(M)'!C31</f>
        <v>이자비용(후순위)</v>
      </c>
      <c r="D30" s="48"/>
      <c r="E30" s="108" t="s">
        <v>335</v>
      </c>
      <c r="F30" s="50">
        <f t="shared" si="12"/>
        <v>2</v>
      </c>
      <c r="G30" s="50" t="str">
        <f>E30&amp;F30&amp;":"&amp;F30</f>
        <v>'BS(M)'!2:2</v>
      </c>
      <c r="H30" s="108" t="str">
        <f>E30</f>
        <v>'BS(M)'!</v>
      </c>
      <c r="I30" s="50">
        <f>'BS(M)'!A31</f>
        <v>31</v>
      </c>
      <c r="J30" s="50" t="str">
        <f>H30&amp;I30&amp;":"&amp;I30</f>
        <v>'BS(M)'!31:31</v>
      </c>
      <c r="K30" s="48"/>
      <c r="L30" s="48"/>
      <c r="M30" s="89"/>
      <c r="N30" s="800">
        <f t="shared" ca="1" si="21"/>
        <v>0</v>
      </c>
      <c r="O30" s="800">
        <f t="shared" ca="1" si="16"/>
        <v>0</v>
      </c>
      <c r="P30" s="800">
        <f t="shared" ca="1" si="16"/>
        <v>0</v>
      </c>
      <c r="Q30" s="800">
        <f t="shared" ca="1" si="16"/>
        <v>0</v>
      </c>
      <c r="R30" s="800">
        <f t="shared" ca="1" si="16"/>
        <v>0</v>
      </c>
      <c r="S30" s="800">
        <f t="shared" ca="1" si="16"/>
        <v>0</v>
      </c>
      <c r="T30" s="800">
        <f t="shared" ca="1" si="16"/>
        <v>0</v>
      </c>
      <c r="U30" s="800">
        <f t="shared" ca="1" si="16"/>
        <v>0</v>
      </c>
      <c r="V30" s="800">
        <f t="shared" ca="1" si="16"/>
        <v>0</v>
      </c>
      <c r="W30" s="800">
        <f t="shared" ca="1" si="16"/>
        <v>0</v>
      </c>
      <c r="X30" s="800">
        <f t="shared" ca="1" si="16"/>
        <v>0</v>
      </c>
      <c r="Y30" s="800">
        <f t="shared" ca="1" si="17"/>
        <v>0</v>
      </c>
      <c r="Z30" s="800">
        <f t="shared" ca="1" si="17"/>
        <v>0</v>
      </c>
      <c r="AA30" s="800">
        <f t="shared" ca="1" si="17"/>
        <v>0</v>
      </c>
      <c r="AB30" s="800">
        <f t="shared" ca="1" si="17"/>
        <v>0</v>
      </c>
      <c r="AC30" s="800">
        <f t="shared" ca="1" si="17"/>
        <v>0</v>
      </c>
      <c r="AD30" s="800">
        <f t="shared" ca="1" si="17"/>
        <v>0</v>
      </c>
      <c r="AE30" s="800">
        <f t="shared" ca="1" si="17"/>
        <v>0</v>
      </c>
      <c r="AF30" s="800">
        <f t="shared" ca="1" si="17"/>
        <v>0</v>
      </c>
      <c r="AG30" s="800">
        <f t="shared" ca="1" si="17"/>
        <v>0</v>
      </c>
      <c r="AH30" s="800">
        <f t="shared" ca="1" si="17"/>
        <v>0</v>
      </c>
    </row>
    <row r="31" spans="1:34" x14ac:dyDescent="0.2">
      <c r="A31" s="113"/>
      <c r="C31" s="98" t="str">
        <f>'BS(M)'!C32</f>
        <v>이자비용(부가세)</v>
      </c>
      <c r="D31" s="121"/>
      <c r="E31" s="108" t="s">
        <v>335</v>
      </c>
      <c r="F31" s="50">
        <f t="shared" si="12"/>
        <v>2</v>
      </c>
      <c r="G31" s="50" t="str">
        <f t="shared" ref="G31:G32" si="22">E31&amp;F31&amp;":"&amp;F31</f>
        <v>'BS(M)'!2:2</v>
      </c>
      <c r="H31" s="108" t="str">
        <f t="shared" ref="H31:H32" si="23">E31</f>
        <v>'BS(M)'!</v>
      </c>
      <c r="I31" s="50">
        <f>'BS(M)'!A32</f>
        <v>32</v>
      </c>
      <c r="J31" s="50" t="str">
        <f t="shared" ref="J31:J32" si="24">H31&amp;I31&amp;":"&amp;I31</f>
        <v>'BS(M)'!32:32</v>
      </c>
      <c r="K31" s="121"/>
      <c r="L31" s="121"/>
      <c r="M31" s="117"/>
      <c r="N31" s="800">
        <f t="shared" ca="1" si="21"/>
        <v>0</v>
      </c>
      <c r="O31" s="800">
        <f t="shared" ca="1" si="16"/>
        <v>0</v>
      </c>
      <c r="P31" s="800">
        <f t="shared" ca="1" si="16"/>
        <v>0</v>
      </c>
      <c r="Q31" s="800">
        <f t="shared" ca="1" si="16"/>
        <v>0</v>
      </c>
      <c r="R31" s="800">
        <f t="shared" ca="1" si="16"/>
        <v>0</v>
      </c>
      <c r="S31" s="800">
        <f t="shared" ca="1" si="16"/>
        <v>0</v>
      </c>
      <c r="T31" s="800">
        <f t="shared" ca="1" si="16"/>
        <v>0</v>
      </c>
      <c r="U31" s="800">
        <f t="shared" ca="1" si="16"/>
        <v>0</v>
      </c>
      <c r="V31" s="800">
        <f t="shared" ca="1" si="16"/>
        <v>0</v>
      </c>
      <c r="W31" s="800">
        <f t="shared" ca="1" si="16"/>
        <v>0</v>
      </c>
      <c r="X31" s="800">
        <f t="shared" ca="1" si="16"/>
        <v>0</v>
      </c>
      <c r="Y31" s="800">
        <f t="shared" ca="1" si="17"/>
        <v>0</v>
      </c>
      <c r="Z31" s="800">
        <f t="shared" ca="1" si="17"/>
        <v>0</v>
      </c>
      <c r="AA31" s="800">
        <f t="shared" ca="1" si="17"/>
        <v>0</v>
      </c>
      <c r="AB31" s="800">
        <f t="shared" ca="1" si="17"/>
        <v>0</v>
      </c>
      <c r="AC31" s="800">
        <f t="shared" ca="1" si="17"/>
        <v>0</v>
      </c>
      <c r="AD31" s="800">
        <f t="shared" ca="1" si="17"/>
        <v>0</v>
      </c>
      <c r="AE31" s="800">
        <f t="shared" ca="1" si="17"/>
        <v>0</v>
      </c>
      <c r="AF31" s="800">
        <f t="shared" ca="1" si="17"/>
        <v>0</v>
      </c>
      <c r="AG31" s="800">
        <f t="shared" ca="1" si="17"/>
        <v>0</v>
      </c>
      <c r="AH31" s="800">
        <f t="shared" ca="1" si="17"/>
        <v>0</v>
      </c>
    </row>
    <row r="32" spans="1:34" x14ac:dyDescent="0.2">
      <c r="A32" s="113"/>
      <c r="C32" s="98" t="str">
        <f>'BS(M)'!C33</f>
        <v>이자비용(단기)</v>
      </c>
      <c r="D32" s="121"/>
      <c r="E32" s="108" t="s">
        <v>335</v>
      </c>
      <c r="F32" s="50">
        <f t="shared" si="12"/>
        <v>2</v>
      </c>
      <c r="G32" s="50" t="str">
        <f t="shared" si="22"/>
        <v>'BS(M)'!2:2</v>
      </c>
      <c r="H32" s="108" t="str">
        <f t="shared" si="23"/>
        <v>'BS(M)'!</v>
      </c>
      <c r="I32" s="50">
        <f>'BS(M)'!A33</f>
        <v>33</v>
      </c>
      <c r="J32" s="50" t="str">
        <f t="shared" si="24"/>
        <v>'BS(M)'!33:33</v>
      </c>
      <c r="K32" s="121"/>
      <c r="L32" s="121"/>
      <c r="M32" s="117"/>
      <c r="N32" s="800">
        <f t="shared" ca="1" si="21"/>
        <v>0</v>
      </c>
      <c r="O32" s="800">
        <f t="shared" ca="1" si="16"/>
        <v>0</v>
      </c>
      <c r="P32" s="800">
        <f t="shared" ca="1" si="16"/>
        <v>0</v>
      </c>
      <c r="Q32" s="800">
        <f t="shared" ca="1" si="16"/>
        <v>0</v>
      </c>
      <c r="R32" s="800">
        <f t="shared" ca="1" si="16"/>
        <v>0</v>
      </c>
      <c r="S32" s="800">
        <f t="shared" ca="1" si="16"/>
        <v>0</v>
      </c>
      <c r="T32" s="800">
        <f t="shared" ca="1" si="16"/>
        <v>0</v>
      </c>
      <c r="U32" s="800">
        <f t="shared" ca="1" si="16"/>
        <v>0</v>
      </c>
      <c r="V32" s="800">
        <f t="shared" ca="1" si="16"/>
        <v>0</v>
      </c>
      <c r="W32" s="800">
        <f t="shared" ca="1" si="16"/>
        <v>0</v>
      </c>
      <c r="X32" s="800">
        <f t="shared" ca="1" si="16"/>
        <v>0</v>
      </c>
      <c r="Y32" s="800">
        <f t="shared" ca="1" si="17"/>
        <v>0</v>
      </c>
      <c r="Z32" s="800">
        <f t="shared" ca="1" si="17"/>
        <v>0</v>
      </c>
      <c r="AA32" s="800">
        <f t="shared" ca="1" si="17"/>
        <v>0</v>
      </c>
      <c r="AB32" s="800">
        <f t="shared" ca="1" si="17"/>
        <v>0</v>
      </c>
      <c r="AC32" s="800">
        <f t="shared" ca="1" si="17"/>
        <v>0</v>
      </c>
      <c r="AD32" s="800">
        <f t="shared" ca="1" si="17"/>
        <v>0</v>
      </c>
      <c r="AE32" s="800">
        <f t="shared" ca="1" si="17"/>
        <v>0</v>
      </c>
      <c r="AF32" s="800">
        <f t="shared" ca="1" si="17"/>
        <v>0</v>
      </c>
      <c r="AG32" s="800">
        <f t="shared" ca="1" si="17"/>
        <v>0</v>
      </c>
      <c r="AH32" s="800">
        <f t="shared" ca="1" si="17"/>
        <v>0</v>
      </c>
    </row>
    <row r="33" spans="1:34" x14ac:dyDescent="0.2">
      <c r="A33" s="11">
        <f>ROW()</f>
        <v>33</v>
      </c>
      <c r="C33" s="98" t="str">
        <f>'BS(M)'!C34</f>
        <v>임대보증금</v>
      </c>
      <c r="D33" s="48"/>
      <c r="E33" s="108" t="s">
        <v>335</v>
      </c>
      <c r="F33" s="50">
        <f t="shared" si="12"/>
        <v>2</v>
      </c>
      <c r="G33" s="50" t="str">
        <f t="shared" si="18"/>
        <v>'BS(M)'!2:2</v>
      </c>
      <c r="H33" s="108" t="str">
        <f t="shared" si="19"/>
        <v>'BS(M)'!</v>
      </c>
      <c r="I33" s="50">
        <f>'BS(M)'!A34</f>
        <v>34</v>
      </c>
      <c r="J33" s="50" t="str">
        <f t="shared" si="20"/>
        <v>'BS(M)'!34:34</v>
      </c>
      <c r="K33" s="48"/>
      <c r="L33" s="48"/>
      <c r="M33" s="89"/>
      <c r="N33" s="800">
        <f t="shared" ca="1" si="21"/>
        <v>2872385.1649433207</v>
      </c>
      <c r="O33" s="800">
        <f t="shared" ca="1" si="16"/>
        <v>2872385.1649433207</v>
      </c>
      <c r="P33" s="800">
        <f t="shared" ca="1" si="16"/>
        <v>2872385.1649433207</v>
      </c>
      <c r="Q33" s="800">
        <f t="shared" ca="1" si="16"/>
        <v>2872385.1649433207</v>
      </c>
      <c r="R33" s="800">
        <f t="shared" ca="1" si="16"/>
        <v>2872385.1649433207</v>
      </c>
      <c r="S33" s="800">
        <f t="shared" ca="1" si="16"/>
        <v>3138732.8241330204</v>
      </c>
      <c r="T33" s="800">
        <f t="shared" ca="1" si="16"/>
        <v>3138732.8241330204</v>
      </c>
      <c r="U33" s="800">
        <f t="shared" ca="1" si="16"/>
        <v>0</v>
      </c>
      <c r="V33" s="800">
        <f t="shared" ca="1" si="16"/>
        <v>0</v>
      </c>
      <c r="W33" s="800">
        <f t="shared" ca="1" si="16"/>
        <v>0</v>
      </c>
      <c r="X33" s="800">
        <f t="shared" ca="1" si="16"/>
        <v>0</v>
      </c>
      <c r="Y33" s="800">
        <f t="shared" ca="1" si="17"/>
        <v>0</v>
      </c>
      <c r="Z33" s="800">
        <f t="shared" ca="1" si="17"/>
        <v>0</v>
      </c>
      <c r="AA33" s="800">
        <f t="shared" ca="1" si="17"/>
        <v>0</v>
      </c>
      <c r="AB33" s="800">
        <f t="shared" ca="1" si="17"/>
        <v>0</v>
      </c>
      <c r="AC33" s="800">
        <f t="shared" ca="1" si="17"/>
        <v>0</v>
      </c>
      <c r="AD33" s="800">
        <f t="shared" ca="1" si="17"/>
        <v>0</v>
      </c>
      <c r="AE33" s="800">
        <f t="shared" ca="1" si="17"/>
        <v>0</v>
      </c>
      <c r="AF33" s="800">
        <f t="shared" ca="1" si="17"/>
        <v>0</v>
      </c>
      <c r="AG33" s="800">
        <f t="shared" ca="1" si="17"/>
        <v>0</v>
      </c>
      <c r="AH33" s="800">
        <f t="shared" ca="1" si="17"/>
        <v>0</v>
      </c>
    </row>
    <row r="34" spans="1:34" x14ac:dyDescent="0.2">
      <c r="A34" s="11">
        <f>ROW()</f>
        <v>34</v>
      </c>
      <c r="C34" s="98" t="str">
        <f>'BS(M)'!C35</f>
        <v>담보차입금(선순위)</v>
      </c>
      <c r="D34" s="48"/>
      <c r="E34" s="108" t="s">
        <v>335</v>
      </c>
      <c r="F34" s="50">
        <f t="shared" si="12"/>
        <v>2</v>
      </c>
      <c r="G34" s="50" t="str">
        <f t="shared" si="18"/>
        <v>'BS(M)'!2:2</v>
      </c>
      <c r="H34" s="108" t="str">
        <f t="shared" si="19"/>
        <v>'BS(M)'!</v>
      </c>
      <c r="I34" s="50">
        <f>'BS(M)'!A35</f>
        <v>35</v>
      </c>
      <c r="J34" s="50" t="str">
        <f t="shared" si="20"/>
        <v>'BS(M)'!35:35</v>
      </c>
      <c r="K34" s="48"/>
      <c r="L34" s="48"/>
      <c r="M34" s="89"/>
      <c r="N34" s="800">
        <f t="shared" ca="1" si="21"/>
        <v>75127614.835056677</v>
      </c>
      <c r="O34" s="800">
        <f t="shared" ca="1" si="16"/>
        <v>75127614.835056677</v>
      </c>
      <c r="P34" s="800">
        <f t="shared" ca="1" si="16"/>
        <v>75127614.835056677</v>
      </c>
      <c r="Q34" s="800">
        <f t="shared" ca="1" si="16"/>
        <v>75127614.835056677</v>
      </c>
      <c r="R34" s="800">
        <f t="shared" ca="1" si="16"/>
        <v>75127614.835056677</v>
      </c>
      <c r="S34" s="800">
        <f t="shared" ca="1" si="16"/>
        <v>75127614.835056677</v>
      </c>
      <c r="T34" s="800">
        <f t="shared" ca="1" si="16"/>
        <v>75127614.835056677</v>
      </c>
      <c r="U34" s="800">
        <f t="shared" ca="1" si="16"/>
        <v>0</v>
      </c>
      <c r="V34" s="800">
        <f t="shared" ca="1" si="16"/>
        <v>0</v>
      </c>
      <c r="W34" s="800">
        <f t="shared" ca="1" si="16"/>
        <v>0</v>
      </c>
      <c r="X34" s="800">
        <f t="shared" ca="1" si="16"/>
        <v>0</v>
      </c>
      <c r="Y34" s="800">
        <f t="shared" ca="1" si="17"/>
        <v>0</v>
      </c>
      <c r="Z34" s="800">
        <f t="shared" ca="1" si="17"/>
        <v>0</v>
      </c>
      <c r="AA34" s="800">
        <f t="shared" ca="1" si="17"/>
        <v>0</v>
      </c>
      <c r="AB34" s="800">
        <f t="shared" ca="1" si="17"/>
        <v>0</v>
      </c>
      <c r="AC34" s="800">
        <f t="shared" ca="1" si="17"/>
        <v>0</v>
      </c>
      <c r="AD34" s="800">
        <f t="shared" ca="1" si="17"/>
        <v>0</v>
      </c>
      <c r="AE34" s="800">
        <f t="shared" ca="1" si="17"/>
        <v>0</v>
      </c>
      <c r="AF34" s="800">
        <f t="shared" ca="1" si="17"/>
        <v>0</v>
      </c>
      <c r="AG34" s="800">
        <f t="shared" ca="1" si="17"/>
        <v>0</v>
      </c>
      <c r="AH34" s="800">
        <f t="shared" ca="1" si="17"/>
        <v>0</v>
      </c>
    </row>
    <row r="35" spans="1:34" x14ac:dyDescent="0.2">
      <c r="A35" s="11">
        <f>ROW()</f>
        <v>35</v>
      </c>
      <c r="C35" s="98" t="str">
        <f>'BS(M)'!C36</f>
        <v>담보차입금(후순위)</v>
      </c>
      <c r="D35" s="48"/>
      <c r="E35" s="108" t="s">
        <v>335</v>
      </c>
      <c r="F35" s="50">
        <f t="shared" si="12"/>
        <v>2</v>
      </c>
      <c r="G35" s="50" t="str">
        <f>E35&amp;F35&amp;":"&amp;F35</f>
        <v>'BS(M)'!2:2</v>
      </c>
      <c r="H35" s="108" t="str">
        <f>E35</f>
        <v>'BS(M)'!</v>
      </c>
      <c r="I35" s="50">
        <f>'BS(M)'!A36</f>
        <v>36</v>
      </c>
      <c r="J35" s="50" t="str">
        <f>H35&amp;I35&amp;":"&amp;I35</f>
        <v>'BS(M)'!36:36</v>
      </c>
      <c r="K35" s="48"/>
      <c r="L35" s="48"/>
      <c r="M35" s="89"/>
      <c r="N35" s="800">
        <f t="shared" ca="1" si="21"/>
        <v>13000000</v>
      </c>
      <c r="O35" s="800">
        <f t="shared" ca="1" si="16"/>
        <v>13000000</v>
      </c>
      <c r="P35" s="800">
        <f t="shared" ca="1" si="16"/>
        <v>13000000</v>
      </c>
      <c r="Q35" s="800">
        <f t="shared" ca="1" si="16"/>
        <v>13000000</v>
      </c>
      <c r="R35" s="800">
        <f t="shared" ca="1" si="16"/>
        <v>13000000</v>
      </c>
      <c r="S35" s="800">
        <f t="shared" ca="1" si="16"/>
        <v>13000000</v>
      </c>
      <c r="T35" s="800">
        <f t="shared" ca="1" si="16"/>
        <v>13000000</v>
      </c>
      <c r="U35" s="800">
        <f t="shared" ca="1" si="16"/>
        <v>0</v>
      </c>
      <c r="V35" s="800">
        <f t="shared" ca="1" si="16"/>
        <v>0</v>
      </c>
      <c r="W35" s="800">
        <f t="shared" ca="1" si="16"/>
        <v>0</v>
      </c>
      <c r="X35" s="800">
        <f t="shared" ca="1" si="16"/>
        <v>0</v>
      </c>
      <c r="Y35" s="800">
        <f t="shared" ca="1" si="17"/>
        <v>0</v>
      </c>
      <c r="Z35" s="800">
        <f t="shared" ca="1" si="17"/>
        <v>0</v>
      </c>
      <c r="AA35" s="800">
        <f t="shared" ca="1" si="17"/>
        <v>0</v>
      </c>
      <c r="AB35" s="800">
        <f t="shared" ca="1" si="17"/>
        <v>0</v>
      </c>
      <c r="AC35" s="800">
        <f t="shared" ca="1" si="17"/>
        <v>0</v>
      </c>
      <c r="AD35" s="800">
        <f t="shared" ca="1" si="17"/>
        <v>0</v>
      </c>
      <c r="AE35" s="800">
        <f t="shared" ca="1" si="17"/>
        <v>0</v>
      </c>
      <c r="AF35" s="800">
        <f t="shared" ca="1" si="17"/>
        <v>0</v>
      </c>
      <c r="AG35" s="800">
        <f t="shared" ca="1" si="17"/>
        <v>0</v>
      </c>
      <c r="AH35" s="800">
        <f t="shared" ca="1" si="17"/>
        <v>0</v>
      </c>
    </row>
    <row r="36" spans="1:34" x14ac:dyDescent="0.2">
      <c r="A36" s="113"/>
      <c r="C36" s="98" t="str">
        <f>'BS(M)'!C37</f>
        <v>단기차입금</v>
      </c>
      <c r="D36" s="121"/>
      <c r="E36" s="108" t="s">
        <v>335</v>
      </c>
      <c r="F36" s="50">
        <f t="shared" si="12"/>
        <v>2</v>
      </c>
      <c r="G36" s="50" t="str">
        <f>E36&amp;F36&amp;":"&amp;F36</f>
        <v>'BS(M)'!2:2</v>
      </c>
      <c r="H36" s="108" t="str">
        <f>E36</f>
        <v>'BS(M)'!</v>
      </c>
      <c r="I36" s="50">
        <f>'BS(M)'!A37</f>
        <v>37</v>
      </c>
      <c r="J36" s="50" t="str">
        <f>H36&amp;I36&amp;":"&amp;I36</f>
        <v>'BS(M)'!37:37</v>
      </c>
      <c r="K36" s="121"/>
      <c r="L36" s="121"/>
      <c r="M36" s="117"/>
      <c r="N36" s="800">
        <f t="shared" ca="1" si="21"/>
        <v>0</v>
      </c>
      <c r="O36" s="800">
        <f t="shared" ca="1" si="16"/>
        <v>0</v>
      </c>
      <c r="P36" s="800">
        <f t="shared" ca="1" si="16"/>
        <v>0</v>
      </c>
      <c r="Q36" s="800">
        <f t="shared" ca="1" si="16"/>
        <v>0</v>
      </c>
      <c r="R36" s="800">
        <f t="shared" ca="1" si="16"/>
        <v>0</v>
      </c>
      <c r="S36" s="800">
        <f t="shared" ca="1" si="16"/>
        <v>0</v>
      </c>
      <c r="T36" s="800">
        <f t="shared" ca="1" si="16"/>
        <v>0</v>
      </c>
      <c r="U36" s="800">
        <f t="shared" ca="1" si="16"/>
        <v>0</v>
      </c>
      <c r="V36" s="800">
        <f t="shared" ca="1" si="16"/>
        <v>2.9802322387695313E-8</v>
      </c>
      <c r="W36" s="800">
        <f t="shared" ca="1" si="16"/>
        <v>2.9802322387695313E-8</v>
      </c>
      <c r="X36" s="800">
        <f t="shared" ca="1" si="16"/>
        <v>2.9802322387695313E-8</v>
      </c>
      <c r="Y36" s="800">
        <f t="shared" ca="1" si="17"/>
        <v>2.9802322387695313E-8</v>
      </c>
      <c r="Z36" s="800">
        <f t="shared" ca="1" si="17"/>
        <v>2.9802322387695313E-8</v>
      </c>
      <c r="AA36" s="800">
        <f t="shared" ca="1" si="17"/>
        <v>2.9802322387695313E-8</v>
      </c>
      <c r="AB36" s="800">
        <f t="shared" ca="1" si="17"/>
        <v>2.9802322387695313E-8</v>
      </c>
      <c r="AC36" s="800">
        <f t="shared" ca="1" si="17"/>
        <v>2.9802322387695313E-8</v>
      </c>
      <c r="AD36" s="800">
        <f t="shared" ca="1" si="17"/>
        <v>2.9802322387695313E-8</v>
      </c>
      <c r="AE36" s="800">
        <f t="shared" ca="1" si="17"/>
        <v>2.9802322387695313E-8</v>
      </c>
      <c r="AF36" s="800">
        <f t="shared" ca="1" si="17"/>
        <v>2.9802322387695313E-8</v>
      </c>
      <c r="AG36" s="800">
        <f t="shared" ca="1" si="17"/>
        <v>2.9802322387695313E-8</v>
      </c>
      <c r="AH36" s="800">
        <f t="shared" ca="1" si="17"/>
        <v>2.9802322387695313E-8</v>
      </c>
    </row>
    <row r="37" spans="1:34" x14ac:dyDescent="0.2">
      <c r="A37" s="11">
        <f>ROW()</f>
        <v>37</v>
      </c>
      <c r="C37" s="399" t="s">
        <v>301</v>
      </c>
      <c r="D37" s="400"/>
      <c r="E37" s="400"/>
      <c r="F37" s="400"/>
      <c r="G37" s="400"/>
      <c r="H37" s="400"/>
      <c r="I37" s="400"/>
      <c r="J37" s="400"/>
      <c r="K37" s="401"/>
      <c r="L37" s="400"/>
      <c r="M37" s="402"/>
      <c r="N37" s="791">
        <f ca="1">SUM(N18:N36)</f>
        <v>91000000</v>
      </c>
      <c r="O37" s="791">
        <f t="shared" ref="O37:AH37" ca="1" si="25">SUM(O18:O36)</f>
        <v>91345959.68299602</v>
      </c>
      <c r="P37" s="791">
        <f t="shared" ca="1" si="25"/>
        <v>91000000</v>
      </c>
      <c r="Q37" s="791">
        <f t="shared" ca="1" si="25"/>
        <v>91373503.208783835</v>
      </c>
      <c r="R37" s="791">
        <f t="shared" ca="1" si="25"/>
        <v>91000000</v>
      </c>
      <c r="S37" s="791">
        <f t="shared" ca="1" si="25"/>
        <v>91668200.66014877</v>
      </c>
      <c r="T37" s="791">
        <f t="shared" ca="1" si="25"/>
        <v>91266347.659189701</v>
      </c>
      <c r="U37" s="791">
        <f t="shared" ca="1" si="25"/>
        <v>0</v>
      </c>
      <c r="V37" s="791">
        <f t="shared" ca="1" si="25"/>
        <v>2.9802322387695313E-8</v>
      </c>
      <c r="W37" s="791">
        <f t="shared" ca="1" si="25"/>
        <v>2.9802322387695313E-8</v>
      </c>
      <c r="X37" s="791">
        <f t="shared" ca="1" si="25"/>
        <v>2.9802322387695313E-8</v>
      </c>
      <c r="Y37" s="791">
        <f t="shared" ca="1" si="25"/>
        <v>2.9802322387695313E-8</v>
      </c>
      <c r="Z37" s="791">
        <f t="shared" ca="1" si="25"/>
        <v>2.9802322387695313E-8</v>
      </c>
      <c r="AA37" s="791">
        <f t="shared" ca="1" si="25"/>
        <v>2.9802322387695313E-8</v>
      </c>
      <c r="AB37" s="791">
        <f t="shared" ca="1" si="25"/>
        <v>2.9802322387695313E-8</v>
      </c>
      <c r="AC37" s="791">
        <f t="shared" ca="1" si="25"/>
        <v>2.9802322387695313E-8</v>
      </c>
      <c r="AD37" s="791">
        <f t="shared" ca="1" si="25"/>
        <v>2.9802322387695313E-8</v>
      </c>
      <c r="AE37" s="791">
        <f t="shared" ca="1" si="25"/>
        <v>2.9802322387695313E-8</v>
      </c>
      <c r="AF37" s="791">
        <f t="shared" ca="1" si="25"/>
        <v>2.9802322387695313E-8</v>
      </c>
      <c r="AG37" s="791">
        <f t="shared" ca="1" si="25"/>
        <v>2.9802322387695313E-8</v>
      </c>
      <c r="AH37" s="791">
        <f t="shared" ca="1" si="25"/>
        <v>2.9802322387695313E-8</v>
      </c>
    </row>
    <row r="38" spans="1:34" x14ac:dyDescent="0.2">
      <c r="A38" s="11">
        <f>ROW()</f>
        <v>38</v>
      </c>
      <c r="C38" s="98" t="str">
        <f>'BS(M)'!C39</f>
        <v>자본금(우선주)</v>
      </c>
      <c r="D38" s="48"/>
      <c r="E38" s="108" t="s">
        <v>335</v>
      </c>
      <c r="F38" s="50">
        <f t="shared" si="12"/>
        <v>2</v>
      </c>
      <c r="G38" s="50" t="str">
        <f>E38&amp;F38&amp;":"&amp;F38</f>
        <v>'BS(M)'!2:2</v>
      </c>
      <c r="H38" s="108" t="str">
        <f>E38</f>
        <v>'BS(M)'!</v>
      </c>
      <c r="I38" s="50">
        <f>'BS(M)'!A39</f>
        <v>39</v>
      </c>
      <c r="J38" s="50" t="str">
        <f>H38&amp;I38&amp;":"&amp;I38</f>
        <v>'BS(M)'!39:39</v>
      </c>
      <c r="K38" s="48"/>
      <c r="L38" s="48"/>
      <c r="M38" s="89"/>
      <c r="N38" s="800">
        <f t="shared" ref="N38:AC41" ca="1" si="26">SUMIF(INDIRECT($G38),N$2,INDIRECT($J38))</f>
        <v>833333.33333333337</v>
      </c>
      <c r="O38" s="800">
        <f t="shared" ca="1" si="26"/>
        <v>833333.33333333337</v>
      </c>
      <c r="P38" s="800">
        <f t="shared" ca="1" si="26"/>
        <v>833333.33333333337</v>
      </c>
      <c r="Q38" s="800">
        <f t="shared" ca="1" si="26"/>
        <v>833333.33333333337</v>
      </c>
      <c r="R38" s="800">
        <f t="shared" ca="1" si="26"/>
        <v>833333.33333333337</v>
      </c>
      <c r="S38" s="800">
        <f t="shared" ca="1" si="26"/>
        <v>833333.33333333337</v>
      </c>
      <c r="T38" s="800">
        <f t="shared" ca="1" si="26"/>
        <v>833333.33333333337</v>
      </c>
      <c r="U38" s="800">
        <f t="shared" ca="1" si="26"/>
        <v>0</v>
      </c>
      <c r="V38" s="800">
        <f t="shared" ca="1" si="26"/>
        <v>0</v>
      </c>
      <c r="W38" s="800">
        <f t="shared" ca="1" si="26"/>
        <v>0</v>
      </c>
      <c r="X38" s="800">
        <f t="shared" ca="1" si="26"/>
        <v>0</v>
      </c>
      <c r="Y38" s="800">
        <f t="shared" ca="1" si="26"/>
        <v>0</v>
      </c>
      <c r="Z38" s="800">
        <f t="shared" ca="1" si="26"/>
        <v>0</v>
      </c>
      <c r="AA38" s="800">
        <f t="shared" ca="1" si="26"/>
        <v>0</v>
      </c>
      <c r="AB38" s="800">
        <f t="shared" ca="1" si="26"/>
        <v>0</v>
      </c>
      <c r="AC38" s="800">
        <f t="shared" ca="1" si="26"/>
        <v>0</v>
      </c>
      <c r="AD38" s="800">
        <f t="shared" ref="Y38:AH41" ca="1" si="27">SUMIF(INDIRECT($G38),AD$2,INDIRECT($J38))</f>
        <v>0</v>
      </c>
      <c r="AE38" s="800">
        <f t="shared" ca="1" si="27"/>
        <v>0</v>
      </c>
      <c r="AF38" s="800">
        <f t="shared" ca="1" si="27"/>
        <v>0</v>
      </c>
      <c r="AG38" s="800">
        <f t="shared" ca="1" si="27"/>
        <v>0</v>
      </c>
      <c r="AH38" s="800">
        <f t="shared" ca="1" si="27"/>
        <v>0</v>
      </c>
    </row>
    <row r="39" spans="1:34" x14ac:dyDescent="0.2">
      <c r="A39" s="11">
        <f>ROW()</f>
        <v>39</v>
      </c>
      <c r="C39" s="98" t="str">
        <f>'BS(M)'!C40</f>
        <v>자본금(보통주)</v>
      </c>
      <c r="D39" s="48"/>
      <c r="E39" s="108" t="s">
        <v>335</v>
      </c>
      <c r="F39" s="50">
        <f t="shared" si="12"/>
        <v>2</v>
      </c>
      <c r="G39" s="50" t="str">
        <f>E39&amp;F39&amp;":"&amp;F39</f>
        <v>'BS(M)'!2:2</v>
      </c>
      <c r="H39" s="108" t="str">
        <f>E39</f>
        <v>'BS(M)'!</v>
      </c>
      <c r="I39" s="50">
        <f>'BS(M)'!A40</f>
        <v>40</v>
      </c>
      <c r="J39" s="50" t="str">
        <f>H39&amp;I39&amp;":"&amp;I39</f>
        <v>'BS(M)'!40:40</v>
      </c>
      <c r="K39" s="48"/>
      <c r="L39" s="48"/>
      <c r="M39" s="89"/>
      <c r="N39" s="800">
        <f t="shared" ca="1" si="26"/>
        <v>6887847.713208586</v>
      </c>
      <c r="O39" s="789">
        <f t="shared" ca="1" si="26"/>
        <v>6887847.713208586</v>
      </c>
      <c r="P39" s="789">
        <f t="shared" ca="1" si="26"/>
        <v>6887847.713208586</v>
      </c>
      <c r="Q39" s="789">
        <f t="shared" ca="1" si="26"/>
        <v>6887847.713208586</v>
      </c>
      <c r="R39" s="789">
        <f t="shared" ca="1" si="26"/>
        <v>6887847.713208586</v>
      </c>
      <c r="S39" s="789">
        <f t="shared" ca="1" si="26"/>
        <v>6887847.713208586</v>
      </c>
      <c r="T39" s="789">
        <f t="shared" ca="1" si="26"/>
        <v>6887847.713208586</v>
      </c>
      <c r="U39" s="789">
        <f t="shared" ca="1" si="26"/>
        <v>0</v>
      </c>
      <c r="V39" s="789">
        <f t="shared" ca="1" si="26"/>
        <v>0</v>
      </c>
      <c r="W39" s="789">
        <f t="shared" ca="1" si="26"/>
        <v>0</v>
      </c>
      <c r="X39" s="789">
        <f t="shared" ca="1" si="26"/>
        <v>0</v>
      </c>
      <c r="Y39" s="789">
        <f t="shared" ca="1" si="27"/>
        <v>0</v>
      </c>
      <c r="Z39" s="789">
        <f t="shared" ca="1" si="27"/>
        <v>0</v>
      </c>
      <c r="AA39" s="789">
        <f t="shared" ca="1" si="27"/>
        <v>0</v>
      </c>
      <c r="AB39" s="789">
        <f t="shared" ca="1" si="27"/>
        <v>0</v>
      </c>
      <c r="AC39" s="789">
        <f t="shared" ca="1" si="27"/>
        <v>0</v>
      </c>
      <c r="AD39" s="789">
        <f t="shared" ca="1" si="27"/>
        <v>0</v>
      </c>
      <c r="AE39" s="789">
        <f t="shared" ca="1" si="27"/>
        <v>0</v>
      </c>
      <c r="AF39" s="789">
        <f t="shared" ca="1" si="27"/>
        <v>0</v>
      </c>
      <c r="AG39" s="789">
        <f t="shared" ca="1" si="27"/>
        <v>0</v>
      </c>
      <c r="AH39" s="789">
        <f t="shared" ca="1" si="27"/>
        <v>0</v>
      </c>
    </row>
    <row r="40" spans="1:34" x14ac:dyDescent="0.2">
      <c r="A40" s="11">
        <f>ROW()</f>
        <v>40</v>
      </c>
      <c r="C40" s="98" t="str">
        <f>'BS(M)'!C41</f>
        <v>주식발행초과금</v>
      </c>
      <c r="D40" s="48"/>
      <c r="E40" s="108" t="s">
        <v>335</v>
      </c>
      <c r="F40" s="50">
        <f t="shared" si="12"/>
        <v>2</v>
      </c>
      <c r="G40" s="50" t="str">
        <f>E40&amp;F40&amp;":"&amp;F40</f>
        <v>'BS(M)'!2:2</v>
      </c>
      <c r="H40" s="108" t="str">
        <f>E40</f>
        <v>'BS(M)'!</v>
      </c>
      <c r="I40" s="50">
        <f>'BS(M)'!A41</f>
        <v>41</v>
      </c>
      <c r="J40" s="50" t="str">
        <f>H40&amp;I40&amp;":"&amp;I40</f>
        <v>'BS(M)'!41:41</v>
      </c>
      <c r="K40" s="48"/>
      <c r="L40" s="48"/>
      <c r="M40" s="89"/>
      <c r="N40" s="790">
        <f t="shared" ca="1" si="26"/>
        <v>38568843.563686192</v>
      </c>
      <c r="O40" s="790">
        <f t="shared" ca="1" si="26"/>
        <v>37199943.317583911</v>
      </c>
      <c r="P40" s="790">
        <f t="shared" ca="1" si="26"/>
        <v>35831043.07148163</v>
      </c>
      <c r="Q40" s="790">
        <f t="shared" ca="1" si="26"/>
        <v>34462142.825379349</v>
      </c>
      <c r="R40" s="790">
        <f t="shared" ca="1" si="26"/>
        <v>33093242.579277068</v>
      </c>
      <c r="S40" s="790">
        <f t="shared" ca="1" si="26"/>
        <v>31724342.333174787</v>
      </c>
      <c r="T40" s="790">
        <f t="shared" ca="1" si="26"/>
        <v>30355442.087072507</v>
      </c>
      <c r="U40" s="790">
        <f t="shared" ca="1" si="26"/>
        <v>0</v>
      </c>
      <c r="V40" s="790">
        <f t="shared" ca="1" si="26"/>
        <v>0</v>
      </c>
      <c r="W40" s="790">
        <f t="shared" ca="1" si="26"/>
        <v>0</v>
      </c>
      <c r="X40" s="790">
        <f t="shared" ca="1" si="26"/>
        <v>0</v>
      </c>
      <c r="Y40" s="790">
        <f t="shared" ca="1" si="27"/>
        <v>0</v>
      </c>
      <c r="Z40" s="790">
        <f t="shared" ca="1" si="27"/>
        <v>0</v>
      </c>
      <c r="AA40" s="790">
        <f t="shared" ca="1" si="27"/>
        <v>0</v>
      </c>
      <c r="AB40" s="790">
        <f t="shared" ca="1" si="27"/>
        <v>0</v>
      </c>
      <c r="AC40" s="790">
        <f t="shared" ca="1" si="27"/>
        <v>0</v>
      </c>
      <c r="AD40" s="790">
        <f t="shared" ca="1" si="27"/>
        <v>0</v>
      </c>
      <c r="AE40" s="790">
        <f t="shared" ca="1" si="27"/>
        <v>0</v>
      </c>
      <c r="AF40" s="790">
        <f t="shared" ca="1" si="27"/>
        <v>0</v>
      </c>
      <c r="AG40" s="790">
        <f t="shared" ca="1" si="27"/>
        <v>0</v>
      </c>
      <c r="AH40" s="790">
        <f t="shared" ca="1" si="27"/>
        <v>0</v>
      </c>
    </row>
    <row r="41" spans="1:34" x14ac:dyDescent="0.2">
      <c r="A41" s="11">
        <f>ROW()</f>
        <v>41</v>
      </c>
      <c r="C41" s="98" t="str">
        <f>'BS(M)'!C42</f>
        <v>이익잉여금</v>
      </c>
      <c r="D41" s="48"/>
      <c r="E41" s="108" t="s">
        <v>335</v>
      </c>
      <c r="F41" s="50">
        <f t="shared" si="12"/>
        <v>2</v>
      </c>
      <c r="G41" s="50" t="str">
        <f>E41&amp;F41&amp;":"&amp;F41</f>
        <v>'BS(M)'!2:2</v>
      </c>
      <c r="H41" s="108" t="str">
        <f>E41</f>
        <v>'BS(M)'!</v>
      </c>
      <c r="I41" s="50">
        <f>'BS(M)'!A42</f>
        <v>42</v>
      </c>
      <c r="J41" s="50" t="str">
        <f>H41&amp;I41&amp;":"&amp;I41</f>
        <v>'BS(M)'!42:42</v>
      </c>
      <c r="K41" s="48"/>
      <c r="L41" s="48"/>
      <c r="M41" s="89"/>
      <c r="N41" s="789">
        <f t="shared" ca="1" si="26"/>
        <v>-100000</v>
      </c>
      <c r="O41" s="789">
        <f t="shared" ca="1" si="26"/>
        <v>-100000</v>
      </c>
      <c r="P41" s="789">
        <f t="shared" ca="1" si="26"/>
        <v>-100000</v>
      </c>
      <c r="Q41" s="789">
        <f t="shared" ca="1" si="26"/>
        <v>-100000</v>
      </c>
      <c r="R41" s="789">
        <f t="shared" ca="1" si="26"/>
        <v>-100000</v>
      </c>
      <c r="S41" s="789">
        <f t="shared" ca="1" si="26"/>
        <v>-100000</v>
      </c>
      <c r="T41" s="789">
        <f t="shared" ca="1" si="26"/>
        <v>-100000</v>
      </c>
      <c r="U41" s="789">
        <f t="shared" ca="1" si="26"/>
        <v>0</v>
      </c>
      <c r="V41" s="789">
        <f t="shared" ca="1" si="26"/>
        <v>0</v>
      </c>
      <c r="W41" s="789">
        <f t="shared" ca="1" si="26"/>
        <v>0</v>
      </c>
      <c r="X41" s="789">
        <f t="shared" ca="1" si="26"/>
        <v>0</v>
      </c>
      <c r="Y41" s="789">
        <f t="shared" ca="1" si="27"/>
        <v>0</v>
      </c>
      <c r="Z41" s="789">
        <f t="shared" ca="1" si="27"/>
        <v>0</v>
      </c>
      <c r="AA41" s="789">
        <f t="shared" ca="1" si="27"/>
        <v>0</v>
      </c>
      <c r="AB41" s="789">
        <f t="shared" ca="1" si="27"/>
        <v>0</v>
      </c>
      <c r="AC41" s="789">
        <f t="shared" ca="1" si="27"/>
        <v>0</v>
      </c>
      <c r="AD41" s="789">
        <f t="shared" ca="1" si="27"/>
        <v>0</v>
      </c>
      <c r="AE41" s="789">
        <f t="shared" ca="1" si="27"/>
        <v>0</v>
      </c>
      <c r="AF41" s="789">
        <f t="shared" ca="1" si="27"/>
        <v>0</v>
      </c>
      <c r="AG41" s="789">
        <f t="shared" ca="1" si="27"/>
        <v>0</v>
      </c>
      <c r="AH41" s="789">
        <f t="shared" ca="1" si="27"/>
        <v>0</v>
      </c>
    </row>
    <row r="42" spans="1:34" x14ac:dyDescent="0.2">
      <c r="A42" s="11">
        <f>ROW()</f>
        <v>42</v>
      </c>
      <c r="C42" s="399" t="s">
        <v>300</v>
      </c>
      <c r="D42" s="400"/>
      <c r="E42" s="400"/>
      <c r="F42" s="400"/>
      <c r="G42" s="400"/>
      <c r="H42" s="400"/>
      <c r="I42" s="400"/>
      <c r="J42" s="400"/>
      <c r="K42" s="401"/>
      <c r="L42" s="400"/>
      <c r="M42" s="402"/>
      <c r="N42" s="791">
        <f ca="1">SUM(N38:N41)</f>
        <v>46190024.610228114</v>
      </c>
      <c r="O42" s="791">
        <f t="shared" ref="O42:X42" ca="1" si="28">SUM(O38:O41)</f>
        <v>44821124.364125833</v>
      </c>
      <c r="P42" s="791">
        <f t="shared" ca="1" si="28"/>
        <v>43452224.118023552</v>
      </c>
      <c r="Q42" s="791">
        <f t="shared" ca="1" si="28"/>
        <v>42083323.871921271</v>
      </c>
      <c r="R42" s="791">
        <f t="shared" ca="1" si="28"/>
        <v>40714423.62581899</v>
      </c>
      <c r="S42" s="791">
        <f t="shared" ca="1" si="28"/>
        <v>39345523.379716709</v>
      </c>
      <c r="T42" s="791">
        <f t="shared" ca="1" si="28"/>
        <v>37976623.133614428</v>
      </c>
      <c r="U42" s="791">
        <f t="shared" ca="1" si="28"/>
        <v>0</v>
      </c>
      <c r="V42" s="791">
        <f t="shared" ca="1" si="28"/>
        <v>0</v>
      </c>
      <c r="W42" s="791">
        <f t="shared" ca="1" si="28"/>
        <v>0</v>
      </c>
      <c r="X42" s="791">
        <f t="shared" ca="1" si="28"/>
        <v>0</v>
      </c>
      <c r="Y42" s="791">
        <f t="shared" ref="Y42:AH42" ca="1" si="29">SUM(Y38:Y41)</f>
        <v>0</v>
      </c>
      <c r="Z42" s="791">
        <f t="shared" ca="1" si="29"/>
        <v>0</v>
      </c>
      <c r="AA42" s="791">
        <f t="shared" ca="1" si="29"/>
        <v>0</v>
      </c>
      <c r="AB42" s="791">
        <f t="shared" ca="1" si="29"/>
        <v>0</v>
      </c>
      <c r="AC42" s="791">
        <f t="shared" ca="1" si="29"/>
        <v>0</v>
      </c>
      <c r="AD42" s="791">
        <f t="shared" ca="1" si="29"/>
        <v>0</v>
      </c>
      <c r="AE42" s="791">
        <f t="shared" ca="1" si="29"/>
        <v>0</v>
      </c>
      <c r="AF42" s="791">
        <f t="shared" ca="1" si="29"/>
        <v>0</v>
      </c>
      <c r="AG42" s="791">
        <f t="shared" ca="1" si="29"/>
        <v>0</v>
      </c>
      <c r="AH42" s="791">
        <f t="shared" ca="1" si="29"/>
        <v>0</v>
      </c>
    </row>
    <row r="43" spans="1:34" x14ac:dyDescent="0.2">
      <c r="A43" s="11">
        <f>ROW()</f>
        <v>43</v>
      </c>
      <c r="C43" s="399" t="s">
        <v>306</v>
      </c>
      <c r="D43" s="400"/>
      <c r="E43" s="400"/>
      <c r="F43" s="400"/>
      <c r="G43" s="400"/>
      <c r="H43" s="400"/>
      <c r="I43" s="400"/>
      <c r="J43" s="400"/>
      <c r="K43" s="401"/>
      <c r="L43" s="400"/>
      <c r="M43" s="402"/>
      <c r="N43" s="791">
        <f ca="1">N37+N42</f>
        <v>137190024.61022812</v>
      </c>
      <c r="O43" s="791">
        <f t="shared" ref="O43:X43" ca="1" si="30">O37+O42</f>
        <v>136167084.04712185</v>
      </c>
      <c r="P43" s="791">
        <f t="shared" ca="1" si="30"/>
        <v>134452224.11802354</v>
      </c>
      <c r="Q43" s="791">
        <f t="shared" ca="1" si="30"/>
        <v>133456827.08070511</v>
      </c>
      <c r="R43" s="791">
        <f t="shared" ca="1" si="30"/>
        <v>131714423.625819</v>
      </c>
      <c r="S43" s="791">
        <f t="shared" ca="1" si="30"/>
        <v>131013724.03986548</v>
      </c>
      <c r="T43" s="791">
        <f t="shared" ca="1" si="30"/>
        <v>129242970.79280412</v>
      </c>
      <c r="U43" s="791">
        <f t="shared" ca="1" si="30"/>
        <v>0</v>
      </c>
      <c r="V43" s="791">
        <f t="shared" ca="1" si="30"/>
        <v>2.9802322387695313E-8</v>
      </c>
      <c r="W43" s="791">
        <f t="shared" ca="1" si="30"/>
        <v>2.9802322387695313E-8</v>
      </c>
      <c r="X43" s="791">
        <f t="shared" ca="1" si="30"/>
        <v>2.9802322387695313E-8</v>
      </c>
      <c r="Y43" s="791">
        <f t="shared" ref="Y43:AH43" ca="1" si="31">Y37+Y42</f>
        <v>2.9802322387695313E-8</v>
      </c>
      <c r="Z43" s="791">
        <f t="shared" ca="1" si="31"/>
        <v>2.9802322387695313E-8</v>
      </c>
      <c r="AA43" s="791">
        <f t="shared" ca="1" si="31"/>
        <v>2.9802322387695313E-8</v>
      </c>
      <c r="AB43" s="791">
        <f t="shared" ca="1" si="31"/>
        <v>2.9802322387695313E-8</v>
      </c>
      <c r="AC43" s="791">
        <f t="shared" ca="1" si="31"/>
        <v>2.9802322387695313E-8</v>
      </c>
      <c r="AD43" s="791">
        <f t="shared" ca="1" si="31"/>
        <v>2.9802322387695313E-8</v>
      </c>
      <c r="AE43" s="791">
        <f t="shared" ca="1" si="31"/>
        <v>2.9802322387695313E-8</v>
      </c>
      <c r="AF43" s="791">
        <f t="shared" ca="1" si="31"/>
        <v>2.9802322387695313E-8</v>
      </c>
      <c r="AG43" s="791">
        <f t="shared" ca="1" si="31"/>
        <v>2.9802322387695313E-8</v>
      </c>
      <c r="AH43" s="791">
        <f t="shared" ca="1" si="31"/>
        <v>2.9802322387695313E-8</v>
      </c>
    </row>
    <row r="44" spans="1:34" x14ac:dyDescent="0.2">
      <c r="A44" s="11">
        <f>ROW()</f>
        <v>44</v>
      </c>
      <c r="N44" s="792">
        <f t="shared" ref="N44:AH44" ca="1" si="32">N17-N43</f>
        <v>0</v>
      </c>
      <c r="O44" s="792">
        <f t="shared" ca="1" si="32"/>
        <v>0</v>
      </c>
      <c r="P44" s="792">
        <f t="shared" ca="1" si="32"/>
        <v>0</v>
      </c>
      <c r="Q44" s="792">
        <f t="shared" ca="1" si="32"/>
        <v>0</v>
      </c>
      <c r="R44" s="792">
        <f t="shared" ca="1" si="32"/>
        <v>0</v>
      </c>
      <c r="S44" s="792">
        <f t="shared" ca="1" si="32"/>
        <v>0</v>
      </c>
      <c r="T44" s="792">
        <f t="shared" ca="1" si="32"/>
        <v>0</v>
      </c>
      <c r="U44" s="792">
        <f t="shared" ca="1" si="32"/>
        <v>-2.980141289299354E-8</v>
      </c>
      <c r="V44" s="792">
        <f t="shared" ca="1" si="32"/>
        <v>-2.980141289299354E-8</v>
      </c>
      <c r="W44" s="792">
        <f t="shared" ca="1" si="32"/>
        <v>-2.980141289299354E-8</v>
      </c>
      <c r="X44" s="792">
        <f t="shared" ca="1" si="32"/>
        <v>-2.980141289299354E-8</v>
      </c>
      <c r="Y44" s="792">
        <f t="shared" ca="1" si="32"/>
        <v>-2.980141289299354E-8</v>
      </c>
      <c r="Z44" s="792">
        <f t="shared" ca="1" si="32"/>
        <v>-2.980141289299354E-8</v>
      </c>
      <c r="AA44" s="792">
        <f t="shared" ca="1" si="32"/>
        <v>-2.980141289299354E-8</v>
      </c>
      <c r="AB44" s="792">
        <f t="shared" ca="1" si="32"/>
        <v>-2.980141289299354E-8</v>
      </c>
      <c r="AC44" s="792">
        <f t="shared" ca="1" si="32"/>
        <v>-2.980141289299354E-8</v>
      </c>
      <c r="AD44" s="792">
        <f t="shared" ca="1" si="32"/>
        <v>-2.980141289299354E-8</v>
      </c>
      <c r="AE44" s="792">
        <f t="shared" ca="1" si="32"/>
        <v>-2.980141289299354E-8</v>
      </c>
      <c r="AF44" s="792">
        <f t="shared" ca="1" si="32"/>
        <v>-2.980141289299354E-8</v>
      </c>
      <c r="AG44" s="792">
        <f t="shared" ca="1" si="32"/>
        <v>-2.980141289299354E-8</v>
      </c>
      <c r="AH44" s="792">
        <f t="shared" ca="1" si="32"/>
        <v>-2.980141289299354E-8</v>
      </c>
    </row>
    <row r="45" spans="1:34" x14ac:dyDescent="0.2">
      <c r="A45" s="11">
        <f>ROW()</f>
        <v>45</v>
      </c>
    </row>
    <row r="46" spans="1:34" x14ac:dyDescent="0.2">
      <c r="A46" s="11">
        <f>ROW()</f>
        <v>46</v>
      </c>
    </row>
    <row r="47" spans="1:34" x14ac:dyDescent="0.2">
      <c r="A47" s="11">
        <f>ROW()</f>
        <v>47</v>
      </c>
    </row>
    <row r="48" spans="1:34" x14ac:dyDescent="0.2">
      <c r="A48" s="11">
        <f>ROW()</f>
        <v>48</v>
      </c>
    </row>
    <row r="49" spans="1:1" x14ac:dyDescent="0.2">
      <c r="A49" s="11">
        <f>ROW()</f>
        <v>49</v>
      </c>
    </row>
    <row r="50" spans="1:1" x14ac:dyDescent="0.2">
      <c r="A50" s="11">
        <f>ROW()</f>
        <v>50</v>
      </c>
    </row>
    <row r="51" spans="1:1" x14ac:dyDescent="0.2">
      <c r="A51" s="11">
        <f>ROW()</f>
        <v>51</v>
      </c>
    </row>
    <row r="52" spans="1:1" x14ac:dyDescent="0.2">
      <c r="A52" s="11">
        <f>ROW()</f>
        <v>52</v>
      </c>
    </row>
    <row r="53" spans="1:1" x14ac:dyDescent="0.2">
      <c r="A53" s="11">
        <f>ROW()</f>
        <v>53</v>
      </c>
    </row>
    <row r="54" spans="1:1" x14ac:dyDescent="0.2">
      <c r="A54" s="11">
        <f>ROW()</f>
        <v>54</v>
      </c>
    </row>
    <row r="55" spans="1:1" x14ac:dyDescent="0.2">
      <c r="A55" s="11">
        <f>ROW()</f>
        <v>55</v>
      </c>
    </row>
    <row r="56" spans="1:1" x14ac:dyDescent="0.2">
      <c r="A56" s="11">
        <f>ROW()</f>
        <v>56</v>
      </c>
    </row>
    <row r="57" spans="1:1" x14ac:dyDescent="0.2">
      <c r="A57" s="11">
        <f>ROW()</f>
        <v>57</v>
      </c>
    </row>
    <row r="58" spans="1:1" x14ac:dyDescent="0.2">
      <c r="A58" s="11">
        <f>ROW()</f>
        <v>58</v>
      </c>
    </row>
    <row r="59" spans="1:1" x14ac:dyDescent="0.2">
      <c r="A59" s="11">
        <f>ROW()</f>
        <v>59</v>
      </c>
    </row>
    <row r="60" spans="1:1" x14ac:dyDescent="0.2">
      <c r="A60" s="11">
        <f>ROW()</f>
        <v>60</v>
      </c>
    </row>
    <row r="61" spans="1:1" x14ac:dyDescent="0.2">
      <c r="A61" s="11">
        <f>ROW()</f>
        <v>61</v>
      </c>
    </row>
    <row r="62" spans="1:1" x14ac:dyDescent="0.2">
      <c r="A62" s="11">
        <f>ROW()</f>
        <v>62</v>
      </c>
    </row>
    <row r="63" spans="1:1" x14ac:dyDescent="0.2">
      <c r="A63" s="11">
        <f>ROW()</f>
        <v>63</v>
      </c>
    </row>
    <row r="64" spans="1:1" x14ac:dyDescent="0.2">
      <c r="A64" s="11">
        <f>ROW()</f>
        <v>64</v>
      </c>
    </row>
    <row r="65" spans="1:1" x14ac:dyDescent="0.2">
      <c r="A65" s="11">
        <f>ROW()</f>
        <v>65</v>
      </c>
    </row>
    <row r="66" spans="1:1" x14ac:dyDescent="0.2">
      <c r="A66" s="11">
        <f>ROW()</f>
        <v>66</v>
      </c>
    </row>
    <row r="67" spans="1:1" x14ac:dyDescent="0.2">
      <c r="A67" s="11">
        <f>ROW()</f>
        <v>67</v>
      </c>
    </row>
    <row r="68" spans="1:1" x14ac:dyDescent="0.2">
      <c r="A68" s="11">
        <f>ROW()</f>
        <v>68</v>
      </c>
    </row>
    <row r="69" spans="1:1" x14ac:dyDescent="0.2">
      <c r="A69" s="11">
        <f>ROW()</f>
        <v>69</v>
      </c>
    </row>
    <row r="70" spans="1:1" x14ac:dyDescent="0.2">
      <c r="A70" s="11">
        <f>ROW()</f>
        <v>70</v>
      </c>
    </row>
    <row r="71" spans="1:1" x14ac:dyDescent="0.2">
      <c r="A71" s="11">
        <f>ROW()</f>
        <v>71</v>
      </c>
    </row>
    <row r="72" spans="1:1" x14ac:dyDescent="0.2">
      <c r="A72" s="11">
        <f>ROW()</f>
        <v>72</v>
      </c>
    </row>
    <row r="73" spans="1:1" x14ac:dyDescent="0.2">
      <c r="A73" s="11">
        <f>ROW()</f>
        <v>73</v>
      </c>
    </row>
    <row r="74" spans="1:1" x14ac:dyDescent="0.2">
      <c r="A74" s="11">
        <f>ROW()</f>
        <v>74</v>
      </c>
    </row>
    <row r="75" spans="1:1" x14ac:dyDescent="0.2">
      <c r="A75" s="11">
        <f>ROW()</f>
        <v>75</v>
      </c>
    </row>
    <row r="76" spans="1:1" x14ac:dyDescent="0.2">
      <c r="A76" s="11">
        <f>ROW()</f>
        <v>76</v>
      </c>
    </row>
    <row r="77" spans="1:1" x14ac:dyDescent="0.2">
      <c r="A77" s="11">
        <f>ROW()</f>
        <v>77</v>
      </c>
    </row>
    <row r="78" spans="1:1" x14ac:dyDescent="0.2">
      <c r="A78" s="11">
        <f>ROW()</f>
        <v>78</v>
      </c>
    </row>
    <row r="79" spans="1:1" x14ac:dyDescent="0.2">
      <c r="A79" s="11">
        <f>ROW()</f>
        <v>79</v>
      </c>
    </row>
    <row r="80" spans="1:1" x14ac:dyDescent="0.2">
      <c r="A80" s="11">
        <f>ROW()</f>
        <v>80</v>
      </c>
    </row>
    <row r="81" spans="1:1" x14ac:dyDescent="0.2">
      <c r="A81" s="11">
        <f>ROW()</f>
        <v>81</v>
      </c>
    </row>
    <row r="82" spans="1:1" x14ac:dyDescent="0.2">
      <c r="A82" s="11">
        <f>ROW()</f>
        <v>82</v>
      </c>
    </row>
    <row r="83" spans="1:1" x14ac:dyDescent="0.2">
      <c r="A83" s="11">
        <f>ROW()</f>
        <v>83</v>
      </c>
    </row>
    <row r="84" spans="1:1" x14ac:dyDescent="0.2">
      <c r="A84" s="11">
        <f>ROW()</f>
        <v>84</v>
      </c>
    </row>
    <row r="85" spans="1:1" x14ac:dyDescent="0.2">
      <c r="A85" s="11">
        <f>ROW()</f>
        <v>85</v>
      </c>
    </row>
    <row r="86" spans="1:1" x14ac:dyDescent="0.2">
      <c r="A86" s="11">
        <f>ROW()</f>
        <v>86</v>
      </c>
    </row>
    <row r="87" spans="1:1" x14ac:dyDescent="0.2">
      <c r="A87" s="11">
        <f>ROW()</f>
        <v>87</v>
      </c>
    </row>
    <row r="88" spans="1:1" x14ac:dyDescent="0.2">
      <c r="A88" s="11">
        <f>ROW()</f>
        <v>88</v>
      </c>
    </row>
    <row r="89" spans="1:1" x14ac:dyDescent="0.2">
      <c r="A89" s="11">
        <f>ROW()</f>
        <v>89</v>
      </c>
    </row>
    <row r="90" spans="1:1" x14ac:dyDescent="0.2">
      <c r="A90" s="11">
        <f>ROW()</f>
        <v>90</v>
      </c>
    </row>
    <row r="91" spans="1:1" x14ac:dyDescent="0.2">
      <c r="A91" s="11">
        <f>ROW()</f>
        <v>91</v>
      </c>
    </row>
    <row r="92" spans="1:1" x14ac:dyDescent="0.2">
      <c r="A92" s="11">
        <f>ROW()</f>
        <v>92</v>
      </c>
    </row>
    <row r="93" spans="1:1" x14ac:dyDescent="0.2">
      <c r="A93" s="11">
        <f>ROW()</f>
        <v>93</v>
      </c>
    </row>
    <row r="94" spans="1:1" x14ac:dyDescent="0.2">
      <c r="A94" s="11">
        <f>ROW()</f>
        <v>94</v>
      </c>
    </row>
    <row r="95" spans="1:1" x14ac:dyDescent="0.2">
      <c r="A95" s="11">
        <f>ROW()</f>
        <v>95</v>
      </c>
    </row>
    <row r="96" spans="1:1" x14ac:dyDescent="0.2">
      <c r="A96" s="11">
        <f>ROW()</f>
        <v>96</v>
      </c>
    </row>
    <row r="97" spans="1:1" x14ac:dyDescent="0.2">
      <c r="A97" s="11">
        <f>ROW()</f>
        <v>97</v>
      </c>
    </row>
    <row r="98" spans="1:1" x14ac:dyDescent="0.2">
      <c r="A98" s="11">
        <f>ROW()</f>
        <v>98</v>
      </c>
    </row>
    <row r="99" spans="1:1" x14ac:dyDescent="0.2">
      <c r="A99" s="11">
        <f>ROW()</f>
        <v>99</v>
      </c>
    </row>
    <row r="100" spans="1:1" x14ac:dyDescent="0.2">
      <c r="A100" s="11">
        <f>ROW()</f>
        <v>100</v>
      </c>
    </row>
    <row r="101" spans="1:1" x14ac:dyDescent="0.2">
      <c r="A101" s="11">
        <f>ROW()</f>
        <v>101</v>
      </c>
    </row>
    <row r="102" spans="1:1" x14ac:dyDescent="0.2">
      <c r="A102" s="11">
        <f>ROW()</f>
        <v>102</v>
      </c>
    </row>
    <row r="103" spans="1:1" x14ac:dyDescent="0.2">
      <c r="A103" s="11">
        <f>ROW()</f>
        <v>103</v>
      </c>
    </row>
    <row r="104" spans="1:1" x14ac:dyDescent="0.2">
      <c r="A104" s="11">
        <f>ROW()</f>
        <v>104</v>
      </c>
    </row>
    <row r="105" spans="1:1" x14ac:dyDescent="0.2">
      <c r="A105" s="11">
        <f>ROW()</f>
        <v>105</v>
      </c>
    </row>
    <row r="106" spans="1:1" x14ac:dyDescent="0.2">
      <c r="A106" s="11">
        <f>ROW()</f>
        <v>106</v>
      </c>
    </row>
    <row r="107" spans="1:1" x14ac:dyDescent="0.2">
      <c r="A107" s="11">
        <f>ROW()</f>
        <v>107</v>
      </c>
    </row>
    <row r="108" spans="1:1" x14ac:dyDescent="0.2">
      <c r="A108" s="11">
        <f>ROW()</f>
        <v>108</v>
      </c>
    </row>
    <row r="109" spans="1:1" x14ac:dyDescent="0.2">
      <c r="A109" s="11">
        <f>ROW()</f>
        <v>109</v>
      </c>
    </row>
    <row r="110" spans="1:1" x14ac:dyDescent="0.2">
      <c r="A110" s="11">
        <f>ROW()</f>
        <v>110</v>
      </c>
    </row>
    <row r="111" spans="1:1" x14ac:dyDescent="0.2">
      <c r="A111" s="11">
        <f>ROW()</f>
        <v>111</v>
      </c>
    </row>
    <row r="112" spans="1:1" x14ac:dyDescent="0.2">
      <c r="A112" s="11">
        <f>ROW()</f>
        <v>112</v>
      </c>
    </row>
    <row r="113" spans="1:1" x14ac:dyDescent="0.2">
      <c r="A113" s="11">
        <f>ROW()</f>
        <v>113</v>
      </c>
    </row>
    <row r="114" spans="1:1" x14ac:dyDescent="0.2">
      <c r="A114" s="11">
        <f>ROW()</f>
        <v>114</v>
      </c>
    </row>
    <row r="115" spans="1:1" x14ac:dyDescent="0.2">
      <c r="A115" s="11">
        <f>ROW()</f>
        <v>115</v>
      </c>
    </row>
    <row r="116" spans="1:1" x14ac:dyDescent="0.2">
      <c r="A116" s="11">
        <f>ROW()</f>
        <v>116</v>
      </c>
    </row>
    <row r="117" spans="1:1" x14ac:dyDescent="0.2">
      <c r="A117" s="11">
        <f>ROW()</f>
        <v>117</v>
      </c>
    </row>
    <row r="118" spans="1:1" x14ac:dyDescent="0.2">
      <c r="A118" s="11">
        <f>ROW()</f>
        <v>118</v>
      </c>
    </row>
    <row r="119" spans="1:1" x14ac:dyDescent="0.2">
      <c r="A119" s="11">
        <f>ROW()</f>
        <v>119</v>
      </c>
    </row>
    <row r="120" spans="1:1" x14ac:dyDescent="0.2">
      <c r="A120" s="11">
        <f>ROW()</f>
        <v>120</v>
      </c>
    </row>
    <row r="121" spans="1:1" x14ac:dyDescent="0.2">
      <c r="A121" s="11">
        <f>ROW()</f>
        <v>121</v>
      </c>
    </row>
    <row r="122" spans="1:1" x14ac:dyDescent="0.2">
      <c r="A122" s="11">
        <f>ROW()</f>
        <v>122</v>
      </c>
    </row>
    <row r="123" spans="1:1" x14ac:dyDescent="0.2">
      <c r="A123" s="11">
        <f>ROW()</f>
        <v>123</v>
      </c>
    </row>
    <row r="124" spans="1:1" x14ac:dyDescent="0.2">
      <c r="A124" s="11">
        <f>ROW()</f>
        <v>124</v>
      </c>
    </row>
    <row r="125" spans="1:1" x14ac:dyDescent="0.2">
      <c r="A125" s="11">
        <f>ROW()</f>
        <v>125</v>
      </c>
    </row>
  </sheetData>
  <phoneticPr fontId="1" type="noConversion"/>
  <conditionalFormatting sqref="N9:AH9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{66E03926-FCE7-4EA4-A901-328FA42AC948}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E03926-FCE7-4EA4-A901-328FA42AC9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N9:AH9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FFFF00"/>
  </sheetPr>
  <dimension ref="A1:FZ139"/>
  <sheetViews>
    <sheetView showGridLines="0" workbookViewId="0">
      <pane xSplit="13" ySplit="9" topLeftCell="N10" activePane="bottomRight" state="frozen"/>
      <selection pane="topRight" activeCell="N1" sqref="N1"/>
      <selection pane="bottomLeft" activeCell="A10" sqref="A10"/>
      <selection pane="bottomRight" activeCell="T45" sqref="T45"/>
    </sheetView>
  </sheetViews>
  <sheetFormatPr defaultColWidth="0" defaultRowHeight="11.25" outlineLevelCol="1" x14ac:dyDescent="0.2"/>
  <cols>
    <col min="1" max="1" width="2.7109375" style="34" hidden="1" customWidth="1" outlineLevel="1"/>
    <col min="2" max="2" width="2.7109375" style="34" customWidth="1" collapsed="1"/>
    <col min="3" max="4" width="12.28515625" style="34" customWidth="1"/>
    <col min="5" max="9" width="9.140625" style="34" customWidth="1" outlineLevel="1"/>
    <col min="10" max="10" width="10" style="34" customWidth="1" outlineLevel="1"/>
    <col min="11" max="11" width="9.140625" style="34" customWidth="1" outlineLevel="1"/>
    <col min="12" max="12" width="10.7109375" style="34" customWidth="1" outlineLevel="1"/>
    <col min="13" max="13" width="10.42578125" style="34" customWidth="1"/>
    <col min="14" max="14" width="10.42578125" style="34" hidden="1" customWidth="1" outlineLevel="1"/>
    <col min="15" max="15" width="10.42578125" style="34" customWidth="1" collapsed="1"/>
    <col min="16" max="148" width="9.140625" style="34" customWidth="1"/>
    <col min="149" max="182" width="0" style="34" hidden="1" customWidth="1"/>
    <col min="183" max="16384" width="9.140625" style="34" hidden="1"/>
  </cols>
  <sheetData>
    <row r="1" spans="1:146" x14ac:dyDescent="0.2">
      <c r="C1" s="392" t="str">
        <f>'A&amp;R'!$S$1</f>
        <v>REIT</v>
      </c>
      <c r="D1" s="34">
        <f>'A&amp;R'!T1</f>
        <v>2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</row>
    <row r="2" spans="1:146" x14ac:dyDescent="0.2">
      <c r="A2" s="313"/>
      <c r="B2" s="313"/>
      <c r="C2" s="314" t="s">
        <v>336</v>
      </c>
      <c r="D2" s="315">
        <v>1000</v>
      </c>
      <c r="E2" s="313"/>
      <c r="F2" s="313"/>
      <c r="G2" s="313"/>
      <c r="H2" s="313"/>
      <c r="I2" s="313"/>
      <c r="J2" s="313"/>
      <c r="K2" s="313"/>
      <c r="L2" s="313"/>
      <c r="M2" s="313"/>
      <c r="N2" s="386">
        <f>J3</f>
        <v>43465</v>
      </c>
      <c r="O2" s="386">
        <f>EOMONTH(N2,1)</f>
        <v>43496</v>
      </c>
      <c r="P2" s="386">
        <f t="shared" ref="P2:CA2" si="0">EOMONTH(O2,1)</f>
        <v>43524</v>
      </c>
      <c r="Q2" s="386">
        <f t="shared" si="0"/>
        <v>43555</v>
      </c>
      <c r="R2" s="386">
        <f t="shared" si="0"/>
        <v>43585</v>
      </c>
      <c r="S2" s="386">
        <f t="shared" si="0"/>
        <v>43616</v>
      </c>
      <c r="T2" s="386">
        <f t="shared" si="0"/>
        <v>43646</v>
      </c>
      <c r="U2" s="386">
        <f t="shared" si="0"/>
        <v>43677</v>
      </c>
      <c r="V2" s="386">
        <f t="shared" si="0"/>
        <v>43708</v>
      </c>
      <c r="W2" s="386">
        <f t="shared" si="0"/>
        <v>43738</v>
      </c>
      <c r="X2" s="386">
        <f t="shared" si="0"/>
        <v>43769</v>
      </c>
      <c r="Y2" s="386">
        <f t="shared" si="0"/>
        <v>43799</v>
      </c>
      <c r="Z2" s="386">
        <f t="shared" si="0"/>
        <v>43830</v>
      </c>
      <c r="AA2" s="386">
        <f t="shared" si="0"/>
        <v>43861</v>
      </c>
      <c r="AB2" s="386">
        <f t="shared" si="0"/>
        <v>43890</v>
      </c>
      <c r="AC2" s="386">
        <f t="shared" si="0"/>
        <v>43921</v>
      </c>
      <c r="AD2" s="386">
        <f t="shared" si="0"/>
        <v>43951</v>
      </c>
      <c r="AE2" s="386">
        <f t="shared" si="0"/>
        <v>43982</v>
      </c>
      <c r="AF2" s="386">
        <f t="shared" si="0"/>
        <v>44012</v>
      </c>
      <c r="AG2" s="386">
        <f t="shared" si="0"/>
        <v>44043</v>
      </c>
      <c r="AH2" s="386">
        <f t="shared" si="0"/>
        <v>44074</v>
      </c>
      <c r="AI2" s="386">
        <f t="shared" si="0"/>
        <v>44104</v>
      </c>
      <c r="AJ2" s="386">
        <f t="shared" si="0"/>
        <v>44135</v>
      </c>
      <c r="AK2" s="386">
        <f t="shared" si="0"/>
        <v>44165</v>
      </c>
      <c r="AL2" s="386">
        <f t="shared" si="0"/>
        <v>44196</v>
      </c>
      <c r="AM2" s="386">
        <f t="shared" si="0"/>
        <v>44227</v>
      </c>
      <c r="AN2" s="386">
        <f t="shared" si="0"/>
        <v>44255</v>
      </c>
      <c r="AO2" s="386">
        <f t="shared" si="0"/>
        <v>44286</v>
      </c>
      <c r="AP2" s="386">
        <f t="shared" si="0"/>
        <v>44316</v>
      </c>
      <c r="AQ2" s="386">
        <f t="shared" si="0"/>
        <v>44347</v>
      </c>
      <c r="AR2" s="386">
        <f t="shared" si="0"/>
        <v>44377</v>
      </c>
      <c r="AS2" s="386">
        <f t="shared" si="0"/>
        <v>44408</v>
      </c>
      <c r="AT2" s="386">
        <f t="shared" si="0"/>
        <v>44439</v>
      </c>
      <c r="AU2" s="386">
        <f t="shared" si="0"/>
        <v>44469</v>
      </c>
      <c r="AV2" s="386">
        <f t="shared" si="0"/>
        <v>44500</v>
      </c>
      <c r="AW2" s="386">
        <f t="shared" si="0"/>
        <v>44530</v>
      </c>
      <c r="AX2" s="386">
        <f t="shared" si="0"/>
        <v>44561</v>
      </c>
      <c r="AY2" s="386">
        <f t="shared" si="0"/>
        <v>44592</v>
      </c>
      <c r="AZ2" s="386">
        <f t="shared" si="0"/>
        <v>44620</v>
      </c>
      <c r="BA2" s="386">
        <f t="shared" si="0"/>
        <v>44651</v>
      </c>
      <c r="BB2" s="386">
        <f t="shared" si="0"/>
        <v>44681</v>
      </c>
      <c r="BC2" s="386">
        <f t="shared" si="0"/>
        <v>44712</v>
      </c>
      <c r="BD2" s="386">
        <f t="shared" si="0"/>
        <v>44742</v>
      </c>
      <c r="BE2" s="386">
        <f t="shared" si="0"/>
        <v>44773</v>
      </c>
      <c r="BF2" s="386">
        <f t="shared" si="0"/>
        <v>44804</v>
      </c>
      <c r="BG2" s="386">
        <f t="shared" si="0"/>
        <v>44834</v>
      </c>
      <c r="BH2" s="386">
        <f t="shared" si="0"/>
        <v>44865</v>
      </c>
      <c r="BI2" s="386">
        <f t="shared" si="0"/>
        <v>44895</v>
      </c>
      <c r="BJ2" s="386">
        <f t="shared" si="0"/>
        <v>44926</v>
      </c>
      <c r="BK2" s="386">
        <f t="shared" si="0"/>
        <v>44957</v>
      </c>
      <c r="BL2" s="386">
        <f t="shared" si="0"/>
        <v>44985</v>
      </c>
      <c r="BM2" s="386">
        <f t="shared" si="0"/>
        <v>45016</v>
      </c>
      <c r="BN2" s="386">
        <f t="shared" si="0"/>
        <v>45046</v>
      </c>
      <c r="BO2" s="386">
        <f t="shared" si="0"/>
        <v>45077</v>
      </c>
      <c r="BP2" s="386">
        <f t="shared" si="0"/>
        <v>45107</v>
      </c>
      <c r="BQ2" s="386">
        <f t="shared" si="0"/>
        <v>45138</v>
      </c>
      <c r="BR2" s="386">
        <f t="shared" si="0"/>
        <v>45169</v>
      </c>
      <c r="BS2" s="386">
        <f t="shared" si="0"/>
        <v>45199</v>
      </c>
      <c r="BT2" s="386">
        <f t="shared" si="0"/>
        <v>45230</v>
      </c>
      <c r="BU2" s="386">
        <f t="shared" si="0"/>
        <v>45260</v>
      </c>
      <c r="BV2" s="386">
        <f t="shared" si="0"/>
        <v>45291</v>
      </c>
      <c r="BW2" s="386">
        <f t="shared" si="0"/>
        <v>45322</v>
      </c>
      <c r="BX2" s="386">
        <f t="shared" si="0"/>
        <v>45351</v>
      </c>
      <c r="BY2" s="386">
        <f t="shared" si="0"/>
        <v>45382</v>
      </c>
      <c r="BZ2" s="386">
        <f t="shared" si="0"/>
        <v>45412</v>
      </c>
      <c r="CA2" s="386">
        <f t="shared" si="0"/>
        <v>45443</v>
      </c>
      <c r="CB2" s="386">
        <f t="shared" ref="CB2:CH2" si="1">EOMONTH(CA2,1)</f>
        <v>45473</v>
      </c>
      <c r="CC2" s="386">
        <f t="shared" si="1"/>
        <v>45504</v>
      </c>
      <c r="CD2" s="386">
        <f t="shared" si="1"/>
        <v>45535</v>
      </c>
      <c r="CE2" s="386">
        <f t="shared" si="1"/>
        <v>45565</v>
      </c>
      <c r="CF2" s="386">
        <f t="shared" si="1"/>
        <v>45596</v>
      </c>
      <c r="CG2" s="386">
        <f t="shared" si="1"/>
        <v>45626</v>
      </c>
      <c r="CH2" s="386">
        <f t="shared" si="1"/>
        <v>45657</v>
      </c>
      <c r="CI2" s="386">
        <f t="shared" ref="CI2:DN2" si="2">EOMONTH(CH2,1)</f>
        <v>45688</v>
      </c>
      <c r="CJ2" s="386">
        <f t="shared" si="2"/>
        <v>45716</v>
      </c>
      <c r="CK2" s="386">
        <f t="shared" si="2"/>
        <v>45747</v>
      </c>
      <c r="CL2" s="386">
        <f t="shared" si="2"/>
        <v>45777</v>
      </c>
      <c r="CM2" s="386">
        <f t="shared" si="2"/>
        <v>45808</v>
      </c>
      <c r="CN2" s="386">
        <f t="shared" si="2"/>
        <v>45838</v>
      </c>
      <c r="CO2" s="386">
        <f t="shared" si="2"/>
        <v>45869</v>
      </c>
      <c r="CP2" s="386">
        <f t="shared" si="2"/>
        <v>45900</v>
      </c>
      <c r="CQ2" s="386">
        <f t="shared" si="2"/>
        <v>45930</v>
      </c>
      <c r="CR2" s="386">
        <f t="shared" si="2"/>
        <v>45961</v>
      </c>
      <c r="CS2" s="386">
        <f t="shared" si="2"/>
        <v>45991</v>
      </c>
      <c r="CT2" s="386">
        <f t="shared" si="2"/>
        <v>46022</v>
      </c>
      <c r="CU2" s="386">
        <f t="shared" si="2"/>
        <v>46053</v>
      </c>
      <c r="CV2" s="386">
        <f t="shared" si="2"/>
        <v>46081</v>
      </c>
      <c r="CW2" s="386">
        <f t="shared" si="2"/>
        <v>46112</v>
      </c>
      <c r="CX2" s="386">
        <f t="shared" si="2"/>
        <v>46142</v>
      </c>
      <c r="CY2" s="386">
        <f t="shared" si="2"/>
        <v>46173</v>
      </c>
      <c r="CZ2" s="386">
        <f t="shared" si="2"/>
        <v>46203</v>
      </c>
      <c r="DA2" s="386">
        <f t="shared" si="2"/>
        <v>46234</v>
      </c>
      <c r="DB2" s="386">
        <f t="shared" si="2"/>
        <v>46265</v>
      </c>
      <c r="DC2" s="386">
        <f t="shared" si="2"/>
        <v>46295</v>
      </c>
      <c r="DD2" s="386">
        <f t="shared" si="2"/>
        <v>46326</v>
      </c>
      <c r="DE2" s="386">
        <f t="shared" si="2"/>
        <v>46356</v>
      </c>
      <c r="DF2" s="386">
        <f t="shared" si="2"/>
        <v>46387</v>
      </c>
      <c r="DG2" s="386">
        <f t="shared" si="2"/>
        <v>46418</v>
      </c>
      <c r="DH2" s="386">
        <f t="shared" si="2"/>
        <v>46446</v>
      </c>
      <c r="DI2" s="386">
        <f t="shared" si="2"/>
        <v>46477</v>
      </c>
      <c r="DJ2" s="386">
        <f t="shared" si="2"/>
        <v>46507</v>
      </c>
      <c r="DK2" s="386">
        <f t="shared" si="2"/>
        <v>46538</v>
      </c>
      <c r="DL2" s="386">
        <f t="shared" si="2"/>
        <v>46568</v>
      </c>
      <c r="DM2" s="386">
        <f t="shared" si="2"/>
        <v>46599</v>
      </c>
      <c r="DN2" s="386">
        <f t="shared" si="2"/>
        <v>46630</v>
      </c>
      <c r="DO2" s="386">
        <f t="shared" ref="DO2:EP2" si="3">EOMONTH(DN2,1)</f>
        <v>46660</v>
      </c>
      <c r="DP2" s="386">
        <f t="shared" si="3"/>
        <v>46691</v>
      </c>
      <c r="DQ2" s="386">
        <f t="shared" si="3"/>
        <v>46721</v>
      </c>
      <c r="DR2" s="386">
        <f t="shared" si="3"/>
        <v>46752</v>
      </c>
      <c r="DS2" s="386">
        <f t="shared" si="3"/>
        <v>46783</v>
      </c>
      <c r="DT2" s="386">
        <f t="shared" si="3"/>
        <v>46812</v>
      </c>
      <c r="DU2" s="386">
        <f t="shared" si="3"/>
        <v>46843</v>
      </c>
      <c r="DV2" s="386">
        <f t="shared" si="3"/>
        <v>46873</v>
      </c>
      <c r="DW2" s="386">
        <f t="shared" si="3"/>
        <v>46904</v>
      </c>
      <c r="DX2" s="386">
        <f t="shared" si="3"/>
        <v>46934</v>
      </c>
      <c r="DY2" s="386">
        <f t="shared" si="3"/>
        <v>46965</v>
      </c>
      <c r="DZ2" s="386">
        <f t="shared" si="3"/>
        <v>46996</v>
      </c>
      <c r="EA2" s="386">
        <f t="shared" si="3"/>
        <v>47026</v>
      </c>
      <c r="EB2" s="386">
        <f t="shared" si="3"/>
        <v>47057</v>
      </c>
      <c r="EC2" s="386">
        <f t="shared" si="3"/>
        <v>47087</v>
      </c>
      <c r="ED2" s="386">
        <f t="shared" si="3"/>
        <v>47118</v>
      </c>
      <c r="EE2" s="386">
        <f t="shared" si="3"/>
        <v>47149</v>
      </c>
      <c r="EF2" s="386">
        <f t="shared" si="3"/>
        <v>47177</v>
      </c>
      <c r="EG2" s="386">
        <f t="shared" si="3"/>
        <v>47208</v>
      </c>
      <c r="EH2" s="386">
        <f t="shared" si="3"/>
        <v>47238</v>
      </c>
      <c r="EI2" s="386">
        <f t="shared" si="3"/>
        <v>47269</v>
      </c>
      <c r="EJ2" s="386">
        <f t="shared" si="3"/>
        <v>47299</v>
      </c>
      <c r="EK2" s="386">
        <f t="shared" si="3"/>
        <v>47330</v>
      </c>
      <c r="EL2" s="386">
        <f t="shared" si="3"/>
        <v>47361</v>
      </c>
      <c r="EM2" s="386">
        <f t="shared" si="3"/>
        <v>47391</v>
      </c>
      <c r="EN2" s="386">
        <f t="shared" si="3"/>
        <v>47422</v>
      </c>
      <c r="EO2" s="386">
        <f t="shared" si="3"/>
        <v>47452</v>
      </c>
      <c r="EP2" s="386">
        <f t="shared" si="3"/>
        <v>47483</v>
      </c>
    </row>
    <row r="3" spans="1:146" x14ac:dyDescent="0.2">
      <c r="A3" s="387"/>
      <c r="B3" s="387"/>
      <c r="C3" s="387"/>
      <c r="D3" s="387"/>
      <c r="E3" s="387"/>
      <c r="F3" s="387"/>
      <c r="G3" s="387"/>
      <c r="H3" s="387"/>
      <c r="I3" s="387"/>
      <c r="J3" s="351">
        <f>'A&amp;R'!D6</f>
        <v>43465</v>
      </c>
      <c r="K3" s="387" t="s">
        <v>9</v>
      </c>
      <c r="L3" s="387"/>
      <c r="M3" s="387"/>
      <c r="N3" s="321">
        <f t="shared" ref="N3:BX3" si="4">YEAR(N2)</f>
        <v>2018</v>
      </c>
      <c r="O3" s="321">
        <f t="shared" si="4"/>
        <v>2019</v>
      </c>
      <c r="P3" s="321">
        <f t="shared" si="4"/>
        <v>2019</v>
      </c>
      <c r="Q3" s="321">
        <f t="shared" si="4"/>
        <v>2019</v>
      </c>
      <c r="R3" s="321">
        <f t="shared" si="4"/>
        <v>2019</v>
      </c>
      <c r="S3" s="321">
        <f t="shared" si="4"/>
        <v>2019</v>
      </c>
      <c r="T3" s="321">
        <f t="shared" si="4"/>
        <v>2019</v>
      </c>
      <c r="U3" s="321">
        <f t="shared" si="4"/>
        <v>2019</v>
      </c>
      <c r="V3" s="321">
        <f t="shared" si="4"/>
        <v>2019</v>
      </c>
      <c r="W3" s="321">
        <f t="shared" si="4"/>
        <v>2019</v>
      </c>
      <c r="X3" s="321">
        <f t="shared" si="4"/>
        <v>2019</v>
      </c>
      <c r="Y3" s="321">
        <f t="shared" si="4"/>
        <v>2019</v>
      </c>
      <c r="Z3" s="321">
        <f t="shared" si="4"/>
        <v>2019</v>
      </c>
      <c r="AA3" s="321">
        <f t="shared" si="4"/>
        <v>2020</v>
      </c>
      <c r="AB3" s="321">
        <f t="shared" si="4"/>
        <v>2020</v>
      </c>
      <c r="AC3" s="321">
        <f t="shared" si="4"/>
        <v>2020</v>
      </c>
      <c r="AD3" s="321">
        <f t="shared" si="4"/>
        <v>2020</v>
      </c>
      <c r="AE3" s="321">
        <f t="shared" si="4"/>
        <v>2020</v>
      </c>
      <c r="AF3" s="321">
        <f t="shared" si="4"/>
        <v>2020</v>
      </c>
      <c r="AG3" s="321">
        <f t="shared" si="4"/>
        <v>2020</v>
      </c>
      <c r="AH3" s="321">
        <f t="shared" si="4"/>
        <v>2020</v>
      </c>
      <c r="AI3" s="321">
        <f t="shared" si="4"/>
        <v>2020</v>
      </c>
      <c r="AJ3" s="321">
        <f t="shared" si="4"/>
        <v>2020</v>
      </c>
      <c r="AK3" s="321">
        <f t="shared" si="4"/>
        <v>2020</v>
      </c>
      <c r="AL3" s="321">
        <f t="shared" si="4"/>
        <v>2020</v>
      </c>
      <c r="AM3" s="321">
        <f t="shared" si="4"/>
        <v>2021</v>
      </c>
      <c r="AN3" s="321">
        <f t="shared" si="4"/>
        <v>2021</v>
      </c>
      <c r="AO3" s="321">
        <f t="shared" si="4"/>
        <v>2021</v>
      </c>
      <c r="AP3" s="321">
        <f t="shared" si="4"/>
        <v>2021</v>
      </c>
      <c r="AQ3" s="321">
        <f t="shared" si="4"/>
        <v>2021</v>
      </c>
      <c r="AR3" s="321">
        <f t="shared" si="4"/>
        <v>2021</v>
      </c>
      <c r="AS3" s="321">
        <f t="shared" si="4"/>
        <v>2021</v>
      </c>
      <c r="AT3" s="321">
        <f t="shared" si="4"/>
        <v>2021</v>
      </c>
      <c r="AU3" s="321">
        <f t="shared" si="4"/>
        <v>2021</v>
      </c>
      <c r="AV3" s="321">
        <f t="shared" si="4"/>
        <v>2021</v>
      </c>
      <c r="AW3" s="321">
        <f t="shared" si="4"/>
        <v>2021</v>
      </c>
      <c r="AX3" s="321">
        <f t="shared" si="4"/>
        <v>2021</v>
      </c>
      <c r="AY3" s="321">
        <f t="shared" si="4"/>
        <v>2022</v>
      </c>
      <c r="AZ3" s="321">
        <f t="shared" si="4"/>
        <v>2022</v>
      </c>
      <c r="BA3" s="321">
        <f t="shared" si="4"/>
        <v>2022</v>
      </c>
      <c r="BB3" s="321">
        <f t="shared" si="4"/>
        <v>2022</v>
      </c>
      <c r="BC3" s="321">
        <f t="shared" si="4"/>
        <v>2022</v>
      </c>
      <c r="BD3" s="321">
        <f t="shared" si="4"/>
        <v>2022</v>
      </c>
      <c r="BE3" s="321">
        <f t="shared" si="4"/>
        <v>2022</v>
      </c>
      <c r="BF3" s="321">
        <f t="shared" si="4"/>
        <v>2022</v>
      </c>
      <c r="BG3" s="321">
        <f t="shared" si="4"/>
        <v>2022</v>
      </c>
      <c r="BH3" s="321">
        <f t="shared" si="4"/>
        <v>2022</v>
      </c>
      <c r="BI3" s="321">
        <f t="shared" si="4"/>
        <v>2022</v>
      </c>
      <c r="BJ3" s="321">
        <f t="shared" si="4"/>
        <v>2022</v>
      </c>
      <c r="BK3" s="321">
        <f t="shared" si="4"/>
        <v>2023</v>
      </c>
      <c r="BL3" s="321">
        <f t="shared" si="4"/>
        <v>2023</v>
      </c>
      <c r="BM3" s="321">
        <f t="shared" si="4"/>
        <v>2023</v>
      </c>
      <c r="BN3" s="321">
        <f t="shared" si="4"/>
        <v>2023</v>
      </c>
      <c r="BO3" s="321">
        <f t="shared" si="4"/>
        <v>2023</v>
      </c>
      <c r="BP3" s="321">
        <f t="shared" si="4"/>
        <v>2023</v>
      </c>
      <c r="BQ3" s="321">
        <f t="shared" si="4"/>
        <v>2023</v>
      </c>
      <c r="BR3" s="321">
        <f t="shared" si="4"/>
        <v>2023</v>
      </c>
      <c r="BS3" s="321">
        <f t="shared" si="4"/>
        <v>2023</v>
      </c>
      <c r="BT3" s="321">
        <f t="shared" si="4"/>
        <v>2023</v>
      </c>
      <c r="BU3" s="321">
        <f t="shared" si="4"/>
        <v>2023</v>
      </c>
      <c r="BV3" s="321">
        <f t="shared" si="4"/>
        <v>2023</v>
      </c>
      <c r="BW3" s="321">
        <f t="shared" si="4"/>
        <v>2024</v>
      </c>
      <c r="BX3" s="321">
        <f t="shared" si="4"/>
        <v>2024</v>
      </c>
      <c r="BY3" s="321">
        <f t="shared" ref="BY3:CH3" si="5">YEAR(BY2)</f>
        <v>2024</v>
      </c>
      <c r="BZ3" s="321">
        <f t="shared" si="5"/>
        <v>2024</v>
      </c>
      <c r="CA3" s="321">
        <f t="shared" si="5"/>
        <v>2024</v>
      </c>
      <c r="CB3" s="321">
        <f t="shared" si="5"/>
        <v>2024</v>
      </c>
      <c r="CC3" s="321">
        <f t="shared" si="5"/>
        <v>2024</v>
      </c>
      <c r="CD3" s="321">
        <f t="shared" si="5"/>
        <v>2024</v>
      </c>
      <c r="CE3" s="321">
        <f t="shared" si="5"/>
        <v>2024</v>
      </c>
      <c r="CF3" s="321">
        <f t="shared" si="5"/>
        <v>2024</v>
      </c>
      <c r="CG3" s="321">
        <f t="shared" si="5"/>
        <v>2024</v>
      </c>
      <c r="CH3" s="321">
        <f t="shared" si="5"/>
        <v>2024</v>
      </c>
      <c r="CI3" s="321">
        <f t="shared" ref="CI3:EG3" si="6">YEAR(CI2)</f>
        <v>2025</v>
      </c>
      <c r="CJ3" s="321">
        <f t="shared" si="6"/>
        <v>2025</v>
      </c>
      <c r="CK3" s="321">
        <f t="shared" si="6"/>
        <v>2025</v>
      </c>
      <c r="CL3" s="321">
        <f t="shared" si="6"/>
        <v>2025</v>
      </c>
      <c r="CM3" s="321">
        <f t="shared" si="6"/>
        <v>2025</v>
      </c>
      <c r="CN3" s="321">
        <f t="shared" si="6"/>
        <v>2025</v>
      </c>
      <c r="CO3" s="321">
        <f t="shared" si="6"/>
        <v>2025</v>
      </c>
      <c r="CP3" s="321">
        <f t="shared" si="6"/>
        <v>2025</v>
      </c>
      <c r="CQ3" s="321">
        <f t="shared" si="6"/>
        <v>2025</v>
      </c>
      <c r="CR3" s="321">
        <f t="shared" si="6"/>
        <v>2025</v>
      </c>
      <c r="CS3" s="321">
        <f t="shared" si="6"/>
        <v>2025</v>
      </c>
      <c r="CT3" s="321">
        <f t="shared" si="6"/>
        <v>2025</v>
      </c>
      <c r="CU3" s="321">
        <f t="shared" si="6"/>
        <v>2026</v>
      </c>
      <c r="CV3" s="321">
        <f t="shared" si="6"/>
        <v>2026</v>
      </c>
      <c r="CW3" s="321">
        <f t="shared" si="6"/>
        <v>2026</v>
      </c>
      <c r="CX3" s="321">
        <f t="shared" si="6"/>
        <v>2026</v>
      </c>
      <c r="CY3" s="321">
        <f t="shared" si="6"/>
        <v>2026</v>
      </c>
      <c r="CZ3" s="321">
        <f t="shared" si="6"/>
        <v>2026</v>
      </c>
      <c r="DA3" s="321">
        <f t="shared" si="6"/>
        <v>2026</v>
      </c>
      <c r="DB3" s="321">
        <f t="shared" si="6"/>
        <v>2026</v>
      </c>
      <c r="DC3" s="321">
        <f t="shared" si="6"/>
        <v>2026</v>
      </c>
      <c r="DD3" s="321">
        <f t="shared" si="6"/>
        <v>2026</v>
      </c>
      <c r="DE3" s="321">
        <f t="shared" si="6"/>
        <v>2026</v>
      </c>
      <c r="DF3" s="321">
        <f t="shared" si="6"/>
        <v>2026</v>
      </c>
      <c r="DG3" s="321">
        <f t="shared" si="6"/>
        <v>2027</v>
      </c>
      <c r="DH3" s="321">
        <f t="shared" si="6"/>
        <v>2027</v>
      </c>
      <c r="DI3" s="321">
        <f t="shared" si="6"/>
        <v>2027</v>
      </c>
      <c r="DJ3" s="321">
        <f t="shared" si="6"/>
        <v>2027</v>
      </c>
      <c r="DK3" s="321">
        <f t="shared" si="6"/>
        <v>2027</v>
      </c>
      <c r="DL3" s="321">
        <f t="shared" si="6"/>
        <v>2027</v>
      </c>
      <c r="DM3" s="321">
        <f t="shared" si="6"/>
        <v>2027</v>
      </c>
      <c r="DN3" s="321">
        <f t="shared" si="6"/>
        <v>2027</v>
      </c>
      <c r="DO3" s="321">
        <f t="shared" si="6"/>
        <v>2027</v>
      </c>
      <c r="DP3" s="321">
        <f t="shared" si="6"/>
        <v>2027</v>
      </c>
      <c r="DQ3" s="321">
        <f t="shared" si="6"/>
        <v>2027</v>
      </c>
      <c r="DR3" s="321">
        <f t="shared" si="6"/>
        <v>2027</v>
      </c>
      <c r="DS3" s="321">
        <f t="shared" si="6"/>
        <v>2028</v>
      </c>
      <c r="DT3" s="321">
        <f t="shared" si="6"/>
        <v>2028</v>
      </c>
      <c r="DU3" s="321">
        <f t="shared" si="6"/>
        <v>2028</v>
      </c>
      <c r="DV3" s="321">
        <f t="shared" si="6"/>
        <v>2028</v>
      </c>
      <c r="DW3" s="321">
        <f t="shared" si="6"/>
        <v>2028</v>
      </c>
      <c r="DX3" s="321">
        <f t="shared" si="6"/>
        <v>2028</v>
      </c>
      <c r="DY3" s="321">
        <f t="shared" si="6"/>
        <v>2028</v>
      </c>
      <c r="DZ3" s="321">
        <f t="shared" si="6"/>
        <v>2028</v>
      </c>
      <c r="EA3" s="321">
        <f t="shared" si="6"/>
        <v>2028</v>
      </c>
      <c r="EB3" s="321">
        <f t="shared" si="6"/>
        <v>2028</v>
      </c>
      <c r="EC3" s="321">
        <f t="shared" si="6"/>
        <v>2028</v>
      </c>
      <c r="ED3" s="321">
        <f t="shared" si="6"/>
        <v>2028</v>
      </c>
      <c r="EE3" s="321">
        <f t="shared" si="6"/>
        <v>2029</v>
      </c>
      <c r="EF3" s="321">
        <f t="shared" si="6"/>
        <v>2029</v>
      </c>
      <c r="EG3" s="321">
        <f t="shared" si="6"/>
        <v>2029</v>
      </c>
      <c r="EH3" s="321">
        <f t="shared" ref="EH3:EP3" si="7">YEAR(EH2)</f>
        <v>2029</v>
      </c>
      <c r="EI3" s="321">
        <f t="shared" si="7"/>
        <v>2029</v>
      </c>
      <c r="EJ3" s="321">
        <f t="shared" si="7"/>
        <v>2029</v>
      </c>
      <c r="EK3" s="321">
        <f t="shared" si="7"/>
        <v>2029</v>
      </c>
      <c r="EL3" s="321">
        <f t="shared" si="7"/>
        <v>2029</v>
      </c>
      <c r="EM3" s="321">
        <f t="shared" si="7"/>
        <v>2029</v>
      </c>
      <c r="EN3" s="321">
        <f t="shared" si="7"/>
        <v>2029</v>
      </c>
      <c r="EO3" s="321">
        <f t="shared" si="7"/>
        <v>2029</v>
      </c>
      <c r="EP3" s="321">
        <f t="shared" si="7"/>
        <v>2029</v>
      </c>
    </row>
    <row r="4" spans="1:146" x14ac:dyDescent="0.2">
      <c r="A4" s="387"/>
      <c r="B4" s="387"/>
      <c r="C4" s="387"/>
      <c r="D4" s="387"/>
      <c r="E4" s="387"/>
      <c r="F4" s="387"/>
      <c r="G4" s="387"/>
      <c r="H4" s="387"/>
      <c r="I4" s="387"/>
      <c r="J4" s="350">
        <f>'A&amp;R'!E6</f>
        <v>43466</v>
      </c>
      <c r="K4" s="387" t="s">
        <v>10</v>
      </c>
      <c r="L4" s="387"/>
      <c r="M4" s="387"/>
      <c r="N4" s="322">
        <f>MONTH(N2)</f>
        <v>12</v>
      </c>
      <c r="O4" s="322">
        <f t="shared" ref="O4:BZ4" si="8">MONTH(O2)</f>
        <v>1</v>
      </c>
      <c r="P4" s="322">
        <f t="shared" si="8"/>
        <v>2</v>
      </c>
      <c r="Q4" s="322">
        <f t="shared" si="8"/>
        <v>3</v>
      </c>
      <c r="R4" s="322">
        <f t="shared" si="8"/>
        <v>4</v>
      </c>
      <c r="S4" s="322">
        <f t="shared" si="8"/>
        <v>5</v>
      </c>
      <c r="T4" s="322">
        <f t="shared" si="8"/>
        <v>6</v>
      </c>
      <c r="U4" s="322">
        <f t="shared" si="8"/>
        <v>7</v>
      </c>
      <c r="V4" s="322">
        <f t="shared" si="8"/>
        <v>8</v>
      </c>
      <c r="W4" s="322">
        <f t="shared" si="8"/>
        <v>9</v>
      </c>
      <c r="X4" s="322">
        <f t="shared" si="8"/>
        <v>10</v>
      </c>
      <c r="Y4" s="322">
        <f t="shared" si="8"/>
        <v>11</v>
      </c>
      <c r="Z4" s="322">
        <f t="shared" si="8"/>
        <v>12</v>
      </c>
      <c r="AA4" s="322">
        <f t="shared" si="8"/>
        <v>1</v>
      </c>
      <c r="AB4" s="322">
        <f t="shared" si="8"/>
        <v>2</v>
      </c>
      <c r="AC4" s="322">
        <f t="shared" si="8"/>
        <v>3</v>
      </c>
      <c r="AD4" s="322">
        <f t="shared" si="8"/>
        <v>4</v>
      </c>
      <c r="AE4" s="322">
        <f t="shared" si="8"/>
        <v>5</v>
      </c>
      <c r="AF4" s="322">
        <f t="shared" si="8"/>
        <v>6</v>
      </c>
      <c r="AG4" s="322">
        <f t="shared" si="8"/>
        <v>7</v>
      </c>
      <c r="AH4" s="322">
        <f t="shared" si="8"/>
        <v>8</v>
      </c>
      <c r="AI4" s="322">
        <f t="shared" si="8"/>
        <v>9</v>
      </c>
      <c r="AJ4" s="322">
        <f t="shared" si="8"/>
        <v>10</v>
      </c>
      <c r="AK4" s="322">
        <f t="shared" si="8"/>
        <v>11</v>
      </c>
      <c r="AL4" s="322">
        <f t="shared" si="8"/>
        <v>12</v>
      </c>
      <c r="AM4" s="322">
        <f t="shared" si="8"/>
        <v>1</v>
      </c>
      <c r="AN4" s="322">
        <f t="shared" si="8"/>
        <v>2</v>
      </c>
      <c r="AO4" s="322">
        <f t="shared" si="8"/>
        <v>3</v>
      </c>
      <c r="AP4" s="322">
        <f t="shared" si="8"/>
        <v>4</v>
      </c>
      <c r="AQ4" s="322">
        <f t="shared" si="8"/>
        <v>5</v>
      </c>
      <c r="AR4" s="322">
        <f t="shared" si="8"/>
        <v>6</v>
      </c>
      <c r="AS4" s="322">
        <f t="shared" si="8"/>
        <v>7</v>
      </c>
      <c r="AT4" s="322">
        <f t="shared" si="8"/>
        <v>8</v>
      </c>
      <c r="AU4" s="322">
        <f t="shared" si="8"/>
        <v>9</v>
      </c>
      <c r="AV4" s="322">
        <f t="shared" si="8"/>
        <v>10</v>
      </c>
      <c r="AW4" s="322">
        <f t="shared" si="8"/>
        <v>11</v>
      </c>
      <c r="AX4" s="322">
        <f t="shared" si="8"/>
        <v>12</v>
      </c>
      <c r="AY4" s="322">
        <f t="shared" si="8"/>
        <v>1</v>
      </c>
      <c r="AZ4" s="322">
        <f t="shared" si="8"/>
        <v>2</v>
      </c>
      <c r="BA4" s="322">
        <f t="shared" si="8"/>
        <v>3</v>
      </c>
      <c r="BB4" s="322">
        <f t="shared" si="8"/>
        <v>4</v>
      </c>
      <c r="BC4" s="322">
        <f t="shared" si="8"/>
        <v>5</v>
      </c>
      <c r="BD4" s="322">
        <f t="shared" si="8"/>
        <v>6</v>
      </c>
      <c r="BE4" s="322">
        <f t="shared" si="8"/>
        <v>7</v>
      </c>
      <c r="BF4" s="322">
        <f t="shared" si="8"/>
        <v>8</v>
      </c>
      <c r="BG4" s="322">
        <f t="shared" si="8"/>
        <v>9</v>
      </c>
      <c r="BH4" s="322">
        <f t="shared" si="8"/>
        <v>10</v>
      </c>
      <c r="BI4" s="322">
        <f t="shared" si="8"/>
        <v>11</v>
      </c>
      <c r="BJ4" s="322">
        <f t="shared" si="8"/>
        <v>12</v>
      </c>
      <c r="BK4" s="322">
        <f t="shared" si="8"/>
        <v>1</v>
      </c>
      <c r="BL4" s="322">
        <f t="shared" si="8"/>
        <v>2</v>
      </c>
      <c r="BM4" s="322">
        <f t="shared" si="8"/>
        <v>3</v>
      </c>
      <c r="BN4" s="322">
        <f t="shared" si="8"/>
        <v>4</v>
      </c>
      <c r="BO4" s="322">
        <f t="shared" si="8"/>
        <v>5</v>
      </c>
      <c r="BP4" s="322">
        <f t="shared" si="8"/>
        <v>6</v>
      </c>
      <c r="BQ4" s="322">
        <f t="shared" si="8"/>
        <v>7</v>
      </c>
      <c r="BR4" s="322">
        <f t="shared" si="8"/>
        <v>8</v>
      </c>
      <c r="BS4" s="322">
        <f t="shared" si="8"/>
        <v>9</v>
      </c>
      <c r="BT4" s="322">
        <f t="shared" si="8"/>
        <v>10</v>
      </c>
      <c r="BU4" s="322">
        <f t="shared" si="8"/>
        <v>11</v>
      </c>
      <c r="BV4" s="322">
        <f t="shared" si="8"/>
        <v>12</v>
      </c>
      <c r="BW4" s="322">
        <f t="shared" si="8"/>
        <v>1</v>
      </c>
      <c r="BX4" s="322">
        <f t="shared" si="8"/>
        <v>2</v>
      </c>
      <c r="BY4" s="322">
        <f t="shared" si="8"/>
        <v>3</v>
      </c>
      <c r="BZ4" s="322">
        <f t="shared" si="8"/>
        <v>4</v>
      </c>
      <c r="CA4" s="322">
        <f t="shared" ref="CA4:CH4" si="9">MONTH(CA2)</f>
        <v>5</v>
      </c>
      <c r="CB4" s="322">
        <f t="shared" si="9"/>
        <v>6</v>
      </c>
      <c r="CC4" s="322">
        <f t="shared" si="9"/>
        <v>7</v>
      </c>
      <c r="CD4" s="322">
        <f t="shared" si="9"/>
        <v>8</v>
      </c>
      <c r="CE4" s="322">
        <f t="shared" si="9"/>
        <v>9</v>
      </c>
      <c r="CF4" s="322">
        <f t="shared" si="9"/>
        <v>10</v>
      </c>
      <c r="CG4" s="322">
        <f t="shared" si="9"/>
        <v>11</v>
      </c>
      <c r="CH4" s="322">
        <f t="shared" si="9"/>
        <v>12</v>
      </c>
      <c r="CI4" s="322">
        <f t="shared" ref="CI4:EG4" si="10">MONTH(CI2)</f>
        <v>1</v>
      </c>
      <c r="CJ4" s="322">
        <f t="shared" si="10"/>
        <v>2</v>
      </c>
      <c r="CK4" s="322">
        <f t="shared" si="10"/>
        <v>3</v>
      </c>
      <c r="CL4" s="322">
        <f t="shared" si="10"/>
        <v>4</v>
      </c>
      <c r="CM4" s="322">
        <f t="shared" si="10"/>
        <v>5</v>
      </c>
      <c r="CN4" s="322">
        <f t="shared" si="10"/>
        <v>6</v>
      </c>
      <c r="CO4" s="322">
        <f t="shared" si="10"/>
        <v>7</v>
      </c>
      <c r="CP4" s="322">
        <f t="shared" si="10"/>
        <v>8</v>
      </c>
      <c r="CQ4" s="322">
        <f t="shared" si="10"/>
        <v>9</v>
      </c>
      <c r="CR4" s="322">
        <f t="shared" si="10"/>
        <v>10</v>
      </c>
      <c r="CS4" s="322">
        <f t="shared" si="10"/>
        <v>11</v>
      </c>
      <c r="CT4" s="322">
        <f t="shared" si="10"/>
        <v>12</v>
      </c>
      <c r="CU4" s="322">
        <f t="shared" si="10"/>
        <v>1</v>
      </c>
      <c r="CV4" s="322">
        <f t="shared" si="10"/>
        <v>2</v>
      </c>
      <c r="CW4" s="322">
        <f t="shared" si="10"/>
        <v>3</v>
      </c>
      <c r="CX4" s="322">
        <f t="shared" si="10"/>
        <v>4</v>
      </c>
      <c r="CY4" s="322">
        <f t="shared" si="10"/>
        <v>5</v>
      </c>
      <c r="CZ4" s="322">
        <f t="shared" si="10"/>
        <v>6</v>
      </c>
      <c r="DA4" s="322">
        <f t="shared" si="10"/>
        <v>7</v>
      </c>
      <c r="DB4" s="322">
        <f t="shared" si="10"/>
        <v>8</v>
      </c>
      <c r="DC4" s="322">
        <f t="shared" si="10"/>
        <v>9</v>
      </c>
      <c r="DD4" s="322">
        <f t="shared" si="10"/>
        <v>10</v>
      </c>
      <c r="DE4" s="322">
        <f t="shared" si="10"/>
        <v>11</v>
      </c>
      <c r="DF4" s="322">
        <f t="shared" si="10"/>
        <v>12</v>
      </c>
      <c r="DG4" s="322">
        <f t="shared" si="10"/>
        <v>1</v>
      </c>
      <c r="DH4" s="322">
        <f t="shared" si="10"/>
        <v>2</v>
      </c>
      <c r="DI4" s="322">
        <f t="shared" si="10"/>
        <v>3</v>
      </c>
      <c r="DJ4" s="322">
        <f t="shared" si="10"/>
        <v>4</v>
      </c>
      <c r="DK4" s="322">
        <f t="shared" si="10"/>
        <v>5</v>
      </c>
      <c r="DL4" s="322">
        <f t="shared" si="10"/>
        <v>6</v>
      </c>
      <c r="DM4" s="322">
        <f t="shared" si="10"/>
        <v>7</v>
      </c>
      <c r="DN4" s="322">
        <f t="shared" si="10"/>
        <v>8</v>
      </c>
      <c r="DO4" s="322">
        <f t="shared" si="10"/>
        <v>9</v>
      </c>
      <c r="DP4" s="322">
        <f t="shared" si="10"/>
        <v>10</v>
      </c>
      <c r="DQ4" s="322">
        <f t="shared" si="10"/>
        <v>11</v>
      </c>
      <c r="DR4" s="322">
        <f t="shared" si="10"/>
        <v>12</v>
      </c>
      <c r="DS4" s="322">
        <f t="shared" si="10"/>
        <v>1</v>
      </c>
      <c r="DT4" s="322">
        <f t="shared" si="10"/>
        <v>2</v>
      </c>
      <c r="DU4" s="322">
        <f t="shared" si="10"/>
        <v>3</v>
      </c>
      <c r="DV4" s="322">
        <f t="shared" si="10"/>
        <v>4</v>
      </c>
      <c r="DW4" s="322">
        <f t="shared" si="10"/>
        <v>5</v>
      </c>
      <c r="DX4" s="322">
        <f t="shared" si="10"/>
        <v>6</v>
      </c>
      <c r="DY4" s="322">
        <f t="shared" si="10"/>
        <v>7</v>
      </c>
      <c r="DZ4" s="322">
        <f t="shared" si="10"/>
        <v>8</v>
      </c>
      <c r="EA4" s="322">
        <f t="shared" si="10"/>
        <v>9</v>
      </c>
      <c r="EB4" s="322">
        <f t="shared" si="10"/>
        <v>10</v>
      </c>
      <c r="EC4" s="322">
        <f t="shared" si="10"/>
        <v>11</v>
      </c>
      <c r="ED4" s="322">
        <f t="shared" si="10"/>
        <v>12</v>
      </c>
      <c r="EE4" s="322">
        <f t="shared" si="10"/>
        <v>1</v>
      </c>
      <c r="EF4" s="322">
        <f t="shared" si="10"/>
        <v>2</v>
      </c>
      <c r="EG4" s="322">
        <f t="shared" si="10"/>
        <v>3</v>
      </c>
      <c r="EH4" s="322">
        <f t="shared" ref="EH4:EP4" si="11">MONTH(EH2)</f>
        <v>4</v>
      </c>
      <c r="EI4" s="322">
        <f t="shared" si="11"/>
        <v>5</v>
      </c>
      <c r="EJ4" s="322">
        <f t="shared" si="11"/>
        <v>6</v>
      </c>
      <c r="EK4" s="322">
        <f t="shared" si="11"/>
        <v>7</v>
      </c>
      <c r="EL4" s="322">
        <f t="shared" si="11"/>
        <v>8</v>
      </c>
      <c r="EM4" s="322">
        <f t="shared" si="11"/>
        <v>9</v>
      </c>
      <c r="EN4" s="322">
        <f t="shared" si="11"/>
        <v>10</v>
      </c>
      <c r="EO4" s="322">
        <f t="shared" si="11"/>
        <v>11</v>
      </c>
      <c r="EP4" s="322">
        <f t="shared" si="11"/>
        <v>12</v>
      </c>
    </row>
    <row r="5" spans="1:146" x14ac:dyDescent="0.2">
      <c r="A5" s="387"/>
      <c r="B5" s="387"/>
      <c r="C5" s="387"/>
      <c r="D5" s="387"/>
      <c r="E5" s="387"/>
      <c r="F5" s="387"/>
      <c r="G5" s="387"/>
      <c r="H5" s="387"/>
      <c r="I5" s="387"/>
      <c r="J5" s="351">
        <f>'A&amp;R'!G6</f>
        <v>44742</v>
      </c>
      <c r="K5" s="387" t="s">
        <v>11</v>
      </c>
      <c r="L5" s="319"/>
      <c r="M5" s="319"/>
      <c r="N5" s="323">
        <v>0</v>
      </c>
      <c r="O5" s="323">
        <f t="shared" ref="O5:BZ5" si="12">INT((O$8-1)/12)+1</f>
        <v>1</v>
      </c>
      <c r="P5" s="323">
        <f t="shared" si="12"/>
        <v>1</v>
      </c>
      <c r="Q5" s="323">
        <f t="shared" si="12"/>
        <v>1</v>
      </c>
      <c r="R5" s="323">
        <f t="shared" si="12"/>
        <v>1</v>
      </c>
      <c r="S5" s="323">
        <f t="shared" si="12"/>
        <v>1</v>
      </c>
      <c r="T5" s="323">
        <f t="shared" si="12"/>
        <v>1</v>
      </c>
      <c r="U5" s="323">
        <f t="shared" si="12"/>
        <v>1</v>
      </c>
      <c r="V5" s="323">
        <f t="shared" si="12"/>
        <v>1</v>
      </c>
      <c r="W5" s="323">
        <f t="shared" si="12"/>
        <v>1</v>
      </c>
      <c r="X5" s="323">
        <f t="shared" si="12"/>
        <v>1</v>
      </c>
      <c r="Y5" s="323">
        <f t="shared" si="12"/>
        <v>1</v>
      </c>
      <c r="Z5" s="323">
        <f t="shared" si="12"/>
        <v>1</v>
      </c>
      <c r="AA5" s="323">
        <f t="shared" si="12"/>
        <v>2</v>
      </c>
      <c r="AB5" s="323">
        <f t="shared" si="12"/>
        <v>2</v>
      </c>
      <c r="AC5" s="323">
        <f t="shared" si="12"/>
        <v>2</v>
      </c>
      <c r="AD5" s="323">
        <f t="shared" si="12"/>
        <v>2</v>
      </c>
      <c r="AE5" s="323">
        <f t="shared" si="12"/>
        <v>2</v>
      </c>
      <c r="AF5" s="323">
        <f t="shared" si="12"/>
        <v>2</v>
      </c>
      <c r="AG5" s="323">
        <f t="shared" si="12"/>
        <v>2</v>
      </c>
      <c r="AH5" s="323">
        <f t="shared" si="12"/>
        <v>2</v>
      </c>
      <c r="AI5" s="323">
        <f t="shared" si="12"/>
        <v>2</v>
      </c>
      <c r="AJ5" s="323">
        <f t="shared" si="12"/>
        <v>2</v>
      </c>
      <c r="AK5" s="323">
        <f t="shared" si="12"/>
        <v>2</v>
      </c>
      <c r="AL5" s="323">
        <f t="shared" si="12"/>
        <v>2</v>
      </c>
      <c r="AM5" s="323">
        <f t="shared" si="12"/>
        <v>3</v>
      </c>
      <c r="AN5" s="323">
        <f t="shared" si="12"/>
        <v>3</v>
      </c>
      <c r="AO5" s="323">
        <f t="shared" si="12"/>
        <v>3</v>
      </c>
      <c r="AP5" s="323">
        <f t="shared" si="12"/>
        <v>3</v>
      </c>
      <c r="AQ5" s="323">
        <f t="shared" si="12"/>
        <v>3</v>
      </c>
      <c r="AR5" s="323">
        <f t="shared" si="12"/>
        <v>3</v>
      </c>
      <c r="AS5" s="323">
        <f t="shared" si="12"/>
        <v>3</v>
      </c>
      <c r="AT5" s="323">
        <f t="shared" si="12"/>
        <v>3</v>
      </c>
      <c r="AU5" s="323">
        <f t="shared" si="12"/>
        <v>3</v>
      </c>
      <c r="AV5" s="323">
        <f t="shared" si="12"/>
        <v>3</v>
      </c>
      <c r="AW5" s="323">
        <f t="shared" si="12"/>
        <v>3</v>
      </c>
      <c r="AX5" s="323">
        <f t="shared" si="12"/>
        <v>3</v>
      </c>
      <c r="AY5" s="323">
        <f t="shared" si="12"/>
        <v>4</v>
      </c>
      <c r="AZ5" s="323">
        <f t="shared" si="12"/>
        <v>4</v>
      </c>
      <c r="BA5" s="323">
        <f t="shared" si="12"/>
        <v>4</v>
      </c>
      <c r="BB5" s="323">
        <f t="shared" si="12"/>
        <v>4</v>
      </c>
      <c r="BC5" s="323">
        <f t="shared" si="12"/>
        <v>4</v>
      </c>
      <c r="BD5" s="323">
        <f t="shared" si="12"/>
        <v>4</v>
      </c>
      <c r="BE5" s="323">
        <f t="shared" si="12"/>
        <v>4</v>
      </c>
      <c r="BF5" s="323">
        <f t="shared" si="12"/>
        <v>4</v>
      </c>
      <c r="BG5" s="323">
        <f t="shared" si="12"/>
        <v>4</v>
      </c>
      <c r="BH5" s="323">
        <f t="shared" si="12"/>
        <v>4</v>
      </c>
      <c r="BI5" s="323">
        <f t="shared" si="12"/>
        <v>4</v>
      </c>
      <c r="BJ5" s="323">
        <f t="shared" si="12"/>
        <v>4</v>
      </c>
      <c r="BK5" s="323">
        <f t="shared" si="12"/>
        <v>5</v>
      </c>
      <c r="BL5" s="323">
        <f t="shared" si="12"/>
        <v>5</v>
      </c>
      <c r="BM5" s="323">
        <f t="shared" si="12"/>
        <v>5</v>
      </c>
      <c r="BN5" s="323">
        <f t="shared" si="12"/>
        <v>5</v>
      </c>
      <c r="BO5" s="323">
        <f t="shared" si="12"/>
        <v>5</v>
      </c>
      <c r="BP5" s="323">
        <f t="shared" si="12"/>
        <v>5</v>
      </c>
      <c r="BQ5" s="323">
        <f t="shared" si="12"/>
        <v>5</v>
      </c>
      <c r="BR5" s="323">
        <f t="shared" si="12"/>
        <v>5</v>
      </c>
      <c r="BS5" s="323">
        <f t="shared" si="12"/>
        <v>5</v>
      </c>
      <c r="BT5" s="323">
        <f t="shared" si="12"/>
        <v>5</v>
      </c>
      <c r="BU5" s="323">
        <f t="shared" si="12"/>
        <v>5</v>
      </c>
      <c r="BV5" s="323">
        <f t="shared" si="12"/>
        <v>5</v>
      </c>
      <c r="BW5" s="323">
        <f t="shared" si="12"/>
        <v>6</v>
      </c>
      <c r="BX5" s="323">
        <f t="shared" si="12"/>
        <v>6</v>
      </c>
      <c r="BY5" s="323">
        <f t="shared" si="12"/>
        <v>6</v>
      </c>
      <c r="BZ5" s="323">
        <f t="shared" si="12"/>
        <v>6</v>
      </c>
      <c r="CA5" s="323">
        <f t="shared" ref="CA5:EL5" si="13">INT((CA$8-1)/12)+1</f>
        <v>6</v>
      </c>
      <c r="CB5" s="323">
        <f>INT((CB$8-1)/12)+1</f>
        <v>6</v>
      </c>
      <c r="CC5" s="323">
        <f t="shared" si="13"/>
        <v>6</v>
      </c>
      <c r="CD5" s="323">
        <f t="shared" si="13"/>
        <v>6</v>
      </c>
      <c r="CE5" s="323">
        <f t="shared" si="13"/>
        <v>6</v>
      </c>
      <c r="CF5" s="323">
        <f t="shared" si="13"/>
        <v>6</v>
      </c>
      <c r="CG5" s="323">
        <f t="shared" si="13"/>
        <v>6</v>
      </c>
      <c r="CH5" s="323">
        <f t="shared" si="13"/>
        <v>6</v>
      </c>
      <c r="CI5" s="323">
        <f t="shared" si="13"/>
        <v>7</v>
      </c>
      <c r="CJ5" s="323">
        <f t="shared" si="13"/>
        <v>7</v>
      </c>
      <c r="CK5" s="323">
        <f t="shared" si="13"/>
        <v>7</v>
      </c>
      <c r="CL5" s="323">
        <f t="shared" si="13"/>
        <v>7</v>
      </c>
      <c r="CM5" s="323">
        <f t="shared" si="13"/>
        <v>7</v>
      </c>
      <c r="CN5" s="323">
        <f t="shared" si="13"/>
        <v>7</v>
      </c>
      <c r="CO5" s="323">
        <f t="shared" si="13"/>
        <v>7</v>
      </c>
      <c r="CP5" s="323">
        <f t="shared" si="13"/>
        <v>7</v>
      </c>
      <c r="CQ5" s="323">
        <f t="shared" si="13"/>
        <v>7</v>
      </c>
      <c r="CR5" s="323">
        <f t="shared" si="13"/>
        <v>7</v>
      </c>
      <c r="CS5" s="323">
        <f t="shared" si="13"/>
        <v>7</v>
      </c>
      <c r="CT5" s="323">
        <f t="shared" si="13"/>
        <v>7</v>
      </c>
      <c r="CU5" s="323">
        <f t="shared" si="13"/>
        <v>8</v>
      </c>
      <c r="CV5" s="323">
        <f t="shared" si="13"/>
        <v>8</v>
      </c>
      <c r="CW5" s="323">
        <f t="shared" si="13"/>
        <v>8</v>
      </c>
      <c r="CX5" s="323">
        <f t="shared" si="13"/>
        <v>8</v>
      </c>
      <c r="CY5" s="323">
        <f t="shared" si="13"/>
        <v>8</v>
      </c>
      <c r="CZ5" s="323">
        <f t="shared" si="13"/>
        <v>8</v>
      </c>
      <c r="DA5" s="323">
        <f t="shared" si="13"/>
        <v>8</v>
      </c>
      <c r="DB5" s="323">
        <f t="shared" si="13"/>
        <v>8</v>
      </c>
      <c r="DC5" s="323">
        <f t="shared" si="13"/>
        <v>8</v>
      </c>
      <c r="DD5" s="323">
        <f t="shared" si="13"/>
        <v>8</v>
      </c>
      <c r="DE5" s="323">
        <f t="shared" si="13"/>
        <v>8</v>
      </c>
      <c r="DF5" s="323">
        <f t="shared" si="13"/>
        <v>8</v>
      </c>
      <c r="DG5" s="323">
        <f t="shared" si="13"/>
        <v>9</v>
      </c>
      <c r="DH5" s="323">
        <f t="shared" si="13"/>
        <v>9</v>
      </c>
      <c r="DI5" s="323">
        <f t="shared" si="13"/>
        <v>9</v>
      </c>
      <c r="DJ5" s="323">
        <f t="shared" si="13"/>
        <v>9</v>
      </c>
      <c r="DK5" s="323">
        <f t="shared" si="13"/>
        <v>9</v>
      </c>
      <c r="DL5" s="323">
        <f t="shared" si="13"/>
        <v>9</v>
      </c>
      <c r="DM5" s="323">
        <f t="shared" si="13"/>
        <v>9</v>
      </c>
      <c r="DN5" s="323">
        <f t="shared" si="13"/>
        <v>9</v>
      </c>
      <c r="DO5" s="323">
        <f t="shared" si="13"/>
        <v>9</v>
      </c>
      <c r="DP5" s="323">
        <f t="shared" si="13"/>
        <v>9</v>
      </c>
      <c r="DQ5" s="323">
        <f t="shared" si="13"/>
        <v>9</v>
      </c>
      <c r="DR5" s="323">
        <f t="shared" si="13"/>
        <v>9</v>
      </c>
      <c r="DS5" s="323">
        <f t="shared" si="13"/>
        <v>10</v>
      </c>
      <c r="DT5" s="323">
        <f t="shared" si="13"/>
        <v>10</v>
      </c>
      <c r="DU5" s="323">
        <f t="shared" si="13"/>
        <v>10</v>
      </c>
      <c r="DV5" s="323">
        <f t="shared" si="13"/>
        <v>10</v>
      </c>
      <c r="DW5" s="323">
        <f t="shared" si="13"/>
        <v>10</v>
      </c>
      <c r="DX5" s="323">
        <f t="shared" si="13"/>
        <v>10</v>
      </c>
      <c r="DY5" s="323">
        <f t="shared" si="13"/>
        <v>10</v>
      </c>
      <c r="DZ5" s="323">
        <f t="shared" si="13"/>
        <v>10</v>
      </c>
      <c r="EA5" s="323">
        <f t="shared" si="13"/>
        <v>10</v>
      </c>
      <c r="EB5" s="323">
        <f t="shared" si="13"/>
        <v>10</v>
      </c>
      <c r="EC5" s="323">
        <f t="shared" si="13"/>
        <v>10</v>
      </c>
      <c r="ED5" s="323">
        <f t="shared" si="13"/>
        <v>10</v>
      </c>
      <c r="EE5" s="323">
        <f t="shared" si="13"/>
        <v>11</v>
      </c>
      <c r="EF5" s="323">
        <f t="shared" si="13"/>
        <v>11</v>
      </c>
      <c r="EG5" s="323">
        <f t="shared" si="13"/>
        <v>11</v>
      </c>
      <c r="EH5" s="323">
        <f t="shared" si="13"/>
        <v>11</v>
      </c>
      <c r="EI5" s="323">
        <f t="shared" si="13"/>
        <v>11</v>
      </c>
      <c r="EJ5" s="323">
        <f t="shared" si="13"/>
        <v>11</v>
      </c>
      <c r="EK5" s="323">
        <f t="shared" si="13"/>
        <v>11</v>
      </c>
      <c r="EL5" s="323">
        <f t="shared" si="13"/>
        <v>11</v>
      </c>
      <c r="EM5" s="323">
        <f>INT((EM$8-1)/12)+1</f>
        <v>11</v>
      </c>
      <c r="EN5" s="323">
        <f>INT((EN$8-1)/12)+1</f>
        <v>11</v>
      </c>
      <c r="EO5" s="323">
        <f>INT((EO$8-1)/12)+1</f>
        <v>11</v>
      </c>
      <c r="EP5" s="323">
        <f>INT((EP$8-1)/12)+1</f>
        <v>11</v>
      </c>
    </row>
    <row r="6" spans="1:146" x14ac:dyDescent="0.2">
      <c r="A6" s="387"/>
      <c r="B6" s="387"/>
      <c r="C6" s="387"/>
      <c r="D6" s="387"/>
      <c r="E6" s="387"/>
      <c r="F6" s="387"/>
      <c r="G6" s="387"/>
      <c r="H6" s="387"/>
      <c r="I6" s="387"/>
      <c r="J6" s="387"/>
      <c r="K6" s="387"/>
      <c r="L6" s="387"/>
      <c r="M6" s="387"/>
      <c r="N6" s="324">
        <v>0</v>
      </c>
      <c r="O6" s="324">
        <f t="shared" ref="O6:BZ6" si="14">INT((O$8-1)/6)+1</f>
        <v>1</v>
      </c>
      <c r="P6" s="324">
        <f t="shared" si="14"/>
        <v>1</v>
      </c>
      <c r="Q6" s="324">
        <f t="shared" si="14"/>
        <v>1</v>
      </c>
      <c r="R6" s="324">
        <f t="shared" si="14"/>
        <v>1</v>
      </c>
      <c r="S6" s="324">
        <f t="shared" si="14"/>
        <v>1</v>
      </c>
      <c r="T6" s="324">
        <f t="shared" si="14"/>
        <v>1</v>
      </c>
      <c r="U6" s="324">
        <f t="shared" si="14"/>
        <v>2</v>
      </c>
      <c r="V6" s="324">
        <f t="shared" si="14"/>
        <v>2</v>
      </c>
      <c r="W6" s="324">
        <f t="shared" si="14"/>
        <v>2</v>
      </c>
      <c r="X6" s="324">
        <f t="shared" si="14"/>
        <v>2</v>
      </c>
      <c r="Y6" s="324">
        <f t="shared" si="14"/>
        <v>2</v>
      </c>
      <c r="Z6" s="324">
        <f t="shared" si="14"/>
        <v>2</v>
      </c>
      <c r="AA6" s="324">
        <f t="shared" si="14"/>
        <v>3</v>
      </c>
      <c r="AB6" s="324">
        <f t="shared" si="14"/>
        <v>3</v>
      </c>
      <c r="AC6" s="324">
        <f t="shared" si="14"/>
        <v>3</v>
      </c>
      <c r="AD6" s="324">
        <f t="shared" si="14"/>
        <v>3</v>
      </c>
      <c r="AE6" s="324">
        <f t="shared" si="14"/>
        <v>3</v>
      </c>
      <c r="AF6" s="324">
        <f t="shared" si="14"/>
        <v>3</v>
      </c>
      <c r="AG6" s="324">
        <f t="shared" si="14"/>
        <v>4</v>
      </c>
      <c r="AH6" s="324">
        <f t="shared" si="14"/>
        <v>4</v>
      </c>
      <c r="AI6" s="324">
        <f t="shared" si="14"/>
        <v>4</v>
      </c>
      <c r="AJ6" s="324">
        <f t="shared" si="14"/>
        <v>4</v>
      </c>
      <c r="AK6" s="324">
        <f t="shared" si="14"/>
        <v>4</v>
      </c>
      <c r="AL6" s="324">
        <f t="shared" si="14"/>
        <v>4</v>
      </c>
      <c r="AM6" s="324">
        <f t="shared" si="14"/>
        <v>5</v>
      </c>
      <c r="AN6" s="324">
        <f t="shared" si="14"/>
        <v>5</v>
      </c>
      <c r="AO6" s="324">
        <f t="shared" si="14"/>
        <v>5</v>
      </c>
      <c r="AP6" s="324">
        <f t="shared" si="14"/>
        <v>5</v>
      </c>
      <c r="AQ6" s="324">
        <f t="shared" si="14"/>
        <v>5</v>
      </c>
      <c r="AR6" s="324">
        <f t="shared" si="14"/>
        <v>5</v>
      </c>
      <c r="AS6" s="324">
        <f t="shared" si="14"/>
        <v>6</v>
      </c>
      <c r="AT6" s="324">
        <f t="shared" si="14"/>
        <v>6</v>
      </c>
      <c r="AU6" s="324">
        <f t="shared" si="14"/>
        <v>6</v>
      </c>
      <c r="AV6" s="324">
        <f t="shared" si="14"/>
        <v>6</v>
      </c>
      <c r="AW6" s="324">
        <f t="shared" si="14"/>
        <v>6</v>
      </c>
      <c r="AX6" s="324">
        <f t="shared" si="14"/>
        <v>6</v>
      </c>
      <c r="AY6" s="324">
        <f t="shared" si="14"/>
        <v>7</v>
      </c>
      <c r="AZ6" s="324">
        <f t="shared" si="14"/>
        <v>7</v>
      </c>
      <c r="BA6" s="324">
        <f t="shared" si="14"/>
        <v>7</v>
      </c>
      <c r="BB6" s="324">
        <f t="shared" si="14"/>
        <v>7</v>
      </c>
      <c r="BC6" s="324">
        <f t="shared" si="14"/>
        <v>7</v>
      </c>
      <c r="BD6" s="324">
        <f t="shared" si="14"/>
        <v>7</v>
      </c>
      <c r="BE6" s="324">
        <f t="shared" si="14"/>
        <v>8</v>
      </c>
      <c r="BF6" s="324">
        <f t="shared" si="14"/>
        <v>8</v>
      </c>
      <c r="BG6" s="324">
        <f t="shared" si="14"/>
        <v>8</v>
      </c>
      <c r="BH6" s="324">
        <f t="shared" si="14"/>
        <v>8</v>
      </c>
      <c r="BI6" s="324">
        <f t="shared" si="14"/>
        <v>8</v>
      </c>
      <c r="BJ6" s="324">
        <f t="shared" si="14"/>
        <v>8</v>
      </c>
      <c r="BK6" s="324">
        <f t="shared" si="14"/>
        <v>9</v>
      </c>
      <c r="BL6" s="324">
        <f t="shared" si="14"/>
        <v>9</v>
      </c>
      <c r="BM6" s="324">
        <f t="shared" si="14"/>
        <v>9</v>
      </c>
      <c r="BN6" s="324">
        <f t="shared" si="14"/>
        <v>9</v>
      </c>
      <c r="BO6" s="324">
        <f t="shared" si="14"/>
        <v>9</v>
      </c>
      <c r="BP6" s="324">
        <f t="shared" si="14"/>
        <v>9</v>
      </c>
      <c r="BQ6" s="324">
        <f t="shared" si="14"/>
        <v>10</v>
      </c>
      <c r="BR6" s="324">
        <f t="shared" si="14"/>
        <v>10</v>
      </c>
      <c r="BS6" s="324">
        <f t="shared" si="14"/>
        <v>10</v>
      </c>
      <c r="BT6" s="324">
        <f t="shared" si="14"/>
        <v>10</v>
      </c>
      <c r="BU6" s="324">
        <f t="shared" si="14"/>
        <v>10</v>
      </c>
      <c r="BV6" s="324">
        <f t="shared" si="14"/>
        <v>10</v>
      </c>
      <c r="BW6" s="324">
        <f t="shared" si="14"/>
        <v>11</v>
      </c>
      <c r="BX6" s="324">
        <f t="shared" si="14"/>
        <v>11</v>
      </c>
      <c r="BY6" s="324">
        <f t="shared" si="14"/>
        <v>11</v>
      </c>
      <c r="BZ6" s="324">
        <f t="shared" si="14"/>
        <v>11</v>
      </c>
      <c r="CA6" s="324">
        <f t="shared" ref="CA6:EL6" si="15">INT((CA$8-1)/6)+1</f>
        <v>11</v>
      </c>
      <c r="CB6" s="324">
        <f t="shared" si="15"/>
        <v>11</v>
      </c>
      <c r="CC6" s="324">
        <f t="shared" si="15"/>
        <v>12</v>
      </c>
      <c r="CD6" s="324">
        <f t="shared" si="15"/>
        <v>12</v>
      </c>
      <c r="CE6" s="324">
        <f t="shared" si="15"/>
        <v>12</v>
      </c>
      <c r="CF6" s="324">
        <f t="shared" si="15"/>
        <v>12</v>
      </c>
      <c r="CG6" s="324">
        <f t="shared" si="15"/>
        <v>12</v>
      </c>
      <c r="CH6" s="324">
        <f t="shared" si="15"/>
        <v>12</v>
      </c>
      <c r="CI6" s="324">
        <f t="shared" si="15"/>
        <v>13</v>
      </c>
      <c r="CJ6" s="324">
        <f t="shared" si="15"/>
        <v>13</v>
      </c>
      <c r="CK6" s="324">
        <f t="shared" si="15"/>
        <v>13</v>
      </c>
      <c r="CL6" s="324">
        <f t="shared" si="15"/>
        <v>13</v>
      </c>
      <c r="CM6" s="324">
        <f t="shared" si="15"/>
        <v>13</v>
      </c>
      <c r="CN6" s="324">
        <f t="shared" si="15"/>
        <v>13</v>
      </c>
      <c r="CO6" s="324">
        <f t="shared" si="15"/>
        <v>14</v>
      </c>
      <c r="CP6" s="324">
        <f t="shared" si="15"/>
        <v>14</v>
      </c>
      <c r="CQ6" s="324">
        <f t="shared" si="15"/>
        <v>14</v>
      </c>
      <c r="CR6" s="324">
        <f t="shared" si="15"/>
        <v>14</v>
      </c>
      <c r="CS6" s="324">
        <f t="shared" si="15"/>
        <v>14</v>
      </c>
      <c r="CT6" s="324">
        <f t="shared" si="15"/>
        <v>14</v>
      </c>
      <c r="CU6" s="324">
        <f t="shared" si="15"/>
        <v>15</v>
      </c>
      <c r="CV6" s="324">
        <f t="shared" si="15"/>
        <v>15</v>
      </c>
      <c r="CW6" s="324">
        <f t="shared" si="15"/>
        <v>15</v>
      </c>
      <c r="CX6" s="324">
        <f t="shared" si="15"/>
        <v>15</v>
      </c>
      <c r="CY6" s="324">
        <f t="shared" si="15"/>
        <v>15</v>
      </c>
      <c r="CZ6" s="324">
        <f t="shared" si="15"/>
        <v>15</v>
      </c>
      <c r="DA6" s="324">
        <f t="shared" si="15"/>
        <v>16</v>
      </c>
      <c r="DB6" s="324">
        <f t="shared" si="15"/>
        <v>16</v>
      </c>
      <c r="DC6" s="324">
        <f t="shared" si="15"/>
        <v>16</v>
      </c>
      <c r="DD6" s="324">
        <f t="shared" si="15"/>
        <v>16</v>
      </c>
      <c r="DE6" s="324">
        <f t="shared" si="15"/>
        <v>16</v>
      </c>
      <c r="DF6" s="324">
        <f t="shared" si="15"/>
        <v>16</v>
      </c>
      <c r="DG6" s="324">
        <f t="shared" si="15"/>
        <v>17</v>
      </c>
      <c r="DH6" s="324">
        <f t="shared" si="15"/>
        <v>17</v>
      </c>
      <c r="DI6" s="324">
        <f t="shared" si="15"/>
        <v>17</v>
      </c>
      <c r="DJ6" s="324">
        <f t="shared" si="15"/>
        <v>17</v>
      </c>
      <c r="DK6" s="324">
        <f t="shared" si="15"/>
        <v>17</v>
      </c>
      <c r="DL6" s="324">
        <f t="shared" si="15"/>
        <v>17</v>
      </c>
      <c r="DM6" s="324">
        <f t="shared" si="15"/>
        <v>18</v>
      </c>
      <c r="DN6" s="324">
        <f t="shared" si="15"/>
        <v>18</v>
      </c>
      <c r="DO6" s="324">
        <f t="shared" si="15"/>
        <v>18</v>
      </c>
      <c r="DP6" s="324">
        <f t="shared" si="15"/>
        <v>18</v>
      </c>
      <c r="DQ6" s="324">
        <f t="shared" si="15"/>
        <v>18</v>
      </c>
      <c r="DR6" s="324">
        <f t="shared" si="15"/>
        <v>18</v>
      </c>
      <c r="DS6" s="324">
        <f t="shared" si="15"/>
        <v>19</v>
      </c>
      <c r="DT6" s="324">
        <f t="shared" si="15"/>
        <v>19</v>
      </c>
      <c r="DU6" s="324">
        <f t="shared" si="15"/>
        <v>19</v>
      </c>
      <c r="DV6" s="324">
        <f t="shared" si="15"/>
        <v>19</v>
      </c>
      <c r="DW6" s="324">
        <f t="shared" si="15"/>
        <v>19</v>
      </c>
      <c r="DX6" s="324">
        <f t="shared" si="15"/>
        <v>19</v>
      </c>
      <c r="DY6" s="324">
        <f t="shared" si="15"/>
        <v>20</v>
      </c>
      <c r="DZ6" s="324">
        <f t="shared" si="15"/>
        <v>20</v>
      </c>
      <c r="EA6" s="324">
        <f t="shared" si="15"/>
        <v>20</v>
      </c>
      <c r="EB6" s="324">
        <f t="shared" si="15"/>
        <v>20</v>
      </c>
      <c r="EC6" s="324">
        <f t="shared" si="15"/>
        <v>20</v>
      </c>
      <c r="ED6" s="324">
        <f t="shared" si="15"/>
        <v>20</v>
      </c>
      <c r="EE6" s="324">
        <f t="shared" si="15"/>
        <v>21</v>
      </c>
      <c r="EF6" s="324">
        <f t="shared" si="15"/>
        <v>21</v>
      </c>
      <c r="EG6" s="324">
        <f t="shared" si="15"/>
        <v>21</v>
      </c>
      <c r="EH6" s="324">
        <f t="shared" si="15"/>
        <v>21</v>
      </c>
      <c r="EI6" s="324">
        <f t="shared" si="15"/>
        <v>21</v>
      </c>
      <c r="EJ6" s="324">
        <f t="shared" si="15"/>
        <v>21</v>
      </c>
      <c r="EK6" s="324">
        <f t="shared" si="15"/>
        <v>22</v>
      </c>
      <c r="EL6" s="324">
        <f t="shared" si="15"/>
        <v>22</v>
      </c>
      <c r="EM6" s="324">
        <f>INT((EM$8-1)/6)+1</f>
        <v>22</v>
      </c>
      <c r="EN6" s="324">
        <f>INT((EN$8-1)/6)+1</f>
        <v>22</v>
      </c>
      <c r="EO6" s="324">
        <f>INT((EO$8-1)/6)+1</f>
        <v>22</v>
      </c>
      <c r="EP6" s="324">
        <f>INT((EP$8-1)/6)+1</f>
        <v>22</v>
      </c>
    </row>
    <row r="7" spans="1:146" x14ac:dyDescent="0.2">
      <c r="A7" s="387"/>
      <c r="B7" s="387"/>
      <c r="C7" s="387"/>
      <c r="D7" s="387"/>
      <c r="E7" s="387"/>
      <c r="F7" s="387"/>
      <c r="G7" s="387"/>
      <c r="H7" s="387"/>
      <c r="I7" s="387"/>
      <c r="J7" s="387"/>
      <c r="K7" s="387"/>
      <c r="L7" s="387"/>
      <c r="M7" s="387"/>
      <c r="N7" s="325">
        <v>0</v>
      </c>
      <c r="O7" s="325">
        <f t="shared" ref="O7:BZ7" si="16">INT((O$8-1)/3)+1</f>
        <v>1</v>
      </c>
      <c r="P7" s="325">
        <f t="shared" si="16"/>
        <v>1</v>
      </c>
      <c r="Q7" s="325">
        <f t="shared" si="16"/>
        <v>1</v>
      </c>
      <c r="R7" s="325">
        <f t="shared" si="16"/>
        <v>2</v>
      </c>
      <c r="S7" s="325">
        <f t="shared" si="16"/>
        <v>2</v>
      </c>
      <c r="T7" s="325">
        <f t="shared" si="16"/>
        <v>2</v>
      </c>
      <c r="U7" s="325">
        <f t="shared" si="16"/>
        <v>3</v>
      </c>
      <c r="V7" s="325">
        <f t="shared" si="16"/>
        <v>3</v>
      </c>
      <c r="W7" s="325">
        <f t="shared" si="16"/>
        <v>3</v>
      </c>
      <c r="X7" s="325">
        <f t="shared" si="16"/>
        <v>4</v>
      </c>
      <c r="Y7" s="325">
        <f t="shared" si="16"/>
        <v>4</v>
      </c>
      <c r="Z7" s="325">
        <f t="shared" si="16"/>
        <v>4</v>
      </c>
      <c r="AA7" s="325">
        <f t="shared" si="16"/>
        <v>5</v>
      </c>
      <c r="AB7" s="325">
        <f t="shared" si="16"/>
        <v>5</v>
      </c>
      <c r="AC7" s="325">
        <f t="shared" si="16"/>
        <v>5</v>
      </c>
      <c r="AD7" s="325">
        <f t="shared" si="16"/>
        <v>6</v>
      </c>
      <c r="AE7" s="325">
        <f t="shared" si="16"/>
        <v>6</v>
      </c>
      <c r="AF7" s="325">
        <f t="shared" si="16"/>
        <v>6</v>
      </c>
      <c r="AG7" s="325">
        <f t="shared" si="16"/>
        <v>7</v>
      </c>
      <c r="AH7" s="325">
        <f t="shared" si="16"/>
        <v>7</v>
      </c>
      <c r="AI7" s="325">
        <f t="shared" si="16"/>
        <v>7</v>
      </c>
      <c r="AJ7" s="325">
        <f t="shared" si="16"/>
        <v>8</v>
      </c>
      <c r="AK7" s="325">
        <f t="shared" si="16"/>
        <v>8</v>
      </c>
      <c r="AL7" s="325">
        <f t="shared" si="16"/>
        <v>8</v>
      </c>
      <c r="AM7" s="325">
        <f t="shared" si="16"/>
        <v>9</v>
      </c>
      <c r="AN7" s="325">
        <f t="shared" si="16"/>
        <v>9</v>
      </c>
      <c r="AO7" s="325">
        <f t="shared" si="16"/>
        <v>9</v>
      </c>
      <c r="AP7" s="325">
        <f t="shared" si="16"/>
        <v>10</v>
      </c>
      <c r="AQ7" s="325">
        <f t="shared" si="16"/>
        <v>10</v>
      </c>
      <c r="AR7" s="325">
        <f t="shared" si="16"/>
        <v>10</v>
      </c>
      <c r="AS7" s="325">
        <f t="shared" si="16"/>
        <v>11</v>
      </c>
      <c r="AT7" s="325">
        <f t="shared" si="16"/>
        <v>11</v>
      </c>
      <c r="AU7" s="325">
        <f t="shared" si="16"/>
        <v>11</v>
      </c>
      <c r="AV7" s="325">
        <f t="shared" si="16"/>
        <v>12</v>
      </c>
      <c r="AW7" s="325">
        <f t="shared" si="16"/>
        <v>12</v>
      </c>
      <c r="AX7" s="325">
        <f t="shared" si="16"/>
        <v>12</v>
      </c>
      <c r="AY7" s="325">
        <f t="shared" si="16"/>
        <v>13</v>
      </c>
      <c r="AZ7" s="325">
        <f t="shared" si="16"/>
        <v>13</v>
      </c>
      <c r="BA7" s="325">
        <f t="shared" si="16"/>
        <v>13</v>
      </c>
      <c r="BB7" s="325">
        <f t="shared" si="16"/>
        <v>14</v>
      </c>
      <c r="BC7" s="325">
        <f t="shared" si="16"/>
        <v>14</v>
      </c>
      <c r="BD7" s="325">
        <f t="shared" si="16"/>
        <v>14</v>
      </c>
      <c r="BE7" s="325">
        <f t="shared" si="16"/>
        <v>15</v>
      </c>
      <c r="BF7" s="325">
        <f t="shared" si="16"/>
        <v>15</v>
      </c>
      <c r="BG7" s="325">
        <f t="shared" si="16"/>
        <v>15</v>
      </c>
      <c r="BH7" s="325">
        <f t="shared" si="16"/>
        <v>16</v>
      </c>
      <c r="BI7" s="325">
        <f t="shared" si="16"/>
        <v>16</v>
      </c>
      <c r="BJ7" s="325">
        <f t="shared" si="16"/>
        <v>16</v>
      </c>
      <c r="BK7" s="325">
        <f t="shared" si="16"/>
        <v>17</v>
      </c>
      <c r="BL7" s="325">
        <f t="shared" si="16"/>
        <v>17</v>
      </c>
      <c r="BM7" s="325">
        <f t="shared" si="16"/>
        <v>17</v>
      </c>
      <c r="BN7" s="325">
        <f t="shared" si="16"/>
        <v>18</v>
      </c>
      <c r="BO7" s="325">
        <f t="shared" si="16"/>
        <v>18</v>
      </c>
      <c r="BP7" s="325">
        <f t="shared" si="16"/>
        <v>18</v>
      </c>
      <c r="BQ7" s="325">
        <f t="shared" si="16"/>
        <v>19</v>
      </c>
      <c r="BR7" s="325">
        <f t="shared" si="16"/>
        <v>19</v>
      </c>
      <c r="BS7" s="325">
        <f t="shared" si="16"/>
        <v>19</v>
      </c>
      <c r="BT7" s="325">
        <f t="shared" si="16"/>
        <v>20</v>
      </c>
      <c r="BU7" s="325">
        <f t="shared" si="16"/>
        <v>20</v>
      </c>
      <c r="BV7" s="325">
        <f t="shared" si="16"/>
        <v>20</v>
      </c>
      <c r="BW7" s="325">
        <f t="shared" si="16"/>
        <v>21</v>
      </c>
      <c r="BX7" s="325">
        <f t="shared" si="16"/>
        <v>21</v>
      </c>
      <c r="BY7" s="325">
        <f t="shared" si="16"/>
        <v>21</v>
      </c>
      <c r="BZ7" s="325">
        <f t="shared" si="16"/>
        <v>22</v>
      </c>
      <c r="CA7" s="325">
        <f t="shared" ref="CA7:EL7" si="17">INT((CA$8-1)/3)+1</f>
        <v>22</v>
      </c>
      <c r="CB7" s="325">
        <f t="shared" si="17"/>
        <v>22</v>
      </c>
      <c r="CC7" s="325">
        <f t="shared" si="17"/>
        <v>23</v>
      </c>
      <c r="CD7" s="325">
        <f t="shared" si="17"/>
        <v>23</v>
      </c>
      <c r="CE7" s="325">
        <f t="shared" si="17"/>
        <v>23</v>
      </c>
      <c r="CF7" s="325">
        <f t="shared" si="17"/>
        <v>24</v>
      </c>
      <c r="CG7" s="325">
        <f t="shared" si="17"/>
        <v>24</v>
      </c>
      <c r="CH7" s="325">
        <f t="shared" si="17"/>
        <v>24</v>
      </c>
      <c r="CI7" s="325">
        <f t="shared" si="17"/>
        <v>25</v>
      </c>
      <c r="CJ7" s="325">
        <f t="shared" si="17"/>
        <v>25</v>
      </c>
      <c r="CK7" s="325">
        <f t="shared" si="17"/>
        <v>25</v>
      </c>
      <c r="CL7" s="325">
        <f t="shared" si="17"/>
        <v>26</v>
      </c>
      <c r="CM7" s="325">
        <f t="shared" si="17"/>
        <v>26</v>
      </c>
      <c r="CN7" s="325">
        <f t="shared" si="17"/>
        <v>26</v>
      </c>
      <c r="CO7" s="325">
        <f t="shared" si="17"/>
        <v>27</v>
      </c>
      <c r="CP7" s="325">
        <f t="shared" si="17"/>
        <v>27</v>
      </c>
      <c r="CQ7" s="325">
        <f t="shared" si="17"/>
        <v>27</v>
      </c>
      <c r="CR7" s="325">
        <f t="shared" si="17"/>
        <v>28</v>
      </c>
      <c r="CS7" s="325">
        <f t="shared" si="17"/>
        <v>28</v>
      </c>
      <c r="CT7" s="325">
        <f t="shared" si="17"/>
        <v>28</v>
      </c>
      <c r="CU7" s="325">
        <f t="shared" si="17"/>
        <v>29</v>
      </c>
      <c r="CV7" s="325">
        <f t="shared" si="17"/>
        <v>29</v>
      </c>
      <c r="CW7" s="325">
        <f t="shared" si="17"/>
        <v>29</v>
      </c>
      <c r="CX7" s="325">
        <f t="shared" si="17"/>
        <v>30</v>
      </c>
      <c r="CY7" s="325">
        <f t="shared" si="17"/>
        <v>30</v>
      </c>
      <c r="CZ7" s="325">
        <f t="shared" si="17"/>
        <v>30</v>
      </c>
      <c r="DA7" s="325">
        <f t="shared" si="17"/>
        <v>31</v>
      </c>
      <c r="DB7" s="325">
        <f t="shared" si="17"/>
        <v>31</v>
      </c>
      <c r="DC7" s="325">
        <f t="shared" si="17"/>
        <v>31</v>
      </c>
      <c r="DD7" s="325">
        <f t="shared" si="17"/>
        <v>32</v>
      </c>
      <c r="DE7" s="325">
        <f t="shared" si="17"/>
        <v>32</v>
      </c>
      <c r="DF7" s="325">
        <f t="shared" si="17"/>
        <v>32</v>
      </c>
      <c r="DG7" s="325">
        <f t="shared" si="17"/>
        <v>33</v>
      </c>
      <c r="DH7" s="325">
        <f t="shared" si="17"/>
        <v>33</v>
      </c>
      <c r="DI7" s="325">
        <f t="shared" si="17"/>
        <v>33</v>
      </c>
      <c r="DJ7" s="325">
        <f t="shared" si="17"/>
        <v>34</v>
      </c>
      <c r="DK7" s="325">
        <f t="shared" si="17"/>
        <v>34</v>
      </c>
      <c r="DL7" s="325">
        <f t="shared" si="17"/>
        <v>34</v>
      </c>
      <c r="DM7" s="325">
        <f t="shared" si="17"/>
        <v>35</v>
      </c>
      <c r="DN7" s="325">
        <f t="shared" si="17"/>
        <v>35</v>
      </c>
      <c r="DO7" s="325">
        <f t="shared" si="17"/>
        <v>35</v>
      </c>
      <c r="DP7" s="325">
        <f t="shared" si="17"/>
        <v>36</v>
      </c>
      <c r="DQ7" s="325">
        <f t="shared" si="17"/>
        <v>36</v>
      </c>
      <c r="DR7" s="325">
        <f t="shared" si="17"/>
        <v>36</v>
      </c>
      <c r="DS7" s="325">
        <f t="shared" si="17"/>
        <v>37</v>
      </c>
      <c r="DT7" s="325">
        <f t="shared" si="17"/>
        <v>37</v>
      </c>
      <c r="DU7" s="325">
        <f t="shared" si="17"/>
        <v>37</v>
      </c>
      <c r="DV7" s="325">
        <f t="shared" si="17"/>
        <v>38</v>
      </c>
      <c r="DW7" s="325">
        <f t="shared" si="17"/>
        <v>38</v>
      </c>
      <c r="DX7" s="325">
        <f t="shared" si="17"/>
        <v>38</v>
      </c>
      <c r="DY7" s="325">
        <f t="shared" si="17"/>
        <v>39</v>
      </c>
      <c r="DZ7" s="325">
        <f t="shared" si="17"/>
        <v>39</v>
      </c>
      <c r="EA7" s="325">
        <f t="shared" si="17"/>
        <v>39</v>
      </c>
      <c r="EB7" s="325">
        <f t="shared" si="17"/>
        <v>40</v>
      </c>
      <c r="EC7" s="325">
        <f t="shared" si="17"/>
        <v>40</v>
      </c>
      <c r="ED7" s="325">
        <f t="shared" si="17"/>
        <v>40</v>
      </c>
      <c r="EE7" s="325">
        <f t="shared" si="17"/>
        <v>41</v>
      </c>
      <c r="EF7" s="325">
        <f t="shared" si="17"/>
        <v>41</v>
      </c>
      <c r="EG7" s="325">
        <f t="shared" si="17"/>
        <v>41</v>
      </c>
      <c r="EH7" s="325">
        <f t="shared" si="17"/>
        <v>42</v>
      </c>
      <c r="EI7" s="325">
        <f t="shared" si="17"/>
        <v>42</v>
      </c>
      <c r="EJ7" s="325">
        <f t="shared" si="17"/>
        <v>42</v>
      </c>
      <c r="EK7" s="325">
        <f t="shared" si="17"/>
        <v>43</v>
      </c>
      <c r="EL7" s="325">
        <f t="shared" si="17"/>
        <v>43</v>
      </c>
      <c r="EM7" s="325">
        <f>INT((EM$8-1)/3)+1</f>
        <v>43</v>
      </c>
      <c r="EN7" s="325">
        <f>INT((EN$8-1)/3)+1</f>
        <v>44</v>
      </c>
      <c r="EO7" s="325">
        <f>INT((EO$8-1)/3)+1</f>
        <v>44</v>
      </c>
      <c r="EP7" s="325">
        <f>INT((EP$8-1)/3)+1</f>
        <v>44</v>
      </c>
    </row>
    <row r="8" spans="1:146" x14ac:dyDescent="0.2">
      <c r="A8" s="317"/>
      <c r="B8" s="317"/>
      <c r="C8" s="317"/>
      <c r="D8" s="317"/>
      <c r="E8" s="317"/>
      <c r="F8" s="317"/>
      <c r="G8" s="317"/>
      <c r="H8" s="317"/>
      <c r="I8" s="317"/>
      <c r="J8" s="317"/>
      <c r="K8" s="317"/>
      <c r="L8" s="317"/>
      <c r="M8" s="317" t="s">
        <v>13</v>
      </c>
      <c r="N8" s="326">
        <v>0</v>
      </c>
      <c r="O8" s="326">
        <v>1</v>
      </c>
      <c r="P8" s="326">
        <f>O8+1</f>
        <v>2</v>
      </c>
      <c r="Q8" s="326">
        <f t="shared" ref="Q8:CB8" si="18">P8+1</f>
        <v>3</v>
      </c>
      <c r="R8" s="326">
        <f t="shared" si="18"/>
        <v>4</v>
      </c>
      <c r="S8" s="326">
        <f t="shared" si="18"/>
        <v>5</v>
      </c>
      <c r="T8" s="326">
        <f t="shared" si="18"/>
        <v>6</v>
      </c>
      <c r="U8" s="326">
        <f t="shared" si="18"/>
        <v>7</v>
      </c>
      <c r="V8" s="326">
        <f t="shared" si="18"/>
        <v>8</v>
      </c>
      <c r="W8" s="326">
        <f t="shared" si="18"/>
        <v>9</v>
      </c>
      <c r="X8" s="326">
        <f t="shared" si="18"/>
        <v>10</v>
      </c>
      <c r="Y8" s="326">
        <f t="shared" si="18"/>
        <v>11</v>
      </c>
      <c r="Z8" s="326">
        <f t="shared" si="18"/>
        <v>12</v>
      </c>
      <c r="AA8" s="326">
        <f t="shared" si="18"/>
        <v>13</v>
      </c>
      <c r="AB8" s="326">
        <f t="shared" si="18"/>
        <v>14</v>
      </c>
      <c r="AC8" s="326">
        <f t="shared" si="18"/>
        <v>15</v>
      </c>
      <c r="AD8" s="326">
        <f t="shared" si="18"/>
        <v>16</v>
      </c>
      <c r="AE8" s="326">
        <f t="shared" si="18"/>
        <v>17</v>
      </c>
      <c r="AF8" s="326">
        <f t="shared" si="18"/>
        <v>18</v>
      </c>
      <c r="AG8" s="326">
        <f t="shared" si="18"/>
        <v>19</v>
      </c>
      <c r="AH8" s="326">
        <f t="shared" si="18"/>
        <v>20</v>
      </c>
      <c r="AI8" s="326">
        <f t="shared" si="18"/>
        <v>21</v>
      </c>
      <c r="AJ8" s="326">
        <f t="shared" si="18"/>
        <v>22</v>
      </c>
      <c r="AK8" s="326">
        <f t="shared" si="18"/>
        <v>23</v>
      </c>
      <c r="AL8" s="326">
        <f t="shared" si="18"/>
        <v>24</v>
      </c>
      <c r="AM8" s="326">
        <f t="shared" si="18"/>
        <v>25</v>
      </c>
      <c r="AN8" s="326">
        <f t="shared" si="18"/>
        <v>26</v>
      </c>
      <c r="AO8" s="326">
        <f t="shared" si="18"/>
        <v>27</v>
      </c>
      <c r="AP8" s="326">
        <f t="shared" si="18"/>
        <v>28</v>
      </c>
      <c r="AQ8" s="326">
        <f t="shared" si="18"/>
        <v>29</v>
      </c>
      <c r="AR8" s="326">
        <f t="shared" si="18"/>
        <v>30</v>
      </c>
      <c r="AS8" s="326">
        <f t="shared" si="18"/>
        <v>31</v>
      </c>
      <c r="AT8" s="326">
        <f t="shared" si="18"/>
        <v>32</v>
      </c>
      <c r="AU8" s="326">
        <f t="shared" si="18"/>
        <v>33</v>
      </c>
      <c r="AV8" s="326">
        <f t="shared" si="18"/>
        <v>34</v>
      </c>
      <c r="AW8" s="326">
        <f t="shared" si="18"/>
        <v>35</v>
      </c>
      <c r="AX8" s="326">
        <f t="shared" si="18"/>
        <v>36</v>
      </c>
      <c r="AY8" s="326">
        <f t="shared" si="18"/>
        <v>37</v>
      </c>
      <c r="AZ8" s="326">
        <f t="shared" si="18"/>
        <v>38</v>
      </c>
      <c r="BA8" s="326">
        <f t="shared" si="18"/>
        <v>39</v>
      </c>
      <c r="BB8" s="326">
        <f t="shared" si="18"/>
        <v>40</v>
      </c>
      <c r="BC8" s="326">
        <f t="shared" si="18"/>
        <v>41</v>
      </c>
      <c r="BD8" s="326">
        <f t="shared" si="18"/>
        <v>42</v>
      </c>
      <c r="BE8" s="326">
        <f t="shared" si="18"/>
        <v>43</v>
      </c>
      <c r="BF8" s="326">
        <f t="shared" si="18"/>
        <v>44</v>
      </c>
      <c r="BG8" s="326">
        <f t="shared" si="18"/>
        <v>45</v>
      </c>
      <c r="BH8" s="326">
        <f t="shared" si="18"/>
        <v>46</v>
      </c>
      <c r="BI8" s="326">
        <f t="shared" si="18"/>
        <v>47</v>
      </c>
      <c r="BJ8" s="326">
        <f t="shared" si="18"/>
        <v>48</v>
      </c>
      <c r="BK8" s="326">
        <f t="shared" si="18"/>
        <v>49</v>
      </c>
      <c r="BL8" s="326">
        <f t="shared" si="18"/>
        <v>50</v>
      </c>
      <c r="BM8" s="326">
        <f t="shared" si="18"/>
        <v>51</v>
      </c>
      <c r="BN8" s="326">
        <f t="shared" si="18"/>
        <v>52</v>
      </c>
      <c r="BO8" s="326">
        <f t="shared" si="18"/>
        <v>53</v>
      </c>
      <c r="BP8" s="326">
        <f t="shared" si="18"/>
        <v>54</v>
      </c>
      <c r="BQ8" s="326">
        <f t="shared" si="18"/>
        <v>55</v>
      </c>
      <c r="BR8" s="326">
        <f t="shared" si="18"/>
        <v>56</v>
      </c>
      <c r="BS8" s="326">
        <f t="shared" si="18"/>
        <v>57</v>
      </c>
      <c r="BT8" s="326">
        <f t="shared" si="18"/>
        <v>58</v>
      </c>
      <c r="BU8" s="326">
        <f t="shared" si="18"/>
        <v>59</v>
      </c>
      <c r="BV8" s="326">
        <f t="shared" si="18"/>
        <v>60</v>
      </c>
      <c r="BW8" s="326">
        <f t="shared" si="18"/>
        <v>61</v>
      </c>
      <c r="BX8" s="326">
        <f t="shared" si="18"/>
        <v>62</v>
      </c>
      <c r="BY8" s="326">
        <f t="shared" si="18"/>
        <v>63</v>
      </c>
      <c r="BZ8" s="326">
        <f t="shared" si="18"/>
        <v>64</v>
      </c>
      <c r="CA8" s="326">
        <f t="shared" si="18"/>
        <v>65</v>
      </c>
      <c r="CB8" s="326">
        <f t="shared" si="18"/>
        <v>66</v>
      </c>
      <c r="CC8" s="326">
        <f t="shared" ref="CC8:CH8" si="19">CB8+1</f>
        <v>67</v>
      </c>
      <c r="CD8" s="326">
        <f t="shared" si="19"/>
        <v>68</v>
      </c>
      <c r="CE8" s="326">
        <f t="shared" si="19"/>
        <v>69</v>
      </c>
      <c r="CF8" s="326">
        <f t="shared" si="19"/>
        <v>70</v>
      </c>
      <c r="CG8" s="326">
        <f t="shared" si="19"/>
        <v>71</v>
      </c>
      <c r="CH8" s="326">
        <f t="shared" si="19"/>
        <v>72</v>
      </c>
      <c r="CI8" s="326">
        <f t="shared" ref="CI8:DN8" si="20">CH8+1</f>
        <v>73</v>
      </c>
      <c r="CJ8" s="326">
        <f t="shared" si="20"/>
        <v>74</v>
      </c>
      <c r="CK8" s="326">
        <f t="shared" si="20"/>
        <v>75</v>
      </c>
      <c r="CL8" s="326">
        <f t="shared" si="20"/>
        <v>76</v>
      </c>
      <c r="CM8" s="326">
        <f t="shared" si="20"/>
        <v>77</v>
      </c>
      <c r="CN8" s="326">
        <f t="shared" si="20"/>
        <v>78</v>
      </c>
      <c r="CO8" s="326">
        <f t="shared" si="20"/>
        <v>79</v>
      </c>
      <c r="CP8" s="326">
        <f t="shared" si="20"/>
        <v>80</v>
      </c>
      <c r="CQ8" s="326">
        <f t="shared" si="20"/>
        <v>81</v>
      </c>
      <c r="CR8" s="326">
        <f t="shared" si="20"/>
        <v>82</v>
      </c>
      <c r="CS8" s="326">
        <f t="shared" si="20"/>
        <v>83</v>
      </c>
      <c r="CT8" s="326">
        <f t="shared" si="20"/>
        <v>84</v>
      </c>
      <c r="CU8" s="326">
        <f t="shared" si="20"/>
        <v>85</v>
      </c>
      <c r="CV8" s="326">
        <f t="shared" si="20"/>
        <v>86</v>
      </c>
      <c r="CW8" s="326">
        <f t="shared" si="20"/>
        <v>87</v>
      </c>
      <c r="CX8" s="326">
        <f t="shared" si="20"/>
        <v>88</v>
      </c>
      <c r="CY8" s="326">
        <f t="shared" si="20"/>
        <v>89</v>
      </c>
      <c r="CZ8" s="326">
        <f t="shared" si="20"/>
        <v>90</v>
      </c>
      <c r="DA8" s="326">
        <f t="shared" si="20"/>
        <v>91</v>
      </c>
      <c r="DB8" s="326">
        <f t="shared" si="20"/>
        <v>92</v>
      </c>
      <c r="DC8" s="326">
        <f t="shared" si="20"/>
        <v>93</v>
      </c>
      <c r="DD8" s="326">
        <f t="shared" si="20"/>
        <v>94</v>
      </c>
      <c r="DE8" s="326">
        <f t="shared" si="20"/>
        <v>95</v>
      </c>
      <c r="DF8" s="326">
        <f t="shared" si="20"/>
        <v>96</v>
      </c>
      <c r="DG8" s="326">
        <f t="shared" si="20"/>
        <v>97</v>
      </c>
      <c r="DH8" s="326">
        <f t="shared" si="20"/>
        <v>98</v>
      </c>
      <c r="DI8" s="326">
        <f t="shared" si="20"/>
        <v>99</v>
      </c>
      <c r="DJ8" s="326">
        <f t="shared" si="20"/>
        <v>100</v>
      </c>
      <c r="DK8" s="326">
        <f t="shared" si="20"/>
        <v>101</v>
      </c>
      <c r="DL8" s="326">
        <f t="shared" si="20"/>
        <v>102</v>
      </c>
      <c r="DM8" s="326">
        <f t="shared" si="20"/>
        <v>103</v>
      </c>
      <c r="DN8" s="326">
        <f t="shared" si="20"/>
        <v>104</v>
      </c>
      <c r="DO8" s="326">
        <f t="shared" ref="DO8:EP8" si="21">DN8+1</f>
        <v>105</v>
      </c>
      <c r="DP8" s="326">
        <f t="shared" si="21"/>
        <v>106</v>
      </c>
      <c r="DQ8" s="326">
        <f t="shared" si="21"/>
        <v>107</v>
      </c>
      <c r="DR8" s="326">
        <f t="shared" si="21"/>
        <v>108</v>
      </c>
      <c r="DS8" s="326">
        <f t="shared" si="21"/>
        <v>109</v>
      </c>
      <c r="DT8" s="326">
        <f t="shared" si="21"/>
        <v>110</v>
      </c>
      <c r="DU8" s="326">
        <f t="shared" si="21"/>
        <v>111</v>
      </c>
      <c r="DV8" s="326">
        <f t="shared" si="21"/>
        <v>112</v>
      </c>
      <c r="DW8" s="326">
        <f t="shared" si="21"/>
        <v>113</v>
      </c>
      <c r="DX8" s="326">
        <f t="shared" si="21"/>
        <v>114</v>
      </c>
      <c r="DY8" s="326">
        <f t="shared" si="21"/>
        <v>115</v>
      </c>
      <c r="DZ8" s="326">
        <f t="shared" si="21"/>
        <v>116</v>
      </c>
      <c r="EA8" s="326">
        <f t="shared" si="21"/>
        <v>117</v>
      </c>
      <c r="EB8" s="326">
        <f t="shared" si="21"/>
        <v>118</v>
      </c>
      <c r="EC8" s="326">
        <f t="shared" si="21"/>
        <v>119</v>
      </c>
      <c r="ED8" s="326">
        <f t="shared" si="21"/>
        <v>120</v>
      </c>
      <c r="EE8" s="326">
        <f t="shared" si="21"/>
        <v>121</v>
      </c>
      <c r="EF8" s="326">
        <f t="shared" si="21"/>
        <v>122</v>
      </c>
      <c r="EG8" s="326">
        <f t="shared" si="21"/>
        <v>123</v>
      </c>
      <c r="EH8" s="326">
        <f t="shared" si="21"/>
        <v>124</v>
      </c>
      <c r="EI8" s="326">
        <f t="shared" si="21"/>
        <v>125</v>
      </c>
      <c r="EJ8" s="326">
        <f t="shared" si="21"/>
        <v>126</v>
      </c>
      <c r="EK8" s="326">
        <f t="shared" si="21"/>
        <v>127</v>
      </c>
      <c r="EL8" s="326">
        <f t="shared" si="21"/>
        <v>128</v>
      </c>
      <c r="EM8" s="326">
        <f t="shared" si="21"/>
        <v>129</v>
      </c>
      <c r="EN8" s="326">
        <f t="shared" si="21"/>
        <v>130</v>
      </c>
      <c r="EO8" s="326">
        <f t="shared" si="21"/>
        <v>131</v>
      </c>
      <c r="EP8" s="326">
        <f t="shared" si="21"/>
        <v>132</v>
      </c>
    </row>
    <row r="9" spans="1:146" x14ac:dyDescent="0.2">
      <c r="A9" s="388"/>
      <c r="B9" s="388"/>
      <c r="C9" s="388"/>
      <c r="D9" s="388"/>
      <c r="E9" s="388"/>
      <c r="F9" s="388"/>
      <c r="G9" s="388"/>
      <c r="H9" s="388"/>
      <c r="I9" s="388"/>
      <c r="J9" s="388"/>
      <c r="K9" s="388"/>
      <c r="L9" s="388"/>
      <c r="M9" s="388"/>
      <c r="N9" s="389" t="str">
        <f>IFERROR(VLOOKUP(N2,기간!$A:$B,2,FALSE),"")</f>
        <v>매입일</v>
      </c>
      <c r="O9" s="389" t="str">
        <f>IFERROR(VLOOKUP(O2,기간!$A:$B,2,FALSE),"")</f>
        <v/>
      </c>
      <c r="P9" s="389" t="str">
        <f>IFERROR(VLOOKUP(P2,기간!$A:$B,2,FALSE),"")</f>
        <v/>
      </c>
      <c r="Q9" s="389" t="str">
        <f>IFERROR(VLOOKUP(Q2,기간!$A:$B,2,FALSE),"")</f>
        <v/>
      </c>
      <c r="R9" s="389" t="str">
        <f>IFERROR(VLOOKUP(R2,기간!$A:$B,2,FALSE),"")</f>
        <v/>
      </c>
      <c r="S9" s="389" t="str">
        <f>IFERROR(VLOOKUP(S2,기간!$A:$B,2,FALSE),"")</f>
        <v/>
      </c>
      <c r="T9" s="389">
        <f>IFERROR(VLOOKUP(T2,기간!$A:$B,2,FALSE),"")</f>
        <v>1</v>
      </c>
      <c r="U9" s="389" t="str">
        <f>IFERROR(VLOOKUP(U2,기간!$A:$B,2,FALSE),"")</f>
        <v/>
      </c>
      <c r="V9" s="389" t="str">
        <f>IFERROR(VLOOKUP(V2,기간!$A:$B,2,FALSE),"")</f>
        <v/>
      </c>
      <c r="W9" s="389" t="str">
        <f>IFERROR(VLOOKUP(W2,기간!$A:$B,2,FALSE),"")</f>
        <v/>
      </c>
      <c r="X9" s="389" t="str">
        <f>IFERROR(VLOOKUP(X2,기간!$A:$B,2,FALSE),"")</f>
        <v/>
      </c>
      <c r="Y9" s="389" t="str">
        <f>IFERROR(VLOOKUP(Y2,기간!$A:$B,2,FALSE),"")</f>
        <v/>
      </c>
      <c r="Z9" s="389">
        <f>IFERROR(VLOOKUP(Z2,기간!$A:$B,2,FALSE),"")</f>
        <v>2</v>
      </c>
      <c r="AA9" s="389" t="str">
        <f>IFERROR(VLOOKUP(AA2,기간!$A:$B,2,FALSE),"")</f>
        <v/>
      </c>
      <c r="AB9" s="389" t="str">
        <f>IFERROR(VLOOKUP(AB2,기간!$A:$B,2,FALSE),"")</f>
        <v/>
      </c>
      <c r="AC9" s="389" t="str">
        <f>IFERROR(VLOOKUP(AC2,기간!$A:$B,2,FALSE),"")</f>
        <v/>
      </c>
      <c r="AD9" s="389" t="str">
        <f>IFERROR(VLOOKUP(AD2,기간!$A:$B,2,FALSE),"")</f>
        <v/>
      </c>
      <c r="AE9" s="389" t="str">
        <f>IFERROR(VLOOKUP(AE2,기간!$A:$B,2,FALSE),"")</f>
        <v/>
      </c>
      <c r="AF9" s="389">
        <f>IFERROR(VLOOKUP(AF2,기간!$A:$B,2,FALSE),"")</f>
        <v>3</v>
      </c>
      <c r="AG9" s="389" t="str">
        <f>IFERROR(VLOOKUP(AG2,기간!$A:$B,2,FALSE),"")</f>
        <v/>
      </c>
      <c r="AH9" s="389" t="str">
        <f>IFERROR(VLOOKUP(AH2,기간!$A:$B,2,FALSE),"")</f>
        <v/>
      </c>
      <c r="AI9" s="389" t="str">
        <f>IFERROR(VLOOKUP(AI2,기간!$A:$B,2,FALSE),"")</f>
        <v/>
      </c>
      <c r="AJ9" s="389" t="str">
        <f>IFERROR(VLOOKUP(AJ2,기간!$A:$B,2,FALSE),"")</f>
        <v/>
      </c>
      <c r="AK9" s="389" t="str">
        <f>IFERROR(VLOOKUP(AK2,기간!$A:$B,2,FALSE),"")</f>
        <v/>
      </c>
      <c r="AL9" s="389">
        <f>IFERROR(VLOOKUP(AL2,기간!$A:$B,2,FALSE),"")</f>
        <v>4</v>
      </c>
      <c r="AM9" s="389" t="str">
        <f>IFERROR(VLOOKUP(AM2,기간!$A:$B,2,FALSE),"")</f>
        <v/>
      </c>
      <c r="AN9" s="389" t="str">
        <f>IFERROR(VLOOKUP(AN2,기간!$A:$B,2,FALSE),"")</f>
        <v/>
      </c>
      <c r="AO9" s="389" t="str">
        <f>IFERROR(VLOOKUP(AO2,기간!$A:$B,2,FALSE),"")</f>
        <v/>
      </c>
      <c r="AP9" s="389" t="str">
        <f>IFERROR(VLOOKUP(AP2,기간!$A:$B,2,FALSE),"")</f>
        <v/>
      </c>
      <c r="AQ9" s="389" t="str">
        <f>IFERROR(VLOOKUP(AQ2,기간!$A:$B,2,FALSE),"")</f>
        <v/>
      </c>
      <c r="AR9" s="389">
        <f>IFERROR(VLOOKUP(AR2,기간!$A:$B,2,FALSE),"")</f>
        <v>5</v>
      </c>
      <c r="AS9" s="389" t="str">
        <f>IFERROR(VLOOKUP(AS2,기간!$A:$B,2,FALSE),"")</f>
        <v/>
      </c>
      <c r="AT9" s="389" t="str">
        <f>IFERROR(VLOOKUP(AT2,기간!$A:$B,2,FALSE),"")</f>
        <v/>
      </c>
      <c r="AU9" s="389" t="str">
        <f>IFERROR(VLOOKUP(AU2,기간!$A:$B,2,FALSE),"")</f>
        <v/>
      </c>
      <c r="AV9" s="389" t="str">
        <f>IFERROR(VLOOKUP(AV2,기간!$A:$B,2,FALSE),"")</f>
        <v/>
      </c>
      <c r="AW9" s="389" t="str">
        <f>IFERROR(VLOOKUP(AW2,기간!$A:$B,2,FALSE),"")</f>
        <v/>
      </c>
      <c r="AX9" s="389">
        <f>IFERROR(VLOOKUP(AX2,기간!$A:$B,2,FALSE),"")</f>
        <v>6</v>
      </c>
      <c r="AY9" s="389" t="str">
        <f>IFERROR(VLOOKUP(AY2,기간!$A:$B,2,FALSE),"")</f>
        <v/>
      </c>
      <c r="AZ9" s="389" t="str">
        <f>IFERROR(VLOOKUP(AZ2,기간!$A:$B,2,FALSE),"")</f>
        <v/>
      </c>
      <c r="BA9" s="389" t="str">
        <f>IFERROR(VLOOKUP(BA2,기간!$A:$B,2,FALSE),"")</f>
        <v/>
      </c>
      <c r="BB9" s="389" t="str">
        <f>IFERROR(VLOOKUP(BB2,기간!$A:$B,2,FALSE),"")</f>
        <v/>
      </c>
      <c r="BC9" s="389" t="str">
        <f>IFERROR(VLOOKUP(BC2,기간!$A:$B,2,FALSE),"")</f>
        <v/>
      </c>
      <c r="BD9" s="389">
        <f>IFERROR(VLOOKUP(BD2,기간!$A:$B,2,FALSE),"")</f>
        <v>7</v>
      </c>
      <c r="BE9" s="389" t="str">
        <f>IFERROR(VLOOKUP(BE2,기간!$A:$B,2,FALSE),"")</f>
        <v/>
      </c>
      <c r="BF9" s="389" t="str">
        <f>IFERROR(VLOOKUP(BF2,기간!$A:$B,2,FALSE),"")</f>
        <v/>
      </c>
      <c r="BG9" s="389" t="str">
        <f>IFERROR(VLOOKUP(BG2,기간!$A:$B,2,FALSE),"")</f>
        <v/>
      </c>
      <c r="BH9" s="389" t="str">
        <f>IFERROR(VLOOKUP(BH2,기간!$A:$B,2,FALSE),"")</f>
        <v/>
      </c>
      <c r="BI9" s="389" t="str">
        <f>IFERROR(VLOOKUP(BI2,기간!$A:$B,2,FALSE),"")</f>
        <v/>
      </c>
      <c r="BJ9" s="389">
        <f>IFERROR(VLOOKUP(BJ2,기간!$A:$B,2,FALSE),"")</f>
        <v>8</v>
      </c>
      <c r="BK9" s="389" t="str">
        <f>IFERROR(VLOOKUP(BK2,기간!$A:$B,2,FALSE),"")</f>
        <v/>
      </c>
      <c r="BL9" s="389" t="str">
        <f>IFERROR(VLOOKUP(BL2,기간!$A:$B,2,FALSE),"")</f>
        <v/>
      </c>
      <c r="BM9" s="389" t="str">
        <f>IFERROR(VLOOKUP(BM2,기간!$A:$B,2,FALSE),"")</f>
        <v/>
      </c>
      <c r="BN9" s="389" t="str">
        <f>IFERROR(VLOOKUP(BN2,기간!$A:$B,2,FALSE),"")</f>
        <v/>
      </c>
      <c r="BO9" s="389" t="str">
        <f>IFERROR(VLOOKUP(BO2,기간!$A:$B,2,FALSE),"")</f>
        <v/>
      </c>
      <c r="BP9" s="389">
        <f>IFERROR(VLOOKUP(BP2,기간!$A:$B,2,FALSE),"")</f>
        <v>9</v>
      </c>
      <c r="BQ9" s="389" t="str">
        <f>IFERROR(VLOOKUP(BQ2,기간!$A:$B,2,FALSE),"")</f>
        <v/>
      </c>
      <c r="BR9" s="389" t="str">
        <f>IFERROR(VLOOKUP(BR2,기간!$A:$B,2,FALSE),"")</f>
        <v/>
      </c>
      <c r="BS9" s="389" t="str">
        <f>IFERROR(VLOOKUP(BS2,기간!$A:$B,2,FALSE),"")</f>
        <v/>
      </c>
      <c r="BT9" s="389" t="str">
        <f>IFERROR(VLOOKUP(BT2,기간!$A:$B,2,FALSE),"")</f>
        <v/>
      </c>
      <c r="BU9" s="389" t="str">
        <f>IFERROR(VLOOKUP(BU2,기간!$A:$B,2,FALSE),"")</f>
        <v/>
      </c>
      <c r="BV9" s="389">
        <f>IFERROR(VLOOKUP(BV2,기간!$A:$B,2,FALSE),"")</f>
        <v>10</v>
      </c>
      <c r="BW9" s="389" t="str">
        <f>IFERROR(VLOOKUP(BW2,기간!$A:$B,2,FALSE),"")</f>
        <v/>
      </c>
      <c r="BX9" s="389" t="str">
        <f>IFERROR(VLOOKUP(BX2,기간!$A:$B,2,FALSE),"")</f>
        <v/>
      </c>
      <c r="BY9" s="389" t="str">
        <f>IFERROR(VLOOKUP(BY2,기간!$A:$B,2,FALSE),"")</f>
        <v/>
      </c>
      <c r="BZ9" s="389" t="str">
        <f>IFERROR(VLOOKUP(BZ2,기간!$A:$B,2,FALSE),"")</f>
        <v/>
      </c>
      <c r="CA9" s="389" t="str">
        <f>IFERROR(VLOOKUP(CA2,기간!$A:$B,2,FALSE),"")</f>
        <v/>
      </c>
      <c r="CB9" s="389">
        <f>IFERROR(VLOOKUP(CB2,기간!$A:$B,2,FALSE),"")</f>
        <v>11</v>
      </c>
      <c r="CC9" s="389" t="str">
        <f>IFERROR(VLOOKUP(CC2,기간!$A:$B,2,FALSE),"")</f>
        <v/>
      </c>
      <c r="CD9" s="389" t="str">
        <f>IFERROR(VLOOKUP(CD2,기간!$A:$B,2,FALSE),"")</f>
        <v/>
      </c>
      <c r="CE9" s="389" t="str">
        <f>IFERROR(VLOOKUP(CE2,기간!$A:$B,2,FALSE),"")</f>
        <v/>
      </c>
      <c r="CF9" s="389" t="str">
        <f>IFERROR(VLOOKUP(CF2,기간!$A:$B,2,FALSE),"")</f>
        <v/>
      </c>
      <c r="CG9" s="389" t="str">
        <f>IFERROR(VLOOKUP(CG2,기간!$A:$B,2,FALSE),"")</f>
        <v/>
      </c>
      <c r="CH9" s="389">
        <f>IFERROR(VLOOKUP(CH2,기간!$A:$B,2,FALSE),"")</f>
        <v>12</v>
      </c>
      <c r="CI9" s="389" t="str">
        <f>IFERROR(VLOOKUP(CI2,기간!$A:$B,2,FALSE),"")</f>
        <v/>
      </c>
      <c r="CJ9" s="389" t="str">
        <f>IFERROR(VLOOKUP(CJ2,기간!$A:$B,2,FALSE),"")</f>
        <v/>
      </c>
      <c r="CK9" s="389" t="str">
        <f>IFERROR(VLOOKUP(CK2,기간!$A:$B,2,FALSE),"")</f>
        <v/>
      </c>
      <c r="CL9" s="389" t="str">
        <f>IFERROR(VLOOKUP(CL2,기간!$A:$B,2,FALSE),"")</f>
        <v/>
      </c>
      <c r="CM9" s="389" t="str">
        <f>IFERROR(VLOOKUP(CM2,기간!$A:$B,2,FALSE),"")</f>
        <v/>
      </c>
      <c r="CN9" s="389">
        <f>IFERROR(VLOOKUP(CN2,기간!$A:$B,2,FALSE),"")</f>
        <v>13</v>
      </c>
      <c r="CO9" s="389" t="str">
        <f>IFERROR(VLOOKUP(CO2,기간!$A:$B,2,FALSE),"")</f>
        <v/>
      </c>
      <c r="CP9" s="389" t="str">
        <f>IFERROR(VLOOKUP(CP2,기간!$A:$B,2,FALSE),"")</f>
        <v/>
      </c>
      <c r="CQ9" s="389" t="str">
        <f>IFERROR(VLOOKUP(CQ2,기간!$A:$B,2,FALSE),"")</f>
        <v/>
      </c>
      <c r="CR9" s="389" t="str">
        <f>IFERROR(VLOOKUP(CR2,기간!$A:$B,2,FALSE),"")</f>
        <v/>
      </c>
      <c r="CS9" s="389" t="str">
        <f>IFERROR(VLOOKUP(CS2,기간!$A:$B,2,FALSE),"")</f>
        <v/>
      </c>
      <c r="CT9" s="389">
        <f>IFERROR(VLOOKUP(CT2,기간!$A:$B,2,FALSE),"")</f>
        <v>14</v>
      </c>
      <c r="CU9" s="389" t="str">
        <f>IFERROR(VLOOKUP(CU2,기간!$A:$B,2,FALSE),"")</f>
        <v/>
      </c>
      <c r="CV9" s="389" t="str">
        <f>IFERROR(VLOOKUP(CV2,기간!$A:$B,2,FALSE),"")</f>
        <v/>
      </c>
      <c r="CW9" s="389" t="str">
        <f>IFERROR(VLOOKUP(CW2,기간!$A:$B,2,FALSE),"")</f>
        <v/>
      </c>
      <c r="CX9" s="389" t="str">
        <f>IFERROR(VLOOKUP(CX2,기간!$A:$B,2,FALSE),"")</f>
        <v/>
      </c>
      <c r="CY9" s="389" t="str">
        <f>IFERROR(VLOOKUP(CY2,기간!$A:$B,2,FALSE),"")</f>
        <v/>
      </c>
      <c r="CZ9" s="389">
        <f>IFERROR(VLOOKUP(CZ2,기간!$A:$B,2,FALSE),"")</f>
        <v>15</v>
      </c>
      <c r="DA9" s="389" t="str">
        <f>IFERROR(VLOOKUP(DA2,기간!$A:$B,2,FALSE),"")</f>
        <v/>
      </c>
      <c r="DB9" s="389" t="str">
        <f>IFERROR(VLOOKUP(DB2,기간!$A:$B,2,FALSE),"")</f>
        <v/>
      </c>
      <c r="DC9" s="389" t="str">
        <f>IFERROR(VLOOKUP(DC2,기간!$A:$B,2,FALSE),"")</f>
        <v/>
      </c>
      <c r="DD9" s="389" t="str">
        <f>IFERROR(VLOOKUP(DD2,기간!$A:$B,2,FALSE),"")</f>
        <v/>
      </c>
      <c r="DE9" s="389" t="str">
        <f>IFERROR(VLOOKUP(DE2,기간!$A:$B,2,FALSE),"")</f>
        <v/>
      </c>
      <c r="DF9" s="389">
        <f>IFERROR(VLOOKUP(DF2,기간!$A:$B,2,FALSE),"")</f>
        <v>16</v>
      </c>
      <c r="DG9" s="389" t="str">
        <f>IFERROR(VLOOKUP(DG2,기간!$A:$B,2,FALSE),"")</f>
        <v/>
      </c>
      <c r="DH9" s="389" t="str">
        <f>IFERROR(VLOOKUP(DH2,기간!$A:$B,2,FALSE),"")</f>
        <v/>
      </c>
      <c r="DI9" s="389" t="str">
        <f>IFERROR(VLOOKUP(DI2,기간!$A:$B,2,FALSE),"")</f>
        <v/>
      </c>
      <c r="DJ9" s="389" t="str">
        <f>IFERROR(VLOOKUP(DJ2,기간!$A:$B,2,FALSE),"")</f>
        <v/>
      </c>
      <c r="DK9" s="389" t="str">
        <f>IFERROR(VLOOKUP(DK2,기간!$A:$B,2,FALSE),"")</f>
        <v/>
      </c>
      <c r="DL9" s="389">
        <f>IFERROR(VLOOKUP(DL2,기간!$A:$B,2,FALSE),"")</f>
        <v>17</v>
      </c>
      <c r="DM9" s="389" t="str">
        <f>IFERROR(VLOOKUP(DM2,기간!$A:$B,2,FALSE),"")</f>
        <v/>
      </c>
      <c r="DN9" s="389" t="str">
        <f>IFERROR(VLOOKUP(DN2,기간!$A:$B,2,FALSE),"")</f>
        <v/>
      </c>
      <c r="DO9" s="389" t="str">
        <f>IFERROR(VLOOKUP(DO2,기간!$A:$B,2,FALSE),"")</f>
        <v/>
      </c>
      <c r="DP9" s="389" t="str">
        <f>IFERROR(VLOOKUP(DP2,기간!$A:$B,2,FALSE),"")</f>
        <v/>
      </c>
      <c r="DQ9" s="389" t="str">
        <f>IFERROR(VLOOKUP(DQ2,기간!$A:$B,2,FALSE),"")</f>
        <v/>
      </c>
      <c r="DR9" s="389">
        <f>IFERROR(VLOOKUP(DR2,기간!$A:$B,2,FALSE),"")</f>
        <v>18</v>
      </c>
      <c r="DS9" s="389" t="str">
        <f>IFERROR(VLOOKUP(DS2,기간!$A:$B,2,FALSE),"")</f>
        <v/>
      </c>
      <c r="DT9" s="389" t="str">
        <f>IFERROR(VLOOKUP(DT2,기간!$A:$B,2,FALSE),"")</f>
        <v/>
      </c>
      <c r="DU9" s="389" t="str">
        <f>IFERROR(VLOOKUP(DU2,기간!$A:$B,2,FALSE),"")</f>
        <v/>
      </c>
      <c r="DV9" s="389" t="str">
        <f>IFERROR(VLOOKUP(DV2,기간!$A:$B,2,FALSE),"")</f>
        <v/>
      </c>
      <c r="DW9" s="389" t="str">
        <f>IFERROR(VLOOKUP(DW2,기간!$A:$B,2,FALSE),"")</f>
        <v/>
      </c>
      <c r="DX9" s="389">
        <f>IFERROR(VLOOKUP(DX2,기간!$A:$B,2,FALSE),"")</f>
        <v>19</v>
      </c>
      <c r="DY9" s="389" t="str">
        <f>IFERROR(VLOOKUP(DY2,기간!$A:$B,2,FALSE),"")</f>
        <v/>
      </c>
      <c r="DZ9" s="389" t="str">
        <f>IFERROR(VLOOKUP(DZ2,기간!$A:$B,2,FALSE),"")</f>
        <v/>
      </c>
      <c r="EA9" s="389" t="str">
        <f>IFERROR(VLOOKUP(EA2,기간!$A:$B,2,FALSE),"")</f>
        <v/>
      </c>
      <c r="EB9" s="389" t="str">
        <f>IFERROR(VLOOKUP(EB2,기간!$A:$B,2,FALSE),"")</f>
        <v/>
      </c>
      <c r="EC9" s="389" t="str">
        <f>IFERROR(VLOOKUP(EC2,기간!$A:$B,2,FALSE),"")</f>
        <v/>
      </c>
      <c r="ED9" s="389">
        <f>IFERROR(VLOOKUP(ED2,기간!$A:$B,2,FALSE),"")</f>
        <v>20</v>
      </c>
      <c r="EE9" s="389" t="str">
        <f>IFERROR(VLOOKUP(EE2,기간!$A:$B,2,FALSE),"")</f>
        <v/>
      </c>
      <c r="EF9" s="389" t="str">
        <f>IFERROR(VLOOKUP(EF2,기간!$A:$B,2,FALSE),"")</f>
        <v/>
      </c>
      <c r="EG9" s="389" t="str">
        <f>IFERROR(VLOOKUP(EG2,기간!$A:$B,2,FALSE),"")</f>
        <v/>
      </c>
      <c r="EH9" s="389" t="str">
        <f>IFERROR(VLOOKUP(EH2,기간!$A:$B,2,FALSE),"")</f>
        <v/>
      </c>
      <c r="EI9" s="389" t="str">
        <f>IFERROR(VLOOKUP(EI2,기간!$A:$B,2,FALSE),"")</f>
        <v/>
      </c>
      <c r="EJ9" s="389">
        <f>IFERROR(VLOOKUP(EJ2,기간!$A:$B,2,FALSE),"")</f>
        <v>21</v>
      </c>
      <c r="EK9" s="389" t="str">
        <f>IFERROR(VLOOKUP(EK2,기간!$A:$B,2,FALSE),"")</f>
        <v/>
      </c>
      <c r="EL9" s="389" t="str">
        <f>IFERROR(VLOOKUP(EL2,기간!$A:$B,2,FALSE),"")</f>
        <v/>
      </c>
      <c r="EM9" s="389" t="str">
        <f>IFERROR(VLOOKUP(EM2,기간!$A:$B,2,FALSE),"")</f>
        <v/>
      </c>
      <c r="EN9" s="389" t="str">
        <f>IFERROR(VLOOKUP(EN2,기간!$A:$B,2,FALSE),"")</f>
        <v/>
      </c>
      <c r="EO9" s="389" t="str">
        <f>IFERROR(VLOOKUP(EO2,기간!$A:$B,2,FALSE),"")</f>
        <v/>
      </c>
      <c r="EP9" s="389">
        <f>IFERROR(VLOOKUP(EP2,기간!$A:$B,2,FALSE),"")</f>
        <v>22</v>
      </c>
    </row>
    <row r="10" spans="1:146" x14ac:dyDescent="0.2">
      <c r="A10" s="11">
        <f>ROW()</f>
        <v>10</v>
      </c>
      <c r="B10" s="11"/>
      <c r="C10" s="11"/>
      <c r="D10" s="11"/>
      <c r="E10" s="11"/>
      <c r="F10" s="9"/>
      <c r="G10" s="9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</row>
    <row r="11" spans="1:146" x14ac:dyDescent="0.2">
      <c r="A11" s="11">
        <f>ROW()</f>
        <v>11</v>
      </c>
      <c r="B11" s="11"/>
    </row>
    <row r="12" spans="1:146" x14ac:dyDescent="0.2">
      <c r="A12" s="11">
        <f>ROW()</f>
        <v>12</v>
      </c>
      <c r="C12" s="399" t="s">
        <v>156</v>
      </c>
      <c r="D12" s="400"/>
      <c r="E12" s="400"/>
      <c r="F12" s="400"/>
      <c r="G12" s="400"/>
      <c r="H12" s="400"/>
      <c r="I12" s="400"/>
      <c r="J12" s="400"/>
      <c r="K12" s="401"/>
      <c r="L12" s="400"/>
      <c r="M12" s="791">
        <f t="shared" ref="M12:M44" si="22">SUMIF($2:$2,"&lt;="&amp;$J$5,12:12)</f>
        <v>24480577.597801693</v>
      </c>
      <c r="N12" s="791">
        <f t="shared" ref="N12" si="23">SUM(N13:N15)</f>
        <v>0</v>
      </c>
      <c r="O12" s="791">
        <f t="shared" ref="O12:AS12" si="24">SUM(O13:O15)</f>
        <v>568162.70393571327</v>
      </c>
      <c r="P12" s="791">
        <f t="shared" si="24"/>
        <v>568162.70393571327</v>
      </c>
      <c r="Q12" s="791">
        <f t="shared" si="24"/>
        <v>568162.70393571327</v>
      </c>
      <c r="R12" s="791">
        <f t="shared" si="24"/>
        <v>568162.70393571327</v>
      </c>
      <c r="S12" s="791">
        <f t="shared" si="24"/>
        <v>568162.70393571327</v>
      </c>
      <c r="T12" s="791">
        <f t="shared" si="24"/>
        <v>568162.70393571327</v>
      </c>
      <c r="U12" s="791">
        <f t="shared" si="24"/>
        <v>568162.70393571327</v>
      </c>
      <c r="V12" s="791">
        <f t="shared" si="24"/>
        <v>568162.70393571327</v>
      </c>
      <c r="W12" s="791">
        <f t="shared" si="24"/>
        <v>568162.70393571327</v>
      </c>
      <c r="X12" s="791">
        <f t="shared" si="24"/>
        <v>568162.70393571327</v>
      </c>
      <c r="Y12" s="791">
        <f t="shared" si="24"/>
        <v>568162.70393571327</v>
      </c>
      <c r="Z12" s="791">
        <f t="shared" si="24"/>
        <v>568162.70393571327</v>
      </c>
      <c r="AA12" s="791">
        <f t="shared" si="24"/>
        <v>571025.95801442745</v>
      </c>
      <c r="AB12" s="791">
        <f t="shared" si="24"/>
        <v>571025.95801442745</v>
      </c>
      <c r="AC12" s="791">
        <f t="shared" si="24"/>
        <v>571025.95801442745</v>
      </c>
      <c r="AD12" s="791">
        <f t="shared" si="24"/>
        <v>571025.95801442745</v>
      </c>
      <c r="AE12" s="791">
        <f t="shared" si="24"/>
        <v>571025.95801442745</v>
      </c>
      <c r="AF12" s="791">
        <f t="shared" si="24"/>
        <v>571025.95801442745</v>
      </c>
      <c r="AG12" s="791">
        <f t="shared" si="24"/>
        <v>571025.95801442745</v>
      </c>
      <c r="AH12" s="791">
        <f t="shared" si="24"/>
        <v>571025.95801442745</v>
      </c>
      <c r="AI12" s="791">
        <f t="shared" si="24"/>
        <v>571025.95801442745</v>
      </c>
      <c r="AJ12" s="791">
        <f t="shared" si="24"/>
        <v>571025.95801442745</v>
      </c>
      <c r="AK12" s="791">
        <f t="shared" si="24"/>
        <v>571025.95801442745</v>
      </c>
      <c r="AL12" s="791">
        <f t="shared" si="24"/>
        <v>571025.95801442745</v>
      </c>
      <c r="AM12" s="791">
        <f t="shared" si="24"/>
        <v>599582.52</v>
      </c>
      <c r="AN12" s="791">
        <f t="shared" si="24"/>
        <v>599582.52</v>
      </c>
      <c r="AO12" s="791">
        <f t="shared" si="24"/>
        <v>599582.52</v>
      </c>
      <c r="AP12" s="791">
        <f t="shared" si="24"/>
        <v>599582.52</v>
      </c>
      <c r="AQ12" s="791">
        <f t="shared" si="24"/>
        <v>599582.52</v>
      </c>
      <c r="AR12" s="791">
        <f t="shared" si="24"/>
        <v>599582.52</v>
      </c>
      <c r="AS12" s="791">
        <f t="shared" si="24"/>
        <v>599582.52</v>
      </c>
      <c r="AT12" s="791">
        <f t="shared" ref="AT12:BY12" si="25">SUM(AT13:AT15)</f>
        <v>599582.52</v>
      </c>
      <c r="AU12" s="791">
        <f t="shared" si="25"/>
        <v>599582.52</v>
      </c>
      <c r="AV12" s="791">
        <f t="shared" si="25"/>
        <v>599582.52</v>
      </c>
      <c r="AW12" s="791">
        <f t="shared" si="25"/>
        <v>599582.52</v>
      </c>
      <c r="AX12" s="791">
        <f t="shared" si="25"/>
        <v>599582.52</v>
      </c>
      <c r="AY12" s="791">
        <f t="shared" si="25"/>
        <v>602553.90240000002</v>
      </c>
      <c r="AZ12" s="791">
        <f t="shared" si="25"/>
        <v>602553.90240000002</v>
      </c>
      <c r="BA12" s="791">
        <f t="shared" si="25"/>
        <v>602553.90240000002</v>
      </c>
      <c r="BB12" s="791">
        <f t="shared" si="25"/>
        <v>602553.90240000002</v>
      </c>
      <c r="BC12" s="791">
        <f t="shared" si="25"/>
        <v>602553.90240000002</v>
      </c>
      <c r="BD12" s="791">
        <f t="shared" si="25"/>
        <v>602553.90240000002</v>
      </c>
      <c r="BE12" s="791">
        <f t="shared" si="25"/>
        <v>602553.90240000002</v>
      </c>
      <c r="BF12" s="791">
        <f t="shared" si="25"/>
        <v>602553.90240000002</v>
      </c>
      <c r="BG12" s="791">
        <f t="shared" si="25"/>
        <v>602553.90240000002</v>
      </c>
      <c r="BH12" s="791">
        <f t="shared" si="25"/>
        <v>602553.90240000002</v>
      </c>
      <c r="BI12" s="791">
        <f t="shared" si="25"/>
        <v>602553.90240000002</v>
      </c>
      <c r="BJ12" s="791">
        <f t="shared" si="25"/>
        <v>602553.90240000002</v>
      </c>
      <c r="BK12" s="791">
        <f t="shared" si="25"/>
        <v>605584.71244799998</v>
      </c>
      <c r="BL12" s="791">
        <f t="shared" si="25"/>
        <v>605584.71244799998</v>
      </c>
      <c r="BM12" s="791">
        <f t="shared" si="25"/>
        <v>605584.71244799998</v>
      </c>
      <c r="BN12" s="791">
        <f t="shared" si="25"/>
        <v>605584.71244799998</v>
      </c>
      <c r="BO12" s="791">
        <f t="shared" si="25"/>
        <v>605584.71244799998</v>
      </c>
      <c r="BP12" s="791">
        <f t="shared" si="25"/>
        <v>605584.71244799998</v>
      </c>
      <c r="BQ12" s="791">
        <f t="shared" si="25"/>
        <v>605584.71244799998</v>
      </c>
      <c r="BR12" s="791">
        <f t="shared" si="25"/>
        <v>605584.71244799998</v>
      </c>
      <c r="BS12" s="791">
        <f t="shared" si="25"/>
        <v>605584.71244799998</v>
      </c>
      <c r="BT12" s="791">
        <f t="shared" si="25"/>
        <v>605584.71244799998</v>
      </c>
      <c r="BU12" s="791">
        <f t="shared" si="25"/>
        <v>605584.71244799998</v>
      </c>
      <c r="BV12" s="791">
        <f t="shared" si="25"/>
        <v>605584.71244799998</v>
      </c>
      <c r="BW12" s="791">
        <f t="shared" si="25"/>
        <v>608676.13869696006</v>
      </c>
      <c r="BX12" s="791">
        <f t="shared" si="25"/>
        <v>608676.13869696006</v>
      </c>
      <c r="BY12" s="791">
        <f t="shared" si="25"/>
        <v>608676.13869696006</v>
      </c>
      <c r="BZ12" s="791">
        <f t="shared" ref="BZ12:CH12" si="26">SUM(BZ13:BZ15)</f>
        <v>608676.13869696006</v>
      </c>
      <c r="CA12" s="791">
        <f t="shared" si="26"/>
        <v>608676.13869696006</v>
      </c>
      <c r="CB12" s="791">
        <f t="shared" si="26"/>
        <v>608676.13869696006</v>
      </c>
      <c r="CC12" s="791">
        <f t="shared" si="26"/>
        <v>608676.13869696006</v>
      </c>
      <c r="CD12" s="791">
        <f t="shared" si="26"/>
        <v>608676.13869696006</v>
      </c>
      <c r="CE12" s="791">
        <f t="shared" si="26"/>
        <v>608676.13869696006</v>
      </c>
      <c r="CF12" s="791">
        <f t="shared" si="26"/>
        <v>608676.13869696006</v>
      </c>
      <c r="CG12" s="791">
        <f t="shared" si="26"/>
        <v>608676.13869696006</v>
      </c>
      <c r="CH12" s="791">
        <f t="shared" si="26"/>
        <v>608676.13869696006</v>
      </c>
      <c r="CI12" s="791">
        <f t="shared" ref="CI12:EG12" si="27">SUM(CI13:CI15)</f>
        <v>611829.3934708992</v>
      </c>
      <c r="CJ12" s="791">
        <f t="shared" si="27"/>
        <v>611829.3934708992</v>
      </c>
      <c r="CK12" s="791">
        <f t="shared" si="27"/>
        <v>611829.3934708992</v>
      </c>
      <c r="CL12" s="791">
        <f t="shared" si="27"/>
        <v>611829.3934708992</v>
      </c>
      <c r="CM12" s="791">
        <f t="shared" si="27"/>
        <v>611829.3934708992</v>
      </c>
      <c r="CN12" s="791">
        <f t="shared" si="27"/>
        <v>611829.3934708992</v>
      </c>
      <c r="CO12" s="791">
        <f t="shared" si="27"/>
        <v>611829.3934708992</v>
      </c>
      <c r="CP12" s="791">
        <f t="shared" si="27"/>
        <v>611829.3934708992</v>
      </c>
      <c r="CQ12" s="791">
        <f t="shared" si="27"/>
        <v>611829.3934708992</v>
      </c>
      <c r="CR12" s="791">
        <f t="shared" si="27"/>
        <v>611829.3934708992</v>
      </c>
      <c r="CS12" s="791">
        <f t="shared" si="27"/>
        <v>611829.3934708992</v>
      </c>
      <c r="CT12" s="791">
        <f t="shared" si="27"/>
        <v>611829.3934708992</v>
      </c>
      <c r="CU12" s="791">
        <f t="shared" si="27"/>
        <v>615045.71334031725</v>
      </c>
      <c r="CV12" s="791">
        <f t="shared" si="27"/>
        <v>615045.71334031725</v>
      </c>
      <c r="CW12" s="791">
        <f t="shared" si="27"/>
        <v>615045.71334031725</v>
      </c>
      <c r="CX12" s="791">
        <f t="shared" si="27"/>
        <v>615045.71334031725</v>
      </c>
      <c r="CY12" s="791">
        <f t="shared" si="27"/>
        <v>615045.71334031725</v>
      </c>
      <c r="CZ12" s="791">
        <f t="shared" si="27"/>
        <v>615045.71334031725</v>
      </c>
      <c r="DA12" s="791">
        <f t="shared" si="27"/>
        <v>615045.71334031725</v>
      </c>
      <c r="DB12" s="791">
        <f t="shared" si="27"/>
        <v>615045.71334031725</v>
      </c>
      <c r="DC12" s="791">
        <f t="shared" si="27"/>
        <v>615045.71334031725</v>
      </c>
      <c r="DD12" s="791">
        <f t="shared" si="27"/>
        <v>615045.71334031725</v>
      </c>
      <c r="DE12" s="791">
        <f t="shared" si="27"/>
        <v>615045.71334031725</v>
      </c>
      <c r="DF12" s="791">
        <f t="shared" si="27"/>
        <v>615045.71334031725</v>
      </c>
      <c r="DG12" s="791">
        <f t="shared" si="27"/>
        <v>618326.35960712354</v>
      </c>
      <c r="DH12" s="791">
        <f t="shared" si="27"/>
        <v>618326.35960712354</v>
      </c>
      <c r="DI12" s="791">
        <f t="shared" si="27"/>
        <v>618326.35960712354</v>
      </c>
      <c r="DJ12" s="791">
        <f t="shared" si="27"/>
        <v>618326.35960712354</v>
      </c>
      <c r="DK12" s="791">
        <f t="shared" si="27"/>
        <v>618326.35960712354</v>
      </c>
      <c r="DL12" s="791">
        <f t="shared" si="27"/>
        <v>618326.35960712354</v>
      </c>
      <c r="DM12" s="791">
        <f t="shared" si="27"/>
        <v>618326.35960712354</v>
      </c>
      <c r="DN12" s="791">
        <f t="shared" si="27"/>
        <v>618326.35960712354</v>
      </c>
      <c r="DO12" s="791">
        <f t="shared" si="27"/>
        <v>618326.35960712354</v>
      </c>
      <c r="DP12" s="791">
        <f t="shared" si="27"/>
        <v>618326.35960712354</v>
      </c>
      <c r="DQ12" s="791">
        <f t="shared" si="27"/>
        <v>618326.35960712354</v>
      </c>
      <c r="DR12" s="791">
        <f t="shared" si="27"/>
        <v>618326.35960712354</v>
      </c>
      <c r="DS12" s="791">
        <f t="shared" si="27"/>
        <v>621672.61879926606</v>
      </c>
      <c r="DT12" s="791">
        <f t="shared" si="27"/>
        <v>621672.61879926606</v>
      </c>
      <c r="DU12" s="791">
        <f t="shared" si="27"/>
        <v>621672.61879926606</v>
      </c>
      <c r="DV12" s="791">
        <f t="shared" si="27"/>
        <v>621672.61879926606</v>
      </c>
      <c r="DW12" s="791">
        <f t="shared" si="27"/>
        <v>621672.61879926606</v>
      </c>
      <c r="DX12" s="791">
        <f t="shared" si="27"/>
        <v>621672.61879926606</v>
      </c>
      <c r="DY12" s="791">
        <f t="shared" si="27"/>
        <v>621672.61879926606</v>
      </c>
      <c r="DZ12" s="791">
        <f t="shared" si="27"/>
        <v>621672.61879926606</v>
      </c>
      <c r="EA12" s="791">
        <f t="shared" si="27"/>
        <v>621672.61879926606</v>
      </c>
      <c r="EB12" s="791">
        <f t="shared" si="27"/>
        <v>621672.61879926606</v>
      </c>
      <c r="EC12" s="791">
        <f t="shared" si="27"/>
        <v>621672.61879926606</v>
      </c>
      <c r="ED12" s="791">
        <f t="shared" si="27"/>
        <v>621672.61879926606</v>
      </c>
      <c r="EE12" s="791">
        <f t="shared" si="27"/>
        <v>625085.80317525135</v>
      </c>
      <c r="EF12" s="791">
        <f t="shared" si="27"/>
        <v>625085.80317525135</v>
      </c>
      <c r="EG12" s="791">
        <f t="shared" si="27"/>
        <v>625085.80317525135</v>
      </c>
      <c r="EH12" s="791">
        <f t="shared" ref="EH12:EP12" si="28">SUM(EH13:EH15)</f>
        <v>625085.80317525135</v>
      </c>
      <c r="EI12" s="791">
        <f t="shared" si="28"/>
        <v>625085.80317525135</v>
      </c>
      <c r="EJ12" s="791">
        <f t="shared" si="28"/>
        <v>625085.80317525135</v>
      </c>
      <c r="EK12" s="791">
        <f t="shared" si="28"/>
        <v>625085.80317525135</v>
      </c>
      <c r="EL12" s="791">
        <f t="shared" si="28"/>
        <v>625085.80317525135</v>
      </c>
      <c r="EM12" s="791">
        <f t="shared" si="28"/>
        <v>625085.80317525135</v>
      </c>
      <c r="EN12" s="791">
        <f t="shared" si="28"/>
        <v>625085.80317525135</v>
      </c>
      <c r="EO12" s="791">
        <f t="shared" si="28"/>
        <v>625085.80317525135</v>
      </c>
      <c r="EP12" s="791">
        <f t="shared" si="28"/>
        <v>625085.80317525135</v>
      </c>
    </row>
    <row r="13" spans="1:146" x14ac:dyDescent="0.2">
      <c r="A13" s="11">
        <f>ROW()</f>
        <v>13</v>
      </c>
      <c r="C13" s="38" t="s">
        <v>157</v>
      </c>
      <c r="M13" s="793">
        <f t="shared" si="22"/>
        <v>18318241.199999999</v>
      </c>
      <c r="N13" s="793">
        <f>Operation!M12</f>
        <v>0</v>
      </c>
      <c r="O13" s="793">
        <f>Operation!N12</f>
        <v>425000</v>
      </c>
      <c r="P13" s="793">
        <f>Operation!O12</f>
        <v>425000</v>
      </c>
      <c r="Q13" s="793">
        <f>Operation!P12</f>
        <v>425000</v>
      </c>
      <c r="R13" s="793">
        <f>Operation!Q12</f>
        <v>425000</v>
      </c>
      <c r="S13" s="793">
        <f>Operation!R12</f>
        <v>425000</v>
      </c>
      <c r="T13" s="793">
        <f>Operation!S12</f>
        <v>425000</v>
      </c>
      <c r="U13" s="793">
        <f>Operation!T12</f>
        <v>425000</v>
      </c>
      <c r="V13" s="793">
        <f>Operation!U12</f>
        <v>425000</v>
      </c>
      <c r="W13" s="793">
        <f>Operation!V12</f>
        <v>425000</v>
      </c>
      <c r="X13" s="793">
        <f>Operation!W12</f>
        <v>425000</v>
      </c>
      <c r="Y13" s="793">
        <f>Operation!X12</f>
        <v>425000</v>
      </c>
      <c r="Z13" s="793">
        <f>Operation!Y12</f>
        <v>425000</v>
      </c>
      <c r="AA13" s="793">
        <f>Operation!Z12</f>
        <v>425000</v>
      </c>
      <c r="AB13" s="793">
        <f>Operation!AA12</f>
        <v>425000</v>
      </c>
      <c r="AC13" s="793">
        <f>Operation!AB12</f>
        <v>425000</v>
      </c>
      <c r="AD13" s="793">
        <f>Operation!AC12</f>
        <v>425000</v>
      </c>
      <c r="AE13" s="793">
        <f>Operation!AD12</f>
        <v>425000</v>
      </c>
      <c r="AF13" s="793">
        <f>Operation!AE12</f>
        <v>425000</v>
      </c>
      <c r="AG13" s="793">
        <f>Operation!AF12</f>
        <v>425000</v>
      </c>
      <c r="AH13" s="793">
        <f>Operation!AG12</f>
        <v>425000</v>
      </c>
      <c r="AI13" s="793">
        <f>Operation!AH12</f>
        <v>425000</v>
      </c>
      <c r="AJ13" s="793">
        <f>Operation!AI12</f>
        <v>425000</v>
      </c>
      <c r="AK13" s="793">
        <f>Operation!AJ12</f>
        <v>425000</v>
      </c>
      <c r="AL13" s="793">
        <f>Operation!AK12</f>
        <v>425000</v>
      </c>
      <c r="AM13" s="793">
        <f>Operation!AL12</f>
        <v>451013.4</v>
      </c>
      <c r="AN13" s="793">
        <f>Operation!AM12</f>
        <v>451013.4</v>
      </c>
      <c r="AO13" s="793">
        <f>Operation!AN12</f>
        <v>451013.4</v>
      </c>
      <c r="AP13" s="793">
        <f>Operation!AO12</f>
        <v>451013.4</v>
      </c>
      <c r="AQ13" s="793">
        <f>Operation!AP12</f>
        <v>451013.4</v>
      </c>
      <c r="AR13" s="793">
        <f>Operation!AQ12</f>
        <v>451013.4</v>
      </c>
      <c r="AS13" s="793">
        <f>Operation!AR12</f>
        <v>451013.4</v>
      </c>
      <c r="AT13" s="793">
        <f>Operation!AS12</f>
        <v>451013.4</v>
      </c>
      <c r="AU13" s="793">
        <f>Operation!AT12</f>
        <v>451013.4</v>
      </c>
      <c r="AV13" s="793">
        <f>Operation!AU12</f>
        <v>451013.4</v>
      </c>
      <c r="AW13" s="793">
        <f>Operation!AV12</f>
        <v>451013.4</v>
      </c>
      <c r="AX13" s="793">
        <f>Operation!AW12</f>
        <v>451013.4</v>
      </c>
      <c r="AY13" s="793">
        <f>Operation!AX12</f>
        <v>451013.4</v>
      </c>
      <c r="AZ13" s="793">
        <f>Operation!AY12</f>
        <v>451013.4</v>
      </c>
      <c r="BA13" s="793">
        <f>Operation!AZ12</f>
        <v>451013.4</v>
      </c>
      <c r="BB13" s="793">
        <f>Operation!BA12</f>
        <v>451013.4</v>
      </c>
      <c r="BC13" s="793">
        <f>Operation!BB12</f>
        <v>451013.4</v>
      </c>
      <c r="BD13" s="793">
        <f>Operation!BC12</f>
        <v>451013.4</v>
      </c>
      <c r="BE13" s="793">
        <f>Operation!BD12</f>
        <v>451013.4</v>
      </c>
      <c r="BF13" s="793">
        <f>Operation!BE12</f>
        <v>451013.4</v>
      </c>
      <c r="BG13" s="793">
        <f>Operation!BF12</f>
        <v>451013.4</v>
      </c>
      <c r="BH13" s="793">
        <f>Operation!BG12</f>
        <v>451013.4</v>
      </c>
      <c r="BI13" s="793">
        <f>Operation!BH12</f>
        <v>451013.4</v>
      </c>
      <c r="BJ13" s="793">
        <f>Operation!BI12</f>
        <v>451013.4</v>
      </c>
      <c r="BK13" s="793">
        <f>Operation!BJ12</f>
        <v>451013.4</v>
      </c>
      <c r="BL13" s="793">
        <f>Operation!BK12</f>
        <v>451013.4</v>
      </c>
      <c r="BM13" s="793">
        <f>Operation!BL12</f>
        <v>451013.4</v>
      </c>
      <c r="BN13" s="793">
        <f>Operation!BM12</f>
        <v>451013.4</v>
      </c>
      <c r="BO13" s="793">
        <f>Operation!BN12</f>
        <v>451013.4</v>
      </c>
      <c r="BP13" s="793">
        <f>Operation!BO12</f>
        <v>451013.4</v>
      </c>
      <c r="BQ13" s="793">
        <f>Operation!BP12</f>
        <v>451013.4</v>
      </c>
      <c r="BR13" s="793">
        <f>Operation!BQ12</f>
        <v>451013.4</v>
      </c>
      <c r="BS13" s="793">
        <f>Operation!BR12</f>
        <v>451013.4</v>
      </c>
      <c r="BT13" s="793">
        <f>Operation!BS12</f>
        <v>451013.4</v>
      </c>
      <c r="BU13" s="793">
        <f>Operation!BT12</f>
        <v>451013.4</v>
      </c>
      <c r="BV13" s="793">
        <f>Operation!BU12</f>
        <v>451013.4</v>
      </c>
      <c r="BW13" s="793">
        <f>Operation!BV12</f>
        <v>451013.4</v>
      </c>
      <c r="BX13" s="793">
        <f>Operation!BW12</f>
        <v>451013.4</v>
      </c>
      <c r="BY13" s="793">
        <f>Operation!BX12</f>
        <v>451013.4</v>
      </c>
      <c r="BZ13" s="793">
        <f>Operation!BY12</f>
        <v>451013.4</v>
      </c>
      <c r="CA13" s="793">
        <f>Operation!BZ12</f>
        <v>451013.4</v>
      </c>
      <c r="CB13" s="793">
        <f>Operation!CA12</f>
        <v>451013.4</v>
      </c>
      <c r="CC13" s="793">
        <f>Operation!CB12</f>
        <v>451013.4</v>
      </c>
      <c r="CD13" s="793">
        <f>Operation!CC12</f>
        <v>451013.4</v>
      </c>
      <c r="CE13" s="793">
        <f>Operation!CD12</f>
        <v>451013.4</v>
      </c>
      <c r="CF13" s="793">
        <f>Operation!CE12</f>
        <v>451013.4</v>
      </c>
      <c r="CG13" s="793">
        <f>Operation!CF12</f>
        <v>451013.4</v>
      </c>
      <c r="CH13" s="793">
        <f>Operation!CG12</f>
        <v>451013.4</v>
      </c>
      <c r="CI13" s="793">
        <f>Operation!CH12</f>
        <v>451013.4</v>
      </c>
      <c r="CJ13" s="793">
        <f>Operation!CI12</f>
        <v>451013.4</v>
      </c>
      <c r="CK13" s="793">
        <f>Operation!CJ12</f>
        <v>451013.4</v>
      </c>
      <c r="CL13" s="793">
        <f>Operation!CK12</f>
        <v>451013.4</v>
      </c>
      <c r="CM13" s="793">
        <f>Operation!CL12</f>
        <v>451013.4</v>
      </c>
      <c r="CN13" s="793">
        <f>Operation!CM12</f>
        <v>451013.4</v>
      </c>
      <c r="CO13" s="793">
        <f>Operation!CN12</f>
        <v>451013.4</v>
      </c>
      <c r="CP13" s="793">
        <f>Operation!CO12</f>
        <v>451013.4</v>
      </c>
      <c r="CQ13" s="793">
        <f>Operation!CP12</f>
        <v>451013.4</v>
      </c>
      <c r="CR13" s="793">
        <f>Operation!CQ12</f>
        <v>451013.4</v>
      </c>
      <c r="CS13" s="793">
        <f>Operation!CR12</f>
        <v>451013.4</v>
      </c>
      <c r="CT13" s="793">
        <f>Operation!CS12</f>
        <v>451013.4</v>
      </c>
      <c r="CU13" s="793">
        <f>Operation!CT12</f>
        <v>451013.4</v>
      </c>
      <c r="CV13" s="793">
        <f>Operation!CU12</f>
        <v>451013.4</v>
      </c>
      <c r="CW13" s="793">
        <f>Operation!CV12</f>
        <v>451013.4</v>
      </c>
      <c r="CX13" s="793">
        <f>Operation!CW12</f>
        <v>451013.4</v>
      </c>
      <c r="CY13" s="793">
        <f>Operation!CX12</f>
        <v>451013.4</v>
      </c>
      <c r="CZ13" s="793">
        <f>Operation!CY12</f>
        <v>451013.4</v>
      </c>
      <c r="DA13" s="793">
        <f>Operation!CZ12</f>
        <v>451013.4</v>
      </c>
      <c r="DB13" s="793">
        <f>Operation!DA12</f>
        <v>451013.4</v>
      </c>
      <c r="DC13" s="793">
        <f>Operation!DB12</f>
        <v>451013.4</v>
      </c>
      <c r="DD13" s="793">
        <f>Operation!DC12</f>
        <v>451013.4</v>
      </c>
      <c r="DE13" s="793">
        <f>Operation!DD12</f>
        <v>451013.4</v>
      </c>
      <c r="DF13" s="793">
        <f>Operation!DE12</f>
        <v>451013.4</v>
      </c>
      <c r="DG13" s="793">
        <f>Operation!DF12</f>
        <v>451013.4</v>
      </c>
      <c r="DH13" s="793">
        <f>Operation!DG12</f>
        <v>451013.4</v>
      </c>
      <c r="DI13" s="793">
        <f>Operation!DH12</f>
        <v>451013.4</v>
      </c>
      <c r="DJ13" s="793">
        <f>Operation!DI12</f>
        <v>451013.4</v>
      </c>
      <c r="DK13" s="793">
        <f>Operation!DJ12</f>
        <v>451013.4</v>
      </c>
      <c r="DL13" s="793">
        <f>Operation!DK12</f>
        <v>451013.4</v>
      </c>
      <c r="DM13" s="793">
        <f>Operation!DL12</f>
        <v>451013.4</v>
      </c>
      <c r="DN13" s="793">
        <f>Operation!DM12</f>
        <v>451013.4</v>
      </c>
      <c r="DO13" s="793">
        <f>Operation!DN12</f>
        <v>451013.4</v>
      </c>
      <c r="DP13" s="793">
        <f>Operation!DO12</f>
        <v>451013.4</v>
      </c>
      <c r="DQ13" s="793">
        <f>Operation!DP12</f>
        <v>451013.4</v>
      </c>
      <c r="DR13" s="793">
        <f>Operation!DQ12</f>
        <v>451013.4</v>
      </c>
      <c r="DS13" s="793">
        <f>Operation!DR12</f>
        <v>451013.4</v>
      </c>
      <c r="DT13" s="793">
        <f>Operation!DS12</f>
        <v>451013.4</v>
      </c>
      <c r="DU13" s="793">
        <f>Operation!DT12</f>
        <v>451013.4</v>
      </c>
      <c r="DV13" s="793">
        <f>Operation!DU12</f>
        <v>451013.4</v>
      </c>
      <c r="DW13" s="793">
        <f>Operation!DV12</f>
        <v>451013.4</v>
      </c>
      <c r="DX13" s="793">
        <f>Operation!DW12</f>
        <v>451013.4</v>
      </c>
      <c r="DY13" s="793">
        <f>Operation!DX12</f>
        <v>451013.4</v>
      </c>
      <c r="DZ13" s="793">
        <f>Operation!DY12</f>
        <v>451013.4</v>
      </c>
      <c r="EA13" s="793">
        <f>Operation!DZ12</f>
        <v>451013.4</v>
      </c>
      <c r="EB13" s="793">
        <f>Operation!EA12</f>
        <v>451013.4</v>
      </c>
      <c r="EC13" s="793">
        <f>Operation!EB12</f>
        <v>451013.4</v>
      </c>
      <c r="ED13" s="793">
        <f>Operation!EC12</f>
        <v>451013.4</v>
      </c>
      <c r="EE13" s="793">
        <f>Operation!ED12</f>
        <v>451013.4</v>
      </c>
      <c r="EF13" s="793">
        <f>Operation!EE12</f>
        <v>451013.4</v>
      </c>
      <c r="EG13" s="793">
        <f>Operation!EF12</f>
        <v>451013.4</v>
      </c>
      <c r="EH13" s="793">
        <f>Operation!EG12</f>
        <v>451013.4</v>
      </c>
      <c r="EI13" s="793">
        <f>Operation!EH12</f>
        <v>451013.4</v>
      </c>
      <c r="EJ13" s="793">
        <f>Operation!EI12</f>
        <v>451013.4</v>
      </c>
      <c r="EK13" s="793">
        <f>Operation!EJ12</f>
        <v>451013.4</v>
      </c>
      <c r="EL13" s="793">
        <f>Operation!EK12</f>
        <v>451013.4</v>
      </c>
      <c r="EM13" s="793">
        <f>Operation!EL12</f>
        <v>451013.4</v>
      </c>
      <c r="EN13" s="793">
        <f>Operation!EM12</f>
        <v>451013.4</v>
      </c>
      <c r="EO13" s="793">
        <f>Operation!EN12</f>
        <v>451013.4</v>
      </c>
      <c r="EP13" s="793">
        <f>Operation!EO12</f>
        <v>451013.4</v>
      </c>
    </row>
    <row r="14" spans="1:146" x14ac:dyDescent="0.2">
      <c r="A14" s="11">
        <f>ROW()</f>
        <v>14</v>
      </c>
      <c r="C14" s="38" t="s">
        <v>158</v>
      </c>
      <c r="M14" s="793">
        <f t="shared" si="22"/>
        <v>6162336.3978016898</v>
      </c>
      <c r="N14" s="793">
        <f>Operation!M22</f>
        <v>0</v>
      </c>
      <c r="O14" s="793">
        <f>Operation!N22</f>
        <v>143162.70393571322</v>
      </c>
      <c r="P14" s="793">
        <f>Operation!O22</f>
        <v>143162.70393571322</v>
      </c>
      <c r="Q14" s="793">
        <f>Operation!P22</f>
        <v>143162.70393571322</v>
      </c>
      <c r="R14" s="793">
        <f>Operation!Q22</f>
        <v>143162.70393571322</v>
      </c>
      <c r="S14" s="793">
        <f>Operation!R22</f>
        <v>143162.70393571322</v>
      </c>
      <c r="T14" s="793">
        <f>Operation!S22</f>
        <v>143162.70393571322</v>
      </c>
      <c r="U14" s="793">
        <f>Operation!T22</f>
        <v>143162.70393571322</v>
      </c>
      <c r="V14" s="793">
        <f>Operation!U22</f>
        <v>143162.70393571322</v>
      </c>
      <c r="W14" s="793">
        <f>Operation!V22</f>
        <v>143162.70393571322</v>
      </c>
      <c r="X14" s="793">
        <f>Operation!W22</f>
        <v>143162.70393571322</v>
      </c>
      <c r="Y14" s="793">
        <f>Operation!X22</f>
        <v>143162.70393571322</v>
      </c>
      <c r="Z14" s="793">
        <f>Operation!Y22</f>
        <v>143162.70393571322</v>
      </c>
      <c r="AA14" s="793">
        <f>Operation!Z22</f>
        <v>146025.95801442748</v>
      </c>
      <c r="AB14" s="793">
        <f>Operation!AA22</f>
        <v>146025.95801442748</v>
      </c>
      <c r="AC14" s="793">
        <f>Operation!AB22</f>
        <v>146025.95801442748</v>
      </c>
      <c r="AD14" s="793">
        <f>Operation!AC22</f>
        <v>146025.95801442748</v>
      </c>
      <c r="AE14" s="793">
        <f>Operation!AD22</f>
        <v>146025.95801442748</v>
      </c>
      <c r="AF14" s="793">
        <f>Operation!AE22</f>
        <v>146025.95801442748</v>
      </c>
      <c r="AG14" s="793">
        <f>Operation!AF22</f>
        <v>146025.95801442748</v>
      </c>
      <c r="AH14" s="793">
        <f>Operation!AG22</f>
        <v>146025.95801442748</v>
      </c>
      <c r="AI14" s="793">
        <f>Operation!AH22</f>
        <v>146025.95801442748</v>
      </c>
      <c r="AJ14" s="793">
        <f>Operation!AI22</f>
        <v>146025.95801442748</v>
      </c>
      <c r="AK14" s="793">
        <f>Operation!AJ22</f>
        <v>146025.95801442748</v>
      </c>
      <c r="AL14" s="793">
        <f>Operation!AK22</f>
        <v>146025.95801442748</v>
      </c>
      <c r="AM14" s="793">
        <f>Operation!AL22</f>
        <v>148569.12</v>
      </c>
      <c r="AN14" s="793">
        <f>Operation!AM22</f>
        <v>148569.12</v>
      </c>
      <c r="AO14" s="793">
        <f>Operation!AN22</f>
        <v>148569.12</v>
      </c>
      <c r="AP14" s="793">
        <f>Operation!AO22</f>
        <v>148569.12</v>
      </c>
      <c r="AQ14" s="793">
        <f>Operation!AP22</f>
        <v>148569.12</v>
      </c>
      <c r="AR14" s="793">
        <f>Operation!AQ22</f>
        <v>148569.12</v>
      </c>
      <c r="AS14" s="793">
        <f>Operation!AR22</f>
        <v>148569.12</v>
      </c>
      <c r="AT14" s="793">
        <f>Operation!AS22</f>
        <v>148569.12</v>
      </c>
      <c r="AU14" s="793">
        <f>Operation!AT22</f>
        <v>148569.12</v>
      </c>
      <c r="AV14" s="793">
        <f>Operation!AU22</f>
        <v>148569.12</v>
      </c>
      <c r="AW14" s="793">
        <f>Operation!AV22</f>
        <v>148569.12</v>
      </c>
      <c r="AX14" s="793">
        <f>Operation!AW22</f>
        <v>148569.12</v>
      </c>
      <c r="AY14" s="793">
        <f>Operation!AX22</f>
        <v>151540.5024</v>
      </c>
      <c r="AZ14" s="793">
        <f>Operation!AY22</f>
        <v>151540.5024</v>
      </c>
      <c r="BA14" s="793">
        <f>Operation!AZ22</f>
        <v>151540.5024</v>
      </c>
      <c r="BB14" s="793">
        <f>Operation!BA22</f>
        <v>151540.5024</v>
      </c>
      <c r="BC14" s="793">
        <f>Operation!BB22</f>
        <v>151540.5024</v>
      </c>
      <c r="BD14" s="793">
        <f>Operation!BC22</f>
        <v>151540.5024</v>
      </c>
      <c r="BE14" s="793">
        <f>Operation!BD22</f>
        <v>151540.5024</v>
      </c>
      <c r="BF14" s="793">
        <f>Operation!BE22</f>
        <v>151540.5024</v>
      </c>
      <c r="BG14" s="793">
        <f>Operation!BF22</f>
        <v>151540.5024</v>
      </c>
      <c r="BH14" s="793">
        <f>Operation!BG22</f>
        <v>151540.5024</v>
      </c>
      <c r="BI14" s="793">
        <f>Operation!BH22</f>
        <v>151540.5024</v>
      </c>
      <c r="BJ14" s="793">
        <f>Operation!BI22</f>
        <v>151540.5024</v>
      </c>
      <c r="BK14" s="793">
        <f>Operation!BJ22</f>
        <v>154571.31244800001</v>
      </c>
      <c r="BL14" s="793">
        <f>Operation!BK22</f>
        <v>154571.31244800001</v>
      </c>
      <c r="BM14" s="793">
        <f>Operation!BL22</f>
        <v>154571.31244800001</v>
      </c>
      <c r="BN14" s="793">
        <f>Operation!BM22</f>
        <v>154571.31244800001</v>
      </c>
      <c r="BO14" s="793">
        <f>Operation!BN22</f>
        <v>154571.31244800001</v>
      </c>
      <c r="BP14" s="793">
        <f>Operation!BO22</f>
        <v>154571.31244800001</v>
      </c>
      <c r="BQ14" s="793">
        <f>Operation!BP22</f>
        <v>154571.31244800001</v>
      </c>
      <c r="BR14" s="793">
        <f>Operation!BQ22</f>
        <v>154571.31244800001</v>
      </c>
      <c r="BS14" s="793">
        <f>Operation!BR22</f>
        <v>154571.31244800001</v>
      </c>
      <c r="BT14" s="793">
        <f>Operation!BS22</f>
        <v>154571.31244800001</v>
      </c>
      <c r="BU14" s="793">
        <f>Operation!BT22</f>
        <v>154571.31244800001</v>
      </c>
      <c r="BV14" s="793">
        <f>Operation!BU22</f>
        <v>154571.31244800001</v>
      </c>
      <c r="BW14" s="793">
        <f>Operation!BV22</f>
        <v>157662.73869696</v>
      </c>
      <c r="BX14" s="793">
        <f>Operation!BW22</f>
        <v>157662.73869696</v>
      </c>
      <c r="BY14" s="793">
        <f>Operation!BX22</f>
        <v>157662.73869696</v>
      </c>
      <c r="BZ14" s="793">
        <f>Operation!BY22</f>
        <v>157662.73869696</v>
      </c>
      <c r="CA14" s="793">
        <f>Operation!BZ22</f>
        <v>157662.73869696</v>
      </c>
      <c r="CB14" s="793">
        <f>Operation!CA22</f>
        <v>157662.73869696</v>
      </c>
      <c r="CC14" s="793">
        <f>Operation!CB22</f>
        <v>157662.73869696</v>
      </c>
      <c r="CD14" s="793">
        <f>Operation!CC22</f>
        <v>157662.73869696</v>
      </c>
      <c r="CE14" s="793">
        <f>Operation!CD22</f>
        <v>157662.73869696</v>
      </c>
      <c r="CF14" s="793">
        <f>Operation!CE22</f>
        <v>157662.73869696</v>
      </c>
      <c r="CG14" s="793">
        <f>Operation!CF22</f>
        <v>157662.73869696</v>
      </c>
      <c r="CH14" s="793">
        <f>Operation!CG22</f>
        <v>157662.73869696</v>
      </c>
      <c r="CI14" s="793">
        <f>Operation!CH22</f>
        <v>160815.99347089921</v>
      </c>
      <c r="CJ14" s="793">
        <f>Operation!CI22</f>
        <v>160815.99347089921</v>
      </c>
      <c r="CK14" s="793">
        <f>Operation!CJ22</f>
        <v>160815.99347089921</v>
      </c>
      <c r="CL14" s="793">
        <f>Operation!CK22</f>
        <v>160815.99347089921</v>
      </c>
      <c r="CM14" s="793">
        <f>Operation!CL22</f>
        <v>160815.99347089921</v>
      </c>
      <c r="CN14" s="793">
        <f>Operation!CM22</f>
        <v>160815.99347089921</v>
      </c>
      <c r="CO14" s="793">
        <f>Operation!CN22</f>
        <v>160815.99347089921</v>
      </c>
      <c r="CP14" s="793">
        <f>Operation!CO22</f>
        <v>160815.99347089921</v>
      </c>
      <c r="CQ14" s="793">
        <f>Operation!CP22</f>
        <v>160815.99347089921</v>
      </c>
      <c r="CR14" s="793">
        <f>Operation!CQ22</f>
        <v>160815.99347089921</v>
      </c>
      <c r="CS14" s="793">
        <f>Operation!CR22</f>
        <v>160815.99347089921</v>
      </c>
      <c r="CT14" s="793">
        <f>Operation!CS22</f>
        <v>160815.99347089921</v>
      </c>
      <c r="CU14" s="793">
        <f>Operation!CT22</f>
        <v>164032.3133403172</v>
      </c>
      <c r="CV14" s="793">
        <f>Operation!CU22</f>
        <v>164032.3133403172</v>
      </c>
      <c r="CW14" s="793">
        <f>Operation!CV22</f>
        <v>164032.3133403172</v>
      </c>
      <c r="CX14" s="793">
        <f>Operation!CW22</f>
        <v>164032.3133403172</v>
      </c>
      <c r="CY14" s="793">
        <f>Operation!CX22</f>
        <v>164032.3133403172</v>
      </c>
      <c r="CZ14" s="793">
        <f>Operation!CY22</f>
        <v>164032.3133403172</v>
      </c>
      <c r="DA14" s="793">
        <f>Operation!CZ22</f>
        <v>164032.3133403172</v>
      </c>
      <c r="DB14" s="793">
        <f>Operation!DA22</f>
        <v>164032.3133403172</v>
      </c>
      <c r="DC14" s="793">
        <f>Operation!DB22</f>
        <v>164032.3133403172</v>
      </c>
      <c r="DD14" s="793">
        <f>Operation!DC22</f>
        <v>164032.3133403172</v>
      </c>
      <c r="DE14" s="793">
        <f>Operation!DD22</f>
        <v>164032.3133403172</v>
      </c>
      <c r="DF14" s="793">
        <f>Operation!DE22</f>
        <v>164032.3133403172</v>
      </c>
      <c r="DG14" s="793">
        <f>Operation!DF22</f>
        <v>167312.95960712354</v>
      </c>
      <c r="DH14" s="793">
        <f>Operation!DG22</f>
        <v>167312.95960712354</v>
      </c>
      <c r="DI14" s="793">
        <f>Operation!DH22</f>
        <v>167312.95960712354</v>
      </c>
      <c r="DJ14" s="793">
        <f>Operation!DI22</f>
        <v>167312.95960712354</v>
      </c>
      <c r="DK14" s="793">
        <f>Operation!DJ22</f>
        <v>167312.95960712354</v>
      </c>
      <c r="DL14" s="793">
        <f>Operation!DK22</f>
        <v>167312.95960712354</v>
      </c>
      <c r="DM14" s="793">
        <f>Operation!DL22</f>
        <v>167312.95960712354</v>
      </c>
      <c r="DN14" s="793">
        <f>Operation!DM22</f>
        <v>167312.95960712354</v>
      </c>
      <c r="DO14" s="793">
        <f>Operation!DN22</f>
        <v>167312.95960712354</v>
      </c>
      <c r="DP14" s="793">
        <f>Operation!DO22</f>
        <v>167312.95960712354</v>
      </c>
      <c r="DQ14" s="793">
        <f>Operation!DP22</f>
        <v>167312.95960712354</v>
      </c>
      <c r="DR14" s="793">
        <f>Operation!DQ22</f>
        <v>167312.95960712354</v>
      </c>
      <c r="DS14" s="793">
        <f>Operation!DR22</f>
        <v>170659.218799266</v>
      </c>
      <c r="DT14" s="793">
        <f>Operation!DS22</f>
        <v>170659.218799266</v>
      </c>
      <c r="DU14" s="793">
        <f>Operation!DT22</f>
        <v>170659.218799266</v>
      </c>
      <c r="DV14" s="793">
        <f>Operation!DU22</f>
        <v>170659.218799266</v>
      </c>
      <c r="DW14" s="793">
        <f>Operation!DV22</f>
        <v>170659.218799266</v>
      </c>
      <c r="DX14" s="793">
        <f>Operation!DW22</f>
        <v>170659.218799266</v>
      </c>
      <c r="DY14" s="793">
        <f>Operation!DX22</f>
        <v>170659.218799266</v>
      </c>
      <c r="DZ14" s="793">
        <f>Operation!DY22</f>
        <v>170659.218799266</v>
      </c>
      <c r="EA14" s="793">
        <f>Operation!DZ22</f>
        <v>170659.218799266</v>
      </c>
      <c r="EB14" s="793">
        <f>Operation!EA22</f>
        <v>170659.218799266</v>
      </c>
      <c r="EC14" s="793">
        <f>Operation!EB22</f>
        <v>170659.218799266</v>
      </c>
      <c r="ED14" s="793">
        <f>Operation!EC22</f>
        <v>170659.218799266</v>
      </c>
      <c r="EE14" s="793">
        <f>Operation!ED22</f>
        <v>174072.40317525133</v>
      </c>
      <c r="EF14" s="793">
        <f>Operation!EE22</f>
        <v>174072.40317525133</v>
      </c>
      <c r="EG14" s="793">
        <f>Operation!EF22</f>
        <v>174072.40317525133</v>
      </c>
      <c r="EH14" s="793">
        <f>Operation!EG22</f>
        <v>174072.40317525133</v>
      </c>
      <c r="EI14" s="793">
        <f>Operation!EH22</f>
        <v>174072.40317525133</v>
      </c>
      <c r="EJ14" s="793">
        <f>Operation!EI22</f>
        <v>174072.40317525133</v>
      </c>
      <c r="EK14" s="793">
        <f>Operation!EJ22</f>
        <v>174072.40317525133</v>
      </c>
      <c r="EL14" s="793">
        <f>Operation!EK22</f>
        <v>174072.40317525133</v>
      </c>
      <c r="EM14" s="793">
        <f>Operation!EL22</f>
        <v>174072.40317525133</v>
      </c>
      <c r="EN14" s="793">
        <f>Operation!EM22</f>
        <v>174072.40317525133</v>
      </c>
      <c r="EO14" s="793">
        <f>Operation!EN22</f>
        <v>174072.40317525133</v>
      </c>
      <c r="EP14" s="793">
        <f>Operation!EO22</f>
        <v>174072.40317525133</v>
      </c>
    </row>
    <row r="15" spans="1:146" x14ac:dyDescent="0.2">
      <c r="A15" s="11">
        <f>ROW()</f>
        <v>15</v>
      </c>
      <c r="C15" s="38" t="s">
        <v>75</v>
      </c>
      <c r="M15" s="793">
        <f t="shared" si="22"/>
        <v>0</v>
      </c>
      <c r="N15" s="793">
        <f>Operation!M31</f>
        <v>0</v>
      </c>
      <c r="O15" s="793">
        <f>Operation!N31</f>
        <v>0</v>
      </c>
      <c r="P15" s="793">
        <f>Operation!O31</f>
        <v>0</v>
      </c>
      <c r="Q15" s="793">
        <f>Operation!P31</f>
        <v>0</v>
      </c>
      <c r="R15" s="793">
        <f>Operation!Q31</f>
        <v>0</v>
      </c>
      <c r="S15" s="793">
        <f>Operation!R31</f>
        <v>0</v>
      </c>
      <c r="T15" s="793">
        <f>Operation!S31</f>
        <v>0</v>
      </c>
      <c r="U15" s="793">
        <f>Operation!T31</f>
        <v>0</v>
      </c>
      <c r="V15" s="793">
        <f>Operation!U31</f>
        <v>0</v>
      </c>
      <c r="W15" s="793">
        <f>Operation!V31</f>
        <v>0</v>
      </c>
      <c r="X15" s="793">
        <f>Operation!W31</f>
        <v>0</v>
      </c>
      <c r="Y15" s="793">
        <f>Operation!X31</f>
        <v>0</v>
      </c>
      <c r="Z15" s="793">
        <f>Operation!Y31</f>
        <v>0</v>
      </c>
      <c r="AA15" s="793">
        <f>Operation!Z31</f>
        <v>0</v>
      </c>
      <c r="AB15" s="793">
        <f>Operation!AA31</f>
        <v>0</v>
      </c>
      <c r="AC15" s="793">
        <f>Operation!AB31</f>
        <v>0</v>
      </c>
      <c r="AD15" s="793">
        <f>Operation!AC31</f>
        <v>0</v>
      </c>
      <c r="AE15" s="793">
        <f>Operation!AD31</f>
        <v>0</v>
      </c>
      <c r="AF15" s="793">
        <f>Operation!AE31</f>
        <v>0</v>
      </c>
      <c r="AG15" s="793">
        <f>Operation!AF31</f>
        <v>0</v>
      </c>
      <c r="AH15" s="793">
        <f>Operation!AG31</f>
        <v>0</v>
      </c>
      <c r="AI15" s="793">
        <f>Operation!AH31</f>
        <v>0</v>
      </c>
      <c r="AJ15" s="793">
        <f>Operation!AI31</f>
        <v>0</v>
      </c>
      <c r="AK15" s="793">
        <f>Operation!AJ31</f>
        <v>0</v>
      </c>
      <c r="AL15" s="793">
        <f>Operation!AK31</f>
        <v>0</v>
      </c>
      <c r="AM15" s="793">
        <f>Operation!AL31</f>
        <v>0</v>
      </c>
      <c r="AN15" s="793">
        <f>Operation!AM31</f>
        <v>0</v>
      </c>
      <c r="AO15" s="793">
        <f>Operation!AN31</f>
        <v>0</v>
      </c>
      <c r="AP15" s="793">
        <f>Operation!AO31</f>
        <v>0</v>
      </c>
      <c r="AQ15" s="793">
        <f>Operation!AP31</f>
        <v>0</v>
      </c>
      <c r="AR15" s="793">
        <f>Operation!AQ31</f>
        <v>0</v>
      </c>
      <c r="AS15" s="793">
        <f>Operation!AR31</f>
        <v>0</v>
      </c>
      <c r="AT15" s="793">
        <f>Operation!AS31</f>
        <v>0</v>
      </c>
      <c r="AU15" s="793">
        <f>Operation!AT31</f>
        <v>0</v>
      </c>
      <c r="AV15" s="793">
        <f>Operation!AU31</f>
        <v>0</v>
      </c>
      <c r="AW15" s="793">
        <f>Operation!AV31</f>
        <v>0</v>
      </c>
      <c r="AX15" s="793">
        <f>Operation!AW31</f>
        <v>0</v>
      </c>
      <c r="AY15" s="793">
        <f>Operation!AX31</f>
        <v>0</v>
      </c>
      <c r="AZ15" s="793">
        <f>Operation!AY31</f>
        <v>0</v>
      </c>
      <c r="BA15" s="793">
        <f>Operation!AZ31</f>
        <v>0</v>
      </c>
      <c r="BB15" s="793">
        <f>Operation!BA31</f>
        <v>0</v>
      </c>
      <c r="BC15" s="793">
        <f>Operation!BB31</f>
        <v>0</v>
      </c>
      <c r="BD15" s="793">
        <f>Operation!BC31</f>
        <v>0</v>
      </c>
      <c r="BE15" s="793">
        <f>Operation!BD31</f>
        <v>0</v>
      </c>
      <c r="BF15" s="793">
        <f>Operation!BE31</f>
        <v>0</v>
      </c>
      <c r="BG15" s="793">
        <f>Operation!BF31</f>
        <v>0</v>
      </c>
      <c r="BH15" s="793">
        <f>Operation!BG31</f>
        <v>0</v>
      </c>
      <c r="BI15" s="793">
        <f>Operation!BH31</f>
        <v>0</v>
      </c>
      <c r="BJ15" s="793">
        <f>Operation!BI31</f>
        <v>0</v>
      </c>
      <c r="BK15" s="793">
        <f>Operation!BJ31</f>
        <v>0</v>
      </c>
      <c r="BL15" s="793">
        <f>Operation!BK31</f>
        <v>0</v>
      </c>
      <c r="BM15" s="793">
        <f>Operation!BL31</f>
        <v>0</v>
      </c>
      <c r="BN15" s="793">
        <f>Operation!BM31</f>
        <v>0</v>
      </c>
      <c r="BO15" s="793">
        <f>Operation!BN31</f>
        <v>0</v>
      </c>
      <c r="BP15" s="793">
        <f>Operation!BO31</f>
        <v>0</v>
      </c>
      <c r="BQ15" s="793">
        <f>Operation!BP31</f>
        <v>0</v>
      </c>
      <c r="BR15" s="793">
        <f>Operation!BQ31</f>
        <v>0</v>
      </c>
      <c r="BS15" s="793">
        <f>Operation!BR31</f>
        <v>0</v>
      </c>
      <c r="BT15" s="793">
        <f>Operation!BS31</f>
        <v>0</v>
      </c>
      <c r="BU15" s="793">
        <f>Operation!BT31</f>
        <v>0</v>
      </c>
      <c r="BV15" s="793">
        <f>Operation!BU31</f>
        <v>0</v>
      </c>
      <c r="BW15" s="793">
        <f>Operation!BV31</f>
        <v>0</v>
      </c>
      <c r="BX15" s="793">
        <f>Operation!BW31</f>
        <v>0</v>
      </c>
      <c r="BY15" s="793">
        <f>Operation!BX31</f>
        <v>0</v>
      </c>
      <c r="BZ15" s="793">
        <f>Operation!BY31</f>
        <v>0</v>
      </c>
      <c r="CA15" s="793">
        <f>Operation!BZ31</f>
        <v>0</v>
      </c>
      <c r="CB15" s="793">
        <f>Operation!CA31</f>
        <v>0</v>
      </c>
      <c r="CC15" s="793">
        <f>Operation!CB31</f>
        <v>0</v>
      </c>
      <c r="CD15" s="793">
        <f>Operation!CC31</f>
        <v>0</v>
      </c>
      <c r="CE15" s="793">
        <f>Operation!CD31</f>
        <v>0</v>
      </c>
      <c r="CF15" s="793">
        <f>Operation!CE31</f>
        <v>0</v>
      </c>
      <c r="CG15" s="793">
        <f>Operation!CF31</f>
        <v>0</v>
      </c>
      <c r="CH15" s="793">
        <f>Operation!CG31</f>
        <v>0</v>
      </c>
      <c r="CI15" s="793">
        <f>Operation!CH31</f>
        <v>0</v>
      </c>
      <c r="CJ15" s="793">
        <f>Operation!CI31</f>
        <v>0</v>
      </c>
      <c r="CK15" s="793">
        <f>Operation!CJ31</f>
        <v>0</v>
      </c>
      <c r="CL15" s="793">
        <f>Operation!CK31</f>
        <v>0</v>
      </c>
      <c r="CM15" s="793">
        <f>Operation!CL31</f>
        <v>0</v>
      </c>
      <c r="CN15" s="793">
        <f>Operation!CM31</f>
        <v>0</v>
      </c>
      <c r="CO15" s="793">
        <f>Operation!CN31</f>
        <v>0</v>
      </c>
      <c r="CP15" s="793">
        <f>Operation!CO31</f>
        <v>0</v>
      </c>
      <c r="CQ15" s="793">
        <f>Operation!CP31</f>
        <v>0</v>
      </c>
      <c r="CR15" s="793">
        <f>Operation!CQ31</f>
        <v>0</v>
      </c>
      <c r="CS15" s="793">
        <f>Operation!CR31</f>
        <v>0</v>
      </c>
      <c r="CT15" s="793">
        <f>Operation!CS31</f>
        <v>0</v>
      </c>
      <c r="CU15" s="793">
        <f>Operation!CT31</f>
        <v>0</v>
      </c>
      <c r="CV15" s="793">
        <f>Operation!CU31</f>
        <v>0</v>
      </c>
      <c r="CW15" s="793">
        <f>Operation!CV31</f>
        <v>0</v>
      </c>
      <c r="CX15" s="793">
        <f>Operation!CW31</f>
        <v>0</v>
      </c>
      <c r="CY15" s="793">
        <f>Operation!CX31</f>
        <v>0</v>
      </c>
      <c r="CZ15" s="793">
        <f>Operation!CY31</f>
        <v>0</v>
      </c>
      <c r="DA15" s="793">
        <f>Operation!CZ31</f>
        <v>0</v>
      </c>
      <c r="DB15" s="793">
        <f>Operation!DA31</f>
        <v>0</v>
      </c>
      <c r="DC15" s="793">
        <f>Operation!DB31</f>
        <v>0</v>
      </c>
      <c r="DD15" s="793">
        <f>Operation!DC31</f>
        <v>0</v>
      </c>
      <c r="DE15" s="793">
        <f>Operation!DD31</f>
        <v>0</v>
      </c>
      <c r="DF15" s="793">
        <f>Operation!DE31</f>
        <v>0</v>
      </c>
      <c r="DG15" s="793">
        <f>Operation!DF31</f>
        <v>0</v>
      </c>
      <c r="DH15" s="793">
        <f>Operation!DG31</f>
        <v>0</v>
      </c>
      <c r="DI15" s="793">
        <f>Operation!DH31</f>
        <v>0</v>
      </c>
      <c r="DJ15" s="793">
        <f>Operation!DI31</f>
        <v>0</v>
      </c>
      <c r="DK15" s="793">
        <f>Operation!DJ31</f>
        <v>0</v>
      </c>
      <c r="DL15" s="793">
        <f>Operation!DK31</f>
        <v>0</v>
      </c>
      <c r="DM15" s="793">
        <f>Operation!DL31</f>
        <v>0</v>
      </c>
      <c r="DN15" s="793">
        <f>Operation!DM31</f>
        <v>0</v>
      </c>
      <c r="DO15" s="793">
        <f>Operation!DN31</f>
        <v>0</v>
      </c>
      <c r="DP15" s="793">
        <f>Operation!DO31</f>
        <v>0</v>
      </c>
      <c r="DQ15" s="793">
        <f>Operation!DP31</f>
        <v>0</v>
      </c>
      <c r="DR15" s="793">
        <f>Operation!DQ31</f>
        <v>0</v>
      </c>
      <c r="DS15" s="793">
        <f>Operation!DR31</f>
        <v>0</v>
      </c>
      <c r="DT15" s="793">
        <f>Operation!DS31</f>
        <v>0</v>
      </c>
      <c r="DU15" s="793">
        <f>Operation!DT31</f>
        <v>0</v>
      </c>
      <c r="DV15" s="793">
        <f>Operation!DU31</f>
        <v>0</v>
      </c>
      <c r="DW15" s="793">
        <f>Operation!DV31</f>
        <v>0</v>
      </c>
      <c r="DX15" s="793">
        <f>Operation!DW31</f>
        <v>0</v>
      </c>
      <c r="DY15" s="793">
        <f>Operation!DX31</f>
        <v>0</v>
      </c>
      <c r="DZ15" s="793">
        <f>Operation!DY31</f>
        <v>0</v>
      </c>
      <c r="EA15" s="793">
        <f>Operation!DZ31</f>
        <v>0</v>
      </c>
      <c r="EB15" s="793">
        <f>Operation!EA31</f>
        <v>0</v>
      </c>
      <c r="EC15" s="793">
        <f>Operation!EB31</f>
        <v>0</v>
      </c>
      <c r="ED15" s="793">
        <f>Operation!EC31</f>
        <v>0</v>
      </c>
      <c r="EE15" s="793">
        <f>Operation!ED31</f>
        <v>0</v>
      </c>
      <c r="EF15" s="793">
        <f>Operation!EE31</f>
        <v>0</v>
      </c>
      <c r="EG15" s="793">
        <f>Operation!EF31</f>
        <v>0</v>
      </c>
      <c r="EH15" s="793">
        <f>Operation!EG31</f>
        <v>0</v>
      </c>
      <c r="EI15" s="793">
        <f>Operation!EH31</f>
        <v>0</v>
      </c>
      <c r="EJ15" s="793">
        <f>Operation!EI31</f>
        <v>0</v>
      </c>
      <c r="EK15" s="793">
        <f>Operation!EJ31</f>
        <v>0</v>
      </c>
      <c r="EL15" s="793">
        <f>Operation!EK31</f>
        <v>0</v>
      </c>
      <c r="EM15" s="793">
        <f>Operation!EL31</f>
        <v>0</v>
      </c>
      <c r="EN15" s="793">
        <f>Operation!EM31</f>
        <v>0</v>
      </c>
      <c r="EO15" s="793">
        <f>Operation!EN31</f>
        <v>0</v>
      </c>
      <c r="EP15" s="793">
        <f>Operation!EO31</f>
        <v>0</v>
      </c>
    </row>
    <row r="16" spans="1:146" x14ac:dyDescent="0.2">
      <c r="A16" s="11">
        <f>ROW()</f>
        <v>16</v>
      </c>
      <c r="C16" s="399" t="s">
        <v>159</v>
      </c>
      <c r="D16" s="400"/>
      <c r="E16" s="400"/>
      <c r="F16" s="400"/>
      <c r="G16" s="400"/>
      <c r="H16" s="400"/>
      <c r="I16" s="400"/>
      <c r="J16" s="400"/>
      <c r="K16" s="401"/>
      <c r="L16" s="400"/>
      <c r="M16" s="791">
        <f t="shared" si="22"/>
        <v>7338077.8989212662</v>
      </c>
      <c r="N16" s="791">
        <f t="shared" ref="N16:AS16" si="29">SUM(N17:N25)</f>
        <v>0</v>
      </c>
      <c r="O16" s="791">
        <f t="shared" si="29"/>
        <v>156454.7773028966</v>
      </c>
      <c r="P16" s="791">
        <f t="shared" si="29"/>
        <v>156454.7773028966</v>
      </c>
      <c r="Q16" s="791">
        <f t="shared" si="29"/>
        <v>156454.7773028966</v>
      </c>
      <c r="R16" s="791">
        <f t="shared" si="29"/>
        <v>156454.7773028966</v>
      </c>
      <c r="S16" s="791">
        <f t="shared" si="29"/>
        <v>156454.7773028966</v>
      </c>
      <c r="T16" s="791">
        <f t="shared" si="29"/>
        <v>156454.7773028966</v>
      </c>
      <c r="U16" s="791">
        <f t="shared" si="29"/>
        <v>156454.7773028966</v>
      </c>
      <c r="V16" s="791">
        <f t="shared" si="29"/>
        <v>156454.7773028966</v>
      </c>
      <c r="W16" s="791">
        <f t="shared" si="29"/>
        <v>156454.7773028966</v>
      </c>
      <c r="X16" s="791">
        <f t="shared" si="29"/>
        <v>156454.7773028966</v>
      </c>
      <c r="Y16" s="791">
        <f t="shared" si="29"/>
        <v>156454.7773028966</v>
      </c>
      <c r="Z16" s="791">
        <f t="shared" si="29"/>
        <v>156454.7773028966</v>
      </c>
      <c r="AA16" s="791">
        <f t="shared" si="29"/>
        <v>163012.64438144283</v>
      </c>
      <c r="AB16" s="791">
        <f t="shared" si="29"/>
        <v>163012.64438144283</v>
      </c>
      <c r="AC16" s="791">
        <f t="shared" si="29"/>
        <v>163012.64438144283</v>
      </c>
      <c r="AD16" s="791">
        <f t="shared" si="29"/>
        <v>163012.64438144283</v>
      </c>
      <c r="AE16" s="791">
        <f t="shared" si="29"/>
        <v>163012.64438144283</v>
      </c>
      <c r="AF16" s="791">
        <f t="shared" si="29"/>
        <v>163012.64438144283</v>
      </c>
      <c r="AG16" s="791">
        <f t="shared" si="29"/>
        <v>163012.64438144283</v>
      </c>
      <c r="AH16" s="791">
        <f t="shared" si="29"/>
        <v>163012.64438144283</v>
      </c>
      <c r="AI16" s="791">
        <f t="shared" si="29"/>
        <v>163012.64438144283</v>
      </c>
      <c r="AJ16" s="791">
        <f t="shared" si="29"/>
        <v>163012.64438144283</v>
      </c>
      <c r="AK16" s="791">
        <f t="shared" si="29"/>
        <v>163012.64438144283</v>
      </c>
      <c r="AL16" s="791">
        <f t="shared" si="29"/>
        <v>163012.64438144283</v>
      </c>
      <c r="AM16" s="791">
        <f t="shared" si="29"/>
        <v>192294.90478016864</v>
      </c>
      <c r="AN16" s="791">
        <f t="shared" si="29"/>
        <v>192334.85692904709</v>
      </c>
      <c r="AO16" s="791">
        <f t="shared" si="29"/>
        <v>192334.85692904709</v>
      </c>
      <c r="AP16" s="791">
        <f t="shared" si="29"/>
        <v>192334.85692904709</v>
      </c>
      <c r="AQ16" s="791">
        <f t="shared" si="29"/>
        <v>192334.85692904709</v>
      </c>
      <c r="AR16" s="791">
        <f t="shared" si="29"/>
        <v>192334.85692904709</v>
      </c>
      <c r="AS16" s="791">
        <f t="shared" si="29"/>
        <v>192334.85692904709</v>
      </c>
      <c r="AT16" s="791">
        <f t="shared" ref="AT16:BY16" si="30">SUM(AT17:AT25)</f>
        <v>192334.85692904709</v>
      </c>
      <c r="AU16" s="791">
        <f t="shared" si="30"/>
        <v>192334.85692904709</v>
      </c>
      <c r="AV16" s="791">
        <f t="shared" si="30"/>
        <v>192334.85692904709</v>
      </c>
      <c r="AW16" s="791">
        <f t="shared" si="30"/>
        <v>192334.85692904709</v>
      </c>
      <c r="AX16" s="791">
        <f t="shared" si="30"/>
        <v>192334.85692904709</v>
      </c>
      <c r="AY16" s="791">
        <f t="shared" si="30"/>
        <v>199415.08461825107</v>
      </c>
      <c r="AZ16" s="791">
        <f t="shared" si="30"/>
        <v>199415.08461825107</v>
      </c>
      <c r="BA16" s="791">
        <f t="shared" si="30"/>
        <v>199415.08461825107</v>
      </c>
      <c r="BB16" s="791">
        <f t="shared" si="30"/>
        <v>199415.08461825107</v>
      </c>
      <c r="BC16" s="791">
        <f t="shared" si="30"/>
        <v>199415.08461825107</v>
      </c>
      <c r="BD16" s="791">
        <f t="shared" si="30"/>
        <v>199415.08461825107</v>
      </c>
      <c r="BE16" s="791">
        <f t="shared" si="30"/>
        <v>176864.41461825106</v>
      </c>
      <c r="BF16" s="791">
        <f t="shared" si="30"/>
        <v>176864.41461825106</v>
      </c>
      <c r="BG16" s="791">
        <f t="shared" si="30"/>
        <v>176864.41461825106</v>
      </c>
      <c r="BH16" s="791">
        <f t="shared" si="30"/>
        <v>176864.41461825106</v>
      </c>
      <c r="BI16" s="791">
        <f t="shared" si="30"/>
        <v>176864.41461825106</v>
      </c>
      <c r="BJ16" s="791">
        <f t="shared" si="30"/>
        <v>176864.41461825106</v>
      </c>
      <c r="BK16" s="791">
        <f t="shared" si="30"/>
        <v>182430.87082856928</v>
      </c>
      <c r="BL16" s="791">
        <f t="shared" si="30"/>
        <v>182430.87082856928</v>
      </c>
      <c r="BM16" s="791">
        <f t="shared" si="30"/>
        <v>182430.87082856928</v>
      </c>
      <c r="BN16" s="791">
        <f t="shared" si="30"/>
        <v>182430.87082856928</v>
      </c>
      <c r="BO16" s="791">
        <f t="shared" si="30"/>
        <v>182430.87082856928</v>
      </c>
      <c r="BP16" s="791">
        <f t="shared" si="30"/>
        <v>182430.87082856928</v>
      </c>
      <c r="BQ16" s="791">
        <f t="shared" si="30"/>
        <v>182430.87082856928</v>
      </c>
      <c r="BR16" s="791">
        <f t="shared" si="30"/>
        <v>182430.87082856928</v>
      </c>
      <c r="BS16" s="791">
        <f t="shared" si="30"/>
        <v>182430.87082856928</v>
      </c>
      <c r="BT16" s="791">
        <f t="shared" si="30"/>
        <v>182430.87082856928</v>
      </c>
      <c r="BU16" s="791">
        <f t="shared" si="30"/>
        <v>182430.87082856928</v>
      </c>
      <c r="BV16" s="791">
        <f t="shared" si="30"/>
        <v>182430.87082856928</v>
      </c>
      <c r="BW16" s="791">
        <f t="shared" si="30"/>
        <v>188193.47608288086</v>
      </c>
      <c r="BX16" s="791">
        <f t="shared" si="30"/>
        <v>188193.47608288086</v>
      </c>
      <c r="BY16" s="791">
        <f t="shared" si="30"/>
        <v>188193.47608288086</v>
      </c>
      <c r="BZ16" s="791">
        <f t="shared" ref="BZ16:DE16" si="31">SUM(BZ17:BZ25)</f>
        <v>188193.47608288086</v>
      </c>
      <c r="CA16" s="791">
        <f t="shared" si="31"/>
        <v>188193.47608288086</v>
      </c>
      <c r="CB16" s="791">
        <f t="shared" si="31"/>
        <v>188193.47608288086</v>
      </c>
      <c r="CC16" s="791">
        <f t="shared" si="31"/>
        <v>188193.47608288086</v>
      </c>
      <c r="CD16" s="791">
        <f t="shared" si="31"/>
        <v>188193.47608288086</v>
      </c>
      <c r="CE16" s="791">
        <f t="shared" si="31"/>
        <v>188193.47608288086</v>
      </c>
      <c r="CF16" s="791">
        <f t="shared" si="31"/>
        <v>188193.47608288086</v>
      </c>
      <c r="CG16" s="791">
        <f t="shared" si="31"/>
        <v>188193.47608288086</v>
      </c>
      <c r="CH16" s="791">
        <f t="shared" si="31"/>
        <v>188193.47608288086</v>
      </c>
      <c r="CI16" s="791">
        <f t="shared" si="31"/>
        <v>194160.40256231357</v>
      </c>
      <c r="CJ16" s="791">
        <f t="shared" si="31"/>
        <v>194160.40256231357</v>
      </c>
      <c r="CK16" s="791">
        <f t="shared" si="31"/>
        <v>194160.40256231357</v>
      </c>
      <c r="CL16" s="791">
        <f t="shared" si="31"/>
        <v>194160.40256231357</v>
      </c>
      <c r="CM16" s="791">
        <f t="shared" si="31"/>
        <v>194160.40256231357</v>
      </c>
      <c r="CN16" s="791">
        <f t="shared" si="31"/>
        <v>194160.40256231357</v>
      </c>
      <c r="CO16" s="791">
        <f t="shared" si="31"/>
        <v>194160.40256231357</v>
      </c>
      <c r="CP16" s="791">
        <f t="shared" si="31"/>
        <v>194160.40256231357</v>
      </c>
      <c r="CQ16" s="791">
        <f t="shared" si="31"/>
        <v>194160.40256231357</v>
      </c>
      <c r="CR16" s="791">
        <f t="shared" si="31"/>
        <v>194160.40256231357</v>
      </c>
      <c r="CS16" s="791">
        <f t="shared" si="31"/>
        <v>194160.40256231357</v>
      </c>
      <c r="CT16" s="791">
        <f t="shared" si="31"/>
        <v>194160.40256231357</v>
      </c>
      <c r="CU16" s="791">
        <f t="shared" si="31"/>
        <v>200340.18784455478</v>
      </c>
      <c r="CV16" s="791">
        <f t="shared" si="31"/>
        <v>200340.18784455478</v>
      </c>
      <c r="CW16" s="791">
        <f t="shared" si="31"/>
        <v>200340.18784455478</v>
      </c>
      <c r="CX16" s="791">
        <f t="shared" si="31"/>
        <v>200340.18784455478</v>
      </c>
      <c r="CY16" s="791">
        <f t="shared" si="31"/>
        <v>200340.18784455478</v>
      </c>
      <c r="CZ16" s="791">
        <f t="shared" si="31"/>
        <v>200340.18784455478</v>
      </c>
      <c r="DA16" s="791">
        <f t="shared" si="31"/>
        <v>200340.18784455478</v>
      </c>
      <c r="DB16" s="791">
        <f t="shared" si="31"/>
        <v>200340.18784455478</v>
      </c>
      <c r="DC16" s="791">
        <f t="shared" si="31"/>
        <v>200340.18784455478</v>
      </c>
      <c r="DD16" s="791">
        <f t="shared" si="31"/>
        <v>200340.18784455478</v>
      </c>
      <c r="DE16" s="791">
        <f t="shared" si="31"/>
        <v>200340.18784455478</v>
      </c>
      <c r="DF16" s="791">
        <f t="shared" ref="DF16:EK16" si="32">SUM(DF17:DF25)</f>
        <v>200340.18784455478</v>
      </c>
      <c r="DG16" s="791">
        <f t="shared" si="32"/>
        <v>206741.75174502493</v>
      </c>
      <c r="DH16" s="791">
        <f t="shared" si="32"/>
        <v>206741.75174502493</v>
      </c>
      <c r="DI16" s="791">
        <f t="shared" si="32"/>
        <v>206741.75174502493</v>
      </c>
      <c r="DJ16" s="791">
        <f t="shared" si="32"/>
        <v>206741.75174502493</v>
      </c>
      <c r="DK16" s="791">
        <f t="shared" si="32"/>
        <v>206741.75174502493</v>
      </c>
      <c r="DL16" s="791">
        <f t="shared" si="32"/>
        <v>206741.75174502493</v>
      </c>
      <c r="DM16" s="791">
        <f t="shared" si="32"/>
        <v>206741.75174502493</v>
      </c>
      <c r="DN16" s="791">
        <f t="shared" si="32"/>
        <v>206741.75174502493</v>
      </c>
      <c r="DO16" s="791">
        <f t="shared" si="32"/>
        <v>206741.75174502493</v>
      </c>
      <c r="DP16" s="791">
        <f t="shared" si="32"/>
        <v>206741.75174502493</v>
      </c>
      <c r="DQ16" s="791">
        <f t="shared" si="32"/>
        <v>206741.75174502493</v>
      </c>
      <c r="DR16" s="791">
        <f t="shared" si="32"/>
        <v>206741.75174502493</v>
      </c>
      <c r="DS16" s="791">
        <f t="shared" si="32"/>
        <v>213374.41394360794</v>
      </c>
      <c r="DT16" s="791">
        <f t="shared" si="32"/>
        <v>213374.41394360794</v>
      </c>
      <c r="DU16" s="791">
        <f t="shared" si="32"/>
        <v>213374.41394360794</v>
      </c>
      <c r="DV16" s="791">
        <f t="shared" si="32"/>
        <v>213374.41394360794</v>
      </c>
      <c r="DW16" s="791">
        <f t="shared" si="32"/>
        <v>213374.41394360794</v>
      </c>
      <c r="DX16" s="791">
        <f t="shared" si="32"/>
        <v>213374.41394360794</v>
      </c>
      <c r="DY16" s="791">
        <f t="shared" si="32"/>
        <v>213374.41394360794</v>
      </c>
      <c r="DZ16" s="791">
        <f t="shared" si="32"/>
        <v>213374.41394360794</v>
      </c>
      <c r="EA16" s="791">
        <f t="shared" si="32"/>
        <v>213374.41394360794</v>
      </c>
      <c r="EB16" s="791">
        <f t="shared" si="32"/>
        <v>213374.41394360794</v>
      </c>
      <c r="EC16" s="791">
        <f t="shared" si="32"/>
        <v>213374.41394360794</v>
      </c>
      <c r="ED16" s="791">
        <f t="shared" si="32"/>
        <v>213374.41394360794</v>
      </c>
      <c r="EE16" s="791">
        <f t="shared" si="32"/>
        <v>220247.91243374674</v>
      </c>
      <c r="EF16" s="791">
        <f t="shared" si="32"/>
        <v>220247.91243374674</v>
      </c>
      <c r="EG16" s="791">
        <f t="shared" si="32"/>
        <v>220247.91243374674</v>
      </c>
      <c r="EH16" s="791">
        <f t="shared" si="32"/>
        <v>220247.91243374674</v>
      </c>
      <c r="EI16" s="791">
        <f t="shared" si="32"/>
        <v>220247.91243374674</v>
      </c>
      <c r="EJ16" s="791">
        <f t="shared" si="32"/>
        <v>220247.91243374674</v>
      </c>
      <c r="EK16" s="791">
        <f t="shared" si="32"/>
        <v>220247.91243374674</v>
      </c>
      <c r="EL16" s="791">
        <f t="shared" ref="EL16:EP16" si="33">SUM(EL17:EL25)</f>
        <v>220247.91243374674</v>
      </c>
      <c r="EM16" s="791">
        <f t="shared" si="33"/>
        <v>220247.91243374674</v>
      </c>
      <c r="EN16" s="791">
        <f t="shared" si="33"/>
        <v>220247.91243374674</v>
      </c>
      <c r="EO16" s="791">
        <f t="shared" si="33"/>
        <v>220247.91243374674</v>
      </c>
      <c r="EP16" s="791">
        <f t="shared" si="33"/>
        <v>220247.91243374674</v>
      </c>
    </row>
    <row r="17" spans="1:146" x14ac:dyDescent="0.2">
      <c r="A17" s="11">
        <f>ROW()</f>
        <v>17</v>
      </c>
      <c r="C17" s="38" t="str">
        <f>'A&amp;R'!I29</f>
        <v>PM수수료</v>
      </c>
      <c r="M17" s="793">
        <f t="shared" si="22"/>
        <v>243046.60564430396</v>
      </c>
      <c r="N17" s="793">
        <f>Operation!M115</f>
        <v>0</v>
      </c>
      <c r="O17" s="793">
        <f>Operation!N115</f>
        <v>5640.1729999999998</v>
      </c>
      <c r="P17" s="793">
        <f>Operation!O115</f>
        <v>5640.1729999999998</v>
      </c>
      <c r="Q17" s="793">
        <f>Operation!P115</f>
        <v>5640.1729999999998</v>
      </c>
      <c r="R17" s="793">
        <f>Operation!Q115</f>
        <v>5640.1729999999998</v>
      </c>
      <c r="S17" s="793">
        <f>Operation!R115</f>
        <v>5640.1729999999998</v>
      </c>
      <c r="T17" s="793">
        <f>Operation!S115</f>
        <v>5640.1729999999998</v>
      </c>
      <c r="U17" s="793">
        <f>Operation!T115</f>
        <v>5640.1729999999998</v>
      </c>
      <c r="V17" s="793">
        <f>Operation!U115</f>
        <v>5640.1729999999998</v>
      </c>
      <c r="W17" s="793">
        <f>Operation!V115</f>
        <v>5640.1729999999998</v>
      </c>
      <c r="X17" s="793">
        <f>Operation!W115</f>
        <v>5640.1729999999998</v>
      </c>
      <c r="Y17" s="793">
        <f>Operation!X115</f>
        <v>5640.1729999999998</v>
      </c>
      <c r="Z17" s="793">
        <f>Operation!Y115</f>
        <v>5640.1729999999998</v>
      </c>
      <c r="AA17" s="793">
        <f>Operation!Z115</f>
        <v>5752.9764599999999</v>
      </c>
      <c r="AB17" s="793">
        <f>Operation!AA115</f>
        <v>5752.9764599999999</v>
      </c>
      <c r="AC17" s="793">
        <f>Operation!AB115</f>
        <v>5752.9764599999999</v>
      </c>
      <c r="AD17" s="793">
        <f>Operation!AC115</f>
        <v>5752.9764599999999</v>
      </c>
      <c r="AE17" s="793">
        <f>Operation!AD115</f>
        <v>5752.9764599999999</v>
      </c>
      <c r="AF17" s="793">
        <f>Operation!AE115</f>
        <v>5752.9764599999999</v>
      </c>
      <c r="AG17" s="793">
        <f>Operation!AF115</f>
        <v>5752.9764599999999</v>
      </c>
      <c r="AH17" s="793">
        <f>Operation!AG115</f>
        <v>5752.9764599999999</v>
      </c>
      <c r="AI17" s="793">
        <f>Operation!AH115</f>
        <v>5752.9764599999999</v>
      </c>
      <c r="AJ17" s="793">
        <f>Operation!AI115</f>
        <v>5752.9764599999999</v>
      </c>
      <c r="AK17" s="793">
        <f>Operation!AJ115</f>
        <v>5752.9764599999999</v>
      </c>
      <c r="AL17" s="793">
        <f>Operation!AK115</f>
        <v>5752.9764599999999</v>
      </c>
      <c r="AM17" s="793">
        <f>Operation!AL115</f>
        <v>5868.0359891999997</v>
      </c>
      <c r="AN17" s="793">
        <f>Operation!AM115</f>
        <v>5868.0359891999997</v>
      </c>
      <c r="AO17" s="793">
        <f>Operation!AN115</f>
        <v>5868.0359891999997</v>
      </c>
      <c r="AP17" s="793">
        <f>Operation!AO115</f>
        <v>5868.0359891999997</v>
      </c>
      <c r="AQ17" s="793">
        <f>Operation!AP115</f>
        <v>5868.0359891999997</v>
      </c>
      <c r="AR17" s="793">
        <f>Operation!AQ115</f>
        <v>5868.0359891999997</v>
      </c>
      <c r="AS17" s="793">
        <f>Operation!AR115</f>
        <v>5868.0359891999997</v>
      </c>
      <c r="AT17" s="793">
        <f>Operation!AS115</f>
        <v>5868.0359891999997</v>
      </c>
      <c r="AU17" s="793">
        <f>Operation!AT115</f>
        <v>5868.0359891999997</v>
      </c>
      <c r="AV17" s="793">
        <f>Operation!AU115</f>
        <v>5868.0359891999997</v>
      </c>
      <c r="AW17" s="793">
        <f>Operation!AV115</f>
        <v>5868.0359891999997</v>
      </c>
      <c r="AX17" s="793">
        <f>Operation!AW115</f>
        <v>5868.0359891999997</v>
      </c>
      <c r="AY17" s="793">
        <f>Operation!AX115</f>
        <v>5985.3967089839998</v>
      </c>
      <c r="AZ17" s="793">
        <f>Operation!AY115</f>
        <v>5985.3967089839998</v>
      </c>
      <c r="BA17" s="793">
        <f>Operation!AZ115</f>
        <v>5985.3967089839998</v>
      </c>
      <c r="BB17" s="793">
        <f>Operation!BA115</f>
        <v>5985.3967089839998</v>
      </c>
      <c r="BC17" s="793">
        <f>Operation!BB115</f>
        <v>5985.3967089839998</v>
      </c>
      <c r="BD17" s="793">
        <f>Operation!BC115</f>
        <v>5985.3967089839998</v>
      </c>
      <c r="BE17" s="793">
        <f>Operation!BD115</f>
        <v>5985.3967089839998</v>
      </c>
      <c r="BF17" s="793">
        <f>Operation!BE115</f>
        <v>5985.3967089839998</v>
      </c>
      <c r="BG17" s="793">
        <f>Operation!BF115</f>
        <v>5985.3967089839998</v>
      </c>
      <c r="BH17" s="793">
        <f>Operation!BG115</f>
        <v>5985.3967089839998</v>
      </c>
      <c r="BI17" s="793">
        <f>Operation!BH115</f>
        <v>5985.3967089839998</v>
      </c>
      <c r="BJ17" s="793">
        <f>Operation!BI115</f>
        <v>5985.3967089839998</v>
      </c>
      <c r="BK17" s="793">
        <f>Operation!BJ115</f>
        <v>6105.1046431636796</v>
      </c>
      <c r="BL17" s="793">
        <f>Operation!BK115</f>
        <v>6105.1046431636796</v>
      </c>
      <c r="BM17" s="793">
        <f>Operation!BL115</f>
        <v>6105.1046431636796</v>
      </c>
      <c r="BN17" s="793">
        <f>Operation!BM115</f>
        <v>6105.1046431636796</v>
      </c>
      <c r="BO17" s="793">
        <f>Operation!BN115</f>
        <v>6105.1046431636796</v>
      </c>
      <c r="BP17" s="793">
        <f>Operation!BO115</f>
        <v>6105.1046431636796</v>
      </c>
      <c r="BQ17" s="793">
        <f>Operation!BP115</f>
        <v>6105.1046431636796</v>
      </c>
      <c r="BR17" s="793">
        <f>Operation!BQ115</f>
        <v>6105.1046431636796</v>
      </c>
      <c r="BS17" s="793">
        <f>Operation!BR115</f>
        <v>6105.1046431636796</v>
      </c>
      <c r="BT17" s="793">
        <f>Operation!BS115</f>
        <v>6105.1046431636796</v>
      </c>
      <c r="BU17" s="793">
        <f>Operation!BT115</f>
        <v>6105.1046431636796</v>
      </c>
      <c r="BV17" s="793">
        <f>Operation!BU115</f>
        <v>6105.1046431636796</v>
      </c>
      <c r="BW17" s="793">
        <f>Operation!BV115</f>
        <v>6227.2067360269539</v>
      </c>
      <c r="BX17" s="793">
        <f>Operation!BW115</f>
        <v>6227.2067360269539</v>
      </c>
      <c r="BY17" s="793">
        <f>Operation!BX115</f>
        <v>6227.2067360269539</v>
      </c>
      <c r="BZ17" s="793">
        <f>Operation!BY115</f>
        <v>6227.2067360269539</v>
      </c>
      <c r="CA17" s="793">
        <f>Operation!BZ115</f>
        <v>6227.2067360269539</v>
      </c>
      <c r="CB17" s="793">
        <f>Operation!CA115</f>
        <v>6227.2067360269539</v>
      </c>
      <c r="CC17" s="793">
        <f>Operation!CB115</f>
        <v>6227.2067360269539</v>
      </c>
      <c r="CD17" s="793">
        <f>Operation!CC115</f>
        <v>6227.2067360269539</v>
      </c>
      <c r="CE17" s="793">
        <f>Operation!CD115</f>
        <v>6227.2067360269539</v>
      </c>
      <c r="CF17" s="793">
        <f>Operation!CE115</f>
        <v>6227.2067360269539</v>
      </c>
      <c r="CG17" s="793">
        <f>Operation!CF115</f>
        <v>6227.2067360269539</v>
      </c>
      <c r="CH17" s="793">
        <f>Operation!CG115</f>
        <v>6227.2067360269539</v>
      </c>
      <c r="CI17" s="793">
        <f>Operation!CH115</f>
        <v>6351.7508707474926</v>
      </c>
      <c r="CJ17" s="793">
        <f>Operation!CI115</f>
        <v>6351.7508707474926</v>
      </c>
      <c r="CK17" s="793">
        <f>Operation!CJ115</f>
        <v>6351.7508707474926</v>
      </c>
      <c r="CL17" s="793">
        <f>Operation!CK115</f>
        <v>6351.7508707474926</v>
      </c>
      <c r="CM17" s="793">
        <f>Operation!CL115</f>
        <v>6351.7508707474926</v>
      </c>
      <c r="CN17" s="793">
        <f>Operation!CM115</f>
        <v>6351.7508707474926</v>
      </c>
      <c r="CO17" s="793">
        <f>Operation!CN115</f>
        <v>6351.7508707474926</v>
      </c>
      <c r="CP17" s="793">
        <f>Operation!CO115</f>
        <v>6351.7508707474926</v>
      </c>
      <c r="CQ17" s="793">
        <f>Operation!CP115</f>
        <v>6351.7508707474926</v>
      </c>
      <c r="CR17" s="793">
        <f>Operation!CQ115</f>
        <v>6351.7508707474926</v>
      </c>
      <c r="CS17" s="793">
        <f>Operation!CR115</f>
        <v>6351.7508707474926</v>
      </c>
      <c r="CT17" s="793">
        <f>Operation!CS115</f>
        <v>6351.7508707474926</v>
      </c>
      <c r="CU17" s="793">
        <f>Operation!CT115</f>
        <v>6478.7858881624416</v>
      </c>
      <c r="CV17" s="793">
        <f>Operation!CU115</f>
        <v>6478.7858881624416</v>
      </c>
      <c r="CW17" s="793">
        <f>Operation!CV115</f>
        <v>6478.7858881624416</v>
      </c>
      <c r="CX17" s="793">
        <f>Operation!CW115</f>
        <v>6478.7858881624416</v>
      </c>
      <c r="CY17" s="793">
        <f>Operation!CX115</f>
        <v>6478.7858881624416</v>
      </c>
      <c r="CZ17" s="793">
        <f>Operation!CY115</f>
        <v>6478.7858881624416</v>
      </c>
      <c r="DA17" s="793">
        <f>Operation!CZ115</f>
        <v>6478.7858881624416</v>
      </c>
      <c r="DB17" s="793">
        <f>Operation!DA115</f>
        <v>6478.7858881624416</v>
      </c>
      <c r="DC17" s="793">
        <f>Operation!DB115</f>
        <v>6478.7858881624416</v>
      </c>
      <c r="DD17" s="793">
        <f>Operation!DC115</f>
        <v>6478.7858881624416</v>
      </c>
      <c r="DE17" s="793">
        <f>Operation!DD115</f>
        <v>6478.7858881624416</v>
      </c>
      <c r="DF17" s="793">
        <f>Operation!DE115</f>
        <v>6478.7858881624416</v>
      </c>
      <c r="DG17" s="793">
        <f>Operation!DF115</f>
        <v>6608.361605925691</v>
      </c>
      <c r="DH17" s="793">
        <f>Operation!DG115</f>
        <v>6608.361605925691</v>
      </c>
      <c r="DI17" s="793">
        <f>Operation!DH115</f>
        <v>6608.361605925691</v>
      </c>
      <c r="DJ17" s="793">
        <f>Operation!DI115</f>
        <v>6608.361605925691</v>
      </c>
      <c r="DK17" s="793">
        <f>Operation!DJ115</f>
        <v>6608.361605925691</v>
      </c>
      <c r="DL17" s="793">
        <f>Operation!DK115</f>
        <v>6608.361605925691</v>
      </c>
      <c r="DM17" s="793">
        <f>Operation!DL115</f>
        <v>6608.361605925691</v>
      </c>
      <c r="DN17" s="793">
        <f>Operation!DM115</f>
        <v>6608.361605925691</v>
      </c>
      <c r="DO17" s="793">
        <f>Operation!DN115</f>
        <v>6608.361605925691</v>
      </c>
      <c r="DP17" s="793">
        <f>Operation!DO115</f>
        <v>6608.361605925691</v>
      </c>
      <c r="DQ17" s="793">
        <f>Operation!DP115</f>
        <v>6608.361605925691</v>
      </c>
      <c r="DR17" s="793">
        <f>Operation!DQ115</f>
        <v>6608.361605925691</v>
      </c>
      <c r="DS17" s="793">
        <f>Operation!DR115</f>
        <v>6740.5288380442043</v>
      </c>
      <c r="DT17" s="793">
        <f>Operation!DS115</f>
        <v>6740.5288380442043</v>
      </c>
      <c r="DU17" s="793">
        <f>Operation!DT115</f>
        <v>6740.5288380442043</v>
      </c>
      <c r="DV17" s="793">
        <f>Operation!DU115</f>
        <v>6740.5288380442043</v>
      </c>
      <c r="DW17" s="793">
        <f>Operation!DV115</f>
        <v>6740.5288380442043</v>
      </c>
      <c r="DX17" s="793">
        <f>Operation!DW115</f>
        <v>6740.5288380442043</v>
      </c>
      <c r="DY17" s="793">
        <f>Operation!DX115</f>
        <v>6740.5288380442043</v>
      </c>
      <c r="DZ17" s="793">
        <f>Operation!DY115</f>
        <v>6740.5288380442043</v>
      </c>
      <c r="EA17" s="793">
        <f>Operation!DZ115</f>
        <v>6740.5288380442043</v>
      </c>
      <c r="EB17" s="793">
        <f>Operation!EA115</f>
        <v>6740.5288380442043</v>
      </c>
      <c r="EC17" s="793">
        <f>Operation!EB115</f>
        <v>6740.5288380442043</v>
      </c>
      <c r="ED17" s="793">
        <f>Operation!EC115</f>
        <v>6740.5288380442043</v>
      </c>
      <c r="EE17" s="793">
        <f>Operation!ED115</f>
        <v>6875.3394148050893</v>
      </c>
      <c r="EF17" s="793">
        <f>Operation!EE115</f>
        <v>6875.3394148050893</v>
      </c>
      <c r="EG17" s="793">
        <f>Operation!EF115</f>
        <v>6875.3394148050893</v>
      </c>
      <c r="EH17" s="793">
        <f>Operation!EG115</f>
        <v>6875.3394148050893</v>
      </c>
      <c r="EI17" s="793">
        <f>Operation!EH115</f>
        <v>6875.3394148050893</v>
      </c>
      <c r="EJ17" s="793">
        <f>Operation!EI115</f>
        <v>6875.3394148050893</v>
      </c>
      <c r="EK17" s="793">
        <f>Operation!EJ115</f>
        <v>6875.3394148050893</v>
      </c>
      <c r="EL17" s="793">
        <f>Operation!EK115</f>
        <v>6875.3394148050893</v>
      </c>
      <c r="EM17" s="793">
        <f>Operation!EL115</f>
        <v>6875.3394148050893</v>
      </c>
      <c r="EN17" s="793">
        <f>Operation!EM115</f>
        <v>6875.3394148050893</v>
      </c>
      <c r="EO17" s="793">
        <f>Operation!EN115</f>
        <v>6875.3394148050893</v>
      </c>
      <c r="EP17" s="793">
        <f>Operation!EO115</f>
        <v>6875.3394148050893</v>
      </c>
    </row>
    <row r="18" spans="1:146" x14ac:dyDescent="0.2">
      <c r="A18" s="11">
        <f>ROW()</f>
        <v>18</v>
      </c>
      <c r="C18" s="38" t="str">
        <f>'A&amp;R'!I30</f>
        <v>FM수수료</v>
      </c>
      <c r="M18" s="793">
        <f t="shared" si="22"/>
        <v>1822849.5423322809</v>
      </c>
      <c r="N18" s="793">
        <f>Operation!M126</f>
        <v>0</v>
      </c>
      <c r="O18" s="793">
        <f>Operation!N126</f>
        <v>42301.297500000001</v>
      </c>
      <c r="P18" s="793">
        <f>Operation!O126</f>
        <v>42301.297500000001</v>
      </c>
      <c r="Q18" s="793">
        <f>Operation!P126</f>
        <v>42301.297500000001</v>
      </c>
      <c r="R18" s="793">
        <f>Operation!Q126</f>
        <v>42301.297500000001</v>
      </c>
      <c r="S18" s="793">
        <f>Operation!R126</f>
        <v>42301.297500000001</v>
      </c>
      <c r="T18" s="793">
        <f>Operation!S126</f>
        <v>42301.297500000001</v>
      </c>
      <c r="U18" s="793">
        <f>Operation!T126</f>
        <v>42301.297500000001</v>
      </c>
      <c r="V18" s="793">
        <f>Operation!U126</f>
        <v>42301.297500000001</v>
      </c>
      <c r="W18" s="793">
        <f>Operation!V126</f>
        <v>42301.297500000001</v>
      </c>
      <c r="X18" s="793">
        <f>Operation!W126</f>
        <v>42301.297500000001</v>
      </c>
      <c r="Y18" s="793">
        <f>Operation!X126</f>
        <v>42301.297500000001</v>
      </c>
      <c r="Z18" s="793">
        <f>Operation!Y126</f>
        <v>42301.297500000001</v>
      </c>
      <c r="AA18" s="793">
        <f>Operation!Z126</f>
        <v>43147.323450000004</v>
      </c>
      <c r="AB18" s="793">
        <f>Operation!AA126</f>
        <v>43147.323450000004</v>
      </c>
      <c r="AC18" s="793">
        <f>Operation!AB126</f>
        <v>43147.323450000004</v>
      </c>
      <c r="AD18" s="793">
        <f>Operation!AC126</f>
        <v>43147.323450000004</v>
      </c>
      <c r="AE18" s="793">
        <f>Operation!AD126</f>
        <v>43147.323450000004</v>
      </c>
      <c r="AF18" s="793">
        <f>Operation!AE126</f>
        <v>43147.323450000004</v>
      </c>
      <c r="AG18" s="793">
        <f>Operation!AF126</f>
        <v>43147.323450000004</v>
      </c>
      <c r="AH18" s="793">
        <f>Operation!AG126</f>
        <v>43147.323450000004</v>
      </c>
      <c r="AI18" s="793">
        <f>Operation!AH126</f>
        <v>43147.323450000004</v>
      </c>
      <c r="AJ18" s="793">
        <f>Operation!AI126</f>
        <v>43147.323450000004</v>
      </c>
      <c r="AK18" s="793">
        <f>Operation!AJ126</f>
        <v>43147.323450000004</v>
      </c>
      <c r="AL18" s="793">
        <f>Operation!AK126</f>
        <v>43147.323450000004</v>
      </c>
      <c r="AM18" s="793">
        <f>Operation!AL126</f>
        <v>44010.269918999998</v>
      </c>
      <c r="AN18" s="793">
        <f>Operation!AM126</f>
        <v>44010.269918999998</v>
      </c>
      <c r="AO18" s="793">
        <f>Operation!AN126</f>
        <v>44010.269918999998</v>
      </c>
      <c r="AP18" s="793">
        <f>Operation!AO126</f>
        <v>44010.269918999998</v>
      </c>
      <c r="AQ18" s="793">
        <f>Operation!AP126</f>
        <v>44010.269918999998</v>
      </c>
      <c r="AR18" s="793">
        <f>Operation!AQ126</f>
        <v>44010.269918999998</v>
      </c>
      <c r="AS18" s="793">
        <f>Operation!AR126</f>
        <v>44010.269918999998</v>
      </c>
      <c r="AT18" s="793">
        <f>Operation!AS126</f>
        <v>44010.269918999998</v>
      </c>
      <c r="AU18" s="793">
        <f>Operation!AT126</f>
        <v>44010.269918999998</v>
      </c>
      <c r="AV18" s="793">
        <f>Operation!AU126</f>
        <v>44010.269918999998</v>
      </c>
      <c r="AW18" s="793">
        <f>Operation!AV126</f>
        <v>44010.269918999998</v>
      </c>
      <c r="AX18" s="793">
        <f>Operation!AW126</f>
        <v>44010.269918999998</v>
      </c>
      <c r="AY18" s="793">
        <f>Operation!AX126</f>
        <v>44890.475317379998</v>
      </c>
      <c r="AZ18" s="793">
        <f>Operation!AY126</f>
        <v>44890.475317379998</v>
      </c>
      <c r="BA18" s="793">
        <f>Operation!AZ126</f>
        <v>44890.475317379998</v>
      </c>
      <c r="BB18" s="793">
        <f>Operation!BA126</f>
        <v>44890.475317379998</v>
      </c>
      <c r="BC18" s="793">
        <f>Operation!BB126</f>
        <v>44890.475317379998</v>
      </c>
      <c r="BD18" s="793">
        <f>Operation!BC126</f>
        <v>44890.475317379998</v>
      </c>
      <c r="BE18" s="793">
        <f>Operation!BD126</f>
        <v>44890.475317379998</v>
      </c>
      <c r="BF18" s="793">
        <f>Operation!BE126</f>
        <v>44890.475317379998</v>
      </c>
      <c r="BG18" s="793">
        <f>Operation!BF126</f>
        <v>44890.475317379998</v>
      </c>
      <c r="BH18" s="793">
        <f>Operation!BG126</f>
        <v>44890.475317379998</v>
      </c>
      <c r="BI18" s="793">
        <f>Operation!BH126</f>
        <v>44890.475317379998</v>
      </c>
      <c r="BJ18" s="793">
        <f>Operation!BI126</f>
        <v>44890.475317379998</v>
      </c>
      <c r="BK18" s="793">
        <f>Operation!BJ126</f>
        <v>45788.284823727598</v>
      </c>
      <c r="BL18" s="793">
        <f>Operation!BK126</f>
        <v>45788.284823727598</v>
      </c>
      <c r="BM18" s="793">
        <f>Operation!BL126</f>
        <v>45788.284823727598</v>
      </c>
      <c r="BN18" s="793">
        <f>Operation!BM126</f>
        <v>45788.284823727598</v>
      </c>
      <c r="BO18" s="793">
        <f>Operation!BN126</f>
        <v>45788.284823727598</v>
      </c>
      <c r="BP18" s="793">
        <f>Operation!BO126</f>
        <v>45788.284823727598</v>
      </c>
      <c r="BQ18" s="793">
        <f>Operation!BP126</f>
        <v>45788.284823727598</v>
      </c>
      <c r="BR18" s="793">
        <f>Operation!BQ126</f>
        <v>45788.284823727598</v>
      </c>
      <c r="BS18" s="793">
        <f>Operation!BR126</f>
        <v>45788.284823727598</v>
      </c>
      <c r="BT18" s="793">
        <f>Operation!BS126</f>
        <v>45788.284823727598</v>
      </c>
      <c r="BU18" s="793">
        <f>Operation!BT126</f>
        <v>45788.284823727598</v>
      </c>
      <c r="BV18" s="793">
        <f>Operation!BU126</f>
        <v>45788.284823727598</v>
      </c>
      <c r="BW18" s="793">
        <f>Operation!BV126</f>
        <v>46704.050520202152</v>
      </c>
      <c r="BX18" s="793">
        <f>Operation!BW126</f>
        <v>46704.050520202152</v>
      </c>
      <c r="BY18" s="793">
        <f>Operation!BX126</f>
        <v>46704.050520202152</v>
      </c>
      <c r="BZ18" s="793">
        <f>Operation!BY126</f>
        <v>46704.050520202152</v>
      </c>
      <c r="CA18" s="793">
        <f>Operation!BZ126</f>
        <v>46704.050520202152</v>
      </c>
      <c r="CB18" s="793">
        <f>Operation!CA126</f>
        <v>46704.050520202152</v>
      </c>
      <c r="CC18" s="793">
        <f>Operation!CB126</f>
        <v>46704.050520202152</v>
      </c>
      <c r="CD18" s="793">
        <f>Operation!CC126</f>
        <v>46704.050520202152</v>
      </c>
      <c r="CE18" s="793">
        <f>Operation!CD126</f>
        <v>46704.050520202152</v>
      </c>
      <c r="CF18" s="793">
        <f>Operation!CE126</f>
        <v>46704.050520202152</v>
      </c>
      <c r="CG18" s="793">
        <f>Operation!CF126</f>
        <v>46704.050520202152</v>
      </c>
      <c r="CH18" s="793">
        <f>Operation!CG126</f>
        <v>46704.050520202152</v>
      </c>
      <c r="CI18" s="793">
        <f>Operation!CH126</f>
        <v>47638.131530606195</v>
      </c>
      <c r="CJ18" s="793">
        <f>Operation!CI126</f>
        <v>47638.131530606195</v>
      </c>
      <c r="CK18" s="793">
        <f>Operation!CJ126</f>
        <v>47638.131530606195</v>
      </c>
      <c r="CL18" s="793">
        <f>Operation!CK126</f>
        <v>47638.131530606195</v>
      </c>
      <c r="CM18" s="793">
        <f>Operation!CL126</f>
        <v>47638.131530606195</v>
      </c>
      <c r="CN18" s="793">
        <f>Operation!CM126</f>
        <v>47638.131530606195</v>
      </c>
      <c r="CO18" s="793">
        <f>Operation!CN126</f>
        <v>47638.131530606195</v>
      </c>
      <c r="CP18" s="793">
        <f>Operation!CO126</f>
        <v>47638.131530606195</v>
      </c>
      <c r="CQ18" s="793">
        <f>Operation!CP126</f>
        <v>47638.131530606195</v>
      </c>
      <c r="CR18" s="793">
        <f>Operation!CQ126</f>
        <v>47638.131530606195</v>
      </c>
      <c r="CS18" s="793">
        <f>Operation!CR126</f>
        <v>47638.131530606195</v>
      </c>
      <c r="CT18" s="793">
        <f>Operation!CS126</f>
        <v>47638.131530606195</v>
      </c>
      <c r="CU18" s="793">
        <f>Operation!CT126</f>
        <v>48590.894161218312</v>
      </c>
      <c r="CV18" s="793">
        <f>Operation!CU126</f>
        <v>48590.894161218312</v>
      </c>
      <c r="CW18" s="793">
        <f>Operation!CV126</f>
        <v>48590.894161218312</v>
      </c>
      <c r="CX18" s="793">
        <f>Operation!CW126</f>
        <v>48590.894161218312</v>
      </c>
      <c r="CY18" s="793">
        <f>Operation!CX126</f>
        <v>48590.894161218312</v>
      </c>
      <c r="CZ18" s="793">
        <f>Operation!CY126</f>
        <v>48590.894161218312</v>
      </c>
      <c r="DA18" s="793">
        <f>Operation!CZ126</f>
        <v>48590.894161218312</v>
      </c>
      <c r="DB18" s="793">
        <f>Operation!DA126</f>
        <v>48590.894161218312</v>
      </c>
      <c r="DC18" s="793">
        <f>Operation!DB126</f>
        <v>48590.894161218312</v>
      </c>
      <c r="DD18" s="793">
        <f>Operation!DC126</f>
        <v>48590.894161218312</v>
      </c>
      <c r="DE18" s="793">
        <f>Operation!DD126</f>
        <v>48590.894161218312</v>
      </c>
      <c r="DF18" s="793">
        <f>Operation!DE126</f>
        <v>48590.894161218312</v>
      </c>
      <c r="DG18" s="793">
        <f>Operation!DF126</f>
        <v>49562.712044442684</v>
      </c>
      <c r="DH18" s="793">
        <f>Operation!DG126</f>
        <v>49562.712044442684</v>
      </c>
      <c r="DI18" s="793">
        <f>Operation!DH126</f>
        <v>49562.712044442684</v>
      </c>
      <c r="DJ18" s="793">
        <f>Operation!DI126</f>
        <v>49562.712044442684</v>
      </c>
      <c r="DK18" s="793">
        <f>Operation!DJ126</f>
        <v>49562.712044442684</v>
      </c>
      <c r="DL18" s="793">
        <f>Operation!DK126</f>
        <v>49562.712044442684</v>
      </c>
      <c r="DM18" s="793">
        <f>Operation!DL126</f>
        <v>49562.712044442684</v>
      </c>
      <c r="DN18" s="793">
        <f>Operation!DM126</f>
        <v>49562.712044442684</v>
      </c>
      <c r="DO18" s="793">
        <f>Operation!DN126</f>
        <v>49562.712044442684</v>
      </c>
      <c r="DP18" s="793">
        <f>Operation!DO126</f>
        <v>49562.712044442684</v>
      </c>
      <c r="DQ18" s="793">
        <f>Operation!DP126</f>
        <v>49562.712044442684</v>
      </c>
      <c r="DR18" s="793">
        <f>Operation!DQ126</f>
        <v>49562.712044442684</v>
      </c>
      <c r="DS18" s="793">
        <f>Operation!DR126</f>
        <v>50553.966285331539</v>
      </c>
      <c r="DT18" s="793">
        <f>Operation!DS126</f>
        <v>50553.966285331539</v>
      </c>
      <c r="DU18" s="793">
        <f>Operation!DT126</f>
        <v>50553.966285331539</v>
      </c>
      <c r="DV18" s="793">
        <f>Operation!DU126</f>
        <v>50553.966285331539</v>
      </c>
      <c r="DW18" s="793">
        <f>Operation!DV126</f>
        <v>50553.966285331539</v>
      </c>
      <c r="DX18" s="793">
        <f>Operation!DW126</f>
        <v>50553.966285331539</v>
      </c>
      <c r="DY18" s="793">
        <f>Operation!DX126</f>
        <v>50553.966285331539</v>
      </c>
      <c r="DZ18" s="793">
        <f>Operation!DY126</f>
        <v>50553.966285331539</v>
      </c>
      <c r="EA18" s="793">
        <f>Operation!DZ126</f>
        <v>50553.966285331539</v>
      </c>
      <c r="EB18" s="793">
        <f>Operation!EA126</f>
        <v>50553.966285331539</v>
      </c>
      <c r="EC18" s="793">
        <f>Operation!EB126</f>
        <v>50553.966285331539</v>
      </c>
      <c r="ED18" s="793">
        <f>Operation!EC126</f>
        <v>50553.966285331539</v>
      </c>
      <c r="EE18" s="793">
        <f>Operation!ED126</f>
        <v>51565.045611038171</v>
      </c>
      <c r="EF18" s="793">
        <f>Operation!EE126</f>
        <v>51565.045611038171</v>
      </c>
      <c r="EG18" s="793">
        <f>Operation!EF126</f>
        <v>51565.045611038171</v>
      </c>
      <c r="EH18" s="793">
        <f>Operation!EG126</f>
        <v>51565.045611038171</v>
      </c>
      <c r="EI18" s="793">
        <f>Operation!EH126</f>
        <v>51565.045611038171</v>
      </c>
      <c r="EJ18" s="793">
        <f>Operation!EI126</f>
        <v>51565.045611038171</v>
      </c>
      <c r="EK18" s="793">
        <f>Operation!EJ126</f>
        <v>51565.045611038171</v>
      </c>
      <c r="EL18" s="793">
        <f>Operation!EK126</f>
        <v>51565.045611038171</v>
      </c>
      <c r="EM18" s="793">
        <f>Operation!EL126</f>
        <v>51565.045611038171</v>
      </c>
      <c r="EN18" s="793">
        <f>Operation!EM126</f>
        <v>51565.045611038171</v>
      </c>
      <c r="EO18" s="793">
        <f>Operation!EN126</f>
        <v>51565.045611038171</v>
      </c>
      <c r="EP18" s="793">
        <f>Operation!EO126</f>
        <v>51565.045611038171</v>
      </c>
    </row>
    <row r="19" spans="1:146" x14ac:dyDescent="0.2">
      <c r="A19" s="11">
        <f>ROW()</f>
        <v>19</v>
      </c>
      <c r="C19" s="38" t="str">
        <f>'A&amp;R'!I31</f>
        <v>수도광열비</v>
      </c>
      <c r="M19" s="793">
        <f t="shared" si="22"/>
        <v>1683045.6218846871</v>
      </c>
      <c r="N19" s="793">
        <f>Operation!M137</f>
        <v>0</v>
      </c>
      <c r="O19" s="793">
        <f>Operation!N137</f>
        <v>39056.988469999997</v>
      </c>
      <c r="P19" s="793">
        <f>Operation!O137</f>
        <v>39056.988469999997</v>
      </c>
      <c r="Q19" s="793">
        <f>Operation!P137</f>
        <v>39056.988469999997</v>
      </c>
      <c r="R19" s="793">
        <f>Operation!Q137</f>
        <v>39056.988469999997</v>
      </c>
      <c r="S19" s="793">
        <f>Operation!R137</f>
        <v>39056.988469999997</v>
      </c>
      <c r="T19" s="793">
        <f>Operation!S137</f>
        <v>39056.988469999997</v>
      </c>
      <c r="U19" s="793">
        <f>Operation!T137</f>
        <v>39056.988469999997</v>
      </c>
      <c r="V19" s="793">
        <f>Operation!U137</f>
        <v>39056.988469999997</v>
      </c>
      <c r="W19" s="793">
        <f>Operation!V137</f>
        <v>39056.988469999997</v>
      </c>
      <c r="X19" s="793">
        <f>Operation!W137</f>
        <v>39056.988469999997</v>
      </c>
      <c r="Y19" s="793">
        <f>Operation!X137</f>
        <v>39056.988469999997</v>
      </c>
      <c r="Z19" s="793">
        <f>Operation!Y137</f>
        <v>39056.988469999997</v>
      </c>
      <c r="AA19" s="793">
        <f>Operation!Z137</f>
        <v>39838.128239399994</v>
      </c>
      <c r="AB19" s="793">
        <f>Operation!AA137</f>
        <v>39838.128239399994</v>
      </c>
      <c r="AC19" s="793">
        <f>Operation!AB137</f>
        <v>39838.128239399994</v>
      </c>
      <c r="AD19" s="793">
        <f>Operation!AC137</f>
        <v>39838.128239399994</v>
      </c>
      <c r="AE19" s="793">
        <f>Operation!AD137</f>
        <v>39838.128239399994</v>
      </c>
      <c r="AF19" s="793">
        <f>Operation!AE137</f>
        <v>39838.128239399994</v>
      </c>
      <c r="AG19" s="793">
        <f>Operation!AF137</f>
        <v>39838.128239399994</v>
      </c>
      <c r="AH19" s="793">
        <f>Operation!AG137</f>
        <v>39838.128239399994</v>
      </c>
      <c r="AI19" s="793">
        <f>Operation!AH137</f>
        <v>39838.128239399994</v>
      </c>
      <c r="AJ19" s="793">
        <f>Operation!AI137</f>
        <v>39838.128239399994</v>
      </c>
      <c r="AK19" s="793">
        <f>Operation!AJ137</f>
        <v>39838.128239399994</v>
      </c>
      <c r="AL19" s="793">
        <f>Operation!AK137</f>
        <v>39838.128239399994</v>
      </c>
      <c r="AM19" s="793">
        <f>Operation!AL137</f>
        <v>40634.890804187999</v>
      </c>
      <c r="AN19" s="793">
        <f>Operation!AM137</f>
        <v>40634.890804187999</v>
      </c>
      <c r="AO19" s="793">
        <f>Operation!AN137</f>
        <v>40634.890804187999</v>
      </c>
      <c r="AP19" s="793">
        <f>Operation!AO137</f>
        <v>40634.890804187999</v>
      </c>
      <c r="AQ19" s="793">
        <f>Operation!AP137</f>
        <v>40634.890804187999</v>
      </c>
      <c r="AR19" s="793">
        <f>Operation!AQ137</f>
        <v>40634.890804187999</v>
      </c>
      <c r="AS19" s="793">
        <f>Operation!AR137</f>
        <v>40634.890804187999</v>
      </c>
      <c r="AT19" s="793">
        <f>Operation!AS137</f>
        <v>40634.890804187999</v>
      </c>
      <c r="AU19" s="793">
        <f>Operation!AT137</f>
        <v>40634.890804187999</v>
      </c>
      <c r="AV19" s="793">
        <f>Operation!AU137</f>
        <v>40634.890804187999</v>
      </c>
      <c r="AW19" s="793">
        <f>Operation!AV137</f>
        <v>40634.890804187999</v>
      </c>
      <c r="AX19" s="793">
        <f>Operation!AW137</f>
        <v>40634.890804187999</v>
      </c>
      <c r="AY19" s="793">
        <f>Operation!AX137</f>
        <v>41447.588620271752</v>
      </c>
      <c r="AZ19" s="793">
        <f>Operation!AY137</f>
        <v>41447.588620271752</v>
      </c>
      <c r="BA19" s="793">
        <f>Operation!AZ137</f>
        <v>41447.588620271752</v>
      </c>
      <c r="BB19" s="793">
        <f>Operation!BA137</f>
        <v>41447.588620271752</v>
      </c>
      <c r="BC19" s="793">
        <f>Operation!BB137</f>
        <v>41447.588620271752</v>
      </c>
      <c r="BD19" s="793">
        <f>Operation!BC137</f>
        <v>41447.588620271752</v>
      </c>
      <c r="BE19" s="793">
        <f>Operation!BD137</f>
        <v>41447.588620271752</v>
      </c>
      <c r="BF19" s="793">
        <f>Operation!BE137</f>
        <v>41447.588620271752</v>
      </c>
      <c r="BG19" s="793">
        <f>Operation!BF137</f>
        <v>41447.588620271752</v>
      </c>
      <c r="BH19" s="793">
        <f>Operation!BG137</f>
        <v>41447.588620271752</v>
      </c>
      <c r="BI19" s="793">
        <f>Operation!BH137</f>
        <v>41447.588620271752</v>
      </c>
      <c r="BJ19" s="793">
        <f>Operation!BI137</f>
        <v>41447.588620271752</v>
      </c>
      <c r="BK19" s="793">
        <f>Operation!BJ137</f>
        <v>42276.540392677191</v>
      </c>
      <c r="BL19" s="793">
        <f>Operation!BK137</f>
        <v>42276.540392677191</v>
      </c>
      <c r="BM19" s="793">
        <f>Operation!BL137</f>
        <v>42276.540392677191</v>
      </c>
      <c r="BN19" s="793">
        <f>Operation!BM137</f>
        <v>42276.540392677191</v>
      </c>
      <c r="BO19" s="793">
        <f>Operation!BN137</f>
        <v>42276.540392677191</v>
      </c>
      <c r="BP19" s="793">
        <f>Operation!BO137</f>
        <v>42276.540392677191</v>
      </c>
      <c r="BQ19" s="793">
        <f>Operation!BP137</f>
        <v>42276.540392677191</v>
      </c>
      <c r="BR19" s="793">
        <f>Operation!BQ137</f>
        <v>42276.540392677191</v>
      </c>
      <c r="BS19" s="793">
        <f>Operation!BR137</f>
        <v>42276.540392677191</v>
      </c>
      <c r="BT19" s="793">
        <f>Operation!BS137</f>
        <v>42276.540392677191</v>
      </c>
      <c r="BU19" s="793">
        <f>Operation!BT137</f>
        <v>42276.540392677191</v>
      </c>
      <c r="BV19" s="793">
        <f>Operation!BU137</f>
        <v>42276.540392677191</v>
      </c>
      <c r="BW19" s="793">
        <f>Operation!BV137</f>
        <v>43122.071200530736</v>
      </c>
      <c r="BX19" s="793">
        <f>Operation!BW137</f>
        <v>43122.071200530736</v>
      </c>
      <c r="BY19" s="793">
        <f>Operation!BX137</f>
        <v>43122.071200530736</v>
      </c>
      <c r="BZ19" s="793">
        <f>Operation!BY137</f>
        <v>43122.071200530736</v>
      </c>
      <c r="CA19" s="793">
        <f>Operation!BZ137</f>
        <v>43122.071200530736</v>
      </c>
      <c r="CB19" s="793">
        <f>Operation!CA137</f>
        <v>43122.071200530736</v>
      </c>
      <c r="CC19" s="793">
        <f>Operation!CB137</f>
        <v>43122.071200530736</v>
      </c>
      <c r="CD19" s="793">
        <f>Operation!CC137</f>
        <v>43122.071200530736</v>
      </c>
      <c r="CE19" s="793">
        <f>Operation!CD137</f>
        <v>43122.071200530736</v>
      </c>
      <c r="CF19" s="793">
        <f>Operation!CE137</f>
        <v>43122.071200530736</v>
      </c>
      <c r="CG19" s="793">
        <f>Operation!CF137</f>
        <v>43122.071200530736</v>
      </c>
      <c r="CH19" s="793">
        <f>Operation!CG137</f>
        <v>43122.071200530736</v>
      </c>
      <c r="CI19" s="793">
        <f>Operation!CH137</f>
        <v>43984.512624541356</v>
      </c>
      <c r="CJ19" s="793">
        <f>Operation!CI137</f>
        <v>43984.512624541356</v>
      </c>
      <c r="CK19" s="793">
        <f>Operation!CJ137</f>
        <v>43984.512624541356</v>
      </c>
      <c r="CL19" s="793">
        <f>Operation!CK137</f>
        <v>43984.512624541356</v>
      </c>
      <c r="CM19" s="793">
        <f>Operation!CL137</f>
        <v>43984.512624541356</v>
      </c>
      <c r="CN19" s="793">
        <f>Operation!CM137</f>
        <v>43984.512624541356</v>
      </c>
      <c r="CO19" s="793">
        <f>Operation!CN137</f>
        <v>43984.512624541356</v>
      </c>
      <c r="CP19" s="793">
        <f>Operation!CO137</f>
        <v>43984.512624541356</v>
      </c>
      <c r="CQ19" s="793">
        <f>Operation!CP137</f>
        <v>43984.512624541356</v>
      </c>
      <c r="CR19" s="793">
        <f>Operation!CQ137</f>
        <v>43984.512624541356</v>
      </c>
      <c r="CS19" s="793">
        <f>Operation!CR137</f>
        <v>43984.512624541356</v>
      </c>
      <c r="CT19" s="793">
        <f>Operation!CS137</f>
        <v>43984.512624541356</v>
      </c>
      <c r="CU19" s="793">
        <f>Operation!CT137</f>
        <v>44864.20287703217</v>
      </c>
      <c r="CV19" s="793">
        <f>Operation!CU137</f>
        <v>44864.20287703217</v>
      </c>
      <c r="CW19" s="793">
        <f>Operation!CV137</f>
        <v>44864.20287703217</v>
      </c>
      <c r="CX19" s="793">
        <f>Operation!CW137</f>
        <v>44864.20287703217</v>
      </c>
      <c r="CY19" s="793">
        <f>Operation!CX137</f>
        <v>44864.20287703217</v>
      </c>
      <c r="CZ19" s="793">
        <f>Operation!CY137</f>
        <v>44864.20287703217</v>
      </c>
      <c r="DA19" s="793">
        <f>Operation!CZ137</f>
        <v>44864.20287703217</v>
      </c>
      <c r="DB19" s="793">
        <f>Operation!DA137</f>
        <v>44864.20287703217</v>
      </c>
      <c r="DC19" s="793">
        <f>Operation!DB137</f>
        <v>44864.20287703217</v>
      </c>
      <c r="DD19" s="793">
        <f>Operation!DC137</f>
        <v>44864.20287703217</v>
      </c>
      <c r="DE19" s="793">
        <f>Operation!DD137</f>
        <v>44864.20287703217</v>
      </c>
      <c r="DF19" s="793">
        <f>Operation!DE137</f>
        <v>44864.20287703217</v>
      </c>
      <c r="DG19" s="793">
        <f>Operation!DF137</f>
        <v>45761.486934572815</v>
      </c>
      <c r="DH19" s="793">
        <f>Operation!DG137</f>
        <v>45761.486934572815</v>
      </c>
      <c r="DI19" s="793">
        <f>Operation!DH137</f>
        <v>45761.486934572815</v>
      </c>
      <c r="DJ19" s="793">
        <f>Operation!DI137</f>
        <v>45761.486934572815</v>
      </c>
      <c r="DK19" s="793">
        <f>Operation!DJ137</f>
        <v>45761.486934572815</v>
      </c>
      <c r="DL19" s="793">
        <f>Operation!DK137</f>
        <v>45761.486934572815</v>
      </c>
      <c r="DM19" s="793">
        <f>Operation!DL137</f>
        <v>45761.486934572815</v>
      </c>
      <c r="DN19" s="793">
        <f>Operation!DM137</f>
        <v>45761.486934572815</v>
      </c>
      <c r="DO19" s="793">
        <f>Operation!DN137</f>
        <v>45761.486934572815</v>
      </c>
      <c r="DP19" s="793">
        <f>Operation!DO137</f>
        <v>45761.486934572815</v>
      </c>
      <c r="DQ19" s="793">
        <f>Operation!DP137</f>
        <v>45761.486934572815</v>
      </c>
      <c r="DR19" s="793">
        <f>Operation!DQ137</f>
        <v>45761.486934572815</v>
      </c>
      <c r="DS19" s="793">
        <f>Operation!DR137</f>
        <v>46676.716673264273</v>
      </c>
      <c r="DT19" s="793">
        <f>Operation!DS137</f>
        <v>46676.716673264273</v>
      </c>
      <c r="DU19" s="793">
        <f>Operation!DT137</f>
        <v>46676.716673264273</v>
      </c>
      <c r="DV19" s="793">
        <f>Operation!DU137</f>
        <v>46676.716673264273</v>
      </c>
      <c r="DW19" s="793">
        <f>Operation!DV137</f>
        <v>46676.716673264273</v>
      </c>
      <c r="DX19" s="793">
        <f>Operation!DW137</f>
        <v>46676.716673264273</v>
      </c>
      <c r="DY19" s="793">
        <f>Operation!DX137</f>
        <v>46676.716673264273</v>
      </c>
      <c r="DZ19" s="793">
        <f>Operation!DY137</f>
        <v>46676.716673264273</v>
      </c>
      <c r="EA19" s="793">
        <f>Operation!DZ137</f>
        <v>46676.716673264273</v>
      </c>
      <c r="EB19" s="793">
        <f>Operation!EA137</f>
        <v>46676.716673264273</v>
      </c>
      <c r="EC19" s="793">
        <f>Operation!EB137</f>
        <v>46676.716673264273</v>
      </c>
      <c r="ED19" s="793">
        <f>Operation!EC137</f>
        <v>46676.716673264273</v>
      </c>
      <c r="EE19" s="793">
        <f>Operation!ED137</f>
        <v>47610.251006729559</v>
      </c>
      <c r="EF19" s="793">
        <f>Operation!EE137</f>
        <v>47610.251006729559</v>
      </c>
      <c r="EG19" s="793">
        <f>Operation!EF137</f>
        <v>47610.251006729559</v>
      </c>
      <c r="EH19" s="793">
        <f>Operation!EG137</f>
        <v>47610.251006729559</v>
      </c>
      <c r="EI19" s="793">
        <f>Operation!EH137</f>
        <v>47610.251006729559</v>
      </c>
      <c r="EJ19" s="793">
        <f>Operation!EI137</f>
        <v>47610.251006729559</v>
      </c>
      <c r="EK19" s="793">
        <f>Operation!EJ137</f>
        <v>47610.251006729559</v>
      </c>
      <c r="EL19" s="793">
        <f>Operation!EK137</f>
        <v>47610.251006729559</v>
      </c>
      <c r="EM19" s="793">
        <f>Operation!EL137</f>
        <v>47610.251006729559</v>
      </c>
      <c r="EN19" s="793">
        <f>Operation!EM137</f>
        <v>47610.251006729559</v>
      </c>
      <c r="EO19" s="793">
        <f>Operation!EN137</f>
        <v>47610.251006729559</v>
      </c>
      <c r="EP19" s="793">
        <f>Operation!EO137</f>
        <v>47610.251006729559</v>
      </c>
    </row>
    <row r="20" spans="1:146" x14ac:dyDescent="0.2">
      <c r="A20" s="11">
        <f>ROW()</f>
        <v>20</v>
      </c>
      <c r="C20" s="38" t="str">
        <f>'A&amp;R'!I32</f>
        <v>보험료</v>
      </c>
      <c r="M20" s="793">
        <f t="shared" si="22"/>
        <v>125193.34017279666</v>
      </c>
      <c r="N20" s="793">
        <f>Operation!M148</f>
        <v>0</v>
      </c>
      <c r="O20" s="793">
        <f>Operation!N148</f>
        <v>2905.253892151904</v>
      </c>
      <c r="P20" s="793">
        <f>Operation!O148</f>
        <v>2905.253892151904</v>
      </c>
      <c r="Q20" s="793">
        <f>Operation!P148</f>
        <v>2905.253892151904</v>
      </c>
      <c r="R20" s="793">
        <f>Operation!Q148</f>
        <v>2905.253892151904</v>
      </c>
      <c r="S20" s="793">
        <f>Operation!R148</f>
        <v>2905.253892151904</v>
      </c>
      <c r="T20" s="793">
        <f>Operation!S148</f>
        <v>2905.253892151904</v>
      </c>
      <c r="U20" s="793">
        <f>Operation!T148</f>
        <v>2905.253892151904</v>
      </c>
      <c r="V20" s="793">
        <f>Operation!U148</f>
        <v>2905.253892151904</v>
      </c>
      <c r="W20" s="793">
        <f>Operation!V148</f>
        <v>2905.253892151904</v>
      </c>
      <c r="X20" s="793">
        <f>Operation!W148</f>
        <v>2905.253892151904</v>
      </c>
      <c r="Y20" s="793">
        <f>Operation!X148</f>
        <v>2905.253892151904</v>
      </c>
      <c r="Z20" s="793">
        <f>Operation!Y148</f>
        <v>2905.253892151904</v>
      </c>
      <c r="AA20" s="793">
        <f>Operation!Z148</f>
        <v>2963.3589699949421</v>
      </c>
      <c r="AB20" s="793">
        <f>Operation!AA148</f>
        <v>2963.3589699949421</v>
      </c>
      <c r="AC20" s="793">
        <f>Operation!AB148</f>
        <v>2963.3589699949421</v>
      </c>
      <c r="AD20" s="793">
        <f>Operation!AC148</f>
        <v>2963.3589699949421</v>
      </c>
      <c r="AE20" s="793">
        <f>Operation!AD148</f>
        <v>2963.3589699949421</v>
      </c>
      <c r="AF20" s="793">
        <f>Operation!AE148</f>
        <v>2963.3589699949421</v>
      </c>
      <c r="AG20" s="793">
        <f>Operation!AF148</f>
        <v>2963.3589699949421</v>
      </c>
      <c r="AH20" s="793">
        <f>Operation!AG148</f>
        <v>2963.3589699949421</v>
      </c>
      <c r="AI20" s="793">
        <f>Operation!AH148</f>
        <v>2963.3589699949421</v>
      </c>
      <c r="AJ20" s="793">
        <f>Operation!AI148</f>
        <v>2963.3589699949421</v>
      </c>
      <c r="AK20" s="793">
        <f>Operation!AJ148</f>
        <v>2963.3589699949421</v>
      </c>
      <c r="AL20" s="793">
        <f>Operation!AK148</f>
        <v>2963.3589699949421</v>
      </c>
      <c r="AM20" s="793">
        <f>Operation!AL148</f>
        <v>3022.6261493948409</v>
      </c>
      <c r="AN20" s="793">
        <f>Operation!AM148</f>
        <v>3022.6261493948409</v>
      </c>
      <c r="AO20" s="793">
        <f>Operation!AN148</f>
        <v>3022.6261493948409</v>
      </c>
      <c r="AP20" s="793">
        <f>Operation!AO148</f>
        <v>3022.6261493948409</v>
      </c>
      <c r="AQ20" s="793">
        <f>Operation!AP148</f>
        <v>3022.6261493948409</v>
      </c>
      <c r="AR20" s="793">
        <f>Operation!AQ148</f>
        <v>3022.6261493948409</v>
      </c>
      <c r="AS20" s="793">
        <f>Operation!AR148</f>
        <v>3022.6261493948409</v>
      </c>
      <c r="AT20" s="793">
        <f>Operation!AS148</f>
        <v>3022.6261493948409</v>
      </c>
      <c r="AU20" s="793">
        <f>Operation!AT148</f>
        <v>3022.6261493948409</v>
      </c>
      <c r="AV20" s="793">
        <f>Operation!AU148</f>
        <v>3022.6261493948409</v>
      </c>
      <c r="AW20" s="793">
        <f>Operation!AV148</f>
        <v>3022.6261493948409</v>
      </c>
      <c r="AX20" s="793">
        <f>Operation!AW148</f>
        <v>3022.6261493948409</v>
      </c>
      <c r="AY20" s="793">
        <f>Operation!AX148</f>
        <v>3083.0786723827373</v>
      </c>
      <c r="AZ20" s="793">
        <f>Operation!AY148</f>
        <v>3083.0786723827373</v>
      </c>
      <c r="BA20" s="793">
        <f>Operation!AZ148</f>
        <v>3083.0786723827373</v>
      </c>
      <c r="BB20" s="793">
        <f>Operation!BA148</f>
        <v>3083.0786723827373</v>
      </c>
      <c r="BC20" s="793">
        <f>Operation!BB148</f>
        <v>3083.0786723827373</v>
      </c>
      <c r="BD20" s="793">
        <f>Operation!BC148</f>
        <v>3083.0786723827373</v>
      </c>
      <c r="BE20" s="793">
        <f>Operation!BD148</f>
        <v>3083.0786723827373</v>
      </c>
      <c r="BF20" s="793">
        <f>Operation!BE148</f>
        <v>3083.0786723827373</v>
      </c>
      <c r="BG20" s="793">
        <f>Operation!BF148</f>
        <v>3083.0786723827373</v>
      </c>
      <c r="BH20" s="793">
        <f>Operation!BG148</f>
        <v>3083.0786723827373</v>
      </c>
      <c r="BI20" s="793">
        <f>Operation!BH148</f>
        <v>3083.0786723827373</v>
      </c>
      <c r="BJ20" s="793">
        <f>Operation!BI148</f>
        <v>3083.0786723827373</v>
      </c>
      <c r="BK20" s="793">
        <f>Operation!BJ148</f>
        <v>3144.7402458303923</v>
      </c>
      <c r="BL20" s="793">
        <f>Operation!BK148</f>
        <v>3144.7402458303923</v>
      </c>
      <c r="BM20" s="793">
        <f>Operation!BL148</f>
        <v>3144.7402458303923</v>
      </c>
      <c r="BN20" s="793">
        <f>Operation!BM148</f>
        <v>3144.7402458303923</v>
      </c>
      <c r="BO20" s="793">
        <f>Operation!BN148</f>
        <v>3144.7402458303923</v>
      </c>
      <c r="BP20" s="793">
        <f>Operation!BO148</f>
        <v>3144.7402458303923</v>
      </c>
      <c r="BQ20" s="793">
        <f>Operation!BP148</f>
        <v>3144.7402458303923</v>
      </c>
      <c r="BR20" s="793">
        <f>Operation!BQ148</f>
        <v>3144.7402458303923</v>
      </c>
      <c r="BS20" s="793">
        <f>Operation!BR148</f>
        <v>3144.7402458303923</v>
      </c>
      <c r="BT20" s="793">
        <f>Operation!BS148</f>
        <v>3144.7402458303923</v>
      </c>
      <c r="BU20" s="793">
        <f>Operation!BT148</f>
        <v>3144.7402458303923</v>
      </c>
      <c r="BV20" s="793">
        <f>Operation!BU148</f>
        <v>3144.7402458303923</v>
      </c>
      <c r="BW20" s="793">
        <f>Operation!BV148</f>
        <v>3207.6350507470002</v>
      </c>
      <c r="BX20" s="793">
        <f>Operation!BW148</f>
        <v>3207.6350507470002</v>
      </c>
      <c r="BY20" s="793">
        <f>Operation!BX148</f>
        <v>3207.6350507470002</v>
      </c>
      <c r="BZ20" s="793">
        <f>Operation!BY148</f>
        <v>3207.6350507470002</v>
      </c>
      <c r="CA20" s="793">
        <f>Operation!BZ148</f>
        <v>3207.6350507470002</v>
      </c>
      <c r="CB20" s="793">
        <f>Operation!CA148</f>
        <v>3207.6350507470002</v>
      </c>
      <c r="CC20" s="793">
        <f>Operation!CB148</f>
        <v>3207.6350507470002</v>
      </c>
      <c r="CD20" s="793">
        <f>Operation!CC148</f>
        <v>3207.6350507470002</v>
      </c>
      <c r="CE20" s="793">
        <f>Operation!CD148</f>
        <v>3207.6350507470002</v>
      </c>
      <c r="CF20" s="793">
        <f>Operation!CE148</f>
        <v>3207.6350507470002</v>
      </c>
      <c r="CG20" s="793">
        <f>Operation!CF148</f>
        <v>3207.6350507470002</v>
      </c>
      <c r="CH20" s="793">
        <f>Operation!CG148</f>
        <v>3207.6350507470002</v>
      </c>
      <c r="CI20" s="793">
        <f>Operation!CH148</f>
        <v>3271.7877517619404</v>
      </c>
      <c r="CJ20" s="793">
        <f>Operation!CI148</f>
        <v>3271.7877517619404</v>
      </c>
      <c r="CK20" s="793">
        <f>Operation!CJ148</f>
        <v>3271.7877517619404</v>
      </c>
      <c r="CL20" s="793">
        <f>Operation!CK148</f>
        <v>3271.7877517619404</v>
      </c>
      <c r="CM20" s="793">
        <f>Operation!CL148</f>
        <v>3271.7877517619404</v>
      </c>
      <c r="CN20" s="793">
        <f>Operation!CM148</f>
        <v>3271.7877517619404</v>
      </c>
      <c r="CO20" s="793">
        <f>Operation!CN148</f>
        <v>3271.7877517619404</v>
      </c>
      <c r="CP20" s="793">
        <f>Operation!CO148</f>
        <v>3271.7877517619404</v>
      </c>
      <c r="CQ20" s="793">
        <f>Operation!CP148</f>
        <v>3271.7877517619404</v>
      </c>
      <c r="CR20" s="793">
        <f>Operation!CQ148</f>
        <v>3271.7877517619404</v>
      </c>
      <c r="CS20" s="793">
        <f>Operation!CR148</f>
        <v>3271.7877517619404</v>
      </c>
      <c r="CT20" s="793">
        <f>Operation!CS148</f>
        <v>3271.7877517619404</v>
      </c>
      <c r="CU20" s="793">
        <f>Operation!CT148</f>
        <v>3337.2235067971787</v>
      </c>
      <c r="CV20" s="793">
        <f>Operation!CU148</f>
        <v>3337.2235067971787</v>
      </c>
      <c r="CW20" s="793">
        <f>Operation!CV148</f>
        <v>3337.2235067971787</v>
      </c>
      <c r="CX20" s="793">
        <f>Operation!CW148</f>
        <v>3337.2235067971787</v>
      </c>
      <c r="CY20" s="793">
        <f>Operation!CX148</f>
        <v>3337.2235067971787</v>
      </c>
      <c r="CZ20" s="793">
        <f>Operation!CY148</f>
        <v>3337.2235067971787</v>
      </c>
      <c r="DA20" s="793">
        <f>Operation!CZ148</f>
        <v>3337.2235067971787</v>
      </c>
      <c r="DB20" s="793">
        <f>Operation!DA148</f>
        <v>3337.2235067971787</v>
      </c>
      <c r="DC20" s="793">
        <f>Operation!DB148</f>
        <v>3337.2235067971787</v>
      </c>
      <c r="DD20" s="793">
        <f>Operation!DC148</f>
        <v>3337.2235067971787</v>
      </c>
      <c r="DE20" s="793">
        <f>Operation!DD148</f>
        <v>3337.2235067971787</v>
      </c>
      <c r="DF20" s="793">
        <f>Operation!DE148</f>
        <v>3337.2235067971787</v>
      </c>
      <c r="DG20" s="793">
        <f>Operation!DF148</f>
        <v>3403.9679769331224</v>
      </c>
      <c r="DH20" s="793">
        <f>Operation!DG148</f>
        <v>3403.9679769331224</v>
      </c>
      <c r="DI20" s="793">
        <f>Operation!DH148</f>
        <v>3403.9679769331224</v>
      </c>
      <c r="DJ20" s="793">
        <f>Operation!DI148</f>
        <v>3403.9679769331224</v>
      </c>
      <c r="DK20" s="793">
        <f>Operation!DJ148</f>
        <v>3403.9679769331224</v>
      </c>
      <c r="DL20" s="793">
        <f>Operation!DK148</f>
        <v>3403.9679769331224</v>
      </c>
      <c r="DM20" s="793">
        <f>Operation!DL148</f>
        <v>3403.9679769331224</v>
      </c>
      <c r="DN20" s="793">
        <f>Operation!DM148</f>
        <v>3403.9679769331224</v>
      </c>
      <c r="DO20" s="793">
        <f>Operation!DN148</f>
        <v>3403.9679769331224</v>
      </c>
      <c r="DP20" s="793">
        <f>Operation!DO148</f>
        <v>3403.9679769331224</v>
      </c>
      <c r="DQ20" s="793">
        <f>Operation!DP148</f>
        <v>3403.9679769331224</v>
      </c>
      <c r="DR20" s="793">
        <f>Operation!DQ148</f>
        <v>3403.9679769331224</v>
      </c>
      <c r="DS20" s="793">
        <f>Operation!DR148</f>
        <v>3472.047336471785</v>
      </c>
      <c r="DT20" s="793">
        <f>Operation!DS148</f>
        <v>3472.047336471785</v>
      </c>
      <c r="DU20" s="793">
        <f>Operation!DT148</f>
        <v>3472.047336471785</v>
      </c>
      <c r="DV20" s="793">
        <f>Operation!DU148</f>
        <v>3472.047336471785</v>
      </c>
      <c r="DW20" s="793">
        <f>Operation!DV148</f>
        <v>3472.047336471785</v>
      </c>
      <c r="DX20" s="793">
        <f>Operation!DW148</f>
        <v>3472.047336471785</v>
      </c>
      <c r="DY20" s="793">
        <f>Operation!DX148</f>
        <v>3472.047336471785</v>
      </c>
      <c r="DZ20" s="793">
        <f>Operation!DY148</f>
        <v>3472.047336471785</v>
      </c>
      <c r="EA20" s="793">
        <f>Operation!DZ148</f>
        <v>3472.047336471785</v>
      </c>
      <c r="EB20" s="793">
        <f>Operation!EA148</f>
        <v>3472.047336471785</v>
      </c>
      <c r="EC20" s="793">
        <f>Operation!EB148</f>
        <v>3472.047336471785</v>
      </c>
      <c r="ED20" s="793">
        <f>Operation!EC148</f>
        <v>3472.047336471785</v>
      </c>
      <c r="EE20" s="793">
        <f>Operation!ED148</f>
        <v>3541.4882832012208</v>
      </c>
      <c r="EF20" s="793">
        <f>Operation!EE148</f>
        <v>3541.4882832012208</v>
      </c>
      <c r="EG20" s="793">
        <f>Operation!EF148</f>
        <v>3541.4882832012208</v>
      </c>
      <c r="EH20" s="793">
        <f>Operation!EG148</f>
        <v>3541.4882832012208</v>
      </c>
      <c r="EI20" s="793">
        <f>Operation!EH148</f>
        <v>3541.4882832012208</v>
      </c>
      <c r="EJ20" s="793">
        <f>Operation!EI148</f>
        <v>3541.4882832012208</v>
      </c>
      <c r="EK20" s="793">
        <f>Operation!EJ148</f>
        <v>3541.4882832012208</v>
      </c>
      <c r="EL20" s="793">
        <f>Operation!EK148</f>
        <v>3541.4882832012208</v>
      </c>
      <c r="EM20" s="793">
        <f>Operation!EL148</f>
        <v>3541.4882832012208</v>
      </c>
      <c r="EN20" s="793">
        <f>Operation!EM148</f>
        <v>3541.4882832012208</v>
      </c>
      <c r="EO20" s="793">
        <f>Operation!EN148</f>
        <v>3541.4882832012208</v>
      </c>
      <c r="EP20" s="793">
        <f>Operation!EO148</f>
        <v>3541.4882832012208</v>
      </c>
    </row>
    <row r="21" spans="1:146" x14ac:dyDescent="0.2">
      <c r="A21" s="11">
        <f>ROW()</f>
        <v>21</v>
      </c>
      <c r="C21" s="38" t="str">
        <f>'A&amp;R'!I33</f>
        <v>유지관리비</v>
      </c>
      <c r="M21" s="793">
        <f t="shared" si="22"/>
        <v>364569.90846645593</v>
      </c>
      <c r="N21" s="793">
        <f>Operation!M160</f>
        <v>0</v>
      </c>
      <c r="O21" s="793">
        <f>Operation!N160</f>
        <v>8460.2595000000001</v>
      </c>
      <c r="P21" s="793">
        <f>Operation!O160</f>
        <v>8460.2595000000001</v>
      </c>
      <c r="Q21" s="793">
        <f>Operation!P160</f>
        <v>8460.2595000000001</v>
      </c>
      <c r="R21" s="793">
        <f>Operation!Q160</f>
        <v>8460.2595000000001</v>
      </c>
      <c r="S21" s="793">
        <f>Operation!R160</f>
        <v>8460.2595000000001</v>
      </c>
      <c r="T21" s="793">
        <f>Operation!S160</f>
        <v>8460.2595000000001</v>
      </c>
      <c r="U21" s="793">
        <f>Operation!T160</f>
        <v>8460.2595000000001</v>
      </c>
      <c r="V21" s="793">
        <f>Operation!U160</f>
        <v>8460.2595000000001</v>
      </c>
      <c r="W21" s="793">
        <f>Operation!V160</f>
        <v>8460.2595000000001</v>
      </c>
      <c r="X21" s="793">
        <f>Operation!W160</f>
        <v>8460.2595000000001</v>
      </c>
      <c r="Y21" s="793">
        <f>Operation!X160</f>
        <v>8460.2595000000001</v>
      </c>
      <c r="Z21" s="793">
        <f>Operation!Y160</f>
        <v>8460.2595000000001</v>
      </c>
      <c r="AA21" s="793">
        <f>Operation!Z160</f>
        <v>8629.4646900000007</v>
      </c>
      <c r="AB21" s="793">
        <f>Operation!AA160</f>
        <v>8629.4646900000007</v>
      </c>
      <c r="AC21" s="793">
        <f>Operation!AB160</f>
        <v>8629.4646900000007</v>
      </c>
      <c r="AD21" s="793">
        <f>Operation!AC160</f>
        <v>8629.4646900000007</v>
      </c>
      <c r="AE21" s="793">
        <f>Operation!AD160</f>
        <v>8629.4646900000007</v>
      </c>
      <c r="AF21" s="793">
        <f>Operation!AE160</f>
        <v>8629.4646900000007</v>
      </c>
      <c r="AG21" s="793">
        <f>Operation!AF160</f>
        <v>8629.4646900000007</v>
      </c>
      <c r="AH21" s="793">
        <f>Operation!AG160</f>
        <v>8629.4646900000007</v>
      </c>
      <c r="AI21" s="793">
        <f>Operation!AH160</f>
        <v>8629.4646900000007</v>
      </c>
      <c r="AJ21" s="793">
        <f>Operation!AI160</f>
        <v>8629.4646900000007</v>
      </c>
      <c r="AK21" s="793">
        <f>Operation!AJ160</f>
        <v>8629.4646900000007</v>
      </c>
      <c r="AL21" s="793">
        <f>Operation!AK160</f>
        <v>8629.4646900000007</v>
      </c>
      <c r="AM21" s="793">
        <f>Operation!AL160</f>
        <v>8802.0539838000004</v>
      </c>
      <c r="AN21" s="793">
        <f>Operation!AM160</f>
        <v>8802.0539838000004</v>
      </c>
      <c r="AO21" s="793">
        <f>Operation!AN160</f>
        <v>8802.0539838000004</v>
      </c>
      <c r="AP21" s="793">
        <f>Operation!AO160</f>
        <v>8802.0539838000004</v>
      </c>
      <c r="AQ21" s="793">
        <f>Operation!AP160</f>
        <v>8802.0539838000004</v>
      </c>
      <c r="AR21" s="793">
        <f>Operation!AQ160</f>
        <v>8802.0539838000004</v>
      </c>
      <c r="AS21" s="793">
        <f>Operation!AR160</f>
        <v>8802.0539838000004</v>
      </c>
      <c r="AT21" s="793">
        <f>Operation!AS160</f>
        <v>8802.0539838000004</v>
      </c>
      <c r="AU21" s="793">
        <f>Operation!AT160</f>
        <v>8802.0539838000004</v>
      </c>
      <c r="AV21" s="793">
        <f>Operation!AU160</f>
        <v>8802.0539838000004</v>
      </c>
      <c r="AW21" s="793">
        <f>Operation!AV160</f>
        <v>8802.0539838000004</v>
      </c>
      <c r="AX21" s="793">
        <f>Operation!AW160</f>
        <v>8802.0539838000004</v>
      </c>
      <c r="AY21" s="793">
        <f>Operation!AX160</f>
        <v>8978.0950634759993</v>
      </c>
      <c r="AZ21" s="793">
        <f>Operation!AY160</f>
        <v>8978.0950634759993</v>
      </c>
      <c r="BA21" s="793">
        <f>Operation!AZ160</f>
        <v>8978.0950634759993</v>
      </c>
      <c r="BB21" s="793">
        <f>Operation!BA160</f>
        <v>8978.0950634759993</v>
      </c>
      <c r="BC21" s="793">
        <f>Operation!BB160</f>
        <v>8978.0950634759993</v>
      </c>
      <c r="BD21" s="793">
        <f>Operation!BC160</f>
        <v>8978.0950634759993</v>
      </c>
      <c r="BE21" s="793">
        <f>Operation!BD160</f>
        <v>8978.0950634759993</v>
      </c>
      <c r="BF21" s="793">
        <f>Operation!BE160</f>
        <v>8978.0950634759993</v>
      </c>
      <c r="BG21" s="793">
        <f>Operation!BF160</f>
        <v>8978.0950634759993</v>
      </c>
      <c r="BH21" s="793">
        <f>Operation!BG160</f>
        <v>8978.0950634759993</v>
      </c>
      <c r="BI21" s="793">
        <f>Operation!BH160</f>
        <v>8978.0950634759993</v>
      </c>
      <c r="BJ21" s="793">
        <f>Operation!BI160</f>
        <v>8978.0950634759993</v>
      </c>
      <c r="BK21" s="793">
        <f>Operation!BJ160</f>
        <v>9157.6569647455199</v>
      </c>
      <c r="BL21" s="793">
        <f>Operation!BK160</f>
        <v>9157.6569647455199</v>
      </c>
      <c r="BM21" s="793">
        <f>Operation!BL160</f>
        <v>9157.6569647455199</v>
      </c>
      <c r="BN21" s="793">
        <f>Operation!BM160</f>
        <v>9157.6569647455199</v>
      </c>
      <c r="BO21" s="793">
        <f>Operation!BN160</f>
        <v>9157.6569647455199</v>
      </c>
      <c r="BP21" s="793">
        <f>Operation!BO160</f>
        <v>9157.6569647455199</v>
      </c>
      <c r="BQ21" s="793">
        <f>Operation!BP160</f>
        <v>9157.6569647455199</v>
      </c>
      <c r="BR21" s="793">
        <f>Operation!BQ160</f>
        <v>9157.6569647455199</v>
      </c>
      <c r="BS21" s="793">
        <f>Operation!BR160</f>
        <v>9157.6569647455199</v>
      </c>
      <c r="BT21" s="793">
        <f>Operation!BS160</f>
        <v>9157.6569647455199</v>
      </c>
      <c r="BU21" s="793">
        <f>Operation!BT160</f>
        <v>9157.6569647455199</v>
      </c>
      <c r="BV21" s="793">
        <f>Operation!BU160</f>
        <v>9157.6569647455199</v>
      </c>
      <c r="BW21" s="793">
        <f>Operation!BV160</f>
        <v>9340.8101040404308</v>
      </c>
      <c r="BX21" s="793">
        <f>Operation!BW160</f>
        <v>9340.8101040404308</v>
      </c>
      <c r="BY21" s="793">
        <f>Operation!BX160</f>
        <v>9340.8101040404308</v>
      </c>
      <c r="BZ21" s="793">
        <f>Operation!BY160</f>
        <v>9340.8101040404308</v>
      </c>
      <c r="CA21" s="793">
        <f>Operation!BZ160</f>
        <v>9340.8101040404308</v>
      </c>
      <c r="CB21" s="793">
        <f>Operation!CA160</f>
        <v>9340.8101040404308</v>
      </c>
      <c r="CC21" s="793">
        <f>Operation!CB160</f>
        <v>9340.8101040404308</v>
      </c>
      <c r="CD21" s="793">
        <f>Operation!CC160</f>
        <v>9340.8101040404308</v>
      </c>
      <c r="CE21" s="793">
        <f>Operation!CD160</f>
        <v>9340.8101040404308</v>
      </c>
      <c r="CF21" s="793">
        <f>Operation!CE160</f>
        <v>9340.8101040404308</v>
      </c>
      <c r="CG21" s="793">
        <f>Operation!CF160</f>
        <v>9340.8101040404308</v>
      </c>
      <c r="CH21" s="793">
        <f>Operation!CG160</f>
        <v>9340.8101040404308</v>
      </c>
      <c r="CI21" s="793">
        <f>Operation!CH160</f>
        <v>9527.6263061212394</v>
      </c>
      <c r="CJ21" s="793">
        <f>Operation!CI160</f>
        <v>9527.6263061212394</v>
      </c>
      <c r="CK21" s="793">
        <f>Operation!CJ160</f>
        <v>9527.6263061212394</v>
      </c>
      <c r="CL21" s="793">
        <f>Operation!CK160</f>
        <v>9527.6263061212394</v>
      </c>
      <c r="CM21" s="793">
        <f>Operation!CL160</f>
        <v>9527.6263061212394</v>
      </c>
      <c r="CN21" s="793">
        <f>Operation!CM160</f>
        <v>9527.6263061212394</v>
      </c>
      <c r="CO21" s="793">
        <f>Operation!CN160</f>
        <v>9527.6263061212394</v>
      </c>
      <c r="CP21" s="793">
        <f>Operation!CO160</f>
        <v>9527.6263061212394</v>
      </c>
      <c r="CQ21" s="793">
        <f>Operation!CP160</f>
        <v>9527.6263061212394</v>
      </c>
      <c r="CR21" s="793">
        <f>Operation!CQ160</f>
        <v>9527.6263061212394</v>
      </c>
      <c r="CS21" s="793">
        <f>Operation!CR160</f>
        <v>9527.6263061212394</v>
      </c>
      <c r="CT21" s="793">
        <f>Operation!CS160</f>
        <v>9527.6263061212394</v>
      </c>
      <c r="CU21" s="793">
        <f>Operation!CT160</f>
        <v>9718.1788322436623</v>
      </c>
      <c r="CV21" s="793">
        <f>Operation!CU160</f>
        <v>9718.1788322436623</v>
      </c>
      <c r="CW21" s="793">
        <f>Operation!CV160</f>
        <v>9718.1788322436623</v>
      </c>
      <c r="CX21" s="793">
        <f>Operation!CW160</f>
        <v>9718.1788322436623</v>
      </c>
      <c r="CY21" s="793">
        <f>Operation!CX160</f>
        <v>9718.1788322436623</v>
      </c>
      <c r="CZ21" s="793">
        <f>Operation!CY160</f>
        <v>9718.1788322436623</v>
      </c>
      <c r="DA21" s="793">
        <f>Operation!CZ160</f>
        <v>9718.1788322436623</v>
      </c>
      <c r="DB21" s="793">
        <f>Operation!DA160</f>
        <v>9718.1788322436623</v>
      </c>
      <c r="DC21" s="793">
        <f>Operation!DB160</f>
        <v>9718.1788322436623</v>
      </c>
      <c r="DD21" s="793">
        <f>Operation!DC160</f>
        <v>9718.1788322436623</v>
      </c>
      <c r="DE21" s="793">
        <f>Operation!DD160</f>
        <v>9718.1788322436623</v>
      </c>
      <c r="DF21" s="793">
        <f>Operation!DE160</f>
        <v>9718.1788322436623</v>
      </c>
      <c r="DG21" s="793">
        <f>Operation!DF160</f>
        <v>9912.5424088885356</v>
      </c>
      <c r="DH21" s="793">
        <f>Operation!DG160</f>
        <v>9912.5424088885356</v>
      </c>
      <c r="DI21" s="793">
        <f>Operation!DH160</f>
        <v>9912.5424088885356</v>
      </c>
      <c r="DJ21" s="793">
        <f>Operation!DI160</f>
        <v>9912.5424088885356</v>
      </c>
      <c r="DK21" s="793">
        <f>Operation!DJ160</f>
        <v>9912.5424088885356</v>
      </c>
      <c r="DL21" s="793">
        <f>Operation!DK160</f>
        <v>9912.5424088885356</v>
      </c>
      <c r="DM21" s="793">
        <f>Operation!DL160</f>
        <v>9912.5424088885356</v>
      </c>
      <c r="DN21" s="793">
        <f>Operation!DM160</f>
        <v>9912.5424088885356</v>
      </c>
      <c r="DO21" s="793">
        <f>Operation!DN160</f>
        <v>9912.5424088885356</v>
      </c>
      <c r="DP21" s="793">
        <f>Operation!DO160</f>
        <v>9912.5424088885356</v>
      </c>
      <c r="DQ21" s="793">
        <f>Operation!DP160</f>
        <v>9912.5424088885356</v>
      </c>
      <c r="DR21" s="793">
        <f>Operation!DQ160</f>
        <v>9912.5424088885356</v>
      </c>
      <c r="DS21" s="793">
        <f>Operation!DR160</f>
        <v>10110.793257066307</v>
      </c>
      <c r="DT21" s="793">
        <f>Operation!DS160</f>
        <v>10110.793257066307</v>
      </c>
      <c r="DU21" s="793">
        <f>Operation!DT160</f>
        <v>10110.793257066307</v>
      </c>
      <c r="DV21" s="793">
        <f>Operation!DU160</f>
        <v>10110.793257066307</v>
      </c>
      <c r="DW21" s="793">
        <f>Operation!DV160</f>
        <v>10110.793257066307</v>
      </c>
      <c r="DX21" s="793">
        <f>Operation!DW160</f>
        <v>10110.793257066307</v>
      </c>
      <c r="DY21" s="793">
        <f>Operation!DX160</f>
        <v>10110.793257066307</v>
      </c>
      <c r="DZ21" s="793">
        <f>Operation!DY160</f>
        <v>10110.793257066307</v>
      </c>
      <c r="EA21" s="793">
        <f>Operation!DZ160</f>
        <v>10110.793257066307</v>
      </c>
      <c r="EB21" s="793">
        <f>Operation!EA160</f>
        <v>10110.793257066307</v>
      </c>
      <c r="EC21" s="793">
        <f>Operation!EB160</f>
        <v>10110.793257066307</v>
      </c>
      <c r="ED21" s="793">
        <f>Operation!EC160</f>
        <v>10110.793257066307</v>
      </c>
      <c r="EE21" s="793">
        <f>Operation!ED160</f>
        <v>10313.009122207633</v>
      </c>
      <c r="EF21" s="793">
        <f>Operation!EE160</f>
        <v>10313.009122207633</v>
      </c>
      <c r="EG21" s="793">
        <f>Operation!EF160</f>
        <v>10313.009122207633</v>
      </c>
      <c r="EH21" s="793">
        <f>Operation!EG160</f>
        <v>10313.009122207633</v>
      </c>
      <c r="EI21" s="793">
        <f>Operation!EH160</f>
        <v>10313.009122207633</v>
      </c>
      <c r="EJ21" s="793">
        <f>Operation!EI160</f>
        <v>10313.009122207633</v>
      </c>
      <c r="EK21" s="793">
        <f>Operation!EJ160</f>
        <v>10313.009122207633</v>
      </c>
      <c r="EL21" s="793">
        <f>Operation!EK160</f>
        <v>10313.009122207633</v>
      </c>
      <c r="EM21" s="793">
        <f>Operation!EL160</f>
        <v>10313.009122207633</v>
      </c>
      <c r="EN21" s="793">
        <f>Operation!EM160</f>
        <v>10313.009122207633</v>
      </c>
      <c r="EO21" s="793">
        <f>Operation!EN160</f>
        <v>10313.009122207633</v>
      </c>
      <c r="EP21" s="793">
        <f>Operation!EO160</f>
        <v>10313.009122207633</v>
      </c>
    </row>
    <row r="22" spans="1:146" x14ac:dyDescent="0.2">
      <c r="A22" s="11">
        <f>ROW()</f>
        <v>22</v>
      </c>
      <c r="C22" s="38" t="s">
        <v>37</v>
      </c>
      <c r="L22" s="390" t="s">
        <v>584</v>
      </c>
      <c r="M22" s="793">
        <f t="shared" si="22"/>
        <v>2674685.607350667</v>
      </c>
      <c r="N22" s="793">
        <f>제세공과금!L13</f>
        <v>0</v>
      </c>
      <c r="O22" s="793">
        <f>제세공과금!M13</f>
        <v>57659.947166003192</v>
      </c>
      <c r="P22" s="793">
        <f>제세공과금!N13</f>
        <v>57659.947166003192</v>
      </c>
      <c r="Q22" s="793">
        <f>제세공과금!O13</f>
        <v>57659.947166003192</v>
      </c>
      <c r="R22" s="793">
        <f>제세공과금!P13</f>
        <v>57659.947166003192</v>
      </c>
      <c r="S22" s="793">
        <f>제세공과금!Q13</f>
        <v>57659.947166003192</v>
      </c>
      <c r="T22" s="793">
        <f>제세공과금!R13</f>
        <v>57659.947166003192</v>
      </c>
      <c r="U22" s="793">
        <f>제세공과금!S13</f>
        <v>57659.947166003192</v>
      </c>
      <c r="V22" s="793">
        <f>제세공과금!T13</f>
        <v>57659.947166003192</v>
      </c>
      <c r="W22" s="793">
        <f>제세공과금!U13</f>
        <v>57659.947166003192</v>
      </c>
      <c r="X22" s="793">
        <f>제세공과금!V13</f>
        <v>57659.947166003192</v>
      </c>
      <c r="Y22" s="793">
        <f>제세공과금!W13</f>
        <v>57659.947166003192</v>
      </c>
      <c r="Z22" s="793">
        <f>제세공과금!X13</f>
        <v>57659.947166003192</v>
      </c>
      <c r="AA22" s="793">
        <f>제세공과금!Y13</f>
        <v>62250.534797306413</v>
      </c>
      <c r="AB22" s="793">
        <f>제세공과금!Z13</f>
        <v>62250.534797306413</v>
      </c>
      <c r="AC22" s="793">
        <f>제세공과금!AA13</f>
        <v>62250.534797306413</v>
      </c>
      <c r="AD22" s="793">
        <f>제세공과금!AB13</f>
        <v>62250.534797306413</v>
      </c>
      <c r="AE22" s="793">
        <f>제세공과금!AC13</f>
        <v>62250.534797306413</v>
      </c>
      <c r="AF22" s="793">
        <f>제세공과금!AD13</f>
        <v>62250.534797306413</v>
      </c>
      <c r="AG22" s="793">
        <f>제세공과금!AE13</f>
        <v>62250.534797306413</v>
      </c>
      <c r="AH22" s="793">
        <f>제세공과금!AF13</f>
        <v>62250.534797306413</v>
      </c>
      <c r="AI22" s="793">
        <f>제세공과금!AG13</f>
        <v>62250.534797306413</v>
      </c>
      <c r="AJ22" s="793">
        <f>제세공과금!AH13</f>
        <v>62250.534797306413</v>
      </c>
      <c r="AK22" s="793">
        <f>제세공과금!AI13</f>
        <v>62250.534797306413</v>
      </c>
      <c r="AL22" s="793">
        <f>제세공과금!AJ13</f>
        <v>62250.534797306413</v>
      </c>
      <c r="AM22" s="793">
        <f>제세공과금!AK13</f>
        <v>66975.50015984429</v>
      </c>
      <c r="AN22" s="793">
        <f>제세공과금!AL13</f>
        <v>66975.50015984429</v>
      </c>
      <c r="AO22" s="793">
        <f>제세공과금!AM13</f>
        <v>66975.50015984429</v>
      </c>
      <c r="AP22" s="793">
        <f>제세공과금!AN13</f>
        <v>66975.50015984429</v>
      </c>
      <c r="AQ22" s="793">
        <f>제세공과금!AO13</f>
        <v>66975.50015984429</v>
      </c>
      <c r="AR22" s="793">
        <f>제세공과금!AP13</f>
        <v>66975.50015984429</v>
      </c>
      <c r="AS22" s="793">
        <f>제세공과금!AQ13</f>
        <v>66975.50015984429</v>
      </c>
      <c r="AT22" s="793">
        <f>제세공과금!AR13</f>
        <v>66975.50015984429</v>
      </c>
      <c r="AU22" s="793">
        <f>제세공과금!AS13</f>
        <v>66975.50015984429</v>
      </c>
      <c r="AV22" s="793">
        <f>제세공과금!AT13</f>
        <v>66975.50015984429</v>
      </c>
      <c r="AW22" s="793">
        <f>제세공과금!AU13</f>
        <v>66975.50015984429</v>
      </c>
      <c r="AX22" s="793">
        <f>제세공과금!AV13</f>
        <v>66975.50015984429</v>
      </c>
      <c r="AY22" s="793">
        <f>제세공과금!AW13</f>
        <v>72008.970312136618</v>
      </c>
      <c r="AZ22" s="793">
        <f>제세공과금!AX13</f>
        <v>72008.970312136618</v>
      </c>
      <c r="BA22" s="793">
        <f>제세공과금!AY13</f>
        <v>72008.970312136618</v>
      </c>
      <c r="BB22" s="793">
        <f>제세공과금!AZ13</f>
        <v>72008.970312136618</v>
      </c>
      <c r="BC22" s="793">
        <f>제세공과금!BA13</f>
        <v>72008.970312136618</v>
      </c>
      <c r="BD22" s="793">
        <f>제세공과금!BB13</f>
        <v>72008.970312136618</v>
      </c>
      <c r="BE22" s="793">
        <f>제세공과금!BC13</f>
        <v>72008.970312136618</v>
      </c>
      <c r="BF22" s="793">
        <f>제세공과금!BD13</f>
        <v>72008.970312136618</v>
      </c>
      <c r="BG22" s="793">
        <f>제세공과금!BE13</f>
        <v>72008.970312136618</v>
      </c>
      <c r="BH22" s="793">
        <f>제세공과금!BF13</f>
        <v>72008.970312136618</v>
      </c>
      <c r="BI22" s="793">
        <f>제세공과금!BG13</f>
        <v>72008.970312136618</v>
      </c>
      <c r="BJ22" s="793">
        <f>제세공과금!BH13</f>
        <v>72008.970312136618</v>
      </c>
      <c r="BK22" s="793">
        <f>제세공과금!BI13</f>
        <v>75487.733834804938</v>
      </c>
      <c r="BL22" s="793">
        <f>제세공과금!BJ13</f>
        <v>75487.733834804938</v>
      </c>
      <c r="BM22" s="793">
        <f>제세공과금!BK13</f>
        <v>75487.733834804938</v>
      </c>
      <c r="BN22" s="793">
        <f>제세공과금!BL13</f>
        <v>75487.733834804938</v>
      </c>
      <c r="BO22" s="793">
        <f>제세공과금!BM13</f>
        <v>75487.733834804938</v>
      </c>
      <c r="BP22" s="793">
        <f>제세공과금!BN13</f>
        <v>75487.733834804938</v>
      </c>
      <c r="BQ22" s="793">
        <f>제세공과금!BO13</f>
        <v>75487.733834804938</v>
      </c>
      <c r="BR22" s="793">
        <f>제세공과금!BP13</f>
        <v>75487.733834804938</v>
      </c>
      <c r="BS22" s="793">
        <f>제세공과금!BQ13</f>
        <v>75487.733834804938</v>
      </c>
      <c r="BT22" s="793">
        <f>제세공과금!BR13</f>
        <v>75487.733834804938</v>
      </c>
      <c r="BU22" s="793">
        <f>제세공과금!BS13</f>
        <v>75487.733834804938</v>
      </c>
      <c r="BV22" s="793">
        <f>제세공과금!BT13</f>
        <v>75487.733834804938</v>
      </c>
      <c r="BW22" s="793">
        <f>제세공과금!BU13</f>
        <v>79120.892547713636</v>
      </c>
      <c r="BX22" s="793">
        <f>제세공과금!BV13</f>
        <v>79120.892547713636</v>
      </c>
      <c r="BY22" s="793">
        <f>제세공과금!BW13</f>
        <v>79120.892547713636</v>
      </c>
      <c r="BZ22" s="793">
        <f>제세공과금!BX13</f>
        <v>79120.892547713636</v>
      </c>
      <c r="CA22" s="793">
        <f>제세공과금!BY13</f>
        <v>79120.892547713636</v>
      </c>
      <c r="CB22" s="793">
        <f>제세공과금!BZ13</f>
        <v>79120.892547713636</v>
      </c>
      <c r="CC22" s="793">
        <f>제세공과금!CA13</f>
        <v>79120.892547713636</v>
      </c>
      <c r="CD22" s="793">
        <f>제세공과금!CB13</f>
        <v>79120.892547713636</v>
      </c>
      <c r="CE22" s="793">
        <f>제세공과금!CC13</f>
        <v>79120.892547713636</v>
      </c>
      <c r="CF22" s="793">
        <f>제세공과금!CD13</f>
        <v>79120.892547713636</v>
      </c>
      <c r="CG22" s="793">
        <f>제세공과금!CE13</f>
        <v>79120.892547713636</v>
      </c>
      <c r="CH22" s="793">
        <f>제세공과금!CF13</f>
        <v>79120.892547713636</v>
      </c>
      <c r="CI22" s="793">
        <f>제세공과금!CG13</f>
        <v>82915.783554915397</v>
      </c>
      <c r="CJ22" s="793">
        <f>제세공과금!CH13</f>
        <v>82915.783554915397</v>
      </c>
      <c r="CK22" s="793">
        <f>제세공과금!CI13</f>
        <v>82915.783554915397</v>
      </c>
      <c r="CL22" s="793">
        <f>제세공과금!CJ13</f>
        <v>82915.783554915397</v>
      </c>
      <c r="CM22" s="793">
        <f>제세공과금!CK13</f>
        <v>82915.783554915397</v>
      </c>
      <c r="CN22" s="793">
        <f>제세공과금!CL13</f>
        <v>82915.783554915397</v>
      </c>
      <c r="CO22" s="793">
        <f>제세공과금!CM13</f>
        <v>82915.783554915397</v>
      </c>
      <c r="CP22" s="793">
        <f>제세공과금!CN13</f>
        <v>82915.783554915397</v>
      </c>
      <c r="CQ22" s="793">
        <f>제세공과금!CO13</f>
        <v>82915.783554915397</v>
      </c>
      <c r="CR22" s="793">
        <f>제세공과금!CP13</f>
        <v>82915.783554915397</v>
      </c>
      <c r="CS22" s="793">
        <f>제세공과금!CQ13</f>
        <v>82915.783554915397</v>
      </c>
      <c r="CT22" s="793">
        <f>제세공과금!CR13</f>
        <v>82915.783554915397</v>
      </c>
      <c r="CU22" s="793">
        <f>제세공과금!CS13</f>
        <v>86880.092655481043</v>
      </c>
      <c r="CV22" s="793">
        <f>제세공과금!CT13</f>
        <v>86880.092655481043</v>
      </c>
      <c r="CW22" s="793">
        <f>제세공과금!CU13</f>
        <v>86880.092655481043</v>
      </c>
      <c r="CX22" s="793">
        <f>제세공과금!CV13</f>
        <v>86880.092655481043</v>
      </c>
      <c r="CY22" s="793">
        <f>제세공과금!CW13</f>
        <v>86880.092655481043</v>
      </c>
      <c r="CZ22" s="793">
        <f>제세공과금!CX13</f>
        <v>86880.092655481043</v>
      </c>
      <c r="DA22" s="793">
        <f>제세공과금!CY13</f>
        <v>86880.092655481043</v>
      </c>
      <c r="DB22" s="793">
        <f>제세공과금!CZ13</f>
        <v>86880.092655481043</v>
      </c>
      <c r="DC22" s="793">
        <f>제세공과금!DA13</f>
        <v>86880.092655481043</v>
      </c>
      <c r="DD22" s="793">
        <f>제세공과금!DB13</f>
        <v>86880.092655481043</v>
      </c>
      <c r="DE22" s="793">
        <f>제세공과금!DC13</f>
        <v>86880.092655481043</v>
      </c>
      <c r="DF22" s="793">
        <f>제세공과금!DD13</f>
        <v>86880.092655481043</v>
      </c>
      <c r="DG22" s="793">
        <f>제세공과금!DE13</f>
        <v>91021.870850642124</v>
      </c>
      <c r="DH22" s="793">
        <f>제세공과금!DF13</f>
        <v>91021.870850642124</v>
      </c>
      <c r="DI22" s="793">
        <f>제세공과금!DG13</f>
        <v>91021.870850642124</v>
      </c>
      <c r="DJ22" s="793">
        <f>제세공과금!DH13</f>
        <v>91021.870850642124</v>
      </c>
      <c r="DK22" s="793">
        <f>제세공과금!DI13</f>
        <v>91021.870850642124</v>
      </c>
      <c r="DL22" s="793">
        <f>제세공과금!DJ13</f>
        <v>91021.870850642124</v>
      </c>
      <c r="DM22" s="793">
        <f>제세공과금!DK13</f>
        <v>91021.870850642124</v>
      </c>
      <c r="DN22" s="793">
        <f>제세공과금!DL13</f>
        <v>91021.870850642124</v>
      </c>
      <c r="DO22" s="793">
        <f>제세공과금!DM13</f>
        <v>91021.870850642124</v>
      </c>
      <c r="DP22" s="793">
        <f>제세공과금!DN13</f>
        <v>91021.870850642124</v>
      </c>
      <c r="DQ22" s="793">
        <f>제세공과금!DO13</f>
        <v>91021.870850642124</v>
      </c>
      <c r="DR22" s="793">
        <f>제세공과금!DP13</f>
        <v>91021.870850642124</v>
      </c>
      <c r="DS22" s="793">
        <f>제세공과금!DQ13</f>
        <v>95349.551629809852</v>
      </c>
      <c r="DT22" s="793">
        <f>제세공과금!DR13</f>
        <v>95349.551629809852</v>
      </c>
      <c r="DU22" s="793">
        <f>제세공과금!DS13</f>
        <v>95349.551629809852</v>
      </c>
      <c r="DV22" s="793">
        <f>제세공과금!DT13</f>
        <v>95349.551629809852</v>
      </c>
      <c r="DW22" s="793">
        <f>제세공과금!DU13</f>
        <v>95349.551629809852</v>
      </c>
      <c r="DX22" s="793">
        <f>제세공과금!DV13</f>
        <v>95349.551629809852</v>
      </c>
      <c r="DY22" s="793">
        <f>제세공과금!DW13</f>
        <v>95349.551629809852</v>
      </c>
      <c r="DZ22" s="793">
        <f>제세공과금!DX13</f>
        <v>95349.551629809852</v>
      </c>
      <c r="EA22" s="793">
        <f>제세공과금!DY13</f>
        <v>95349.551629809852</v>
      </c>
      <c r="EB22" s="793">
        <f>제세공과금!DZ13</f>
        <v>95349.551629809852</v>
      </c>
      <c r="EC22" s="793">
        <f>제세공과금!EA13</f>
        <v>95349.551629809852</v>
      </c>
      <c r="ED22" s="793">
        <f>제세공과금!EB13</f>
        <v>95349.551629809852</v>
      </c>
      <c r="EE22" s="793">
        <f>제세공과금!EC13</f>
        <v>99871.96907214509</v>
      </c>
      <c r="EF22" s="793">
        <f>제세공과금!ED13</f>
        <v>99871.96907214509</v>
      </c>
      <c r="EG22" s="793">
        <f>제세공과금!EE13</f>
        <v>99871.96907214509</v>
      </c>
      <c r="EH22" s="793">
        <f>제세공과금!EF13</f>
        <v>99871.96907214509</v>
      </c>
      <c r="EI22" s="793">
        <f>제세공과금!EG13</f>
        <v>99871.96907214509</v>
      </c>
      <c r="EJ22" s="793">
        <f>제세공과금!EH13</f>
        <v>99871.96907214509</v>
      </c>
      <c r="EK22" s="793">
        <f>제세공과금!EI13</f>
        <v>99871.96907214509</v>
      </c>
      <c r="EL22" s="793">
        <f>제세공과금!EJ13</f>
        <v>99871.96907214509</v>
      </c>
      <c r="EM22" s="793">
        <f>제세공과금!EK13</f>
        <v>99871.96907214509</v>
      </c>
      <c r="EN22" s="793">
        <f>제세공과금!EL13</f>
        <v>99871.96907214509</v>
      </c>
      <c r="EO22" s="793">
        <f>제세공과금!EM13</f>
        <v>99871.96907214509</v>
      </c>
      <c r="EP22" s="793">
        <f>제세공과금!EN13</f>
        <v>99871.96907214509</v>
      </c>
    </row>
    <row r="23" spans="1:146" x14ac:dyDescent="0.2">
      <c r="A23" s="11">
        <f>ROW()</f>
        <v>23</v>
      </c>
      <c r="C23" s="38" t="s">
        <v>164</v>
      </c>
      <c r="M23" s="793">
        <f t="shared" si="22"/>
        <v>18775.213070076647</v>
      </c>
      <c r="N23" s="793">
        <f>Operation!M45</f>
        <v>0</v>
      </c>
      <c r="O23" s="793">
        <f>Operation!N45</f>
        <v>430.85777474149808</v>
      </c>
      <c r="P23" s="793">
        <f>Operation!O45</f>
        <v>430.85777474149808</v>
      </c>
      <c r="Q23" s="793">
        <f>Operation!P45</f>
        <v>430.85777474149808</v>
      </c>
      <c r="R23" s="793">
        <f>Operation!Q45</f>
        <v>430.85777474149808</v>
      </c>
      <c r="S23" s="793">
        <f>Operation!R45</f>
        <v>430.85777474149808</v>
      </c>
      <c r="T23" s="793">
        <f>Operation!S45</f>
        <v>430.85777474149808</v>
      </c>
      <c r="U23" s="793">
        <f>Operation!T45</f>
        <v>430.85777474149808</v>
      </c>
      <c r="V23" s="793">
        <f>Operation!U45</f>
        <v>430.85777474149808</v>
      </c>
      <c r="W23" s="793">
        <f>Operation!V45</f>
        <v>430.85777474149808</v>
      </c>
      <c r="X23" s="793">
        <f>Operation!W45</f>
        <v>430.85777474149808</v>
      </c>
      <c r="Y23" s="793">
        <f>Operation!X45</f>
        <v>430.85777474149808</v>
      </c>
      <c r="Z23" s="793">
        <f>Operation!Y45</f>
        <v>430.85777474149808</v>
      </c>
      <c r="AA23" s="793">
        <f>Operation!Z45</f>
        <v>430.85777474149808</v>
      </c>
      <c r="AB23" s="793">
        <f>Operation!AA45</f>
        <v>430.85777474149808</v>
      </c>
      <c r="AC23" s="793">
        <f>Operation!AB45</f>
        <v>430.85777474149808</v>
      </c>
      <c r="AD23" s="793">
        <f>Operation!AC45</f>
        <v>430.85777474149808</v>
      </c>
      <c r="AE23" s="793">
        <f>Operation!AD45</f>
        <v>430.85777474149808</v>
      </c>
      <c r="AF23" s="793">
        <f>Operation!AE45</f>
        <v>430.85777474149808</v>
      </c>
      <c r="AG23" s="793">
        <f>Operation!AF45</f>
        <v>430.85777474149808</v>
      </c>
      <c r="AH23" s="793">
        <f>Operation!AG45</f>
        <v>430.85777474149808</v>
      </c>
      <c r="AI23" s="793">
        <f>Operation!AH45</f>
        <v>430.85777474149808</v>
      </c>
      <c r="AJ23" s="793">
        <f>Operation!AI45</f>
        <v>430.85777474149808</v>
      </c>
      <c r="AK23" s="793">
        <f>Operation!AJ45</f>
        <v>430.85777474149808</v>
      </c>
      <c r="AL23" s="793">
        <f>Operation!AK45</f>
        <v>430.85777474149808</v>
      </c>
      <c r="AM23" s="793">
        <f>Operation!AL45</f>
        <v>430.85777474149808</v>
      </c>
      <c r="AN23" s="793">
        <f>Operation!AM45</f>
        <v>470.80992361995305</v>
      </c>
      <c r="AO23" s="793">
        <f>Operation!AN45</f>
        <v>470.80992361995305</v>
      </c>
      <c r="AP23" s="793">
        <f>Operation!AO45</f>
        <v>470.80992361995305</v>
      </c>
      <c r="AQ23" s="793">
        <f>Operation!AP45</f>
        <v>470.80992361995305</v>
      </c>
      <c r="AR23" s="793">
        <f>Operation!AQ45</f>
        <v>470.80992361995305</v>
      </c>
      <c r="AS23" s="793">
        <f>Operation!AR45</f>
        <v>470.80992361995305</v>
      </c>
      <c r="AT23" s="793">
        <f>Operation!AS45</f>
        <v>470.80992361995305</v>
      </c>
      <c r="AU23" s="793">
        <f>Operation!AT45</f>
        <v>470.80992361995305</v>
      </c>
      <c r="AV23" s="793">
        <f>Operation!AU45</f>
        <v>470.80992361995305</v>
      </c>
      <c r="AW23" s="793">
        <f>Operation!AV45</f>
        <v>470.80992361995305</v>
      </c>
      <c r="AX23" s="793">
        <f>Operation!AW45</f>
        <v>470.80992361995305</v>
      </c>
      <c r="AY23" s="793">
        <f>Operation!AX45</f>
        <v>470.80992361995305</v>
      </c>
      <c r="AZ23" s="793">
        <f>Operation!AY45</f>
        <v>470.80992361995305</v>
      </c>
      <c r="BA23" s="793">
        <f>Operation!AZ45</f>
        <v>470.80992361995305</v>
      </c>
      <c r="BB23" s="793">
        <f>Operation!BA45</f>
        <v>470.80992361995305</v>
      </c>
      <c r="BC23" s="793">
        <f>Operation!BB45</f>
        <v>470.80992361995305</v>
      </c>
      <c r="BD23" s="793">
        <f>Operation!BC45</f>
        <v>470.80992361995305</v>
      </c>
      <c r="BE23" s="793">
        <f>Operation!BD45</f>
        <v>470.80992361995305</v>
      </c>
      <c r="BF23" s="793">
        <f>Operation!BE45</f>
        <v>470.80992361995305</v>
      </c>
      <c r="BG23" s="793">
        <f>Operation!BF45</f>
        <v>470.80992361995305</v>
      </c>
      <c r="BH23" s="793">
        <f>Operation!BG45</f>
        <v>470.80992361995305</v>
      </c>
      <c r="BI23" s="793">
        <f>Operation!BH45</f>
        <v>470.80992361995305</v>
      </c>
      <c r="BJ23" s="793">
        <f>Operation!BI45</f>
        <v>470.80992361995305</v>
      </c>
      <c r="BK23" s="793">
        <f>Operation!BJ45</f>
        <v>470.80992361995305</v>
      </c>
      <c r="BL23" s="793">
        <f>Operation!BK45</f>
        <v>470.80992361995305</v>
      </c>
      <c r="BM23" s="793">
        <f>Operation!BL45</f>
        <v>470.80992361995305</v>
      </c>
      <c r="BN23" s="793">
        <f>Operation!BM45</f>
        <v>470.80992361995305</v>
      </c>
      <c r="BO23" s="793">
        <f>Operation!BN45</f>
        <v>470.80992361995305</v>
      </c>
      <c r="BP23" s="793">
        <f>Operation!BO45</f>
        <v>470.80992361995305</v>
      </c>
      <c r="BQ23" s="793">
        <f>Operation!BP45</f>
        <v>470.80992361995305</v>
      </c>
      <c r="BR23" s="793">
        <f>Operation!BQ45</f>
        <v>470.80992361995305</v>
      </c>
      <c r="BS23" s="793">
        <f>Operation!BR45</f>
        <v>470.80992361995305</v>
      </c>
      <c r="BT23" s="793">
        <f>Operation!BS45</f>
        <v>470.80992361995305</v>
      </c>
      <c r="BU23" s="793">
        <f>Operation!BT45</f>
        <v>470.80992361995305</v>
      </c>
      <c r="BV23" s="793">
        <f>Operation!BU45</f>
        <v>470.80992361995305</v>
      </c>
      <c r="BW23" s="793">
        <f>Operation!BV45</f>
        <v>470.80992361995305</v>
      </c>
      <c r="BX23" s="793">
        <f>Operation!BW45</f>
        <v>470.80992361995305</v>
      </c>
      <c r="BY23" s="793">
        <f>Operation!BX45</f>
        <v>470.80992361995305</v>
      </c>
      <c r="BZ23" s="793">
        <f>Operation!BY45</f>
        <v>470.80992361995305</v>
      </c>
      <c r="CA23" s="793">
        <f>Operation!BZ45</f>
        <v>470.80992361995305</v>
      </c>
      <c r="CB23" s="793">
        <f>Operation!CA45</f>
        <v>470.80992361995305</v>
      </c>
      <c r="CC23" s="793">
        <f>Operation!CB45</f>
        <v>470.80992361995305</v>
      </c>
      <c r="CD23" s="793">
        <f>Operation!CC45</f>
        <v>470.80992361995305</v>
      </c>
      <c r="CE23" s="793">
        <f>Operation!CD45</f>
        <v>470.80992361995305</v>
      </c>
      <c r="CF23" s="793">
        <f>Operation!CE45</f>
        <v>470.80992361995305</v>
      </c>
      <c r="CG23" s="793">
        <f>Operation!CF45</f>
        <v>470.80992361995305</v>
      </c>
      <c r="CH23" s="793">
        <f>Operation!CG45</f>
        <v>470.80992361995305</v>
      </c>
      <c r="CI23" s="793">
        <f>Operation!CH45</f>
        <v>470.80992361995305</v>
      </c>
      <c r="CJ23" s="793">
        <f>Operation!CI45</f>
        <v>470.80992361995305</v>
      </c>
      <c r="CK23" s="793">
        <f>Operation!CJ45</f>
        <v>470.80992361995305</v>
      </c>
      <c r="CL23" s="793">
        <f>Operation!CK45</f>
        <v>470.80992361995305</v>
      </c>
      <c r="CM23" s="793">
        <f>Operation!CL45</f>
        <v>470.80992361995305</v>
      </c>
      <c r="CN23" s="793">
        <f>Operation!CM45</f>
        <v>470.80992361995305</v>
      </c>
      <c r="CO23" s="793">
        <f>Operation!CN45</f>
        <v>470.80992361995305</v>
      </c>
      <c r="CP23" s="793">
        <f>Operation!CO45</f>
        <v>470.80992361995305</v>
      </c>
      <c r="CQ23" s="793">
        <f>Operation!CP45</f>
        <v>470.80992361995305</v>
      </c>
      <c r="CR23" s="793">
        <f>Operation!CQ45</f>
        <v>470.80992361995305</v>
      </c>
      <c r="CS23" s="793">
        <f>Operation!CR45</f>
        <v>470.80992361995305</v>
      </c>
      <c r="CT23" s="793">
        <f>Operation!CS45</f>
        <v>470.80992361995305</v>
      </c>
      <c r="CU23" s="793">
        <f>Operation!CT45</f>
        <v>470.80992361995305</v>
      </c>
      <c r="CV23" s="793">
        <f>Operation!CU45</f>
        <v>470.80992361995305</v>
      </c>
      <c r="CW23" s="793">
        <f>Operation!CV45</f>
        <v>470.80992361995305</v>
      </c>
      <c r="CX23" s="793">
        <f>Operation!CW45</f>
        <v>470.80992361995305</v>
      </c>
      <c r="CY23" s="793">
        <f>Operation!CX45</f>
        <v>470.80992361995305</v>
      </c>
      <c r="CZ23" s="793">
        <f>Operation!CY45</f>
        <v>470.80992361995305</v>
      </c>
      <c r="DA23" s="793">
        <f>Operation!CZ45</f>
        <v>470.80992361995305</v>
      </c>
      <c r="DB23" s="793">
        <f>Operation!DA45</f>
        <v>470.80992361995305</v>
      </c>
      <c r="DC23" s="793">
        <f>Operation!DB45</f>
        <v>470.80992361995305</v>
      </c>
      <c r="DD23" s="793">
        <f>Operation!DC45</f>
        <v>470.80992361995305</v>
      </c>
      <c r="DE23" s="793">
        <f>Operation!DD45</f>
        <v>470.80992361995305</v>
      </c>
      <c r="DF23" s="793">
        <f>Operation!DE45</f>
        <v>470.80992361995305</v>
      </c>
      <c r="DG23" s="793">
        <f>Operation!DF45</f>
        <v>470.80992361995305</v>
      </c>
      <c r="DH23" s="793">
        <f>Operation!DG45</f>
        <v>470.80992361995305</v>
      </c>
      <c r="DI23" s="793">
        <f>Operation!DH45</f>
        <v>470.80992361995305</v>
      </c>
      <c r="DJ23" s="793">
        <f>Operation!DI45</f>
        <v>470.80992361995305</v>
      </c>
      <c r="DK23" s="793">
        <f>Operation!DJ45</f>
        <v>470.80992361995305</v>
      </c>
      <c r="DL23" s="793">
        <f>Operation!DK45</f>
        <v>470.80992361995305</v>
      </c>
      <c r="DM23" s="793">
        <f>Operation!DL45</f>
        <v>470.80992361995305</v>
      </c>
      <c r="DN23" s="793">
        <f>Operation!DM45</f>
        <v>470.80992361995305</v>
      </c>
      <c r="DO23" s="793">
        <f>Operation!DN45</f>
        <v>470.80992361995305</v>
      </c>
      <c r="DP23" s="793">
        <f>Operation!DO45</f>
        <v>470.80992361995305</v>
      </c>
      <c r="DQ23" s="793">
        <f>Operation!DP45</f>
        <v>470.80992361995305</v>
      </c>
      <c r="DR23" s="793">
        <f>Operation!DQ45</f>
        <v>470.80992361995305</v>
      </c>
      <c r="DS23" s="793">
        <f>Operation!DR45</f>
        <v>470.80992361995305</v>
      </c>
      <c r="DT23" s="793">
        <f>Operation!DS45</f>
        <v>470.80992361995305</v>
      </c>
      <c r="DU23" s="793">
        <f>Operation!DT45</f>
        <v>470.80992361995305</v>
      </c>
      <c r="DV23" s="793">
        <f>Operation!DU45</f>
        <v>470.80992361995305</v>
      </c>
      <c r="DW23" s="793">
        <f>Operation!DV45</f>
        <v>470.80992361995305</v>
      </c>
      <c r="DX23" s="793">
        <f>Operation!DW45</f>
        <v>470.80992361995305</v>
      </c>
      <c r="DY23" s="793">
        <f>Operation!DX45</f>
        <v>470.80992361995305</v>
      </c>
      <c r="DZ23" s="793">
        <f>Operation!DY45</f>
        <v>470.80992361995305</v>
      </c>
      <c r="EA23" s="793">
        <f>Operation!DZ45</f>
        <v>470.80992361995305</v>
      </c>
      <c r="EB23" s="793">
        <f>Operation!EA45</f>
        <v>470.80992361995305</v>
      </c>
      <c r="EC23" s="793">
        <f>Operation!EB45</f>
        <v>470.80992361995305</v>
      </c>
      <c r="ED23" s="793">
        <f>Operation!EC45</f>
        <v>470.80992361995305</v>
      </c>
      <c r="EE23" s="793">
        <f>Operation!ED45</f>
        <v>470.80992361995305</v>
      </c>
      <c r="EF23" s="793">
        <f>Operation!EE45</f>
        <v>470.80992361995305</v>
      </c>
      <c r="EG23" s="793">
        <f>Operation!EF45</f>
        <v>470.80992361995305</v>
      </c>
      <c r="EH23" s="793">
        <f>Operation!EG45</f>
        <v>470.80992361995305</v>
      </c>
      <c r="EI23" s="793">
        <f>Operation!EH45</f>
        <v>470.80992361995305</v>
      </c>
      <c r="EJ23" s="793">
        <f>Operation!EI45</f>
        <v>470.80992361995305</v>
      </c>
      <c r="EK23" s="793">
        <f>Operation!EJ45</f>
        <v>470.80992361995305</v>
      </c>
      <c r="EL23" s="793">
        <f>Operation!EK45</f>
        <v>470.80992361995305</v>
      </c>
      <c r="EM23" s="793">
        <f>Operation!EL45</f>
        <v>470.80992361995305</v>
      </c>
      <c r="EN23" s="793">
        <f>Operation!EM45</f>
        <v>470.80992361995305</v>
      </c>
      <c r="EO23" s="793">
        <f>Operation!EN45</f>
        <v>470.80992361995305</v>
      </c>
      <c r="EP23" s="793">
        <f>Operation!EO45</f>
        <v>470.80992361995305</v>
      </c>
    </row>
    <row r="24" spans="1:146" x14ac:dyDescent="0.2">
      <c r="A24" s="11">
        <f>ROW()</f>
        <v>24</v>
      </c>
      <c r="C24" s="38" t="s">
        <v>130</v>
      </c>
      <c r="M24" s="793">
        <f t="shared" si="22"/>
        <v>405912.06</v>
      </c>
      <c r="N24" s="793">
        <f>Operation!M233</f>
        <v>0</v>
      </c>
      <c r="O24" s="793">
        <f>Operation!N233</f>
        <v>0</v>
      </c>
      <c r="P24" s="793">
        <f>Operation!O233</f>
        <v>0</v>
      </c>
      <c r="Q24" s="793">
        <f>Operation!P233</f>
        <v>0</v>
      </c>
      <c r="R24" s="793">
        <f>Operation!Q233</f>
        <v>0</v>
      </c>
      <c r="S24" s="793">
        <f>Operation!R233</f>
        <v>0</v>
      </c>
      <c r="T24" s="793">
        <f>Operation!S233</f>
        <v>0</v>
      </c>
      <c r="U24" s="793">
        <f>Operation!T233</f>
        <v>0</v>
      </c>
      <c r="V24" s="793">
        <f>Operation!U233</f>
        <v>0</v>
      </c>
      <c r="W24" s="793">
        <f>Operation!V233</f>
        <v>0</v>
      </c>
      <c r="X24" s="793">
        <f>Operation!W233</f>
        <v>0</v>
      </c>
      <c r="Y24" s="793">
        <f>Operation!X233</f>
        <v>0</v>
      </c>
      <c r="Z24" s="793">
        <f>Operation!Y233</f>
        <v>0</v>
      </c>
      <c r="AA24" s="793">
        <f>Operation!Z233</f>
        <v>0</v>
      </c>
      <c r="AB24" s="793">
        <f>Operation!AA233</f>
        <v>0</v>
      </c>
      <c r="AC24" s="793">
        <f>Operation!AB233</f>
        <v>0</v>
      </c>
      <c r="AD24" s="793">
        <f>Operation!AC233</f>
        <v>0</v>
      </c>
      <c r="AE24" s="793">
        <f>Operation!AD233</f>
        <v>0</v>
      </c>
      <c r="AF24" s="793">
        <f>Operation!AE233</f>
        <v>0</v>
      </c>
      <c r="AG24" s="793">
        <f>Operation!AF233</f>
        <v>0</v>
      </c>
      <c r="AH24" s="793">
        <f>Operation!AG233</f>
        <v>0</v>
      </c>
      <c r="AI24" s="793">
        <f>Operation!AH233</f>
        <v>0</v>
      </c>
      <c r="AJ24" s="793">
        <f>Operation!AI233</f>
        <v>0</v>
      </c>
      <c r="AK24" s="793">
        <f>Operation!AJ233</f>
        <v>0</v>
      </c>
      <c r="AL24" s="793">
        <f>Operation!AK233</f>
        <v>0</v>
      </c>
      <c r="AM24" s="793">
        <f>Operation!AL233</f>
        <v>22550.670000000002</v>
      </c>
      <c r="AN24" s="793">
        <f>Operation!AM233</f>
        <v>22550.670000000002</v>
      </c>
      <c r="AO24" s="793">
        <f>Operation!AN233</f>
        <v>22550.670000000002</v>
      </c>
      <c r="AP24" s="793">
        <f>Operation!AO233</f>
        <v>22550.670000000002</v>
      </c>
      <c r="AQ24" s="793">
        <f>Operation!AP233</f>
        <v>22550.670000000002</v>
      </c>
      <c r="AR24" s="793">
        <f>Operation!AQ233</f>
        <v>22550.670000000002</v>
      </c>
      <c r="AS24" s="793">
        <f>Operation!AR233</f>
        <v>22550.670000000002</v>
      </c>
      <c r="AT24" s="793">
        <f>Operation!AS233</f>
        <v>22550.670000000002</v>
      </c>
      <c r="AU24" s="793">
        <f>Operation!AT233</f>
        <v>22550.670000000002</v>
      </c>
      <c r="AV24" s="793">
        <f>Operation!AU233</f>
        <v>22550.670000000002</v>
      </c>
      <c r="AW24" s="793">
        <f>Operation!AV233</f>
        <v>22550.670000000002</v>
      </c>
      <c r="AX24" s="793">
        <f>Operation!AW233</f>
        <v>22550.670000000002</v>
      </c>
      <c r="AY24" s="793">
        <f>Operation!AX233</f>
        <v>22550.670000000002</v>
      </c>
      <c r="AZ24" s="793">
        <f>Operation!AY233</f>
        <v>22550.670000000002</v>
      </c>
      <c r="BA24" s="793">
        <f>Operation!AZ233</f>
        <v>22550.670000000002</v>
      </c>
      <c r="BB24" s="793">
        <f>Operation!BA233</f>
        <v>22550.670000000002</v>
      </c>
      <c r="BC24" s="793">
        <f>Operation!BB233</f>
        <v>22550.670000000002</v>
      </c>
      <c r="BD24" s="793">
        <f>Operation!BC233</f>
        <v>22550.670000000002</v>
      </c>
      <c r="BE24" s="793">
        <f>Operation!BD233</f>
        <v>0</v>
      </c>
      <c r="BF24" s="793">
        <f>Operation!BE233</f>
        <v>0</v>
      </c>
      <c r="BG24" s="793">
        <f>Operation!BF233</f>
        <v>0</v>
      </c>
      <c r="BH24" s="793">
        <f>Operation!BG233</f>
        <v>0</v>
      </c>
      <c r="BI24" s="793">
        <f>Operation!BH233</f>
        <v>0</v>
      </c>
      <c r="BJ24" s="793">
        <f>Operation!BI233</f>
        <v>0</v>
      </c>
      <c r="BK24" s="793">
        <f>Operation!BJ233</f>
        <v>0</v>
      </c>
      <c r="BL24" s="793">
        <f>Operation!BK233</f>
        <v>0</v>
      </c>
      <c r="BM24" s="793">
        <f>Operation!BL233</f>
        <v>0</v>
      </c>
      <c r="BN24" s="793">
        <f>Operation!BM233</f>
        <v>0</v>
      </c>
      <c r="BO24" s="793">
        <f>Operation!BN233</f>
        <v>0</v>
      </c>
      <c r="BP24" s="793">
        <f>Operation!BO233</f>
        <v>0</v>
      </c>
      <c r="BQ24" s="793">
        <f>Operation!BP233</f>
        <v>0</v>
      </c>
      <c r="BR24" s="793">
        <f>Operation!BQ233</f>
        <v>0</v>
      </c>
      <c r="BS24" s="793">
        <f>Operation!BR233</f>
        <v>0</v>
      </c>
      <c r="BT24" s="793">
        <f>Operation!BS233</f>
        <v>0</v>
      </c>
      <c r="BU24" s="793">
        <f>Operation!BT233</f>
        <v>0</v>
      </c>
      <c r="BV24" s="793">
        <f>Operation!BU233</f>
        <v>0</v>
      </c>
      <c r="BW24" s="793">
        <f>Operation!BV233</f>
        <v>0</v>
      </c>
      <c r="BX24" s="793">
        <f>Operation!BW233</f>
        <v>0</v>
      </c>
      <c r="BY24" s="793">
        <f>Operation!BX233</f>
        <v>0</v>
      </c>
      <c r="BZ24" s="793">
        <f>Operation!BY233</f>
        <v>0</v>
      </c>
      <c r="CA24" s="793">
        <f>Operation!BZ233</f>
        <v>0</v>
      </c>
      <c r="CB24" s="793">
        <f>Operation!CA233</f>
        <v>0</v>
      </c>
      <c r="CC24" s="793">
        <f>Operation!CB233</f>
        <v>0</v>
      </c>
      <c r="CD24" s="793">
        <f>Operation!CC233</f>
        <v>0</v>
      </c>
      <c r="CE24" s="793">
        <f>Operation!CD233</f>
        <v>0</v>
      </c>
      <c r="CF24" s="793">
        <f>Operation!CE233</f>
        <v>0</v>
      </c>
      <c r="CG24" s="793">
        <f>Operation!CF233</f>
        <v>0</v>
      </c>
      <c r="CH24" s="793">
        <f>Operation!CG233</f>
        <v>0</v>
      </c>
      <c r="CI24" s="793">
        <f>Operation!CH233</f>
        <v>0</v>
      </c>
      <c r="CJ24" s="793">
        <f>Operation!CI233</f>
        <v>0</v>
      </c>
      <c r="CK24" s="793">
        <f>Operation!CJ233</f>
        <v>0</v>
      </c>
      <c r="CL24" s="793">
        <f>Operation!CK233</f>
        <v>0</v>
      </c>
      <c r="CM24" s="793">
        <f>Operation!CL233</f>
        <v>0</v>
      </c>
      <c r="CN24" s="793">
        <f>Operation!CM233</f>
        <v>0</v>
      </c>
      <c r="CO24" s="793">
        <f>Operation!CN233</f>
        <v>0</v>
      </c>
      <c r="CP24" s="793">
        <f>Operation!CO233</f>
        <v>0</v>
      </c>
      <c r="CQ24" s="793">
        <f>Operation!CP233</f>
        <v>0</v>
      </c>
      <c r="CR24" s="793">
        <f>Operation!CQ233</f>
        <v>0</v>
      </c>
      <c r="CS24" s="793">
        <f>Operation!CR233</f>
        <v>0</v>
      </c>
      <c r="CT24" s="793">
        <f>Operation!CS233</f>
        <v>0</v>
      </c>
      <c r="CU24" s="793">
        <f>Operation!CT233</f>
        <v>0</v>
      </c>
      <c r="CV24" s="793">
        <f>Operation!CU233</f>
        <v>0</v>
      </c>
      <c r="CW24" s="793">
        <f>Operation!CV233</f>
        <v>0</v>
      </c>
      <c r="CX24" s="793">
        <f>Operation!CW233</f>
        <v>0</v>
      </c>
      <c r="CY24" s="793">
        <f>Operation!CX233</f>
        <v>0</v>
      </c>
      <c r="CZ24" s="793">
        <f>Operation!CY233</f>
        <v>0</v>
      </c>
      <c r="DA24" s="793">
        <f>Operation!CZ233</f>
        <v>0</v>
      </c>
      <c r="DB24" s="793">
        <f>Operation!DA233</f>
        <v>0</v>
      </c>
      <c r="DC24" s="793">
        <f>Operation!DB233</f>
        <v>0</v>
      </c>
      <c r="DD24" s="793">
        <f>Operation!DC233</f>
        <v>0</v>
      </c>
      <c r="DE24" s="793">
        <f>Operation!DD233</f>
        <v>0</v>
      </c>
      <c r="DF24" s="793">
        <f>Operation!DE233</f>
        <v>0</v>
      </c>
      <c r="DG24" s="793">
        <f>Operation!DF233</f>
        <v>0</v>
      </c>
      <c r="DH24" s="793">
        <f>Operation!DG233</f>
        <v>0</v>
      </c>
      <c r="DI24" s="793">
        <f>Operation!DH233</f>
        <v>0</v>
      </c>
      <c r="DJ24" s="793">
        <f>Operation!DI233</f>
        <v>0</v>
      </c>
      <c r="DK24" s="793">
        <f>Operation!DJ233</f>
        <v>0</v>
      </c>
      <c r="DL24" s="793">
        <f>Operation!DK233</f>
        <v>0</v>
      </c>
      <c r="DM24" s="793">
        <f>Operation!DL233</f>
        <v>0</v>
      </c>
      <c r="DN24" s="793">
        <f>Operation!DM233</f>
        <v>0</v>
      </c>
      <c r="DO24" s="793">
        <f>Operation!DN233</f>
        <v>0</v>
      </c>
      <c r="DP24" s="793">
        <f>Operation!DO233</f>
        <v>0</v>
      </c>
      <c r="DQ24" s="793">
        <f>Operation!DP233</f>
        <v>0</v>
      </c>
      <c r="DR24" s="793">
        <f>Operation!DQ233</f>
        <v>0</v>
      </c>
      <c r="DS24" s="793">
        <f>Operation!DR233</f>
        <v>0</v>
      </c>
      <c r="DT24" s="793">
        <f>Operation!DS233</f>
        <v>0</v>
      </c>
      <c r="DU24" s="793">
        <f>Operation!DT233</f>
        <v>0</v>
      </c>
      <c r="DV24" s="793">
        <f>Operation!DU233</f>
        <v>0</v>
      </c>
      <c r="DW24" s="793">
        <f>Operation!DV233</f>
        <v>0</v>
      </c>
      <c r="DX24" s="793">
        <f>Operation!DW233</f>
        <v>0</v>
      </c>
      <c r="DY24" s="793">
        <f>Operation!DX233</f>
        <v>0</v>
      </c>
      <c r="DZ24" s="793">
        <f>Operation!DY233</f>
        <v>0</v>
      </c>
      <c r="EA24" s="793">
        <f>Operation!DZ233</f>
        <v>0</v>
      </c>
      <c r="EB24" s="793">
        <f>Operation!EA233</f>
        <v>0</v>
      </c>
      <c r="EC24" s="793">
        <f>Operation!EB233</f>
        <v>0</v>
      </c>
      <c r="ED24" s="793">
        <f>Operation!EC233</f>
        <v>0</v>
      </c>
      <c r="EE24" s="793">
        <f>Operation!ED233</f>
        <v>0</v>
      </c>
      <c r="EF24" s="793">
        <f>Operation!EE233</f>
        <v>0</v>
      </c>
      <c r="EG24" s="793">
        <f>Operation!EF233</f>
        <v>0</v>
      </c>
      <c r="EH24" s="793">
        <f>Operation!EG233</f>
        <v>0</v>
      </c>
      <c r="EI24" s="793">
        <f>Operation!EH233</f>
        <v>0</v>
      </c>
      <c r="EJ24" s="793">
        <f>Operation!EI233</f>
        <v>0</v>
      </c>
      <c r="EK24" s="793">
        <f>Operation!EJ233</f>
        <v>0</v>
      </c>
      <c r="EL24" s="793">
        <f>Operation!EK233</f>
        <v>0</v>
      </c>
      <c r="EM24" s="793">
        <f>Operation!EL233</f>
        <v>0</v>
      </c>
      <c r="EN24" s="793">
        <f>Operation!EM233</f>
        <v>0</v>
      </c>
      <c r="EO24" s="793">
        <f>Operation!EN233</f>
        <v>0</v>
      </c>
      <c r="EP24" s="793">
        <f>Operation!EO233</f>
        <v>0</v>
      </c>
    </row>
    <row r="25" spans="1:146" x14ac:dyDescent="0.2">
      <c r="A25" s="11">
        <f>ROW()</f>
        <v>25</v>
      </c>
      <c r="C25" s="38" t="s">
        <v>435</v>
      </c>
      <c r="M25" s="793">
        <f t="shared" si="22"/>
        <v>0</v>
      </c>
      <c r="N25" s="793">
        <f>Operation!M259</f>
        <v>0</v>
      </c>
      <c r="O25" s="793">
        <f>Operation!N259</f>
        <v>0</v>
      </c>
      <c r="P25" s="793">
        <f>Operation!O259</f>
        <v>0</v>
      </c>
      <c r="Q25" s="793">
        <f>Operation!P259</f>
        <v>0</v>
      </c>
      <c r="R25" s="793">
        <f>Operation!Q259</f>
        <v>0</v>
      </c>
      <c r="S25" s="793">
        <f>Operation!R259</f>
        <v>0</v>
      </c>
      <c r="T25" s="793">
        <f>Operation!S259</f>
        <v>0</v>
      </c>
      <c r="U25" s="793">
        <f>Operation!T259</f>
        <v>0</v>
      </c>
      <c r="V25" s="793">
        <f>Operation!U259</f>
        <v>0</v>
      </c>
      <c r="W25" s="793">
        <f>Operation!V259</f>
        <v>0</v>
      </c>
      <c r="X25" s="793">
        <f>Operation!W259</f>
        <v>0</v>
      </c>
      <c r="Y25" s="793">
        <f>Operation!X259</f>
        <v>0</v>
      </c>
      <c r="Z25" s="793">
        <f>Operation!Y259</f>
        <v>0</v>
      </c>
      <c r="AA25" s="793">
        <f>Operation!Z259</f>
        <v>0</v>
      </c>
      <c r="AB25" s="793">
        <f>Operation!AA259</f>
        <v>0</v>
      </c>
      <c r="AC25" s="793">
        <f>Operation!AB259</f>
        <v>0</v>
      </c>
      <c r="AD25" s="793">
        <f>Operation!AC259</f>
        <v>0</v>
      </c>
      <c r="AE25" s="793">
        <f>Operation!AD259</f>
        <v>0</v>
      </c>
      <c r="AF25" s="793">
        <f>Operation!AE259</f>
        <v>0</v>
      </c>
      <c r="AG25" s="793">
        <f>Operation!AF259</f>
        <v>0</v>
      </c>
      <c r="AH25" s="793">
        <f>Operation!AG259</f>
        <v>0</v>
      </c>
      <c r="AI25" s="793">
        <f>Operation!AH259</f>
        <v>0</v>
      </c>
      <c r="AJ25" s="793">
        <f>Operation!AI259</f>
        <v>0</v>
      </c>
      <c r="AK25" s="793">
        <f>Operation!AJ259</f>
        <v>0</v>
      </c>
      <c r="AL25" s="793">
        <f>Operation!AK259</f>
        <v>0</v>
      </c>
      <c r="AM25" s="793">
        <f>Operation!AL259</f>
        <v>0</v>
      </c>
      <c r="AN25" s="793">
        <f>Operation!AM259</f>
        <v>0</v>
      </c>
      <c r="AO25" s="793">
        <f>Operation!AN259</f>
        <v>0</v>
      </c>
      <c r="AP25" s="793">
        <f>Operation!AO259</f>
        <v>0</v>
      </c>
      <c r="AQ25" s="793">
        <f>Operation!AP259</f>
        <v>0</v>
      </c>
      <c r="AR25" s="793">
        <f>Operation!AQ259</f>
        <v>0</v>
      </c>
      <c r="AS25" s="793">
        <f>Operation!AR259</f>
        <v>0</v>
      </c>
      <c r="AT25" s="793">
        <f>Operation!AS259</f>
        <v>0</v>
      </c>
      <c r="AU25" s="793">
        <f>Operation!AT259</f>
        <v>0</v>
      </c>
      <c r="AV25" s="793">
        <f>Operation!AU259</f>
        <v>0</v>
      </c>
      <c r="AW25" s="793">
        <f>Operation!AV259</f>
        <v>0</v>
      </c>
      <c r="AX25" s="793">
        <f>Operation!AW259</f>
        <v>0</v>
      </c>
      <c r="AY25" s="793">
        <f>Operation!AX259</f>
        <v>0</v>
      </c>
      <c r="AZ25" s="793">
        <f>Operation!AY259</f>
        <v>0</v>
      </c>
      <c r="BA25" s="793">
        <f>Operation!AZ259</f>
        <v>0</v>
      </c>
      <c r="BB25" s="793">
        <f>Operation!BA259</f>
        <v>0</v>
      </c>
      <c r="BC25" s="793">
        <f>Operation!BB259</f>
        <v>0</v>
      </c>
      <c r="BD25" s="793">
        <f>Operation!BC259</f>
        <v>0</v>
      </c>
      <c r="BE25" s="793">
        <f>Operation!BD259</f>
        <v>0</v>
      </c>
      <c r="BF25" s="793">
        <f>Operation!BE259</f>
        <v>0</v>
      </c>
      <c r="BG25" s="793">
        <f>Operation!BF259</f>
        <v>0</v>
      </c>
      <c r="BH25" s="793">
        <f>Operation!BG259</f>
        <v>0</v>
      </c>
      <c r="BI25" s="793">
        <f>Operation!BH259</f>
        <v>0</v>
      </c>
      <c r="BJ25" s="793">
        <f>Operation!BI259</f>
        <v>0</v>
      </c>
      <c r="BK25" s="793">
        <f>Operation!BJ259</f>
        <v>0</v>
      </c>
      <c r="BL25" s="793">
        <f>Operation!BK259</f>
        <v>0</v>
      </c>
      <c r="BM25" s="793">
        <f>Operation!BL259</f>
        <v>0</v>
      </c>
      <c r="BN25" s="793">
        <f>Operation!BM259</f>
        <v>0</v>
      </c>
      <c r="BO25" s="793">
        <f>Operation!BN259</f>
        <v>0</v>
      </c>
      <c r="BP25" s="793">
        <f>Operation!BO259</f>
        <v>0</v>
      </c>
      <c r="BQ25" s="793">
        <f>Operation!BP259</f>
        <v>0</v>
      </c>
      <c r="BR25" s="793">
        <f>Operation!BQ259</f>
        <v>0</v>
      </c>
      <c r="BS25" s="793">
        <f>Operation!BR259</f>
        <v>0</v>
      </c>
      <c r="BT25" s="793">
        <f>Operation!BS259</f>
        <v>0</v>
      </c>
      <c r="BU25" s="793">
        <f>Operation!BT259</f>
        <v>0</v>
      </c>
      <c r="BV25" s="793">
        <f>Operation!BU259</f>
        <v>0</v>
      </c>
      <c r="BW25" s="793">
        <f>Operation!BV259</f>
        <v>0</v>
      </c>
      <c r="BX25" s="793">
        <f>Operation!BW259</f>
        <v>0</v>
      </c>
      <c r="BY25" s="793">
        <f>Operation!BX259</f>
        <v>0</v>
      </c>
      <c r="BZ25" s="793">
        <f>Operation!BY259</f>
        <v>0</v>
      </c>
      <c r="CA25" s="793">
        <f>Operation!BZ259</f>
        <v>0</v>
      </c>
      <c r="CB25" s="793">
        <f>Operation!CA259</f>
        <v>0</v>
      </c>
      <c r="CC25" s="793">
        <f>Operation!CB259</f>
        <v>0</v>
      </c>
      <c r="CD25" s="793">
        <f>Operation!CC259</f>
        <v>0</v>
      </c>
      <c r="CE25" s="793">
        <f>Operation!CD259</f>
        <v>0</v>
      </c>
      <c r="CF25" s="793">
        <f>Operation!CE259</f>
        <v>0</v>
      </c>
      <c r="CG25" s="793">
        <f>Operation!CF259</f>
        <v>0</v>
      </c>
      <c r="CH25" s="793">
        <f>Operation!CG259</f>
        <v>0</v>
      </c>
      <c r="CI25" s="793">
        <f>Operation!CH259</f>
        <v>0</v>
      </c>
      <c r="CJ25" s="793">
        <f>Operation!CI259</f>
        <v>0</v>
      </c>
      <c r="CK25" s="793">
        <f>Operation!CJ259</f>
        <v>0</v>
      </c>
      <c r="CL25" s="793">
        <f>Operation!CK259</f>
        <v>0</v>
      </c>
      <c r="CM25" s="793">
        <f>Operation!CL259</f>
        <v>0</v>
      </c>
      <c r="CN25" s="793">
        <f>Operation!CM259</f>
        <v>0</v>
      </c>
      <c r="CO25" s="793">
        <f>Operation!CN259</f>
        <v>0</v>
      </c>
      <c r="CP25" s="793">
        <f>Operation!CO259</f>
        <v>0</v>
      </c>
      <c r="CQ25" s="793">
        <f>Operation!CP259</f>
        <v>0</v>
      </c>
      <c r="CR25" s="793">
        <f>Operation!CQ259</f>
        <v>0</v>
      </c>
      <c r="CS25" s="793">
        <f>Operation!CR259</f>
        <v>0</v>
      </c>
      <c r="CT25" s="793">
        <f>Operation!CS259</f>
        <v>0</v>
      </c>
      <c r="CU25" s="793">
        <f>Operation!CT259</f>
        <v>0</v>
      </c>
      <c r="CV25" s="793">
        <f>Operation!CU259</f>
        <v>0</v>
      </c>
      <c r="CW25" s="793">
        <f>Operation!CV259</f>
        <v>0</v>
      </c>
      <c r="CX25" s="793">
        <f>Operation!CW259</f>
        <v>0</v>
      </c>
      <c r="CY25" s="793">
        <f>Operation!CX259</f>
        <v>0</v>
      </c>
      <c r="CZ25" s="793">
        <f>Operation!CY259</f>
        <v>0</v>
      </c>
      <c r="DA25" s="793">
        <f>Operation!CZ259</f>
        <v>0</v>
      </c>
      <c r="DB25" s="793">
        <f>Operation!DA259</f>
        <v>0</v>
      </c>
      <c r="DC25" s="793">
        <f>Operation!DB259</f>
        <v>0</v>
      </c>
      <c r="DD25" s="793">
        <f>Operation!DC259</f>
        <v>0</v>
      </c>
      <c r="DE25" s="793">
        <f>Operation!DD259</f>
        <v>0</v>
      </c>
      <c r="DF25" s="793">
        <f>Operation!DE259</f>
        <v>0</v>
      </c>
      <c r="DG25" s="793">
        <f>Operation!DF259</f>
        <v>0</v>
      </c>
      <c r="DH25" s="793">
        <f>Operation!DG259</f>
        <v>0</v>
      </c>
      <c r="DI25" s="793">
        <f>Operation!DH259</f>
        <v>0</v>
      </c>
      <c r="DJ25" s="793">
        <f>Operation!DI259</f>
        <v>0</v>
      </c>
      <c r="DK25" s="793">
        <f>Operation!DJ259</f>
        <v>0</v>
      </c>
      <c r="DL25" s="793">
        <f>Operation!DK259</f>
        <v>0</v>
      </c>
      <c r="DM25" s="793">
        <f>Operation!DL259</f>
        <v>0</v>
      </c>
      <c r="DN25" s="793">
        <f>Operation!DM259</f>
        <v>0</v>
      </c>
      <c r="DO25" s="793">
        <f>Operation!DN259</f>
        <v>0</v>
      </c>
      <c r="DP25" s="793">
        <f>Operation!DO259</f>
        <v>0</v>
      </c>
      <c r="DQ25" s="793">
        <f>Operation!DP259</f>
        <v>0</v>
      </c>
      <c r="DR25" s="793">
        <f>Operation!DQ259</f>
        <v>0</v>
      </c>
      <c r="DS25" s="793">
        <f>Operation!DR259</f>
        <v>0</v>
      </c>
      <c r="DT25" s="793">
        <f>Operation!DS259</f>
        <v>0</v>
      </c>
      <c r="DU25" s="793">
        <f>Operation!DT259</f>
        <v>0</v>
      </c>
      <c r="DV25" s="793">
        <f>Operation!DU259</f>
        <v>0</v>
      </c>
      <c r="DW25" s="793">
        <f>Operation!DV259</f>
        <v>0</v>
      </c>
      <c r="DX25" s="793">
        <f>Operation!DW259</f>
        <v>0</v>
      </c>
      <c r="DY25" s="793">
        <f>Operation!DX259</f>
        <v>0</v>
      </c>
      <c r="DZ25" s="793">
        <f>Operation!DY259</f>
        <v>0</v>
      </c>
      <c r="EA25" s="793">
        <f>Operation!DZ259</f>
        <v>0</v>
      </c>
      <c r="EB25" s="793">
        <f>Operation!EA259</f>
        <v>0</v>
      </c>
      <c r="EC25" s="793">
        <f>Operation!EB259</f>
        <v>0</v>
      </c>
      <c r="ED25" s="793">
        <f>Operation!EC259</f>
        <v>0</v>
      </c>
      <c r="EE25" s="793">
        <f>Operation!ED259</f>
        <v>0</v>
      </c>
      <c r="EF25" s="793">
        <f>Operation!EE259</f>
        <v>0</v>
      </c>
      <c r="EG25" s="793">
        <f>Operation!EF259</f>
        <v>0</v>
      </c>
      <c r="EH25" s="793">
        <f>Operation!EG259</f>
        <v>0</v>
      </c>
      <c r="EI25" s="793">
        <f>Operation!EH259</f>
        <v>0</v>
      </c>
      <c r="EJ25" s="793">
        <f>Operation!EI259</f>
        <v>0</v>
      </c>
      <c r="EK25" s="793">
        <f>Operation!EJ259</f>
        <v>0</v>
      </c>
      <c r="EL25" s="793">
        <f>Operation!EK259</f>
        <v>0</v>
      </c>
      <c r="EM25" s="793">
        <f>Operation!EL259</f>
        <v>0</v>
      </c>
      <c r="EN25" s="793">
        <f>Operation!EM259</f>
        <v>0</v>
      </c>
      <c r="EO25" s="793">
        <f>Operation!EN259</f>
        <v>0</v>
      </c>
      <c r="EP25" s="793">
        <f>Operation!EO259</f>
        <v>0</v>
      </c>
    </row>
    <row r="26" spans="1:146" x14ac:dyDescent="0.2">
      <c r="A26" s="11">
        <f>ROW()</f>
        <v>26</v>
      </c>
      <c r="C26" s="399" t="s">
        <v>161</v>
      </c>
      <c r="D26" s="400"/>
      <c r="E26" s="400"/>
      <c r="F26" s="400"/>
      <c r="G26" s="400"/>
      <c r="H26" s="400"/>
      <c r="I26" s="400"/>
      <c r="J26" s="400"/>
      <c r="K26" s="401"/>
      <c r="L26" s="400"/>
      <c r="M26" s="791">
        <f t="shared" si="22"/>
        <v>17142499.698880415</v>
      </c>
      <c r="N26" s="791">
        <f t="shared" ref="N26:AS26" si="34">N12-N16</f>
        <v>0</v>
      </c>
      <c r="O26" s="791">
        <f t="shared" si="34"/>
        <v>411707.92663281667</v>
      </c>
      <c r="P26" s="791">
        <f t="shared" si="34"/>
        <v>411707.92663281667</v>
      </c>
      <c r="Q26" s="791">
        <f t="shared" si="34"/>
        <v>411707.92663281667</v>
      </c>
      <c r="R26" s="791">
        <f t="shared" si="34"/>
        <v>411707.92663281667</v>
      </c>
      <c r="S26" s="791">
        <f t="shared" si="34"/>
        <v>411707.92663281667</v>
      </c>
      <c r="T26" s="791">
        <f t="shared" si="34"/>
        <v>411707.92663281667</v>
      </c>
      <c r="U26" s="791">
        <f t="shared" si="34"/>
        <v>411707.92663281667</v>
      </c>
      <c r="V26" s="791">
        <f t="shared" si="34"/>
        <v>411707.92663281667</v>
      </c>
      <c r="W26" s="791">
        <f t="shared" si="34"/>
        <v>411707.92663281667</v>
      </c>
      <c r="X26" s="791">
        <f t="shared" si="34"/>
        <v>411707.92663281667</v>
      </c>
      <c r="Y26" s="791">
        <f t="shared" si="34"/>
        <v>411707.92663281667</v>
      </c>
      <c r="Z26" s="791">
        <f t="shared" si="34"/>
        <v>411707.92663281667</v>
      </c>
      <c r="AA26" s="791">
        <f t="shared" si="34"/>
        <v>408013.31363298465</v>
      </c>
      <c r="AB26" s="791">
        <f t="shared" si="34"/>
        <v>408013.31363298465</v>
      </c>
      <c r="AC26" s="791">
        <f t="shared" si="34"/>
        <v>408013.31363298465</v>
      </c>
      <c r="AD26" s="791">
        <f t="shared" si="34"/>
        <v>408013.31363298465</v>
      </c>
      <c r="AE26" s="791">
        <f t="shared" si="34"/>
        <v>408013.31363298465</v>
      </c>
      <c r="AF26" s="791">
        <f t="shared" si="34"/>
        <v>408013.31363298465</v>
      </c>
      <c r="AG26" s="791">
        <f t="shared" si="34"/>
        <v>408013.31363298465</v>
      </c>
      <c r="AH26" s="791">
        <f t="shared" si="34"/>
        <v>408013.31363298465</v>
      </c>
      <c r="AI26" s="791">
        <f t="shared" si="34"/>
        <v>408013.31363298465</v>
      </c>
      <c r="AJ26" s="791">
        <f t="shared" si="34"/>
        <v>408013.31363298465</v>
      </c>
      <c r="AK26" s="791">
        <f t="shared" si="34"/>
        <v>408013.31363298465</v>
      </c>
      <c r="AL26" s="791">
        <f t="shared" si="34"/>
        <v>408013.31363298465</v>
      </c>
      <c r="AM26" s="791">
        <f t="shared" si="34"/>
        <v>407287.61521983135</v>
      </c>
      <c r="AN26" s="791">
        <f t="shared" si="34"/>
        <v>407247.66307095293</v>
      </c>
      <c r="AO26" s="791">
        <f t="shared" si="34"/>
        <v>407247.66307095293</v>
      </c>
      <c r="AP26" s="791">
        <f t="shared" si="34"/>
        <v>407247.66307095293</v>
      </c>
      <c r="AQ26" s="791">
        <f t="shared" si="34"/>
        <v>407247.66307095293</v>
      </c>
      <c r="AR26" s="791">
        <f t="shared" si="34"/>
        <v>407247.66307095293</v>
      </c>
      <c r="AS26" s="791">
        <f t="shared" si="34"/>
        <v>407247.66307095293</v>
      </c>
      <c r="AT26" s="791">
        <f t="shared" ref="AT26:BY26" si="35">AT12-AT16</f>
        <v>407247.66307095293</v>
      </c>
      <c r="AU26" s="791">
        <f t="shared" si="35"/>
        <v>407247.66307095293</v>
      </c>
      <c r="AV26" s="791">
        <f t="shared" si="35"/>
        <v>407247.66307095293</v>
      </c>
      <c r="AW26" s="791">
        <f t="shared" si="35"/>
        <v>407247.66307095293</v>
      </c>
      <c r="AX26" s="791">
        <f t="shared" si="35"/>
        <v>407247.66307095293</v>
      </c>
      <c r="AY26" s="791">
        <f t="shared" si="35"/>
        <v>403138.81778174895</v>
      </c>
      <c r="AZ26" s="791">
        <f t="shared" si="35"/>
        <v>403138.81778174895</v>
      </c>
      <c r="BA26" s="791">
        <f t="shared" si="35"/>
        <v>403138.81778174895</v>
      </c>
      <c r="BB26" s="791">
        <f t="shared" si="35"/>
        <v>403138.81778174895</v>
      </c>
      <c r="BC26" s="791">
        <f t="shared" si="35"/>
        <v>403138.81778174895</v>
      </c>
      <c r="BD26" s="791">
        <f t="shared" si="35"/>
        <v>403138.81778174895</v>
      </c>
      <c r="BE26" s="791">
        <f t="shared" si="35"/>
        <v>425689.48778174899</v>
      </c>
      <c r="BF26" s="791">
        <f t="shared" si="35"/>
        <v>425689.48778174899</v>
      </c>
      <c r="BG26" s="791">
        <f t="shared" si="35"/>
        <v>425689.48778174899</v>
      </c>
      <c r="BH26" s="791">
        <f t="shared" si="35"/>
        <v>425689.48778174899</v>
      </c>
      <c r="BI26" s="791">
        <f t="shared" si="35"/>
        <v>425689.48778174899</v>
      </c>
      <c r="BJ26" s="791">
        <f t="shared" si="35"/>
        <v>425689.48778174899</v>
      </c>
      <c r="BK26" s="791">
        <f t="shared" si="35"/>
        <v>423153.84161943069</v>
      </c>
      <c r="BL26" s="791">
        <f t="shared" si="35"/>
        <v>423153.84161943069</v>
      </c>
      <c r="BM26" s="791">
        <f t="shared" si="35"/>
        <v>423153.84161943069</v>
      </c>
      <c r="BN26" s="791">
        <f t="shared" si="35"/>
        <v>423153.84161943069</v>
      </c>
      <c r="BO26" s="791">
        <f t="shared" si="35"/>
        <v>423153.84161943069</v>
      </c>
      <c r="BP26" s="791">
        <f t="shared" si="35"/>
        <v>423153.84161943069</v>
      </c>
      <c r="BQ26" s="791">
        <f t="shared" si="35"/>
        <v>423153.84161943069</v>
      </c>
      <c r="BR26" s="791">
        <f t="shared" si="35"/>
        <v>423153.84161943069</v>
      </c>
      <c r="BS26" s="791">
        <f t="shared" si="35"/>
        <v>423153.84161943069</v>
      </c>
      <c r="BT26" s="791">
        <f t="shared" si="35"/>
        <v>423153.84161943069</v>
      </c>
      <c r="BU26" s="791">
        <f t="shared" si="35"/>
        <v>423153.84161943069</v>
      </c>
      <c r="BV26" s="791">
        <f t="shared" si="35"/>
        <v>423153.84161943069</v>
      </c>
      <c r="BW26" s="791">
        <f t="shared" si="35"/>
        <v>420482.66261407919</v>
      </c>
      <c r="BX26" s="791">
        <f t="shared" si="35"/>
        <v>420482.66261407919</v>
      </c>
      <c r="BY26" s="791">
        <f t="shared" si="35"/>
        <v>420482.66261407919</v>
      </c>
      <c r="BZ26" s="791">
        <f t="shared" ref="BZ26:DE26" si="36">BZ12-BZ16</f>
        <v>420482.66261407919</v>
      </c>
      <c r="CA26" s="791">
        <f t="shared" si="36"/>
        <v>420482.66261407919</v>
      </c>
      <c r="CB26" s="791">
        <f t="shared" si="36"/>
        <v>420482.66261407919</v>
      </c>
      <c r="CC26" s="791">
        <f t="shared" si="36"/>
        <v>420482.66261407919</v>
      </c>
      <c r="CD26" s="791">
        <f t="shared" si="36"/>
        <v>420482.66261407919</v>
      </c>
      <c r="CE26" s="791">
        <f t="shared" si="36"/>
        <v>420482.66261407919</v>
      </c>
      <c r="CF26" s="791">
        <f t="shared" si="36"/>
        <v>420482.66261407919</v>
      </c>
      <c r="CG26" s="791">
        <f t="shared" si="36"/>
        <v>420482.66261407919</v>
      </c>
      <c r="CH26" s="791">
        <f t="shared" si="36"/>
        <v>420482.66261407919</v>
      </c>
      <c r="CI26" s="791">
        <f t="shared" si="36"/>
        <v>417668.99090858561</v>
      </c>
      <c r="CJ26" s="791">
        <f t="shared" si="36"/>
        <v>417668.99090858561</v>
      </c>
      <c r="CK26" s="791">
        <f t="shared" si="36"/>
        <v>417668.99090858561</v>
      </c>
      <c r="CL26" s="791">
        <f t="shared" si="36"/>
        <v>417668.99090858561</v>
      </c>
      <c r="CM26" s="791">
        <f t="shared" si="36"/>
        <v>417668.99090858561</v>
      </c>
      <c r="CN26" s="791">
        <f t="shared" si="36"/>
        <v>417668.99090858561</v>
      </c>
      <c r="CO26" s="791">
        <f t="shared" si="36"/>
        <v>417668.99090858561</v>
      </c>
      <c r="CP26" s="791">
        <f t="shared" si="36"/>
        <v>417668.99090858561</v>
      </c>
      <c r="CQ26" s="791">
        <f t="shared" si="36"/>
        <v>417668.99090858561</v>
      </c>
      <c r="CR26" s="791">
        <f t="shared" si="36"/>
        <v>417668.99090858561</v>
      </c>
      <c r="CS26" s="791">
        <f t="shared" si="36"/>
        <v>417668.99090858561</v>
      </c>
      <c r="CT26" s="791">
        <f t="shared" si="36"/>
        <v>417668.99090858561</v>
      </c>
      <c r="CU26" s="791">
        <f t="shared" si="36"/>
        <v>414705.52549576247</v>
      </c>
      <c r="CV26" s="791">
        <f t="shared" si="36"/>
        <v>414705.52549576247</v>
      </c>
      <c r="CW26" s="791">
        <f t="shared" si="36"/>
        <v>414705.52549576247</v>
      </c>
      <c r="CX26" s="791">
        <f t="shared" si="36"/>
        <v>414705.52549576247</v>
      </c>
      <c r="CY26" s="791">
        <f t="shared" si="36"/>
        <v>414705.52549576247</v>
      </c>
      <c r="CZ26" s="791">
        <f t="shared" si="36"/>
        <v>414705.52549576247</v>
      </c>
      <c r="DA26" s="791">
        <f t="shared" si="36"/>
        <v>414705.52549576247</v>
      </c>
      <c r="DB26" s="791">
        <f t="shared" si="36"/>
        <v>414705.52549576247</v>
      </c>
      <c r="DC26" s="791">
        <f t="shared" si="36"/>
        <v>414705.52549576247</v>
      </c>
      <c r="DD26" s="791">
        <f t="shared" si="36"/>
        <v>414705.52549576247</v>
      </c>
      <c r="DE26" s="791">
        <f t="shared" si="36"/>
        <v>414705.52549576247</v>
      </c>
      <c r="DF26" s="791">
        <f t="shared" ref="DF26:EP26" si="37">DF12-DF16</f>
        <v>414705.52549576247</v>
      </c>
      <c r="DG26" s="791">
        <f t="shared" si="37"/>
        <v>411584.60786209861</v>
      </c>
      <c r="DH26" s="791">
        <f t="shared" si="37"/>
        <v>411584.60786209861</v>
      </c>
      <c r="DI26" s="791">
        <f t="shared" si="37"/>
        <v>411584.60786209861</v>
      </c>
      <c r="DJ26" s="791">
        <f t="shared" si="37"/>
        <v>411584.60786209861</v>
      </c>
      <c r="DK26" s="791">
        <f t="shared" si="37"/>
        <v>411584.60786209861</v>
      </c>
      <c r="DL26" s="791">
        <f t="shared" si="37"/>
        <v>411584.60786209861</v>
      </c>
      <c r="DM26" s="791">
        <f t="shared" si="37"/>
        <v>411584.60786209861</v>
      </c>
      <c r="DN26" s="791">
        <f t="shared" si="37"/>
        <v>411584.60786209861</v>
      </c>
      <c r="DO26" s="791">
        <f t="shared" si="37"/>
        <v>411584.60786209861</v>
      </c>
      <c r="DP26" s="791">
        <f t="shared" si="37"/>
        <v>411584.60786209861</v>
      </c>
      <c r="DQ26" s="791">
        <f t="shared" si="37"/>
        <v>411584.60786209861</v>
      </c>
      <c r="DR26" s="791">
        <f t="shared" si="37"/>
        <v>411584.60786209861</v>
      </c>
      <c r="DS26" s="791">
        <f t="shared" si="37"/>
        <v>408298.20485565811</v>
      </c>
      <c r="DT26" s="791">
        <f t="shared" si="37"/>
        <v>408298.20485565811</v>
      </c>
      <c r="DU26" s="791">
        <f t="shared" si="37"/>
        <v>408298.20485565811</v>
      </c>
      <c r="DV26" s="791">
        <f t="shared" si="37"/>
        <v>408298.20485565811</v>
      </c>
      <c r="DW26" s="791">
        <f t="shared" si="37"/>
        <v>408298.20485565811</v>
      </c>
      <c r="DX26" s="791">
        <f t="shared" si="37"/>
        <v>408298.20485565811</v>
      </c>
      <c r="DY26" s="791">
        <f t="shared" si="37"/>
        <v>408298.20485565811</v>
      </c>
      <c r="DZ26" s="791">
        <f t="shared" si="37"/>
        <v>408298.20485565811</v>
      </c>
      <c r="EA26" s="791">
        <f t="shared" si="37"/>
        <v>408298.20485565811</v>
      </c>
      <c r="EB26" s="791">
        <f t="shared" si="37"/>
        <v>408298.20485565811</v>
      </c>
      <c r="EC26" s="791">
        <f t="shared" si="37"/>
        <v>408298.20485565811</v>
      </c>
      <c r="ED26" s="791">
        <f t="shared" si="37"/>
        <v>408298.20485565811</v>
      </c>
      <c r="EE26" s="791">
        <f t="shared" si="37"/>
        <v>404837.89074150461</v>
      </c>
      <c r="EF26" s="791">
        <f t="shared" si="37"/>
        <v>404837.89074150461</v>
      </c>
      <c r="EG26" s="791">
        <f t="shared" si="37"/>
        <v>404837.89074150461</v>
      </c>
      <c r="EH26" s="791">
        <f t="shared" si="37"/>
        <v>404837.89074150461</v>
      </c>
      <c r="EI26" s="791">
        <f t="shared" si="37"/>
        <v>404837.89074150461</v>
      </c>
      <c r="EJ26" s="791">
        <f t="shared" si="37"/>
        <v>404837.89074150461</v>
      </c>
      <c r="EK26" s="791">
        <f t="shared" si="37"/>
        <v>404837.89074150461</v>
      </c>
      <c r="EL26" s="791">
        <f t="shared" si="37"/>
        <v>404837.89074150461</v>
      </c>
      <c r="EM26" s="791">
        <f t="shared" si="37"/>
        <v>404837.89074150461</v>
      </c>
      <c r="EN26" s="791">
        <f t="shared" si="37"/>
        <v>404837.89074150461</v>
      </c>
      <c r="EO26" s="791">
        <f t="shared" si="37"/>
        <v>404837.89074150461</v>
      </c>
      <c r="EP26" s="791">
        <f t="shared" si="37"/>
        <v>404837.89074150461</v>
      </c>
    </row>
    <row r="27" spans="1:146" x14ac:dyDescent="0.2">
      <c r="A27" s="11">
        <f>ROW()</f>
        <v>27</v>
      </c>
      <c r="C27" s="399" t="s">
        <v>162</v>
      </c>
      <c r="D27" s="400"/>
      <c r="E27" s="400"/>
      <c r="F27" s="400"/>
      <c r="G27" s="400"/>
      <c r="H27" s="400"/>
      <c r="I27" s="400"/>
      <c r="J27" s="400"/>
      <c r="K27" s="401"/>
      <c r="L27" s="400"/>
      <c r="M27" s="791">
        <f t="shared" si="22"/>
        <v>-20651886.351154674</v>
      </c>
      <c r="N27" s="791">
        <f t="shared" ref="N27" si="38">SUM(N28:N36)</f>
        <v>-100000</v>
      </c>
      <c r="O27" s="791">
        <f t="shared" ref="O27:BZ27" si="39">SUM(O28:O36)</f>
        <v>-538041.10781920806</v>
      </c>
      <c r="P27" s="791">
        <f t="shared" si="39"/>
        <v>-538041.10781920806</v>
      </c>
      <c r="Q27" s="791">
        <f t="shared" si="39"/>
        <v>-538041.10781920806</v>
      </c>
      <c r="R27" s="791">
        <f t="shared" si="39"/>
        <v>-531936.37723466207</v>
      </c>
      <c r="S27" s="791">
        <f t="shared" si="39"/>
        <v>-531936.37723466207</v>
      </c>
      <c r="T27" s="791">
        <f t="shared" si="39"/>
        <v>-531936.37723466207</v>
      </c>
      <c r="U27" s="791">
        <f t="shared" si="39"/>
        <v>-531936.37723466207</v>
      </c>
      <c r="V27" s="791">
        <f t="shared" si="39"/>
        <v>-531936.37723466207</v>
      </c>
      <c r="W27" s="791">
        <f t="shared" si="39"/>
        <v>-531936.37723466207</v>
      </c>
      <c r="X27" s="791">
        <f t="shared" si="39"/>
        <v>-531936.37723466207</v>
      </c>
      <c r="Y27" s="791">
        <f t="shared" si="39"/>
        <v>-531936.37723466207</v>
      </c>
      <c r="Z27" s="791">
        <f t="shared" si="39"/>
        <v>-531936.37723466207</v>
      </c>
      <c r="AA27" s="791">
        <f t="shared" si="39"/>
        <v>-531936.37723466207</v>
      </c>
      <c r="AB27" s="791">
        <f t="shared" si="39"/>
        <v>-531936.37723466207</v>
      </c>
      <c r="AC27" s="791">
        <f t="shared" si="39"/>
        <v>-531936.37723466207</v>
      </c>
      <c r="AD27" s="791">
        <f t="shared" si="39"/>
        <v>-531936.37723466207</v>
      </c>
      <c r="AE27" s="791">
        <f t="shared" si="39"/>
        <v>-531936.37723466207</v>
      </c>
      <c r="AF27" s="791">
        <f t="shared" si="39"/>
        <v>-531936.37723466207</v>
      </c>
      <c r="AG27" s="791">
        <f t="shared" si="39"/>
        <v>-531936.37723466207</v>
      </c>
      <c r="AH27" s="791">
        <f t="shared" si="39"/>
        <v>-531936.37723466207</v>
      </c>
      <c r="AI27" s="791">
        <f t="shared" si="39"/>
        <v>-531936.37723466207</v>
      </c>
      <c r="AJ27" s="791">
        <f t="shared" si="39"/>
        <v>-531936.37723466207</v>
      </c>
      <c r="AK27" s="791">
        <f t="shared" si="39"/>
        <v>-531936.37723466207</v>
      </c>
      <c r="AL27" s="791">
        <f t="shared" si="39"/>
        <v>-531936.37723466207</v>
      </c>
      <c r="AM27" s="791">
        <f t="shared" si="39"/>
        <v>-531936.37723466207</v>
      </c>
      <c r="AN27" s="791">
        <f t="shared" si="39"/>
        <v>-531936.37723466207</v>
      </c>
      <c r="AO27" s="791">
        <f t="shared" si="39"/>
        <v>-531936.37723466207</v>
      </c>
      <c r="AP27" s="791">
        <f t="shared" si="39"/>
        <v>-531936.37723466207</v>
      </c>
      <c r="AQ27" s="791">
        <f t="shared" si="39"/>
        <v>-531936.37723466207</v>
      </c>
      <c r="AR27" s="791">
        <f t="shared" si="39"/>
        <v>-531936.37723466207</v>
      </c>
      <c r="AS27" s="791">
        <f t="shared" si="39"/>
        <v>-531936.37723466207</v>
      </c>
      <c r="AT27" s="791">
        <f t="shared" si="39"/>
        <v>-531936.37723466207</v>
      </c>
      <c r="AU27" s="791">
        <f t="shared" si="39"/>
        <v>-531936.37723466207</v>
      </c>
      <c r="AV27" s="791">
        <f t="shared" si="39"/>
        <v>-531936.37723466207</v>
      </c>
      <c r="AW27" s="791">
        <f t="shared" si="39"/>
        <v>-531936.37723466207</v>
      </c>
      <c r="AX27" s="791">
        <f t="shared" si="39"/>
        <v>-531936.37723466207</v>
      </c>
      <c r="AY27" s="791">
        <f t="shared" si="39"/>
        <v>-531936.37723466207</v>
      </c>
      <c r="AZ27" s="791">
        <f t="shared" si="39"/>
        <v>-531936.37723466207</v>
      </c>
      <c r="BA27" s="791">
        <f t="shared" si="39"/>
        <v>-531936.37723466207</v>
      </c>
      <c r="BB27" s="791">
        <f t="shared" si="39"/>
        <v>-531936.37723466207</v>
      </c>
      <c r="BC27" s="791">
        <f t="shared" si="39"/>
        <v>-531936.37723466207</v>
      </c>
      <c r="BD27" s="791">
        <f t="shared" si="39"/>
        <v>1275819.3072201251</v>
      </c>
      <c r="BE27" s="791">
        <f t="shared" si="39"/>
        <v>-7142.8571428571422</v>
      </c>
      <c r="BF27" s="791">
        <f t="shared" si="39"/>
        <v>-7142.8571428572668</v>
      </c>
      <c r="BG27" s="791">
        <f t="shared" si="39"/>
        <v>-7142.8571428572668</v>
      </c>
      <c r="BH27" s="791">
        <f t="shared" si="39"/>
        <v>-7142.8571428572668</v>
      </c>
      <c r="BI27" s="791">
        <f t="shared" si="39"/>
        <v>-7142.8571428572668</v>
      </c>
      <c r="BJ27" s="791">
        <f t="shared" si="39"/>
        <v>-7142.8571428572668</v>
      </c>
      <c r="BK27" s="791">
        <f t="shared" si="39"/>
        <v>-7142.8571428572668</v>
      </c>
      <c r="BL27" s="791">
        <f t="shared" si="39"/>
        <v>-7142.8571428572668</v>
      </c>
      <c r="BM27" s="791">
        <f t="shared" si="39"/>
        <v>-7142.8571428572668</v>
      </c>
      <c r="BN27" s="791">
        <f t="shared" si="39"/>
        <v>-7142.8571428572668</v>
      </c>
      <c r="BO27" s="791">
        <f t="shared" si="39"/>
        <v>-7142.8571428572668</v>
      </c>
      <c r="BP27" s="791">
        <f t="shared" si="39"/>
        <v>-7142.8571428572668</v>
      </c>
      <c r="BQ27" s="791">
        <f t="shared" si="39"/>
        <v>-7142.8571428572668</v>
      </c>
      <c r="BR27" s="791">
        <f t="shared" si="39"/>
        <v>-7142.8571428572668</v>
      </c>
      <c r="BS27" s="791">
        <f t="shared" si="39"/>
        <v>-7142.8571428572668</v>
      </c>
      <c r="BT27" s="791">
        <f t="shared" si="39"/>
        <v>-7142.8571428572668</v>
      </c>
      <c r="BU27" s="791">
        <f t="shared" si="39"/>
        <v>-7142.8571428572668</v>
      </c>
      <c r="BV27" s="791">
        <f t="shared" si="39"/>
        <v>-7142.8571428572668</v>
      </c>
      <c r="BW27" s="791">
        <f t="shared" si="39"/>
        <v>-7142.8571428572668</v>
      </c>
      <c r="BX27" s="791">
        <f t="shared" si="39"/>
        <v>-7142.8571428572668</v>
      </c>
      <c r="BY27" s="791">
        <f t="shared" si="39"/>
        <v>-7142.8571428572668</v>
      </c>
      <c r="BZ27" s="791">
        <f t="shared" si="39"/>
        <v>-7142.8571428572668</v>
      </c>
      <c r="CA27" s="791">
        <f t="shared" ref="CA27:CH27" si="40">SUM(CA28:CA36)</f>
        <v>-7142.8571428572668</v>
      </c>
      <c r="CB27" s="791">
        <f t="shared" si="40"/>
        <v>-7142.8571428572668</v>
      </c>
      <c r="CC27" s="791">
        <f t="shared" si="40"/>
        <v>-7142.8571428572668</v>
      </c>
      <c r="CD27" s="791">
        <f t="shared" si="40"/>
        <v>-7142.8571428572668</v>
      </c>
      <c r="CE27" s="791">
        <f t="shared" si="40"/>
        <v>-7142.8571428572668</v>
      </c>
      <c r="CF27" s="791">
        <f t="shared" si="40"/>
        <v>-7142.8571428572668</v>
      </c>
      <c r="CG27" s="791">
        <f t="shared" si="40"/>
        <v>-7142.8571428572668</v>
      </c>
      <c r="CH27" s="791">
        <f t="shared" si="40"/>
        <v>-7142.8571428572668</v>
      </c>
      <c r="CI27" s="791">
        <f t="shared" ref="CI27:EG27" si="41">SUM(CI28:CI36)</f>
        <v>-7142.8571428572668</v>
      </c>
      <c r="CJ27" s="791">
        <f t="shared" si="41"/>
        <v>-7142.8571428572668</v>
      </c>
      <c r="CK27" s="791">
        <f t="shared" si="41"/>
        <v>-7142.8571428572668</v>
      </c>
      <c r="CL27" s="791">
        <f t="shared" si="41"/>
        <v>-7142.8571428572668</v>
      </c>
      <c r="CM27" s="791">
        <f t="shared" si="41"/>
        <v>-7142.8571428572668</v>
      </c>
      <c r="CN27" s="791">
        <f t="shared" si="41"/>
        <v>-7142.8571428572668</v>
      </c>
      <c r="CO27" s="791">
        <f t="shared" si="41"/>
        <v>-7142.8571428572668</v>
      </c>
      <c r="CP27" s="791">
        <f t="shared" si="41"/>
        <v>-7142.8571428572668</v>
      </c>
      <c r="CQ27" s="791">
        <f t="shared" si="41"/>
        <v>-7142.8571428572668</v>
      </c>
      <c r="CR27" s="791">
        <f t="shared" si="41"/>
        <v>-7142.8571428572668</v>
      </c>
      <c r="CS27" s="791">
        <f t="shared" si="41"/>
        <v>-7142.8571428572668</v>
      </c>
      <c r="CT27" s="791">
        <f t="shared" si="41"/>
        <v>-7142.8571428572668</v>
      </c>
      <c r="CU27" s="791">
        <f t="shared" si="41"/>
        <v>-7142.8571428572668</v>
      </c>
      <c r="CV27" s="791">
        <f t="shared" si="41"/>
        <v>-7142.8571428572668</v>
      </c>
      <c r="CW27" s="791">
        <f t="shared" si="41"/>
        <v>-7142.8571428572668</v>
      </c>
      <c r="CX27" s="791">
        <f t="shared" si="41"/>
        <v>-7142.8571428572668</v>
      </c>
      <c r="CY27" s="791">
        <f t="shared" si="41"/>
        <v>-7142.8571428572668</v>
      </c>
      <c r="CZ27" s="791">
        <f t="shared" si="41"/>
        <v>-7142.8571428572668</v>
      </c>
      <c r="DA27" s="791">
        <f t="shared" si="41"/>
        <v>-7142.8571428572668</v>
      </c>
      <c r="DB27" s="791">
        <f t="shared" si="41"/>
        <v>-7142.8571428572668</v>
      </c>
      <c r="DC27" s="791">
        <f t="shared" si="41"/>
        <v>-7142.8571428572668</v>
      </c>
      <c r="DD27" s="791">
        <f t="shared" si="41"/>
        <v>-7142.8571428572668</v>
      </c>
      <c r="DE27" s="791">
        <f t="shared" si="41"/>
        <v>-7142.8571428572668</v>
      </c>
      <c r="DF27" s="791">
        <f t="shared" si="41"/>
        <v>-7142.8571428572668</v>
      </c>
      <c r="DG27" s="791">
        <f t="shared" si="41"/>
        <v>-7142.8571428572668</v>
      </c>
      <c r="DH27" s="791">
        <f t="shared" si="41"/>
        <v>-7142.8571428572668</v>
      </c>
      <c r="DI27" s="791">
        <f t="shared" si="41"/>
        <v>-7142.8571428572668</v>
      </c>
      <c r="DJ27" s="791">
        <f t="shared" si="41"/>
        <v>-7142.8571428572668</v>
      </c>
      <c r="DK27" s="791">
        <f t="shared" si="41"/>
        <v>-7142.8571428572668</v>
      </c>
      <c r="DL27" s="791">
        <f t="shared" si="41"/>
        <v>-7142.8571428572668</v>
      </c>
      <c r="DM27" s="791">
        <f t="shared" si="41"/>
        <v>-7142.8571428572668</v>
      </c>
      <c r="DN27" s="791">
        <f t="shared" si="41"/>
        <v>-7142.8571428572668</v>
      </c>
      <c r="DO27" s="791">
        <f t="shared" si="41"/>
        <v>-7142.8571428572668</v>
      </c>
      <c r="DP27" s="791">
        <f t="shared" si="41"/>
        <v>-7142.8571428572668</v>
      </c>
      <c r="DQ27" s="791">
        <f t="shared" si="41"/>
        <v>-7142.8571428572668</v>
      </c>
      <c r="DR27" s="791">
        <f t="shared" si="41"/>
        <v>-7142.8571428572668</v>
      </c>
      <c r="DS27" s="791">
        <f t="shared" si="41"/>
        <v>-7142.8571428572668</v>
      </c>
      <c r="DT27" s="791">
        <f t="shared" si="41"/>
        <v>-7142.8571428572668</v>
      </c>
      <c r="DU27" s="791">
        <f t="shared" si="41"/>
        <v>-7142.8571428572668</v>
      </c>
      <c r="DV27" s="791">
        <f t="shared" si="41"/>
        <v>-7142.8571428572668</v>
      </c>
      <c r="DW27" s="791">
        <f t="shared" si="41"/>
        <v>-7142.8571428572668</v>
      </c>
      <c r="DX27" s="791">
        <f t="shared" si="41"/>
        <v>-7142.8571428572668</v>
      </c>
      <c r="DY27" s="791">
        <f t="shared" si="41"/>
        <v>-7142.8571428572668</v>
      </c>
      <c r="DZ27" s="791">
        <f t="shared" si="41"/>
        <v>-7142.8571428572668</v>
      </c>
      <c r="EA27" s="791">
        <f t="shared" si="41"/>
        <v>-7142.8571428572668</v>
      </c>
      <c r="EB27" s="791">
        <f t="shared" si="41"/>
        <v>-7142.8571428572668</v>
      </c>
      <c r="EC27" s="791">
        <f t="shared" si="41"/>
        <v>-7142.8571428572668</v>
      </c>
      <c r="ED27" s="791">
        <f t="shared" si="41"/>
        <v>-7142.8571428572668</v>
      </c>
      <c r="EE27" s="791">
        <f t="shared" si="41"/>
        <v>-7142.8571428572668</v>
      </c>
      <c r="EF27" s="791">
        <f t="shared" si="41"/>
        <v>-7142.8571428572668</v>
      </c>
      <c r="EG27" s="791">
        <f t="shared" si="41"/>
        <v>-7142.8571428572668</v>
      </c>
      <c r="EH27" s="791">
        <f t="shared" ref="EH27:EP27" si="42">SUM(EH28:EH36)</f>
        <v>-7142.8571428572668</v>
      </c>
      <c r="EI27" s="791">
        <f t="shared" si="42"/>
        <v>-7142.8571428572668</v>
      </c>
      <c r="EJ27" s="791">
        <f t="shared" si="42"/>
        <v>-7142.8571428572668</v>
      </c>
      <c r="EK27" s="791">
        <f t="shared" si="42"/>
        <v>-7142.8571428572668</v>
      </c>
      <c r="EL27" s="791">
        <f t="shared" si="42"/>
        <v>-7142.8571428572668</v>
      </c>
      <c r="EM27" s="791">
        <f t="shared" si="42"/>
        <v>-7142.8571428572668</v>
      </c>
      <c r="EN27" s="791">
        <f t="shared" si="42"/>
        <v>-7142.8571428572668</v>
      </c>
      <c r="EO27" s="791">
        <f t="shared" si="42"/>
        <v>-7142.8571428572668</v>
      </c>
      <c r="EP27" s="791">
        <f t="shared" si="42"/>
        <v>-7142.8571428572668</v>
      </c>
    </row>
    <row r="28" spans="1:146" x14ac:dyDescent="0.2">
      <c r="A28" s="11">
        <f>ROW()</f>
        <v>28</v>
      </c>
      <c r="C28" s="38" t="s">
        <v>163</v>
      </c>
      <c r="L28" s="390" t="s">
        <v>585</v>
      </c>
      <c r="M28" s="793">
        <f t="shared" si="22"/>
        <v>0</v>
      </c>
      <c r="N28" s="793">
        <f>'CF(M)'!M29</f>
        <v>0</v>
      </c>
      <c r="O28" s="793">
        <f>'CF(M)'!N29</f>
        <v>0</v>
      </c>
      <c r="P28" s="793">
        <f>'CF(M)'!O29</f>
        <v>0</v>
      </c>
      <c r="Q28" s="793">
        <f>'CF(M)'!P29</f>
        <v>0</v>
      </c>
      <c r="R28" s="793">
        <f>'CF(M)'!Q29</f>
        <v>0</v>
      </c>
      <c r="S28" s="793">
        <f>'CF(M)'!R29</f>
        <v>0</v>
      </c>
      <c r="T28" s="793">
        <f>'CF(M)'!S29</f>
        <v>0</v>
      </c>
      <c r="U28" s="793">
        <f>'CF(M)'!T29</f>
        <v>0</v>
      </c>
      <c r="V28" s="793">
        <f>'CF(M)'!U29</f>
        <v>0</v>
      </c>
      <c r="W28" s="793">
        <f>'CF(M)'!V29</f>
        <v>0</v>
      </c>
      <c r="X28" s="793">
        <f>'CF(M)'!W29</f>
        <v>0</v>
      </c>
      <c r="Y28" s="793">
        <f>'CF(M)'!X29</f>
        <v>0</v>
      </c>
      <c r="Z28" s="793">
        <f>'CF(M)'!Y29</f>
        <v>0</v>
      </c>
      <c r="AA28" s="793">
        <f>'CF(M)'!Z29</f>
        <v>0</v>
      </c>
      <c r="AB28" s="793">
        <f>'CF(M)'!AA29</f>
        <v>0</v>
      </c>
      <c r="AC28" s="793">
        <f>'CF(M)'!AB29</f>
        <v>0</v>
      </c>
      <c r="AD28" s="793">
        <f>'CF(M)'!AC29</f>
        <v>0</v>
      </c>
      <c r="AE28" s="793">
        <f>'CF(M)'!AD29</f>
        <v>0</v>
      </c>
      <c r="AF28" s="793">
        <f>'CF(M)'!AE29</f>
        <v>0</v>
      </c>
      <c r="AG28" s="793">
        <f>'CF(M)'!AF29</f>
        <v>0</v>
      </c>
      <c r="AH28" s="793">
        <f>'CF(M)'!AG29</f>
        <v>0</v>
      </c>
      <c r="AI28" s="793">
        <f>'CF(M)'!AH29</f>
        <v>0</v>
      </c>
      <c r="AJ28" s="793">
        <f>'CF(M)'!AI29</f>
        <v>0</v>
      </c>
      <c r="AK28" s="793">
        <f>'CF(M)'!AJ29</f>
        <v>0</v>
      </c>
      <c r="AL28" s="793">
        <f>'CF(M)'!AK29</f>
        <v>0</v>
      </c>
      <c r="AM28" s="793">
        <f>'CF(M)'!AL29</f>
        <v>0</v>
      </c>
      <c r="AN28" s="793">
        <f>'CF(M)'!AM29</f>
        <v>0</v>
      </c>
      <c r="AO28" s="793">
        <f>'CF(M)'!AN29</f>
        <v>0</v>
      </c>
      <c r="AP28" s="793">
        <f>'CF(M)'!AO29</f>
        <v>0</v>
      </c>
      <c r="AQ28" s="793">
        <f>'CF(M)'!AP29</f>
        <v>0</v>
      </c>
      <c r="AR28" s="793">
        <f>'CF(M)'!AQ29</f>
        <v>0</v>
      </c>
      <c r="AS28" s="793">
        <f>'CF(M)'!AR29</f>
        <v>0</v>
      </c>
      <c r="AT28" s="793">
        <f>'CF(M)'!AS29</f>
        <v>0</v>
      </c>
      <c r="AU28" s="793">
        <f>'CF(M)'!AT29</f>
        <v>0</v>
      </c>
      <c r="AV28" s="793">
        <f>'CF(M)'!AU29</f>
        <v>0</v>
      </c>
      <c r="AW28" s="793">
        <f>'CF(M)'!AV29</f>
        <v>0</v>
      </c>
      <c r="AX28" s="793">
        <f>'CF(M)'!AW29</f>
        <v>0</v>
      </c>
      <c r="AY28" s="793">
        <f>'CF(M)'!AX29</f>
        <v>0</v>
      </c>
      <c r="AZ28" s="793">
        <f>'CF(M)'!AY29</f>
        <v>0</v>
      </c>
      <c r="BA28" s="793">
        <f>'CF(M)'!AZ29</f>
        <v>0</v>
      </c>
      <c r="BB28" s="793">
        <f>'CF(M)'!BA29</f>
        <v>0</v>
      </c>
      <c r="BC28" s="793">
        <f>'CF(M)'!BB29</f>
        <v>0</v>
      </c>
      <c r="BD28" s="793">
        <f>'CF(M)'!BC29</f>
        <v>0</v>
      </c>
      <c r="BE28" s="793">
        <f>'CF(M)'!BD29</f>
        <v>0</v>
      </c>
      <c r="BF28" s="793">
        <f>'CF(M)'!BE29</f>
        <v>0</v>
      </c>
      <c r="BG28" s="793">
        <f>'CF(M)'!BF29</f>
        <v>0</v>
      </c>
      <c r="BH28" s="793">
        <f>'CF(M)'!BG29</f>
        <v>0</v>
      </c>
      <c r="BI28" s="793">
        <f>'CF(M)'!BH29</f>
        <v>0</v>
      </c>
      <c r="BJ28" s="793">
        <f>'CF(M)'!BI29</f>
        <v>0</v>
      </c>
      <c r="BK28" s="793">
        <f>'CF(M)'!BJ29</f>
        <v>0</v>
      </c>
      <c r="BL28" s="793">
        <f>'CF(M)'!BK29</f>
        <v>0</v>
      </c>
      <c r="BM28" s="793">
        <f>'CF(M)'!BL29</f>
        <v>0</v>
      </c>
      <c r="BN28" s="793">
        <f>'CF(M)'!BM29</f>
        <v>0</v>
      </c>
      <c r="BO28" s="793">
        <f>'CF(M)'!BN29</f>
        <v>0</v>
      </c>
      <c r="BP28" s="793">
        <f>'CF(M)'!BO29</f>
        <v>0</v>
      </c>
      <c r="BQ28" s="793">
        <f>'CF(M)'!BP29</f>
        <v>0</v>
      </c>
      <c r="BR28" s="793">
        <f>'CF(M)'!BQ29</f>
        <v>0</v>
      </c>
      <c r="BS28" s="793">
        <f>'CF(M)'!BR29</f>
        <v>0</v>
      </c>
      <c r="BT28" s="793">
        <f>'CF(M)'!BS29</f>
        <v>0</v>
      </c>
      <c r="BU28" s="793">
        <f>'CF(M)'!BT29</f>
        <v>0</v>
      </c>
      <c r="BV28" s="793">
        <f>'CF(M)'!BU29</f>
        <v>0</v>
      </c>
      <c r="BW28" s="793">
        <f>'CF(M)'!BV29</f>
        <v>0</v>
      </c>
      <c r="BX28" s="793">
        <f>'CF(M)'!BW29</f>
        <v>0</v>
      </c>
      <c r="BY28" s="793">
        <f>'CF(M)'!BX29</f>
        <v>0</v>
      </c>
      <c r="BZ28" s="793">
        <f>'CF(M)'!BY29</f>
        <v>0</v>
      </c>
      <c r="CA28" s="793">
        <f>'CF(M)'!BZ29</f>
        <v>0</v>
      </c>
      <c r="CB28" s="793">
        <f>'CF(M)'!CA29</f>
        <v>0</v>
      </c>
      <c r="CC28" s="793">
        <f>'CF(M)'!CB29</f>
        <v>0</v>
      </c>
      <c r="CD28" s="793">
        <f>'CF(M)'!CC29</f>
        <v>0</v>
      </c>
      <c r="CE28" s="793">
        <f>'CF(M)'!CD29</f>
        <v>0</v>
      </c>
      <c r="CF28" s="793">
        <f>'CF(M)'!CE29</f>
        <v>0</v>
      </c>
      <c r="CG28" s="793">
        <f>'CF(M)'!CF29</f>
        <v>0</v>
      </c>
      <c r="CH28" s="793">
        <f>'CF(M)'!CG29</f>
        <v>0</v>
      </c>
      <c r="CI28" s="793">
        <f>'CF(M)'!CH29</f>
        <v>0</v>
      </c>
      <c r="CJ28" s="793">
        <f>'CF(M)'!CI29</f>
        <v>0</v>
      </c>
      <c r="CK28" s="793">
        <f>'CF(M)'!CJ29</f>
        <v>0</v>
      </c>
      <c r="CL28" s="793">
        <f>'CF(M)'!CK29</f>
        <v>0</v>
      </c>
      <c r="CM28" s="793">
        <f>'CF(M)'!CL29</f>
        <v>0</v>
      </c>
      <c r="CN28" s="793">
        <f>'CF(M)'!CM29</f>
        <v>0</v>
      </c>
      <c r="CO28" s="793">
        <f>'CF(M)'!CN29</f>
        <v>0</v>
      </c>
      <c r="CP28" s="793">
        <f>'CF(M)'!CO29</f>
        <v>0</v>
      </c>
      <c r="CQ28" s="793">
        <f>'CF(M)'!CP29</f>
        <v>0</v>
      </c>
      <c r="CR28" s="793">
        <f>'CF(M)'!CQ29</f>
        <v>0</v>
      </c>
      <c r="CS28" s="793">
        <f>'CF(M)'!CR29</f>
        <v>0</v>
      </c>
      <c r="CT28" s="793">
        <f>'CF(M)'!CS29</f>
        <v>0</v>
      </c>
      <c r="CU28" s="793">
        <f>'CF(M)'!CT29</f>
        <v>0</v>
      </c>
      <c r="CV28" s="793">
        <f>'CF(M)'!CU29</f>
        <v>0</v>
      </c>
      <c r="CW28" s="793">
        <f>'CF(M)'!CV29</f>
        <v>0</v>
      </c>
      <c r="CX28" s="793">
        <f>'CF(M)'!CW29</f>
        <v>0</v>
      </c>
      <c r="CY28" s="793">
        <f>'CF(M)'!CX29</f>
        <v>0</v>
      </c>
      <c r="CZ28" s="793">
        <f>'CF(M)'!CY29</f>
        <v>0</v>
      </c>
      <c r="DA28" s="793">
        <f>'CF(M)'!CZ29</f>
        <v>0</v>
      </c>
      <c r="DB28" s="793">
        <f>'CF(M)'!DA29</f>
        <v>0</v>
      </c>
      <c r="DC28" s="793">
        <f>'CF(M)'!DB29</f>
        <v>0</v>
      </c>
      <c r="DD28" s="793">
        <f>'CF(M)'!DC29</f>
        <v>0</v>
      </c>
      <c r="DE28" s="793">
        <f>'CF(M)'!DD29</f>
        <v>0</v>
      </c>
      <c r="DF28" s="793">
        <f>'CF(M)'!DE29</f>
        <v>0</v>
      </c>
      <c r="DG28" s="793">
        <f>'CF(M)'!DF29</f>
        <v>0</v>
      </c>
      <c r="DH28" s="793">
        <f>'CF(M)'!DG29</f>
        <v>0</v>
      </c>
      <c r="DI28" s="793">
        <f>'CF(M)'!DH29</f>
        <v>0</v>
      </c>
      <c r="DJ28" s="793">
        <f>'CF(M)'!DI29</f>
        <v>0</v>
      </c>
      <c r="DK28" s="793">
        <f>'CF(M)'!DJ29</f>
        <v>0</v>
      </c>
      <c r="DL28" s="793">
        <f>'CF(M)'!DK29</f>
        <v>0</v>
      </c>
      <c r="DM28" s="793">
        <f>'CF(M)'!DL29</f>
        <v>0</v>
      </c>
      <c r="DN28" s="793">
        <f>'CF(M)'!DM29</f>
        <v>0</v>
      </c>
      <c r="DO28" s="793">
        <f>'CF(M)'!DN29</f>
        <v>0</v>
      </c>
      <c r="DP28" s="793">
        <f>'CF(M)'!DO29</f>
        <v>0</v>
      </c>
      <c r="DQ28" s="793">
        <f>'CF(M)'!DP29</f>
        <v>0</v>
      </c>
      <c r="DR28" s="793">
        <f>'CF(M)'!DQ29</f>
        <v>0</v>
      </c>
      <c r="DS28" s="793">
        <f>'CF(M)'!DR29</f>
        <v>0</v>
      </c>
      <c r="DT28" s="793">
        <f>'CF(M)'!DS29</f>
        <v>0</v>
      </c>
      <c r="DU28" s="793">
        <f>'CF(M)'!DT29</f>
        <v>0</v>
      </c>
      <c r="DV28" s="793">
        <f>'CF(M)'!DU29</f>
        <v>0</v>
      </c>
      <c r="DW28" s="793">
        <f>'CF(M)'!DV29</f>
        <v>0</v>
      </c>
      <c r="DX28" s="793">
        <f>'CF(M)'!DW29</f>
        <v>0</v>
      </c>
      <c r="DY28" s="793">
        <f>'CF(M)'!DX29</f>
        <v>0</v>
      </c>
      <c r="DZ28" s="793">
        <f>'CF(M)'!DY29</f>
        <v>0</v>
      </c>
      <c r="EA28" s="793">
        <f>'CF(M)'!DZ29</f>
        <v>0</v>
      </c>
      <c r="EB28" s="793">
        <f>'CF(M)'!EA29</f>
        <v>0</v>
      </c>
      <c r="EC28" s="793">
        <f>'CF(M)'!EB29</f>
        <v>0</v>
      </c>
      <c r="ED28" s="793">
        <f>'CF(M)'!EC29</f>
        <v>0</v>
      </c>
      <c r="EE28" s="793">
        <f>'CF(M)'!ED29</f>
        <v>0</v>
      </c>
      <c r="EF28" s="793">
        <f>'CF(M)'!EE29</f>
        <v>0</v>
      </c>
      <c r="EG28" s="793">
        <f>'CF(M)'!EF29</f>
        <v>0</v>
      </c>
      <c r="EH28" s="793">
        <f>'CF(M)'!EG29</f>
        <v>0</v>
      </c>
      <c r="EI28" s="793">
        <f>'CF(M)'!EH29</f>
        <v>0</v>
      </c>
      <c r="EJ28" s="793">
        <f>'CF(M)'!EI29</f>
        <v>0</v>
      </c>
      <c r="EK28" s="793">
        <f>'CF(M)'!EJ29</f>
        <v>0</v>
      </c>
      <c r="EL28" s="793">
        <f>'CF(M)'!EK29</f>
        <v>0</v>
      </c>
      <c r="EM28" s="793">
        <f>'CF(M)'!EL29</f>
        <v>0</v>
      </c>
      <c r="EN28" s="793">
        <f>'CF(M)'!EM29</f>
        <v>0</v>
      </c>
      <c r="EO28" s="793">
        <f>'CF(M)'!EN29</f>
        <v>0</v>
      </c>
      <c r="EP28" s="793">
        <f>'CF(M)'!EO29</f>
        <v>0</v>
      </c>
    </row>
    <row r="29" spans="1:146" x14ac:dyDescent="0.2">
      <c r="A29" s="11">
        <f>ROW()</f>
        <v>29</v>
      </c>
      <c r="C29" s="38" t="s">
        <v>408</v>
      </c>
      <c r="M29" s="793">
        <f t="shared" si="22"/>
        <v>-9729026.121139843</v>
      </c>
      <c r="N29" s="793">
        <f>-Operation!M189</f>
        <v>0</v>
      </c>
      <c r="O29" s="793">
        <f>-Operation!N189</f>
        <v>-231643.4790747581</v>
      </c>
      <c r="P29" s="793">
        <f>-Operation!O189</f>
        <v>-231643.4790747581</v>
      </c>
      <c r="Q29" s="793">
        <f>-Operation!P189</f>
        <v>-231643.4790747581</v>
      </c>
      <c r="R29" s="793">
        <f>-Operation!Q189</f>
        <v>-231643.4790747581</v>
      </c>
      <c r="S29" s="793">
        <f>-Operation!R189</f>
        <v>-231643.4790747581</v>
      </c>
      <c r="T29" s="793">
        <f>-Operation!S189</f>
        <v>-231643.4790747581</v>
      </c>
      <c r="U29" s="793">
        <f>-Operation!T189</f>
        <v>-231643.4790747581</v>
      </c>
      <c r="V29" s="793">
        <f>-Operation!U189</f>
        <v>-231643.4790747581</v>
      </c>
      <c r="W29" s="793">
        <f>-Operation!V189</f>
        <v>-231643.4790747581</v>
      </c>
      <c r="X29" s="793">
        <f>-Operation!W189</f>
        <v>-231643.4790747581</v>
      </c>
      <c r="Y29" s="793">
        <f>-Operation!X189</f>
        <v>-231643.4790747581</v>
      </c>
      <c r="Z29" s="793">
        <f>-Operation!Y189</f>
        <v>-231643.4790747581</v>
      </c>
      <c r="AA29" s="793">
        <f>-Operation!Z189</f>
        <v>-231643.4790747581</v>
      </c>
      <c r="AB29" s="793">
        <f>-Operation!AA189</f>
        <v>-231643.4790747581</v>
      </c>
      <c r="AC29" s="793">
        <f>-Operation!AB189</f>
        <v>-231643.4790747581</v>
      </c>
      <c r="AD29" s="793">
        <f>-Operation!AC189</f>
        <v>-231643.4790747581</v>
      </c>
      <c r="AE29" s="793">
        <f>-Operation!AD189</f>
        <v>-231643.4790747581</v>
      </c>
      <c r="AF29" s="793">
        <f>-Operation!AE189</f>
        <v>-231643.4790747581</v>
      </c>
      <c r="AG29" s="793">
        <f>-Operation!AF189</f>
        <v>-231643.4790747581</v>
      </c>
      <c r="AH29" s="793">
        <f>-Operation!AG189</f>
        <v>-231643.4790747581</v>
      </c>
      <c r="AI29" s="793">
        <f>-Operation!AH189</f>
        <v>-231643.4790747581</v>
      </c>
      <c r="AJ29" s="793">
        <f>-Operation!AI189</f>
        <v>-231643.4790747581</v>
      </c>
      <c r="AK29" s="793">
        <f>-Operation!AJ189</f>
        <v>-231643.4790747581</v>
      </c>
      <c r="AL29" s="793">
        <f>-Operation!AK189</f>
        <v>-231643.4790747581</v>
      </c>
      <c r="AM29" s="793">
        <f>-Operation!AL189</f>
        <v>-231643.4790747581</v>
      </c>
      <c r="AN29" s="793">
        <f>-Operation!AM189</f>
        <v>-231643.4790747581</v>
      </c>
      <c r="AO29" s="793">
        <f>-Operation!AN189</f>
        <v>-231643.4790747581</v>
      </c>
      <c r="AP29" s="793">
        <f>-Operation!AO189</f>
        <v>-231643.4790747581</v>
      </c>
      <c r="AQ29" s="793">
        <f>-Operation!AP189</f>
        <v>-231643.4790747581</v>
      </c>
      <c r="AR29" s="793">
        <f>-Operation!AQ189</f>
        <v>-231643.4790747581</v>
      </c>
      <c r="AS29" s="793">
        <f>-Operation!AR189</f>
        <v>-231643.4790747581</v>
      </c>
      <c r="AT29" s="793">
        <f>-Operation!AS189</f>
        <v>-231643.4790747581</v>
      </c>
      <c r="AU29" s="793">
        <f>-Operation!AT189</f>
        <v>-231643.4790747581</v>
      </c>
      <c r="AV29" s="793">
        <f>-Operation!AU189</f>
        <v>-231643.4790747581</v>
      </c>
      <c r="AW29" s="793">
        <f>-Operation!AV189</f>
        <v>-231643.4790747581</v>
      </c>
      <c r="AX29" s="793">
        <f>-Operation!AW189</f>
        <v>-231643.4790747581</v>
      </c>
      <c r="AY29" s="793">
        <f>-Operation!AX189</f>
        <v>-231643.4790747581</v>
      </c>
      <c r="AZ29" s="793">
        <f>-Operation!AY189</f>
        <v>-231643.4790747581</v>
      </c>
      <c r="BA29" s="793">
        <f>-Operation!AZ189</f>
        <v>-231643.4790747581</v>
      </c>
      <c r="BB29" s="793">
        <f>-Operation!BA189</f>
        <v>-231643.4790747581</v>
      </c>
      <c r="BC29" s="793">
        <f>-Operation!BB189</f>
        <v>-231643.4790747581</v>
      </c>
      <c r="BD29" s="793">
        <f>-Operation!BC189</f>
        <v>-231643.4790747581</v>
      </c>
      <c r="BE29" s="793">
        <f>-Operation!BD189</f>
        <v>0</v>
      </c>
      <c r="BF29" s="793">
        <f>-Operation!BE189</f>
        <v>0</v>
      </c>
      <c r="BG29" s="793">
        <f>-Operation!BF189</f>
        <v>0</v>
      </c>
      <c r="BH29" s="793">
        <f>-Operation!BG189</f>
        <v>0</v>
      </c>
      <c r="BI29" s="793">
        <f>-Operation!BH189</f>
        <v>0</v>
      </c>
      <c r="BJ29" s="793">
        <f>-Operation!BI189</f>
        <v>0</v>
      </c>
      <c r="BK29" s="793">
        <f>-Operation!BJ189</f>
        <v>0</v>
      </c>
      <c r="BL29" s="793">
        <f>-Operation!BK189</f>
        <v>0</v>
      </c>
      <c r="BM29" s="793">
        <f>-Operation!BL189</f>
        <v>0</v>
      </c>
      <c r="BN29" s="793">
        <f>-Operation!BM189</f>
        <v>0</v>
      </c>
      <c r="BO29" s="793">
        <f>-Operation!BN189</f>
        <v>0</v>
      </c>
      <c r="BP29" s="793">
        <f>-Operation!BO189</f>
        <v>0</v>
      </c>
      <c r="BQ29" s="793">
        <f>-Operation!BP189</f>
        <v>0</v>
      </c>
      <c r="BR29" s="793">
        <f>-Operation!BQ189</f>
        <v>0</v>
      </c>
      <c r="BS29" s="793">
        <f>-Operation!BR189</f>
        <v>0</v>
      </c>
      <c r="BT29" s="793">
        <f>-Operation!BS189</f>
        <v>0</v>
      </c>
      <c r="BU29" s="793">
        <f>-Operation!BT189</f>
        <v>0</v>
      </c>
      <c r="BV29" s="793">
        <f>-Operation!BU189</f>
        <v>0</v>
      </c>
      <c r="BW29" s="793">
        <f>-Operation!BV189</f>
        <v>0</v>
      </c>
      <c r="BX29" s="793">
        <f>-Operation!BW189</f>
        <v>0</v>
      </c>
      <c r="BY29" s="793">
        <f>-Operation!BX189</f>
        <v>0</v>
      </c>
      <c r="BZ29" s="793">
        <f>-Operation!BY189</f>
        <v>0</v>
      </c>
      <c r="CA29" s="793">
        <f>-Operation!BZ189</f>
        <v>0</v>
      </c>
      <c r="CB29" s="793">
        <f>-Operation!CA189</f>
        <v>0</v>
      </c>
      <c r="CC29" s="793">
        <f>-Operation!CB189</f>
        <v>0</v>
      </c>
      <c r="CD29" s="793">
        <f>-Operation!CC189</f>
        <v>0</v>
      </c>
      <c r="CE29" s="793">
        <f>-Operation!CD189</f>
        <v>0</v>
      </c>
      <c r="CF29" s="793">
        <f>-Operation!CE189</f>
        <v>0</v>
      </c>
      <c r="CG29" s="793">
        <f>-Operation!CF189</f>
        <v>0</v>
      </c>
      <c r="CH29" s="793">
        <f>-Operation!CG189</f>
        <v>0</v>
      </c>
      <c r="CI29" s="793">
        <f>-Operation!CH189</f>
        <v>0</v>
      </c>
      <c r="CJ29" s="793">
        <f>-Operation!CI189</f>
        <v>0</v>
      </c>
      <c r="CK29" s="793">
        <f>-Operation!CJ189</f>
        <v>0</v>
      </c>
      <c r="CL29" s="793">
        <f>-Operation!CK189</f>
        <v>0</v>
      </c>
      <c r="CM29" s="793">
        <f>-Operation!CL189</f>
        <v>0</v>
      </c>
      <c r="CN29" s="793">
        <f>-Operation!CM189</f>
        <v>0</v>
      </c>
      <c r="CO29" s="793">
        <f>-Operation!CN189</f>
        <v>0</v>
      </c>
      <c r="CP29" s="793">
        <f>-Operation!CO189</f>
        <v>0</v>
      </c>
      <c r="CQ29" s="793">
        <f>-Operation!CP189</f>
        <v>0</v>
      </c>
      <c r="CR29" s="793">
        <f>-Operation!CQ189</f>
        <v>0</v>
      </c>
      <c r="CS29" s="793">
        <f>-Operation!CR189</f>
        <v>0</v>
      </c>
      <c r="CT29" s="793">
        <f>-Operation!CS189</f>
        <v>0</v>
      </c>
      <c r="CU29" s="793">
        <f>-Operation!CT189</f>
        <v>0</v>
      </c>
      <c r="CV29" s="793">
        <f>-Operation!CU189</f>
        <v>0</v>
      </c>
      <c r="CW29" s="793">
        <f>-Operation!CV189</f>
        <v>0</v>
      </c>
      <c r="CX29" s="793">
        <f>-Operation!CW189</f>
        <v>0</v>
      </c>
      <c r="CY29" s="793">
        <f>-Operation!CX189</f>
        <v>0</v>
      </c>
      <c r="CZ29" s="793">
        <f>-Operation!CY189</f>
        <v>0</v>
      </c>
      <c r="DA29" s="793">
        <f>-Operation!CZ189</f>
        <v>0</v>
      </c>
      <c r="DB29" s="793">
        <f>-Operation!DA189</f>
        <v>0</v>
      </c>
      <c r="DC29" s="793">
        <f>-Operation!DB189</f>
        <v>0</v>
      </c>
      <c r="DD29" s="793">
        <f>-Operation!DC189</f>
        <v>0</v>
      </c>
      <c r="DE29" s="793">
        <f>-Operation!DD189</f>
        <v>0</v>
      </c>
      <c r="DF29" s="793">
        <f>-Operation!DE189</f>
        <v>0</v>
      </c>
      <c r="DG29" s="793">
        <f>-Operation!DF189</f>
        <v>0</v>
      </c>
      <c r="DH29" s="793">
        <f>-Operation!DG189</f>
        <v>0</v>
      </c>
      <c r="DI29" s="793">
        <f>-Operation!DH189</f>
        <v>0</v>
      </c>
      <c r="DJ29" s="793">
        <f>-Operation!DI189</f>
        <v>0</v>
      </c>
      <c r="DK29" s="793">
        <f>-Operation!DJ189</f>
        <v>0</v>
      </c>
      <c r="DL29" s="793">
        <f>-Operation!DK189</f>
        <v>0</v>
      </c>
      <c r="DM29" s="793">
        <f>-Operation!DL189</f>
        <v>0</v>
      </c>
      <c r="DN29" s="793">
        <f>-Operation!DM189</f>
        <v>0</v>
      </c>
      <c r="DO29" s="793">
        <f>-Operation!DN189</f>
        <v>0</v>
      </c>
      <c r="DP29" s="793">
        <f>-Operation!DO189</f>
        <v>0</v>
      </c>
      <c r="DQ29" s="793">
        <f>-Operation!DP189</f>
        <v>0</v>
      </c>
      <c r="DR29" s="793">
        <f>-Operation!DQ189</f>
        <v>0</v>
      </c>
      <c r="DS29" s="793">
        <f>-Operation!DR189</f>
        <v>0</v>
      </c>
      <c r="DT29" s="793">
        <f>-Operation!DS189</f>
        <v>0</v>
      </c>
      <c r="DU29" s="793">
        <f>-Operation!DT189</f>
        <v>0</v>
      </c>
      <c r="DV29" s="793">
        <f>-Operation!DU189</f>
        <v>0</v>
      </c>
      <c r="DW29" s="793">
        <f>-Operation!DV189</f>
        <v>0</v>
      </c>
      <c r="DX29" s="793">
        <f>-Operation!DW189</f>
        <v>0</v>
      </c>
      <c r="DY29" s="793">
        <f>-Operation!DX189</f>
        <v>0</v>
      </c>
      <c r="DZ29" s="793">
        <f>-Operation!DY189</f>
        <v>0</v>
      </c>
      <c r="EA29" s="793">
        <f>-Operation!DZ189</f>
        <v>0</v>
      </c>
      <c r="EB29" s="793">
        <f>-Operation!EA189</f>
        <v>0</v>
      </c>
      <c r="EC29" s="793">
        <f>-Operation!EB189</f>
        <v>0</v>
      </c>
      <c r="ED29" s="793">
        <f>-Operation!EC189</f>
        <v>0</v>
      </c>
      <c r="EE29" s="793">
        <f>-Operation!ED189</f>
        <v>0</v>
      </c>
      <c r="EF29" s="793">
        <f>-Operation!EE189</f>
        <v>0</v>
      </c>
      <c r="EG29" s="793">
        <f>-Operation!EF189</f>
        <v>0</v>
      </c>
      <c r="EH29" s="793">
        <f>-Operation!EG189</f>
        <v>0</v>
      </c>
      <c r="EI29" s="793">
        <f>-Operation!EH189</f>
        <v>0</v>
      </c>
      <c r="EJ29" s="793">
        <f>-Operation!EI189</f>
        <v>0</v>
      </c>
      <c r="EK29" s="793">
        <f>-Operation!EJ189</f>
        <v>0</v>
      </c>
      <c r="EL29" s="793">
        <f>-Operation!EK189</f>
        <v>0</v>
      </c>
      <c r="EM29" s="793">
        <f>-Operation!EL189</f>
        <v>0</v>
      </c>
      <c r="EN29" s="793">
        <f>-Operation!EM189</f>
        <v>0</v>
      </c>
      <c r="EO29" s="793">
        <f>-Operation!EN189</f>
        <v>0</v>
      </c>
      <c r="EP29" s="793">
        <f>-Operation!EO189</f>
        <v>0</v>
      </c>
    </row>
    <row r="30" spans="1:146" x14ac:dyDescent="0.2">
      <c r="A30" s="11">
        <f>ROW()</f>
        <v>30</v>
      </c>
      <c r="C30" s="38" t="s">
        <v>410</v>
      </c>
      <c r="M30" s="793">
        <f t="shared" si="22"/>
        <v>-2730000</v>
      </c>
      <c r="N30" s="793">
        <f>-Operation!M205</f>
        <v>0</v>
      </c>
      <c r="O30" s="793">
        <f>-Operation!N205</f>
        <v>-65000</v>
      </c>
      <c r="P30" s="793">
        <f>-Operation!O205</f>
        <v>-65000</v>
      </c>
      <c r="Q30" s="793">
        <f>-Operation!P205</f>
        <v>-65000</v>
      </c>
      <c r="R30" s="793">
        <f>-Operation!Q205</f>
        <v>-65000</v>
      </c>
      <c r="S30" s="793">
        <f>-Operation!R205</f>
        <v>-65000</v>
      </c>
      <c r="T30" s="793">
        <f>-Operation!S205</f>
        <v>-65000</v>
      </c>
      <c r="U30" s="793">
        <f>-Operation!T205</f>
        <v>-65000</v>
      </c>
      <c r="V30" s="793">
        <f>-Operation!U205</f>
        <v>-65000</v>
      </c>
      <c r="W30" s="793">
        <f>-Operation!V205</f>
        <v>-65000</v>
      </c>
      <c r="X30" s="793">
        <f>-Operation!W205</f>
        <v>-65000</v>
      </c>
      <c r="Y30" s="793">
        <f>-Operation!X205</f>
        <v>-65000</v>
      </c>
      <c r="Z30" s="793">
        <f>-Operation!Y205</f>
        <v>-65000</v>
      </c>
      <c r="AA30" s="793">
        <f>-Operation!Z205</f>
        <v>-65000</v>
      </c>
      <c r="AB30" s="793">
        <f>-Operation!AA205</f>
        <v>-65000</v>
      </c>
      <c r="AC30" s="793">
        <f>-Operation!AB205</f>
        <v>-65000</v>
      </c>
      <c r="AD30" s="793">
        <f>-Operation!AC205</f>
        <v>-65000</v>
      </c>
      <c r="AE30" s="793">
        <f>-Operation!AD205</f>
        <v>-65000</v>
      </c>
      <c r="AF30" s="793">
        <f>-Operation!AE205</f>
        <v>-65000</v>
      </c>
      <c r="AG30" s="793">
        <f>-Operation!AF205</f>
        <v>-65000</v>
      </c>
      <c r="AH30" s="793">
        <f>-Operation!AG205</f>
        <v>-65000</v>
      </c>
      <c r="AI30" s="793">
        <f>-Operation!AH205</f>
        <v>-65000</v>
      </c>
      <c r="AJ30" s="793">
        <f>-Operation!AI205</f>
        <v>-65000</v>
      </c>
      <c r="AK30" s="793">
        <f>-Operation!AJ205</f>
        <v>-65000</v>
      </c>
      <c r="AL30" s="793">
        <f>-Operation!AK205</f>
        <v>-65000</v>
      </c>
      <c r="AM30" s="793">
        <f>-Operation!AL205</f>
        <v>-65000</v>
      </c>
      <c r="AN30" s="793">
        <f>-Operation!AM205</f>
        <v>-65000</v>
      </c>
      <c r="AO30" s="793">
        <f>-Operation!AN205</f>
        <v>-65000</v>
      </c>
      <c r="AP30" s="793">
        <f>-Operation!AO205</f>
        <v>-65000</v>
      </c>
      <c r="AQ30" s="793">
        <f>-Operation!AP205</f>
        <v>-65000</v>
      </c>
      <c r="AR30" s="793">
        <f>-Operation!AQ205</f>
        <v>-65000</v>
      </c>
      <c r="AS30" s="793">
        <f>-Operation!AR205</f>
        <v>-65000</v>
      </c>
      <c r="AT30" s="793">
        <f>-Operation!AS205</f>
        <v>-65000</v>
      </c>
      <c r="AU30" s="793">
        <f>-Operation!AT205</f>
        <v>-65000</v>
      </c>
      <c r="AV30" s="793">
        <f>-Operation!AU205</f>
        <v>-65000</v>
      </c>
      <c r="AW30" s="793">
        <f>-Operation!AV205</f>
        <v>-65000</v>
      </c>
      <c r="AX30" s="793">
        <f>-Operation!AW205</f>
        <v>-65000</v>
      </c>
      <c r="AY30" s="793">
        <f>-Operation!AX205</f>
        <v>-65000</v>
      </c>
      <c r="AZ30" s="793">
        <f>-Operation!AY205</f>
        <v>-65000</v>
      </c>
      <c r="BA30" s="793">
        <f>-Operation!AZ205</f>
        <v>-65000</v>
      </c>
      <c r="BB30" s="793">
        <f>-Operation!BA205</f>
        <v>-65000</v>
      </c>
      <c r="BC30" s="793">
        <f>-Operation!BB205</f>
        <v>-65000</v>
      </c>
      <c r="BD30" s="793">
        <f>-Operation!BC205</f>
        <v>-65000</v>
      </c>
      <c r="BE30" s="793">
        <f>-Operation!BD205</f>
        <v>0</v>
      </c>
      <c r="BF30" s="793">
        <f>-Operation!BE205</f>
        <v>0</v>
      </c>
      <c r="BG30" s="793">
        <f>-Operation!BF205</f>
        <v>0</v>
      </c>
      <c r="BH30" s="793">
        <f>-Operation!BG205</f>
        <v>0</v>
      </c>
      <c r="BI30" s="793">
        <f>-Operation!BH205</f>
        <v>0</v>
      </c>
      <c r="BJ30" s="793">
        <f>-Operation!BI205</f>
        <v>0</v>
      </c>
      <c r="BK30" s="793">
        <f>-Operation!BJ205</f>
        <v>0</v>
      </c>
      <c r="BL30" s="793">
        <f>-Operation!BK205</f>
        <v>0</v>
      </c>
      <c r="BM30" s="793">
        <f>-Operation!BL205</f>
        <v>0</v>
      </c>
      <c r="BN30" s="793">
        <f>-Operation!BM205</f>
        <v>0</v>
      </c>
      <c r="BO30" s="793">
        <f>-Operation!BN205</f>
        <v>0</v>
      </c>
      <c r="BP30" s="793">
        <f>-Operation!BO205</f>
        <v>0</v>
      </c>
      <c r="BQ30" s="793">
        <f>-Operation!BP205</f>
        <v>0</v>
      </c>
      <c r="BR30" s="793">
        <f>-Operation!BQ205</f>
        <v>0</v>
      </c>
      <c r="BS30" s="793">
        <f>-Operation!BR205</f>
        <v>0</v>
      </c>
      <c r="BT30" s="793">
        <f>-Operation!BS205</f>
        <v>0</v>
      </c>
      <c r="BU30" s="793">
        <f>-Operation!BT205</f>
        <v>0</v>
      </c>
      <c r="BV30" s="793">
        <f>-Operation!BU205</f>
        <v>0</v>
      </c>
      <c r="BW30" s="793">
        <f>-Operation!BV205</f>
        <v>0</v>
      </c>
      <c r="BX30" s="793">
        <f>-Operation!BW205</f>
        <v>0</v>
      </c>
      <c r="BY30" s="793">
        <f>-Operation!BX205</f>
        <v>0</v>
      </c>
      <c r="BZ30" s="793">
        <f>-Operation!BY205</f>
        <v>0</v>
      </c>
      <c r="CA30" s="793">
        <f>-Operation!BZ205</f>
        <v>0</v>
      </c>
      <c r="CB30" s="793">
        <f>-Operation!CA205</f>
        <v>0</v>
      </c>
      <c r="CC30" s="793">
        <f>-Operation!CB205</f>
        <v>0</v>
      </c>
      <c r="CD30" s="793">
        <f>-Operation!CC205</f>
        <v>0</v>
      </c>
      <c r="CE30" s="793">
        <f>-Operation!CD205</f>
        <v>0</v>
      </c>
      <c r="CF30" s="793">
        <f>-Operation!CE205</f>
        <v>0</v>
      </c>
      <c r="CG30" s="793">
        <f>-Operation!CF205</f>
        <v>0</v>
      </c>
      <c r="CH30" s="793">
        <f>-Operation!CG205</f>
        <v>0</v>
      </c>
      <c r="CI30" s="793">
        <f>-Operation!CH205</f>
        <v>0</v>
      </c>
      <c r="CJ30" s="793">
        <f>-Operation!CI205</f>
        <v>0</v>
      </c>
      <c r="CK30" s="793">
        <f>-Operation!CJ205</f>
        <v>0</v>
      </c>
      <c r="CL30" s="793">
        <f>-Operation!CK205</f>
        <v>0</v>
      </c>
      <c r="CM30" s="793">
        <f>-Operation!CL205</f>
        <v>0</v>
      </c>
      <c r="CN30" s="793">
        <f>-Operation!CM205</f>
        <v>0</v>
      </c>
      <c r="CO30" s="793">
        <f>-Operation!CN205</f>
        <v>0</v>
      </c>
      <c r="CP30" s="793">
        <f>-Operation!CO205</f>
        <v>0</v>
      </c>
      <c r="CQ30" s="793">
        <f>-Operation!CP205</f>
        <v>0</v>
      </c>
      <c r="CR30" s="793">
        <f>-Operation!CQ205</f>
        <v>0</v>
      </c>
      <c r="CS30" s="793">
        <f>-Operation!CR205</f>
        <v>0</v>
      </c>
      <c r="CT30" s="793">
        <f>-Operation!CS205</f>
        <v>0</v>
      </c>
      <c r="CU30" s="793">
        <f>-Operation!CT205</f>
        <v>0</v>
      </c>
      <c r="CV30" s="793">
        <f>-Operation!CU205</f>
        <v>0</v>
      </c>
      <c r="CW30" s="793">
        <f>-Operation!CV205</f>
        <v>0</v>
      </c>
      <c r="CX30" s="793">
        <f>-Operation!CW205</f>
        <v>0</v>
      </c>
      <c r="CY30" s="793">
        <f>-Operation!CX205</f>
        <v>0</v>
      </c>
      <c r="CZ30" s="793">
        <f>-Operation!CY205</f>
        <v>0</v>
      </c>
      <c r="DA30" s="793">
        <f>-Operation!CZ205</f>
        <v>0</v>
      </c>
      <c r="DB30" s="793">
        <f>-Operation!DA205</f>
        <v>0</v>
      </c>
      <c r="DC30" s="793">
        <f>-Operation!DB205</f>
        <v>0</v>
      </c>
      <c r="DD30" s="793">
        <f>-Operation!DC205</f>
        <v>0</v>
      </c>
      <c r="DE30" s="793">
        <f>-Operation!DD205</f>
        <v>0</v>
      </c>
      <c r="DF30" s="793">
        <f>-Operation!DE205</f>
        <v>0</v>
      </c>
      <c r="DG30" s="793">
        <f>-Operation!DF205</f>
        <v>0</v>
      </c>
      <c r="DH30" s="793">
        <f>-Operation!DG205</f>
        <v>0</v>
      </c>
      <c r="DI30" s="793">
        <f>-Operation!DH205</f>
        <v>0</v>
      </c>
      <c r="DJ30" s="793">
        <f>-Operation!DI205</f>
        <v>0</v>
      </c>
      <c r="DK30" s="793">
        <f>-Operation!DJ205</f>
        <v>0</v>
      </c>
      <c r="DL30" s="793">
        <f>-Operation!DK205</f>
        <v>0</v>
      </c>
      <c r="DM30" s="793">
        <f>-Operation!DL205</f>
        <v>0</v>
      </c>
      <c r="DN30" s="793">
        <f>-Operation!DM205</f>
        <v>0</v>
      </c>
      <c r="DO30" s="793">
        <f>-Operation!DN205</f>
        <v>0</v>
      </c>
      <c r="DP30" s="793">
        <f>-Operation!DO205</f>
        <v>0</v>
      </c>
      <c r="DQ30" s="793">
        <f>-Operation!DP205</f>
        <v>0</v>
      </c>
      <c r="DR30" s="793">
        <f>-Operation!DQ205</f>
        <v>0</v>
      </c>
      <c r="DS30" s="793">
        <f>-Operation!DR205</f>
        <v>0</v>
      </c>
      <c r="DT30" s="793">
        <f>-Operation!DS205</f>
        <v>0</v>
      </c>
      <c r="DU30" s="793">
        <f>-Operation!DT205</f>
        <v>0</v>
      </c>
      <c r="DV30" s="793">
        <f>-Operation!DU205</f>
        <v>0</v>
      </c>
      <c r="DW30" s="793">
        <f>-Operation!DV205</f>
        <v>0</v>
      </c>
      <c r="DX30" s="793">
        <f>-Operation!DW205</f>
        <v>0</v>
      </c>
      <c r="DY30" s="793">
        <f>-Operation!DX205</f>
        <v>0</v>
      </c>
      <c r="DZ30" s="793">
        <f>-Operation!DY205</f>
        <v>0</v>
      </c>
      <c r="EA30" s="793">
        <f>-Operation!DZ205</f>
        <v>0</v>
      </c>
      <c r="EB30" s="793">
        <f>-Operation!EA205</f>
        <v>0</v>
      </c>
      <c r="EC30" s="793">
        <f>-Operation!EB205</f>
        <v>0</v>
      </c>
      <c r="ED30" s="793">
        <f>-Operation!EC205</f>
        <v>0</v>
      </c>
      <c r="EE30" s="793">
        <f>-Operation!ED205</f>
        <v>0</v>
      </c>
      <c r="EF30" s="793">
        <f>-Operation!EE205</f>
        <v>0</v>
      </c>
      <c r="EG30" s="793">
        <f>-Operation!EF205</f>
        <v>0</v>
      </c>
      <c r="EH30" s="793">
        <f>-Operation!EG205</f>
        <v>0</v>
      </c>
      <c r="EI30" s="793">
        <f>-Operation!EH205</f>
        <v>0</v>
      </c>
      <c r="EJ30" s="793">
        <f>-Operation!EI205</f>
        <v>0</v>
      </c>
      <c r="EK30" s="793">
        <f>-Operation!EJ205</f>
        <v>0</v>
      </c>
      <c r="EL30" s="793">
        <f>-Operation!EK205</f>
        <v>0</v>
      </c>
      <c r="EM30" s="793">
        <f>-Operation!EL205</f>
        <v>0</v>
      </c>
      <c r="EN30" s="793">
        <f>-Operation!EM205</f>
        <v>0</v>
      </c>
      <c r="EO30" s="793">
        <f>-Operation!EN205</f>
        <v>0</v>
      </c>
      <c r="EP30" s="793">
        <f>-Operation!EO205</f>
        <v>0</v>
      </c>
    </row>
    <row r="31" spans="1:146" x14ac:dyDescent="0.2">
      <c r="A31" s="11">
        <f>ROW()</f>
        <v>31</v>
      </c>
      <c r="C31" s="38" t="s">
        <v>665</v>
      </c>
      <c r="M31" s="793">
        <f t="shared" si="22"/>
        <v>-18314.191753637995</v>
      </c>
      <c r="N31" s="793">
        <f>-Operation!M222</f>
        <v>0</v>
      </c>
      <c r="O31" s="793">
        <f>-Operation!N222</f>
        <v>-6104.7305845459987</v>
      </c>
      <c r="P31" s="793">
        <f>-Operation!O222</f>
        <v>-6104.7305845459987</v>
      </c>
      <c r="Q31" s="793">
        <f>-Operation!P222</f>
        <v>-6104.7305845459987</v>
      </c>
      <c r="R31" s="793">
        <f>-Operation!Q222</f>
        <v>0</v>
      </c>
      <c r="S31" s="793">
        <f>-Operation!R222</f>
        <v>0</v>
      </c>
      <c r="T31" s="793">
        <f>-Operation!S222</f>
        <v>0</v>
      </c>
      <c r="U31" s="793">
        <f>-Operation!T222</f>
        <v>0</v>
      </c>
      <c r="V31" s="793">
        <f>-Operation!U222</f>
        <v>0</v>
      </c>
      <c r="W31" s="793">
        <f>-Operation!V222</f>
        <v>0</v>
      </c>
      <c r="X31" s="793">
        <f>-Operation!W222</f>
        <v>0</v>
      </c>
      <c r="Y31" s="793">
        <f>-Operation!X222</f>
        <v>0</v>
      </c>
      <c r="Z31" s="793">
        <f>-Operation!Y222</f>
        <v>0</v>
      </c>
      <c r="AA31" s="793">
        <f>-Operation!Z222</f>
        <v>0</v>
      </c>
      <c r="AB31" s="793">
        <f>-Operation!AA222</f>
        <v>0</v>
      </c>
      <c r="AC31" s="793">
        <f>-Operation!AB222</f>
        <v>0</v>
      </c>
      <c r="AD31" s="793">
        <f>-Operation!AC222</f>
        <v>0</v>
      </c>
      <c r="AE31" s="793">
        <f>-Operation!AD222</f>
        <v>0</v>
      </c>
      <c r="AF31" s="793">
        <f>-Operation!AE222</f>
        <v>0</v>
      </c>
      <c r="AG31" s="793">
        <f>-Operation!AF222</f>
        <v>0</v>
      </c>
      <c r="AH31" s="793">
        <f>-Operation!AG222</f>
        <v>0</v>
      </c>
      <c r="AI31" s="793">
        <f>-Operation!AH222</f>
        <v>0</v>
      </c>
      <c r="AJ31" s="793">
        <f>-Operation!AI222</f>
        <v>0</v>
      </c>
      <c r="AK31" s="793">
        <f>-Operation!AJ222</f>
        <v>0</v>
      </c>
      <c r="AL31" s="793">
        <f>-Operation!AK222</f>
        <v>0</v>
      </c>
      <c r="AM31" s="793">
        <f>-Operation!AL222</f>
        <v>0</v>
      </c>
      <c r="AN31" s="793">
        <f>-Operation!AM222</f>
        <v>0</v>
      </c>
      <c r="AO31" s="793">
        <f>-Operation!AN222</f>
        <v>0</v>
      </c>
      <c r="AP31" s="793">
        <f>-Operation!AO222</f>
        <v>0</v>
      </c>
      <c r="AQ31" s="793">
        <f>-Operation!AP222</f>
        <v>0</v>
      </c>
      <c r="AR31" s="793">
        <f>-Operation!AQ222</f>
        <v>0</v>
      </c>
      <c r="AS31" s="793">
        <f>-Operation!AR222</f>
        <v>0</v>
      </c>
      <c r="AT31" s="793">
        <f>-Operation!AS222</f>
        <v>0</v>
      </c>
      <c r="AU31" s="793">
        <f>-Operation!AT222</f>
        <v>0</v>
      </c>
      <c r="AV31" s="793">
        <f>-Operation!AU222</f>
        <v>0</v>
      </c>
      <c r="AW31" s="793">
        <f>-Operation!AV222</f>
        <v>0</v>
      </c>
      <c r="AX31" s="793">
        <f>-Operation!AW222</f>
        <v>0</v>
      </c>
      <c r="AY31" s="793">
        <f>-Operation!AX222</f>
        <v>0</v>
      </c>
      <c r="AZ31" s="793">
        <f>-Operation!AY222</f>
        <v>0</v>
      </c>
      <c r="BA31" s="793">
        <f>-Operation!AZ222</f>
        <v>0</v>
      </c>
      <c r="BB31" s="793">
        <f>-Operation!BA222</f>
        <v>0</v>
      </c>
      <c r="BC31" s="793">
        <f>-Operation!BB222</f>
        <v>0</v>
      </c>
      <c r="BD31" s="793">
        <f>-Operation!BC222</f>
        <v>0</v>
      </c>
      <c r="BE31" s="793">
        <f>-Operation!BD222</f>
        <v>0</v>
      </c>
      <c r="BF31" s="793">
        <f>-Operation!BE222</f>
        <v>0</v>
      </c>
      <c r="BG31" s="793">
        <f>-Operation!BF222</f>
        <v>0</v>
      </c>
      <c r="BH31" s="793">
        <f>-Operation!BG222</f>
        <v>0</v>
      </c>
      <c r="BI31" s="793">
        <f>-Operation!BH222</f>
        <v>0</v>
      </c>
      <c r="BJ31" s="793">
        <f>-Operation!BI222</f>
        <v>0</v>
      </c>
      <c r="BK31" s="793">
        <f>-Operation!BJ222</f>
        <v>0</v>
      </c>
      <c r="BL31" s="793">
        <f>-Operation!BK222</f>
        <v>0</v>
      </c>
      <c r="BM31" s="793">
        <f>-Operation!BL222</f>
        <v>0</v>
      </c>
      <c r="BN31" s="793">
        <f>-Operation!BM222</f>
        <v>0</v>
      </c>
      <c r="BO31" s="793">
        <f>-Operation!BN222</f>
        <v>0</v>
      </c>
      <c r="BP31" s="793">
        <f>-Operation!BO222</f>
        <v>0</v>
      </c>
      <c r="BQ31" s="793">
        <f>-Operation!BP222</f>
        <v>0</v>
      </c>
      <c r="BR31" s="793">
        <f>-Operation!BQ222</f>
        <v>0</v>
      </c>
      <c r="BS31" s="793">
        <f>-Operation!BR222</f>
        <v>0</v>
      </c>
      <c r="BT31" s="793">
        <f>-Operation!BS222</f>
        <v>0</v>
      </c>
      <c r="BU31" s="793">
        <f>-Operation!BT222</f>
        <v>0</v>
      </c>
      <c r="BV31" s="793">
        <f>-Operation!BU222</f>
        <v>0</v>
      </c>
      <c r="BW31" s="793">
        <f>-Operation!BV222</f>
        <v>0</v>
      </c>
      <c r="BX31" s="793">
        <f>-Operation!BW222</f>
        <v>0</v>
      </c>
      <c r="BY31" s="793">
        <f>-Operation!BX222</f>
        <v>0</v>
      </c>
      <c r="BZ31" s="793">
        <f>-Operation!BY222</f>
        <v>0</v>
      </c>
      <c r="CA31" s="793">
        <f>-Operation!BZ222</f>
        <v>0</v>
      </c>
      <c r="CB31" s="793">
        <f>-Operation!CA222</f>
        <v>0</v>
      </c>
      <c r="CC31" s="793">
        <f>-Operation!CB222</f>
        <v>0</v>
      </c>
      <c r="CD31" s="793">
        <f>-Operation!CC222</f>
        <v>0</v>
      </c>
      <c r="CE31" s="793">
        <f>-Operation!CD222</f>
        <v>0</v>
      </c>
      <c r="CF31" s="793">
        <f>-Operation!CE222</f>
        <v>0</v>
      </c>
      <c r="CG31" s="793">
        <f>-Operation!CF222</f>
        <v>0</v>
      </c>
      <c r="CH31" s="793">
        <f>-Operation!CG222</f>
        <v>0</v>
      </c>
      <c r="CI31" s="793">
        <f>-Operation!CH222</f>
        <v>0</v>
      </c>
      <c r="CJ31" s="793">
        <f>-Operation!CI222</f>
        <v>0</v>
      </c>
      <c r="CK31" s="793">
        <f>-Operation!CJ222</f>
        <v>0</v>
      </c>
      <c r="CL31" s="793">
        <f>-Operation!CK222</f>
        <v>0</v>
      </c>
      <c r="CM31" s="793">
        <f>-Operation!CL222</f>
        <v>0</v>
      </c>
      <c r="CN31" s="793">
        <f>-Operation!CM222</f>
        <v>0</v>
      </c>
      <c r="CO31" s="793">
        <f>-Operation!CN222</f>
        <v>0</v>
      </c>
      <c r="CP31" s="793">
        <f>-Operation!CO222</f>
        <v>0</v>
      </c>
      <c r="CQ31" s="793">
        <f>-Operation!CP222</f>
        <v>0</v>
      </c>
      <c r="CR31" s="793">
        <f>-Operation!CQ222</f>
        <v>0</v>
      </c>
      <c r="CS31" s="793">
        <f>-Operation!CR222</f>
        <v>0</v>
      </c>
      <c r="CT31" s="793">
        <f>-Operation!CS222</f>
        <v>0</v>
      </c>
      <c r="CU31" s="793">
        <f>-Operation!CT222</f>
        <v>0</v>
      </c>
      <c r="CV31" s="793">
        <f>-Operation!CU222</f>
        <v>0</v>
      </c>
      <c r="CW31" s="793">
        <f>-Operation!CV222</f>
        <v>0</v>
      </c>
      <c r="CX31" s="793">
        <f>-Operation!CW222</f>
        <v>0</v>
      </c>
      <c r="CY31" s="793">
        <f>-Operation!CX222</f>
        <v>0</v>
      </c>
      <c r="CZ31" s="793">
        <f>-Operation!CY222</f>
        <v>0</v>
      </c>
      <c r="DA31" s="793">
        <f>-Operation!CZ222</f>
        <v>0</v>
      </c>
      <c r="DB31" s="793">
        <f>-Operation!DA222</f>
        <v>0</v>
      </c>
      <c r="DC31" s="793">
        <f>-Operation!DB222</f>
        <v>0</v>
      </c>
      <c r="DD31" s="793">
        <f>-Operation!DC222</f>
        <v>0</v>
      </c>
      <c r="DE31" s="793">
        <f>-Operation!DD222</f>
        <v>0</v>
      </c>
      <c r="DF31" s="793">
        <f>-Operation!DE222</f>
        <v>0</v>
      </c>
      <c r="DG31" s="793">
        <f>-Operation!DF222</f>
        <v>0</v>
      </c>
      <c r="DH31" s="793">
        <f>-Operation!DG222</f>
        <v>0</v>
      </c>
      <c r="DI31" s="793">
        <f>-Operation!DH222</f>
        <v>0</v>
      </c>
      <c r="DJ31" s="793">
        <f>-Operation!DI222</f>
        <v>0</v>
      </c>
      <c r="DK31" s="793">
        <f>-Operation!DJ222</f>
        <v>0</v>
      </c>
      <c r="DL31" s="793">
        <f>-Operation!DK222</f>
        <v>0</v>
      </c>
      <c r="DM31" s="793">
        <f>-Operation!DL222</f>
        <v>0</v>
      </c>
      <c r="DN31" s="793">
        <f>-Operation!DM222</f>
        <v>0</v>
      </c>
      <c r="DO31" s="793">
        <f>-Operation!DN222</f>
        <v>0</v>
      </c>
      <c r="DP31" s="793">
        <f>-Operation!DO222</f>
        <v>0</v>
      </c>
      <c r="DQ31" s="793">
        <f>-Operation!DP222</f>
        <v>0</v>
      </c>
      <c r="DR31" s="793">
        <f>-Operation!DQ222</f>
        <v>0</v>
      </c>
      <c r="DS31" s="793">
        <f>-Operation!DR222</f>
        <v>0</v>
      </c>
      <c r="DT31" s="793">
        <f>-Operation!DS222</f>
        <v>0</v>
      </c>
      <c r="DU31" s="793">
        <f>-Operation!DT222</f>
        <v>0</v>
      </c>
      <c r="DV31" s="793">
        <f>-Operation!DU222</f>
        <v>0</v>
      </c>
      <c r="DW31" s="793">
        <f>-Operation!DV222</f>
        <v>0</v>
      </c>
      <c r="DX31" s="793">
        <f>-Operation!DW222</f>
        <v>0</v>
      </c>
      <c r="DY31" s="793">
        <f>-Operation!DX222</f>
        <v>0</v>
      </c>
      <c r="DZ31" s="793">
        <f>-Operation!DY222</f>
        <v>0</v>
      </c>
      <c r="EA31" s="793">
        <f>-Operation!DZ222</f>
        <v>0</v>
      </c>
      <c r="EB31" s="793">
        <f>-Operation!EA222</f>
        <v>0</v>
      </c>
      <c r="EC31" s="793">
        <f>-Operation!EB222</f>
        <v>0</v>
      </c>
      <c r="ED31" s="793">
        <f>-Operation!EC222</f>
        <v>0</v>
      </c>
      <c r="EE31" s="793">
        <f>-Operation!ED222</f>
        <v>0</v>
      </c>
      <c r="EF31" s="793">
        <f>-Operation!EE222</f>
        <v>0</v>
      </c>
      <c r="EG31" s="793">
        <f>-Operation!EF222</f>
        <v>0</v>
      </c>
      <c r="EH31" s="793">
        <f>-Operation!EG222</f>
        <v>0</v>
      </c>
      <c r="EI31" s="793">
        <f>-Operation!EH222</f>
        <v>0</v>
      </c>
      <c r="EJ31" s="793">
        <f>-Operation!EI222</f>
        <v>0</v>
      </c>
      <c r="EK31" s="793">
        <f>-Operation!EJ222</f>
        <v>0</v>
      </c>
      <c r="EL31" s="793">
        <f>-Operation!EK222</f>
        <v>0</v>
      </c>
      <c r="EM31" s="793">
        <f>-Operation!EL222</f>
        <v>0</v>
      </c>
      <c r="EN31" s="793">
        <f>-Operation!EM222</f>
        <v>0</v>
      </c>
      <c r="EO31" s="793">
        <f>-Operation!EN222</f>
        <v>0</v>
      </c>
      <c r="EP31" s="793">
        <f>-Operation!EO222</f>
        <v>0</v>
      </c>
    </row>
    <row r="32" spans="1:146" x14ac:dyDescent="0.2">
      <c r="A32" s="113">
        <f>ROW()</f>
        <v>32</v>
      </c>
      <c r="C32" s="38" t="str">
        <f>'CF(M)'!C33</f>
        <v>이자비용(단기)</v>
      </c>
      <c r="M32" s="793">
        <f t="shared" si="22"/>
        <v>0</v>
      </c>
      <c r="N32" s="793">
        <f>-Operation!M327</f>
        <v>0</v>
      </c>
      <c r="O32" s="793">
        <f>-Operation!N327</f>
        <v>0</v>
      </c>
      <c r="P32" s="793">
        <f>-Operation!O327</f>
        <v>0</v>
      </c>
      <c r="Q32" s="793">
        <f>-Operation!P327</f>
        <v>0</v>
      </c>
      <c r="R32" s="793">
        <f>-Operation!Q327</f>
        <v>0</v>
      </c>
      <c r="S32" s="793">
        <f>-Operation!R327</f>
        <v>0</v>
      </c>
      <c r="T32" s="793">
        <f>-Operation!S327</f>
        <v>0</v>
      </c>
      <c r="U32" s="793">
        <f>-Operation!T327</f>
        <v>0</v>
      </c>
      <c r="V32" s="793">
        <f>-Operation!U327</f>
        <v>0</v>
      </c>
      <c r="W32" s="793">
        <f>-Operation!V327</f>
        <v>0</v>
      </c>
      <c r="X32" s="793">
        <f>-Operation!W327</f>
        <v>0</v>
      </c>
      <c r="Y32" s="793">
        <f>-Operation!X327</f>
        <v>0</v>
      </c>
      <c r="Z32" s="793">
        <f>-Operation!Y327</f>
        <v>0</v>
      </c>
      <c r="AA32" s="793">
        <f>-Operation!Z327</f>
        <v>0</v>
      </c>
      <c r="AB32" s="793">
        <f>-Operation!AA327</f>
        <v>0</v>
      </c>
      <c r="AC32" s="793">
        <f>-Operation!AB327</f>
        <v>0</v>
      </c>
      <c r="AD32" s="793">
        <f>-Operation!AC327</f>
        <v>0</v>
      </c>
      <c r="AE32" s="793">
        <f>-Operation!AD327</f>
        <v>0</v>
      </c>
      <c r="AF32" s="793">
        <f>-Operation!AE327</f>
        <v>0</v>
      </c>
      <c r="AG32" s="793">
        <f>-Operation!AF327</f>
        <v>0</v>
      </c>
      <c r="AH32" s="793">
        <f>-Operation!AG327</f>
        <v>0</v>
      </c>
      <c r="AI32" s="793">
        <f>-Operation!AH327</f>
        <v>0</v>
      </c>
      <c r="AJ32" s="793">
        <f>-Operation!AI327</f>
        <v>0</v>
      </c>
      <c r="AK32" s="793">
        <f>-Operation!AJ327</f>
        <v>0</v>
      </c>
      <c r="AL32" s="793">
        <f>-Operation!AK327</f>
        <v>0</v>
      </c>
      <c r="AM32" s="793">
        <f>-Operation!AL327</f>
        <v>0</v>
      </c>
      <c r="AN32" s="793">
        <f>-Operation!AM327</f>
        <v>0</v>
      </c>
      <c r="AO32" s="793">
        <f>-Operation!AN327</f>
        <v>0</v>
      </c>
      <c r="AP32" s="793">
        <f>-Operation!AO327</f>
        <v>0</v>
      </c>
      <c r="AQ32" s="793">
        <f>-Operation!AP327</f>
        <v>0</v>
      </c>
      <c r="AR32" s="793">
        <f>-Operation!AQ327</f>
        <v>0</v>
      </c>
      <c r="AS32" s="793">
        <f>-Operation!AR327</f>
        <v>0</v>
      </c>
      <c r="AT32" s="793">
        <f>-Operation!AS327</f>
        <v>0</v>
      </c>
      <c r="AU32" s="793">
        <f>-Operation!AT327</f>
        <v>0</v>
      </c>
      <c r="AV32" s="793">
        <f>-Operation!AU327</f>
        <v>0</v>
      </c>
      <c r="AW32" s="793">
        <f>-Operation!AV327</f>
        <v>0</v>
      </c>
      <c r="AX32" s="793">
        <f>-Operation!AW327</f>
        <v>0</v>
      </c>
      <c r="AY32" s="793">
        <f>-Operation!AX327</f>
        <v>0</v>
      </c>
      <c r="AZ32" s="793">
        <f>-Operation!AY327</f>
        <v>0</v>
      </c>
      <c r="BA32" s="793">
        <f>-Operation!AZ327</f>
        <v>0</v>
      </c>
      <c r="BB32" s="793">
        <f>-Operation!BA327</f>
        <v>0</v>
      </c>
      <c r="BC32" s="793">
        <f>-Operation!BB327</f>
        <v>0</v>
      </c>
      <c r="BD32" s="793">
        <f>-Operation!BC327</f>
        <v>0</v>
      </c>
      <c r="BE32" s="793">
        <f>-Operation!BD327</f>
        <v>0</v>
      </c>
      <c r="BF32" s="793">
        <f>-Operation!BE327</f>
        <v>-1.241763432820638E-10</v>
      </c>
      <c r="BG32" s="793">
        <f>-Operation!BF327</f>
        <v>-1.241763432820638E-10</v>
      </c>
      <c r="BH32" s="793">
        <f>-Operation!BG327</f>
        <v>-1.241763432820638E-10</v>
      </c>
      <c r="BI32" s="793">
        <f>-Operation!BH327</f>
        <v>-1.241763432820638E-10</v>
      </c>
      <c r="BJ32" s="793">
        <f>-Operation!BI327</f>
        <v>-1.241763432820638E-10</v>
      </c>
      <c r="BK32" s="793">
        <f>-Operation!BJ327</f>
        <v>-1.241763432820638E-10</v>
      </c>
      <c r="BL32" s="793">
        <f>-Operation!BK327</f>
        <v>-1.241763432820638E-10</v>
      </c>
      <c r="BM32" s="793">
        <f>-Operation!BL327</f>
        <v>-1.241763432820638E-10</v>
      </c>
      <c r="BN32" s="793">
        <f>-Operation!BM327</f>
        <v>-1.241763432820638E-10</v>
      </c>
      <c r="BO32" s="793">
        <f>-Operation!BN327</f>
        <v>-1.241763432820638E-10</v>
      </c>
      <c r="BP32" s="793">
        <f>-Operation!BO327</f>
        <v>-1.241763432820638E-10</v>
      </c>
      <c r="BQ32" s="793">
        <f>-Operation!BP327</f>
        <v>-1.241763432820638E-10</v>
      </c>
      <c r="BR32" s="793">
        <f>-Operation!BQ327</f>
        <v>-1.241763432820638E-10</v>
      </c>
      <c r="BS32" s="793">
        <f>-Operation!BR327</f>
        <v>-1.241763432820638E-10</v>
      </c>
      <c r="BT32" s="793">
        <f>-Operation!BS327</f>
        <v>-1.241763432820638E-10</v>
      </c>
      <c r="BU32" s="793">
        <f>-Operation!BT327</f>
        <v>-1.241763432820638E-10</v>
      </c>
      <c r="BV32" s="793">
        <f>-Operation!BU327</f>
        <v>-1.241763432820638E-10</v>
      </c>
      <c r="BW32" s="793">
        <f>-Operation!BV327</f>
        <v>-1.241763432820638E-10</v>
      </c>
      <c r="BX32" s="793">
        <f>-Operation!BW327</f>
        <v>-1.241763432820638E-10</v>
      </c>
      <c r="BY32" s="793">
        <f>-Operation!BX327</f>
        <v>-1.241763432820638E-10</v>
      </c>
      <c r="BZ32" s="793">
        <f>-Operation!BY327</f>
        <v>-1.241763432820638E-10</v>
      </c>
      <c r="CA32" s="793">
        <f>-Operation!BZ327</f>
        <v>-1.241763432820638E-10</v>
      </c>
      <c r="CB32" s="793">
        <f>-Operation!CA327</f>
        <v>-1.241763432820638E-10</v>
      </c>
      <c r="CC32" s="793">
        <f>-Operation!CB327</f>
        <v>-1.241763432820638E-10</v>
      </c>
      <c r="CD32" s="793">
        <f>-Operation!CC327</f>
        <v>-1.241763432820638E-10</v>
      </c>
      <c r="CE32" s="793">
        <f>-Operation!CD327</f>
        <v>-1.241763432820638E-10</v>
      </c>
      <c r="CF32" s="793">
        <f>-Operation!CE327</f>
        <v>-1.241763432820638E-10</v>
      </c>
      <c r="CG32" s="793">
        <f>-Operation!CF327</f>
        <v>-1.241763432820638E-10</v>
      </c>
      <c r="CH32" s="793">
        <f>-Operation!CG327</f>
        <v>-1.241763432820638E-10</v>
      </c>
      <c r="CI32" s="793">
        <f>-Operation!CH327</f>
        <v>-1.241763432820638E-10</v>
      </c>
      <c r="CJ32" s="793">
        <f>-Operation!CI327</f>
        <v>-1.241763432820638E-10</v>
      </c>
      <c r="CK32" s="793">
        <f>-Operation!CJ327</f>
        <v>-1.241763432820638E-10</v>
      </c>
      <c r="CL32" s="793">
        <f>-Operation!CK327</f>
        <v>-1.241763432820638E-10</v>
      </c>
      <c r="CM32" s="793">
        <f>-Operation!CL327</f>
        <v>-1.241763432820638E-10</v>
      </c>
      <c r="CN32" s="793">
        <f>-Operation!CM327</f>
        <v>-1.241763432820638E-10</v>
      </c>
      <c r="CO32" s="793">
        <f>-Operation!CN327</f>
        <v>-1.241763432820638E-10</v>
      </c>
      <c r="CP32" s="793">
        <f>-Operation!CO327</f>
        <v>-1.241763432820638E-10</v>
      </c>
      <c r="CQ32" s="793">
        <f>-Operation!CP327</f>
        <v>-1.241763432820638E-10</v>
      </c>
      <c r="CR32" s="793">
        <f>-Operation!CQ327</f>
        <v>-1.241763432820638E-10</v>
      </c>
      <c r="CS32" s="793">
        <f>-Operation!CR327</f>
        <v>-1.241763432820638E-10</v>
      </c>
      <c r="CT32" s="793">
        <f>-Operation!CS327</f>
        <v>-1.241763432820638E-10</v>
      </c>
      <c r="CU32" s="793">
        <f>-Operation!CT327</f>
        <v>-1.241763432820638E-10</v>
      </c>
      <c r="CV32" s="793">
        <f>-Operation!CU327</f>
        <v>-1.241763432820638E-10</v>
      </c>
      <c r="CW32" s="793">
        <f>-Operation!CV327</f>
        <v>-1.241763432820638E-10</v>
      </c>
      <c r="CX32" s="793">
        <f>-Operation!CW327</f>
        <v>-1.241763432820638E-10</v>
      </c>
      <c r="CY32" s="793">
        <f>-Operation!CX327</f>
        <v>-1.241763432820638E-10</v>
      </c>
      <c r="CZ32" s="793">
        <f>-Operation!CY327</f>
        <v>-1.241763432820638E-10</v>
      </c>
      <c r="DA32" s="793">
        <f>-Operation!CZ327</f>
        <v>-1.241763432820638E-10</v>
      </c>
      <c r="DB32" s="793">
        <f>-Operation!DA327</f>
        <v>-1.241763432820638E-10</v>
      </c>
      <c r="DC32" s="793">
        <f>-Operation!DB327</f>
        <v>-1.241763432820638E-10</v>
      </c>
      <c r="DD32" s="793">
        <f>-Operation!DC327</f>
        <v>-1.241763432820638E-10</v>
      </c>
      <c r="DE32" s="793">
        <f>-Operation!DD327</f>
        <v>-1.241763432820638E-10</v>
      </c>
      <c r="DF32" s="793">
        <f>-Operation!DE327</f>
        <v>-1.241763432820638E-10</v>
      </c>
      <c r="DG32" s="793">
        <f>-Operation!DF327</f>
        <v>-1.241763432820638E-10</v>
      </c>
      <c r="DH32" s="793">
        <f>-Operation!DG327</f>
        <v>-1.241763432820638E-10</v>
      </c>
      <c r="DI32" s="793">
        <f>-Operation!DH327</f>
        <v>-1.241763432820638E-10</v>
      </c>
      <c r="DJ32" s="793">
        <f>-Operation!DI327</f>
        <v>-1.241763432820638E-10</v>
      </c>
      <c r="DK32" s="793">
        <f>-Operation!DJ327</f>
        <v>-1.241763432820638E-10</v>
      </c>
      <c r="DL32" s="793">
        <f>-Operation!DK327</f>
        <v>-1.241763432820638E-10</v>
      </c>
      <c r="DM32" s="793">
        <f>-Operation!DL327</f>
        <v>-1.241763432820638E-10</v>
      </c>
      <c r="DN32" s="793">
        <f>-Operation!DM327</f>
        <v>-1.241763432820638E-10</v>
      </c>
      <c r="DO32" s="793">
        <f>-Operation!DN327</f>
        <v>-1.241763432820638E-10</v>
      </c>
      <c r="DP32" s="793">
        <f>-Operation!DO327</f>
        <v>-1.241763432820638E-10</v>
      </c>
      <c r="DQ32" s="793">
        <f>-Operation!DP327</f>
        <v>-1.241763432820638E-10</v>
      </c>
      <c r="DR32" s="793">
        <f>-Operation!DQ327</f>
        <v>-1.241763432820638E-10</v>
      </c>
      <c r="DS32" s="793">
        <f>-Operation!DR327</f>
        <v>-1.241763432820638E-10</v>
      </c>
      <c r="DT32" s="793">
        <f>-Operation!DS327</f>
        <v>-1.241763432820638E-10</v>
      </c>
      <c r="DU32" s="793">
        <f>-Operation!DT327</f>
        <v>-1.241763432820638E-10</v>
      </c>
      <c r="DV32" s="793">
        <f>-Operation!DU327</f>
        <v>-1.241763432820638E-10</v>
      </c>
      <c r="DW32" s="793">
        <f>-Operation!DV327</f>
        <v>-1.241763432820638E-10</v>
      </c>
      <c r="DX32" s="793">
        <f>-Operation!DW327</f>
        <v>-1.241763432820638E-10</v>
      </c>
      <c r="DY32" s="793">
        <f>-Operation!DX327</f>
        <v>-1.241763432820638E-10</v>
      </c>
      <c r="DZ32" s="793">
        <f>-Operation!DY327</f>
        <v>-1.241763432820638E-10</v>
      </c>
      <c r="EA32" s="793">
        <f>-Operation!DZ327</f>
        <v>-1.241763432820638E-10</v>
      </c>
      <c r="EB32" s="793">
        <f>-Operation!EA327</f>
        <v>-1.241763432820638E-10</v>
      </c>
      <c r="EC32" s="793">
        <f>-Operation!EB327</f>
        <v>-1.241763432820638E-10</v>
      </c>
      <c r="ED32" s="793">
        <f>-Operation!EC327</f>
        <v>-1.241763432820638E-10</v>
      </c>
      <c r="EE32" s="793">
        <f>-Operation!ED327</f>
        <v>-1.241763432820638E-10</v>
      </c>
      <c r="EF32" s="793">
        <f>-Operation!EE327</f>
        <v>-1.241763432820638E-10</v>
      </c>
      <c r="EG32" s="793">
        <f>-Operation!EF327</f>
        <v>-1.241763432820638E-10</v>
      </c>
      <c r="EH32" s="793">
        <f>-Operation!EG327</f>
        <v>-1.241763432820638E-10</v>
      </c>
      <c r="EI32" s="793">
        <f>-Operation!EH327</f>
        <v>-1.241763432820638E-10</v>
      </c>
      <c r="EJ32" s="793">
        <f>-Operation!EI327</f>
        <v>-1.241763432820638E-10</v>
      </c>
      <c r="EK32" s="793">
        <f>-Operation!EJ327</f>
        <v>-1.241763432820638E-10</v>
      </c>
      <c r="EL32" s="793">
        <f>-Operation!EK327</f>
        <v>-1.241763432820638E-10</v>
      </c>
      <c r="EM32" s="793">
        <f>-Operation!EL327</f>
        <v>-1.241763432820638E-10</v>
      </c>
      <c r="EN32" s="793">
        <f>-Operation!EM327</f>
        <v>-1.241763432820638E-10</v>
      </c>
      <c r="EO32" s="793">
        <f>-Operation!EN327</f>
        <v>-1.241763432820638E-10</v>
      </c>
      <c r="EP32" s="793">
        <f>-Operation!EO327</f>
        <v>-1.241763432820638E-10</v>
      </c>
    </row>
    <row r="33" spans="1:146" x14ac:dyDescent="0.2">
      <c r="A33" s="11">
        <f>ROW()</f>
        <v>33</v>
      </c>
      <c r="C33" s="38" t="str">
        <f>'A&amp;R'!I34</f>
        <v>자본적지출</v>
      </c>
      <c r="M33" s="793">
        <f t="shared" si="22"/>
        <v>-299999.99999999988</v>
      </c>
      <c r="N33" s="793">
        <f>-Operation!M171</f>
        <v>0</v>
      </c>
      <c r="O33" s="793">
        <f>-Operation!N171</f>
        <v>-7142.8571428571422</v>
      </c>
      <c r="P33" s="793">
        <f>-Operation!O171</f>
        <v>-7142.8571428571422</v>
      </c>
      <c r="Q33" s="793">
        <f>-Operation!P171</f>
        <v>-7142.8571428571422</v>
      </c>
      <c r="R33" s="793">
        <f>-Operation!Q171</f>
        <v>-7142.8571428571422</v>
      </c>
      <c r="S33" s="793">
        <f>-Operation!R171</f>
        <v>-7142.8571428571422</v>
      </c>
      <c r="T33" s="793">
        <f>-Operation!S171</f>
        <v>-7142.8571428571422</v>
      </c>
      <c r="U33" s="793">
        <f>-Operation!T171</f>
        <v>-7142.8571428571422</v>
      </c>
      <c r="V33" s="793">
        <f>-Operation!U171</f>
        <v>-7142.8571428571422</v>
      </c>
      <c r="W33" s="793">
        <f>-Operation!V171</f>
        <v>-7142.8571428571422</v>
      </c>
      <c r="X33" s="793">
        <f>-Operation!W171</f>
        <v>-7142.8571428571422</v>
      </c>
      <c r="Y33" s="793">
        <f>-Operation!X171</f>
        <v>-7142.8571428571422</v>
      </c>
      <c r="Z33" s="793">
        <f>-Operation!Y171</f>
        <v>-7142.8571428571422</v>
      </c>
      <c r="AA33" s="793">
        <f>-Operation!Z171</f>
        <v>-7142.8571428571422</v>
      </c>
      <c r="AB33" s="793">
        <f>-Operation!AA171</f>
        <v>-7142.8571428571422</v>
      </c>
      <c r="AC33" s="793">
        <f>-Operation!AB171</f>
        <v>-7142.8571428571422</v>
      </c>
      <c r="AD33" s="793">
        <f>-Operation!AC171</f>
        <v>-7142.8571428571422</v>
      </c>
      <c r="AE33" s="793">
        <f>-Operation!AD171</f>
        <v>-7142.8571428571422</v>
      </c>
      <c r="AF33" s="793">
        <f>-Operation!AE171</f>
        <v>-7142.8571428571422</v>
      </c>
      <c r="AG33" s="793">
        <f>-Operation!AF171</f>
        <v>-7142.8571428571422</v>
      </c>
      <c r="AH33" s="793">
        <f>-Operation!AG171</f>
        <v>-7142.8571428571422</v>
      </c>
      <c r="AI33" s="793">
        <f>-Operation!AH171</f>
        <v>-7142.8571428571422</v>
      </c>
      <c r="AJ33" s="793">
        <f>-Operation!AI171</f>
        <v>-7142.8571428571422</v>
      </c>
      <c r="AK33" s="793">
        <f>-Operation!AJ171</f>
        <v>-7142.8571428571422</v>
      </c>
      <c r="AL33" s="793">
        <f>-Operation!AK171</f>
        <v>-7142.8571428571422</v>
      </c>
      <c r="AM33" s="793">
        <f>-Operation!AL171</f>
        <v>-7142.8571428571422</v>
      </c>
      <c r="AN33" s="793">
        <f>-Operation!AM171</f>
        <v>-7142.8571428571422</v>
      </c>
      <c r="AO33" s="793">
        <f>-Operation!AN171</f>
        <v>-7142.8571428571422</v>
      </c>
      <c r="AP33" s="793">
        <f>-Operation!AO171</f>
        <v>-7142.8571428571422</v>
      </c>
      <c r="AQ33" s="793">
        <f>-Operation!AP171</f>
        <v>-7142.8571428571422</v>
      </c>
      <c r="AR33" s="793">
        <f>-Operation!AQ171</f>
        <v>-7142.8571428571422</v>
      </c>
      <c r="AS33" s="793">
        <f>-Operation!AR171</f>
        <v>-7142.8571428571422</v>
      </c>
      <c r="AT33" s="793">
        <f>-Operation!AS171</f>
        <v>-7142.8571428571422</v>
      </c>
      <c r="AU33" s="793">
        <f>-Operation!AT171</f>
        <v>-7142.8571428571422</v>
      </c>
      <c r="AV33" s="793">
        <f>-Operation!AU171</f>
        <v>-7142.8571428571422</v>
      </c>
      <c r="AW33" s="793">
        <f>-Operation!AV171</f>
        <v>-7142.8571428571422</v>
      </c>
      <c r="AX33" s="793">
        <f>-Operation!AW171</f>
        <v>-7142.8571428571422</v>
      </c>
      <c r="AY33" s="793">
        <f>-Operation!AX171</f>
        <v>-7142.8571428571422</v>
      </c>
      <c r="AZ33" s="793">
        <f>-Operation!AY171</f>
        <v>-7142.8571428571422</v>
      </c>
      <c r="BA33" s="793">
        <f>-Operation!AZ171</f>
        <v>-7142.8571428571422</v>
      </c>
      <c r="BB33" s="793">
        <f>-Operation!BA171</f>
        <v>-7142.8571428571422</v>
      </c>
      <c r="BC33" s="793">
        <f>-Operation!BB171</f>
        <v>-7142.8571428571422</v>
      </c>
      <c r="BD33" s="793">
        <f>-Operation!BC171</f>
        <v>-7142.8571428571422</v>
      </c>
      <c r="BE33" s="793">
        <f>-Operation!BD171</f>
        <v>-7142.8571428571422</v>
      </c>
      <c r="BF33" s="793">
        <f>-Operation!BE171</f>
        <v>-7142.8571428571422</v>
      </c>
      <c r="BG33" s="793">
        <f>-Operation!BF171</f>
        <v>-7142.8571428571422</v>
      </c>
      <c r="BH33" s="793">
        <f>-Operation!BG171</f>
        <v>-7142.8571428571422</v>
      </c>
      <c r="BI33" s="793">
        <f>-Operation!BH171</f>
        <v>-7142.8571428571422</v>
      </c>
      <c r="BJ33" s="793">
        <f>-Operation!BI171</f>
        <v>-7142.8571428571422</v>
      </c>
      <c r="BK33" s="793">
        <f>-Operation!BJ171</f>
        <v>-7142.8571428571422</v>
      </c>
      <c r="BL33" s="793">
        <f>-Operation!BK171</f>
        <v>-7142.8571428571422</v>
      </c>
      <c r="BM33" s="793">
        <f>-Operation!BL171</f>
        <v>-7142.8571428571422</v>
      </c>
      <c r="BN33" s="793">
        <f>-Operation!BM171</f>
        <v>-7142.8571428571422</v>
      </c>
      <c r="BO33" s="793">
        <f>-Operation!BN171</f>
        <v>-7142.8571428571422</v>
      </c>
      <c r="BP33" s="793">
        <f>-Operation!BO171</f>
        <v>-7142.8571428571422</v>
      </c>
      <c r="BQ33" s="793">
        <f>-Operation!BP171</f>
        <v>-7142.8571428571422</v>
      </c>
      <c r="BR33" s="793">
        <f>-Operation!BQ171</f>
        <v>-7142.8571428571422</v>
      </c>
      <c r="BS33" s="793">
        <f>-Operation!BR171</f>
        <v>-7142.8571428571422</v>
      </c>
      <c r="BT33" s="793">
        <f>-Operation!BS171</f>
        <v>-7142.8571428571422</v>
      </c>
      <c r="BU33" s="793">
        <f>-Operation!BT171</f>
        <v>-7142.8571428571422</v>
      </c>
      <c r="BV33" s="793">
        <f>-Operation!BU171</f>
        <v>-7142.8571428571422</v>
      </c>
      <c r="BW33" s="793">
        <f>-Operation!BV171</f>
        <v>-7142.8571428571422</v>
      </c>
      <c r="BX33" s="793">
        <f>-Operation!BW171</f>
        <v>-7142.8571428571422</v>
      </c>
      <c r="BY33" s="793">
        <f>-Operation!BX171</f>
        <v>-7142.8571428571422</v>
      </c>
      <c r="BZ33" s="793">
        <f>-Operation!BY171</f>
        <v>-7142.8571428571422</v>
      </c>
      <c r="CA33" s="793">
        <f>-Operation!BZ171</f>
        <v>-7142.8571428571422</v>
      </c>
      <c r="CB33" s="793">
        <f>-Operation!CA171</f>
        <v>-7142.8571428571422</v>
      </c>
      <c r="CC33" s="793">
        <f>-Operation!CB171</f>
        <v>-7142.8571428571422</v>
      </c>
      <c r="CD33" s="793">
        <f>-Operation!CC171</f>
        <v>-7142.8571428571422</v>
      </c>
      <c r="CE33" s="793">
        <f>-Operation!CD171</f>
        <v>-7142.8571428571422</v>
      </c>
      <c r="CF33" s="793">
        <f>-Operation!CE171</f>
        <v>-7142.8571428571422</v>
      </c>
      <c r="CG33" s="793">
        <f>-Operation!CF171</f>
        <v>-7142.8571428571422</v>
      </c>
      <c r="CH33" s="793">
        <f>-Operation!CG171</f>
        <v>-7142.8571428571422</v>
      </c>
      <c r="CI33" s="793">
        <f>-Operation!CH171</f>
        <v>-7142.8571428571422</v>
      </c>
      <c r="CJ33" s="793">
        <f>-Operation!CI171</f>
        <v>-7142.8571428571422</v>
      </c>
      <c r="CK33" s="793">
        <f>-Operation!CJ171</f>
        <v>-7142.8571428571422</v>
      </c>
      <c r="CL33" s="793">
        <f>-Operation!CK171</f>
        <v>-7142.8571428571422</v>
      </c>
      <c r="CM33" s="793">
        <f>-Operation!CL171</f>
        <v>-7142.8571428571422</v>
      </c>
      <c r="CN33" s="793">
        <f>-Operation!CM171</f>
        <v>-7142.8571428571422</v>
      </c>
      <c r="CO33" s="793">
        <f>-Operation!CN171</f>
        <v>-7142.8571428571422</v>
      </c>
      <c r="CP33" s="793">
        <f>-Operation!CO171</f>
        <v>-7142.8571428571422</v>
      </c>
      <c r="CQ33" s="793">
        <f>-Operation!CP171</f>
        <v>-7142.8571428571422</v>
      </c>
      <c r="CR33" s="793">
        <f>-Operation!CQ171</f>
        <v>-7142.8571428571422</v>
      </c>
      <c r="CS33" s="793">
        <f>-Operation!CR171</f>
        <v>-7142.8571428571422</v>
      </c>
      <c r="CT33" s="793">
        <f>-Operation!CS171</f>
        <v>-7142.8571428571422</v>
      </c>
      <c r="CU33" s="793">
        <f>-Operation!CT171</f>
        <v>-7142.8571428571422</v>
      </c>
      <c r="CV33" s="793">
        <f>-Operation!CU171</f>
        <v>-7142.8571428571422</v>
      </c>
      <c r="CW33" s="793">
        <f>-Operation!CV171</f>
        <v>-7142.8571428571422</v>
      </c>
      <c r="CX33" s="793">
        <f>-Operation!CW171</f>
        <v>-7142.8571428571422</v>
      </c>
      <c r="CY33" s="793">
        <f>-Operation!CX171</f>
        <v>-7142.8571428571422</v>
      </c>
      <c r="CZ33" s="793">
        <f>-Operation!CY171</f>
        <v>-7142.8571428571422</v>
      </c>
      <c r="DA33" s="793">
        <f>-Operation!CZ171</f>
        <v>-7142.8571428571422</v>
      </c>
      <c r="DB33" s="793">
        <f>-Operation!DA171</f>
        <v>-7142.8571428571422</v>
      </c>
      <c r="DC33" s="793">
        <f>-Operation!DB171</f>
        <v>-7142.8571428571422</v>
      </c>
      <c r="DD33" s="793">
        <f>-Operation!DC171</f>
        <v>-7142.8571428571422</v>
      </c>
      <c r="DE33" s="793">
        <f>-Operation!DD171</f>
        <v>-7142.8571428571422</v>
      </c>
      <c r="DF33" s="793">
        <f>-Operation!DE171</f>
        <v>-7142.8571428571422</v>
      </c>
      <c r="DG33" s="793">
        <f>-Operation!DF171</f>
        <v>-7142.8571428571422</v>
      </c>
      <c r="DH33" s="793">
        <f>-Operation!DG171</f>
        <v>-7142.8571428571422</v>
      </c>
      <c r="DI33" s="793">
        <f>-Operation!DH171</f>
        <v>-7142.8571428571422</v>
      </c>
      <c r="DJ33" s="793">
        <f>-Operation!DI171</f>
        <v>-7142.8571428571422</v>
      </c>
      <c r="DK33" s="793">
        <f>-Operation!DJ171</f>
        <v>-7142.8571428571422</v>
      </c>
      <c r="DL33" s="793">
        <f>-Operation!DK171</f>
        <v>-7142.8571428571422</v>
      </c>
      <c r="DM33" s="793">
        <f>-Operation!DL171</f>
        <v>-7142.8571428571422</v>
      </c>
      <c r="DN33" s="793">
        <f>-Operation!DM171</f>
        <v>-7142.8571428571422</v>
      </c>
      <c r="DO33" s="793">
        <f>-Operation!DN171</f>
        <v>-7142.8571428571422</v>
      </c>
      <c r="DP33" s="793">
        <f>-Operation!DO171</f>
        <v>-7142.8571428571422</v>
      </c>
      <c r="DQ33" s="793">
        <f>-Operation!DP171</f>
        <v>-7142.8571428571422</v>
      </c>
      <c r="DR33" s="793">
        <f>-Operation!DQ171</f>
        <v>-7142.8571428571422</v>
      </c>
      <c r="DS33" s="793">
        <f>-Operation!DR171</f>
        <v>-7142.8571428571422</v>
      </c>
      <c r="DT33" s="793">
        <f>-Operation!DS171</f>
        <v>-7142.8571428571422</v>
      </c>
      <c r="DU33" s="793">
        <f>-Operation!DT171</f>
        <v>-7142.8571428571422</v>
      </c>
      <c r="DV33" s="793">
        <f>-Operation!DU171</f>
        <v>-7142.8571428571422</v>
      </c>
      <c r="DW33" s="793">
        <f>-Operation!DV171</f>
        <v>-7142.8571428571422</v>
      </c>
      <c r="DX33" s="793">
        <f>-Operation!DW171</f>
        <v>-7142.8571428571422</v>
      </c>
      <c r="DY33" s="793">
        <f>-Operation!DX171</f>
        <v>-7142.8571428571422</v>
      </c>
      <c r="DZ33" s="793">
        <f>-Operation!DY171</f>
        <v>-7142.8571428571422</v>
      </c>
      <c r="EA33" s="793">
        <f>-Operation!DZ171</f>
        <v>-7142.8571428571422</v>
      </c>
      <c r="EB33" s="793">
        <f>-Operation!EA171</f>
        <v>-7142.8571428571422</v>
      </c>
      <c r="EC33" s="793">
        <f>-Operation!EB171</f>
        <v>-7142.8571428571422</v>
      </c>
      <c r="ED33" s="793">
        <f>-Operation!EC171</f>
        <v>-7142.8571428571422</v>
      </c>
      <c r="EE33" s="793">
        <f>-Operation!ED171</f>
        <v>-7142.8571428571422</v>
      </c>
      <c r="EF33" s="793">
        <f>-Operation!EE171</f>
        <v>-7142.8571428571422</v>
      </c>
      <c r="EG33" s="793">
        <f>-Operation!EF171</f>
        <v>-7142.8571428571422</v>
      </c>
      <c r="EH33" s="793">
        <f>-Operation!EG171</f>
        <v>-7142.8571428571422</v>
      </c>
      <c r="EI33" s="793">
        <f>-Operation!EH171</f>
        <v>-7142.8571428571422</v>
      </c>
      <c r="EJ33" s="793">
        <f>-Operation!EI171</f>
        <v>-7142.8571428571422</v>
      </c>
      <c r="EK33" s="793">
        <f>-Operation!EJ171</f>
        <v>-7142.8571428571422</v>
      </c>
      <c r="EL33" s="793">
        <f>-Operation!EK171</f>
        <v>-7142.8571428571422</v>
      </c>
      <c r="EM33" s="793">
        <f>-Operation!EL171</f>
        <v>-7142.8571428571422</v>
      </c>
      <c r="EN33" s="793">
        <f>-Operation!EM171</f>
        <v>-7142.8571428571422</v>
      </c>
      <c r="EO33" s="793">
        <f>-Operation!EN171</f>
        <v>-7142.8571428571422</v>
      </c>
      <c r="EP33" s="793">
        <f>-Operation!EO171</f>
        <v>-7142.8571428571422</v>
      </c>
    </row>
    <row r="34" spans="1:146" x14ac:dyDescent="0.2">
      <c r="A34" s="113">
        <f>ROW()</f>
        <v>34</v>
      </c>
      <c r="C34" s="38" t="str">
        <f>'CF(M)'!C35</f>
        <v>취득부대비용</v>
      </c>
      <c r="L34" s="390" t="s">
        <v>382</v>
      </c>
      <c r="M34" s="793">
        <f t="shared" si="22"/>
        <v>-100000</v>
      </c>
      <c r="N34" s="793">
        <f>'CF(M)'!M35</f>
        <v>-100000</v>
      </c>
      <c r="O34" s="793">
        <f>'CF(M)'!N35</f>
        <v>0</v>
      </c>
      <c r="P34" s="793">
        <f>'CF(M)'!O35</f>
        <v>0</v>
      </c>
      <c r="Q34" s="793">
        <f>'CF(M)'!P35</f>
        <v>0</v>
      </c>
      <c r="R34" s="793">
        <f>'CF(M)'!Q35</f>
        <v>0</v>
      </c>
      <c r="S34" s="793">
        <f>'CF(M)'!R35</f>
        <v>0</v>
      </c>
      <c r="T34" s="793">
        <f>'CF(M)'!S35</f>
        <v>0</v>
      </c>
      <c r="U34" s="793">
        <f>'CF(M)'!T35</f>
        <v>0</v>
      </c>
      <c r="V34" s="793">
        <f>'CF(M)'!U35</f>
        <v>0</v>
      </c>
      <c r="W34" s="793">
        <f>'CF(M)'!V35</f>
        <v>0</v>
      </c>
      <c r="X34" s="793">
        <f>'CF(M)'!W35</f>
        <v>0</v>
      </c>
      <c r="Y34" s="793">
        <f>'CF(M)'!X35</f>
        <v>0</v>
      </c>
      <c r="Z34" s="793">
        <f>'CF(M)'!Y35</f>
        <v>0</v>
      </c>
      <c r="AA34" s="793">
        <f>'CF(M)'!Z35</f>
        <v>0</v>
      </c>
      <c r="AB34" s="793">
        <f>'CF(M)'!AA35</f>
        <v>0</v>
      </c>
      <c r="AC34" s="793">
        <f>'CF(M)'!AB35</f>
        <v>0</v>
      </c>
      <c r="AD34" s="793">
        <f>'CF(M)'!AC35</f>
        <v>0</v>
      </c>
      <c r="AE34" s="793">
        <f>'CF(M)'!AD35</f>
        <v>0</v>
      </c>
      <c r="AF34" s="793">
        <f>'CF(M)'!AE35</f>
        <v>0</v>
      </c>
      <c r="AG34" s="793">
        <f>'CF(M)'!AF35</f>
        <v>0</v>
      </c>
      <c r="AH34" s="793">
        <f>'CF(M)'!AG35</f>
        <v>0</v>
      </c>
      <c r="AI34" s="793">
        <f>'CF(M)'!AH35</f>
        <v>0</v>
      </c>
      <c r="AJ34" s="793">
        <f>'CF(M)'!AI35</f>
        <v>0</v>
      </c>
      <c r="AK34" s="793">
        <f>'CF(M)'!AJ35</f>
        <v>0</v>
      </c>
      <c r="AL34" s="793">
        <f>'CF(M)'!AK35</f>
        <v>0</v>
      </c>
      <c r="AM34" s="793">
        <f>'CF(M)'!AL35</f>
        <v>0</v>
      </c>
      <c r="AN34" s="793">
        <f>'CF(M)'!AM35</f>
        <v>0</v>
      </c>
      <c r="AO34" s="793">
        <f>'CF(M)'!AN35</f>
        <v>0</v>
      </c>
      <c r="AP34" s="793">
        <f>'CF(M)'!AO35</f>
        <v>0</v>
      </c>
      <c r="AQ34" s="793">
        <f>'CF(M)'!AP35</f>
        <v>0</v>
      </c>
      <c r="AR34" s="793">
        <f>'CF(M)'!AQ35</f>
        <v>0</v>
      </c>
      <c r="AS34" s="793">
        <f>'CF(M)'!AR35</f>
        <v>0</v>
      </c>
      <c r="AT34" s="793">
        <f>'CF(M)'!AS35</f>
        <v>0</v>
      </c>
      <c r="AU34" s="793">
        <f>'CF(M)'!AT35</f>
        <v>0</v>
      </c>
      <c r="AV34" s="793">
        <f>'CF(M)'!AU35</f>
        <v>0</v>
      </c>
      <c r="AW34" s="793">
        <f>'CF(M)'!AV35</f>
        <v>0</v>
      </c>
      <c r="AX34" s="793">
        <f>'CF(M)'!AW35</f>
        <v>0</v>
      </c>
      <c r="AY34" s="793">
        <f>'CF(M)'!AX35</f>
        <v>0</v>
      </c>
      <c r="AZ34" s="793">
        <f>'CF(M)'!AY35</f>
        <v>0</v>
      </c>
      <c r="BA34" s="793">
        <f>'CF(M)'!AZ35</f>
        <v>0</v>
      </c>
      <c r="BB34" s="793">
        <f>'CF(M)'!BA35</f>
        <v>0</v>
      </c>
      <c r="BC34" s="793">
        <f>'CF(M)'!BB35</f>
        <v>0</v>
      </c>
      <c r="BD34" s="793">
        <f>'CF(M)'!BC35</f>
        <v>0</v>
      </c>
      <c r="BE34" s="793">
        <f>'CF(M)'!BD35</f>
        <v>0</v>
      </c>
      <c r="BF34" s="793">
        <f>'CF(M)'!BE35</f>
        <v>0</v>
      </c>
      <c r="BG34" s="793">
        <f>'CF(M)'!BF35</f>
        <v>0</v>
      </c>
      <c r="BH34" s="793">
        <f>'CF(M)'!BG35</f>
        <v>0</v>
      </c>
      <c r="BI34" s="793">
        <f>'CF(M)'!BH35</f>
        <v>0</v>
      </c>
      <c r="BJ34" s="793">
        <f>'CF(M)'!BI35</f>
        <v>0</v>
      </c>
      <c r="BK34" s="793">
        <f>'CF(M)'!BJ35</f>
        <v>0</v>
      </c>
      <c r="BL34" s="793">
        <f>'CF(M)'!BK35</f>
        <v>0</v>
      </c>
      <c r="BM34" s="793">
        <f>'CF(M)'!BL35</f>
        <v>0</v>
      </c>
      <c r="BN34" s="793">
        <f>'CF(M)'!BM35</f>
        <v>0</v>
      </c>
      <c r="BO34" s="793">
        <f>'CF(M)'!BN35</f>
        <v>0</v>
      </c>
      <c r="BP34" s="793">
        <f>'CF(M)'!BO35</f>
        <v>0</v>
      </c>
      <c r="BQ34" s="793">
        <f>'CF(M)'!BP35</f>
        <v>0</v>
      </c>
      <c r="BR34" s="793">
        <f>'CF(M)'!BQ35</f>
        <v>0</v>
      </c>
      <c r="BS34" s="793">
        <f>'CF(M)'!BR35</f>
        <v>0</v>
      </c>
      <c r="BT34" s="793">
        <f>'CF(M)'!BS35</f>
        <v>0</v>
      </c>
      <c r="BU34" s="793">
        <f>'CF(M)'!BT35</f>
        <v>0</v>
      </c>
      <c r="BV34" s="793">
        <f>'CF(M)'!BU35</f>
        <v>0</v>
      </c>
      <c r="BW34" s="793">
        <f>'CF(M)'!BV35</f>
        <v>0</v>
      </c>
      <c r="BX34" s="793">
        <f>'CF(M)'!BW35</f>
        <v>0</v>
      </c>
      <c r="BY34" s="793">
        <f>'CF(M)'!BX35</f>
        <v>0</v>
      </c>
      <c r="BZ34" s="793">
        <f>'CF(M)'!BY35</f>
        <v>0</v>
      </c>
      <c r="CA34" s="793">
        <f>'CF(M)'!BZ35</f>
        <v>0</v>
      </c>
      <c r="CB34" s="793">
        <f>'CF(M)'!CA35</f>
        <v>0</v>
      </c>
      <c r="CC34" s="793">
        <f>'CF(M)'!CB35</f>
        <v>0</v>
      </c>
      <c r="CD34" s="793">
        <f>'CF(M)'!CC35</f>
        <v>0</v>
      </c>
      <c r="CE34" s="793">
        <f>'CF(M)'!CD35</f>
        <v>0</v>
      </c>
      <c r="CF34" s="793">
        <f>'CF(M)'!CE35</f>
        <v>0</v>
      </c>
      <c r="CG34" s="793">
        <f>'CF(M)'!CF35</f>
        <v>0</v>
      </c>
      <c r="CH34" s="793">
        <f>'CF(M)'!CG35</f>
        <v>0</v>
      </c>
      <c r="CI34" s="793">
        <f>'CF(M)'!CH35</f>
        <v>0</v>
      </c>
      <c r="CJ34" s="793">
        <f>'CF(M)'!CI35</f>
        <v>0</v>
      </c>
      <c r="CK34" s="793">
        <f>'CF(M)'!CJ35</f>
        <v>0</v>
      </c>
      <c r="CL34" s="793">
        <f>'CF(M)'!CK35</f>
        <v>0</v>
      </c>
      <c r="CM34" s="793">
        <f>'CF(M)'!CL35</f>
        <v>0</v>
      </c>
      <c r="CN34" s="793">
        <f>'CF(M)'!CM35</f>
        <v>0</v>
      </c>
      <c r="CO34" s="793">
        <f>'CF(M)'!CN35</f>
        <v>0</v>
      </c>
      <c r="CP34" s="793">
        <f>'CF(M)'!CO35</f>
        <v>0</v>
      </c>
      <c r="CQ34" s="793">
        <f>'CF(M)'!CP35</f>
        <v>0</v>
      </c>
      <c r="CR34" s="793">
        <f>'CF(M)'!CQ35</f>
        <v>0</v>
      </c>
      <c r="CS34" s="793">
        <f>'CF(M)'!CR35</f>
        <v>0</v>
      </c>
      <c r="CT34" s="793">
        <f>'CF(M)'!CS35</f>
        <v>0</v>
      </c>
      <c r="CU34" s="793">
        <f>'CF(M)'!CT35</f>
        <v>0</v>
      </c>
      <c r="CV34" s="793">
        <f>'CF(M)'!CU35</f>
        <v>0</v>
      </c>
      <c r="CW34" s="793">
        <f>'CF(M)'!CV35</f>
        <v>0</v>
      </c>
      <c r="CX34" s="793">
        <f>'CF(M)'!CW35</f>
        <v>0</v>
      </c>
      <c r="CY34" s="793">
        <f>'CF(M)'!CX35</f>
        <v>0</v>
      </c>
      <c r="CZ34" s="793">
        <f>'CF(M)'!CY35</f>
        <v>0</v>
      </c>
      <c r="DA34" s="793">
        <f>'CF(M)'!CZ35</f>
        <v>0</v>
      </c>
      <c r="DB34" s="793">
        <f>'CF(M)'!DA35</f>
        <v>0</v>
      </c>
      <c r="DC34" s="793">
        <f>'CF(M)'!DB35</f>
        <v>0</v>
      </c>
      <c r="DD34" s="793">
        <f>'CF(M)'!DC35</f>
        <v>0</v>
      </c>
      <c r="DE34" s="793">
        <f>'CF(M)'!DD35</f>
        <v>0</v>
      </c>
      <c r="DF34" s="793">
        <f>'CF(M)'!DE35</f>
        <v>0</v>
      </c>
      <c r="DG34" s="793">
        <f>'CF(M)'!DF35</f>
        <v>0</v>
      </c>
      <c r="DH34" s="793">
        <f>'CF(M)'!DG35</f>
        <v>0</v>
      </c>
      <c r="DI34" s="793">
        <f>'CF(M)'!DH35</f>
        <v>0</v>
      </c>
      <c r="DJ34" s="793">
        <f>'CF(M)'!DI35</f>
        <v>0</v>
      </c>
      <c r="DK34" s="793">
        <f>'CF(M)'!DJ35</f>
        <v>0</v>
      </c>
      <c r="DL34" s="793">
        <f>'CF(M)'!DK35</f>
        <v>0</v>
      </c>
      <c r="DM34" s="793">
        <f>'CF(M)'!DL35</f>
        <v>0</v>
      </c>
      <c r="DN34" s="793">
        <f>'CF(M)'!DM35</f>
        <v>0</v>
      </c>
      <c r="DO34" s="793">
        <f>'CF(M)'!DN35</f>
        <v>0</v>
      </c>
      <c r="DP34" s="793">
        <f>'CF(M)'!DO35</f>
        <v>0</v>
      </c>
      <c r="DQ34" s="793">
        <f>'CF(M)'!DP35</f>
        <v>0</v>
      </c>
      <c r="DR34" s="793">
        <f>'CF(M)'!DQ35</f>
        <v>0</v>
      </c>
      <c r="DS34" s="793">
        <f>'CF(M)'!DR35</f>
        <v>0</v>
      </c>
      <c r="DT34" s="793">
        <f>'CF(M)'!DS35</f>
        <v>0</v>
      </c>
      <c r="DU34" s="793">
        <f>'CF(M)'!DT35</f>
        <v>0</v>
      </c>
      <c r="DV34" s="793">
        <f>'CF(M)'!DU35</f>
        <v>0</v>
      </c>
      <c r="DW34" s="793">
        <f>'CF(M)'!DV35</f>
        <v>0</v>
      </c>
      <c r="DX34" s="793">
        <f>'CF(M)'!DW35</f>
        <v>0</v>
      </c>
      <c r="DY34" s="793">
        <f>'CF(M)'!DX35</f>
        <v>0</v>
      </c>
      <c r="DZ34" s="793">
        <f>'CF(M)'!DY35</f>
        <v>0</v>
      </c>
      <c r="EA34" s="793">
        <f>'CF(M)'!DZ35</f>
        <v>0</v>
      </c>
      <c r="EB34" s="793">
        <f>'CF(M)'!EA35</f>
        <v>0</v>
      </c>
      <c r="EC34" s="793">
        <f>'CF(M)'!EB35</f>
        <v>0</v>
      </c>
      <c r="ED34" s="793">
        <f>'CF(M)'!EC35</f>
        <v>0</v>
      </c>
      <c r="EE34" s="793">
        <f>'CF(M)'!ED35</f>
        <v>0</v>
      </c>
      <c r="EF34" s="793">
        <f>'CF(M)'!EE35</f>
        <v>0</v>
      </c>
      <c r="EG34" s="793">
        <f>'CF(M)'!EF35</f>
        <v>0</v>
      </c>
      <c r="EH34" s="793">
        <f>'CF(M)'!EG35</f>
        <v>0</v>
      </c>
      <c r="EI34" s="793">
        <f>'CF(M)'!EH35</f>
        <v>0</v>
      </c>
      <c r="EJ34" s="793">
        <f>'CF(M)'!EI35</f>
        <v>0</v>
      </c>
      <c r="EK34" s="793">
        <f>'CF(M)'!EJ35</f>
        <v>0</v>
      </c>
      <c r="EL34" s="793">
        <f>'CF(M)'!EK35</f>
        <v>0</v>
      </c>
      <c r="EM34" s="793">
        <f>'CF(M)'!EL35</f>
        <v>0</v>
      </c>
      <c r="EN34" s="793">
        <f>'CF(M)'!EM35</f>
        <v>0</v>
      </c>
      <c r="EO34" s="793">
        <f>'CF(M)'!EN35</f>
        <v>0</v>
      </c>
      <c r="EP34" s="793">
        <f>'CF(M)'!EO35</f>
        <v>0</v>
      </c>
    </row>
    <row r="35" spans="1:146" x14ac:dyDescent="0.2">
      <c r="A35" s="11">
        <f>ROW()</f>
        <v>35</v>
      </c>
      <c r="C35" s="38" t="s">
        <v>275</v>
      </c>
      <c r="M35" s="793">
        <f t="shared" si="22"/>
        <v>-9582301.7227159683</v>
      </c>
      <c r="N35" s="793">
        <f>-Operation!M289</f>
        <v>0</v>
      </c>
      <c r="O35" s="793">
        <f>-Operation!N289</f>
        <v>-228150.04101704681</v>
      </c>
      <c r="P35" s="793">
        <f>-Operation!O289</f>
        <v>-228150.04101704681</v>
      </c>
      <c r="Q35" s="793">
        <f>-Operation!P289</f>
        <v>-228150.04101704681</v>
      </c>
      <c r="R35" s="793">
        <f>-Operation!Q289</f>
        <v>-228150.04101704681</v>
      </c>
      <c r="S35" s="793">
        <f>-Operation!R289</f>
        <v>-228150.04101704681</v>
      </c>
      <c r="T35" s="793">
        <f>-Operation!S289</f>
        <v>-228150.04101704681</v>
      </c>
      <c r="U35" s="793">
        <f>-Operation!T289</f>
        <v>-228150.04101704681</v>
      </c>
      <c r="V35" s="793">
        <f>-Operation!U289</f>
        <v>-228150.04101704681</v>
      </c>
      <c r="W35" s="793">
        <f>-Operation!V289</f>
        <v>-228150.04101704681</v>
      </c>
      <c r="X35" s="793">
        <f>-Operation!W289</f>
        <v>-228150.04101704681</v>
      </c>
      <c r="Y35" s="793">
        <f>-Operation!X289</f>
        <v>-228150.04101704681</v>
      </c>
      <c r="Z35" s="793">
        <f>-Operation!Y289</f>
        <v>-228150.04101704681</v>
      </c>
      <c r="AA35" s="793">
        <f>-Operation!Z289</f>
        <v>-228150.04101704681</v>
      </c>
      <c r="AB35" s="793">
        <f>-Operation!AA289</f>
        <v>-228150.04101704681</v>
      </c>
      <c r="AC35" s="793">
        <f>-Operation!AB289</f>
        <v>-228150.04101704681</v>
      </c>
      <c r="AD35" s="793">
        <f>-Operation!AC289</f>
        <v>-228150.04101704681</v>
      </c>
      <c r="AE35" s="793">
        <f>-Operation!AD289</f>
        <v>-228150.04101704681</v>
      </c>
      <c r="AF35" s="793">
        <f>-Operation!AE289</f>
        <v>-228150.04101704681</v>
      </c>
      <c r="AG35" s="793">
        <f>-Operation!AF289</f>
        <v>-228150.04101704681</v>
      </c>
      <c r="AH35" s="793">
        <f>-Operation!AG289</f>
        <v>-228150.04101704681</v>
      </c>
      <c r="AI35" s="793">
        <f>-Operation!AH289</f>
        <v>-228150.04101704681</v>
      </c>
      <c r="AJ35" s="793">
        <f>-Operation!AI289</f>
        <v>-228150.04101704681</v>
      </c>
      <c r="AK35" s="793">
        <f>-Operation!AJ289</f>
        <v>-228150.04101704681</v>
      </c>
      <c r="AL35" s="793">
        <f>-Operation!AK289</f>
        <v>-228150.04101704681</v>
      </c>
      <c r="AM35" s="793">
        <f>-Operation!AL289</f>
        <v>-228150.04101704681</v>
      </c>
      <c r="AN35" s="793">
        <f>-Operation!AM289</f>
        <v>-228150.04101704681</v>
      </c>
      <c r="AO35" s="793">
        <f>-Operation!AN289</f>
        <v>-228150.04101704681</v>
      </c>
      <c r="AP35" s="793">
        <f>-Operation!AO289</f>
        <v>-228150.04101704681</v>
      </c>
      <c r="AQ35" s="793">
        <f>-Operation!AP289</f>
        <v>-228150.04101704681</v>
      </c>
      <c r="AR35" s="793">
        <f>-Operation!AQ289</f>
        <v>-228150.04101704681</v>
      </c>
      <c r="AS35" s="793">
        <f>-Operation!AR289</f>
        <v>-228150.04101704681</v>
      </c>
      <c r="AT35" s="793">
        <f>-Operation!AS289</f>
        <v>-228150.04101704681</v>
      </c>
      <c r="AU35" s="793">
        <f>-Operation!AT289</f>
        <v>-228150.04101704681</v>
      </c>
      <c r="AV35" s="793">
        <f>-Operation!AU289</f>
        <v>-228150.04101704681</v>
      </c>
      <c r="AW35" s="793">
        <f>-Operation!AV289</f>
        <v>-228150.04101704681</v>
      </c>
      <c r="AX35" s="793">
        <f>-Operation!AW289</f>
        <v>-228150.04101704681</v>
      </c>
      <c r="AY35" s="793">
        <f>-Operation!AX289</f>
        <v>-228150.04101704681</v>
      </c>
      <c r="AZ35" s="793">
        <f>-Operation!AY289</f>
        <v>-228150.04101704681</v>
      </c>
      <c r="BA35" s="793">
        <f>-Operation!AZ289</f>
        <v>-228150.04101704681</v>
      </c>
      <c r="BB35" s="793">
        <f>-Operation!BA289</f>
        <v>-228150.04101704681</v>
      </c>
      <c r="BC35" s="793">
        <f>-Operation!BB289</f>
        <v>-228150.04101704681</v>
      </c>
      <c r="BD35" s="793">
        <f>-Operation!BC289</f>
        <v>-228150.04101704681</v>
      </c>
      <c r="BE35" s="793">
        <f>-Operation!BD289</f>
        <v>0</v>
      </c>
      <c r="BF35" s="793">
        <f>-Operation!BE289</f>
        <v>0</v>
      </c>
      <c r="BG35" s="793">
        <f>-Operation!BF289</f>
        <v>0</v>
      </c>
      <c r="BH35" s="793">
        <f>-Operation!BG289</f>
        <v>0</v>
      </c>
      <c r="BI35" s="793">
        <f>-Operation!BH289</f>
        <v>0</v>
      </c>
      <c r="BJ35" s="793">
        <f>-Operation!BI289</f>
        <v>0</v>
      </c>
      <c r="BK35" s="793">
        <f>-Operation!BJ289</f>
        <v>0</v>
      </c>
      <c r="BL35" s="793">
        <f>-Operation!BK289</f>
        <v>0</v>
      </c>
      <c r="BM35" s="793">
        <f>-Operation!BL289</f>
        <v>0</v>
      </c>
      <c r="BN35" s="793">
        <f>-Operation!BM289</f>
        <v>0</v>
      </c>
      <c r="BO35" s="793">
        <f>-Operation!BN289</f>
        <v>0</v>
      </c>
      <c r="BP35" s="793">
        <f>-Operation!BO289</f>
        <v>0</v>
      </c>
      <c r="BQ35" s="793">
        <f>-Operation!BP289</f>
        <v>0</v>
      </c>
      <c r="BR35" s="793">
        <f>-Operation!BQ289</f>
        <v>0</v>
      </c>
      <c r="BS35" s="793">
        <f>-Operation!BR289</f>
        <v>0</v>
      </c>
      <c r="BT35" s="793">
        <f>-Operation!BS289</f>
        <v>0</v>
      </c>
      <c r="BU35" s="793">
        <f>-Operation!BT289</f>
        <v>0</v>
      </c>
      <c r="BV35" s="793">
        <f>-Operation!BU289</f>
        <v>0</v>
      </c>
      <c r="BW35" s="793">
        <f>-Operation!BV289</f>
        <v>0</v>
      </c>
      <c r="BX35" s="793">
        <f>-Operation!BW289</f>
        <v>0</v>
      </c>
      <c r="BY35" s="793">
        <f>-Operation!BX289</f>
        <v>0</v>
      </c>
      <c r="BZ35" s="793">
        <f>-Operation!BY289</f>
        <v>0</v>
      </c>
      <c r="CA35" s="793">
        <f>-Operation!BZ289</f>
        <v>0</v>
      </c>
      <c r="CB35" s="793">
        <f>-Operation!CA289</f>
        <v>0</v>
      </c>
      <c r="CC35" s="793">
        <f>-Operation!CB289</f>
        <v>0</v>
      </c>
      <c r="CD35" s="793">
        <f>-Operation!CC289</f>
        <v>0</v>
      </c>
      <c r="CE35" s="793">
        <f>-Operation!CD289</f>
        <v>0</v>
      </c>
      <c r="CF35" s="793">
        <f>-Operation!CE289</f>
        <v>0</v>
      </c>
      <c r="CG35" s="793">
        <f>-Operation!CF289</f>
        <v>0</v>
      </c>
      <c r="CH35" s="793">
        <f>-Operation!CG289</f>
        <v>0</v>
      </c>
      <c r="CI35" s="793">
        <f>-Operation!CH289</f>
        <v>0</v>
      </c>
      <c r="CJ35" s="793">
        <f>-Operation!CI289</f>
        <v>0</v>
      </c>
      <c r="CK35" s="793">
        <f>-Operation!CJ289</f>
        <v>0</v>
      </c>
      <c r="CL35" s="793">
        <f>-Operation!CK289</f>
        <v>0</v>
      </c>
      <c r="CM35" s="793">
        <f>-Operation!CL289</f>
        <v>0</v>
      </c>
      <c r="CN35" s="793">
        <f>-Operation!CM289</f>
        <v>0</v>
      </c>
      <c r="CO35" s="793">
        <f>-Operation!CN289</f>
        <v>0</v>
      </c>
      <c r="CP35" s="793">
        <f>-Operation!CO289</f>
        <v>0</v>
      </c>
      <c r="CQ35" s="793">
        <f>-Operation!CP289</f>
        <v>0</v>
      </c>
      <c r="CR35" s="793">
        <f>-Operation!CQ289</f>
        <v>0</v>
      </c>
      <c r="CS35" s="793">
        <f>-Operation!CR289</f>
        <v>0</v>
      </c>
      <c r="CT35" s="793">
        <f>-Operation!CS289</f>
        <v>0</v>
      </c>
      <c r="CU35" s="793">
        <f>-Operation!CT289</f>
        <v>0</v>
      </c>
      <c r="CV35" s="793">
        <f>-Operation!CU289</f>
        <v>0</v>
      </c>
      <c r="CW35" s="793">
        <f>-Operation!CV289</f>
        <v>0</v>
      </c>
      <c r="CX35" s="793">
        <f>-Operation!CW289</f>
        <v>0</v>
      </c>
      <c r="CY35" s="793">
        <f>-Operation!CX289</f>
        <v>0</v>
      </c>
      <c r="CZ35" s="793">
        <f>-Operation!CY289</f>
        <v>0</v>
      </c>
      <c r="DA35" s="793">
        <f>-Operation!CZ289</f>
        <v>0</v>
      </c>
      <c r="DB35" s="793">
        <f>-Operation!DA289</f>
        <v>0</v>
      </c>
      <c r="DC35" s="793">
        <f>-Operation!DB289</f>
        <v>0</v>
      </c>
      <c r="DD35" s="793">
        <f>-Operation!DC289</f>
        <v>0</v>
      </c>
      <c r="DE35" s="793">
        <f>-Operation!DD289</f>
        <v>0</v>
      </c>
      <c r="DF35" s="793">
        <f>-Operation!DE289</f>
        <v>0</v>
      </c>
      <c r="DG35" s="793">
        <f>-Operation!DF289</f>
        <v>0</v>
      </c>
      <c r="DH35" s="793">
        <f>-Operation!DG289</f>
        <v>0</v>
      </c>
      <c r="DI35" s="793">
        <f>-Operation!DH289</f>
        <v>0</v>
      </c>
      <c r="DJ35" s="793">
        <f>-Operation!DI289</f>
        <v>0</v>
      </c>
      <c r="DK35" s="793">
        <f>-Operation!DJ289</f>
        <v>0</v>
      </c>
      <c r="DL35" s="793">
        <f>-Operation!DK289</f>
        <v>0</v>
      </c>
      <c r="DM35" s="793">
        <f>-Operation!DL289</f>
        <v>0</v>
      </c>
      <c r="DN35" s="793">
        <f>-Operation!DM289</f>
        <v>0</v>
      </c>
      <c r="DO35" s="793">
        <f>-Operation!DN289</f>
        <v>0</v>
      </c>
      <c r="DP35" s="793">
        <f>-Operation!DO289</f>
        <v>0</v>
      </c>
      <c r="DQ35" s="793">
        <f>-Operation!DP289</f>
        <v>0</v>
      </c>
      <c r="DR35" s="793">
        <f>-Operation!DQ289</f>
        <v>0</v>
      </c>
      <c r="DS35" s="793">
        <f>-Operation!DR289</f>
        <v>0</v>
      </c>
      <c r="DT35" s="793">
        <f>-Operation!DS289</f>
        <v>0</v>
      </c>
      <c r="DU35" s="793">
        <f>-Operation!DT289</f>
        <v>0</v>
      </c>
      <c r="DV35" s="793">
        <f>-Operation!DU289</f>
        <v>0</v>
      </c>
      <c r="DW35" s="793">
        <f>-Operation!DV289</f>
        <v>0</v>
      </c>
      <c r="DX35" s="793">
        <f>-Operation!DW289</f>
        <v>0</v>
      </c>
      <c r="DY35" s="793">
        <f>-Operation!DX289</f>
        <v>0</v>
      </c>
      <c r="DZ35" s="793">
        <f>-Operation!DY289</f>
        <v>0</v>
      </c>
      <c r="EA35" s="793">
        <f>-Operation!DZ289</f>
        <v>0</v>
      </c>
      <c r="EB35" s="793">
        <f>-Operation!EA289</f>
        <v>0</v>
      </c>
      <c r="EC35" s="793">
        <f>-Operation!EB289</f>
        <v>0</v>
      </c>
      <c r="ED35" s="793">
        <f>-Operation!EC289</f>
        <v>0</v>
      </c>
      <c r="EE35" s="793">
        <f>-Operation!ED289</f>
        <v>0</v>
      </c>
      <c r="EF35" s="793">
        <f>-Operation!EE289</f>
        <v>0</v>
      </c>
      <c r="EG35" s="793">
        <f>-Operation!EF289</f>
        <v>0</v>
      </c>
      <c r="EH35" s="793">
        <f>-Operation!EG289</f>
        <v>0</v>
      </c>
      <c r="EI35" s="793">
        <f>-Operation!EH289</f>
        <v>0</v>
      </c>
      <c r="EJ35" s="793">
        <f>-Operation!EI289</f>
        <v>0</v>
      </c>
      <c r="EK35" s="793">
        <f>-Operation!EJ289</f>
        <v>0</v>
      </c>
      <c r="EL35" s="793">
        <f>-Operation!EK289</f>
        <v>0</v>
      </c>
      <c r="EM35" s="793">
        <f>-Operation!EL289</f>
        <v>0</v>
      </c>
      <c r="EN35" s="793">
        <f>-Operation!EM289</f>
        <v>0</v>
      </c>
      <c r="EO35" s="793">
        <f>-Operation!EN289</f>
        <v>0</v>
      </c>
      <c r="EP35" s="793">
        <f>-Operation!EO289</f>
        <v>0</v>
      </c>
    </row>
    <row r="36" spans="1:146" x14ac:dyDescent="0.2">
      <c r="A36" s="11">
        <f>ROW()</f>
        <v>36</v>
      </c>
      <c r="C36" s="38" t="s">
        <v>291</v>
      </c>
      <c r="K36" s="100">
        <f>$J$5</f>
        <v>44742</v>
      </c>
      <c r="L36" s="252">
        <f>Operation!H401</f>
        <v>1807755.6844547873</v>
      </c>
      <c r="M36" s="793">
        <f t="shared" si="22"/>
        <v>1807755.6844547873</v>
      </c>
      <c r="N36" s="793">
        <f>($K36=N$2)*$L36</f>
        <v>0</v>
      </c>
      <c r="O36" s="793">
        <f>($K36=O$2)*$L36</f>
        <v>0</v>
      </c>
      <c r="P36" s="793">
        <f t="shared" ref="P36:CA36" si="43">($K36=P$2)*$L36</f>
        <v>0</v>
      </c>
      <c r="Q36" s="793">
        <f t="shared" si="43"/>
        <v>0</v>
      </c>
      <c r="R36" s="793">
        <f t="shared" si="43"/>
        <v>0</v>
      </c>
      <c r="S36" s="793">
        <f t="shared" si="43"/>
        <v>0</v>
      </c>
      <c r="T36" s="793">
        <f t="shared" si="43"/>
        <v>0</v>
      </c>
      <c r="U36" s="793">
        <f t="shared" si="43"/>
        <v>0</v>
      </c>
      <c r="V36" s="793">
        <f t="shared" si="43"/>
        <v>0</v>
      </c>
      <c r="W36" s="793">
        <f t="shared" si="43"/>
        <v>0</v>
      </c>
      <c r="X36" s="793">
        <f t="shared" si="43"/>
        <v>0</v>
      </c>
      <c r="Y36" s="793">
        <f t="shared" si="43"/>
        <v>0</v>
      </c>
      <c r="Z36" s="793">
        <f t="shared" si="43"/>
        <v>0</v>
      </c>
      <c r="AA36" s="793">
        <f t="shared" si="43"/>
        <v>0</v>
      </c>
      <c r="AB36" s="793">
        <f t="shared" si="43"/>
        <v>0</v>
      </c>
      <c r="AC36" s="793">
        <f t="shared" si="43"/>
        <v>0</v>
      </c>
      <c r="AD36" s="793">
        <f t="shared" si="43"/>
        <v>0</v>
      </c>
      <c r="AE36" s="793">
        <f t="shared" si="43"/>
        <v>0</v>
      </c>
      <c r="AF36" s="793">
        <f t="shared" si="43"/>
        <v>0</v>
      </c>
      <c r="AG36" s="793">
        <f t="shared" si="43"/>
        <v>0</v>
      </c>
      <c r="AH36" s="793">
        <f t="shared" si="43"/>
        <v>0</v>
      </c>
      <c r="AI36" s="793">
        <f t="shared" si="43"/>
        <v>0</v>
      </c>
      <c r="AJ36" s="793">
        <f t="shared" si="43"/>
        <v>0</v>
      </c>
      <c r="AK36" s="793">
        <f t="shared" si="43"/>
        <v>0</v>
      </c>
      <c r="AL36" s="793">
        <f t="shared" si="43"/>
        <v>0</v>
      </c>
      <c r="AM36" s="793">
        <f t="shared" si="43"/>
        <v>0</v>
      </c>
      <c r="AN36" s="793">
        <f t="shared" si="43"/>
        <v>0</v>
      </c>
      <c r="AO36" s="793">
        <f t="shared" si="43"/>
        <v>0</v>
      </c>
      <c r="AP36" s="793">
        <f t="shared" si="43"/>
        <v>0</v>
      </c>
      <c r="AQ36" s="793">
        <f t="shared" si="43"/>
        <v>0</v>
      </c>
      <c r="AR36" s="793">
        <f t="shared" si="43"/>
        <v>0</v>
      </c>
      <c r="AS36" s="793">
        <f t="shared" si="43"/>
        <v>0</v>
      </c>
      <c r="AT36" s="793">
        <f t="shared" si="43"/>
        <v>0</v>
      </c>
      <c r="AU36" s="793">
        <f t="shared" si="43"/>
        <v>0</v>
      </c>
      <c r="AV36" s="793">
        <f t="shared" si="43"/>
        <v>0</v>
      </c>
      <c r="AW36" s="793">
        <f t="shared" si="43"/>
        <v>0</v>
      </c>
      <c r="AX36" s="793">
        <f t="shared" si="43"/>
        <v>0</v>
      </c>
      <c r="AY36" s="793">
        <f t="shared" si="43"/>
        <v>0</v>
      </c>
      <c r="AZ36" s="793">
        <f t="shared" si="43"/>
        <v>0</v>
      </c>
      <c r="BA36" s="793">
        <f t="shared" si="43"/>
        <v>0</v>
      </c>
      <c r="BB36" s="793">
        <f t="shared" si="43"/>
        <v>0</v>
      </c>
      <c r="BC36" s="793">
        <f t="shared" si="43"/>
        <v>0</v>
      </c>
      <c r="BD36" s="793">
        <f t="shared" si="43"/>
        <v>1807755.6844547873</v>
      </c>
      <c r="BE36" s="793">
        <f t="shared" si="43"/>
        <v>0</v>
      </c>
      <c r="BF36" s="793">
        <f t="shared" si="43"/>
        <v>0</v>
      </c>
      <c r="BG36" s="793">
        <f t="shared" si="43"/>
        <v>0</v>
      </c>
      <c r="BH36" s="793">
        <f t="shared" si="43"/>
        <v>0</v>
      </c>
      <c r="BI36" s="793">
        <f t="shared" si="43"/>
        <v>0</v>
      </c>
      <c r="BJ36" s="793">
        <f t="shared" si="43"/>
        <v>0</v>
      </c>
      <c r="BK36" s="793">
        <f t="shared" si="43"/>
        <v>0</v>
      </c>
      <c r="BL36" s="793">
        <f t="shared" si="43"/>
        <v>0</v>
      </c>
      <c r="BM36" s="793">
        <f t="shared" si="43"/>
        <v>0</v>
      </c>
      <c r="BN36" s="793">
        <f t="shared" si="43"/>
        <v>0</v>
      </c>
      <c r="BO36" s="793">
        <f t="shared" si="43"/>
        <v>0</v>
      </c>
      <c r="BP36" s="793">
        <f t="shared" si="43"/>
        <v>0</v>
      </c>
      <c r="BQ36" s="793">
        <f t="shared" si="43"/>
        <v>0</v>
      </c>
      <c r="BR36" s="793">
        <f t="shared" si="43"/>
        <v>0</v>
      </c>
      <c r="BS36" s="793">
        <f t="shared" si="43"/>
        <v>0</v>
      </c>
      <c r="BT36" s="793">
        <f t="shared" si="43"/>
        <v>0</v>
      </c>
      <c r="BU36" s="793">
        <f t="shared" si="43"/>
        <v>0</v>
      </c>
      <c r="BV36" s="793">
        <f t="shared" si="43"/>
        <v>0</v>
      </c>
      <c r="BW36" s="793">
        <f t="shared" si="43"/>
        <v>0</v>
      </c>
      <c r="BX36" s="793">
        <f t="shared" si="43"/>
        <v>0</v>
      </c>
      <c r="BY36" s="793">
        <f t="shared" si="43"/>
        <v>0</v>
      </c>
      <c r="BZ36" s="793">
        <f t="shared" si="43"/>
        <v>0</v>
      </c>
      <c r="CA36" s="793">
        <f t="shared" si="43"/>
        <v>0</v>
      </c>
      <c r="CB36" s="793">
        <f t="shared" ref="CB36:EM36" si="44">($K36=CB$2)*$L36</f>
        <v>0</v>
      </c>
      <c r="CC36" s="793">
        <f t="shared" si="44"/>
        <v>0</v>
      </c>
      <c r="CD36" s="793">
        <f t="shared" si="44"/>
        <v>0</v>
      </c>
      <c r="CE36" s="793">
        <f t="shared" si="44"/>
        <v>0</v>
      </c>
      <c r="CF36" s="793">
        <f t="shared" si="44"/>
        <v>0</v>
      </c>
      <c r="CG36" s="793">
        <f t="shared" si="44"/>
        <v>0</v>
      </c>
      <c r="CH36" s="793">
        <f t="shared" si="44"/>
        <v>0</v>
      </c>
      <c r="CI36" s="793">
        <f t="shared" si="44"/>
        <v>0</v>
      </c>
      <c r="CJ36" s="793">
        <f t="shared" si="44"/>
        <v>0</v>
      </c>
      <c r="CK36" s="793">
        <f t="shared" si="44"/>
        <v>0</v>
      </c>
      <c r="CL36" s="793">
        <f t="shared" si="44"/>
        <v>0</v>
      </c>
      <c r="CM36" s="793">
        <f t="shared" si="44"/>
        <v>0</v>
      </c>
      <c r="CN36" s="793">
        <f t="shared" si="44"/>
        <v>0</v>
      </c>
      <c r="CO36" s="793">
        <f t="shared" si="44"/>
        <v>0</v>
      </c>
      <c r="CP36" s="793">
        <f t="shared" si="44"/>
        <v>0</v>
      </c>
      <c r="CQ36" s="793">
        <f t="shared" si="44"/>
        <v>0</v>
      </c>
      <c r="CR36" s="793">
        <f t="shared" si="44"/>
        <v>0</v>
      </c>
      <c r="CS36" s="793">
        <f t="shared" si="44"/>
        <v>0</v>
      </c>
      <c r="CT36" s="793">
        <f>($K36=CT$2)*$L36</f>
        <v>0</v>
      </c>
      <c r="CU36" s="793">
        <f t="shared" si="44"/>
        <v>0</v>
      </c>
      <c r="CV36" s="793">
        <f t="shared" si="44"/>
        <v>0</v>
      </c>
      <c r="CW36" s="793">
        <f t="shared" si="44"/>
        <v>0</v>
      </c>
      <c r="CX36" s="793">
        <f t="shared" si="44"/>
        <v>0</v>
      </c>
      <c r="CY36" s="793">
        <f t="shared" si="44"/>
        <v>0</v>
      </c>
      <c r="CZ36" s="793">
        <f t="shared" si="44"/>
        <v>0</v>
      </c>
      <c r="DA36" s="793">
        <f t="shared" si="44"/>
        <v>0</v>
      </c>
      <c r="DB36" s="793">
        <f t="shared" si="44"/>
        <v>0</v>
      </c>
      <c r="DC36" s="793">
        <f t="shared" si="44"/>
        <v>0</v>
      </c>
      <c r="DD36" s="793">
        <f t="shared" si="44"/>
        <v>0</v>
      </c>
      <c r="DE36" s="793">
        <f t="shared" si="44"/>
        <v>0</v>
      </c>
      <c r="DF36" s="793">
        <f t="shared" si="44"/>
        <v>0</v>
      </c>
      <c r="DG36" s="793">
        <f t="shared" si="44"/>
        <v>0</v>
      </c>
      <c r="DH36" s="793">
        <f t="shared" si="44"/>
        <v>0</v>
      </c>
      <c r="DI36" s="793">
        <f t="shared" si="44"/>
        <v>0</v>
      </c>
      <c r="DJ36" s="793">
        <f t="shared" si="44"/>
        <v>0</v>
      </c>
      <c r="DK36" s="793">
        <f t="shared" si="44"/>
        <v>0</v>
      </c>
      <c r="DL36" s="793">
        <f t="shared" si="44"/>
        <v>0</v>
      </c>
      <c r="DM36" s="793">
        <f t="shared" si="44"/>
        <v>0</v>
      </c>
      <c r="DN36" s="793">
        <f t="shared" si="44"/>
        <v>0</v>
      </c>
      <c r="DO36" s="793">
        <f t="shared" si="44"/>
        <v>0</v>
      </c>
      <c r="DP36" s="793">
        <f t="shared" si="44"/>
        <v>0</v>
      </c>
      <c r="DQ36" s="793">
        <f t="shared" si="44"/>
        <v>0</v>
      </c>
      <c r="DR36" s="793">
        <f t="shared" si="44"/>
        <v>0</v>
      </c>
      <c r="DS36" s="793">
        <f t="shared" si="44"/>
        <v>0</v>
      </c>
      <c r="DT36" s="793">
        <f t="shared" si="44"/>
        <v>0</v>
      </c>
      <c r="DU36" s="793">
        <f t="shared" si="44"/>
        <v>0</v>
      </c>
      <c r="DV36" s="793">
        <f t="shared" si="44"/>
        <v>0</v>
      </c>
      <c r="DW36" s="793">
        <f t="shared" si="44"/>
        <v>0</v>
      </c>
      <c r="DX36" s="793">
        <f t="shared" si="44"/>
        <v>0</v>
      </c>
      <c r="DY36" s="793">
        <f t="shared" si="44"/>
        <v>0</v>
      </c>
      <c r="DZ36" s="793">
        <f t="shared" si="44"/>
        <v>0</v>
      </c>
      <c r="EA36" s="793">
        <f t="shared" si="44"/>
        <v>0</v>
      </c>
      <c r="EB36" s="793">
        <f t="shared" si="44"/>
        <v>0</v>
      </c>
      <c r="EC36" s="793">
        <f t="shared" si="44"/>
        <v>0</v>
      </c>
      <c r="ED36" s="793">
        <f t="shared" si="44"/>
        <v>0</v>
      </c>
      <c r="EE36" s="793">
        <f t="shared" si="44"/>
        <v>0</v>
      </c>
      <c r="EF36" s="793">
        <f t="shared" si="44"/>
        <v>0</v>
      </c>
      <c r="EG36" s="793">
        <f t="shared" si="44"/>
        <v>0</v>
      </c>
      <c r="EH36" s="793">
        <f t="shared" si="44"/>
        <v>0</v>
      </c>
      <c r="EI36" s="793">
        <f t="shared" si="44"/>
        <v>0</v>
      </c>
      <c r="EJ36" s="793">
        <f t="shared" si="44"/>
        <v>0</v>
      </c>
      <c r="EK36" s="793">
        <f t="shared" si="44"/>
        <v>0</v>
      </c>
      <c r="EL36" s="793">
        <f t="shared" si="44"/>
        <v>0</v>
      </c>
      <c r="EM36" s="793">
        <f t="shared" si="44"/>
        <v>0</v>
      </c>
      <c r="EN36" s="793">
        <f>($K36=EN$2)*$L36</f>
        <v>0</v>
      </c>
      <c r="EO36" s="793">
        <f>($K36=EO$2)*$L36</f>
        <v>0</v>
      </c>
      <c r="EP36" s="793">
        <f>($K36=EP$2)*$L36</f>
        <v>0</v>
      </c>
    </row>
    <row r="37" spans="1:146" x14ac:dyDescent="0.2">
      <c r="A37" s="11">
        <f>ROW()</f>
        <v>37</v>
      </c>
      <c r="C37" s="399" t="str">
        <f>CHOOSE($D$1,"펀드운용비용","리츠운용비용")</f>
        <v>리츠운용비용</v>
      </c>
      <c r="D37" s="400"/>
      <c r="E37" s="400"/>
      <c r="F37" s="400"/>
      <c r="G37" s="400"/>
      <c r="H37" s="400"/>
      <c r="I37" s="400"/>
      <c r="J37" s="400"/>
      <c r="K37" s="401"/>
      <c r="L37" s="400"/>
      <c r="M37" s="791">
        <f t="shared" si="22"/>
        <v>1213252.5732602873</v>
      </c>
      <c r="N37" s="791">
        <f>SUM(N38:N43)</f>
        <v>0</v>
      </c>
      <c r="O37" s="791">
        <f>SUM(O38:O43)</f>
        <v>28886.966030006835</v>
      </c>
      <c r="P37" s="791">
        <f t="shared" ref="P37:BZ37" si="45">SUM(P38:P43)</f>
        <v>28886.966030006835</v>
      </c>
      <c r="Q37" s="791">
        <f t="shared" si="45"/>
        <v>28886.966030006835</v>
      </c>
      <c r="R37" s="791">
        <f t="shared" si="45"/>
        <v>28886.966030006835</v>
      </c>
      <c r="S37" s="791">
        <f t="shared" si="45"/>
        <v>28886.966030006835</v>
      </c>
      <c r="T37" s="791">
        <f t="shared" si="45"/>
        <v>28886.966030006835</v>
      </c>
      <c r="U37" s="791">
        <f t="shared" si="45"/>
        <v>28886.966030006835</v>
      </c>
      <c r="V37" s="791">
        <f t="shared" si="45"/>
        <v>28886.966030006835</v>
      </c>
      <c r="W37" s="791">
        <f t="shared" si="45"/>
        <v>28886.966030006835</v>
      </c>
      <c r="X37" s="791">
        <f t="shared" si="45"/>
        <v>28886.966030006835</v>
      </c>
      <c r="Y37" s="791">
        <f t="shared" si="45"/>
        <v>28886.966030006835</v>
      </c>
      <c r="Z37" s="791">
        <f t="shared" si="45"/>
        <v>28886.966030006835</v>
      </c>
      <c r="AA37" s="791">
        <f t="shared" si="45"/>
        <v>28886.966030006835</v>
      </c>
      <c r="AB37" s="791">
        <f t="shared" si="45"/>
        <v>28886.966030006835</v>
      </c>
      <c r="AC37" s="791">
        <f t="shared" si="45"/>
        <v>28886.966030006835</v>
      </c>
      <c r="AD37" s="791">
        <f t="shared" si="45"/>
        <v>28886.966030006835</v>
      </c>
      <c r="AE37" s="791">
        <f t="shared" si="45"/>
        <v>28886.966030006835</v>
      </c>
      <c r="AF37" s="791">
        <f t="shared" si="45"/>
        <v>28886.966030006835</v>
      </c>
      <c r="AG37" s="791">
        <f t="shared" si="45"/>
        <v>28886.966030006835</v>
      </c>
      <c r="AH37" s="791">
        <f t="shared" si="45"/>
        <v>28886.966030006835</v>
      </c>
      <c r="AI37" s="791">
        <f t="shared" si="45"/>
        <v>28886.966030006835</v>
      </c>
      <c r="AJ37" s="791">
        <f t="shared" si="45"/>
        <v>28886.966030006835</v>
      </c>
      <c r="AK37" s="791">
        <f t="shared" si="45"/>
        <v>28886.966030006835</v>
      </c>
      <c r="AL37" s="791">
        <f t="shared" si="45"/>
        <v>28886.966030006835</v>
      </c>
      <c r="AM37" s="791">
        <f t="shared" si="45"/>
        <v>28886.966030006835</v>
      </c>
      <c r="AN37" s="791">
        <f t="shared" si="45"/>
        <v>28886.966030006835</v>
      </c>
      <c r="AO37" s="791">
        <f t="shared" si="45"/>
        <v>28886.966030006835</v>
      </c>
      <c r="AP37" s="791">
        <f t="shared" si="45"/>
        <v>28886.966030006835</v>
      </c>
      <c r="AQ37" s="791">
        <f t="shared" si="45"/>
        <v>28886.966030006835</v>
      </c>
      <c r="AR37" s="791">
        <f t="shared" si="45"/>
        <v>28886.966030006835</v>
      </c>
      <c r="AS37" s="791">
        <f t="shared" si="45"/>
        <v>28886.966030006835</v>
      </c>
      <c r="AT37" s="791">
        <f t="shared" si="45"/>
        <v>28886.966030006835</v>
      </c>
      <c r="AU37" s="791">
        <f t="shared" si="45"/>
        <v>28886.966030006835</v>
      </c>
      <c r="AV37" s="791">
        <f t="shared" si="45"/>
        <v>28886.966030006835</v>
      </c>
      <c r="AW37" s="791">
        <f t="shared" si="45"/>
        <v>28886.966030006835</v>
      </c>
      <c r="AX37" s="791">
        <f t="shared" si="45"/>
        <v>28886.966030006835</v>
      </c>
      <c r="AY37" s="791">
        <f t="shared" si="45"/>
        <v>28886.966030006835</v>
      </c>
      <c r="AZ37" s="791">
        <f t="shared" si="45"/>
        <v>28886.966030006835</v>
      </c>
      <c r="BA37" s="791">
        <f t="shared" si="45"/>
        <v>28886.966030006835</v>
      </c>
      <c r="BB37" s="791">
        <f t="shared" si="45"/>
        <v>28886.966030006835</v>
      </c>
      <c r="BC37" s="791">
        <f t="shared" si="45"/>
        <v>28886.966030006835</v>
      </c>
      <c r="BD37" s="791">
        <f t="shared" si="45"/>
        <v>28886.966030006835</v>
      </c>
      <c r="BE37" s="791">
        <f t="shared" si="45"/>
        <v>28886.966030006835</v>
      </c>
      <c r="BF37" s="791">
        <f t="shared" si="45"/>
        <v>28886.966030006835</v>
      </c>
      <c r="BG37" s="791">
        <f t="shared" si="45"/>
        <v>28886.966030006835</v>
      </c>
      <c r="BH37" s="791">
        <f t="shared" si="45"/>
        <v>28886.966030006835</v>
      </c>
      <c r="BI37" s="791">
        <f t="shared" si="45"/>
        <v>28886.966030006835</v>
      </c>
      <c r="BJ37" s="791">
        <f t="shared" si="45"/>
        <v>28886.966030006835</v>
      </c>
      <c r="BK37" s="791">
        <f t="shared" si="45"/>
        <v>28886.966030006835</v>
      </c>
      <c r="BL37" s="791">
        <f t="shared" si="45"/>
        <v>28886.966030006835</v>
      </c>
      <c r="BM37" s="791">
        <f t="shared" si="45"/>
        <v>28886.966030006835</v>
      </c>
      <c r="BN37" s="791">
        <f t="shared" si="45"/>
        <v>28886.966030006835</v>
      </c>
      <c r="BO37" s="791">
        <f t="shared" si="45"/>
        <v>28886.966030006835</v>
      </c>
      <c r="BP37" s="791">
        <f t="shared" si="45"/>
        <v>28886.966030006835</v>
      </c>
      <c r="BQ37" s="791">
        <f t="shared" si="45"/>
        <v>28886.966030006835</v>
      </c>
      <c r="BR37" s="791">
        <f t="shared" si="45"/>
        <v>28886.966030006835</v>
      </c>
      <c r="BS37" s="791">
        <f t="shared" si="45"/>
        <v>28886.966030006835</v>
      </c>
      <c r="BT37" s="791">
        <f t="shared" si="45"/>
        <v>28886.966030006835</v>
      </c>
      <c r="BU37" s="791">
        <f t="shared" si="45"/>
        <v>28886.966030006835</v>
      </c>
      <c r="BV37" s="791">
        <f t="shared" si="45"/>
        <v>28886.966030006835</v>
      </c>
      <c r="BW37" s="791">
        <f t="shared" si="45"/>
        <v>28886.966030006835</v>
      </c>
      <c r="BX37" s="791">
        <f t="shared" si="45"/>
        <v>28886.966030006835</v>
      </c>
      <c r="BY37" s="791">
        <f t="shared" si="45"/>
        <v>28886.966030006835</v>
      </c>
      <c r="BZ37" s="791">
        <f t="shared" si="45"/>
        <v>28886.966030006835</v>
      </c>
      <c r="CA37" s="791">
        <f t="shared" ref="CA37:CH37" si="46">SUM(CA38:CA43)</f>
        <v>28886.966030006835</v>
      </c>
      <c r="CB37" s="791">
        <f t="shared" si="46"/>
        <v>28886.966030006835</v>
      </c>
      <c r="CC37" s="791">
        <f t="shared" si="46"/>
        <v>28886.966030006835</v>
      </c>
      <c r="CD37" s="791">
        <f t="shared" si="46"/>
        <v>28886.966030006835</v>
      </c>
      <c r="CE37" s="791">
        <f t="shared" si="46"/>
        <v>28886.966030006835</v>
      </c>
      <c r="CF37" s="791">
        <f t="shared" si="46"/>
        <v>28886.966030006835</v>
      </c>
      <c r="CG37" s="791">
        <f t="shared" si="46"/>
        <v>28886.966030006835</v>
      </c>
      <c r="CH37" s="791">
        <f t="shared" si="46"/>
        <v>28886.966030006835</v>
      </c>
      <c r="CI37" s="791">
        <f t="shared" ref="CI37:EG37" si="47">SUM(CI38:CI43)</f>
        <v>28886.966030006835</v>
      </c>
      <c r="CJ37" s="791">
        <f t="shared" si="47"/>
        <v>28886.966030006835</v>
      </c>
      <c r="CK37" s="791">
        <f t="shared" si="47"/>
        <v>28886.966030006835</v>
      </c>
      <c r="CL37" s="791">
        <f t="shared" si="47"/>
        <v>28886.966030006835</v>
      </c>
      <c r="CM37" s="791">
        <f t="shared" si="47"/>
        <v>28886.966030006835</v>
      </c>
      <c r="CN37" s="791">
        <f t="shared" si="47"/>
        <v>28886.966030006835</v>
      </c>
      <c r="CO37" s="791">
        <f t="shared" si="47"/>
        <v>28886.966030006835</v>
      </c>
      <c r="CP37" s="791">
        <f t="shared" si="47"/>
        <v>28886.966030006835</v>
      </c>
      <c r="CQ37" s="791">
        <f t="shared" si="47"/>
        <v>28886.966030006835</v>
      </c>
      <c r="CR37" s="791">
        <f t="shared" si="47"/>
        <v>28886.966030006835</v>
      </c>
      <c r="CS37" s="791">
        <f t="shared" si="47"/>
        <v>28886.966030006835</v>
      </c>
      <c r="CT37" s="791">
        <f t="shared" si="47"/>
        <v>28886.966030006835</v>
      </c>
      <c r="CU37" s="791">
        <f t="shared" si="47"/>
        <v>28886.966030006835</v>
      </c>
      <c r="CV37" s="791">
        <f t="shared" si="47"/>
        <v>28886.966030006835</v>
      </c>
      <c r="CW37" s="791">
        <f t="shared" si="47"/>
        <v>28886.966030006835</v>
      </c>
      <c r="CX37" s="791">
        <f t="shared" si="47"/>
        <v>28886.966030006835</v>
      </c>
      <c r="CY37" s="791">
        <f t="shared" si="47"/>
        <v>28886.966030006835</v>
      </c>
      <c r="CZ37" s="791">
        <f t="shared" si="47"/>
        <v>28886.966030006835</v>
      </c>
      <c r="DA37" s="791">
        <f t="shared" si="47"/>
        <v>28886.966030006835</v>
      </c>
      <c r="DB37" s="791">
        <f t="shared" si="47"/>
        <v>28886.966030006835</v>
      </c>
      <c r="DC37" s="791">
        <f t="shared" si="47"/>
        <v>28886.966030006835</v>
      </c>
      <c r="DD37" s="791">
        <f t="shared" si="47"/>
        <v>28886.966030006835</v>
      </c>
      <c r="DE37" s="791">
        <f t="shared" si="47"/>
        <v>28886.966030006835</v>
      </c>
      <c r="DF37" s="791">
        <f t="shared" si="47"/>
        <v>28886.966030006835</v>
      </c>
      <c r="DG37" s="791">
        <f t="shared" si="47"/>
        <v>28886.966030006835</v>
      </c>
      <c r="DH37" s="791">
        <f t="shared" si="47"/>
        <v>28886.966030006835</v>
      </c>
      <c r="DI37" s="791">
        <f t="shared" si="47"/>
        <v>28886.966030006835</v>
      </c>
      <c r="DJ37" s="791">
        <f t="shared" si="47"/>
        <v>28886.966030006835</v>
      </c>
      <c r="DK37" s="791">
        <f t="shared" si="47"/>
        <v>28886.966030006835</v>
      </c>
      <c r="DL37" s="791">
        <f t="shared" si="47"/>
        <v>28886.966030006835</v>
      </c>
      <c r="DM37" s="791">
        <f t="shared" si="47"/>
        <v>28886.966030006835</v>
      </c>
      <c r="DN37" s="791">
        <f t="shared" si="47"/>
        <v>28886.966030006835</v>
      </c>
      <c r="DO37" s="791">
        <f t="shared" si="47"/>
        <v>28886.966030006835</v>
      </c>
      <c r="DP37" s="791">
        <f t="shared" si="47"/>
        <v>28886.966030006835</v>
      </c>
      <c r="DQ37" s="791">
        <f t="shared" si="47"/>
        <v>28886.966030006835</v>
      </c>
      <c r="DR37" s="791">
        <f t="shared" si="47"/>
        <v>28886.966030006835</v>
      </c>
      <c r="DS37" s="791">
        <f t="shared" si="47"/>
        <v>28886.966030006835</v>
      </c>
      <c r="DT37" s="791">
        <f t="shared" si="47"/>
        <v>28886.966030006835</v>
      </c>
      <c r="DU37" s="791">
        <f t="shared" si="47"/>
        <v>28886.966030006835</v>
      </c>
      <c r="DV37" s="791">
        <f t="shared" si="47"/>
        <v>28886.966030006835</v>
      </c>
      <c r="DW37" s="791">
        <f t="shared" si="47"/>
        <v>28886.966030006835</v>
      </c>
      <c r="DX37" s="791">
        <f t="shared" si="47"/>
        <v>28886.966030006835</v>
      </c>
      <c r="DY37" s="791">
        <f t="shared" si="47"/>
        <v>28886.966030006835</v>
      </c>
      <c r="DZ37" s="791">
        <f t="shared" si="47"/>
        <v>28886.966030006835</v>
      </c>
      <c r="EA37" s="791">
        <f t="shared" si="47"/>
        <v>28886.966030006835</v>
      </c>
      <c r="EB37" s="791">
        <f t="shared" si="47"/>
        <v>28886.966030006835</v>
      </c>
      <c r="EC37" s="791">
        <f t="shared" si="47"/>
        <v>28886.966030006835</v>
      </c>
      <c r="ED37" s="791">
        <f t="shared" si="47"/>
        <v>28886.966030006835</v>
      </c>
      <c r="EE37" s="791">
        <f t="shared" si="47"/>
        <v>28886.966030006835</v>
      </c>
      <c r="EF37" s="791">
        <f t="shared" si="47"/>
        <v>28886.966030006835</v>
      </c>
      <c r="EG37" s="791">
        <f t="shared" si="47"/>
        <v>28886.966030006835</v>
      </c>
      <c r="EH37" s="791">
        <f t="shared" ref="EH37:EP37" si="48">SUM(EH38:EH43)</f>
        <v>28886.966030006835</v>
      </c>
      <c r="EI37" s="791">
        <f t="shared" si="48"/>
        <v>28886.966030006835</v>
      </c>
      <c r="EJ37" s="791">
        <f t="shared" si="48"/>
        <v>28886.966030006835</v>
      </c>
      <c r="EK37" s="791">
        <f t="shared" si="48"/>
        <v>28886.966030006835</v>
      </c>
      <c r="EL37" s="791">
        <f t="shared" si="48"/>
        <v>28886.966030006835</v>
      </c>
      <c r="EM37" s="791">
        <f t="shared" si="48"/>
        <v>28886.966030006835</v>
      </c>
      <c r="EN37" s="791">
        <f t="shared" si="48"/>
        <v>28886.966030006835</v>
      </c>
      <c r="EO37" s="791">
        <f t="shared" si="48"/>
        <v>28886.966030006835</v>
      </c>
      <c r="EP37" s="791">
        <f t="shared" si="48"/>
        <v>28886.966030006835</v>
      </c>
    </row>
    <row r="38" spans="1:146" x14ac:dyDescent="0.2">
      <c r="A38" s="11">
        <f>ROW()</f>
        <v>38</v>
      </c>
      <c r="C38" s="38" t="str">
        <f>'A&amp;R'!I50</f>
        <v>자산관리수수료</v>
      </c>
      <c r="M38" s="793">
        <f t="shared" si="22"/>
        <v>958930.17227159638</v>
      </c>
      <c r="N38" s="793">
        <f>Operation!M60</f>
        <v>0</v>
      </c>
      <c r="O38" s="793">
        <f>Operation!N60</f>
        <v>22831.670768371358</v>
      </c>
      <c r="P38" s="793">
        <f>Operation!O60</f>
        <v>22831.670768371358</v>
      </c>
      <c r="Q38" s="793">
        <f>Operation!P60</f>
        <v>22831.670768371358</v>
      </c>
      <c r="R38" s="793">
        <f>Operation!Q60</f>
        <v>22831.670768371358</v>
      </c>
      <c r="S38" s="793">
        <f>Operation!R60</f>
        <v>22831.670768371358</v>
      </c>
      <c r="T38" s="793">
        <f>Operation!S60</f>
        <v>22831.670768371358</v>
      </c>
      <c r="U38" s="793">
        <f>Operation!T60</f>
        <v>22831.670768371358</v>
      </c>
      <c r="V38" s="793">
        <f>Operation!U60</f>
        <v>22831.670768371358</v>
      </c>
      <c r="W38" s="793">
        <f>Operation!V60</f>
        <v>22831.670768371358</v>
      </c>
      <c r="X38" s="793">
        <f>Operation!W60</f>
        <v>22831.670768371358</v>
      </c>
      <c r="Y38" s="793">
        <f>Operation!X60</f>
        <v>22831.670768371358</v>
      </c>
      <c r="Z38" s="793">
        <f>Operation!Y60</f>
        <v>22831.670768371358</v>
      </c>
      <c r="AA38" s="793">
        <f>Operation!Z60</f>
        <v>22831.670768371358</v>
      </c>
      <c r="AB38" s="793">
        <f>Operation!AA60</f>
        <v>22831.670768371358</v>
      </c>
      <c r="AC38" s="793">
        <f>Operation!AB60</f>
        <v>22831.670768371358</v>
      </c>
      <c r="AD38" s="793">
        <f>Operation!AC60</f>
        <v>22831.670768371358</v>
      </c>
      <c r="AE38" s="793">
        <f>Operation!AD60</f>
        <v>22831.670768371358</v>
      </c>
      <c r="AF38" s="793">
        <f>Operation!AE60</f>
        <v>22831.670768371358</v>
      </c>
      <c r="AG38" s="793">
        <f>Operation!AF60</f>
        <v>22831.670768371358</v>
      </c>
      <c r="AH38" s="793">
        <f>Operation!AG60</f>
        <v>22831.670768371358</v>
      </c>
      <c r="AI38" s="793">
        <f>Operation!AH60</f>
        <v>22831.670768371358</v>
      </c>
      <c r="AJ38" s="793">
        <f>Operation!AI60</f>
        <v>22831.670768371358</v>
      </c>
      <c r="AK38" s="793">
        <f>Operation!AJ60</f>
        <v>22831.670768371358</v>
      </c>
      <c r="AL38" s="793">
        <f>Operation!AK60</f>
        <v>22831.670768371358</v>
      </c>
      <c r="AM38" s="793">
        <f>Operation!AL60</f>
        <v>22831.670768371358</v>
      </c>
      <c r="AN38" s="793">
        <f>Operation!AM60</f>
        <v>22831.670768371358</v>
      </c>
      <c r="AO38" s="793">
        <f>Operation!AN60</f>
        <v>22831.670768371358</v>
      </c>
      <c r="AP38" s="793">
        <f>Operation!AO60</f>
        <v>22831.670768371358</v>
      </c>
      <c r="AQ38" s="793">
        <f>Operation!AP60</f>
        <v>22831.670768371358</v>
      </c>
      <c r="AR38" s="793">
        <f>Operation!AQ60</f>
        <v>22831.670768371358</v>
      </c>
      <c r="AS38" s="793">
        <f>Operation!AR60</f>
        <v>22831.670768371358</v>
      </c>
      <c r="AT38" s="793">
        <f>Operation!AS60</f>
        <v>22831.670768371358</v>
      </c>
      <c r="AU38" s="793">
        <f>Operation!AT60</f>
        <v>22831.670768371358</v>
      </c>
      <c r="AV38" s="793">
        <f>Operation!AU60</f>
        <v>22831.670768371358</v>
      </c>
      <c r="AW38" s="793">
        <f>Operation!AV60</f>
        <v>22831.670768371358</v>
      </c>
      <c r="AX38" s="793">
        <f>Operation!AW60</f>
        <v>22831.670768371358</v>
      </c>
      <c r="AY38" s="793">
        <f>Operation!AX60</f>
        <v>22831.670768371358</v>
      </c>
      <c r="AZ38" s="793">
        <f>Operation!AY60</f>
        <v>22831.670768371358</v>
      </c>
      <c r="BA38" s="793">
        <f>Operation!AZ60</f>
        <v>22831.670768371358</v>
      </c>
      <c r="BB38" s="793">
        <f>Operation!BA60</f>
        <v>22831.670768371358</v>
      </c>
      <c r="BC38" s="793">
        <f>Operation!BB60</f>
        <v>22831.670768371358</v>
      </c>
      <c r="BD38" s="793">
        <f>Operation!BC60</f>
        <v>22831.670768371358</v>
      </c>
      <c r="BE38" s="793">
        <f>Operation!BD60</f>
        <v>22831.670768371358</v>
      </c>
      <c r="BF38" s="793">
        <f>Operation!BE60</f>
        <v>22831.670768371358</v>
      </c>
      <c r="BG38" s="793">
        <f>Operation!BF60</f>
        <v>22831.670768371358</v>
      </c>
      <c r="BH38" s="793">
        <f>Operation!BG60</f>
        <v>22831.670768371358</v>
      </c>
      <c r="BI38" s="793">
        <f>Operation!BH60</f>
        <v>22831.670768371358</v>
      </c>
      <c r="BJ38" s="793">
        <f>Operation!BI60</f>
        <v>22831.670768371358</v>
      </c>
      <c r="BK38" s="793">
        <f>Operation!BJ60</f>
        <v>22831.670768371358</v>
      </c>
      <c r="BL38" s="793">
        <f>Operation!BK60</f>
        <v>22831.670768371358</v>
      </c>
      <c r="BM38" s="793">
        <f>Operation!BL60</f>
        <v>22831.670768371358</v>
      </c>
      <c r="BN38" s="793">
        <f>Operation!BM60</f>
        <v>22831.670768371358</v>
      </c>
      <c r="BO38" s="793">
        <f>Operation!BN60</f>
        <v>22831.670768371358</v>
      </c>
      <c r="BP38" s="793">
        <f>Operation!BO60</f>
        <v>22831.670768371358</v>
      </c>
      <c r="BQ38" s="793">
        <f>Operation!BP60</f>
        <v>22831.670768371358</v>
      </c>
      <c r="BR38" s="793">
        <f>Operation!BQ60</f>
        <v>22831.670768371358</v>
      </c>
      <c r="BS38" s="793">
        <f>Operation!BR60</f>
        <v>22831.670768371358</v>
      </c>
      <c r="BT38" s="793">
        <f>Operation!BS60</f>
        <v>22831.670768371358</v>
      </c>
      <c r="BU38" s="793">
        <f>Operation!BT60</f>
        <v>22831.670768371358</v>
      </c>
      <c r="BV38" s="793">
        <f>Operation!BU60</f>
        <v>22831.670768371358</v>
      </c>
      <c r="BW38" s="793">
        <f>Operation!BV60</f>
        <v>22831.670768371358</v>
      </c>
      <c r="BX38" s="793">
        <f>Operation!BW60</f>
        <v>22831.670768371358</v>
      </c>
      <c r="BY38" s="793">
        <f>Operation!BX60</f>
        <v>22831.670768371358</v>
      </c>
      <c r="BZ38" s="793">
        <f>Operation!BY60</f>
        <v>22831.670768371358</v>
      </c>
      <c r="CA38" s="793">
        <f>Operation!BZ60</f>
        <v>22831.670768371358</v>
      </c>
      <c r="CB38" s="793">
        <f>Operation!CA60</f>
        <v>22831.670768371358</v>
      </c>
      <c r="CC38" s="793">
        <f>Operation!CB60</f>
        <v>22831.670768371358</v>
      </c>
      <c r="CD38" s="793">
        <f>Operation!CC60</f>
        <v>22831.670768371358</v>
      </c>
      <c r="CE38" s="793">
        <f>Operation!CD60</f>
        <v>22831.670768371358</v>
      </c>
      <c r="CF38" s="793">
        <f>Operation!CE60</f>
        <v>22831.670768371358</v>
      </c>
      <c r="CG38" s="793">
        <f>Operation!CF60</f>
        <v>22831.670768371358</v>
      </c>
      <c r="CH38" s="793">
        <f>Operation!CG60</f>
        <v>22831.670768371358</v>
      </c>
      <c r="CI38" s="793">
        <f>Operation!CH60</f>
        <v>22831.670768371358</v>
      </c>
      <c r="CJ38" s="793">
        <f>Operation!CI60</f>
        <v>22831.670768371358</v>
      </c>
      <c r="CK38" s="793">
        <f>Operation!CJ60</f>
        <v>22831.670768371358</v>
      </c>
      <c r="CL38" s="793">
        <f>Operation!CK60</f>
        <v>22831.670768371358</v>
      </c>
      <c r="CM38" s="793">
        <f>Operation!CL60</f>
        <v>22831.670768371358</v>
      </c>
      <c r="CN38" s="793">
        <f>Operation!CM60</f>
        <v>22831.670768371358</v>
      </c>
      <c r="CO38" s="793">
        <f>Operation!CN60</f>
        <v>22831.670768371358</v>
      </c>
      <c r="CP38" s="793">
        <f>Operation!CO60</f>
        <v>22831.670768371358</v>
      </c>
      <c r="CQ38" s="793">
        <f>Operation!CP60</f>
        <v>22831.670768371358</v>
      </c>
      <c r="CR38" s="793">
        <f>Operation!CQ60</f>
        <v>22831.670768371358</v>
      </c>
      <c r="CS38" s="793">
        <f>Operation!CR60</f>
        <v>22831.670768371358</v>
      </c>
      <c r="CT38" s="793">
        <f>Operation!CS60</f>
        <v>22831.670768371358</v>
      </c>
      <c r="CU38" s="793">
        <f>Operation!CT60</f>
        <v>22831.670768371358</v>
      </c>
      <c r="CV38" s="793">
        <f>Operation!CU60</f>
        <v>22831.670768371358</v>
      </c>
      <c r="CW38" s="793">
        <f>Operation!CV60</f>
        <v>22831.670768371358</v>
      </c>
      <c r="CX38" s="793">
        <f>Operation!CW60</f>
        <v>22831.670768371358</v>
      </c>
      <c r="CY38" s="793">
        <f>Operation!CX60</f>
        <v>22831.670768371358</v>
      </c>
      <c r="CZ38" s="793">
        <f>Operation!CY60</f>
        <v>22831.670768371358</v>
      </c>
      <c r="DA38" s="793">
        <f>Operation!CZ60</f>
        <v>22831.670768371358</v>
      </c>
      <c r="DB38" s="793">
        <f>Operation!DA60</f>
        <v>22831.670768371358</v>
      </c>
      <c r="DC38" s="793">
        <f>Operation!DB60</f>
        <v>22831.670768371358</v>
      </c>
      <c r="DD38" s="793">
        <f>Operation!DC60</f>
        <v>22831.670768371358</v>
      </c>
      <c r="DE38" s="793">
        <f>Operation!DD60</f>
        <v>22831.670768371358</v>
      </c>
      <c r="DF38" s="793">
        <f>Operation!DE60</f>
        <v>22831.670768371358</v>
      </c>
      <c r="DG38" s="793">
        <f>Operation!DF60</f>
        <v>22831.670768371358</v>
      </c>
      <c r="DH38" s="793">
        <f>Operation!DG60</f>
        <v>22831.670768371358</v>
      </c>
      <c r="DI38" s="793">
        <f>Operation!DH60</f>
        <v>22831.670768371358</v>
      </c>
      <c r="DJ38" s="793">
        <f>Operation!DI60</f>
        <v>22831.670768371358</v>
      </c>
      <c r="DK38" s="793">
        <f>Operation!DJ60</f>
        <v>22831.670768371358</v>
      </c>
      <c r="DL38" s="793">
        <f>Operation!DK60</f>
        <v>22831.670768371358</v>
      </c>
      <c r="DM38" s="793">
        <f>Operation!DL60</f>
        <v>22831.670768371358</v>
      </c>
      <c r="DN38" s="793">
        <f>Operation!DM60</f>
        <v>22831.670768371358</v>
      </c>
      <c r="DO38" s="793">
        <f>Operation!DN60</f>
        <v>22831.670768371358</v>
      </c>
      <c r="DP38" s="793">
        <f>Operation!DO60</f>
        <v>22831.670768371358</v>
      </c>
      <c r="DQ38" s="793">
        <f>Operation!DP60</f>
        <v>22831.670768371358</v>
      </c>
      <c r="DR38" s="793">
        <f>Operation!DQ60</f>
        <v>22831.670768371358</v>
      </c>
      <c r="DS38" s="793">
        <f>Operation!DR60</f>
        <v>22831.670768371358</v>
      </c>
      <c r="DT38" s="793">
        <f>Operation!DS60</f>
        <v>22831.670768371358</v>
      </c>
      <c r="DU38" s="793">
        <f>Operation!DT60</f>
        <v>22831.670768371358</v>
      </c>
      <c r="DV38" s="793">
        <f>Operation!DU60</f>
        <v>22831.670768371358</v>
      </c>
      <c r="DW38" s="793">
        <f>Operation!DV60</f>
        <v>22831.670768371358</v>
      </c>
      <c r="DX38" s="793">
        <f>Operation!DW60</f>
        <v>22831.670768371358</v>
      </c>
      <c r="DY38" s="793">
        <f>Operation!DX60</f>
        <v>22831.670768371358</v>
      </c>
      <c r="DZ38" s="793">
        <f>Operation!DY60</f>
        <v>22831.670768371358</v>
      </c>
      <c r="EA38" s="793">
        <f>Operation!DZ60</f>
        <v>22831.670768371358</v>
      </c>
      <c r="EB38" s="793">
        <f>Operation!EA60</f>
        <v>22831.670768371358</v>
      </c>
      <c r="EC38" s="793">
        <f>Operation!EB60</f>
        <v>22831.670768371358</v>
      </c>
      <c r="ED38" s="793">
        <f>Operation!EC60</f>
        <v>22831.670768371358</v>
      </c>
      <c r="EE38" s="793">
        <f>Operation!ED60</f>
        <v>22831.670768371358</v>
      </c>
      <c r="EF38" s="793">
        <f>Operation!EE60</f>
        <v>22831.670768371358</v>
      </c>
      <c r="EG38" s="793">
        <f>Operation!EF60</f>
        <v>22831.670768371358</v>
      </c>
      <c r="EH38" s="793">
        <f>Operation!EG60</f>
        <v>22831.670768371358</v>
      </c>
      <c r="EI38" s="793">
        <f>Operation!EH60</f>
        <v>22831.670768371358</v>
      </c>
      <c r="EJ38" s="793">
        <f>Operation!EI60</f>
        <v>22831.670768371358</v>
      </c>
      <c r="EK38" s="793">
        <f>Operation!EJ60</f>
        <v>22831.670768371358</v>
      </c>
      <c r="EL38" s="793">
        <f>Operation!EK60</f>
        <v>22831.670768371358</v>
      </c>
      <c r="EM38" s="793">
        <f>Operation!EL60</f>
        <v>22831.670768371358</v>
      </c>
      <c r="EN38" s="793">
        <f>Operation!EM60</f>
        <v>22831.670768371358</v>
      </c>
      <c r="EO38" s="793">
        <f>Operation!EN60</f>
        <v>22831.670768371358</v>
      </c>
      <c r="EP38" s="793">
        <f>Operation!EO60</f>
        <v>22831.670768371358</v>
      </c>
    </row>
    <row r="39" spans="1:146" x14ac:dyDescent="0.2">
      <c r="A39" s="11">
        <f>ROW()</f>
        <v>39</v>
      </c>
      <c r="C39" s="38" t="str">
        <f>'A&amp;R'!I51</f>
        <v>자산보관수수료</v>
      </c>
      <c r="M39" s="793">
        <f t="shared" si="22"/>
        <v>144193.44059321398</v>
      </c>
      <c r="N39" s="793">
        <f>Operation!M71</f>
        <v>0</v>
      </c>
      <c r="O39" s="793">
        <f>Operation!N71</f>
        <v>3433.1771569812877</v>
      </c>
      <c r="P39" s="793">
        <f>Operation!O71</f>
        <v>3433.1771569812877</v>
      </c>
      <c r="Q39" s="793">
        <f>Operation!P71</f>
        <v>3433.1771569812877</v>
      </c>
      <c r="R39" s="793">
        <f>Operation!Q71</f>
        <v>3433.1771569812877</v>
      </c>
      <c r="S39" s="793">
        <f>Operation!R71</f>
        <v>3433.1771569812877</v>
      </c>
      <c r="T39" s="793">
        <f>Operation!S71</f>
        <v>3433.1771569812877</v>
      </c>
      <c r="U39" s="793">
        <f>Operation!T71</f>
        <v>3433.1771569812877</v>
      </c>
      <c r="V39" s="793">
        <f>Operation!U71</f>
        <v>3433.1771569812877</v>
      </c>
      <c r="W39" s="793">
        <f>Operation!V71</f>
        <v>3433.1771569812877</v>
      </c>
      <c r="X39" s="793">
        <f>Operation!W71</f>
        <v>3433.1771569812877</v>
      </c>
      <c r="Y39" s="793">
        <f>Operation!X71</f>
        <v>3433.1771569812877</v>
      </c>
      <c r="Z39" s="793">
        <f>Operation!Y71</f>
        <v>3433.1771569812877</v>
      </c>
      <c r="AA39" s="793">
        <f>Operation!Z71</f>
        <v>3433.1771569812877</v>
      </c>
      <c r="AB39" s="793">
        <f>Operation!AA71</f>
        <v>3433.1771569812877</v>
      </c>
      <c r="AC39" s="793">
        <f>Operation!AB71</f>
        <v>3433.1771569812877</v>
      </c>
      <c r="AD39" s="793">
        <f>Operation!AC71</f>
        <v>3433.1771569812877</v>
      </c>
      <c r="AE39" s="793">
        <f>Operation!AD71</f>
        <v>3433.1771569812877</v>
      </c>
      <c r="AF39" s="793">
        <f>Operation!AE71</f>
        <v>3433.1771569812877</v>
      </c>
      <c r="AG39" s="793">
        <f>Operation!AF71</f>
        <v>3433.1771569812877</v>
      </c>
      <c r="AH39" s="793">
        <f>Operation!AG71</f>
        <v>3433.1771569812877</v>
      </c>
      <c r="AI39" s="793">
        <f>Operation!AH71</f>
        <v>3433.1771569812877</v>
      </c>
      <c r="AJ39" s="793">
        <f>Operation!AI71</f>
        <v>3433.1771569812877</v>
      </c>
      <c r="AK39" s="793">
        <f>Operation!AJ71</f>
        <v>3433.1771569812877</v>
      </c>
      <c r="AL39" s="793">
        <f>Operation!AK71</f>
        <v>3433.1771569812877</v>
      </c>
      <c r="AM39" s="793">
        <f>Operation!AL71</f>
        <v>3433.1771569812877</v>
      </c>
      <c r="AN39" s="793">
        <f>Operation!AM71</f>
        <v>3433.1771569812877</v>
      </c>
      <c r="AO39" s="793">
        <f>Operation!AN71</f>
        <v>3433.1771569812877</v>
      </c>
      <c r="AP39" s="793">
        <f>Operation!AO71</f>
        <v>3433.1771569812877</v>
      </c>
      <c r="AQ39" s="793">
        <f>Operation!AP71</f>
        <v>3433.1771569812877</v>
      </c>
      <c r="AR39" s="793">
        <f>Operation!AQ71</f>
        <v>3433.1771569812877</v>
      </c>
      <c r="AS39" s="793">
        <f>Operation!AR71</f>
        <v>3433.1771569812877</v>
      </c>
      <c r="AT39" s="793">
        <f>Operation!AS71</f>
        <v>3433.1771569812877</v>
      </c>
      <c r="AU39" s="793">
        <f>Operation!AT71</f>
        <v>3433.1771569812877</v>
      </c>
      <c r="AV39" s="793">
        <f>Operation!AU71</f>
        <v>3433.1771569812877</v>
      </c>
      <c r="AW39" s="793">
        <f>Operation!AV71</f>
        <v>3433.1771569812877</v>
      </c>
      <c r="AX39" s="793">
        <f>Operation!AW71</f>
        <v>3433.1771569812877</v>
      </c>
      <c r="AY39" s="793">
        <f>Operation!AX71</f>
        <v>3433.1771569812877</v>
      </c>
      <c r="AZ39" s="793">
        <f>Operation!AY71</f>
        <v>3433.1771569812877</v>
      </c>
      <c r="BA39" s="793">
        <f>Operation!AZ71</f>
        <v>3433.1771569812877</v>
      </c>
      <c r="BB39" s="793">
        <f>Operation!BA71</f>
        <v>3433.1771569812877</v>
      </c>
      <c r="BC39" s="793">
        <f>Operation!BB71</f>
        <v>3433.1771569812877</v>
      </c>
      <c r="BD39" s="793">
        <f>Operation!BC71</f>
        <v>3433.1771569812877</v>
      </c>
      <c r="BE39" s="793">
        <f>Operation!BD71</f>
        <v>3433.1771569812877</v>
      </c>
      <c r="BF39" s="793">
        <f>Operation!BE71</f>
        <v>3433.1771569812877</v>
      </c>
      <c r="BG39" s="793">
        <f>Operation!BF71</f>
        <v>3433.1771569812877</v>
      </c>
      <c r="BH39" s="793">
        <f>Operation!BG71</f>
        <v>3433.1771569812877</v>
      </c>
      <c r="BI39" s="793">
        <f>Operation!BH71</f>
        <v>3433.1771569812877</v>
      </c>
      <c r="BJ39" s="793">
        <f>Operation!BI71</f>
        <v>3433.1771569812877</v>
      </c>
      <c r="BK39" s="793">
        <f>Operation!BJ71</f>
        <v>3433.1771569812877</v>
      </c>
      <c r="BL39" s="793">
        <f>Operation!BK71</f>
        <v>3433.1771569812877</v>
      </c>
      <c r="BM39" s="793">
        <f>Operation!BL71</f>
        <v>3433.1771569812877</v>
      </c>
      <c r="BN39" s="793">
        <f>Operation!BM71</f>
        <v>3433.1771569812877</v>
      </c>
      <c r="BO39" s="793">
        <f>Operation!BN71</f>
        <v>3433.1771569812877</v>
      </c>
      <c r="BP39" s="793">
        <f>Operation!BO71</f>
        <v>3433.1771569812877</v>
      </c>
      <c r="BQ39" s="793">
        <f>Operation!BP71</f>
        <v>3433.1771569812877</v>
      </c>
      <c r="BR39" s="793">
        <f>Operation!BQ71</f>
        <v>3433.1771569812877</v>
      </c>
      <c r="BS39" s="793">
        <f>Operation!BR71</f>
        <v>3433.1771569812877</v>
      </c>
      <c r="BT39" s="793">
        <f>Operation!BS71</f>
        <v>3433.1771569812877</v>
      </c>
      <c r="BU39" s="793">
        <f>Operation!BT71</f>
        <v>3433.1771569812877</v>
      </c>
      <c r="BV39" s="793">
        <f>Operation!BU71</f>
        <v>3433.1771569812877</v>
      </c>
      <c r="BW39" s="793">
        <f>Operation!BV71</f>
        <v>3433.1771569812877</v>
      </c>
      <c r="BX39" s="793">
        <f>Operation!BW71</f>
        <v>3433.1771569812877</v>
      </c>
      <c r="BY39" s="793">
        <f>Operation!BX71</f>
        <v>3433.1771569812877</v>
      </c>
      <c r="BZ39" s="793">
        <f>Operation!BY71</f>
        <v>3433.1771569812877</v>
      </c>
      <c r="CA39" s="793">
        <f>Operation!BZ71</f>
        <v>3433.1771569812877</v>
      </c>
      <c r="CB39" s="793">
        <f>Operation!CA71</f>
        <v>3433.1771569812877</v>
      </c>
      <c r="CC39" s="793">
        <f>Operation!CB71</f>
        <v>3433.1771569812877</v>
      </c>
      <c r="CD39" s="793">
        <f>Operation!CC71</f>
        <v>3433.1771569812877</v>
      </c>
      <c r="CE39" s="793">
        <f>Operation!CD71</f>
        <v>3433.1771569812877</v>
      </c>
      <c r="CF39" s="793">
        <f>Operation!CE71</f>
        <v>3433.1771569812877</v>
      </c>
      <c r="CG39" s="793">
        <f>Operation!CF71</f>
        <v>3433.1771569812877</v>
      </c>
      <c r="CH39" s="793">
        <f>Operation!CG71</f>
        <v>3433.1771569812877</v>
      </c>
      <c r="CI39" s="793">
        <f>Operation!CH71</f>
        <v>3433.1771569812877</v>
      </c>
      <c r="CJ39" s="793">
        <f>Operation!CI71</f>
        <v>3433.1771569812877</v>
      </c>
      <c r="CK39" s="793">
        <f>Operation!CJ71</f>
        <v>3433.1771569812877</v>
      </c>
      <c r="CL39" s="793">
        <f>Operation!CK71</f>
        <v>3433.1771569812877</v>
      </c>
      <c r="CM39" s="793">
        <f>Operation!CL71</f>
        <v>3433.1771569812877</v>
      </c>
      <c r="CN39" s="793">
        <f>Operation!CM71</f>
        <v>3433.1771569812877</v>
      </c>
      <c r="CO39" s="793">
        <f>Operation!CN71</f>
        <v>3433.1771569812877</v>
      </c>
      <c r="CP39" s="793">
        <f>Operation!CO71</f>
        <v>3433.1771569812877</v>
      </c>
      <c r="CQ39" s="793">
        <f>Operation!CP71</f>
        <v>3433.1771569812877</v>
      </c>
      <c r="CR39" s="793">
        <f>Operation!CQ71</f>
        <v>3433.1771569812877</v>
      </c>
      <c r="CS39" s="793">
        <f>Operation!CR71</f>
        <v>3433.1771569812877</v>
      </c>
      <c r="CT39" s="793">
        <f>Operation!CS71</f>
        <v>3433.1771569812877</v>
      </c>
      <c r="CU39" s="793">
        <f>Operation!CT71</f>
        <v>3433.1771569812877</v>
      </c>
      <c r="CV39" s="793">
        <f>Operation!CU71</f>
        <v>3433.1771569812877</v>
      </c>
      <c r="CW39" s="793">
        <f>Operation!CV71</f>
        <v>3433.1771569812877</v>
      </c>
      <c r="CX39" s="793">
        <f>Operation!CW71</f>
        <v>3433.1771569812877</v>
      </c>
      <c r="CY39" s="793">
        <f>Operation!CX71</f>
        <v>3433.1771569812877</v>
      </c>
      <c r="CZ39" s="793">
        <f>Operation!CY71</f>
        <v>3433.1771569812877</v>
      </c>
      <c r="DA39" s="793">
        <f>Operation!CZ71</f>
        <v>3433.1771569812877</v>
      </c>
      <c r="DB39" s="793">
        <f>Operation!DA71</f>
        <v>3433.1771569812877</v>
      </c>
      <c r="DC39" s="793">
        <f>Operation!DB71</f>
        <v>3433.1771569812877</v>
      </c>
      <c r="DD39" s="793">
        <f>Operation!DC71</f>
        <v>3433.1771569812877</v>
      </c>
      <c r="DE39" s="793">
        <f>Operation!DD71</f>
        <v>3433.1771569812877</v>
      </c>
      <c r="DF39" s="793">
        <f>Operation!DE71</f>
        <v>3433.1771569812877</v>
      </c>
      <c r="DG39" s="793">
        <f>Operation!DF71</f>
        <v>3433.1771569812877</v>
      </c>
      <c r="DH39" s="793">
        <f>Operation!DG71</f>
        <v>3433.1771569812877</v>
      </c>
      <c r="DI39" s="793">
        <f>Operation!DH71</f>
        <v>3433.1771569812877</v>
      </c>
      <c r="DJ39" s="793">
        <f>Operation!DI71</f>
        <v>3433.1771569812877</v>
      </c>
      <c r="DK39" s="793">
        <f>Operation!DJ71</f>
        <v>3433.1771569812877</v>
      </c>
      <c r="DL39" s="793">
        <f>Operation!DK71</f>
        <v>3433.1771569812877</v>
      </c>
      <c r="DM39" s="793">
        <f>Operation!DL71</f>
        <v>3433.1771569812877</v>
      </c>
      <c r="DN39" s="793">
        <f>Operation!DM71</f>
        <v>3433.1771569812877</v>
      </c>
      <c r="DO39" s="793">
        <f>Operation!DN71</f>
        <v>3433.1771569812877</v>
      </c>
      <c r="DP39" s="793">
        <f>Operation!DO71</f>
        <v>3433.1771569812877</v>
      </c>
      <c r="DQ39" s="793">
        <f>Operation!DP71</f>
        <v>3433.1771569812877</v>
      </c>
      <c r="DR39" s="793">
        <f>Operation!DQ71</f>
        <v>3433.1771569812877</v>
      </c>
      <c r="DS39" s="793">
        <f>Operation!DR71</f>
        <v>3433.1771569812877</v>
      </c>
      <c r="DT39" s="793">
        <f>Operation!DS71</f>
        <v>3433.1771569812877</v>
      </c>
      <c r="DU39" s="793">
        <f>Operation!DT71</f>
        <v>3433.1771569812877</v>
      </c>
      <c r="DV39" s="793">
        <f>Operation!DU71</f>
        <v>3433.1771569812877</v>
      </c>
      <c r="DW39" s="793">
        <f>Operation!DV71</f>
        <v>3433.1771569812877</v>
      </c>
      <c r="DX39" s="793">
        <f>Operation!DW71</f>
        <v>3433.1771569812877</v>
      </c>
      <c r="DY39" s="793">
        <f>Operation!DX71</f>
        <v>3433.1771569812877</v>
      </c>
      <c r="DZ39" s="793">
        <f>Operation!DY71</f>
        <v>3433.1771569812877</v>
      </c>
      <c r="EA39" s="793">
        <f>Operation!DZ71</f>
        <v>3433.1771569812877</v>
      </c>
      <c r="EB39" s="793">
        <f>Operation!EA71</f>
        <v>3433.1771569812877</v>
      </c>
      <c r="EC39" s="793">
        <f>Operation!EB71</f>
        <v>3433.1771569812877</v>
      </c>
      <c r="ED39" s="793">
        <f>Operation!EC71</f>
        <v>3433.1771569812877</v>
      </c>
      <c r="EE39" s="793">
        <f>Operation!ED71</f>
        <v>3433.1771569812877</v>
      </c>
      <c r="EF39" s="793">
        <f>Operation!EE71</f>
        <v>3433.1771569812877</v>
      </c>
      <c r="EG39" s="793">
        <f>Operation!EF71</f>
        <v>3433.1771569812877</v>
      </c>
      <c r="EH39" s="793">
        <f>Operation!EG71</f>
        <v>3433.1771569812877</v>
      </c>
      <c r="EI39" s="793">
        <f>Operation!EH71</f>
        <v>3433.1771569812877</v>
      </c>
      <c r="EJ39" s="793">
        <f>Operation!EI71</f>
        <v>3433.1771569812877</v>
      </c>
      <c r="EK39" s="793">
        <f>Operation!EJ71</f>
        <v>3433.1771569812877</v>
      </c>
      <c r="EL39" s="793">
        <f>Operation!EK71</f>
        <v>3433.1771569812877</v>
      </c>
      <c r="EM39" s="793">
        <f>Operation!EL71</f>
        <v>3433.1771569812877</v>
      </c>
      <c r="EN39" s="793">
        <f>Operation!EM71</f>
        <v>3433.1771569812877</v>
      </c>
      <c r="EO39" s="793">
        <f>Operation!EN71</f>
        <v>3433.1771569812877</v>
      </c>
      <c r="EP39" s="793">
        <f>Operation!EO71</f>
        <v>3433.1771569812877</v>
      </c>
    </row>
    <row r="40" spans="1:146" x14ac:dyDescent="0.2">
      <c r="A40" s="11">
        <f>ROW()</f>
        <v>40</v>
      </c>
      <c r="C40" s="38" t="str">
        <f>'A&amp;R'!I52</f>
        <v>사무수탁관리</v>
      </c>
      <c r="M40" s="793">
        <f t="shared" si="22"/>
        <v>96128.960395476126</v>
      </c>
      <c r="N40" s="793">
        <f>Operation!M82</f>
        <v>0</v>
      </c>
      <c r="O40" s="793">
        <f>Operation!N82</f>
        <v>2288.7847713208589</v>
      </c>
      <c r="P40" s="793">
        <f>Operation!O82</f>
        <v>2288.7847713208589</v>
      </c>
      <c r="Q40" s="793">
        <f>Operation!P82</f>
        <v>2288.7847713208589</v>
      </c>
      <c r="R40" s="793">
        <f>Operation!Q82</f>
        <v>2288.7847713208589</v>
      </c>
      <c r="S40" s="793">
        <f>Operation!R82</f>
        <v>2288.7847713208589</v>
      </c>
      <c r="T40" s="793">
        <f>Operation!S82</f>
        <v>2288.7847713208589</v>
      </c>
      <c r="U40" s="793">
        <f>Operation!T82</f>
        <v>2288.7847713208589</v>
      </c>
      <c r="V40" s="793">
        <f>Operation!U82</f>
        <v>2288.7847713208589</v>
      </c>
      <c r="W40" s="793">
        <f>Operation!V82</f>
        <v>2288.7847713208589</v>
      </c>
      <c r="X40" s="793">
        <f>Operation!W82</f>
        <v>2288.7847713208589</v>
      </c>
      <c r="Y40" s="793">
        <f>Operation!X82</f>
        <v>2288.7847713208589</v>
      </c>
      <c r="Z40" s="793">
        <f>Operation!Y82</f>
        <v>2288.7847713208589</v>
      </c>
      <c r="AA40" s="793">
        <f>Operation!Z82</f>
        <v>2288.7847713208589</v>
      </c>
      <c r="AB40" s="793">
        <f>Operation!AA82</f>
        <v>2288.7847713208589</v>
      </c>
      <c r="AC40" s="793">
        <f>Operation!AB82</f>
        <v>2288.7847713208589</v>
      </c>
      <c r="AD40" s="793">
        <f>Operation!AC82</f>
        <v>2288.7847713208589</v>
      </c>
      <c r="AE40" s="793">
        <f>Operation!AD82</f>
        <v>2288.7847713208589</v>
      </c>
      <c r="AF40" s="793">
        <f>Operation!AE82</f>
        <v>2288.7847713208589</v>
      </c>
      <c r="AG40" s="793">
        <f>Operation!AF82</f>
        <v>2288.7847713208589</v>
      </c>
      <c r="AH40" s="793">
        <f>Operation!AG82</f>
        <v>2288.7847713208589</v>
      </c>
      <c r="AI40" s="793">
        <f>Operation!AH82</f>
        <v>2288.7847713208589</v>
      </c>
      <c r="AJ40" s="793">
        <f>Operation!AI82</f>
        <v>2288.7847713208589</v>
      </c>
      <c r="AK40" s="793">
        <f>Operation!AJ82</f>
        <v>2288.7847713208589</v>
      </c>
      <c r="AL40" s="793">
        <f>Operation!AK82</f>
        <v>2288.7847713208589</v>
      </c>
      <c r="AM40" s="793">
        <f>Operation!AL82</f>
        <v>2288.7847713208589</v>
      </c>
      <c r="AN40" s="793">
        <f>Operation!AM82</f>
        <v>2288.7847713208589</v>
      </c>
      <c r="AO40" s="793">
        <f>Operation!AN82</f>
        <v>2288.7847713208589</v>
      </c>
      <c r="AP40" s="793">
        <f>Operation!AO82</f>
        <v>2288.7847713208589</v>
      </c>
      <c r="AQ40" s="793">
        <f>Operation!AP82</f>
        <v>2288.7847713208589</v>
      </c>
      <c r="AR40" s="793">
        <f>Operation!AQ82</f>
        <v>2288.7847713208589</v>
      </c>
      <c r="AS40" s="793">
        <f>Operation!AR82</f>
        <v>2288.7847713208589</v>
      </c>
      <c r="AT40" s="793">
        <f>Operation!AS82</f>
        <v>2288.7847713208589</v>
      </c>
      <c r="AU40" s="793">
        <f>Operation!AT82</f>
        <v>2288.7847713208589</v>
      </c>
      <c r="AV40" s="793">
        <f>Operation!AU82</f>
        <v>2288.7847713208589</v>
      </c>
      <c r="AW40" s="793">
        <f>Operation!AV82</f>
        <v>2288.7847713208589</v>
      </c>
      <c r="AX40" s="793">
        <f>Operation!AW82</f>
        <v>2288.7847713208589</v>
      </c>
      <c r="AY40" s="793">
        <f>Operation!AX82</f>
        <v>2288.7847713208589</v>
      </c>
      <c r="AZ40" s="793">
        <f>Operation!AY82</f>
        <v>2288.7847713208589</v>
      </c>
      <c r="BA40" s="793">
        <f>Operation!AZ82</f>
        <v>2288.7847713208589</v>
      </c>
      <c r="BB40" s="793">
        <f>Operation!BA82</f>
        <v>2288.7847713208589</v>
      </c>
      <c r="BC40" s="793">
        <f>Operation!BB82</f>
        <v>2288.7847713208589</v>
      </c>
      <c r="BD40" s="793">
        <f>Operation!BC82</f>
        <v>2288.7847713208589</v>
      </c>
      <c r="BE40" s="793">
        <f>Operation!BD82</f>
        <v>2288.7847713208589</v>
      </c>
      <c r="BF40" s="793">
        <f>Operation!BE82</f>
        <v>2288.7847713208589</v>
      </c>
      <c r="BG40" s="793">
        <f>Operation!BF82</f>
        <v>2288.7847713208589</v>
      </c>
      <c r="BH40" s="793">
        <f>Operation!BG82</f>
        <v>2288.7847713208589</v>
      </c>
      <c r="BI40" s="793">
        <f>Operation!BH82</f>
        <v>2288.7847713208589</v>
      </c>
      <c r="BJ40" s="793">
        <f>Operation!BI82</f>
        <v>2288.7847713208589</v>
      </c>
      <c r="BK40" s="793">
        <f>Operation!BJ82</f>
        <v>2288.7847713208589</v>
      </c>
      <c r="BL40" s="793">
        <f>Operation!BK82</f>
        <v>2288.7847713208589</v>
      </c>
      <c r="BM40" s="793">
        <f>Operation!BL82</f>
        <v>2288.7847713208589</v>
      </c>
      <c r="BN40" s="793">
        <f>Operation!BM82</f>
        <v>2288.7847713208589</v>
      </c>
      <c r="BO40" s="793">
        <f>Operation!BN82</f>
        <v>2288.7847713208589</v>
      </c>
      <c r="BP40" s="793">
        <f>Operation!BO82</f>
        <v>2288.7847713208589</v>
      </c>
      <c r="BQ40" s="793">
        <f>Operation!BP82</f>
        <v>2288.7847713208589</v>
      </c>
      <c r="BR40" s="793">
        <f>Operation!BQ82</f>
        <v>2288.7847713208589</v>
      </c>
      <c r="BS40" s="793">
        <f>Operation!BR82</f>
        <v>2288.7847713208589</v>
      </c>
      <c r="BT40" s="793">
        <f>Operation!BS82</f>
        <v>2288.7847713208589</v>
      </c>
      <c r="BU40" s="793">
        <f>Operation!BT82</f>
        <v>2288.7847713208589</v>
      </c>
      <c r="BV40" s="793">
        <f>Operation!BU82</f>
        <v>2288.7847713208589</v>
      </c>
      <c r="BW40" s="793">
        <f>Operation!BV82</f>
        <v>2288.7847713208589</v>
      </c>
      <c r="BX40" s="793">
        <f>Operation!BW82</f>
        <v>2288.7847713208589</v>
      </c>
      <c r="BY40" s="793">
        <f>Operation!BX82</f>
        <v>2288.7847713208589</v>
      </c>
      <c r="BZ40" s="793">
        <f>Operation!BY82</f>
        <v>2288.7847713208589</v>
      </c>
      <c r="CA40" s="793">
        <f>Operation!BZ82</f>
        <v>2288.7847713208589</v>
      </c>
      <c r="CB40" s="793">
        <f>Operation!CA82</f>
        <v>2288.7847713208589</v>
      </c>
      <c r="CC40" s="793">
        <f>Operation!CB82</f>
        <v>2288.7847713208589</v>
      </c>
      <c r="CD40" s="793">
        <f>Operation!CC82</f>
        <v>2288.7847713208589</v>
      </c>
      <c r="CE40" s="793">
        <f>Operation!CD82</f>
        <v>2288.7847713208589</v>
      </c>
      <c r="CF40" s="793">
        <f>Operation!CE82</f>
        <v>2288.7847713208589</v>
      </c>
      <c r="CG40" s="793">
        <f>Operation!CF82</f>
        <v>2288.7847713208589</v>
      </c>
      <c r="CH40" s="793">
        <f>Operation!CG82</f>
        <v>2288.7847713208589</v>
      </c>
      <c r="CI40" s="793">
        <f>Operation!CH82</f>
        <v>2288.7847713208589</v>
      </c>
      <c r="CJ40" s="793">
        <f>Operation!CI82</f>
        <v>2288.7847713208589</v>
      </c>
      <c r="CK40" s="793">
        <f>Operation!CJ82</f>
        <v>2288.7847713208589</v>
      </c>
      <c r="CL40" s="793">
        <f>Operation!CK82</f>
        <v>2288.7847713208589</v>
      </c>
      <c r="CM40" s="793">
        <f>Operation!CL82</f>
        <v>2288.7847713208589</v>
      </c>
      <c r="CN40" s="793">
        <f>Operation!CM82</f>
        <v>2288.7847713208589</v>
      </c>
      <c r="CO40" s="793">
        <f>Operation!CN82</f>
        <v>2288.7847713208589</v>
      </c>
      <c r="CP40" s="793">
        <f>Operation!CO82</f>
        <v>2288.7847713208589</v>
      </c>
      <c r="CQ40" s="793">
        <f>Operation!CP82</f>
        <v>2288.7847713208589</v>
      </c>
      <c r="CR40" s="793">
        <f>Operation!CQ82</f>
        <v>2288.7847713208589</v>
      </c>
      <c r="CS40" s="793">
        <f>Operation!CR82</f>
        <v>2288.7847713208589</v>
      </c>
      <c r="CT40" s="793">
        <f>Operation!CS82</f>
        <v>2288.7847713208589</v>
      </c>
      <c r="CU40" s="793">
        <f>Operation!CT82</f>
        <v>2288.7847713208589</v>
      </c>
      <c r="CV40" s="793">
        <f>Operation!CU82</f>
        <v>2288.7847713208589</v>
      </c>
      <c r="CW40" s="793">
        <f>Operation!CV82</f>
        <v>2288.7847713208589</v>
      </c>
      <c r="CX40" s="793">
        <f>Operation!CW82</f>
        <v>2288.7847713208589</v>
      </c>
      <c r="CY40" s="793">
        <f>Operation!CX82</f>
        <v>2288.7847713208589</v>
      </c>
      <c r="CZ40" s="793">
        <f>Operation!CY82</f>
        <v>2288.7847713208589</v>
      </c>
      <c r="DA40" s="793">
        <f>Operation!CZ82</f>
        <v>2288.7847713208589</v>
      </c>
      <c r="DB40" s="793">
        <f>Operation!DA82</f>
        <v>2288.7847713208589</v>
      </c>
      <c r="DC40" s="793">
        <f>Operation!DB82</f>
        <v>2288.7847713208589</v>
      </c>
      <c r="DD40" s="793">
        <f>Operation!DC82</f>
        <v>2288.7847713208589</v>
      </c>
      <c r="DE40" s="793">
        <f>Operation!DD82</f>
        <v>2288.7847713208589</v>
      </c>
      <c r="DF40" s="793">
        <f>Operation!DE82</f>
        <v>2288.7847713208589</v>
      </c>
      <c r="DG40" s="793">
        <f>Operation!DF82</f>
        <v>2288.7847713208589</v>
      </c>
      <c r="DH40" s="793">
        <f>Operation!DG82</f>
        <v>2288.7847713208589</v>
      </c>
      <c r="DI40" s="793">
        <f>Operation!DH82</f>
        <v>2288.7847713208589</v>
      </c>
      <c r="DJ40" s="793">
        <f>Operation!DI82</f>
        <v>2288.7847713208589</v>
      </c>
      <c r="DK40" s="793">
        <f>Operation!DJ82</f>
        <v>2288.7847713208589</v>
      </c>
      <c r="DL40" s="793">
        <f>Operation!DK82</f>
        <v>2288.7847713208589</v>
      </c>
      <c r="DM40" s="793">
        <f>Operation!DL82</f>
        <v>2288.7847713208589</v>
      </c>
      <c r="DN40" s="793">
        <f>Operation!DM82</f>
        <v>2288.7847713208589</v>
      </c>
      <c r="DO40" s="793">
        <f>Operation!DN82</f>
        <v>2288.7847713208589</v>
      </c>
      <c r="DP40" s="793">
        <f>Operation!DO82</f>
        <v>2288.7847713208589</v>
      </c>
      <c r="DQ40" s="793">
        <f>Operation!DP82</f>
        <v>2288.7847713208589</v>
      </c>
      <c r="DR40" s="793">
        <f>Operation!DQ82</f>
        <v>2288.7847713208589</v>
      </c>
      <c r="DS40" s="793">
        <f>Operation!DR82</f>
        <v>2288.7847713208589</v>
      </c>
      <c r="DT40" s="793">
        <f>Operation!DS82</f>
        <v>2288.7847713208589</v>
      </c>
      <c r="DU40" s="793">
        <f>Operation!DT82</f>
        <v>2288.7847713208589</v>
      </c>
      <c r="DV40" s="793">
        <f>Operation!DU82</f>
        <v>2288.7847713208589</v>
      </c>
      <c r="DW40" s="793">
        <f>Operation!DV82</f>
        <v>2288.7847713208589</v>
      </c>
      <c r="DX40" s="793">
        <f>Operation!DW82</f>
        <v>2288.7847713208589</v>
      </c>
      <c r="DY40" s="793">
        <f>Operation!DX82</f>
        <v>2288.7847713208589</v>
      </c>
      <c r="DZ40" s="793">
        <f>Operation!DY82</f>
        <v>2288.7847713208589</v>
      </c>
      <c r="EA40" s="793">
        <f>Operation!DZ82</f>
        <v>2288.7847713208589</v>
      </c>
      <c r="EB40" s="793">
        <f>Operation!EA82</f>
        <v>2288.7847713208589</v>
      </c>
      <c r="EC40" s="793">
        <f>Operation!EB82</f>
        <v>2288.7847713208589</v>
      </c>
      <c r="ED40" s="793">
        <f>Operation!EC82</f>
        <v>2288.7847713208589</v>
      </c>
      <c r="EE40" s="793">
        <f>Operation!ED82</f>
        <v>2288.7847713208589</v>
      </c>
      <c r="EF40" s="793">
        <f>Operation!EE82</f>
        <v>2288.7847713208589</v>
      </c>
      <c r="EG40" s="793">
        <f>Operation!EF82</f>
        <v>2288.7847713208589</v>
      </c>
      <c r="EH40" s="793">
        <f>Operation!EG82</f>
        <v>2288.7847713208589</v>
      </c>
      <c r="EI40" s="793">
        <f>Operation!EH82</f>
        <v>2288.7847713208589</v>
      </c>
      <c r="EJ40" s="793">
        <f>Operation!EI82</f>
        <v>2288.7847713208589</v>
      </c>
      <c r="EK40" s="793">
        <f>Operation!EJ82</f>
        <v>2288.7847713208589</v>
      </c>
      <c r="EL40" s="793">
        <f>Operation!EK82</f>
        <v>2288.7847713208589</v>
      </c>
      <c r="EM40" s="793">
        <f>Operation!EL82</f>
        <v>2288.7847713208589</v>
      </c>
      <c r="EN40" s="793">
        <f>Operation!EM82</f>
        <v>2288.7847713208589</v>
      </c>
      <c r="EO40" s="793">
        <f>Operation!EN82</f>
        <v>2288.7847713208589</v>
      </c>
      <c r="EP40" s="793">
        <f>Operation!EO82</f>
        <v>2288.7847713208589</v>
      </c>
    </row>
    <row r="41" spans="1:146" x14ac:dyDescent="0.2">
      <c r="A41" s="11">
        <f>ROW()</f>
        <v>41</v>
      </c>
      <c r="C41" s="38" t="str">
        <f>'A&amp;R'!I53</f>
        <v>판매수수료</v>
      </c>
      <c r="M41" s="793">
        <f t="shared" si="22"/>
        <v>0</v>
      </c>
      <c r="N41" s="793">
        <f>Operation!M93</f>
        <v>0</v>
      </c>
      <c r="O41" s="793">
        <f>Operation!N93</f>
        <v>0</v>
      </c>
      <c r="P41" s="793">
        <f>Operation!O93</f>
        <v>0</v>
      </c>
      <c r="Q41" s="793">
        <f>Operation!P93</f>
        <v>0</v>
      </c>
      <c r="R41" s="793">
        <f>Operation!Q93</f>
        <v>0</v>
      </c>
      <c r="S41" s="793">
        <f>Operation!R93</f>
        <v>0</v>
      </c>
      <c r="T41" s="793">
        <f>Operation!S93</f>
        <v>0</v>
      </c>
      <c r="U41" s="793">
        <f>Operation!T93</f>
        <v>0</v>
      </c>
      <c r="V41" s="793">
        <f>Operation!U93</f>
        <v>0</v>
      </c>
      <c r="W41" s="793">
        <f>Operation!V93</f>
        <v>0</v>
      </c>
      <c r="X41" s="793">
        <f>Operation!W93</f>
        <v>0</v>
      </c>
      <c r="Y41" s="793">
        <f>Operation!X93</f>
        <v>0</v>
      </c>
      <c r="Z41" s="793">
        <f>Operation!Y93</f>
        <v>0</v>
      </c>
      <c r="AA41" s="793">
        <f>Operation!Z93</f>
        <v>0</v>
      </c>
      <c r="AB41" s="793">
        <f>Operation!AA93</f>
        <v>0</v>
      </c>
      <c r="AC41" s="793">
        <f>Operation!AB93</f>
        <v>0</v>
      </c>
      <c r="AD41" s="793">
        <f>Operation!AC93</f>
        <v>0</v>
      </c>
      <c r="AE41" s="793">
        <f>Operation!AD93</f>
        <v>0</v>
      </c>
      <c r="AF41" s="793">
        <f>Operation!AE93</f>
        <v>0</v>
      </c>
      <c r="AG41" s="793">
        <f>Operation!AF93</f>
        <v>0</v>
      </c>
      <c r="AH41" s="793">
        <f>Operation!AG93</f>
        <v>0</v>
      </c>
      <c r="AI41" s="793">
        <f>Operation!AH93</f>
        <v>0</v>
      </c>
      <c r="AJ41" s="793">
        <f>Operation!AI93</f>
        <v>0</v>
      </c>
      <c r="AK41" s="793">
        <f>Operation!AJ93</f>
        <v>0</v>
      </c>
      <c r="AL41" s="793">
        <f>Operation!AK93</f>
        <v>0</v>
      </c>
      <c r="AM41" s="793">
        <f>Operation!AL93</f>
        <v>0</v>
      </c>
      <c r="AN41" s="793">
        <f>Operation!AM93</f>
        <v>0</v>
      </c>
      <c r="AO41" s="793">
        <f>Operation!AN93</f>
        <v>0</v>
      </c>
      <c r="AP41" s="793">
        <f>Operation!AO93</f>
        <v>0</v>
      </c>
      <c r="AQ41" s="793">
        <f>Operation!AP93</f>
        <v>0</v>
      </c>
      <c r="AR41" s="793">
        <f>Operation!AQ93</f>
        <v>0</v>
      </c>
      <c r="AS41" s="793">
        <f>Operation!AR93</f>
        <v>0</v>
      </c>
      <c r="AT41" s="793">
        <f>Operation!AS93</f>
        <v>0</v>
      </c>
      <c r="AU41" s="793">
        <f>Operation!AT93</f>
        <v>0</v>
      </c>
      <c r="AV41" s="793">
        <f>Operation!AU93</f>
        <v>0</v>
      </c>
      <c r="AW41" s="793">
        <f>Operation!AV93</f>
        <v>0</v>
      </c>
      <c r="AX41" s="793">
        <f>Operation!AW93</f>
        <v>0</v>
      </c>
      <c r="AY41" s="793">
        <f>Operation!AX93</f>
        <v>0</v>
      </c>
      <c r="AZ41" s="793">
        <f>Operation!AY93</f>
        <v>0</v>
      </c>
      <c r="BA41" s="793">
        <f>Operation!AZ93</f>
        <v>0</v>
      </c>
      <c r="BB41" s="793">
        <f>Operation!BA93</f>
        <v>0</v>
      </c>
      <c r="BC41" s="793">
        <f>Operation!BB93</f>
        <v>0</v>
      </c>
      <c r="BD41" s="793">
        <f>Operation!BC93</f>
        <v>0</v>
      </c>
      <c r="BE41" s="793">
        <f>Operation!BD93</f>
        <v>0</v>
      </c>
      <c r="BF41" s="793">
        <f>Operation!BE93</f>
        <v>0</v>
      </c>
      <c r="BG41" s="793">
        <f>Operation!BF93</f>
        <v>0</v>
      </c>
      <c r="BH41" s="793">
        <f>Operation!BG93</f>
        <v>0</v>
      </c>
      <c r="BI41" s="793">
        <f>Operation!BH93</f>
        <v>0</v>
      </c>
      <c r="BJ41" s="793">
        <f>Operation!BI93</f>
        <v>0</v>
      </c>
      <c r="BK41" s="793">
        <f>Operation!BJ93</f>
        <v>0</v>
      </c>
      <c r="BL41" s="793">
        <f>Operation!BK93</f>
        <v>0</v>
      </c>
      <c r="BM41" s="793">
        <f>Operation!BL93</f>
        <v>0</v>
      </c>
      <c r="BN41" s="793">
        <f>Operation!BM93</f>
        <v>0</v>
      </c>
      <c r="BO41" s="793">
        <f>Operation!BN93</f>
        <v>0</v>
      </c>
      <c r="BP41" s="793">
        <f>Operation!BO93</f>
        <v>0</v>
      </c>
      <c r="BQ41" s="793">
        <f>Operation!BP93</f>
        <v>0</v>
      </c>
      <c r="BR41" s="793">
        <f>Operation!BQ93</f>
        <v>0</v>
      </c>
      <c r="BS41" s="793">
        <f>Operation!BR93</f>
        <v>0</v>
      </c>
      <c r="BT41" s="793">
        <f>Operation!BS93</f>
        <v>0</v>
      </c>
      <c r="BU41" s="793">
        <f>Operation!BT93</f>
        <v>0</v>
      </c>
      <c r="BV41" s="793">
        <f>Operation!BU93</f>
        <v>0</v>
      </c>
      <c r="BW41" s="793">
        <f>Operation!BV93</f>
        <v>0</v>
      </c>
      <c r="BX41" s="793">
        <f>Operation!BW93</f>
        <v>0</v>
      </c>
      <c r="BY41" s="793">
        <f>Operation!BX93</f>
        <v>0</v>
      </c>
      <c r="BZ41" s="793">
        <f>Operation!BY93</f>
        <v>0</v>
      </c>
      <c r="CA41" s="793">
        <f>Operation!BZ93</f>
        <v>0</v>
      </c>
      <c r="CB41" s="793">
        <f>Operation!CA93</f>
        <v>0</v>
      </c>
      <c r="CC41" s="793">
        <f>Operation!CB93</f>
        <v>0</v>
      </c>
      <c r="CD41" s="793">
        <f>Operation!CC93</f>
        <v>0</v>
      </c>
      <c r="CE41" s="793">
        <f>Operation!CD93</f>
        <v>0</v>
      </c>
      <c r="CF41" s="793">
        <f>Operation!CE93</f>
        <v>0</v>
      </c>
      <c r="CG41" s="793">
        <f>Operation!CF93</f>
        <v>0</v>
      </c>
      <c r="CH41" s="793">
        <f>Operation!CG93</f>
        <v>0</v>
      </c>
      <c r="CI41" s="793">
        <f>Operation!CH93</f>
        <v>0</v>
      </c>
      <c r="CJ41" s="793">
        <f>Operation!CI93</f>
        <v>0</v>
      </c>
      <c r="CK41" s="793">
        <f>Operation!CJ93</f>
        <v>0</v>
      </c>
      <c r="CL41" s="793">
        <f>Operation!CK93</f>
        <v>0</v>
      </c>
      <c r="CM41" s="793">
        <f>Operation!CL93</f>
        <v>0</v>
      </c>
      <c r="CN41" s="793">
        <f>Operation!CM93</f>
        <v>0</v>
      </c>
      <c r="CO41" s="793">
        <f>Operation!CN93</f>
        <v>0</v>
      </c>
      <c r="CP41" s="793">
        <f>Operation!CO93</f>
        <v>0</v>
      </c>
      <c r="CQ41" s="793">
        <f>Operation!CP93</f>
        <v>0</v>
      </c>
      <c r="CR41" s="793">
        <f>Operation!CQ93</f>
        <v>0</v>
      </c>
      <c r="CS41" s="793">
        <f>Operation!CR93</f>
        <v>0</v>
      </c>
      <c r="CT41" s="793">
        <f>Operation!CS93</f>
        <v>0</v>
      </c>
      <c r="CU41" s="793">
        <f>Operation!CT93</f>
        <v>0</v>
      </c>
      <c r="CV41" s="793">
        <f>Operation!CU93</f>
        <v>0</v>
      </c>
      <c r="CW41" s="793">
        <f>Operation!CV93</f>
        <v>0</v>
      </c>
      <c r="CX41" s="793">
        <f>Operation!CW93</f>
        <v>0</v>
      </c>
      <c r="CY41" s="793">
        <f>Operation!CX93</f>
        <v>0</v>
      </c>
      <c r="CZ41" s="793">
        <f>Operation!CY93</f>
        <v>0</v>
      </c>
      <c r="DA41" s="793">
        <f>Operation!CZ93</f>
        <v>0</v>
      </c>
      <c r="DB41" s="793">
        <f>Operation!DA93</f>
        <v>0</v>
      </c>
      <c r="DC41" s="793">
        <f>Operation!DB93</f>
        <v>0</v>
      </c>
      <c r="DD41" s="793">
        <f>Operation!DC93</f>
        <v>0</v>
      </c>
      <c r="DE41" s="793">
        <f>Operation!DD93</f>
        <v>0</v>
      </c>
      <c r="DF41" s="793">
        <f>Operation!DE93</f>
        <v>0</v>
      </c>
      <c r="DG41" s="793">
        <f>Operation!DF93</f>
        <v>0</v>
      </c>
      <c r="DH41" s="793">
        <f>Operation!DG93</f>
        <v>0</v>
      </c>
      <c r="DI41" s="793">
        <f>Operation!DH93</f>
        <v>0</v>
      </c>
      <c r="DJ41" s="793">
        <f>Operation!DI93</f>
        <v>0</v>
      </c>
      <c r="DK41" s="793">
        <f>Operation!DJ93</f>
        <v>0</v>
      </c>
      <c r="DL41" s="793">
        <f>Operation!DK93</f>
        <v>0</v>
      </c>
      <c r="DM41" s="793">
        <f>Operation!DL93</f>
        <v>0</v>
      </c>
      <c r="DN41" s="793">
        <f>Operation!DM93</f>
        <v>0</v>
      </c>
      <c r="DO41" s="793">
        <f>Operation!DN93</f>
        <v>0</v>
      </c>
      <c r="DP41" s="793">
        <f>Operation!DO93</f>
        <v>0</v>
      </c>
      <c r="DQ41" s="793">
        <f>Operation!DP93</f>
        <v>0</v>
      </c>
      <c r="DR41" s="793">
        <f>Operation!DQ93</f>
        <v>0</v>
      </c>
      <c r="DS41" s="793">
        <f>Operation!DR93</f>
        <v>0</v>
      </c>
      <c r="DT41" s="793">
        <f>Operation!DS93</f>
        <v>0</v>
      </c>
      <c r="DU41" s="793">
        <f>Operation!DT93</f>
        <v>0</v>
      </c>
      <c r="DV41" s="793">
        <f>Operation!DU93</f>
        <v>0</v>
      </c>
      <c r="DW41" s="793">
        <f>Operation!DV93</f>
        <v>0</v>
      </c>
      <c r="DX41" s="793">
        <f>Operation!DW93</f>
        <v>0</v>
      </c>
      <c r="DY41" s="793">
        <f>Operation!DX93</f>
        <v>0</v>
      </c>
      <c r="DZ41" s="793">
        <f>Operation!DY93</f>
        <v>0</v>
      </c>
      <c r="EA41" s="793">
        <f>Operation!DZ93</f>
        <v>0</v>
      </c>
      <c r="EB41" s="793">
        <f>Operation!EA93</f>
        <v>0</v>
      </c>
      <c r="EC41" s="793">
        <f>Operation!EB93</f>
        <v>0</v>
      </c>
      <c r="ED41" s="793">
        <f>Operation!EC93</f>
        <v>0</v>
      </c>
      <c r="EE41" s="793">
        <f>Operation!ED93</f>
        <v>0</v>
      </c>
      <c r="EF41" s="793">
        <f>Operation!EE93</f>
        <v>0</v>
      </c>
      <c r="EG41" s="793">
        <f>Operation!EF93</f>
        <v>0</v>
      </c>
      <c r="EH41" s="793">
        <f>Operation!EG93</f>
        <v>0</v>
      </c>
      <c r="EI41" s="793">
        <f>Operation!EH93</f>
        <v>0</v>
      </c>
      <c r="EJ41" s="793">
        <f>Operation!EI93</f>
        <v>0</v>
      </c>
      <c r="EK41" s="793">
        <f>Operation!EJ93</f>
        <v>0</v>
      </c>
      <c r="EL41" s="793">
        <f>Operation!EK93</f>
        <v>0</v>
      </c>
      <c r="EM41" s="793">
        <f>Operation!EL93</f>
        <v>0</v>
      </c>
      <c r="EN41" s="793">
        <f>Operation!EM93</f>
        <v>0</v>
      </c>
      <c r="EO41" s="793">
        <f>Operation!EN93</f>
        <v>0</v>
      </c>
      <c r="EP41" s="793">
        <f>Operation!EO93</f>
        <v>0</v>
      </c>
    </row>
    <row r="42" spans="1:146" x14ac:dyDescent="0.2">
      <c r="A42" s="11">
        <f>ROW()</f>
        <v>42</v>
      </c>
      <c r="C42" s="38" t="str">
        <f>'A&amp;R'!I54</f>
        <v>세무 및 감사보수</v>
      </c>
      <c r="M42" s="793">
        <f t="shared" si="22"/>
        <v>14000.000000000007</v>
      </c>
      <c r="N42" s="793">
        <f>Operation!M104</f>
        <v>0</v>
      </c>
      <c r="O42" s="793">
        <f>Operation!N104</f>
        <v>333.33333333333331</v>
      </c>
      <c r="P42" s="793">
        <f>Operation!O104</f>
        <v>333.33333333333331</v>
      </c>
      <c r="Q42" s="793">
        <f>Operation!P104</f>
        <v>333.33333333333331</v>
      </c>
      <c r="R42" s="793">
        <f>Operation!Q104</f>
        <v>333.33333333333331</v>
      </c>
      <c r="S42" s="793">
        <f>Operation!R104</f>
        <v>333.33333333333331</v>
      </c>
      <c r="T42" s="793">
        <f>Operation!S104</f>
        <v>333.33333333333331</v>
      </c>
      <c r="U42" s="793">
        <f>Operation!T104</f>
        <v>333.33333333333331</v>
      </c>
      <c r="V42" s="793">
        <f>Operation!U104</f>
        <v>333.33333333333331</v>
      </c>
      <c r="W42" s="793">
        <f>Operation!V104</f>
        <v>333.33333333333331</v>
      </c>
      <c r="X42" s="793">
        <f>Operation!W104</f>
        <v>333.33333333333331</v>
      </c>
      <c r="Y42" s="793">
        <f>Operation!X104</f>
        <v>333.33333333333331</v>
      </c>
      <c r="Z42" s="793">
        <f>Operation!Y104</f>
        <v>333.33333333333331</v>
      </c>
      <c r="AA42" s="793">
        <f>Operation!Z104</f>
        <v>333.33333333333331</v>
      </c>
      <c r="AB42" s="793">
        <f>Operation!AA104</f>
        <v>333.33333333333331</v>
      </c>
      <c r="AC42" s="793">
        <f>Operation!AB104</f>
        <v>333.33333333333331</v>
      </c>
      <c r="AD42" s="793">
        <f>Operation!AC104</f>
        <v>333.33333333333331</v>
      </c>
      <c r="AE42" s="793">
        <f>Operation!AD104</f>
        <v>333.33333333333331</v>
      </c>
      <c r="AF42" s="793">
        <f>Operation!AE104</f>
        <v>333.33333333333331</v>
      </c>
      <c r="AG42" s="793">
        <f>Operation!AF104</f>
        <v>333.33333333333331</v>
      </c>
      <c r="AH42" s="793">
        <f>Operation!AG104</f>
        <v>333.33333333333331</v>
      </c>
      <c r="AI42" s="793">
        <f>Operation!AH104</f>
        <v>333.33333333333331</v>
      </c>
      <c r="AJ42" s="793">
        <f>Operation!AI104</f>
        <v>333.33333333333331</v>
      </c>
      <c r="AK42" s="793">
        <f>Operation!AJ104</f>
        <v>333.33333333333331</v>
      </c>
      <c r="AL42" s="793">
        <f>Operation!AK104</f>
        <v>333.33333333333331</v>
      </c>
      <c r="AM42" s="793">
        <f>Operation!AL104</f>
        <v>333.33333333333331</v>
      </c>
      <c r="AN42" s="793">
        <f>Operation!AM104</f>
        <v>333.33333333333331</v>
      </c>
      <c r="AO42" s="793">
        <f>Operation!AN104</f>
        <v>333.33333333333331</v>
      </c>
      <c r="AP42" s="793">
        <f>Operation!AO104</f>
        <v>333.33333333333331</v>
      </c>
      <c r="AQ42" s="793">
        <f>Operation!AP104</f>
        <v>333.33333333333331</v>
      </c>
      <c r="AR42" s="793">
        <f>Operation!AQ104</f>
        <v>333.33333333333331</v>
      </c>
      <c r="AS42" s="793">
        <f>Operation!AR104</f>
        <v>333.33333333333331</v>
      </c>
      <c r="AT42" s="793">
        <f>Operation!AS104</f>
        <v>333.33333333333331</v>
      </c>
      <c r="AU42" s="793">
        <f>Operation!AT104</f>
        <v>333.33333333333331</v>
      </c>
      <c r="AV42" s="793">
        <f>Operation!AU104</f>
        <v>333.33333333333331</v>
      </c>
      <c r="AW42" s="793">
        <f>Operation!AV104</f>
        <v>333.33333333333331</v>
      </c>
      <c r="AX42" s="793">
        <f>Operation!AW104</f>
        <v>333.33333333333331</v>
      </c>
      <c r="AY42" s="793">
        <f>Operation!AX104</f>
        <v>333.33333333333331</v>
      </c>
      <c r="AZ42" s="793">
        <f>Operation!AY104</f>
        <v>333.33333333333331</v>
      </c>
      <c r="BA42" s="793">
        <f>Operation!AZ104</f>
        <v>333.33333333333331</v>
      </c>
      <c r="BB42" s="793">
        <f>Operation!BA104</f>
        <v>333.33333333333331</v>
      </c>
      <c r="BC42" s="793">
        <f>Operation!BB104</f>
        <v>333.33333333333331</v>
      </c>
      <c r="BD42" s="793">
        <f>Operation!BC104</f>
        <v>333.33333333333331</v>
      </c>
      <c r="BE42" s="793">
        <f>Operation!BD104</f>
        <v>333.33333333333331</v>
      </c>
      <c r="BF42" s="793">
        <f>Operation!BE104</f>
        <v>333.33333333333331</v>
      </c>
      <c r="BG42" s="793">
        <f>Operation!BF104</f>
        <v>333.33333333333331</v>
      </c>
      <c r="BH42" s="793">
        <f>Operation!BG104</f>
        <v>333.33333333333331</v>
      </c>
      <c r="BI42" s="793">
        <f>Operation!BH104</f>
        <v>333.33333333333331</v>
      </c>
      <c r="BJ42" s="793">
        <f>Operation!BI104</f>
        <v>333.33333333333331</v>
      </c>
      <c r="BK42" s="793">
        <f>Operation!BJ104</f>
        <v>333.33333333333331</v>
      </c>
      <c r="BL42" s="793">
        <f>Operation!BK104</f>
        <v>333.33333333333331</v>
      </c>
      <c r="BM42" s="793">
        <f>Operation!BL104</f>
        <v>333.33333333333331</v>
      </c>
      <c r="BN42" s="793">
        <f>Operation!BM104</f>
        <v>333.33333333333331</v>
      </c>
      <c r="BO42" s="793">
        <f>Operation!BN104</f>
        <v>333.33333333333331</v>
      </c>
      <c r="BP42" s="793">
        <f>Operation!BO104</f>
        <v>333.33333333333331</v>
      </c>
      <c r="BQ42" s="793">
        <f>Operation!BP104</f>
        <v>333.33333333333331</v>
      </c>
      <c r="BR42" s="793">
        <f>Operation!BQ104</f>
        <v>333.33333333333331</v>
      </c>
      <c r="BS42" s="793">
        <f>Operation!BR104</f>
        <v>333.33333333333331</v>
      </c>
      <c r="BT42" s="793">
        <f>Operation!BS104</f>
        <v>333.33333333333331</v>
      </c>
      <c r="BU42" s="793">
        <f>Operation!BT104</f>
        <v>333.33333333333331</v>
      </c>
      <c r="BV42" s="793">
        <f>Operation!BU104</f>
        <v>333.33333333333331</v>
      </c>
      <c r="BW42" s="793">
        <f>Operation!BV104</f>
        <v>333.33333333333331</v>
      </c>
      <c r="BX42" s="793">
        <f>Operation!BW104</f>
        <v>333.33333333333331</v>
      </c>
      <c r="BY42" s="793">
        <f>Operation!BX104</f>
        <v>333.33333333333331</v>
      </c>
      <c r="BZ42" s="793">
        <f>Operation!BY104</f>
        <v>333.33333333333331</v>
      </c>
      <c r="CA42" s="793">
        <f>Operation!BZ104</f>
        <v>333.33333333333331</v>
      </c>
      <c r="CB42" s="793">
        <f>Operation!CA104</f>
        <v>333.33333333333331</v>
      </c>
      <c r="CC42" s="793">
        <f>Operation!CB104</f>
        <v>333.33333333333331</v>
      </c>
      <c r="CD42" s="793">
        <f>Operation!CC104</f>
        <v>333.33333333333331</v>
      </c>
      <c r="CE42" s="793">
        <f>Operation!CD104</f>
        <v>333.33333333333331</v>
      </c>
      <c r="CF42" s="793">
        <f>Operation!CE104</f>
        <v>333.33333333333331</v>
      </c>
      <c r="CG42" s="793">
        <f>Operation!CF104</f>
        <v>333.33333333333331</v>
      </c>
      <c r="CH42" s="793">
        <f>Operation!CG104</f>
        <v>333.33333333333331</v>
      </c>
      <c r="CI42" s="793">
        <f>Operation!CH104</f>
        <v>333.33333333333331</v>
      </c>
      <c r="CJ42" s="793">
        <f>Operation!CI104</f>
        <v>333.33333333333331</v>
      </c>
      <c r="CK42" s="793">
        <f>Operation!CJ104</f>
        <v>333.33333333333331</v>
      </c>
      <c r="CL42" s="793">
        <f>Operation!CK104</f>
        <v>333.33333333333331</v>
      </c>
      <c r="CM42" s="793">
        <f>Operation!CL104</f>
        <v>333.33333333333331</v>
      </c>
      <c r="CN42" s="793">
        <f>Operation!CM104</f>
        <v>333.33333333333331</v>
      </c>
      <c r="CO42" s="793">
        <f>Operation!CN104</f>
        <v>333.33333333333331</v>
      </c>
      <c r="CP42" s="793">
        <f>Operation!CO104</f>
        <v>333.33333333333331</v>
      </c>
      <c r="CQ42" s="793">
        <f>Operation!CP104</f>
        <v>333.33333333333331</v>
      </c>
      <c r="CR42" s="793">
        <f>Operation!CQ104</f>
        <v>333.33333333333331</v>
      </c>
      <c r="CS42" s="793">
        <f>Operation!CR104</f>
        <v>333.33333333333331</v>
      </c>
      <c r="CT42" s="793">
        <f>Operation!CS104</f>
        <v>333.33333333333331</v>
      </c>
      <c r="CU42" s="793">
        <f>Operation!CT104</f>
        <v>333.33333333333331</v>
      </c>
      <c r="CV42" s="793">
        <f>Operation!CU104</f>
        <v>333.33333333333331</v>
      </c>
      <c r="CW42" s="793">
        <f>Operation!CV104</f>
        <v>333.33333333333331</v>
      </c>
      <c r="CX42" s="793">
        <f>Operation!CW104</f>
        <v>333.33333333333331</v>
      </c>
      <c r="CY42" s="793">
        <f>Operation!CX104</f>
        <v>333.33333333333331</v>
      </c>
      <c r="CZ42" s="793">
        <f>Operation!CY104</f>
        <v>333.33333333333331</v>
      </c>
      <c r="DA42" s="793">
        <f>Operation!CZ104</f>
        <v>333.33333333333331</v>
      </c>
      <c r="DB42" s="793">
        <f>Operation!DA104</f>
        <v>333.33333333333331</v>
      </c>
      <c r="DC42" s="793">
        <f>Operation!DB104</f>
        <v>333.33333333333331</v>
      </c>
      <c r="DD42" s="793">
        <f>Operation!DC104</f>
        <v>333.33333333333331</v>
      </c>
      <c r="DE42" s="793">
        <f>Operation!DD104</f>
        <v>333.33333333333331</v>
      </c>
      <c r="DF42" s="793">
        <f>Operation!DE104</f>
        <v>333.33333333333331</v>
      </c>
      <c r="DG42" s="793">
        <f>Operation!DF104</f>
        <v>333.33333333333331</v>
      </c>
      <c r="DH42" s="793">
        <f>Operation!DG104</f>
        <v>333.33333333333331</v>
      </c>
      <c r="DI42" s="793">
        <f>Operation!DH104</f>
        <v>333.33333333333331</v>
      </c>
      <c r="DJ42" s="793">
        <f>Operation!DI104</f>
        <v>333.33333333333331</v>
      </c>
      <c r="DK42" s="793">
        <f>Operation!DJ104</f>
        <v>333.33333333333331</v>
      </c>
      <c r="DL42" s="793">
        <f>Operation!DK104</f>
        <v>333.33333333333331</v>
      </c>
      <c r="DM42" s="793">
        <f>Operation!DL104</f>
        <v>333.33333333333331</v>
      </c>
      <c r="DN42" s="793">
        <f>Operation!DM104</f>
        <v>333.33333333333331</v>
      </c>
      <c r="DO42" s="793">
        <f>Operation!DN104</f>
        <v>333.33333333333331</v>
      </c>
      <c r="DP42" s="793">
        <f>Operation!DO104</f>
        <v>333.33333333333331</v>
      </c>
      <c r="DQ42" s="793">
        <f>Operation!DP104</f>
        <v>333.33333333333331</v>
      </c>
      <c r="DR42" s="793">
        <f>Operation!DQ104</f>
        <v>333.33333333333331</v>
      </c>
      <c r="DS42" s="793">
        <f>Operation!DR104</f>
        <v>333.33333333333331</v>
      </c>
      <c r="DT42" s="793">
        <f>Operation!DS104</f>
        <v>333.33333333333331</v>
      </c>
      <c r="DU42" s="793">
        <f>Operation!DT104</f>
        <v>333.33333333333331</v>
      </c>
      <c r="DV42" s="793">
        <f>Operation!DU104</f>
        <v>333.33333333333331</v>
      </c>
      <c r="DW42" s="793">
        <f>Operation!DV104</f>
        <v>333.33333333333331</v>
      </c>
      <c r="DX42" s="793">
        <f>Operation!DW104</f>
        <v>333.33333333333331</v>
      </c>
      <c r="DY42" s="793">
        <f>Operation!DX104</f>
        <v>333.33333333333331</v>
      </c>
      <c r="DZ42" s="793">
        <f>Operation!DY104</f>
        <v>333.33333333333331</v>
      </c>
      <c r="EA42" s="793">
        <f>Operation!DZ104</f>
        <v>333.33333333333331</v>
      </c>
      <c r="EB42" s="793">
        <f>Operation!EA104</f>
        <v>333.33333333333331</v>
      </c>
      <c r="EC42" s="793">
        <f>Operation!EB104</f>
        <v>333.33333333333331</v>
      </c>
      <c r="ED42" s="793">
        <f>Operation!EC104</f>
        <v>333.33333333333331</v>
      </c>
      <c r="EE42" s="793">
        <f>Operation!ED104</f>
        <v>333.33333333333331</v>
      </c>
      <c r="EF42" s="793">
        <f>Operation!EE104</f>
        <v>333.33333333333331</v>
      </c>
      <c r="EG42" s="793">
        <f>Operation!EF104</f>
        <v>333.33333333333331</v>
      </c>
      <c r="EH42" s="793">
        <f>Operation!EG104</f>
        <v>333.33333333333331</v>
      </c>
      <c r="EI42" s="793">
        <f>Operation!EH104</f>
        <v>333.33333333333331</v>
      </c>
      <c r="EJ42" s="793">
        <f>Operation!EI104</f>
        <v>333.33333333333331</v>
      </c>
      <c r="EK42" s="793">
        <f>Operation!EJ104</f>
        <v>333.33333333333331</v>
      </c>
      <c r="EL42" s="793">
        <f>Operation!EK104</f>
        <v>333.33333333333331</v>
      </c>
      <c r="EM42" s="793">
        <f>Operation!EL104</f>
        <v>333.33333333333331</v>
      </c>
      <c r="EN42" s="793">
        <f>Operation!EM104</f>
        <v>333.33333333333331</v>
      </c>
      <c r="EO42" s="793">
        <f>Operation!EN104</f>
        <v>333.33333333333331</v>
      </c>
      <c r="EP42" s="793">
        <f>Operation!EO104</f>
        <v>333.33333333333331</v>
      </c>
    </row>
    <row r="43" spans="1:146" x14ac:dyDescent="0.2">
      <c r="A43" s="11">
        <f>ROW()</f>
        <v>43</v>
      </c>
      <c r="C43" s="38" t="s">
        <v>436</v>
      </c>
      <c r="M43" s="793">
        <f t="shared" si="22"/>
        <v>0</v>
      </c>
      <c r="N43" s="793">
        <f>Operation!M268</f>
        <v>0</v>
      </c>
      <c r="O43" s="793">
        <f>Operation!N268</f>
        <v>0</v>
      </c>
      <c r="P43" s="793">
        <f>Operation!O268</f>
        <v>0</v>
      </c>
      <c r="Q43" s="793">
        <f>Operation!P268</f>
        <v>0</v>
      </c>
      <c r="R43" s="793">
        <f>Operation!Q268</f>
        <v>0</v>
      </c>
      <c r="S43" s="793">
        <f>Operation!R268</f>
        <v>0</v>
      </c>
      <c r="T43" s="793">
        <f>Operation!S268</f>
        <v>0</v>
      </c>
      <c r="U43" s="793">
        <f>Operation!T268</f>
        <v>0</v>
      </c>
      <c r="V43" s="793">
        <f>Operation!U268</f>
        <v>0</v>
      </c>
      <c r="W43" s="793">
        <f>Operation!V268</f>
        <v>0</v>
      </c>
      <c r="X43" s="793">
        <f>Operation!W268</f>
        <v>0</v>
      </c>
      <c r="Y43" s="793">
        <f>Operation!X268</f>
        <v>0</v>
      </c>
      <c r="Z43" s="793">
        <f>Operation!Y268</f>
        <v>0</v>
      </c>
      <c r="AA43" s="793">
        <f>Operation!Z268</f>
        <v>0</v>
      </c>
      <c r="AB43" s="793">
        <f>Operation!AA268</f>
        <v>0</v>
      </c>
      <c r="AC43" s="793">
        <f>Operation!AB268</f>
        <v>0</v>
      </c>
      <c r="AD43" s="793">
        <f>Operation!AC268</f>
        <v>0</v>
      </c>
      <c r="AE43" s="793">
        <f>Operation!AD268</f>
        <v>0</v>
      </c>
      <c r="AF43" s="793">
        <f>Operation!AE268</f>
        <v>0</v>
      </c>
      <c r="AG43" s="793">
        <f>Operation!AF268</f>
        <v>0</v>
      </c>
      <c r="AH43" s="793">
        <f>Operation!AG268</f>
        <v>0</v>
      </c>
      <c r="AI43" s="793">
        <f>Operation!AH268</f>
        <v>0</v>
      </c>
      <c r="AJ43" s="793">
        <f>Operation!AI268</f>
        <v>0</v>
      </c>
      <c r="AK43" s="793">
        <f>Operation!AJ268</f>
        <v>0</v>
      </c>
      <c r="AL43" s="793">
        <f>Operation!AK268</f>
        <v>0</v>
      </c>
      <c r="AM43" s="793">
        <f>Operation!AL268</f>
        <v>0</v>
      </c>
      <c r="AN43" s="793">
        <f>Operation!AM268</f>
        <v>0</v>
      </c>
      <c r="AO43" s="793">
        <f>Operation!AN268</f>
        <v>0</v>
      </c>
      <c r="AP43" s="793">
        <f>Operation!AO268</f>
        <v>0</v>
      </c>
      <c r="AQ43" s="793">
        <f>Operation!AP268</f>
        <v>0</v>
      </c>
      <c r="AR43" s="793">
        <f>Operation!AQ268</f>
        <v>0</v>
      </c>
      <c r="AS43" s="793">
        <f>Operation!AR268</f>
        <v>0</v>
      </c>
      <c r="AT43" s="793">
        <f>Operation!AS268</f>
        <v>0</v>
      </c>
      <c r="AU43" s="793">
        <f>Operation!AT268</f>
        <v>0</v>
      </c>
      <c r="AV43" s="793">
        <f>Operation!AU268</f>
        <v>0</v>
      </c>
      <c r="AW43" s="793">
        <f>Operation!AV268</f>
        <v>0</v>
      </c>
      <c r="AX43" s="793">
        <f>Operation!AW268</f>
        <v>0</v>
      </c>
      <c r="AY43" s="793">
        <f>Operation!AX268</f>
        <v>0</v>
      </c>
      <c r="AZ43" s="793">
        <f>Operation!AY268</f>
        <v>0</v>
      </c>
      <c r="BA43" s="793">
        <f>Operation!AZ268</f>
        <v>0</v>
      </c>
      <c r="BB43" s="793">
        <f>Operation!BA268</f>
        <v>0</v>
      </c>
      <c r="BC43" s="793">
        <f>Operation!BB268</f>
        <v>0</v>
      </c>
      <c r="BD43" s="793">
        <f>Operation!BC268</f>
        <v>0</v>
      </c>
      <c r="BE43" s="793">
        <f>Operation!BD268</f>
        <v>0</v>
      </c>
      <c r="BF43" s="793">
        <f>Operation!BE268</f>
        <v>0</v>
      </c>
      <c r="BG43" s="793">
        <f>Operation!BF268</f>
        <v>0</v>
      </c>
      <c r="BH43" s="793">
        <f>Operation!BG268</f>
        <v>0</v>
      </c>
      <c r="BI43" s="793">
        <f>Operation!BH268</f>
        <v>0</v>
      </c>
      <c r="BJ43" s="793">
        <f>Operation!BI268</f>
        <v>0</v>
      </c>
      <c r="BK43" s="793">
        <f>Operation!BJ268</f>
        <v>0</v>
      </c>
      <c r="BL43" s="793">
        <f>Operation!BK268</f>
        <v>0</v>
      </c>
      <c r="BM43" s="793">
        <f>Operation!BL268</f>
        <v>0</v>
      </c>
      <c r="BN43" s="793">
        <f>Operation!BM268</f>
        <v>0</v>
      </c>
      <c r="BO43" s="793">
        <f>Operation!BN268</f>
        <v>0</v>
      </c>
      <c r="BP43" s="793">
        <f>Operation!BO268</f>
        <v>0</v>
      </c>
      <c r="BQ43" s="793">
        <f>Operation!BP268</f>
        <v>0</v>
      </c>
      <c r="BR43" s="793">
        <f>Operation!BQ268</f>
        <v>0</v>
      </c>
      <c r="BS43" s="793">
        <f>Operation!BR268</f>
        <v>0</v>
      </c>
      <c r="BT43" s="793">
        <f>Operation!BS268</f>
        <v>0</v>
      </c>
      <c r="BU43" s="793">
        <f>Operation!BT268</f>
        <v>0</v>
      </c>
      <c r="BV43" s="793">
        <f>Operation!BU268</f>
        <v>0</v>
      </c>
      <c r="BW43" s="793">
        <f>Operation!BV268</f>
        <v>0</v>
      </c>
      <c r="BX43" s="793">
        <f>Operation!BW268</f>
        <v>0</v>
      </c>
      <c r="BY43" s="793">
        <f>Operation!BX268</f>
        <v>0</v>
      </c>
      <c r="BZ43" s="793">
        <f>Operation!BY268</f>
        <v>0</v>
      </c>
      <c r="CA43" s="793">
        <f>Operation!BZ268</f>
        <v>0</v>
      </c>
      <c r="CB43" s="793">
        <f>Operation!CA268</f>
        <v>0</v>
      </c>
      <c r="CC43" s="793">
        <f>Operation!CB268</f>
        <v>0</v>
      </c>
      <c r="CD43" s="793">
        <f>Operation!CC268</f>
        <v>0</v>
      </c>
      <c r="CE43" s="793">
        <f>Operation!CD268</f>
        <v>0</v>
      </c>
      <c r="CF43" s="793">
        <f>Operation!CE268</f>
        <v>0</v>
      </c>
      <c r="CG43" s="793">
        <f>Operation!CF268</f>
        <v>0</v>
      </c>
      <c r="CH43" s="793">
        <f>Operation!CG268</f>
        <v>0</v>
      </c>
      <c r="CI43" s="793">
        <f>Operation!CH268</f>
        <v>0</v>
      </c>
      <c r="CJ43" s="793">
        <f>Operation!CI268</f>
        <v>0</v>
      </c>
      <c r="CK43" s="793">
        <f>Operation!CJ268</f>
        <v>0</v>
      </c>
      <c r="CL43" s="793">
        <f>Operation!CK268</f>
        <v>0</v>
      </c>
      <c r="CM43" s="793">
        <f>Operation!CL268</f>
        <v>0</v>
      </c>
      <c r="CN43" s="793">
        <f>Operation!CM268</f>
        <v>0</v>
      </c>
      <c r="CO43" s="793">
        <f>Operation!CN268</f>
        <v>0</v>
      </c>
      <c r="CP43" s="793">
        <f>Operation!CO268</f>
        <v>0</v>
      </c>
      <c r="CQ43" s="793">
        <f>Operation!CP268</f>
        <v>0</v>
      </c>
      <c r="CR43" s="793">
        <f>Operation!CQ268</f>
        <v>0</v>
      </c>
      <c r="CS43" s="793">
        <f>Operation!CR268</f>
        <v>0</v>
      </c>
      <c r="CT43" s="793">
        <f>Operation!CS268</f>
        <v>0</v>
      </c>
      <c r="CU43" s="793">
        <f>Operation!CT268</f>
        <v>0</v>
      </c>
      <c r="CV43" s="793">
        <f>Operation!CU268</f>
        <v>0</v>
      </c>
      <c r="CW43" s="793">
        <f>Operation!CV268</f>
        <v>0</v>
      </c>
      <c r="CX43" s="793">
        <f>Operation!CW268</f>
        <v>0</v>
      </c>
      <c r="CY43" s="793">
        <f>Operation!CX268</f>
        <v>0</v>
      </c>
      <c r="CZ43" s="793">
        <f>Operation!CY268</f>
        <v>0</v>
      </c>
      <c r="DA43" s="793">
        <f>Operation!CZ268</f>
        <v>0</v>
      </c>
      <c r="DB43" s="793">
        <f>Operation!DA268</f>
        <v>0</v>
      </c>
      <c r="DC43" s="793">
        <f>Operation!DB268</f>
        <v>0</v>
      </c>
      <c r="DD43" s="793">
        <f>Operation!DC268</f>
        <v>0</v>
      </c>
      <c r="DE43" s="793">
        <f>Operation!DD268</f>
        <v>0</v>
      </c>
      <c r="DF43" s="793">
        <f>Operation!DE268</f>
        <v>0</v>
      </c>
      <c r="DG43" s="793">
        <f>Operation!DF268</f>
        <v>0</v>
      </c>
      <c r="DH43" s="793">
        <f>Operation!DG268</f>
        <v>0</v>
      </c>
      <c r="DI43" s="793">
        <f>Operation!DH268</f>
        <v>0</v>
      </c>
      <c r="DJ43" s="793">
        <f>Operation!DI268</f>
        <v>0</v>
      </c>
      <c r="DK43" s="793">
        <f>Operation!DJ268</f>
        <v>0</v>
      </c>
      <c r="DL43" s="793">
        <f>Operation!DK268</f>
        <v>0</v>
      </c>
      <c r="DM43" s="793">
        <f>Operation!DL268</f>
        <v>0</v>
      </c>
      <c r="DN43" s="793">
        <f>Operation!DM268</f>
        <v>0</v>
      </c>
      <c r="DO43" s="793">
        <f>Operation!DN268</f>
        <v>0</v>
      </c>
      <c r="DP43" s="793">
        <f>Operation!DO268</f>
        <v>0</v>
      </c>
      <c r="DQ43" s="793">
        <f>Operation!DP268</f>
        <v>0</v>
      </c>
      <c r="DR43" s="793">
        <f>Operation!DQ268</f>
        <v>0</v>
      </c>
      <c r="DS43" s="793">
        <f>Operation!DR268</f>
        <v>0</v>
      </c>
      <c r="DT43" s="793">
        <f>Operation!DS268</f>
        <v>0</v>
      </c>
      <c r="DU43" s="793">
        <f>Operation!DT268</f>
        <v>0</v>
      </c>
      <c r="DV43" s="793">
        <f>Operation!DU268</f>
        <v>0</v>
      </c>
      <c r="DW43" s="793">
        <f>Operation!DV268</f>
        <v>0</v>
      </c>
      <c r="DX43" s="793">
        <f>Operation!DW268</f>
        <v>0</v>
      </c>
      <c r="DY43" s="793">
        <f>Operation!DX268</f>
        <v>0</v>
      </c>
      <c r="DZ43" s="793">
        <f>Operation!DY268</f>
        <v>0</v>
      </c>
      <c r="EA43" s="793">
        <f>Operation!DZ268</f>
        <v>0</v>
      </c>
      <c r="EB43" s="793">
        <f>Operation!EA268</f>
        <v>0</v>
      </c>
      <c r="EC43" s="793">
        <f>Operation!EB268</f>
        <v>0</v>
      </c>
      <c r="ED43" s="793">
        <f>Operation!EC268</f>
        <v>0</v>
      </c>
      <c r="EE43" s="793">
        <f>Operation!ED268</f>
        <v>0</v>
      </c>
      <c r="EF43" s="793">
        <f>Operation!EE268</f>
        <v>0</v>
      </c>
      <c r="EG43" s="793">
        <f>Operation!EF268</f>
        <v>0</v>
      </c>
      <c r="EH43" s="793">
        <f>Operation!EG268</f>
        <v>0</v>
      </c>
      <c r="EI43" s="793">
        <f>Operation!EH268</f>
        <v>0</v>
      </c>
      <c r="EJ43" s="793">
        <f>Operation!EI268</f>
        <v>0</v>
      </c>
      <c r="EK43" s="793">
        <f>Operation!EJ268</f>
        <v>0</v>
      </c>
      <c r="EL43" s="793">
        <f>Operation!EK268</f>
        <v>0</v>
      </c>
      <c r="EM43" s="793">
        <f>Operation!EL268</f>
        <v>0</v>
      </c>
      <c r="EN43" s="793">
        <f>Operation!EM268</f>
        <v>0</v>
      </c>
      <c r="EO43" s="793">
        <f>Operation!EN268</f>
        <v>0</v>
      </c>
      <c r="EP43" s="793">
        <f>Operation!EO268</f>
        <v>0</v>
      </c>
    </row>
    <row r="44" spans="1:146" x14ac:dyDescent="0.2">
      <c r="A44" s="11">
        <f>ROW()</f>
        <v>44</v>
      </c>
      <c r="C44" s="398" t="s">
        <v>278</v>
      </c>
      <c r="D44" s="398"/>
      <c r="E44" s="398"/>
      <c r="F44" s="398"/>
      <c r="G44" s="398"/>
      <c r="H44" s="398"/>
      <c r="I44" s="398"/>
      <c r="J44" s="398"/>
      <c r="K44" s="403"/>
      <c r="L44" s="398"/>
      <c r="M44" s="794">
        <f t="shared" si="22"/>
        <v>-4722639.2255345173</v>
      </c>
      <c r="N44" s="794">
        <f t="shared" ref="N44" si="49">N26+N27-N37</f>
        <v>-100000</v>
      </c>
      <c r="O44" s="794">
        <f t="shared" ref="O44:AS44" si="50">O26+O27-O37</f>
        <v>-155220.14721639821</v>
      </c>
      <c r="P44" s="794">
        <f t="shared" si="50"/>
        <v>-155220.14721639821</v>
      </c>
      <c r="Q44" s="794">
        <f t="shared" si="50"/>
        <v>-155220.14721639821</v>
      </c>
      <c r="R44" s="794">
        <f t="shared" si="50"/>
        <v>-149115.41663185222</v>
      </c>
      <c r="S44" s="794">
        <f t="shared" si="50"/>
        <v>-149115.41663185222</v>
      </c>
      <c r="T44" s="794">
        <f t="shared" si="50"/>
        <v>-149115.41663185222</v>
      </c>
      <c r="U44" s="794">
        <f t="shared" si="50"/>
        <v>-149115.41663185222</v>
      </c>
      <c r="V44" s="794">
        <f t="shared" si="50"/>
        <v>-149115.41663185222</v>
      </c>
      <c r="W44" s="794">
        <f t="shared" si="50"/>
        <v>-149115.41663185222</v>
      </c>
      <c r="X44" s="794">
        <f t="shared" si="50"/>
        <v>-149115.41663185222</v>
      </c>
      <c r="Y44" s="794">
        <f t="shared" si="50"/>
        <v>-149115.41663185222</v>
      </c>
      <c r="Z44" s="794">
        <f t="shared" si="50"/>
        <v>-149115.41663185222</v>
      </c>
      <c r="AA44" s="794">
        <f t="shared" si="50"/>
        <v>-152810.02963168424</v>
      </c>
      <c r="AB44" s="794">
        <f t="shared" si="50"/>
        <v>-152810.02963168424</v>
      </c>
      <c r="AC44" s="794">
        <f t="shared" si="50"/>
        <v>-152810.02963168424</v>
      </c>
      <c r="AD44" s="794">
        <f t="shared" si="50"/>
        <v>-152810.02963168424</v>
      </c>
      <c r="AE44" s="794">
        <f t="shared" si="50"/>
        <v>-152810.02963168424</v>
      </c>
      <c r="AF44" s="794">
        <f t="shared" si="50"/>
        <v>-152810.02963168424</v>
      </c>
      <c r="AG44" s="794">
        <f t="shared" si="50"/>
        <v>-152810.02963168424</v>
      </c>
      <c r="AH44" s="794">
        <f t="shared" si="50"/>
        <v>-152810.02963168424</v>
      </c>
      <c r="AI44" s="794">
        <f t="shared" si="50"/>
        <v>-152810.02963168424</v>
      </c>
      <c r="AJ44" s="794">
        <f t="shared" si="50"/>
        <v>-152810.02963168424</v>
      </c>
      <c r="AK44" s="794">
        <f t="shared" si="50"/>
        <v>-152810.02963168424</v>
      </c>
      <c r="AL44" s="794">
        <f t="shared" si="50"/>
        <v>-152810.02963168424</v>
      </c>
      <c r="AM44" s="794">
        <f t="shared" si="50"/>
        <v>-153535.72804483754</v>
      </c>
      <c r="AN44" s="794">
        <f t="shared" si="50"/>
        <v>-153575.68019371596</v>
      </c>
      <c r="AO44" s="794">
        <f t="shared" si="50"/>
        <v>-153575.68019371596</v>
      </c>
      <c r="AP44" s="794">
        <f t="shared" si="50"/>
        <v>-153575.68019371596</v>
      </c>
      <c r="AQ44" s="794">
        <f t="shared" si="50"/>
        <v>-153575.68019371596</v>
      </c>
      <c r="AR44" s="794">
        <f t="shared" si="50"/>
        <v>-153575.68019371596</v>
      </c>
      <c r="AS44" s="794">
        <f t="shared" si="50"/>
        <v>-153575.68019371596</v>
      </c>
      <c r="AT44" s="794">
        <f t="shared" ref="AT44:BY44" si="51">AT26+AT27-AT37</f>
        <v>-153575.68019371596</v>
      </c>
      <c r="AU44" s="794">
        <f t="shared" si="51"/>
        <v>-153575.68019371596</v>
      </c>
      <c r="AV44" s="794">
        <f t="shared" si="51"/>
        <v>-153575.68019371596</v>
      </c>
      <c r="AW44" s="794">
        <f t="shared" si="51"/>
        <v>-153575.68019371596</v>
      </c>
      <c r="AX44" s="794">
        <f t="shared" si="51"/>
        <v>-153575.68019371596</v>
      </c>
      <c r="AY44" s="794">
        <f t="shared" si="51"/>
        <v>-157684.52548291994</v>
      </c>
      <c r="AZ44" s="794">
        <f t="shared" si="51"/>
        <v>-157684.52548291994</v>
      </c>
      <c r="BA44" s="794">
        <f t="shared" si="51"/>
        <v>-157684.52548291994</v>
      </c>
      <c r="BB44" s="794">
        <f t="shared" si="51"/>
        <v>-157684.52548291994</v>
      </c>
      <c r="BC44" s="794">
        <f t="shared" si="51"/>
        <v>-157684.52548291994</v>
      </c>
      <c r="BD44" s="794">
        <f t="shared" si="51"/>
        <v>1650071.1589718673</v>
      </c>
      <c r="BE44" s="794">
        <f t="shared" si="51"/>
        <v>389659.66460888501</v>
      </c>
      <c r="BF44" s="794">
        <f t="shared" si="51"/>
        <v>389659.66460888489</v>
      </c>
      <c r="BG44" s="794">
        <f t="shared" si="51"/>
        <v>389659.66460888489</v>
      </c>
      <c r="BH44" s="794">
        <f t="shared" si="51"/>
        <v>389659.66460888489</v>
      </c>
      <c r="BI44" s="794">
        <f t="shared" si="51"/>
        <v>389659.66460888489</v>
      </c>
      <c r="BJ44" s="794">
        <f t="shared" si="51"/>
        <v>389659.66460888489</v>
      </c>
      <c r="BK44" s="794">
        <f t="shared" si="51"/>
        <v>387124.0184465666</v>
      </c>
      <c r="BL44" s="794">
        <f t="shared" si="51"/>
        <v>387124.0184465666</v>
      </c>
      <c r="BM44" s="794">
        <f t="shared" si="51"/>
        <v>387124.0184465666</v>
      </c>
      <c r="BN44" s="794">
        <f t="shared" si="51"/>
        <v>387124.0184465666</v>
      </c>
      <c r="BO44" s="794">
        <f t="shared" si="51"/>
        <v>387124.0184465666</v>
      </c>
      <c r="BP44" s="794">
        <f t="shared" si="51"/>
        <v>387124.0184465666</v>
      </c>
      <c r="BQ44" s="794">
        <f t="shared" si="51"/>
        <v>387124.0184465666</v>
      </c>
      <c r="BR44" s="794">
        <f t="shared" si="51"/>
        <v>387124.0184465666</v>
      </c>
      <c r="BS44" s="794">
        <f t="shared" si="51"/>
        <v>387124.0184465666</v>
      </c>
      <c r="BT44" s="794">
        <f t="shared" si="51"/>
        <v>387124.0184465666</v>
      </c>
      <c r="BU44" s="794">
        <f t="shared" si="51"/>
        <v>387124.0184465666</v>
      </c>
      <c r="BV44" s="794">
        <f t="shared" si="51"/>
        <v>387124.0184465666</v>
      </c>
      <c r="BW44" s="794">
        <f t="shared" si="51"/>
        <v>384452.8394412151</v>
      </c>
      <c r="BX44" s="794">
        <f t="shared" si="51"/>
        <v>384452.8394412151</v>
      </c>
      <c r="BY44" s="794">
        <f t="shared" si="51"/>
        <v>384452.8394412151</v>
      </c>
      <c r="BZ44" s="794">
        <f t="shared" ref="BZ44:CH44" si="52">BZ26+BZ27-BZ37</f>
        <v>384452.8394412151</v>
      </c>
      <c r="CA44" s="794">
        <f t="shared" si="52"/>
        <v>384452.8394412151</v>
      </c>
      <c r="CB44" s="794">
        <f t="shared" si="52"/>
        <v>384452.8394412151</v>
      </c>
      <c r="CC44" s="794">
        <f t="shared" si="52"/>
        <v>384452.8394412151</v>
      </c>
      <c r="CD44" s="794">
        <f t="shared" si="52"/>
        <v>384452.8394412151</v>
      </c>
      <c r="CE44" s="794">
        <f t="shared" si="52"/>
        <v>384452.8394412151</v>
      </c>
      <c r="CF44" s="794">
        <f t="shared" si="52"/>
        <v>384452.8394412151</v>
      </c>
      <c r="CG44" s="794">
        <f t="shared" si="52"/>
        <v>384452.8394412151</v>
      </c>
      <c r="CH44" s="794">
        <f t="shared" si="52"/>
        <v>384452.8394412151</v>
      </c>
      <c r="CI44" s="794">
        <f t="shared" ref="CI44:EG44" si="53">CI26+CI27-CI37</f>
        <v>381639.16773572151</v>
      </c>
      <c r="CJ44" s="794">
        <f t="shared" si="53"/>
        <v>381639.16773572151</v>
      </c>
      <c r="CK44" s="794">
        <f t="shared" si="53"/>
        <v>381639.16773572151</v>
      </c>
      <c r="CL44" s="794">
        <f t="shared" si="53"/>
        <v>381639.16773572151</v>
      </c>
      <c r="CM44" s="794">
        <f t="shared" si="53"/>
        <v>381639.16773572151</v>
      </c>
      <c r="CN44" s="794">
        <f t="shared" si="53"/>
        <v>381639.16773572151</v>
      </c>
      <c r="CO44" s="794">
        <f t="shared" si="53"/>
        <v>381639.16773572151</v>
      </c>
      <c r="CP44" s="794">
        <f t="shared" si="53"/>
        <v>381639.16773572151</v>
      </c>
      <c r="CQ44" s="794">
        <f t="shared" si="53"/>
        <v>381639.16773572151</v>
      </c>
      <c r="CR44" s="794">
        <f t="shared" si="53"/>
        <v>381639.16773572151</v>
      </c>
      <c r="CS44" s="794">
        <f t="shared" si="53"/>
        <v>381639.16773572151</v>
      </c>
      <c r="CT44" s="794">
        <f t="shared" si="53"/>
        <v>381639.16773572151</v>
      </c>
      <c r="CU44" s="794">
        <f t="shared" si="53"/>
        <v>378675.70232289837</v>
      </c>
      <c r="CV44" s="794">
        <f t="shared" si="53"/>
        <v>378675.70232289837</v>
      </c>
      <c r="CW44" s="794">
        <f t="shared" si="53"/>
        <v>378675.70232289837</v>
      </c>
      <c r="CX44" s="794">
        <f t="shared" si="53"/>
        <v>378675.70232289837</v>
      </c>
      <c r="CY44" s="794">
        <f t="shared" si="53"/>
        <v>378675.70232289837</v>
      </c>
      <c r="CZ44" s="794">
        <f t="shared" si="53"/>
        <v>378675.70232289837</v>
      </c>
      <c r="DA44" s="794">
        <f t="shared" si="53"/>
        <v>378675.70232289837</v>
      </c>
      <c r="DB44" s="794">
        <f t="shared" si="53"/>
        <v>378675.70232289837</v>
      </c>
      <c r="DC44" s="794">
        <f t="shared" si="53"/>
        <v>378675.70232289837</v>
      </c>
      <c r="DD44" s="794">
        <f t="shared" si="53"/>
        <v>378675.70232289837</v>
      </c>
      <c r="DE44" s="794">
        <f t="shared" si="53"/>
        <v>378675.70232289837</v>
      </c>
      <c r="DF44" s="794">
        <f t="shared" si="53"/>
        <v>378675.70232289837</v>
      </c>
      <c r="DG44" s="794">
        <f t="shared" si="53"/>
        <v>375554.78468923451</v>
      </c>
      <c r="DH44" s="794">
        <f t="shared" si="53"/>
        <v>375554.78468923451</v>
      </c>
      <c r="DI44" s="794">
        <f t="shared" si="53"/>
        <v>375554.78468923451</v>
      </c>
      <c r="DJ44" s="794">
        <f t="shared" si="53"/>
        <v>375554.78468923451</v>
      </c>
      <c r="DK44" s="794">
        <f t="shared" si="53"/>
        <v>375554.78468923451</v>
      </c>
      <c r="DL44" s="794">
        <f t="shared" si="53"/>
        <v>375554.78468923451</v>
      </c>
      <c r="DM44" s="794">
        <f t="shared" si="53"/>
        <v>375554.78468923451</v>
      </c>
      <c r="DN44" s="794">
        <f t="shared" si="53"/>
        <v>375554.78468923451</v>
      </c>
      <c r="DO44" s="794">
        <f t="shared" si="53"/>
        <v>375554.78468923451</v>
      </c>
      <c r="DP44" s="794">
        <f t="shared" si="53"/>
        <v>375554.78468923451</v>
      </c>
      <c r="DQ44" s="794">
        <f t="shared" si="53"/>
        <v>375554.78468923451</v>
      </c>
      <c r="DR44" s="794">
        <f t="shared" si="53"/>
        <v>375554.78468923451</v>
      </c>
      <c r="DS44" s="794">
        <f t="shared" si="53"/>
        <v>372268.38168279402</v>
      </c>
      <c r="DT44" s="794">
        <f t="shared" si="53"/>
        <v>372268.38168279402</v>
      </c>
      <c r="DU44" s="794">
        <f t="shared" si="53"/>
        <v>372268.38168279402</v>
      </c>
      <c r="DV44" s="794">
        <f t="shared" si="53"/>
        <v>372268.38168279402</v>
      </c>
      <c r="DW44" s="794">
        <f t="shared" si="53"/>
        <v>372268.38168279402</v>
      </c>
      <c r="DX44" s="794">
        <f t="shared" si="53"/>
        <v>372268.38168279402</v>
      </c>
      <c r="DY44" s="794">
        <f t="shared" si="53"/>
        <v>372268.38168279402</v>
      </c>
      <c r="DZ44" s="794">
        <f t="shared" si="53"/>
        <v>372268.38168279402</v>
      </c>
      <c r="EA44" s="794">
        <f t="shared" si="53"/>
        <v>372268.38168279402</v>
      </c>
      <c r="EB44" s="794">
        <f t="shared" si="53"/>
        <v>372268.38168279402</v>
      </c>
      <c r="EC44" s="794">
        <f t="shared" si="53"/>
        <v>372268.38168279402</v>
      </c>
      <c r="ED44" s="794">
        <f t="shared" si="53"/>
        <v>372268.38168279402</v>
      </c>
      <c r="EE44" s="794">
        <f t="shared" si="53"/>
        <v>368808.06756864052</v>
      </c>
      <c r="EF44" s="794">
        <f t="shared" si="53"/>
        <v>368808.06756864052</v>
      </c>
      <c r="EG44" s="794">
        <f t="shared" si="53"/>
        <v>368808.06756864052</v>
      </c>
      <c r="EH44" s="794">
        <f t="shared" ref="EH44:EP44" si="54">EH26+EH27-EH37</f>
        <v>368808.06756864052</v>
      </c>
      <c r="EI44" s="794">
        <f t="shared" si="54"/>
        <v>368808.06756864052</v>
      </c>
      <c r="EJ44" s="794">
        <f t="shared" si="54"/>
        <v>368808.06756864052</v>
      </c>
      <c r="EK44" s="794">
        <f t="shared" si="54"/>
        <v>368808.06756864052</v>
      </c>
      <c r="EL44" s="794">
        <f t="shared" si="54"/>
        <v>368808.06756864052</v>
      </c>
      <c r="EM44" s="794">
        <f t="shared" si="54"/>
        <v>368808.06756864052</v>
      </c>
      <c r="EN44" s="794">
        <f t="shared" si="54"/>
        <v>368808.06756864052</v>
      </c>
      <c r="EO44" s="794">
        <f t="shared" si="54"/>
        <v>368808.06756864052</v>
      </c>
      <c r="EP44" s="794">
        <f t="shared" si="54"/>
        <v>368808.06756864052</v>
      </c>
    </row>
    <row r="45" spans="1:146" x14ac:dyDescent="0.2">
      <c r="A45" s="11">
        <f>ROW()</f>
        <v>45</v>
      </c>
    </row>
    <row r="46" spans="1:146" x14ac:dyDescent="0.2">
      <c r="A46" s="11">
        <f>ROW()</f>
        <v>46</v>
      </c>
      <c r="H46" s="872">
        <f>'A&amp;R'!N63</f>
        <v>4.5</v>
      </c>
      <c r="I46" s="58">
        <f>J46-12+1</f>
        <v>43</v>
      </c>
      <c r="J46" s="58">
        <f>H46*12</f>
        <v>54</v>
      </c>
      <c r="K46" s="391" t="s">
        <v>411</v>
      </c>
      <c r="L46" s="252">
        <f>SUMIFS(26:26,8:8,"&gt;="&amp;I46,8:8,"&lt;="&amp;J46)</f>
        <v>5093059.976407079</v>
      </c>
      <c r="M46" s="331" t="s">
        <v>874</v>
      </c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</row>
    <row r="47" spans="1:146" x14ac:dyDescent="0.2">
      <c r="A47" s="11">
        <f>ROW()</f>
        <v>47</v>
      </c>
      <c r="O47" s="4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146" x14ac:dyDescent="0.2">
      <c r="A48" s="11">
        <f>ROW()</f>
        <v>48</v>
      </c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86" x14ac:dyDescent="0.2">
      <c r="A49" s="11">
        <f>ROW()</f>
        <v>49</v>
      </c>
      <c r="N49" s="12"/>
      <c r="P49" s="12"/>
    </row>
    <row r="50" spans="1:86" x14ac:dyDescent="0.2">
      <c r="A50" s="11">
        <f>ROW()</f>
        <v>50</v>
      </c>
      <c r="L50" s="11"/>
    </row>
    <row r="51" spans="1:86" x14ac:dyDescent="0.2">
      <c r="A51" s="11">
        <f>ROW()</f>
        <v>51</v>
      </c>
      <c r="L51" s="11"/>
    </row>
    <row r="52" spans="1:86" x14ac:dyDescent="0.2">
      <c r="A52" s="11">
        <f>ROW()</f>
        <v>52</v>
      </c>
    </row>
    <row r="53" spans="1:86" x14ac:dyDescent="0.2">
      <c r="A53" s="11">
        <f>ROW()</f>
        <v>53</v>
      </c>
    </row>
    <row r="54" spans="1:86" x14ac:dyDescent="0.2">
      <c r="A54" s="11">
        <f>ROW()</f>
        <v>54</v>
      </c>
    </row>
    <row r="55" spans="1:86" x14ac:dyDescent="0.2">
      <c r="A55" s="11">
        <f>ROW()</f>
        <v>55</v>
      </c>
    </row>
    <row r="56" spans="1:86" x14ac:dyDescent="0.2">
      <c r="A56" s="11">
        <f>ROW()</f>
        <v>56</v>
      </c>
    </row>
    <row r="57" spans="1:86" x14ac:dyDescent="0.2">
      <c r="A57" s="11">
        <f>ROW()</f>
        <v>57</v>
      </c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</row>
    <row r="58" spans="1:86" x14ac:dyDescent="0.2">
      <c r="A58" s="11">
        <f>ROW()</f>
        <v>58</v>
      </c>
    </row>
    <row r="59" spans="1:86" x14ac:dyDescent="0.2">
      <c r="A59" s="11">
        <f>ROW()</f>
        <v>59</v>
      </c>
    </row>
    <row r="60" spans="1:86" x14ac:dyDescent="0.2">
      <c r="A60" s="11">
        <f>ROW()</f>
        <v>60</v>
      </c>
    </row>
    <row r="61" spans="1:86" x14ac:dyDescent="0.2">
      <c r="A61" s="11">
        <f>ROW()</f>
        <v>61</v>
      </c>
    </row>
    <row r="62" spans="1:86" x14ac:dyDescent="0.2">
      <c r="A62" s="11">
        <f>ROW()</f>
        <v>62</v>
      </c>
    </row>
    <row r="63" spans="1:86" x14ac:dyDescent="0.2">
      <c r="A63" s="11">
        <f>ROW()</f>
        <v>63</v>
      </c>
    </row>
    <row r="64" spans="1:86" x14ac:dyDescent="0.2">
      <c r="A64" s="11">
        <f>ROW()</f>
        <v>64</v>
      </c>
    </row>
    <row r="65" spans="1:1" x14ac:dyDescent="0.2">
      <c r="A65" s="11">
        <f>ROW()</f>
        <v>65</v>
      </c>
    </row>
    <row r="66" spans="1:1" x14ac:dyDescent="0.2">
      <c r="A66" s="11">
        <f>ROW()</f>
        <v>66</v>
      </c>
    </row>
    <row r="67" spans="1:1" x14ac:dyDescent="0.2">
      <c r="A67" s="11">
        <f>ROW()</f>
        <v>67</v>
      </c>
    </row>
    <row r="68" spans="1:1" x14ac:dyDescent="0.2">
      <c r="A68" s="11">
        <f>ROW()</f>
        <v>68</v>
      </c>
    </row>
    <row r="69" spans="1:1" x14ac:dyDescent="0.2">
      <c r="A69" s="11">
        <f>ROW()</f>
        <v>69</v>
      </c>
    </row>
    <row r="70" spans="1:1" x14ac:dyDescent="0.2">
      <c r="A70" s="11">
        <f>ROW()</f>
        <v>70</v>
      </c>
    </row>
    <row r="71" spans="1:1" x14ac:dyDescent="0.2">
      <c r="A71" s="11">
        <f>ROW()</f>
        <v>71</v>
      </c>
    </row>
    <row r="72" spans="1:1" x14ac:dyDescent="0.2">
      <c r="A72" s="11">
        <f>ROW()</f>
        <v>72</v>
      </c>
    </row>
    <row r="73" spans="1:1" x14ac:dyDescent="0.2">
      <c r="A73" s="11">
        <f>ROW()</f>
        <v>73</v>
      </c>
    </row>
    <row r="74" spans="1:1" x14ac:dyDescent="0.2">
      <c r="A74" s="11">
        <f>ROW()</f>
        <v>74</v>
      </c>
    </row>
    <row r="75" spans="1:1" x14ac:dyDescent="0.2">
      <c r="A75" s="11">
        <f>ROW()</f>
        <v>75</v>
      </c>
    </row>
    <row r="76" spans="1:1" x14ac:dyDescent="0.2">
      <c r="A76" s="11">
        <f>ROW()</f>
        <v>76</v>
      </c>
    </row>
    <row r="77" spans="1:1" x14ac:dyDescent="0.2">
      <c r="A77" s="11">
        <f>ROW()</f>
        <v>77</v>
      </c>
    </row>
    <row r="78" spans="1:1" x14ac:dyDescent="0.2">
      <c r="A78" s="11">
        <f>ROW()</f>
        <v>78</v>
      </c>
    </row>
    <row r="79" spans="1:1" x14ac:dyDescent="0.2">
      <c r="A79" s="11">
        <f>ROW()</f>
        <v>79</v>
      </c>
    </row>
    <row r="80" spans="1:1" x14ac:dyDescent="0.2">
      <c r="A80" s="11">
        <f>ROW()</f>
        <v>80</v>
      </c>
    </row>
    <row r="81" spans="1:1" x14ac:dyDescent="0.2">
      <c r="A81" s="11">
        <f>ROW()</f>
        <v>81</v>
      </c>
    </row>
    <row r="82" spans="1:1" x14ac:dyDescent="0.2">
      <c r="A82" s="11">
        <f>ROW()</f>
        <v>82</v>
      </c>
    </row>
    <row r="83" spans="1:1" x14ac:dyDescent="0.2">
      <c r="A83" s="11">
        <f>ROW()</f>
        <v>83</v>
      </c>
    </row>
    <row r="84" spans="1:1" x14ac:dyDescent="0.2">
      <c r="A84" s="11">
        <f>ROW()</f>
        <v>84</v>
      </c>
    </row>
    <row r="85" spans="1:1" x14ac:dyDescent="0.2">
      <c r="A85" s="11">
        <f>ROW()</f>
        <v>85</v>
      </c>
    </row>
    <row r="86" spans="1:1" x14ac:dyDescent="0.2">
      <c r="A86" s="11">
        <f>ROW()</f>
        <v>86</v>
      </c>
    </row>
    <row r="87" spans="1:1" x14ac:dyDescent="0.2">
      <c r="A87" s="11">
        <f>ROW()</f>
        <v>87</v>
      </c>
    </row>
    <row r="88" spans="1:1" x14ac:dyDescent="0.2">
      <c r="A88" s="11">
        <f>ROW()</f>
        <v>88</v>
      </c>
    </row>
    <row r="89" spans="1:1" x14ac:dyDescent="0.2">
      <c r="A89" s="11">
        <f>ROW()</f>
        <v>89</v>
      </c>
    </row>
    <row r="90" spans="1:1" x14ac:dyDescent="0.2">
      <c r="A90" s="11">
        <f>ROW()</f>
        <v>90</v>
      </c>
    </row>
    <row r="91" spans="1:1" x14ac:dyDescent="0.2">
      <c r="A91" s="11">
        <f>ROW()</f>
        <v>91</v>
      </c>
    </row>
    <row r="92" spans="1:1" x14ac:dyDescent="0.2">
      <c r="A92" s="11">
        <f>ROW()</f>
        <v>92</v>
      </c>
    </row>
    <row r="93" spans="1:1" x14ac:dyDescent="0.2">
      <c r="A93" s="11">
        <f>ROW()</f>
        <v>93</v>
      </c>
    </row>
    <row r="94" spans="1:1" x14ac:dyDescent="0.2">
      <c r="A94" s="11">
        <f>ROW()</f>
        <v>94</v>
      </c>
    </row>
    <row r="95" spans="1:1" x14ac:dyDescent="0.2">
      <c r="A95" s="11">
        <f>ROW()</f>
        <v>95</v>
      </c>
    </row>
    <row r="96" spans="1:1" x14ac:dyDescent="0.2">
      <c r="A96" s="11">
        <f>ROW()</f>
        <v>96</v>
      </c>
    </row>
    <row r="97" spans="1:1" x14ac:dyDescent="0.2">
      <c r="A97" s="11">
        <f>ROW()</f>
        <v>97</v>
      </c>
    </row>
    <row r="98" spans="1:1" x14ac:dyDescent="0.2">
      <c r="A98" s="11">
        <f>ROW()</f>
        <v>98</v>
      </c>
    </row>
    <row r="99" spans="1:1" x14ac:dyDescent="0.2">
      <c r="A99" s="11">
        <f>ROW()</f>
        <v>99</v>
      </c>
    </row>
    <row r="100" spans="1:1" x14ac:dyDescent="0.2">
      <c r="A100" s="11">
        <f>ROW()</f>
        <v>100</v>
      </c>
    </row>
    <row r="101" spans="1:1" x14ac:dyDescent="0.2">
      <c r="A101" s="11">
        <f>ROW()</f>
        <v>101</v>
      </c>
    </row>
    <row r="102" spans="1:1" x14ac:dyDescent="0.2">
      <c r="A102" s="11">
        <f>ROW()</f>
        <v>102</v>
      </c>
    </row>
    <row r="103" spans="1:1" x14ac:dyDescent="0.2">
      <c r="A103" s="11">
        <f>ROW()</f>
        <v>103</v>
      </c>
    </row>
    <row r="104" spans="1:1" x14ac:dyDescent="0.2">
      <c r="A104" s="11">
        <f>ROW()</f>
        <v>104</v>
      </c>
    </row>
    <row r="105" spans="1:1" x14ac:dyDescent="0.2">
      <c r="A105" s="11">
        <f>ROW()</f>
        <v>105</v>
      </c>
    </row>
    <row r="106" spans="1:1" x14ac:dyDescent="0.2">
      <c r="A106" s="11">
        <f>ROW()</f>
        <v>106</v>
      </c>
    </row>
    <row r="107" spans="1:1" x14ac:dyDescent="0.2">
      <c r="A107" s="11">
        <f>ROW()</f>
        <v>107</v>
      </c>
    </row>
    <row r="108" spans="1:1" x14ac:dyDescent="0.2">
      <c r="A108" s="11">
        <f>ROW()</f>
        <v>108</v>
      </c>
    </row>
    <row r="109" spans="1:1" x14ac:dyDescent="0.2">
      <c r="A109" s="11">
        <f>ROW()</f>
        <v>109</v>
      </c>
    </row>
    <row r="110" spans="1:1" x14ac:dyDescent="0.2">
      <c r="A110" s="11">
        <f>ROW()</f>
        <v>110</v>
      </c>
    </row>
    <row r="111" spans="1:1" x14ac:dyDescent="0.2">
      <c r="A111" s="11">
        <f>ROW()</f>
        <v>111</v>
      </c>
    </row>
    <row r="112" spans="1:1" x14ac:dyDescent="0.2">
      <c r="A112" s="11">
        <f>ROW()</f>
        <v>112</v>
      </c>
    </row>
    <row r="113" spans="1:1" x14ac:dyDescent="0.2">
      <c r="A113" s="11">
        <f>ROW()</f>
        <v>113</v>
      </c>
    </row>
    <row r="114" spans="1:1" x14ac:dyDescent="0.2">
      <c r="A114" s="11">
        <f>ROW()</f>
        <v>114</v>
      </c>
    </row>
    <row r="115" spans="1:1" x14ac:dyDescent="0.2">
      <c r="A115" s="11">
        <f>ROW()</f>
        <v>115</v>
      </c>
    </row>
    <row r="116" spans="1:1" x14ac:dyDescent="0.2">
      <c r="A116" s="11">
        <f>ROW()</f>
        <v>116</v>
      </c>
    </row>
    <row r="117" spans="1:1" x14ac:dyDescent="0.2">
      <c r="A117" s="11">
        <f>ROW()</f>
        <v>117</v>
      </c>
    </row>
    <row r="118" spans="1:1" x14ac:dyDescent="0.2">
      <c r="A118" s="11">
        <f>ROW()</f>
        <v>118</v>
      </c>
    </row>
    <row r="119" spans="1:1" x14ac:dyDescent="0.2">
      <c r="A119" s="11">
        <f>ROW()</f>
        <v>119</v>
      </c>
    </row>
    <row r="120" spans="1:1" x14ac:dyDescent="0.2">
      <c r="A120" s="11">
        <f>ROW()</f>
        <v>120</v>
      </c>
    </row>
    <row r="121" spans="1:1" x14ac:dyDescent="0.2">
      <c r="A121" s="11">
        <f>ROW()</f>
        <v>121</v>
      </c>
    </row>
    <row r="122" spans="1:1" x14ac:dyDescent="0.2">
      <c r="A122" s="11">
        <f>ROW()</f>
        <v>122</v>
      </c>
    </row>
    <row r="123" spans="1:1" x14ac:dyDescent="0.2">
      <c r="A123" s="11">
        <f>ROW()</f>
        <v>123</v>
      </c>
    </row>
    <row r="124" spans="1:1" x14ac:dyDescent="0.2">
      <c r="A124" s="11">
        <f>ROW()</f>
        <v>124</v>
      </c>
    </row>
    <row r="125" spans="1:1" x14ac:dyDescent="0.2">
      <c r="A125" s="11">
        <f>ROW()</f>
        <v>125</v>
      </c>
    </row>
    <row r="126" spans="1:1" x14ac:dyDescent="0.2">
      <c r="A126" s="11">
        <f>ROW()</f>
        <v>126</v>
      </c>
    </row>
    <row r="127" spans="1:1" x14ac:dyDescent="0.2">
      <c r="A127" s="11">
        <f>ROW()</f>
        <v>127</v>
      </c>
    </row>
    <row r="128" spans="1:1" x14ac:dyDescent="0.2">
      <c r="A128" s="11">
        <f>ROW()</f>
        <v>128</v>
      </c>
    </row>
    <row r="129" spans="1:1" x14ac:dyDescent="0.2">
      <c r="A129" s="11">
        <f>ROW()</f>
        <v>129</v>
      </c>
    </row>
    <row r="130" spans="1:1" x14ac:dyDescent="0.2">
      <c r="A130" s="11">
        <f>ROW()</f>
        <v>130</v>
      </c>
    </row>
    <row r="131" spans="1:1" x14ac:dyDescent="0.2">
      <c r="A131" s="11">
        <f>ROW()</f>
        <v>131</v>
      </c>
    </row>
    <row r="132" spans="1:1" x14ac:dyDescent="0.2">
      <c r="A132" s="11">
        <f>ROW()</f>
        <v>132</v>
      </c>
    </row>
    <row r="133" spans="1:1" x14ac:dyDescent="0.2">
      <c r="A133" s="11">
        <f>ROW()</f>
        <v>133</v>
      </c>
    </row>
    <row r="134" spans="1:1" x14ac:dyDescent="0.2">
      <c r="A134" s="11">
        <f>ROW()</f>
        <v>134</v>
      </c>
    </row>
    <row r="135" spans="1:1" x14ac:dyDescent="0.2">
      <c r="A135" s="11">
        <f>ROW()</f>
        <v>135</v>
      </c>
    </row>
    <row r="136" spans="1:1" x14ac:dyDescent="0.2">
      <c r="A136" s="11">
        <f>ROW()</f>
        <v>136</v>
      </c>
    </row>
    <row r="137" spans="1:1" x14ac:dyDescent="0.2">
      <c r="A137" s="11">
        <f>ROW()</f>
        <v>137</v>
      </c>
    </row>
    <row r="138" spans="1:1" x14ac:dyDescent="0.2">
      <c r="A138" s="11">
        <f>ROW()</f>
        <v>138</v>
      </c>
    </row>
    <row r="139" spans="1:1" x14ac:dyDescent="0.2">
      <c r="A139" s="11">
        <f>ROW()</f>
        <v>139</v>
      </c>
    </row>
  </sheetData>
  <phoneticPr fontId="1" type="noConversion"/>
  <conditionalFormatting sqref="N9:EP9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{DA659783-6231-4799-AB37-11E2ADFE5127}</x14:id>
        </ext>
      </extLs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659783-6231-4799-AB37-11E2ADFE51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N9:EP9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rgb="FFFFFF00"/>
  </sheetPr>
  <dimension ref="A1:EQ166"/>
  <sheetViews>
    <sheetView showGridLines="0" zoomScaleNormal="100" workbookViewId="0">
      <pane xSplit="12" ySplit="10" topLeftCell="M11" activePane="bottomRight" state="frozen"/>
      <selection pane="topRight" activeCell="M1" sqref="M1"/>
      <selection pane="bottomLeft" activeCell="A11" sqref="A11"/>
      <selection pane="bottomRight" activeCell="Q39" sqref="Q39"/>
    </sheetView>
  </sheetViews>
  <sheetFormatPr defaultColWidth="0" defaultRowHeight="11.25" outlineLevelRow="1" outlineLevelCol="1" x14ac:dyDescent="0.2"/>
  <cols>
    <col min="1" max="1" width="2.7109375" style="34" hidden="1" customWidth="1" outlineLevel="1"/>
    <col min="2" max="2" width="2.7109375" style="34" customWidth="1" collapsed="1"/>
    <col min="3" max="4" width="12.28515625" style="34" customWidth="1"/>
    <col min="5" max="10" width="9.140625" style="34" customWidth="1" outlineLevel="1"/>
    <col min="11" max="11" width="10.28515625" style="34" customWidth="1" outlineLevel="1"/>
    <col min="12" max="12" width="10.28515625" style="34" customWidth="1"/>
    <col min="13" max="73" width="10.7109375" style="34" customWidth="1"/>
    <col min="74" max="84" width="9.140625" style="34" customWidth="1"/>
    <col min="85" max="85" width="11.28515625" style="34" customWidth="1"/>
    <col min="86" max="132" width="9.140625" style="34" customWidth="1"/>
    <col min="133" max="133" width="10.7109375" style="34" customWidth="1"/>
    <col min="134" max="147" width="9.140625" style="34" customWidth="1"/>
    <col min="148" max="16384" width="9.140625" style="34" hidden="1"/>
  </cols>
  <sheetData>
    <row r="1" spans="1:145" x14ac:dyDescent="0.2">
      <c r="C1" s="392" t="str">
        <f>'A&amp;R'!$S$1</f>
        <v>REIT</v>
      </c>
      <c r="D1" s="34">
        <f>'A&amp;R'!T1</f>
        <v>2</v>
      </c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</row>
    <row r="2" spans="1:145" x14ac:dyDescent="0.2">
      <c r="A2" s="313"/>
      <c r="B2" s="313"/>
      <c r="C2" s="314" t="s">
        <v>336</v>
      </c>
      <c r="D2" s="315">
        <v>1000</v>
      </c>
      <c r="E2" s="313"/>
      <c r="F2" s="313"/>
      <c r="G2" s="313"/>
      <c r="H2" s="313"/>
      <c r="I2" s="313"/>
      <c r="J2" s="313"/>
      <c r="K2" s="313"/>
      <c r="L2" s="313"/>
      <c r="M2" s="320">
        <f>J3</f>
        <v>43465</v>
      </c>
      <c r="N2" s="320">
        <f>EOMONTH(M2,1)</f>
        <v>43496</v>
      </c>
      <c r="O2" s="320">
        <f t="shared" ref="O2:BU2" si="0">EOMONTH(N2,1)</f>
        <v>43524</v>
      </c>
      <c r="P2" s="320">
        <f t="shared" si="0"/>
        <v>43555</v>
      </c>
      <c r="Q2" s="320">
        <f t="shared" si="0"/>
        <v>43585</v>
      </c>
      <c r="R2" s="320">
        <f t="shared" si="0"/>
        <v>43616</v>
      </c>
      <c r="S2" s="320">
        <f t="shared" si="0"/>
        <v>43646</v>
      </c>
      <c r="T2" s="320">
        <f t="shared" si="0"/>
        <v>43677</v>
      </c>
      <c r="U2" s="320">
        <f t="shared" si="0"/>
        <v>43708</v>
      </c>
      <c r="V2" s="320">
        <f t="shared" si="0"/>
        <v>43738</v>
      </c>
      <c r="W2" s="320">
        <f t="shared" si="0"/>
        <v>43769</v>
      </c>
      <c r="X2" s="320">
        <f t="shared" si="0"/>
        <v>43799</v>
      </c>
      <c r="Y2" s="320">
        <f t="shared" si="0"/>
        <v>43830</v>
      </c>
      <c r="Z2" s="320">
        <f t="shared" si="0"/>
        <v>43861</v>
      </c>
      <c r="AA2" s="320">
        <f t="shared" si="0"/>
        <v>43890</v>
      </c>
      <c r="AB2" s="320">
        <f t="shared" si="0"/>
        <v>43921</v>
      </c>
      <c r="AC2" s="320">
        <f t="shared" si="0"/>
        <v>43951</v>
      </c>
      <c r="AD2" s="320">
        <f t="shared" si="0"/>
        <v>43982</v>
      </c>
      <c r="AE2" s="320">
        <f t="shared" si="0"/>
        <v>44012</v>
      </c>
      <c r="AF2" s="320">
        <f t="shared" si="0"/>
        <v>44043</v>
      </c>
      <c r="AG2" s="320">
        <f t="shared" si="0"/>
        <v>44074</v>
      </c>
      <c r="AH2" s="320">
        <f t="shared" si="0"/>
        <v>44104</v>
      </c>
      <c r="AI2" s="320">
        <f t="shared" si="0"/>
        <v>44135</v>
      </c>
      <c r="AJ2" s="320">
        <f t="shared" si="0"/>
        <v>44165</v>
      </c>
      <c r="AK2" s="320">
        <f t="shared" si="0"/>
        <v>44196</v>
      </c>
      <c r="AL2" s="320">
        <f t="shared" si="0"/>
        <v>44227</v>
      </c>
      <c r="AM2" s="320">
        <f t="shared" si="0"/>
        <v>44255</v>
      </c>
      <c r="AN2" s="320">
        <f t="shared" si="0"/>
        <v>44286</v>
      </c>
      <c r="AO2" s="320">
        <f t="shared" si="0"/>
        <v>44316</v>
      </c>
      <c r="AP2" s="320">
        <f t="shared" si="0"/>
        <v>44347</v>
      </c>
      <c r="AQ2" s="320">
        <f t="shared" si="0"/>
        <v>44377</v>
      </c>
      <c r="AR2" s="320">
        <f t="shared" si="0"/>
        <v>44408</v>
      </c>
      <c r="AS2" s="320">
        <f t="shared" si="0"/>
        <v>44439</v>
      </c>
      <c r="AT2" s="320">
        <f t="shared" si="0"/>
        <v>44469</v>
      </c>
      <c r="AU2" s="320">
        <f t="shared" si="0"/>
        <v>44500</v>
      </c>
      <c r="AV2" s="320">
        <f t="shared" si="0"/>
        <v>44530</v>
      </c>
      <c r="AW2" s="320">
        <f t="shared" si="0"/>
        <v>44561</v>
      </c>
      <c r="AX2" s="320">
        <f t="shared" si="0"/>
        <v>44592</v>
      </c>
      <c r="AY2" s="320">
        <f t="shared" si="0"/>
        <v>44620</v>
      </c>
      <c r="AZ2" s="320">
        <f t="shared" si="0"/>
        <v>44651</v>
      </c>
      <c r="BA2" s="320">
        <f t="shared" si="0"/>
        <v>44681</v>
      </c>
      <c r="BB2" s="320">
        <f t="shared" si="0"/>
        <v>44712</v>
      </c>
      <c r="BC2" s="320">
        <f t="shared" si="0"/>
        <v>44742</v>
      </c>
      <c r="BD2" s="320">
        <f t="shared" si="0"/>
        <v>44773</v>
      </c>
      <c r="BE2" s="320">
        <f t="shared" si="0"/>
        <v>44804</v>
      </c>
      <c r="BF2" s="320">
        <f t="shared" si="0"/>
        <v>44834</v>
      </c>
      <c r="BG2" s="320">
        <f t="shared" si="0"/>
        <v>44865</v>
      </c>
      <c r="BH2" s="320">
        <f t="shared" si="0"/>
        <v>44895</v>
      </c>
      <c r="BI2" s="320">
        <f t="shared" si="0"/>
        <v>44926</v>
      </c>
      <c r="BJ2" s="320">
        <f t="shared" si="0"/>
        <v>44957</v>
      </c>
      <c r="BK2" s="320">
        <f t="shared" si="0"/>
        <v>44985</v>
      </c>
      <c r="BL2" s="320">
        <f t="shared" si="0"/>
        <v>45016</v>
      </c>
      <c r="BM2" s="320">
        <f t="shared" si="0"/>
        <v>45046</v>
      </c>
      <c r="BN2" s="320">
        <f t="shared" si="0"/>
        <v>45077</v>
      </c>
      <c r="BO2" s="320">
        <f t="shared" si="0"/>
        <v>45107</v>
      </c>
      <c r="BP2" s="320">
        <f t="shared" si="0"/>
        <v>45138</v>
      </c>
      <c r="BQ2" s="320">
        <f t="shared" si="0"/>
        <v>45169</v>
      </c>
      <c r="BR2" s="320">
        <f t="shared" si="0"/>
        <v>45199</v>
      </c>
      <c r="BS2" s="320">
        <f t="shared" si="0"/>
        <v>45230</v>
      </c>
      <c r="BT2" s="320">
        <f t="shared" si="0"/>
        <v>45260</v>
      </c>
      <c r="BU2" s="320">
        <f t="shared" si="0"/>
        <v>45291</v>
      </c>
      <c r="BV2" s="320">
        <f t="shared" ref="BV2:DA2" si="1">EOMONTH(BU2,1)</f>
        <v>45322</v>
      </c>
      <c r="BW2" s="320">
        <f t="shared" si="1"/>
        <v>45351</v>
      </c>
      <c r="BX2" s="320">
        <f t="shared" si="1"/>
        <v>45382</v>
      </c>
      <c r="BY2" s="320">
        <f t="shared" si="1"/>
        <v>45412</v>
      </c>
      <c r="BZ2" s="320">
        <f t="shared" si="1"/>
        <v>45443</v>
      </c>
      <c r="CA2" s="320">
        <f t="shared" si="1"/>
        <v>45473</v>
      </c>
      <c r="CB2" s="320">
        <f t="shared" si="1"/>
        <v>45504</v>
      </c>
      <c r="CC2" s="320">
        <f t="shared" si="1"/>
        <v>45535</v>
      </c>
      <c r="CD2" s="320">
        <f t="shared" si="1"/>
        <v>45565</v>
      </c>
      <c r="CE2" s="320">
        <f t="shared" si="1"/>
        <v>45596</v>
      </c>
      <c r="CF2" s="320">
        <f t="shared" si="1"/>
        <v>45626</v>
      </c>
      <c r="CG2" s="320">
        <f t="shared" si="1"/>
        <v>45657</v>
      </c>
      <c r="CH2" s="320">
        <f t="shared" si="1"/>
        <v>45688</v>
      </c>
      <c r="CI2" s="320">
        <f t="shared" si="1"/>
        <v>45716</v>
      </c>
      <c r="CJ2" s="320">
        <f t="shared" si="1"/>
        <v>45747</v>
      </c>
      <c r="CK2" s="320">
        <f t="shared" si="1"/>
        <v>45777</v>
      </c>
      <c r="CL2" s="320">
        <f t="shared" si="1"/>
        <v>45808</v>
      </c>
      <c r="CM2" s="320">
        <f t="shared" si="1"/>
        <v>45838</v>
      </c>
      <c r="CN2" s="320">
        <f t="shared" si="1"/>
        <v>45869</v>
      </c>
      <c r="CO2" s="320">
        <f t="shared" si="1"/>
        <v>45900</v>
      </c>
      <c r="CP2" s="320">
        <f t="shared" si="1"/>
        <v>45930</v>
      </c>
      <c r="CQ2" s="320">
        <f t="shared" si="1"/>
        <v>45961</v>
      </c>
      <c r="CR2" s="320">
        <f t="shared" si="1"/>
        <v>45991</v>
      </c>
      <c r="CS2" s="320">
        <f t="shared" si="1"/>
        <v>46022</v>
      </c>
      <c r="CT2" s="320">
        <f t="shared" si="1"/>
        <v>46053</v>
      </c>
      <c r="CU2" s="320">
        <f t="shared" si="1"/>
        <v>46081</v>
      </c>
      <c r="CV2" s="320">
        <f t="shared" si="1"/>
        <v>46112</v>
      </c>
      <c r="CW2" s="320">
        <f t="shared" si="1"/>
        <v>46142</v>
      </c>
      <c r="CX2" s="320">
        <f t="shared" si="1"/>
        <v>46173</v>
      </c>
      <c r="CY2" s="320">
        <f t="shared" si="1"/>
        <v>46203</v>
      </c>
      <c r="CZ2" s="320">
        <f t="shared" si="1"/>
        <v>46234</v>
      </c>
      <c r="DA2" s="320">
        <f t="shared" si="1"/>
        <v>46265</v>
      </c>
      <c r="DB2" s="320">
        <f t="shared" ref="DB2:EC2" si="2">EOMONTH(DA2,1)</f>
        <v>46295</v>
      </c>
      <c r="DC2" s="320">
        <f t="shared" si="2"/>
        <v>46326</v>
      </c>
      <c r="DD2" s="320">
        <f t="shared" si="2"/>
        <v>46356</v>
      </c>
      <c r="DE2" s="320">
        <f t="shared" si="2"/>
        <v>46387</v>
      </c>
      <c r="DF2" s="320">
        <f t="shared" si="2"/>
        <v>46418</v>
      </c>
      <c r="DG2" s="320">
        <f t="shared" si="2"/>
        <v>46446</v>
      </c>
      <c r="DH2" s="320">
        <f t="shared" si="2"/>
        <v>46477</v>
      </c>
      <c r="DI2" s="320">
        <f t="shared" si="2"/>
        <v>46507</v>
      </c>
      <c r="DJ2" s="320">
        <f t="shared" si="2"/>
        <v>46538</v>
      </c>
      <c r="DK2" s="320">
        <f t="shared" si="2"/>
        <v>46568</v>
      </c>
      <c r="DL2" s="320">
        <f t="shared" si="2"/>
        <v>46599</v>
      </c>
      <c r="DM2" s="320">
        <f t="shared" si="2"/>
        <v>46630</v>
      </c>
      <c r="DN2" s="320">
        <f t="shared" si="2"/>
        <v>46660</v>
      </c>
      <c r="DO2" s="320">
        <f t="shared" si="2"/>
        <v>46691</v>
      </c>
      <c r="DP2" s="320">
        <f t="shared" si="2"/>
        <v>46721</v>
      </c>
      <c r="DQ2" s="320">
        <f t="shared" si="2"/>
        <v>46752</v>
      </c>
      <c r="DR2" s="320">
        <f t="shared" si="2"/>
        <v>46783</v>
      </c>
      <c r="DS2" s="320">
        <f t="shared" si="2"/>
        <v>46812</v>
      </c>
      <c r="DT2" s="320">
        <f t="shared" si="2"/>
        <v>46843</v>
      </c>
      <c r="DU2" s="320">
        <f t="shared" si="2"/>
        <v>46873</v>
      </c>
      <c r="DV2" s="320">
        <f t="shared" si="2"/>
        <v>46904</v>
      </c>
      <c r="DW2" s="320">
        <f t="shared" si="2"/>
        <v>46934</v>
      </c>
      <c r="DX2" s="320">
        <f t="shared" si="2"/>
        <v>46965</v>
      </c>
      <c r="DY2" s="320">
        <f t="shared" si="2"/>
        <v>46996</v>
      </c>
      <c r="DZ2" s="320">
        <f t="shared" si="2"/>
        <v>47026</v>
      </c>
      <c r="EA2" s="320">
        <f t="shared" si="2"/>
        <v>47057</v>
      </c>
      <c r="EB2" s="320">
        <f t="shared" si="2"/>
        <v>47087</v>
      </c>
      <c r="EC2" s="320">
        <f t="shared" si="2"/>
        <v>47118</v>
      </c>
      <c r="ED2" s="320">
        <f t="shared" ref="ED2" si="3">EOMONTH(EC2,1)</f>
        <v>47149</v>
      </c>
      <c r="EE2" s="320">
        <f t="shared" ref="EE2" si="4">EOMONTH(ED2,1)</f>
        <v>47177</v>
      </c>
      <c r="EF2" s="320">
        <f t="shared" ref="EF2" si="5">EOMONTH(EE2,1)</f>
        <v>47208</v>
      </c>
      <c r="EG2" s="320">
        <f t="shared" ref="EG2" si="6">EOMONTH(EF2,1)</f>
        <v>47238</v>
      </c>
      <c r="EH2" s="320">
        <f t="shared" ref="EH2" si="7">EOMONTH(EG2,1)</f>
        <v>47269</v>
      </c>
      <c r="EI2" s="320">
        <f t="shared" ref="EI2" si="8">EOMONTH(EH2,1)</f>
        <v>47299</v>
      </c>
      <c r="EJ2" s="320">
        <f t="shared" ref="EJ2" si="9">EOMONTH(EI2,1)</f>
        <v>47330</v>
      </c>
      <c r="EK2" s="320">
        <f t="shared" ref="EK2" si="10">EOMONTH(EJ2,1)</f>
        <v>47361</v>
      </c>
      <c r="EL2" s="320">
        <f t="shared" ref="EL2" si="11">EOMONTH(EK2,1)</f>
        <v>47391</v>
      </c>
      <c r="EM2" s="320">
        <f t="shared" ref="EM2" si="12">EOMONTH(EL2,1)</f>
        <v>47422</v>
      </c>
      <c r="EN2" s="320">
        <f t="shared" ref="EN2" si="13">EOMONTH(EM2,1)</f>
        <v>47452</v>
      </c>
      <c r="EO2" s="320">
        <f t="shared" ref="EO2" si="14">EOMONTH(EN2,1)</f>
        <v>47483</v>
      </c>
    </row>
    <row r="3" spans="1:145" x14ac:dyDescent="0.2">
      <c r="A3" s="316"/>
      <c r="B3" s="316"/>
      <c r="C3" s="316"/>
      <c r="D3" s="316"/>
      <c r="E3" s="316"/>
      <c r="F3" s="316"/>
      <c r="G3" s="316"/>
      <c r="H3" s="316"/>
      <c r="I3" s="316"/>
      <c r="J3" s="349">
        <f>'A&amp;R'!D6</f>
        <v>43465</v>
      </c>
      <c r="K3" s="316" t="s">
        <v>166</v>
      </c>
      <c r="L3" s="316"/>
      <c r="M3" s="321">
        <f>YEAR(M2)</f>
        <v>2018</v>
      </c>
      <c r="N3" s="321">
        <f t="shared" ref="N3:BU3" si="15">YEAR(N2)</f>
        <v>2019</v>
      </c>
      <c r="O3" s="321">
        <f t="shared" si="15"/>
        <v>2019</v>
      </c>
      <c r="P3" s="321">
        <f t="shared" si="15"/>
        <v>2019</v>
      </c>
      <c r="Q3" s="321">
        <f t="shared" si="15"/>
        <v>2019</v>
      </c>
      <c r="R3" s="321">
        <f t="shared" si="15"/>
        <v>2019</v>
      </c>
      <c r="S3" s="321">
        <f t="shared" si="15"/>
        <v>2019</v>
      </c>
      <c r="T3" s="321">
        <f t="shared" si="15"/>
        <v>2019</v>
      </c>
      <c r="U3" s="321">
        <f t="shared" si="15"/>
        <v>2019</v>
      </c>
      <c r="V3" s="321">
        <f t="shared" si="15"/>
        <v>2019</v>
      </c>
      <c r="W3" s="321">
        <f t="shared" si="15"/>
        <v>2019</v>
      </c>
      <c r="X3" s="321">
        <f t="shared" si="15"/>
        <v>2019</v>
      </c>
      <c r="Y3" s="321">
        <f t="shared" si="15"/>
        <v>2019</v>
      </c>
      <c r="Z3" s="321">
        <f t="shared" si="15"/>
        <v>2020</v>
      </c>
      <c r="AA3" s="321">
        <f t="shared" si="15"/>
        <v>2020</v>
      </c>
      <c r="AB3" s="321">
        <f t="shared" si="15"/>
        <v>2020</v>
      </c>
      <c r="AC3" s="321">
        <f t="shared" si="15"/>
        <v>2020</v>
      </c>
      <c r="AD3" s="321">
        <f t="shared" si="15"/>
        <v>2020</v>
      </c>
      <c r="AE3" s="321">
        <f t="shared" si="15"/>
        <v>2020</v>
      </c>
      <c r="AF3" s="321">
        <f t="shared" si="15"/>
        <v>2020</v>
      </c>
      <c r="AG3" s="321">
        <f t="shared" si="15"/>
        <v>2020</v>
      </c>
      <c r="AH3" s="321">
        <f t="shared" si="15"/>
        <v>2020</v>
      </c>
      <c r="AI3" s="321">
        <f t="shared" si="15"/>
        <v>2020</v>
      </c>
      <c r="AJ3" s="321">
        <f t="shared" si="15"/>
        <v>2020</v>
      </c>
      <c r="AK3" s="321">
        <f t="shared" si="15"/>
        <v>2020</v>
      </c>
      <c r="AL3" s="321">
        <f t="shared" si="15"/>
        <v>2021</v>
      </c>
      <c r="AM3" s="321">
        <f t="shared" si="15"/>
        <v>2021</v>
      </c>
      <c r="AN3" s="321">
        <f t="shared" si="15"/>
        <v>2021</v>
      </c>
      <c r="AO3" s="321">
        <f t="shared" si="15"/>
        <v>2021</v>
      </c>
      <c r="AP3" s="321">
        <f t="shared" si="15"/>
        <v>2021</v>
      </c>
      <c r="AQ3" s="321">
        <f t="shared" si="15"/>
        <v>2021</v>
      </c>
      <c r="AR3" s="321">
        <f t="shared" si="15"/>
        <v>2021</v>
      </c>
      <c r="AS3" s="321">
        <f t="shared" si="15"/>
        <v>2021</v>
      </c>
      <c r="AT3" s="321">
        <f t="shared" si="15"/>
        <v>2021</v>
      </c>
      <c r="AU3" s="321">
        <f t="shared" si="15"/>
        <v>2021</v>
      </c>
      <c r="AV3" s="321">
        <f t="shared" si="15"/>
        <v>2021</v>
      </c>
      <c r="AW3" s="321">
        <f t="shared" si="15"/>
        <v>2021</v>
      </c>
      <c r="AX3" s="321">
        <f t="shared" si="15"/>
        <v>2022</v>
      </c>
      <c r="AY3" s="321">
        <f t="shared" si="15"/>
        <v>2022</v>
      </c>
      <c r="AZ3" s="321">
        <f t="shared" si="15"/>
        <v>2022</v>
      </c>
      <c r="BA3" s="321">
        <f t="shared" si="15"/>
        <v>2022</v>
      </c>
      <c r="BB3" s="321">
        <f t="shared" si="15"/>
        <v>2022</v>
      </c>
      <c r="BC3" s="321">
        <f t="shared" si="15"/>
        <v>2022</v>
      </c>
      <c r="BD3" s="321">
        <f t="shared" si="15"/>
        <v>2022</v>
      </c>
      <c r="BE3" s="321">
        <f t="shared" si="15"/>
        <v>2022</v>
      </c>
      <c r="BF3" s="321">
        <f t="shared" si="15"/>
        <v>2022</v>
      </c>
      <c r="BG3" s="321">
        <f t="shared" si="15"/>
        <v>2022</v>
      </c>
      <c r="BH3" s="321">
        <f t="shared" si="15"/>
        <v>2022</v>
      </c>
      <c r="BI3" s="321">
        <f t="shared" si="15"/>
        <v>2022</v>
      </c>
      <c r="BJ3" s="321">
        <f t="shared" si="15"/>
        <v>2023</v>
      </c>
      <c r="BK3" s="321">
        <f t="shared" si="15"/>
        <v>2023</v>
      </c>
      <c r="BL3" s="321">
        <f t="shared" si="15"/>
        <v>2023</v>
      </c>
      <c r="BM3" s="321">
        <f t="shared" si="15"/>
        <v>2023</v>
      </c>
      <c r="BN3" s="321">
        <f t="shared" si="15"/>
        <v>2023</v>
      </c>
      <c r="BO3" s="321">
        <f t="shared" si="15"/>
        <v>2023</v>
      </c>
      <c r="BP3" s="321">
        <f t="shared" si="15"/>
        <v>2023</v>
      </c>
      <c r="BQ3" s="321">
        <f t="shared" si="15"/>
        <v>2023</v>
      </c>
      <c r="BR3" s="321">
        <f t="shared" si="15"/>
        <v>2023</v>
      </c>
      <c r="BS3" s="321">
        <f t="shared" si="15"/>
        <v>2023</v>
      </c>
      <c r="BT3" s="321">
        <f t="shared" si="15"/>
        <v>2023</v>
      </c>
      <c r="BU3" s="321">
        <f t="shared" si="15"/>
        <v>2023</v>
      </c>
      <c r="BV3" s="321">
        <f t="shared" ref="BV3:EC3" si="16">YEAR(BV2)</f>
        <v>2024</v>
      </c>
      <c r="BW3" s="321">
        <f t="shared" si="16"/>
        <v>2024</v>
      </c>
      <c r="BX3" s="321">
        <f t="shared" si="16"/>
        <v>2024</v>
      </c>
      <c r="BY3" s="321">
        <f t="shared" si="16"/>
        <v>2024</v>
      </c>
      <c r="BZ3" s="321">
        <f t="shared" si="16"/>
        <v>2024</v>
      </c>
      <c r="CA3" s="321">
        <f t="shared" si="16"/>
        <v>2024</v>
      </c>
      <c r="CB3" s="321">
        <f t="shared" si="16"/>
        <v>2024</v>
      </c>
      <c r="CC3" s="321">
        <f t="shared" si="16"/>
        <v>2024</v>
      </c>
      <c r="CD3" s="321">
        <f t="shared" si="16"/>
        <v>2024</v>
      </c>
      <c r="CE3" s="321">
        <f t="shared" si="16"/>
        <v>2024</v>
      </c>
      <c r="CF3" s="321">
        <f t="shared" si="16"/>
        <v>2024</v>
      </c>
      <c r="CG3" s="321">
        <f t="shared" si="16"/>
        <v>2024</v>
      </c>
      <c r="CH3" s="321">
        <f t="shared" si="16"/>
        <v>2025</v>
      </c>
      <c r="CI3" s="321">
        <f t="shared" si="16"/>
        <v>2025</v>
      </c>
      <c r="CJ3" s="321">
        <f t="shared" si="16"/>
        <v>2025</v>
      </c>
      <c r="CK3" s="321">
        <f t="shared" si="16"/>
        <v>2025</v>
      </c>
      <c r="CL3" s="321">
        <f t="shared" si="16"/>
        <v>2025</v>
      </c>
      <c r="CM3" s="321">
        <f t="shared" si="16"/>
        <v>2025</v>
      </c>
      <c r="CN3" s="321">
        <f t="shared" si="16"/>
        <v>2025</v>
      </c>
      <c r="CO3" s="321">
        <f t="shared" si="16"/>
        <v>2025</v>
      </c>
      <c r="CP3" s="321">
        <f t="shared" si="16"/>
        <v>2025</v>
      </c>
      <c r="CQ3" s="321">
        <f t="shared" si="16"/>
        <v>2025</v>
      </c>
      <c r="CR3" s="321">
        <f t="shared" si="16"/>
        <v>2025</v>
      </c>
      <c r="CS3" s="321">
        <f t="shared" si="16"/>
        <v>2025</v>
      </c>
      <c r="CT3" s="321">
        <f t="shared" si="16"/>
        <v>2026</v>
      </c>
      <c r="CU3" s="321">
        <f t="shared" si="16"/>
        <v>2026</v>
      </c>
      <c r="CV3" s="321">
        <f t="shared" si="16"/>
        <v>2026</v>
      </c>
      <c r="CW3" s="321">
        <f t="shared" si="16"/>
        <v>2026</v>
      </c>
      <c r="CX3" s="321">
        <f t="shared" si="16"/>
        <v>2026</v>
      </c>
      <c r="CY3" s="321">
        <f t="shared" si="16"/>
        <v>2026</v>
      </c>
      <c r="CZ3" s="321">
        <f t="shared" si="16"/>
        <v>2026</v>
      </c>
      <c r="DA3" s="321">
        <f t="shared" si="16"/>
        <v>2026</v>
      </c>
      <c r="DB3" s="321">
        <f t="shared" si="16"/>
        <v>2026</v>
      </c>
      <c r="DC3" s="321">
        <f t="shared" si="16"/>
        <v>2026</v>
      </c>
      <c r="DD3" s="321">
        <f t="shared" si="16"/>
        <v>2026</v>
      </c>
      <c r="DE3" s="321">
        <f t="shared" si="16"/>
        <v>2026</v>
      </c>
      <c r="DF3" s="321">
        <f t="shared" si="16"/>
        <v>2027</v>
      </c>
      <c r="DG3" s="321">
        <f t="shared" si="16"/>
        <v>2027</v>
      </c>
      <c r="DH3" s="321">
        <f t="shared" si="16"/>
        <v>2027</v>
      </c>
      <c r="DI3" s="321">
        <f t="shared" si="16"/>
        <v>2027</v>
      </c>
      <c r="DJ3" s="321">
        <f t="shared" si="16"/>
        <v>2027</v>
      </c>
      <c r="DK3" s="321">
        <f t="shared" si="16"/>
        <v>2027</v>
      </c>
      <c r="DL3" s="321">
        <f t="shared" si="16"/>
        <v>2027</v>
      </c>
      <c r="DM3" s="321">
        <f t="shared" si="16"/>
        <v>2027</v>
      </c>
      <c r="DN3" s="321">
        <f t="shared" si="16"/>
        <v>2027</v>
      </c>
      <c r="DO3" s="321">
        <f t="shared" si="16"/>
        <v>2027</v>
      </c>
      <c r="DP3" s="321">
        <f t="shared" si="16"/>
        <v>2027</v>
      </c>
      <c r="DQ3" s="321">
        <f t="shared" si="16"/>
        <v>2027</v>
      </c>
      <c r="DR3" s="321">
        <f t="shared" si="16"/>
        <v>2028</v>
      </c>
      <c r="DS3" s="321">
        <f t="shared" si="16"/>
        <v>2028</v>
      </c>
      <c r="DT3" s="321">
        <f t="shared" si="16"/>
        <v>2028</v>
      </c>
      <c r="DU3" s="321">
        <f t="shared" si="16"/>
        <v>2028</v>
      </c>
      <c r="DV3" s="321">
        <f t="shared" si="16"/>
        <v>2028</v>
      </c>
      <c r="DW3" s="321">
        <f t="shared" si="16"/>
        <v>2028</v>
      </c>
      <c r="DX3" s="321">
        <f t="shared" si="16"/>
        <v>2028</v>
      </c>
      <c r="DY3" s="321">
        <f t="shared" si="16"/>
        <v>2028</v>
      </c>
      <c r="DZ3" s="321">
        <f t="shared" si="16"/>
        <v>2028</v>
      </c>
      <c r="EA3" s="321">
        <f t="shared" si="16"/>
        <v>2028</v>
      </c>
      <c r="EB3" s="321">
        <f t="shared" si="16"/>
        <v>2028</v>
      </c>
      <c r="EC3" s="321">
        <f t="shared" si="16"/>
        <v>2028</v>
      </c>
      <c r="ED3" s="321">
        <f t="shared" ref="ED3:EO3" si="17">YEAR(ED2)</f>
        <v>2029</v>
      </c>
      <c r="EE3" s="321">
        <f t="shared" si="17"/>
        <v>2029</v>
      </c>
      <c r="EF3" s="321">
        <f t="shared" si="17"/>
        <v>2029</v>
      </c>
      <c r="EG3" s="321">
        <f t="shared" si="17"/>
        <v>2029</v>
      </c>
      <c r="EH3" s="321">
        <f t="shared" si="17"/>
        <v>2029</v>
      </c>
      <c r="EI3" s="321">
        <f t="shared" si="17"/>
        <v>2029</v>
      </c>
      <c r="EJ3" s="321">
        <f t="shared" si="17"/>
        <v>2029</v>
      </c>
      <c r="EK3" s="321">
        <f t="shared" si="17"/>
        <v>2029</v>
      </c>
      <c r="EL3" s="321">
        <f t="shared" si="17"/>
        <v>2029</v>
      </c>
      <c r="EM3" s="321">
        <f t="shared" si="17"/>
        <v>2029</v>
      </c>
      <c r="EN3" s="321">
        <f t="shared" si="17"/>
        <v>2029</v>
      </c>
      <c r="EO3" s="321">
        <f t="shared" si="17"/>
        <v>2029</v>
      </c>
    </row>
    <row r="4" spans="1:145" x14ac:dyDescent="0.2">
      <c r="A4" s="316"/>
      <c r="B4" s="316"/>
      <c r="C4" s="316"/>
      <c r="D4" s="316"/>
      <c r="E4" s="316"/>
      <c r="F4" s="316"/>
      <c r="G4" s="316"/>
      <c r="H4" s="316"/>
      <c r="I4" s="316"/>
      <c r="J4" s="350">
        <f>'A&amp;R'!E6</f>
        <v>43466</v>
      </c>
      <c r="K4" s="316" t="s">
        <v>72</v>
      </c>
      <c r="L4" s="316"/>
      <c r="M4" s="322">
        <f>MONTH(M2)</f>
        <v>12</v>
      </c>
      <c r="N4" s="322">
        <f t="shared" ref="N4:BU4" si="18">MONTH(N2)</f>
        <v>1</v>
      </c>
      <c r="O4" s="322">
        <f t="shared" si="18"/>
        <v>2</v>
      </c>
      <c r="P4" s="322">
        <f t="shared" si="18"/>
        <v>3</v>
      </c>
      <c r="Q4" s="322">
        <f t="shared" si="18"/>
        <v>4</v>
      </c>
      <c r="R4" s="322">
        <f t="shared" si="18"/>
        <v>5</v>
      </c>
      <c r="S4" s="322">
        <f t="shared" si="18"/>
        <v>6</v>
      </c>
      <c r="T4" s="322">
        <f t="shared" si="18"/>
        <v>7</v>
      </c>
      <c r="U4" s="322">
        <f t="shared" si="18"/>
        <v>8</v>
      </c>
      <c r="V4" s="322">
        <f t="shared" si="18"/>
        <v>9</v>
      </c>
      <c r="W4" s="322">
        <f t="shared" si="18"/>
        <v>10</v>
      </c>
      <c r="X4" s="322">
        <f t="shared" si="18"/>
        <v>11</v>
      </c>
      <c r="Y4" s="322">
        <f t="shared" si="18"/>
        <v>12</v>
      </c>
      <c r="Z4" s="322">
        <f t="shared" si="18"/>
        <v>1</v>
      </c>
      <c r="AA4" s="322">
        <f t="shared" si="18"/>
        <v>2</v>
      </c>
      <c r="AB4" s="322">
        <f t="shared" si="18"/>
        <v>3</v>
      </c>
      <c r="AC4" s="322">
        <f t="shared" si="18"/>
        <v>4</v>
      </c>
      <c r="AD4" s="322">
        <f t="shared" si="18"/>
        <v>5</v>
      </c>
      <c r="AE4" s="322">
        <f t="shared" si="18"/>
        <v>6</v>
      </c>
      <c r="AF4" s="322">
        <f t="shared" si="18"/>
        <v>7</v>
      </c>
      <c r="AG4" s="322">
        <f t="shared" si="18"/>
        <v>8</v>
      </c>
      <c r="AH4" s="322">
        <f t="shared" si="18"/>
        <v>9</v>
      </c>
      <c r="AI4" s="322">
        <f t="shared" si="18"/>
        <v>10</v>
      </c>
      <c r="AJ4" s="322">
        <f t="shared" si="18"/>
        <v>11</v>
      </c>
      <c r="AK4" s="322">
        <f t="shared" si="18"/>
        <v>12</v>
      </c>
      <c r="AL4" s="322">
        <f t="shared" si="18"/>
        <v>1</v>
      </c>
      <c r="AM4" s="322">
        <f t="shared" si="18"/>
        <v>2</v>
      </c>
      <c r="AN4" s="322">
        <f t="shared" si="18"/>
        <v>3</v>
      </c>
      <c r="AO4" s="322">
        <f t="shared" si="18"/>
        <v>4</v>
      </c>
      <c r="AP4" s="322">
        <f t="shared" si="18"/>
        <v>5</v>
      </c>
      <c r="AQ4" s="322">
        <f t="shared" si="18"/>
        <v>6</v>
      </c>
      <c r="AR4" s="322">
        <f t="shared" si="18"/>
        <v>7</v>
      </c>
      <c r="AS4" s="322">
        <f t="shared" si="18"/>
        <v>8</v>
      </c>
      <c r="AT4" s="322">
        <f t="shared" si="18"/>
        <v>9</v>
      </c>
      <c r="AU4" s="322">
        <f t="shared" si="18"/>
        <v>10</v>
      </c>
      <c r="AV4" s="322">
        <f t="shared" si="18"/>
        <v>11</v>
      </c>
      <c r="AW4" s="322">
        <f t="shared" si="18"/>
        <v>12</v>
      </c>
      <c r="AX4" s="322">
        <f t="shared" si="18"/>
        <v>1</v>
      </c>
      <c r="AY4" s="322">
        <f t="shared" si="18"/>
        <v>2</v>
      </c>
      <c r="AZ4" s="322">
        <f t="shared" si="18"/>
        <v>3</v>
      </c>
      <c r="BA4" s="322">
        <f t="shared" si="18"/>
        <v>4</v>
      </c>
      <c r="BB4" s="322">
        <f t="shared" si="18"/>
        <v>5</v>
      </c>
      <c r="BC4" s="322">
        <f t="shared" si="18"/>
        <v>6</v>
      </c>
      <c r="BD4" s="322">
        <f t="shared" si="18"/>
        <v>7</v>
      </c>
      <c r="BE4" s="322">
        <f t="shared" si="18"/>
        <v>8</v>
      </c>
      <c r="BF4" s="322">
        <f t="shared" si="18"/>
        <v>9</v>
      </c>
      <c r="BG4" s="322">
        <f t="shared" si="18"/>
        <v>10</v>
      </c>
      <c r="BH4" s="322">
        <f t="shared" si="18"/>
        <v>11</v>
      </c>
      <c r="BI4" s="322">
        <f t="shared" si="18"/>
        <v>12</v>
      </c>
      <c r="BJ4" s="322">
        <f t="shared" si="18"/>
        <v>1</v>
      </c>
      <c r="BK4" s="322">
        <f t="shared" si="18"/>
        <v>2</v>
      </c>
      <c r="BL4" s="322">
        <f t="shared" si="18"/>
        <v>3</v>
      </c>
      <c r="BM4" s="322">
        <f t="shared" si="18"/>
        <v>4</v>
      </c>
      <c r="BN4" s="322">
        <f t="shared" si="18"/>
        <v>5</v>
      </c>
      <c r="BO4" s="322">
        <f t="shared" si="18"/>
        <v>6</v>
      </c>
      <c r="BP4" s="322">
        <f t="shared" si="18"/>
        <v>7</v>
      </c>
      <c r="BQ4" s="322">
        <f t="shared" si="18"/>
        <v>8</v>
      </c>
      <c r="BR4" s="322">
        <f t="shared" si="18"/>
        <v>9</v>
      </c>
      <c r="BS4" s="322">
        <f t="shared" si="18"/>
        <v>10</v>
      </c>
      <c r="BT4" s="322">
        <f t="shared" si="18"/>
        <v>11</v>
      </c>
      <c r="BU4" s="322">
        <f t="shared" si="18"/>
        <v>12</v>
      </c>
      <c r="BV4" s="322">
        <f t="shared" ref="BV4:EC4" si="19">MONTH(BV2)</f>
        <v>1</v>
      </c>
      <c r="BW4" s="322">
        <f t="shared" si="19"/>
        <v>2</v>
      </c>
      <c r="BX4" s="322">
        <f t="shared" si="19"/>
        <v>3</v>
      </c>
      <c r="BY4" s="322">
        <f t="shared" si="19"/>
        <v>4</v>
      </c>
      <c r="BZ4" s="322">
        <f t="shared" si="19"/>
        <v>5</v>
      </c>
      <c r="CA4" s="322">
        <f t="shared" si="19"/>
        <v>6</v>
      </c>
      <c r="CB4" s="322">
        <f t="shared" si="19"/>
        <v>7</v>
      </c>
      <c r="CC4" s="322">
        <f t="shared" si="19"/>
        <v>8</v>
      </c>
      <c r="CD4" s="322">
        <f t="shared" si="19"/>
        <v>9</v>
      </c>
      <c r="CE4" s="322">
        <f t="shared" si="19"/>
        <v>10</v>
      </c>
      <c r="CF4" s="322">
        <f t="shared" si="19"/>
        <v>11</v>
      </c>
      <c r="CG4" s="322">
        <f t="shared" si="19"/>
        <v>12</v>
      </c>
      <c r="CH4" s="322">
        <f t="shared" si="19"/>
        <v>1</v>
      </c>
      <c r="CI4" s="322">
        <f t="shared" si="19"/>
        <v>2</v>
      </c>
      <c r="CJ4" s="322">
        <f t="shared" si="19"/>
        <v>3</v>
      </c>
      <c r="CK4" s="322">
        <f t="shared" si="19"/>
        <v>4</v>
      </c>
      <c r="CL4" s="322">
        <f t="shared" si="19"/>
        <v>5</v>
      </c>
      <c r="CM4" s="322">
        <f t="shared" si="19"/>
        <v>6</v>
      </c>
      <c r="CN4" s="322">
        <f t="shared" si="19"/>
        <v>7</v>
      </c>
      <c r="CO4" s="322">
        <f t="shared" si="19"/>
        <v>8</v>
      </c>
      <c r="CP4" s="322">
        <f t="shared" si="19"/>
        <v>9</v>
      </c>
      <c r="CQ4" s="322">
        <f t="shared" si="19"/>
        <v>10</v>
      </c>
      <c r="CR4" s="322">
        <f t="shared" si="19"/>
        <v>11</v>
      </c>
      <c r="CS4" s="322">
        <f t="shared" si="19"/>
        <v>12</v>
      </c>
      <c r="CT4" s="322">
        <f t="shared" si="19"/>
        <v>1</v>
      </c>
      <c r="CU4" s="322">
        <f t="shared" si="19"/>
        <v>2</v>
      </c>
      <c r="CV4" s="322">
        <f t="shared" si="19"/>
        <v>3</v>
      </c>
      <c r="CW4" s="322">
        <f t="shared" si="19"/>
        <v>4</v>
      </c>
      <c r="CX4" s="322">
        <f t="shared" si="19"/>
        <v>5</v>
      </c>
      <c r="CY4" s="322">
        <f t="shared" si="19"/>
        <v>6</v>
      </c>
      <c r="CZ4" s="322">
        <f t="shared" si="19"/>
        <v>7</v>
      </c>
      <c r="DA4" s="322">
        <f t="shared" si="19"/>
        <v>8</v>
      </c>
      <c r="DB4" s="322">
        <f t="shared" si="19"/>
        <v>9</v>
      </c>
      <c r="DC4" s="322">
        <f t="shared" si="19"/>
        <v>10</v>
      </c>
      <c r="DD4" s="322">
        <f t="shared" si="19"/>
        <v>11</v>
      </c>
      <c r="DE4" s="322">
        <f t="shared" si="19"/>
        <v>12</v>
      </c>
      <c r="DF4" s="322">
        <f t="shared" si="19"/>
        <v>1</v>
      </c>
      <c r="DG4" s="322">
        <f t="shared" si="19"/>
        <v>2</v>
      </c>
      <c r="DH4" s="322">
        <f t="shared" si="19"/>
        <v>3</v>
      </c>
      <c r="DI4" s="322">
        <f t="shared" si="19"/>
        <v>4</v>
      </c>
      <c r="DJ4" s="322">
        <f t="shared" si="19"/>
        <v>5</v>
      </c>
      <c r="DK4" s="322">
        <f t="shared" si="19"/>
        <v>6</v>
      </c>
      <c r="DL4" s="322">
        <f t="shared" si="19"/>
        <v>7</v>
      </c>
      <c r="DM4" s="322">
        <f t="shared" si="19"/>
        <v>8</v>
      </c>
      <c r="DN4" s="322">
        <f t="shared" si="19"/>
        <v>9</v>
      </c>
      <c r="DO4" s="322">
        <f t="shared" si="19"/>
        <v>10</v>
      </c>
      <c r="DP4" s="322">
        <f t="shared" si="19"/>
        <v>11</v>
      </c>
      <c r="DQ4" s="322">
        <f t="shared" si="19"/>
        <v>12</v>
      </c>
      <c r="DR4" s="322">
        <f t="shared" si="19"/>
        <v>1</v>
      </c>
      <c r="DS4" s="322">
        <f t="shared" si="19"/>
        <v>2</v>
      </c>
      <c r="DT4" s="322">
        <f t="shared" si="19"/>
        <v>3</v>
      </c>
      <c r="DU4" s="322">
        <f t="shared" si="19"/>
        <v>4</v>
      </c>
      <c r="DV4" s="322">
        <f t="shared" si="19"/>
        <v>5</v>
      </c>
      <c r="DW4" s="322">
        <f t="shared" si="19"/>
        <v>6</v>
      </c>
      <c r="DX4" s="322">
        <f t="shared" si="19"/>
        <v>7</v>
      </c>
      <c r="DY4" s="322">
        <f t="shared" si="19"/>
        <v>8</v>
      </c>
      <c r="DZ4" s="322">
        <f t="shared" si="19"/>
        <v>9</v>
      </c>
      <c r="EA4" s="322">
        <f t="shared" si="19"/>
        <v>10</v>
      </c>
      <c r="EB4" s="322">
        <f t="shared" si="19"/>
        <v>11</v>
      </c>
      <c r="EC4" s="322">
        <f t="shared" si="19"/>
        <v>12</v>
      </c>
      <c r="ED4" s="322">
        <f t="shared" ref="ED4:EO4" si="20">MONTH(ED2)</f>
        <v>1</v>
      </c>
      <c r="EE4" s="322">
        <f t="shared" si="20"/>
        <v>2</v>
      </c>
      <c r="EF4" s="322">
        <f t="shared" si="20"/>
        <v>3</v>
      </c>
      <c r="EG4" s="322">
        <f t="shared" si="20"/>
        <v>4</v>
      </c>
      <c r="EH4" s="322">
        <f t="shared" si="20"/>
        <v>5</v>
      </c>
      <c r="EI4" s="322">
        <f t="shared" si="20"/>
        <v>6</v>
      </c>
      <c r="EJ4" s="322">
        <f t="shared" si="20"/>
        <v>7</v>
      </c>
      <c r="EK4" s="322">
        <f t="shared" si="20"/>
        <v>8</v>
      </c>
      <c r="EL4" s="322">
        <f t="shared" si="20"/>
        <v>9</v>
      </c>
      <c r="EM4" s="322">
        <f t="shared" si="20"/>
        <v>10</v>
      </c>
      <c r="EN4" s="322">
        <f t="shared" si="20"/>
        <v>11</v>
      </c>
      <c r="EO4" s="322">
        <f t="shared" si="20"/>
        <v>12</v>
      </c>
    </row>
    <row r="5" spans="1:145" x14ac:dyDescent="0.2">
      <c r="A5" s="316"/>
      <c r="B5" s="316"/>
      <c r="C5" s="316"/>
      <c r="D5" s="316"/>
      <c r="E5" s="316"/>
      <c r="F5" s="316"/>
      <c r="G5" s="316"/>
      <c r="H5" s="316"/>
      <c r="I5" s="316"/>
      <c r="J5" s="351">
        <f>'A&amp;R'!G6</f>
        <v>44742</v>
      </c>
      <c r="K5" s="316" t="s">
        <v>167</v>
      </c>
      <c r="L5" s="319"/>
      <c r="M5" s="323">
        <v>0</v>
      </c>
      <c r="N5" s="323">
        <f t="shared" ref="N5:BY5" si="21">INT((N$8-1)/12)+1</f>
        <v>1</v>
      </c>
      <c r="O5" s="323">
        <f t="shared" si="21"/>
        <v>1</v>
      </c>
      <c r="P5" s="323">
        <f t="shared" si="21"/>
        <v>1</v>
      </c>
      <c r="Q5" s="323">
        <f t="shared" si="21"/>
        <v>1</v>
      </c>
      <c r="R5" s="323">
        <f t="shared" si="21"/>
        <v>1</v>
      </c>
      <c r="S5" s="323">
        <f t="shared" si="21"/>
        <v>1</v>
      </c>
      <c r="T5" s="323">
        <f t="shared" si="21"/>
        <v>1</v>
      </c>
      <c r="U5" s="323">
        <f t="shared" si="21"/>
        <v>1</v>
      </c>
      <c r="V5" s="323">
        <f t="shared" si="21"/>
        <v>1</v>
      </c>
      <c r="W5" s="323">
        <f t="shared" si="21"/>
        <v>1</v>
      </c>
      <c r="X5" s="323">
        <f t="shared" si="21"/>
        <v>1</v>
      </c>
      <c r="Y5" s="323">
        <f t="shared" si="21"/>
        <v>1</v>
      </c>
      <c r="Z5" s="323">
        <f t="shared" si="21"/>
        <v>2</v>
      </c>
      <c r="AA5" s="323">
        <f t="shared" si="21"/>
        <v>2</v>
      </c>
      <c r="AB5" s="323">
        <f t="shared" si="21"/>
        <v>2</v>
      </c>
      <c r="AC5" s="323">
        <f t="shared" si="21"/>
        <v>2</v>
      </c>
      <c r="AD5" s="323">
        <f t="shared" si="21"/>
        <v>2</v>
      </c>
      <c r="AE5" s="323">
        <f t="shared" si="21"/>
        <v>2</v>
      </c>
      <c r="AF5" s="323">
        <f t="shared" si="21"/>
        <v>2</v>
      </c>
      <c r="AG5" s="323">
        <f t="shared" si="21"/>
        <v>2</v>
      </c>
      <c r="AH5" s="323">
        <f t="shared" si="21"/>
        <v>2</v>
      </c>
      <c r="AI5" s="323">
        <f t="shared" si="21"/>
        <v>2</v>
      </c>
      <c r="AJ5" s="323">
        <f t="shared" si="21"/>
        <v>2</v>
      </c>
      <c r="AK5" s="323">
        <f t="shared" si="21"/>
        <v>2</v>
      </c>
      <c r="AL5" s="323">
        <f t="shared" si="21"/>
        <v>3</v>
      </c>
      <c r="AM5" s="323">
        <f t="shared" si="21"/>
        <v>3</v>
      </c>
      <c r="AN5" s="323">
        <f t="shared" si="21"/>
        <v>3</v>
      </c>
      <c r="AO5" s="323">
        <f t="shared" si="21"/>
        <v>3</v>
      </c>
      <c r="AP5" s="323">
        <f t="shared" si="21"/>
        <v>3</v>
      </c>
      <c r="AQ5" s="323">
        <f t="shared" si="21"/>
        <v>3</v>
      </c>
      <c r="AR5" s="323">
        <f t="shared" si="21"/>
        <v>3</v>
      </c>
      <c r="AS5" s="323">
        <f t="shared" si="21"/>
        <v>3</v>
      </c>
      <c r="AT5" s="323">
        <f t="shared" si="21"/>
        <v>3</v>
      </c>
      <c r="AU5" s="323">
        <f t="shared" si="21"/>
        <v>3</v>
      </c>
      <c r="AV5" s="323">
        <f t="shared" si="21"/>
        <v>3</v>
      </c>
      <c r="AW5" s="323">
        <f t="shared" si="21"/>
        <v>3</v>
      </c>
      <c r="AX5" s="323">
        <f t="shared" si="21"/>
        <v>4</v>
      </c>
      <c r="AY5" s="323">
        <f t="shared" si="21"/>
        <v>4</v>
      </c>
      <c r="AZ5" s="323">
        <f t="shared" si="21"/>
        <v>4</v>
      </c>
      <c r="BA5" s="323">
        <f t="shared" si="21"/>
        <v>4</v>
      </c>
      <c r="BB5" s="323">
        <f t="shared" si="21"/>
        <v>4</v>
      </c>
      <c r="BC5" s="323">
        <f t="shared" si="21"/>
        <v>4</v>
      </c>
      <c r="BD5" s="323">
        <f t="shared" si="21"/>
        <v>4</v>
      </c>
      <c r="BE5" s="323">
        <f t="shared" si="21"/>
        <v>4</v>
      </c>
      <c r="BF5" s="323">
        <f t="shared" si="21"/>
        <v>4</v>
      </c>
      <c r="BG5" s="323">
        <f t="shared" si="21"/>
        <v>4</v>
      </c>
      <c r="BH5" s="323">
        <f t="shared" si="21"/>
        <v>4</v>
      </c>
      <c r="BI5" s="323">
        <f t="shared" si="21"/>
        <v>4</v>
      </c>
      <c r="BJ5" s="323">
        <f t="shared" si="21"/>
        <v>5</v>
      </c>
      <c r="BK5" s="323">
        <f t="shared" si="21"/>
        <v>5</v>
      </c>
      <c r="BL5" s="323">
        <f t="shared" si="21"/>
        <v>5</v>
      </c>
      <c r="BM5" s="323">
        <f t="shared" si="21"/>
        <v>5</v>
      </c>
      <c r="BN5" s="323">
        <f t="shared" si="21"/>
        <v>5</v>
      </c>
      <c r="BO5" s="323">
        <f t="shared" si="21"/>
        <v>5</v>
      </c>
      <c r="BP5" s="323">
        <f t="shared" si="21"/>
        <v>5</v>
      </c>
      <c r="BQ5" s="323">
        <f t="shared" si="21"/>
        <v>5</v>
      </c>
      <c r="BR5" s="323">
        <f t="shared" si="21"/>
        <v>5</v>
      </c>
      <c r="BS5" s="323">
        <f t="shared" si="21"/>
        <v>5</v>
      </c>
      <c r="BT5" s="323">
        <f t="shared" si="21"/>
        <v>5</v>
      </c>
      <c r="BU5" s="323">
        <f t="shared" si="21"/>
        <v>5</v>
      </c>
      <c r="BV5" s="323">
        <f t="shared" si="21"/>
        <v>6</v>
      </c>
      <c r="BW5" s="323">
        <f t="shared" si="21"/>
        <v>6</v>
      </c>
      <c r="BX5" s="323">
        <f t="shared" si="21"/>
        <v>6</v>
      </c>
      <c r="BY5" s="323">
        <f t="shared" si="21"/>
        <v>6</v>
      </c>
      <c r="BZ5" s="323">
        <f t="shared" ref="BZ5:EK5" si="22">INT((BZ$8-1)/12)+1</f>
        <v>6</v>
      </c>
      <c r="CA5" s="323">
        <f t="shared" si="22"/>
        <v>6</v>
      </c>
      <c r="CB5" s="323">
        <f t="shared" si="22"/>
        <v>6</v>
      </c>
      <c r="CC5" s="323">
        <f t="shared" si="22"/>
        <v>6</v>
      </c>
      <c r="CD5" s="323">
        <f t="shared" si="22"/>
        <v>6</v>
      </c>
      <c r="CE5" s="323">
        <f t="shared" si="22"/>
        <v>6</v>
      </c>
      <c r="CF5" s="323">
        <f t="shared" si="22"/>
        <v>6</v>
      </c>
      <c r="CG5" s="323">
        <f t="shared" si="22"/>
        <v>6</v>
      </c>
      <c r="CH5" s="323">
        <f t="shared" si="22"/>
        <v>7</v>
      </c>
      <c r="CI5" s="323">
        <f t="shared" si="22"/>
        <v>7</v>
      </c>
      <c r="CJ5" s="323">
        <f t="shared" si="22"/>
        <v>7</v>
      </c>
      <c r="CK5" s="323">
        <f t="shared" si="22"/>
        <v>7</v>
      </c>
      <c r="CL5" s="323">
        <f t="shared" si="22"/>
        <v>7</v>
      </c>
      <c r="CM5" s="323">
        <f t="shared" si="22"/>
        <v>7</v>
      </c>
      <c r="CN5" s="323">
        <f t="shared" si="22"/>
        <v>7</v>
      </c>
      <c r="CO5" s="323">
        <f t="shared" si="22"/>
        <v>7</v>
      </c>
      <c r="CP5" s="323">
        <f t="shared" si="22"/>
        <v>7</v>
      </c>
      <c r="CQ5" s="323">
        <f t="shared" si="22"/>
        <v>7</v>
      </c>
      <c r="CR5" s="323">
        <f t="shared" si="22"/>
        <v>7</v>
      </c>
      <c r="CS5" s="323">
        <f t="shared" si="22"/>
        <v>7</v>
      </c>
      <c r="CT5" s="323">
        <f t="shared" si="22"/>
        <v>8</v>
      </c>
      <c r="CU5" s="323">
        <f t="shared" si="22"/>
        <v>8</v>
      </c>
      <c r="CV5" s="323">
        <f t="shared" si="22"/>
        <v>8</v>
      </c>
      <c r="CW5" s="323">
        <f t="shared" si="22"/>
        <v>8</v>
      </c>
      <c r="CX5" s="323">
        <f t="shared" si="22"/>
        <v>8</v>
      </c>
      <c r="CY5" s="323">
        <f t="shared" si="22"/>
        <v>8</v>
      </c>
      <c r="CZ5" s="323">
        <f t="shared" si="22"/>
        <v>8</v>
      </c>
      <c r="DA5" s="323">
        <f t="shared" si="22"/>
        <v>8</v>
      </c>
      <c r="DB5" s="323">
        <f t="shared" si="22"/>
        <v>8</v>
      </c>
      <c r="DC5" s="323">
        <f t="shared" si="22"/>
        <v>8</v>
      </c>
      <c r="DD5" s="323">
        <f t="shared" si="22"/>
        <v>8</v>
      </c>
      <c r="DE5" s="323">
        <f t="shared" si="22"/>
        <v>8</v>
      </c>
      <c r="DF5" s="323">
        <f t="shared" si="22"/>
        <v>9</v>
      </c>
      <c r="DG5" s="323">
        <f t="shared" si="22"/>
        <v>9</v>
      </c>
      <c r="DH5" s="323">
        <f t="shared" si="22"/>
        <v>9</v>
      </c>
      <c r="DI5" s="323">
        <f t="shared" si="22"/>
        <v>9</v>
      </c>
      <c r="DJ5" s="323">
        <f t="shared" si="22"/>
        <v>9</v>
      </c>
      <c r="DK5" s="323">
        <f t="shared" si="22"/>
        <v>9</v>
      </c>
      <c r="DL5" s="323">
        <f t="shared" si="22"/>
        <v>9</v>
      </c>
      <c r="DM5" s="323">
        <f t="shared" si="22"/>
        <v>9</v>
      </c>
      <c r="DN5" s="323">
        <f t="shared" si="22"/>
        <v>9</v>
      </c>
      <c r="DO5" s="323">
        <f t="shared" si="22"/>
        <v>9</v>
      </c>
      <c r="DP5" s="323">
        <f t="shared" si="22"/>
        <v>9</v>
      </c>
      <c r="DQ5" s="323">
        <f t="shared" si="22"/>
        <v>9</v>
      </c>
      <c r="DR5" s="323">
        <f t="shared" si="22"/>
        <v>10</v>
      </c>
      <c r="DS5" s="323">
        <f t="shared" si="22"/>
        <v>10</v>
      </c>
      <c r="DT5" s="323">
        <f t="shared" si="22"/>
        <v>10</v>
      </c>
      <c r="DU5" s="323">
        <f t="shared" si="22"/>
        <v>10</v>
      </c>
      <c r="DV5" s="323">
        <f t="shared" si="22"/>
        <v>10</v>
      </c>
      <c r="DW5" s="323">
        <f t="shared" si="22"/>
        <v>10</v>
      </c>
      <c r="DX5" s="323">
        <f t="shared" si="22"/>
        <v>10</v>
      </c>
      <c r="DY5" s="323">
        <f t="shared" si="22"/>
        <v>10</v>
      </c>
      <c r="DZ5" s="323">
        <f t="shared" si="22"/>
        <v>10</v>
      </c>
      <c r="EA5" s="323">
        <f t="shared" si="22"/>
        <v>10</v>
      </c>
      <c r="EB5" s="323">
        <f t="shared" si="22"/>
        <v>10</v>
      </c>
      <c r="EC5" s="323">
        <f t="shared" si="22"/>
        <v>10</v>
      </c>
      <c r="ED5" s="323">
        <f t="shared" si="22"/>
        <v>11</v>
      </c>
      <c r="EE5" s="323">
        <f t="shared" si="22"/>
        <v>11</v>
      </c>
      <c r="EF5" s="323">
        <f t="shared" si="22"/>
        <v>11</v>
      </c>
      <c r="EG5" s="323">
        <f t="shared" si="22"/>
        <v>11</v>
      </c>
      <c r="EH5" s="323">
        <f t="shared" si="22"/>
        <v>11</v>
      </c>
      <c r="EI5" s="323">
        <f t="shared" si="22"/>
        <v>11</v>
      </c>
      <c r="EJ5" s="323">
        <f t="shared" si="22"/>
        <v>11</v>
      </c>
      <c r="EK5" s="323">
        <f t="shared" si="22"/>
        <v>11</v>
      </c>
      <c r="EL5" s="323">
        <f t="shared" ref="EL5:EO5" si="23">INT((EL$8-1)/12)+1</f>
        <v>11</v>
      </c>
      <c r="EM5" s="323">
        <f t="shared" si="23"/>
        <v>11</v>
      </c>
      <c r="EN5" s="323">
        <f t="shared" si="23"/>
        <v>11</v>
      </c>
      <c r="EO5" s="323">
        <f t="shared" si="23"/>
        <v>11</v>
      </c>
    </row>
    <row r="6" spans="1:145" x14ac:dyDescent="0.2">
      <c r="A6" s="316"/>
      <c r="B6" s="316"/>
      <c r="C6" s="316"/>
      <c r="D6" s="316"/>
      <c r="E6" s="316"/>
      <c r="F6" s="316"/>
      <c r="G6" s="316"/>
      <c r="H6" s="316"/>
      <c r="I6" s="316"/>
      <c r="J6" s="316"/>
      <c r="K6" s="316"/>
      <c r="L6" s="319"/>
      <c r="M6" s="324">
        <v>0</v>
      </c>
      <c r="N6" s="324">
        <f t="shared" ref="N6:BY6" si="24">INT((N$8-1)/6)+1</f>
        <v>1</v>
      </c>
      <c r="O6" s="324">
        <f t="shared" si="24"/>
        <v>1</v>
      </c>
      <c r="P6" s="324">
        <f t="shared" si="24"/>
        <v>1</v>
      </c>
      <c r="Q6" s="324">
        <f t="shared" si="24"/>
        <v>1</v>
      </c>
      <c r="R6" s="324">
        <f t="shared" si="24"/>
        <v>1</v>
      </c>
      <c r="S6" s="324">
        <f t="shared" si="24"/>
        <v>1</v>
      </c>
      <c r="T6" s="324">
        <f t="shared" si="24"/>
        <v>2</v>
      </c>
      <c r="U6" s="324">
        <f t="shared" si="24"/>
        <v>2</v>
      </c>
      <c r="V6" s="324">
        <f t="shared" si="24"/>
        <v>2</v>
      </c>
      <c r="W6" s="324">
        <f t="shared" si="24"/>
        <v>2</v>
      </c>
      <c r="X6" s="324">
        <f t="shared" si="24"/>
        <v>2</v>
      </c>
      <c r="Y6" s="324">
        <f t="shared" si="24"/>
        <v>2</v>
      </c>
      <c r="Z6" s="324">
        <f t="shared" si="24"/>
        <v>3</v>
      </c>
      <c r="AA6" s="324">
        <f t="shared" si="24"/>
        <v>3</v>
      </c>
      <c r="AB6" s="324">
        <f t="shared" si="24"/>
        <v>3</v>
      </c>
      <c r="AC6" s="324">
        <f t="shared" si="24"/>
        <v>3</v>
      </c>
      <c r="AD6" s="324">
        <f t="shared" si="24"/>
        <v>3</v>
      </c>
      <c r="AE6" s="324">
        <f t="shared" si="24"/>
        <v>3</v>
      </c>
      <c r="AF6" s="324">
        <f t="shared" si="24"/>
        <v>4</v>
      </c>
      <c r="AG6" s="324">
        <f t="shared" si="24"/>
        <v>4</v>
      </c>
      <c r="AH6" s="324">
        <f t="shared" si="24"/>
        <v>4</v>
      </c>
      <c r="AI6" s="324">
        <f t="shared" si="24"/>
        <v>4</v>
      </c>
      <c r="AJ6" s="324">
        <f t="shared" si="24"/>
        <v>4</v>
      </c>
      <c r="AK6" s="324">
        <f t="shared" si="24"/>
        <v>4</v>
      </c>
      <c r="AL6" s="324">
        <f t="shared" si="24"/>
        <v>5</v>
      </c>
      <c r="AM6" s="324">
        <f t="shared" si="24"/>
        <v>5</v>
      </c>
      <c r="AN6" s="324">
        <f t="shared" si="24"/>
        <v>5</v>
      </c>
      <c r="AO6" s="324">
        <f t="shared" si="24"/>
        <v>5</v>
      </c>
      <c r="AP6" s="324">
        <f t="shared" si="24"/>
        <v>5</v>
      </c>
      <c r="AQ6" s="324">
        <f t="shared" si="24"/>
        <v>5</v>
      </c>
      <c r="AR6" s="324">
        <f t="shared" si="24"/>
        <v>6</v>
      </c>
      <c r="AS6" s="324">
        <f t="shared" si="24"/>
        <v>6</v>
      </c>
      <c r="AT6" s="324">
        <f t="shared" si="24"/>
        <v>6</v>
      </c>
      <c r="AU6" s="324">
        <f t="shared" si="24"/>
        <v>6</v>
      </c>
      <c r="AV6" s="324">
        <f t="shared" si="24"/>
        <v>6</v>
      </c>
      <c r="AW6" s="324">
        <f t="shared" si="24"/>
        <v>6</v>
      </c>
      <c r="AX6" s="324">
        <f t="shared" si="24"/>
        <v>7</v>
      </c>
      <c r="AY6" s="324">
        <f t="shared" si="24"/>
        <v>7</v>
      </c>
      <c r="AZ6" s="324">
        <f t="shared" si="24"/>
        <v>7</v>
      </c>
      <c r="BA6" s="324">
        <f t="shared" si="24"/>
        <v>7</v>
      </c>
      <c r="BB6" s="324">
        <f t="shared" si="24"/>
        <v>7</v>
      </c>
      <c r="BC6" s="324">
        <f t="shared" si="24"/>
        <v>7</v>
      </c>
      <c r="BD6" s="324">
        <f t="shared" si="24"/>
        <v>8</v>
      </c>
      <c r="BE6" s="324">
        <f t="shared" si="24"/>
        <v>8</v>
      </c>
      <c r="BF6" s="324">
        <f t="shared" si="24"/>
        <v>8</v>
      </c>
      <c r="BG6" s="324">
        <f t="shared" si="24"/>
        <v>8</v>
      </c>
      <c r="BH6" s="324">
        <f t="shared" si="24"/>
        <v>8</v>
      </c>
      <c r="BI6" s="324">
        <f t="shared" si="24"/>
        <v>8</v>
      </c>
      <c r="BJ6" s="324">
        <f t="shared" si="24"/>
        <v>9</v>
      </c>
      <c r="BK6" s="324">
        <f t="shared" si="24"/>
        <v>9</v>
      </c>
      <c r="BL6" s="324">
        <f t="shared" si="24"/>
        <v>9</v>
      </c>
      <c r="BM6" s="324">
        <f t="shared" si="24"/>
        <v>9</v>
      </c>
      <c r="BN6" s="324">
        <f t="shared" si="24"/>
        <v>9</v>
      </c>
      <c r="BO6" s="324">
        <f t="shared" si="24"/>
        <v>9</v>
      </c>
      <c r="BP6" s="324">
        <f t="shared" si="24"/>
        <v>10</v>
      </c>
      <c r="BQ6" s="324">
        <f t="shared" si="24"/>
        <v>10</v>
      </c>
      <c r="BR6" s="324">
        <f t="shared" si="24"/>
        <v>10</v>
      </c>
      <c r="BS6" s="324">
        <f t="shared" si="24"/>
        <v>10</v>
      </c>
      <c r="BT6" s="324">
        <f t="shared" si="24"/>
        <v>10</v>
      </c>
      <c r="BU6" s="324">
        <f t="shared" si="24"/>
        <v>10</v>
      </c>
      <c r="BV6" s="324">
        <f t="shared" si="24"/>
        <v>11</v>
      </c>
      <c r="BW6" s="324">
        <f t="shared" si="24"/>
        <v>11</v>
      </c>
      <c r="BX6" s="324">
        <f t="shared" si="24"/>
        <v>11</v>
      </c>
      <c r="BY6" s="324">
        <f t="shared" si="24"/>
        <v>11</v>
      </c>
      <c r="BZ6" s="324">
        <f t="shared" ref="BZ6:EK6" si="25">INT((BZ$8-1)/6)+1</f>
        <v>11</v>
      </c>
      <c r="CA6" s="324">
        <f t="shared" si="25"/>
        <v>11</v>
      </c>
      <c r="CB6" s="324">
        <f t="shared" si="25"/>
        <v>12</v>
      </c>
      <c r="CC6" s="324">
        <f t="shared" si="25"/>
        <v>12</v>
      </c>
      <c r="CD6" s="324">
        <f t="shared" si="25"/>
        <v>12</v>
      </c>
      <c r="CE6" s="324">
        <f t="shared" si="25"/>
        <v>12</v>
      </c>
      <c r="CF6" s="324">
        <f t="shared" si="25"/>
        <v>12</v>
      </c>
      <c r="CG6" s="324">
        <f t="shared" si="25"/>
        <v>12</v>
      </c>
      <c r="CH6" s="324">
        <f t="shared" si="25"/>
        <v>13</v>
      </c>
      <c r="CI6" s="324">
        <f t="shared" si="25"/>
        <v>13</v>
      </c>
      <c r="CJ6" s="324">
        <f t="shared" si="25"/>
        <v>13</v>
      </c>
      <c r="CK6" s="324">
        <f t="shared" si="25"/>
        <v>13</v>
      </c>
      <c r="CL6" s="324">
        <f t="shared" si="25"/>
        <v>13</v>
      </c>
      <c r="CM6" s="324">
        <f t="shared" si="25"/>
        <v>13</v>
      </c>
      <c r="CN6" s="324">
        <f t="shared" si="25"/>
        <v>14</v>
      </c>
      <c r="CO6" s="324">
        <f t="shared" si="25"/>
        <v>14</v>
      </c>
      <c r="CP6" s="324">
        <f t="shared" si="25"/>
        <v>14</v>
      </c>
      <c r="CQ6" s="324">
        <f t="shared" si="25"/>
        <v>14</v>
      </c>
      <c r="CR6" s="324">
        <f t="shared" si="25"/>
        <v>14</v>
      </c>
      <c r="CS6" s="324">
        <f t="shared" si="25"/>
        <v>14</v>
      </c>
      <c r="CT6" s="324">
        <f t="shared" si="25"/>
        <v>15</v>
      </c>
      <c r="CU6" s="324">
        <f t="shared" si="25"/>
        <v>15</v>
      </c>
      <c r="CV6" s="324">
        <f t="shared" si="25"/>
        <v>15</v>
      </c>
      <c r="CW6" s="324">
        <f t="shared" si="25"/>
        <v>15</v>
      </c>
      <c r="CX6" s="324">
        <f t="shared" si="25"/>
        <v>15</v>
      </c>
      <c r="CY6" s="324">
        <f t="shared" si="25"/>
        <v>15</v>
      </c>
      <c r="CZ6" s="324">
        <f t="shared" si="25"/>
        <v>16</v>
      </c>
      <c r="DA6" s="324">
        <f t="shared" si="25"/>
        <v>16</v>
      </c>
      <c r="DB6" s="324">
        <f t="shared" si="25"/>
        <v>16</v>
      </c>
      <c r="DC6" s="324">
        <f t="shared" si="25"/>
        <v>16</v>
      </c>
      <c r="DD6" s="324">
        <f t="shared" si="25"/>
        <v>16</v>
      </c>
      <c r="DE6" s="324">
        <f t="shared" si="25"/>
        <v>16</v>
      </c>
      <c r="DF6" s="324">
        <f t="shared" si="25"/>
        <v>17</v>
      </c>
      <c r="DG6" s="324">
        <f t="shared" si="25"/>
        <v>17</v>
      </c>
      <c r="DH6" s="324">
        <f t="shared" si="25"/>
        <v>17</v>
      </c>
      <c r="DI6" s="324">
        <f t="shared" si="25"/>
        <v>17</v>
      </c>
      <c r="DJ6" s="324">
        <f t="shared" si="25"/>
        <v>17</v>
      </c>
      <c r="DK6" s="324">
        <f t="shared" si="25"/>
        <v>17</v>
      </c>
      <c r="DL6" s="324">
        <f t="shared" si="25"/>
        <v>18</v>
      </c>
      <c r="DM6" s="324">
        <f t="shared" si="25"/>
        <v>18</v>
      </c>
      <c r="DN6" s="324">
        <f t="shared" si="25"/>
        <v>18</v>
      </c>
      <c r="DO6" s="324">
        <f t="shared" si="25"/>
        <v>18</v>
      </c>
      <c r="DP6" s="324">
        <f t="shared" si="25"/>
        <v>18</v>
      </c>
      <c r="DQ6" s="324">
        <f t="shared" si="25"/>
        <v>18</v>
      </c>
      <c r="DR6" s="324">
        <f t="shared" si="25"/>
        <v>19</v>
      </c>
      <c r="DS6" s="324">
        <f t="shared" si="25"/>
        <v>19</v>
      </c>
      <c r="DT6" s="324">
        <f t="shared" si="25"/>
        <v>19</v>
      </c>
      <c r="DU6" s="324">
        <f t="shared" si="25"/>
        <v>19</v>
      </c>
      <c r="DV6" s="324">
        <f t="shared" si="25"/>
        <v>19</v>
      </c>
      <c r="DW6" s="324">
        <f t="shared" si="25"/>
        <v>19</v>
      </c>
      <c r="DX6" s="324">
        <f t="shared" si="25"/>
        <v>20</v>
      </c>
      <c r="DY6" s="324">
        <f t="shared" si="25"/>
        <v>20</v>
      </c>
      <c r="DZ6" s="324">
        <f t="shared" si="25"/>
        <v>20</v>
      </c>
      <c r="EA6" s="324">
        <f t="shared" si="25"/>
        <v>20</v>
      </c>
      <c r="EB6" s="324">
        <f t="shared" si="25"/>
        <v>20</v>
      </c>
      <c r="EC6" s="324">
        <f t="shared" si="25"/>
        <v>20</v>
      </c>
      <c r="ED6" s="324">
        <f t="shared" si="25"/>
        <v>21</v>
      </c>
      <c r="EE6" s="324">
        <f t="shared" si="25"/>
        <v>21</v>
      </c>
      <c r="EF6" s="324">
        <f t="shared" si="25"/>
        <v>21</v>
      </c>
      <c r="EG6" s="324">
        <f t="shared" si="25"/>
        <v>21</v>
      </c>
      <c r="EH6" s="324">
        <f t="shared" si="25"/>
        <v>21</v>
      </c>
      <c r="EI6" s="324">
        <f t="shared" si="25"/>
        <v>21</v>
      </c>
      <c r="EJ6" s="324">
        <f t="shared" si="25"/>
        <v>22</v>
      </c>
      <c r="EK6" s="324">
        <f t="shared" si="25"/>
        <v>22</v>
      </c>
      <c r="EL6" s="324">
        <f t="shared" ref="EL6:EO6" si="26">INT((EL$8-1)/6)+1</f>
        <v>22</v>
      </c>
      <c r="EM6" s="324">
        <f t="shared" si="26"/>
        <v>22</v>
      </c>
      <c r="EN6" s="324">
        <f t="shared" si="26"/>
        <v>22</v>
      </c>
      <c r="EO6" s="324">
        <f t="shared" si="26"/>
        <v>22</v>
      </c>
    </row>
    <row r="7" spans="1:145" x14ac:dyDescent="0.2">
      <c r="A7" s="316"/>
      <c r="B7" s="316"/>
      <c r="C7" s="316"/>
      <c r="D7" s="316"/>
      <c r="E7" s="316"/>
      <c r="F7" s="316"/>
      <c r="G7" s="316"/>
      <c r="H7" s="316"/>
      <c r="I7" s="316"/>
      <c r="J7" s="316"/>
      <c r="K7" s="316"/>
      <c r="L7" s="316"/>
      <c r="M7" s="325">
        <v>0</v>
      </c>
      <c r="N7" s="325">
        <f t="shared" ref="N7:BY7" si="27">INT((N$8-1)/3)+1</f>
        <v>1</v>
      </c>
      <c r="O7" s="325">
        <f t="shared" si="27"/>
        <v>1</v>
      </c>
      <c r="P7" s="325">
        <f t="shared" si="27"/>
        <v>1</v>
      </c>
      <c r="Q7" s="325">
        <f t="shared" si="27"/>
        <v>2</v>
      </c>
      <c r="R7" s="325">
        <f t="shared" si="27"/>
        <v>2</v>
      </c>
      <c r="S7" s="325">
        <f t="shared" si="27"/>
        <v>2</v>
      </c>
      <c r="T7" s="325">
        <f t="shared" si="27"/>
        <v>3</v>
      </c>
      <c r="U7" s="325">
        <f t="shared" si="27"/>
        <v>3</v>
      </c>
      <c r="V7" s="325">
        <f t="shared" si="27"/>
        <v>3</v>
      </c>
      <c r="W7" s="325">
        <f t="shared" si="27"/>
        <v>4</v>
      </c>
      <c r="X7" s="325">
        <f t="shared" si="27"/>
        <v>4</v>
      </c>
      <c r="Y7" s="325">
        <f t="shared" si="27"/>
        <v>4</v>
      </c>
      <c r="Z7" s="325">
        <f t="shared" si="27"/>
        <v>5</v>
      </c>
      <c r="AA7" s="325">
        <f t="shared" si="27"/>
        <v>5</v>
      </c>
      <c r="AB7" s="325">
        <f t="shared" si="27"/>
        <v>5</v>
      </c>
      <c r="AC7" s="325">
        <f t="shared" si="27"/>
        <v>6</v>
      </c>
      <c r="AD7" s="325">
        <f t="shared" si="27"/>
        <v>6</v>
      </c>
      <c r="AE7" s="325">
        <f t="shared" si="27"/>
        <v>6</v>
      </c>
      <c r="AF7" s="325">
        <f t="shared" si="27"/>
        <v>7</v>
      </c>
      <c r="AG7" s="325">
        <f t="shared" si="27"/>
        <v>7</v>
      </c>
      <c r="AH7" s="325">
        <f t="shared" si="27"/>
        <v>7</v>
      </c>
      <c r="AI7" s="325">
        <f t="shared" si="27"/>
        <v>8</v>
      </c>
      <c r="AJ7" s="325">
        <f t="shared" si="27"/>
        <v>8</v>
      </c>
      <c r="AK7" s="325">
        <f t="shared" si="27"/>
        <v>8</v>
      </c>
      <c r="AL7" s="325">
        <f t="shared" si="27"/>
        <v>9</v>
      </c>
      <c r="AM7" s="325">
        <f t="shared" si="27"/>
        <v>9</v>
      </c>
      <c r="AN7" s="325">
        <f t="shared" si="27"/>
        <v>9</v>
      </c>
      <c r="AO7" s="325">
        <f t="shared" si="27"/>
        <v>10</v>
      </c>
      <c r="AP7" s="325">
        <f t="shared" si="27"/>
        <v>10</v>
      </c>
      <c r="AQ7" s="325">
        <f t="shared" si="27"/>
        <v>10</v>
      </c>
      <c r="AR7" s="325">
        <f t="shared" si="27"/>
        <v>11</v>
      </c>
      <c r="AS7" s="325">
        <f t="shared" si="27"/>
        <v>11</v>
      </c>
      <c r="AT7" s="325">
        <f t="shared" si="27"/>
        <v>11</v>
      </c>
      <c r="AU7" s="325">
        <f t="shared" si="27"/>
        <v>12</v>
      </c>
      <c r="AV7" s="325">
        <f t="shared" si="27"/>
        <v>12</v>
      </c>
      <c r="AW7" s="325">
        <f t="shared" si="27"/>
        <v>12</v>
      </c>
      <c r="AX7" s="325">
        <f t="shared" si="27"/>
        <v>13</v>
      </c>
      <c r="AY7" s="325">
        <f t="shared" si="27"/>
        <v>13</v>
      </c>
      <c r="AZ7" s="325">
        <f t="shared" si="27"/>
        <v>13</v>
      </c>
      <c r="BA7" s="325">
        <f t="shared" si="27"/>
        <v>14</v>
      </c>
      <c r="BB7" s="325">
        <f t="shared" si="27"/>
        <v>14</v>
      </c>
      <c r="BC7" s="325">
        <f t="shared" si="27"/>
        <v>14</v>
      </c>
      <c r="BD7" s="325">
        <f t="shared" si="27"/>
        <v>15</v>
      </c>
      <c r="BE7" s="325">
        <f t="shared" si="27"/>
        <v>15</v>
      </c>
      <c r="BF7" s="325">
        <f t="shared" si="27"/>
        <v>15</v>
      </c>
      <c r="BG7" s="325">
        <f t="shared" si="27"/>
        <v>16</v>
      </c>
      <c r="BH7" s="325">
        <f t="shared" si="27"/>
        <v>16</v>
      </c>
      <c r="BI7" s="325">
        <f t="shared" si="27"/>
        <v>16</v>
      </c>
      <c r="BJ7" s="325">
        <f t="shared" si="27"/>
        <v>17</v>
      </c>
      <c r="BK7" s="325">
        <f t="shared" si="27"/>
        <v>17</v>
      </c>
      <c r="BL7" s="325">
        <f t="shared" si="27"/>
        <v>17</v>
      </c>
      <c r="BM7" s="325">
        <f t="shared" si="27"/>
        <v>18</v>
      </c>
      <c r="BN7" s="325">
        <f t="shared" si="27"/>
        <v>18</v>
      </c>
      <c r="BO7" s="325">
        <f t="shared" si="27"/>
        <v>18</v>
      </c>
      <c r="BP7" s="325">
        <f t="shared" si="27"/>
        <v>19</v>
      </c>
      <c r="BQ7" s="325">
        <f t="shared" si="27"/>
        <v>19</v>
      </c>
      <c r="BR7" s="325">
        <f t="shared" si="27"/>
        <v>19</v>
      </c>
      <c r="BS7" s="325">
        <f t="shared" si="27"/>
        <v>20</v>
      </c>
      <c r="BT7" s="325">
        <f t="shared" si="27"/>
        <v>20</v>
      </c>
      <c r="BU7" s="325">
        <f t="shared" si="27"/>
        <v>20</v>
      </c>
      <c r="BV7" s="325">
        <f t="shared" si="27"/>
        <v>21</v>
      </c>
      <c r="BW7" s="325">
        <f t="shared" si="27"/>
        <v>21</v>
      </c>
      <c r="BX7" s="325">
        <f t="shared" si="27"/>
        <v>21</v>
      </c>
      <c r="BY7" s="325">
        <f t="shared" si="27"/>
        <v>22</v>
      </c>
      <c r="BZ7" s="325">
        <f t="shared" ref="BZ7:EK7" si="28">INT((BZ$8-1)/3)+1</f>
        <v>22</v>
      </c>
      <c r="CA7" s="325">
        <f t="shared" si="28"/>
        <v>22</v>
      </c>
      <c r="CB7" s="325">
        <f t="shared" si="28"/>
        <v>23</v>
      </c>
      <c r="CC7" s="325">
        <f t="shared" si="28"/>
        <v>23</v>
      </c>
      <c r="CD7" s="325">
        <f t="shared" si="28"/>
        <v>23</v>
      </c>
      <c r="CE7" s="325">
        <f t="shared" si="28"/>
        <v>24</v>
      </c>
      <c r="CF7" s="325">
        <f t="shared" si="28"/>
        <v>24</v>
      </c>
      <c r="CG7" s="325">
        <f t="shared" si="28"/>
        <v>24</v>
      </c>
      <c r="CH7" s="325">
        <f t="shared" si="28"/>
        <v>25</v>
      </c>
      <c r="CI7" s="325">
        <f t="shared" si="28"/>
        <v>25</v>
      </c>
      <c r="CJ7" s="325">
        <f t="shared" si="28"/>
        <v>25</v>
      </c>
      <c r="CK7" s="325">
        <f t="shared" si="28"/>
        <v>26</v>
      </c>
      <c r="CL7" s="325">
        <f t="shared" si="28"/>
        <v>26</v>
      </c>
      <c r="CM7" s="325">
        <f t="shared" si="28"/>
        <v>26</v>
      </c>
      <c r="CN7" s="325">
        <f t="shared" si="28"/>
        <v>27</v>
      </c>
      <c r="CO7" s="325">
        <f t="shared" si="28"/>
        <v>27</v>
      </c>
      <c r="CP7" s="325">
        <f t="shared" si="28"/>
        <v>27</v>
      </c>
      <c r="CQ7" s="325">
        <f t="shared" si="28"/>
        <v>28</v>
      </c>
      <c r="CR7" s="325">
        <f t="shared" si="28"/>
        <v>28</v>
      </c>
      <c r="CS7" s="325">
        <f t="shared" si="28"/>
        <v>28</v>
      </c>
      <c r="CT7" s="325">
        <f t="shared" si="28"/>
        <v>29</v>
      </c>
      <c r="CU7" s="325">
        <f t="shared" si="28"/>
        <v>29</v>
      </c>
      <c r="CV7" s="325">
        <f t="shared" si="28"/>
        <v>29</v>
      </c>
      <c r="CW7" s="325">
        <f t="shared" si="28"/>
        <v>30</v>
      </c>
      <c r="CX7" s="325">
        <f t="shared" si="28"/>
        <v>30</v>
      </c>
      <c r="CY7" s="325">
        <f t="shared" si="28"/>
        <v>30</v>
      </c>
      <c r="CZ7" s="325">
        <f t="shared" si="28"/>
        <v>31</v>
      </c>
      <c r="DA7" s="325">
        <f t="shared" si="28"/>
        <v>31</v>
      </c>
      <c r="DB7" s="325">
        <f t="shared" si="28"/>
        <v>31</v>
      </c>
      <c r="DC7" s="325">
        <f t="shared" si="28"/>
        <v>32</v>
      </c>
      <c r="DD7" s="325">
        <f t="shared" si="28"/>
        <v>32</v>
      </c>
      <c r="DE7" s="325">
        <f t="shared" si="28"/>
        <v>32</v>
      </c>
      <c r="DF7" s="325">
        <f t="shared" si="28"/>
        <v>33</v>
      </c>
      <c r="DG7" s="325">
        <f t="shared" si="28"/>
        <v>33</v>
      </c>
      <c r="DH7" s="325">
        <f t="shared" si="28"/>
        <v>33</v>
      </c>
      <c r="DI7" s="325">
        <f t="shared" si="28"/>
        <v>34</v>
      </c>
      <c r="DJ7" s="325">
        <f t="shared" si="28"/>
        <v>34</v>
      </c>
      <c r="DK7" s="325">
        <f t="shared" si="28"/>
        <v>34</v>
      </c>
      <c r="DL7" s="325">
        <f t="shared" si="28"/>
        <v>35</v>
      </c>
      <c r="DM7" s="325">
        <f t="shared" si="28"/>
        <v>35</v>
      </c>
      <c r="DN7" s="325">
        <f t="shared" si="28"/>
        <v>35</v>
      </c>
      <c r="DO7" s="325">
        <f t="shared" si="28"/>
        <v>36</v>
      </c>
      <c r="DP7" s="325">
        <f t="shared" si="28"/>
        <v>36</v>
      </c>
      <c r="DQ7" s="325">
        <f t="shared" si="28"/>
        <v>36</v>
      </c>
      <c r="DR7" s="325">
        <f t="shared" si="28"/>
        <v>37</v>
      </c>
      <c r="DS7" s="325">
        <f t="shared" si="28"/>
        <v>37</v>
      </c>
      <c r="DT7" s="325">
        <f t="shared" si="28"/>
        <v>37</v>
      </c>
      <c r="DU7" s="325">
        <f t="shared" si="28"/>
        <v>38</v>
      </c>
      <c r="DV7" s="325">
        <f t="shared" si="28"/>
        <v>38</v>
      </c>
      <c r="DW7" s="325">
        <f t="shared" si="28"/>
        <v>38</v>
      </c>
      <c r="DX7" s="325">
        <f t="shared" si="28"/>
        <v>39</v>
      </c>
      <c r="DY7" s="325">
        <f t="shared" si="28"/>
        <v>39</v>
      </c>
      <c r="DZ7" s="325">
        <f t="shared" si="28"/>
        <v>39</v>
      </c>
      <c r="EA7" s="325">
        <f t="shared" si="28"/>
        <v>40</v>
      </c>
      <c r="EB7" s="325">
        <f t="shared" si="28"/>
        <v>40</v>
      </c>
      <c r="EC7" s="325">
        <f t="shared" si="28"/>
        <v>40</v>
      </c>
      <c r="ED7" s="325">
        <f t="shared" si="28"/>
        <v>41</v>
      </c>
      <c r="EE7" s="325">
        <f t="shared" si="28"/>
        <v>41</v>
      </c>
      <c r="EF7" s="325">
        <f t="shared" si="28"/>
        <v>41</v>
      </c>
      <c r="EG7" s="325">
        <f t="shared" si="28"/>
        <v>42</v>
      </c>
      <c r="EH7" s="325">
        <f t="shared" si="28"/>
        <v>42</v>
      </c>
      <c r="EI7" s="325">
        <f t="shared" si="28"/>
        <v>42</v>
      </c>
      <c r="EJ7" s="325">
        <f t="shared" si="28"/>
        <v>43</v>
      </c>
      <c r="EK7" s="325">
        <f t="shared" si="28"/>
        <v>43</v>
      </c>
      <c r="EL7" s="325">
        <f t="shared" ref="EL7:EO7" si="29">INT((EL$8-1)/3)+1</f>
        <v>43</v>
      </c>
      <c r="EM7" s="325">
        <f t="shared" si="29"/>
        <v>44</v>
      </c>
      <c r="EN7" s="325">
        <f t="shared" si="29"/>
        <v>44</v>
      </c>
      <c r="EO7" s="325">
        <f t="shared" si="29"/>
        <v>44</v>
      </c>
    </row>
    <row r="8" spans="1:145" x14ac:dyDescent="0.2">
      <c r="A8" s="317"/>
      <c r="B8" s="317"/>
      <c r="C8" s="317"/>
      <c r="D8" s="317"/>
      <c r="E8" s="317"/>
      <c r="F8" s="317"/>
      <c r="G8" s="317"/>
      <c r="H8" s="317"/>
      <c r="I8" s="317"/>
      <c r="J8" s="317"/>
      <c r="K8" s="317"/>
      <c r="L8" s="317" t="s">
        <v>74</v>
      </c>
      <c r="M8" s="326">
        <v>0</v>
      </c>
      <c r="N8" s="326">
        <v>1</v>
      </c>
      <c r="O8" s="326">
        <f>N8+1</f>
        <v>2</v>
      </c>
      <c r="P8" s="326">
        <f t="shared" ref="P8:BU8" si="30">O8+1</f>
        <v>3</v>
      </c>
      <c r="Q8" s="326">
        <f t="shared" si="30"/>
        <v>4</v>
      </c>
      <c r="R8" s="326">
        <f t="shared" si="30"/>
        <v>5</v>
      </c>
      <c r="S8" s="326">
        <f t="shared" si="30"/>
        <v>6</v>
      </c>
      <c r="T8" s="326">
        <f t="shared" si="30"/>
        <v>7</v>
      </c>
      <c r="U8" s="326">
        <f t="shared" si="30"/>
        <v>8</v>
      </c>
      <c r="V8" s="326">
        <f t="shared" si="30"/>
        <v>9</v>
      </c>
      <c r="W8" s="326">
        <f t="shared" si="30"/>
        <v>10</v>
      </c>
      <c r="X8" s="326">
        <f t="shared" si="30"/>
        <v>11</v>
      </c>
      <c r="Y8" s="326">
        <f t="shared" si="30"/>
        <v>12</v>
      </c>
      <c r="Z8" s="326">
        <f t="shared" si="30"/>
        <v>13</v>
      </c>
      <c r="AA8" s="326">
        <f t="shared" si="30"/>
        <v>14</v>
      </c>
      <c r="AB8" s="326">
        <f t="shared" si="30"/>
        <v>15</v>
      </c>
      <c r="AC8" s="326">
        <f t="shared" si="30"/>
        <v>16</v>
      </c>
      <c r="AD8" s="326">
        <f t="shared" si="30"/>
        <v>17</v>
      </c>
      <c r="AE8" s="326">
        <f t="shared" si="30"/>
        <v>18</v>
      </c>
      <c r="AF8" s="326">
        <f t="shared" si="30"/>
        <v>19</v>
      </c>
      <c r="AG8" s="326">
        <f t="shared" si="30"/>
        <v>20</v>
      </c>
      <c r="AH8" s="326">
        <f t="shared" si="30"/>
        <v>21</v>
      </c>
      <c r="AI8" s="326">
        <f t="shared" si="30"/>
        <v>22</v>
      </c>
      <c r="AJ8" s="326">
        <f t="shared" si="30"/>
        <v>23</v>
      </c>
      <c r="AK8" s="326">
        <f t="shared" si="30"/>
        <v>24</v>
      </c>
      <c r="AL8" s="326">
        <f t="shared" si="30"/>
        <v>25</v>
      </c>
      <c r="AM8" s="326">
        <f t="shared" si="30"/>
        <v>26</v>
      </c>
      <c r="AN8" s="326">
        <f t="shared" si="30"/>
        <v>27</v>
      </c>
      <c r="AO8" s="326">
        <f t="shared" si="30"/>
        <v>28</v>
      </c>
      <c r="AP8" s="326">
        <f t="shared" si="30"/>
        <v>29</v>
      </c>
      <c r="AQ8" s="326">
        <f t="shared" si="30"/>
        <v>30</v>
      </c>
      <c r="AR8" s="326">
        <f t="shared" si="30"/>
        <v>31</v>
      </c>
      <c r="AS8" s="326">
        <f t="shared" si="30"/>
        <v>32</v>
      </c>
      <c r="AT8" s="326">
        <f t="shared" si="30"/>
        <v>33</v>
      </c>
      <c r="AU8" s="326">
        <f t="shared" si="30"/>
        <v>34</v>
      </c>
      <c r="AV8" s="326">
        <f t="shared" si="30"/>
        <v>35</v>
      </c>
      <c r="AW8" s="326">
        <f t="shared" si="30"/>
        <v>36</v>
      </c>
      <c r="AX8" s="326">
        <f t="shared" si="30"/>
        <v>37</v>
      </c>
      <c r="AY8" s="326">
        <f t="shared" si="30"/>
        <v>38</v>
      </c>
      <c r="AZ8" s="326">
        <f t="shared" si="30"/>
        <v>39</v>
      </c>
      <c r="BA8" s="326">
        <f t="shared" si="30"/>
        <v>40</v>
      </c>
      <c r="BB8" s="326">
        <f t="shared" si="30"/>
        <v>41</v>
      </c>
      <c r="BC8" s="326">
        <f t="shared" si="30"/>
        <v>42</v>
      </c>
      <c r="BD8" s="326">
        <f t="shared" si="30"/>
        <v>43</v>
      </c>
      <c r="BE8" s="326">
        <f t="shared" si="30"/>
        <v>44</v>
      </c>
      <c r="BF8" s="326">
        <f t="shared" si="30"/>
        <v>45</v>
      </c>
      <c r="BG8" s="326">
        <f t="shared" si="30"/>
        <v>46</v>
      </c>
      <c r="BH8" s="326">
        <f t="shared" si="30"/>
        <v>47</v>
      </c>
      <c r="BI8" s="326">
        <f t="shared" si="30"/>
        <v>48</v>
      </c>
      <c r="BJ8" s="326">
        <f t="shared" si="30"/>
        <v>49</v>
      </c>
      <c r="BK8" s="326">
        <f t="shared" si="30"/>
        <v>50</v>
      </c>
      <c r="BL8" s="326">
        <f t="shared" si="30"/>
        <v>51</v>
      </c>
      <c r="BM8" s="326">
        <f t="shared" si="30"/>
        <v>52</v>
      </c>
      <c r="BN8" s="326">
        <f t="shared" si="30"/>
        <v>53</v>
      </c>
      <c r="BO8" s="326">
        <f t="shared" si="30"/>
        <v>54</v>
      </c>
      <c r="BP8" s="326">
        <f t="shared" si="30"/>
        <v>55</v>
      </c>
      <c r="BQ8" s="326">
        <f t="shared" si="30"/>
        <v>56</v>
      </c>
      <c r="BR8" s="326">
        <f t="shared" si="30"/>
        <v>57</v>
      </c>
      <c r="BS8" s="326">
        <f t="shared" si="30"/>
        <v>58</v>
      </c>
      <c r="BT8" s="326">
        <f t="shared" si="30"/>
        <v>59</v>
      </c>
      <c r="BU8" s="326">
        <f t="shared" si="30"/>
        <v>60</v>
      </c>
      <c r="BV8" s="326">
        <f t="shared" ref="BV8:DA8" si="31">BU8+1</f>
        <v>61</v>
      </c>
      <c r="BW8" s="326">
        <f t="shared" si="31"/>
        <v>62</v>
      </c>
      <c r="BX8" s="326">
        <f t="shared" si="31"/>
        <v>63</v>
      </c>
      <c r="BY8" s="326">
        <f t="shared" si="31"/>
        <v>64</v>
      </c>
      <c r="BZ8" s="326">
        <f t="shared" si="31"/>
        <v>65</v>
      </c>
      <c r="CA8" s="326">
        <f t="shared" si="31"/>
        <v>66</v>
      </c>
      <c r="CB8" s="326">
        <f t="shared" si="31"/>
        <v>67</v>
      </c>
      <c r="CC8" s="326">
        <f t="shared" si="31"/>
        <v>68</v>
      </c>
      <c r="CD8" s="326">
        <f t="shared" si="31"/>
        <v>69</v>
      </c>
      <c r="CE8" s="326">
        <f t="shared" si="31"/>
        <v>70</v>
      </c>
      <c r="CF8" s="326">
        <f t="shared" si="31"/>
        <v>71</v>
      </c>
      <c r="CG8" s="326">
        <f t="shared" si="31"/>
        <v>72</v>
      </c>
      <c r="CH8" s="326">
        <f t="shared" si="31"/>
        <v>73</v>
      </c>
      <c r="CI8" s="326">
        <f t="shared" si="31"/>
        <v>74</v>
      </c>
      <c r="CJ8" s="326">
        <f t="shared" si="31"/>
        <v>75</v>
      </c>
      <c r="CK8" s="326">
        <f t="shared" si="31"/>
        <v>76</v>
      </c>
      <c r="CL8" s="326">
        <f t="shared" si="31"/>
        <v>77</v>
      </c>
      <c r="CM8" s="326">
        <f t="shared" si="31"/>
        <v>78</v>
      </c>
      <c r="CN8" s="326">
        <f t="shared" si="31"/>
        <v>79</v>
      </c>
      <c r="CO8" s="326">
        <f t="shared" si="31"/>
        <v>80</v>
      </c>
      <c r="CP8" s="326">
        <f t="shared" si="31"/>
        <v>81</v>
      </c>
      <c r="CQ8" s="326">
        <f t="shared" si="31"/>
        <v>82</v>
      </c>
      <c r="CR8" s="326">
        <f t="shared" si="31"/>
        <v>83</v>
      </c>
      <c r="CS8" s="326">
        <f t="shared" si="31"/>
        <v>84</v>
      </c>
      <c r="CT8" s="326">
        <f t="shared" si="31"/>
        <v>85</v>
      </c>
      <c r="CU8" s="326">
        <f t="shared" si="31"/>
        <v>86</v>
      </c>
      <c r="CV8" s="326">
        <f t="shared" si="31"/>
        <v>87</v>
      </c>
      <c r="CW8" s="326">
        <f t="shared" si="31"/>
        <v>88</v>
      </c>
      <c r="CX8" s="326">
        <f t="shared" si="31"/>
        <v>89</v>
      </c>
      <c r="CY8" s="326">
        <f t="shared" si="31"/>
        <v>90</v>
      </c>
      <c r="CZ8" s="326">
        <f t="shared" si="31"/>
        <v>91</v>
      </c>
      <c r="DA8" s="326">
        <f t="shared" si="31"/>
        <v>92</v>
      </c>
      <c r="DB8" s="326">
        <f t="shared" ref="DB8:EC8" si="32">DA8+1</f>
        <v>93</v>
      </c>
      <c r="DC8" s="326">
        <f t="shared" si="32"/>
        <v>94</v>
      </c>
      <c r="DD8" s="326">
        <f t="shared" si="32"/>
        <v>95</v>
      </c>
      <c r="DE8" s="326">
        <f t="shared" si="32"/>
        <v>96</v>
      </c>
      <c r="DF8" s="326">
        <f t="shared" si="32"/>
        <v>97</v>
      </c>
      <c r="DG8" s="326">
        <f t="shared" si="32"/>
        <v>98</v>
      </c>
      <c r="DH8" s="326">
        <f t="shared" si="32"/>
        <v>99</v>
      </c>
      <c r="DI8" s="326">
        <f t="shared" si="32"/>
        <v>100</v>
      </c>
      <c r="DJ8" s="326">
        <f t="shared" si="32"/>
        <v>101</v>
      </c>
      <c r="DK8" s="326">
        <f t="shared" si="32"/>
        <v>102</v>
      </c>
      <c r="DL8" s="326">
        <f t="shared" si="32"/>
        <v>103</v>
      </c>
      <c r="DM8" s="326">
        <f t="shared" si="32"/>
        <v>104</v>
      </c>
      <c r="DN8" s="326">
        <f t="shared" si="32"/>
        <v>105</v>
      </c>
      <c r="DO8" s="326">
        <f t="shared" si="32"/>
        <v>106</v>
      </c>
      <c r="DP8" s="326">
        <f t="shared" si="32"/>
        <v>107</v>
      </c>
      <c r="DQ8" s="326">
        <f t="shared" si="32"/>
        <v>108</v>
      </c>
      <c r="DR8" s="326">
        <f t="shared" si="32"/>
        <v>109</v>
      </c>
      <c r="DS8" s="326">
        <f t="shared" si="32"/>
        <v>110</v>
      </c>
      <c r="DT8" s="326">
        <f t="shared" si="32"/>
        <v>111</v>
      </c>
      <c r="DU8" s="326">
        <f t="shared" si="32"/>
        <v>112</v>
      </c>
      <c r="DV8" s="326">
        <f t="shared" si="32"/>
        <v>113</v>
      </c>
      <c r="DW8" s="326">
        <f t="shared" si="32"/>
        <v>114</v>
      </c>
      <c r="DX8" s="326">
        <f t="shared" si="32"/>
        <v>115</v>
      </c>
      <c r="DY8" s="326">
        <f t="shared" si="32"/>
        <v>116</v>
      </c>
      <c r="DZ8" s="326">
        <f t="shared" si="32"/>
        <v>117</v>
      </c>
      <c r="EA8" s="326">
        <f t="shared" si="32"/>
        <v>118</v>
      </c>
      <c r="EB8" s="326">
        <f t="shared" si="32"/>
        <v>119</v>
      </c>
      <c r="EC8" s="326">
        <f t="shared" si="32"/>
        <v>120</v>
      </c>
      <c r="ED8" s="326">
        <f t="shared" ref="ED8" si="33">EC8+1</f>
        <v>121</v>
      </c>
      <c r="EE8" s="326">
        <f t="shared" ref="EE8" si="34">ED8+1</f>
        <v>122</v>
      </c>
      <c r="EF8" s="326">
        <f t="shared" ref="EF8" si="35">EE8+1</f>
        <v>123</v>
      </c>
      <c r="EG8" s="326">
        <f t="shared" ref="EG8" si="36">EF8+1</f>
        <v>124</v>
      </c>
      <c r="EH8" s="326">
        <f t="shared" ref="EH8" si="37">EG8+1</f>
        <v>125</v>
      </c>
      <c r="EI8" s="326">
        <f t="shared" ref="EI8" si="38">EH8+1</f>
        <v>126</v>
      </c>
      <c r="EJ8" s="326">
        <f t="shared" ref="EJ8" si="39">EI8+1</f>
        <v>127</v>
      </c>
      <c r="EK8" s="326">
        <f t="shared" ref="EK8" si="40">EJ8+1</f>
        <v>128</v>
      </c>
      <c r="EL8" s="326">
        <f t="shared" ref="EL8" si="41">EK8+1</f>
        <v>129</v>
      </c>
      <c r="EM8" s="326">
        <f t="shared" ref="EM8" si="42">EL8+1</f>
        <v>130</v>
      </c>
      <c r="EN8" s="326">
        <f t="shared" ref="EN8" si="43">EM8+1</f>
        <v>131</v>
      </c>
      <c r="EO8" s="326">
        <f t="shared" ref="EO8" si="44">EN8+1</f>
        <v>132</v>
      </c>
    </row>
    <row r="9" spans="1:145" x14ac:dyDescent="0.2">
      <c r="A9" s="318"/>
      <c r="B9" s="318"/>
      <c r="C9" s="318"/>
      <c r="D9" s="318"/>
      <c r="E9" s="318"/>
      <c r="F9" s="318"/>
      <c r="G9" s="318"/>
      <c r="H9" s="318"/>
      <c r="I9" s="318"/>
      <c r="J9" s="318"/>
      <c r="K9" s="318"/>
      <c r="L9" s="318"/>
      <c r="M9" s="327" t="str">
        <f>IFERROR(VLOOKUP(M2,기간!$A:$B,2,FALSE),"")</f>
        <v>매입일</v>
      </c>
      <c r="N9" s="327" t="str">
        <f>IFERROR(VLOOKUP(N2,기간!$A:$B,2,FALSE),"")</f>
        <v/>
      </c>
      <c r="O9" s="327" t="str">
        <f>IFERROR(VLOOKUP(O2,기간!$A:$B,2,FALSE),"")</f>
        <v/>
      </c>
      <c r="P9" s="327" t="str">
        <f>IFERROR(VLOOKUP(P2,기간!$A:$B,2,FALSE),"")</f>
        <v/>
      </c>
      <c r="Q9" s="327" t="str">
        <f>IFERROR(VLOOKUP(Q2,기간!$A:$B,2,FALSE),"")</f>
        <v/>
      </c>
      <c r="R9" s="327" t="str">
        <f>IFERROR(VLOOKUP(R2,기간!$A:$B,2,FALSE),"")</f>
        <v/>
      </c>
      <c r="S9" s="327">
        <f>IFERROR(VLOOKUP(S2,기간!$A:$B,2,FALSE),"")</f>
        <v>1</v>
      </c>
      <c r="T9" s="327" t="str">
        <f>IFERROR(VLOOKUP(T2,기간!$A:$B,2,FALSE),"")</f>
        <v/>
      </c>
      <c r="U9" s="327" t="str">
        <f>IFERROR(VLOOKUP(U2,기간!$A:$B,2,FALSE),"")</f>
        <v/>
      </c>
      <c r="V9" s="327" t="str">
        <f>IFERROR(VLOOKUP(V2,기간!$A:$B,2,FALSE),"")</f>
        <v/>
      </c>
      <c r="W9" s="327" t="str">
        <f>IFERROR(VLOOKUP(W2,기간!$A:$B,2,FALSE),"")</f>
        <v/>
      </c>
      <c r="X9" s="327" t="str">
        <f>IFERROR(VLOOKUP(X2,기간!$A:$B,2,FALSE),"")</f>
        <v/>
      </c>
      <c r="Y9" s="327">
        <f>IFERROR(VLOOKUP(Y2,기간!$A:$B,2,FALSE),"")</f>
        <v>2</v>
      </c>
      <c r="Z9" s="327" t="str">
        <f>IFERROR(VLOOKUP(Z2,기간!$A:$B,2,FALSE),"")</f>
        <v/>
      </c>
      <c r="AA9" s="327" t="str">
        <f>IFERROR(VLOOKUP(AA2,기간!$A:$B,2,FALSE),"")</f>
        <v/>
      </c>
      <c r="AB9" s="327" t="str">
        <f>IFERROR(VLOOKUP(AB2,기간!$A:$B,2,FALSE),"")</f>
        <v/>
      </c>
      <c r="AC9" s="327" t="str">
        <f>IFERROR(VLOOKUP(AC2,기간!$A:$B,2,FALSE),"")</f>
        <v/>
      </c>
      <c r="AD9" s="327" t="str">
        <f>IFERROR(VLOOKUP(AD2,기간!$A:$B,2,FALSE),"")</f>
        <v/>
      </c>
      <c r="AE9" s="327">
        <f>IFERROR(VLOOKUP(AE2,기간!$A:$B,2,FALSE),"")</f>
        <v>3</v>
      </c>
      <c r="AF9" s="327" t="str">
        <f>IFERROR(VLOOKUP(AF2,기간!$A:$B,2,FALSE),"")</f>
        <v/>
      </c>
      <c r="AG9" s="327" t="str">
        <f>IFERROR(VLOOKUP(AG2,기간!$A:$B,2,FALSE),"")</f>
        <v/>
      </c>
      <c r="AH9" s="327" t="str">
        <f>IFERROR(VLOOKUP(AH2,기간!$A:$B,2,FALSE),"")</f>
        <v/>
      </c>
      <c r="AI9" s="327" t="str">
        <f>IFERROR(VLOOKUP(AI2,기간!$A:$B,2,FALSE),"")</f>
        <v/>
      </c>
      <c r="AJ9" s="327" t="str">
        <f>IFERROR(VLOOKUP(AJ2,기간!$A:$B,2,FALSE),"")</f>
        <v/>
      </c>
      <c r="AK9" s="327">
        <f>IFERROR(VLOOKUP(AK2,기간!$A:$B,2,FALSE),"")</f>
        <v>4</v>
      </c>
      <c r="AL9" s="327" t="str">
        <f>IFERROR(VLOOKUP(AL2,기간!$A:$B,2,FALSE),"")</f>
        <v/>
      </c>
      <c r="AM9" s="327" t="str">
        <f>IFERROR(VLOOKUP(AM2,기간!$A:$B,2,FALSE),"")</f>
        <v/>
      </c>
      <c r="AN9" s="327" t="str">
        <f>IFERROR(VLOOKUP(AN2,기간!$A:$B,2,FALSE),"")</f>
        <v/>
      </c>
      <c r="AO9" s="327" t="str">
        <f>IFERROR(VLOOKUP(AO2,기간!$A:$B,2,FALSE),"")</f>
        <v/>
      </c>
      <c r="AP9" s="327" t="str">
        <f>IFERROR(VLOOKUP(AP2,기간!$A:$B,2,FALSE),"")</f>
        <v/>
      </c>
      <c r="AQ9" s="327">
        <f>IFERROR(VLOOKUP(AQ2,기간!$A:$B,2,FALSE),"")</f>
        <v>5</v>
      </c>
      <c r="AR9" s="327" t="str">
        <f>IFERROR(VLOOKUP(AR2,기간!$A:$B,2,FALSE),"")</f>
        <v/>
      </c>
      <c r="AS9" s="327" t="str">
        <f>IFERROR(VLOOKUP(AS2,기간!$A:$B,2,FALSE),"")</f>
        <v/>
      </c>
      <c r="AT9" s="327" t="str">
        <f>IFERROR(VLOOKUP(AT2,기간!$A:$B,2,FALSE),"")</f>
        <v/>
      </c>
      <c r="AU9" s="327" t="str">
        <f>IFERROR(VLOOKUP(AU2,기간!$A:$B,2,FALSE),"")</f>
        <v/>
      </c>
      <c r="AV9" s="327" t="str">
        <f>IFERROR(VLOOKUP(AV2,기간!$A:$B,2,FALSE),"")</f>
        <v/>
      </c>
      <c r="AW9" s="327">
        <f>IFERROR(VLOOKUP(AW2,기간!$A:$B,2,FALSE),"")</f>
        <v>6</v>
      </c>
      <c r="AX9" s="327" t="str">
        <f>IFERROR(VLOOKUP(AX2,기간!$A:$B,2,FALSE),"")</f>
        <v/>
      </c>
      <c r="AY9" s="327" t="str">
        <f>IFERROR(VLOOKUP(AY2,기간!$A:$B,2,FALSE),"")</f>
        <v/>
      </c>
      <c r="AZ9" s="327" t="str">
        <f>IFERROR(VLOOKUP(AZ2,기간!$A:$B,2,FALSE),"")</f>
        <v/>
      </c>
      <c r="BA9" s="327" t="str">
        <f>IFERROR(VLOOKUP(BA2,기간!$A:$B,2,FALSE),"")</f>
        <v/>
      </c>
      <c r="BB9" s="327" t="str">
        <f>IFERROR(VLOOKUP(BB2,기간!$A:$B,2,FALSE),"")</f>
        <v/>
      </c>
      <c r="BC9" s="327">
        <f>IFERROR(VLOOKUP(BC2,기간!$A:$B,2,FALSE),"")</f>
        <v>7</v>
      </c>
      <c r="BD9" s="327" t="str">
        <f>IFERROR(VLOOKUP(BD2,기간!$A:$B,2,FALSE),"")</f>
        <v/>
      </c>
      <c r="BE9" s="327" t="str">
        <f>IFERROR(VLOOKUP(BE2,기간!$A:$B,2,FALSE),"")</f>
        <v/>
      </c>
      <c r="BF9" s="327" t="str">
        <f>IFERROR(VLOOKUP(BF2,기간!$A:$B,2,FALSE),"")</f>
        <v/>
      </c>
      <c r="BG9" s="327" t="str">
        <f>IFERROR(VLOOKUP(BG2,기간!$A:$B,2,FALSE),"")</f>
        <v/>
      </c>
      <c r="BH9" s="327" t="str">
        <f>IFERROR(VLOOKUP(BH2,기간!$A:$B,2,FALSE),"")</f>
        <v/>
      </c>
      <c r="BI9" s="327">
        <f>IFERROR(VLOOKUP(BI2,기간!$A:$B,2,FALSE),"")</f>
        <v>8</v>
      </c>
      <c r="BJ9" s="327" t="str">
        <f>IFERROR(VLOOKUP(BJ2,기간!$A:$B,2,FALSE),"")</f>
        <v/>
      </c>
      <c r="BK9" s="327" t="str">
        <f>IFERROR(VLOOKUP(BK2,기간!$A:$B,2,FALSE),"")</f>
        <v/>
      </c>
      <c r="BL9" s="327" t="str">
        <f>IFERROR(VLOOKUP(BL2,기간!$A:$B,2,FALSE),"")</f>
        <v/>
      </c>
      <c r="BM9" s="327" t="str">
        <f>IFERROR(VLOOKUP(BM2,기간!$A:$B,2,FALSE),"")</f>
        <v/>
      </c>
      <c r="BN9" s="327" t="str">
        <f>IFERROR(VLOOKUP(BN2,기간!$A:$B,2,FALSE),"")</f>
        <v/>
      </c>
      <c r="BO9" s="327">
        <f>IFERROR(VLOOKUP(BO2,기간!$A:$B,2,FALSE),"")</f>
        <v>9</v>
      </c>
      <c r="BP9" s="327" t="str">
        <f>IFERROR(VLOOKUP(BP2,기간!$A:$B,2,FALSE),"")</f>
        <v/>
      </c>
      <c r="BQ9" s="327" t="str">
        <f>IFERROR(VLOOKUP(BQ2,기간!$A:$B,2,FALSE),"")</f>
        <v/>
      </c>
      <c r="BR9" s="327" t="str">
        <f>IFERROR(VLOOKUP(BR2,기간!$A:$B,2,FALSE),"")</f>
        <v/>
      </c>
      <c r="BS9" s="327" t="str">
        <f>IFERROR(VLOOKUP(BS2,기간!$A:$B,2,FALSE),"")</f>
        <v/>
      </c>
      <c r="BT9" s="327" t="str">
        <f>IFERROR(VLOOKUP(BT2,기간!$A:$B,2,FALSE),"")</f>
        <v/>
      </c>
      <c r="BU9" s="327">
        <f>IFERROR(VLOOKUP(BU2,기간!$A:$B,2,FALSE),"")</f>
        <v>10</v>
      </c>
      <c r="BV9" s="327" t="str">
        <f>IFERROR(VLOOKUP(BV2,기간!$A:$B,2,FALSE),"")</f>
        <v/>
      </c>
      <c r="BW9" s="327" t="str">
        <f>IFERROR(VLOOKUP(BW2,기간!$A:$B,2,FALSE),"")</f>
        <v/>
      </c>
      <c r="BX9" s="327" t="str">
        <f>IFERROR(VLOOKUP(BX2,기간!$A:$B,2,FALSE),"")</f>
        <v/>
      </c>
      <c r="BY9" s="327" t="str">
        <f>IFERROR(VLOOKUP(BY2,기간!$A:$B,2,FALSE),"")</f>
        <v/>
      </c>
      <c r="BZ9" s="327" t="str">
        <f>IFERROR(VLOOKUP(BZ2,기간!$A:$B,2,FALSE),"")</f>
        <v/>
      </c>
      <c r="CA9" s="327">
        <f>IFERROR(VLOOKUP(CA2,기간!$A:$B,2,FALSE),"")</f>
        <v>11</v>
      </c>
      <c r="CB9" s="327" t="str">
        <f>IFERROR(VLOOKUP(CB2,기간!$A:$B,2,FALSE),"")</f>
        <v/>
      </c>
      <c r="CC9" s="327" t="str">
        <f>IFERROR(VLOOKUP(CC2,기간!$A:$B,2,FALSE),"")</f>
        <v/>
      </c>
      <c r="CD9" s="327" t="str">
        <f>IFERROR(VLOOKUP(CD2,기간!$A:$B,2,FALSE),"")</f>
        <v/>
      </c>
      <c r="CE9" s="327" t="str">
        <f>IFERROR(VLOOKUP(CE2,기간!$A:$B,2,FALSE),"")</f>
        <v/>
      </c>
      <c r="CF9" s="327" t="str">
        <f>IFERROR(VLOOKUP(CF2,기간!$A:$B,2,FALSE),"")</f>
        <v/>
      </c>
      <c r="CG9" s="327">
        <f>IFERROR(VLOOKUP(CG2,기간!$A:$B,2,FALSE),"")</f>
        <v>12</v>
      </c>
      <c r="CH9" s="327" t="str">
        <f>IFERROR(VLOOKUP(CH2,기간!$A:$B,2,FALSE),"")</f>
        <v/>
      </c>
      <c r="CI9" s="327" t="str">
        <f>IFERROR(VLOOKUP(CI2,기간!$A:$B,2,FALSE),"")</f>
        <v/>
      </c>
      <c r="CJ9" s="327" t="str">
        <f>IFERROR(VLOOKUP(CJ2,기간!$A:$B,2,FALSE),"")</f>
        <v/>
      </c>
      <c r="CK9" s="327" t="str">
        <f>IFERROR(VLOOKUP(CK2,기간!$A:$B,2,FALSE),"")</f>
        <v/>
      </c>
      <c r="CL9" s="327" t="str">
        <f>IFERROR(VLOOKUP(CL2,기간!$A:$B,2,FALSE),"")</f>
        <v/>
      </c>
      <c r="CM9" s="327">
        <f>IFERROR(VLOOKUP(CM2,기간!$A:$B,2,FALSE),"")</f>
        <v>13</v>
      </c>
      <c r="CN9" s="327" t="str">
        <f>IFERROR(VLOOKUP(CN2,기간!$A:$B,2,FALSE),"")</f>
        <v/>
      </c>
      <c r="CO9" s="327" t="str">
        <f>IFERROR(VLOOKUP(CO2,기간!$A:$B,2,FALSE),"")</f>
        <v/>
      </c>
      <c r="CP9" s="327" t="str">
        <f>IFERROR(VLOOKUP(CP2,기간!$A:$B,2,FALSE),"")</f>
        <v/>
      </c>
      <c r="CQ9" s="327" t="str">
        <f>IFERROR(VLOOKUP(CQ2,기간!$A:$B,2,FALSE),"")</f>
        <v/>
      </c>
      <c r="CR9" s="327" t="str">
        <f>IFERROR(VLOOKUP(CR2,기간!$A:$B,2,FALSE),"")</f>
        <v/>
      </c>
      <c r="CS9" s="327">
        <f>IFERROR(VLOOKUP(CS2,기간!$A:$B,2,FALSE),"")</f>
        <v>14</v>
      </c>
      <c r="CT9" s="327" t="str">
        <f>IFERROR(VLOOKUP(CT2,기간!$A:$B,2,FALSE),"")</f>
        <v/>
      </c>
      <c r="CU9" s="327" t="str">
        <f>IFERROR(VLOOKUP(CU2,기간!$A:$B,2,FALSE),"")</f>
        <v/>
      </c>
      <c r="CV9" s="327" t="str">
        <f>IFERROR(VLOOKUP(CV2,기간!$A:$B,2,FALSE),"")</f>
        <v/>
      </c>
      <c r="CW9" s="327" t="str">
        <f>IFERROR(VLOOKUP(CW2,기간!$A:$B,2,FALSE),"")</f>
        <v/>
      </c>
      <c r="CX9" s="327" t="str">
        <f>IFERROR(VLOOKUP(CX2,기간!$A:$B,2,FALSE),"")</f>
        <v/>
      </c>
      <c r="CY9" s="327">
        <f>IFERROR(VLOOKUP(CY2,기간!$A:$B,2,FALSE),"")</f>
        <v>15</v>
      </c>
      <c r="CZ9" s="327" t="str">
        <f>IFERROR(VLOOKUP(CZ2,기간!$A:$B,2,FALSE),"")</f>
        <v/>
      </c>
      <c r="DA9" s="327" t="str">
        <f>IFERROR(VLOOKUP(DA2,기간!$A:$B,2,FALSE),"")</f>
        <v/>
      </c>
      <c r="DB9" s="327" t="str">
        <f>IFERROR(VLOOKUP(DB2,기간!$A:$B,2,FALSE),"")</f>
        <v/>
      </c>
      <c r="DC9" s="327" t="str">
        <f>IFERROR(VLOOKUP(DC2,기간!$A:$B,2,FALSE),"")</f>
        <v/>
      </c>
      <c r="DD9" s="327" t="str">
        <f>IFERROR(VLOOKUP(DD2,기간!$A:$B,2,FALSE),"")</f>
        <v/>
      </c>
      <c r="DE9" s="327">
        <f>IFERROR(VLOOKUP(DE2,기간!$A:$B,2,FALSE),"")</f>
        <v>16</v>
      </c>
      <c r="DF9" s="327" t="str">
        <f>IFERROR(VLOOKUP(DF2,기간!$A:$B,2,FALSE),"")</f>
        <v/>
      </c>
      <c r="DG9" s="327" t="str">
        <f>IFERROR(VLOOKUP(DG2,기간!$A:$B,2,FALSE),"")</f>
        <v/>
      </c>
      <c r="DH9" s="327" t="str">
        <f>IFERROR(VLOOKUP(DH2,기간!$A:$B,2,FALSE),"")</f>
        <v/>
      </c>
      <c r="DI9" s="327" t="str">
        <f>IFERROR(VLOOKUP(DI2,기간!$A:$B,2,FALSE),"")</f>
        <v/>
      </c>
      <c r="DJ9" s="327" t="str">
        <f>IFERROR(VLOOKUP(DJ2,기간!$A:$B,2,FALSE),"")</f>
        <v/>
      </c>
      <c r="DK9" s="327">
        <f>IFERROR(VLOOKUP(DK2,기간!$A:$B,2,FALSE),"")</f>
        <v>17</v>
      </c>
      <c r="DL9" s="327" t="str">
        <f>IFERROR(VLOOKUP(DL2,기간!$A:$B,2,FALSE),"")</f>
        <v/>
      </c>
      <c r="DM9" s="327" t="str">
        <f>IFERROR(VLOOKUP(DM2,기간!$A:$B,2,FALSE),"")</f>
        <v/>
      </c>
      <c r="DN9" s="327" t="str">
        <f>IFERROR(VLOOKUP(DN2,기간!$A:$B,2,FALSE),"")</f>
        <v/>
      </c>
      <c r="DO9" s="327" t="str">
        <f>IFERROR(VLOOKUP(DO2,기간!$A:$B,2,FALSE),"")</f>
        <v/>
      </c>
      <c r="DP9" s="327" t="str">
        <f>IFERROR(VLOOKUP(DP2,기간!$A:$B,2,FALSE),"")</f>
        <v/>
      </c>
      <c r="DQ9" s="327">
        <f>IFERROR(VLOOKUP(DQ2,기간!$A:$B,2,FALSE),"")</f>
        <v>18</v>
      </c>
      <c r="DR9" s="327" t="str">
        <f>IFERROR(VLOOKUP(DR2,기간!$A:$B,2,FALSE),"")</f>
        <v/>
      </c>
      <c r="DS9" s="327" t="str">
        <f>IFERROR(VLOOKUP(DS2,기간!$A:$B,2,FALSE),"")</f>
        <v/>
      </c>
      <c r="DT9" s="327" t="str">
        <f>IFERROR(VLOOKUP(DT2,기간!$A:$B,2,FALSE),"")</f>
        <v/>
      </c>
      <c r="DU9" s="327" t="str">
        <f>IFERROR(VLOOKUP(DU2,기간!$A:$B,2,FALSE),"")</f>
        <v/>
      </c>
      <c r="DV9" s="327" t="str">
        <f>IFERROR(VLOOKUP(DV2,기간!$A:$B,2,FALSE),"")</f>
        <v/>
      </c>
      <c r="DW9" s="327">
        <f>IFERROR(VLOOKUP(DW2,기간!$A:$B,2,FALSE),"")</f>
        <v>19</v>
      </c>
      <c r="DX9" s="327" t="str">
        <f>IFERROR(VLOOKUP(DX2,기간!$A:$B,2,FALSE),"")</f>
        <v/>
      </c>
      <c r="DY9" s="327" t="str">
        <f>IFERROR(VLOOKUP(DY2,기간!$A:$B,2,FALSE),"")</f>
        <v/>
      </c>
      <c r="DZ9" s="327" t="str">
        <f>IFERROR(VLOOKUP(DZ2,기간!$A:$B,2,FALSE),"")</f>
        <v/>
      </c>
      <c r="EA9" s="327" t="str">
        <f>IFERROR(VLOOKUP(EA2,기간!$A:$B,2,FALSE),"")</f>
        <v/>
      </c>
      <c r="EB9" s="327" t="str">
        <f>IFERROR(VLOOKUP(EB2,기간!$A:$B,2,FALSE),"")</f>
        <v/>
      </c>
      <c r="EC9" s="327">
        <f>IFERROR(VLOOKUP(EC2,기간!$A:$B,2,FALSE),"")</f>
        <v>20</v>
      </c>
      <c r="ED9" s="327" t="str">
        <f>IFERROR(VLOOKUP(ED2,기간!$A:$B,2,FALSE),"")</f>
        <v/>
      </c>
      <c r="EE9" s="327" t="str">
        <f>IFERROR(VLOOKUP(EE2,기간!$A:$B,2,FALSE),"")</f>
        <v/>
      </c>
      <c r="EF9" s="327" t="str">
        <f>IFERROR(VLOOKUP(EF2,기간!$A:$B,2,FALSE),"")</f>
        <v/>
      </c>
      <c r="EG9" s="327" t="str">
        <f>IFERROR(VLOOKUP(EG2,기간!$A:$B,2,FALSE),"")</f>
        <v/>
      </c>
      <c r="EH9" s="327" t="str">
        <f>IFERROR(VLOOKUP(EH2,기간!$A:$B,2,FALSE),"")</f>
        <v/>
      </c>
      <c r="EI9" s="327">
        <f>IFERROR(VLOOKUP(EI2,기간!$A:$B,2,FALSE),"")</f>
        <v>21</v>
      </c>
      <c r="EJ9" s="327" t="str">
        <f>IFERROR(VLOOKUP(EJ2,기간!$A:$B,2,FALSE),"")</f>
        <v/>
      </c>
      <c r="EK9" s="327" t="str">
        <f>IFERROR(VLOOKUP(EK2,기간!$A:$B,2,FALSE),"")</f>
        <v/>
      </c>
      <c r="EL9" s="327" t="str">
        <f>IFERROR(VLOOKUP(EL2,기간!$A:$B,2,FALSE),"")</f>
        <v/>
      </c>
      <c r="EM9" s="327" t="str">
        <f>IFERROR(VLOOKUP(EM2,기간!$A:$B,2,FALSE),"")</f>
        <v/>
      </c>
      <c r="EN9" s="327" t="str">
        <f>IFERROR(VLOOKUP(EN2,기간!$A:$B,2,FALSE),"")</f>
        <v/>
      </c>
      <c r="EO9" s="327">
        <f>IFERROR(VLOOKUP(EO2,기간!$A:$B,2,FALSE),"")</f>
        <v>22</v>
      </c>
    </row>
    <row r="10" spans="1:145" hidden="1" x14ac:dyDescent="0.2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 t="s">
        <v>412</v>
      </c>
      <c r="M10" s="8" t="b">
        <f>$J$5&gt;=M$2</f>
        <v>1</v>
      </c>
      <c r="N10" s="8" t="b">
        <f t="shared" ref="N10:BY10" si="45">$J$5&gt;=N$2</f>
        <v>1</v>
      </c>
      <c r="O10" s="8" t="b">
        <f t="shared" si="45"/>
        <v>1</v>
      </c>
      <c r="P10" s="8" t="b">
        <f t="shared" si="45"/>
        <v>1</v>
      </c>
      <c r="Q10" s="8" t="b">
        <f t="shared" si="45"/>
        <v>1</v>
      </c>
      <c r="R10" s="8" t="b">
        <f t="shared" si="45"/>
        <v>1</v>
      </c>
      <c r="S10" s="8" t="b">
        <f t="shared" si="45"/>
        <v>1</v>
      </c>
      <c r="T10" s="8" t="b">
        <f t="shared" si="45"/>
        <v>1</v>
      </c>
      <c r="U10" s="8" t="b">
        <f t="shared" si="45"/>
        <v>1</v>
      </c>
      <c r="V10" s="8" t="b">
        <f t="shared" si="45"/>
        <v>1</v>
      </c>
      <c r="W10" s="8" t="b">
        <f t="shared" si="45"/>
        <v>1</v>
      </c>
      <c r="X10" s="8" t="b">
        <f t="shared" si="45"/>
        <v>1</v>
      </c>
      <c r="Y10" s="8" t="b">
        <f t="shared" si="45"/>
        <v>1</v>
      </c>
      <c r="Z10" s="8" t="b">
        <f t="shared" si="45"/>
        <v>1</v>
      </c>
      <c r="AA10" s="8" t="b">
        <f t="shared" si="45"/>
        <v>1</v>
      </c>
      <c r="AB10" s="8" t="b">
        <f t="shared" si="45"/>
        <v>1</v>
      </c>
      <c r="AC10" s="8" t="b">
        <f t="shared" si="45"/>
        <v>1</v>
      </c>
      <c r="AD10" s="8" t="b">
        <f t="shared" si="45"/>
        <v>1</v>
      </c>
      <c r="AE10" s="8" t="b">
        <f t="shared" si="45"/>
        <v>1</v>
      </c>
      <c r="AF10" s="8" t="b">
        <f t="shared" si="45"/>
        <v>1</v>
      </c>
      <c r="AG10" s="8" t="b">
        <f t="shared" si="45"/>
        <v>1</v>
      </c>
      <c r="AH10" s="8" t="b">
        <f t="shared" si="45"/>
        <v>1</v>
      </c>
      <c r="AI10" s="8" t="b">
        <f t="shared" si="45"/>
        <v>1</v>
      </c>
      <c r="AJ10" s="8" t="b">
        <f t="shared" si="45"/>
        <v>1</v>
      </c>
      <c r="AK10" s="8" t="b">
        <f t="shared" si="45"/>
        <v>1</v>
      </c>
      <c r="AL10" s="8" t="b">
        <f t="shared" si="45"/>
        <v>1</v>
      </c>
      <c r="AM10" s="8" t="b">
        <f t="shared" si="45"/>
        <v>1</v>
      </c>
      <c r="AN10" s="8" t="b">
        <f t="shared" si="45"/>
        <v>1</v>
      </c>
      <c r="AO10" s="8" t="b">
        <f t="shared" si="45"/>
        <v>1</v>
      </c>
      <c r="AP10" s="8" t="b">
        <f t="shared" si="45"/>
        <v>1</v>
      </c>
      <c r="AQ10" s="8" t="b">
        <f t="shared" si="45"/>
        <v>1</v>
      </c>
      <c r="AR10" s="8" t="b">
        <f t="shared" si="45"/>
        <v>1</v>
      </c>
      <c r="AS10" s="8" t="b">
        <f t="shared" si="45"/>
        <v>1</v>
      </c>
      <c r="AT10" s="8" t="b">
        <f t="shared" si="45"/>
        <v>1</v>
      </c>
      <c r="AU10" s="8" t="b">
        <f t="shared" si="45"/>
        <v>1</v>
      </c>
      <c r="AV10" s="8" t="b">
        <f t="shared" si="45"/>
        <v>1</v>
      </c>
      <c r="AW10" s="8" t="b">
        <f t="shared" si="45"/>
        <v>1</v>
      </c>
      <c r="AX10" s="8" t="b">
        <f t="shared" si="45"/>
        <v>1</v>
      </c>
      <c r="AY10" s="8" t="b">
        <f t="shared" si="45"/>
        <v>1</v>
      </c>
      <c r="AZ10" s="8" t="b">
        <f t="shared" si="45"/>
        <v>1</v>
      </c>
      <c r="BA10" s="8" t="b">
        <f t="shared" si="45"/>
        <v>1</v>
      </c>
      <c r="BB10" s="8" t="b">
        <f t="shared" si="45"/>
        <v>1</v>
      </c>
      <c r="BC10" s="8" t="b">
        <f t="shared" si="45"/>
        <v>1</v>
      </c>
      <c r="BD10" s="8" t="b">
        <f t="shared" si="45"/>
        <v>0</v>
      </c>
      <c r="BE10" s="8" t="b">
        <f t="shared" si="45"/>
        <v>0</v>
      </c>
      <c r="BF10" s="8" t="b">
        <f t="shared" si="45"/>
        <v>0</v>
      </c>
      <c r="BG10" s="8" t="b">
        <f t="shared" si="45"/>
        <v>0</v>
      </c>
      <c r="BH10" s="8" t="b">
        <f t="shared" si="45"/>
        <v>0</v>
      </c>
      <c r="BI10" s="8" t="b">
        <f t="shared" si="45"/>
        <v>0</v>
      </c>
      <c r="BJ10" s="8" t="b">
        <f t="shared" si="45"/>
        <v>0</v>
      </c>
      <c r="BK10" s="8" t="b">
        <f t="shared" si="45"/>
        <v>0</v>
      </c>
      <c r="BL10" s="8" t="b">
        <f t="shared" si="45"/>
        <v>0</v>
      </c>
      <c r="BM10" s="8" t="b">
        <f t="shared" si="45"/>
        <v>0</v>
      </c>
      <c r="BN10" s="8" t="b">
        <f t="shared" si="45"/>
        <v>0</v>
      </c>
      <c r="BO10" s="8" t="b">
        <f t="shared" si="45"/>
        <v>0</v>
      </c>
      <c r="BP10" s="8" t="b">
        <f t="shared" si="45"/>
        <v>0</v>
      </c>
      <c r="BQ10" s="8" t="b">
        <f t="shared" si="45"/>
        <v>0</v>
      </c>
      <c r="BR10" s="8" t="b">
        <f t="shared" si="45"/>
        <v>0</v>
      </c>
      <c r="BS10" s="8" t="b">
        <f t="shared" si="45"/>
        <v>0</v>
      </c>
      <c r="BT10" s="8" t="b">
        <f t="shared" si="45"/>
        <v>0</v>
      </c>
      <c r="BU10" s="8" t="b">
        <f t="shared" si="45"/>
        <v>0</v>
      </c>
      <c r="BV10" s="8" t="b">
        <f t="shared" si="45"/>
        <v>0</v>
      </c>
      <c r="BW10" s="8" t="b">
        <f t="shared" si="45"/>
        <v>0</v>
      </c>
      <c r="BX10" s="8" t="b">
        <f t="shared" si="45"/>
        <v>0</v>
      </c>
      <c r="BY10" s="8" t="b">
        <f t="shared" si="45"/>
        <v>0</v>
      </c>
      <c r="BZ10" s="8" t="b">
        <f t="shared" ref="BZ10:EK10" si="46">$J$5&gt;=BZ$2</f>
        <v>0</v>
      </c>
      <c r="CA10" s="8" t="b">
        <f t="shared" si="46"/>
        <v>0</v>
      </c>
      <c r="CB10" s="8" t="b">
        <f t="shared" si="46"/>
        <v>0</v>
      </c>
      <c r="CC10" s="8" t="b">
        <f t="shared" si="46"/>
        <v>0</v>
      </c>
      <c r="CD10" s="8" t="b">
        <f t="shared" si="46"/>
        <v>0</v>
      </c>
      <c r="CE10" s="8" t="b">
        <f t="shared" si="46"/>
        <v>0</v>
      </c>
      <c r="CF10" s="8" t="b">
        <f t="shared" si="46"/>
        <v>0</v>
      </c>
      <c r="CG10" s="8" t="b">
        <f t="shared" si="46"/>
        <v>0</v>
      </c>
      <c r="CH10" s="8" t="b">
        <f t="shared" si="46"/>
        <v>0</v>
      </c>
      <c r="CI10" s="8" t="b">
        <f t="shared" si="46"/>
        <v>0</v>
      </c>
      <c r="CJ10" s="8" t="b">
        <f t="shared" si="46"/>
        <v>0</v>
      </c>
      <c r="CK10" s="8" t="b">
        <f t="shared" si="46"/>
        <v>0</v>
      </c>
      <c r="CL10" s="8" t="b">
        <f t="shared" si="46"/>
        <v>0</v>
      </c>
      <c r="CM10" s="8" t="b">
        <f t="shared" si="46"/>
        <v>0</v>
      </c>
      <c r="CN10" s="8" t="b">
        <f t="shared" si="46"/>
        <v>0</v>
      </c>
      <c r="CO10" s="8" t="b">
        <f t="shared" si="46"/>
        <v>0</v>
      </c>
      <c r="CP10" s="8" t="b">
        <f t="shared" si="46"/>
        <v>0</v>
      </c>
      <c r="CQ10" s="8" t="b">
        <f t="shared" si="46"/>
        <v>0</v>
      </c>
      <c r="CR10" s="8" t="b">
        <f t="shared" si="46"/>
        <v>0</v>
      </c>
      <c r="CS10" s="8" t="b">
        <f t="shared" si="46"/>
        <v>0</v>
      </c>
      <c r="CT10" s="8" t="b">
        <f t="shared" si="46"/>
        <v>0</v>
      </c>
      <c r="CU10" s="8" t="b">
        <f t="shared" si="46"/>
        <v>0</v>
      </c>
      <c r="CV10" s="8" t="b">
        <f t="shared" si="46"/>
        <v>0</v>
      </c>
      <c r="CW10" s="8" t="b">
        <f t="shared" si="46"/>
        <v>0</v>
      </c>
      <c r="CX10" s="8" t="b">
        <f t="shared" si="46"/>
        <v>0</v>
      </c>
      <c r="CY10" s="8" t="b">
        <f t="shared" si="46"/>
        <v>0</v>
      </c>
      <c r="CZ10" s="8" t="b">
        <f t="shared" si="46"/>
        <v>0</v>
      </c>
      <c r="DA10" s="8" t="b">
        <f t="shared" si="46"/>
        <v>0</v>
      </c>
      <c r="DB10" s="8" t="b">
        <f t="shared" si="46"/>
        <v>0</v>
      </c>
      <c r="DC10" s="8" t="b">
        <f t="shared" si="46"/>
        <v>0</v>
      </c>
      <c r="DD10" s="8" t="b">
        <f t="shared" si="46"/>
        <v>0</v>
      </c>
      <c r="DE10" s="8" t="b">
        <f t="shared" si="46"/>
        <v>0</v>
      </c>
      <c r="DF10" s="8" t="b">
        <f t="shared" si="46"/>
        <v>0</v>
      </c>
      <c r="DG10" s="8" t="b">
        <f t="shared" si="46"/>
        <v>0</v>
      </c>
      <c r="DH10" s="8" t="b">
        <f t="shared" si="46"/>
        <v>0</v>
      </c>
      <c r="DI10" s="8" t="b">
        <f t="shared" si="46"/>
        <v>0</v>
      </c>
      <c r="DJ10" s="8" t="b">
        <f t="shared" si="46"/>
        <v>0</v>
      </c>
      <c r="DK10" s="8" t="b">
        <f t="shared" si="46"/>
        <v>0</v>
      </c>
      <c r="DL10" s="8" t="b">
        <f t="shared" si="46"/>
        <v>0</v>
      </c>
      <c r="DM10" s="8" t="b">
        <f t="shared" si="46"/>
        <v>0</v>
      </c>
      <c r="DN10" s="8" t="b">
        <f t="shared" si="46"/>
        <v>0</v>
      </c>
      <c r="DO10" s="8" t="b">
        <f t="shared" si="46"/>
        <v>0</v>
      </c>
      <c r="DP10" s="8" t="b">
        <f t="shared" si="46"/>
        <v>0</v>
      </c>
      <c r="DQ10" s="8" t="b">
        <f t="shared" si="46"/>
        <v>0</v>
      </c>
      <c r="DR10" s="8" t="b">
        <f t="shared" si="46"/>
        <v>0</v>
      </c>
      <c r="DS10" s="8" t="b">
        <f t="shared" si="46"/>
        <v>0</v>
      </c>
      <c r="DT10" s="8" t="b">
        <f t="shared" si="46"/>
        <v>0</v>
      </c>
      <c r="DU10" s="8" t="b">
        <f t="shared" si="46"/>
        <v>0</v>
      </c>
      <c r="DV10" s="8" t="b">
        <f t="shared" si="46"/>
        <v>0</v>
      </c>
      <c r="DW10" s="8" t="b">
        <f t="shared" si="46"/>
        <v>0</v>
      </c>
      <c r="DX10" s="8" t="b">
        <f t="shared" si="46"/>
        <v>0</v>
      </c>
      <c r="DY10" s="8" t="b">
        <f t="shared" si="46"/>
        <v>0</v>
      </c>
      <c r="DZ10" s="8" t="b">
        <f t="shared" si="46"/>
        <v>0</v>
      </c>
      <c r="EA10" s="8" t="b">
        <f t="shared" si="46"/>
        <v>0</v>
      </c>
      <c r="EB10" s="8" t="b">
        <f t="shared" si="46"/>
        <v>0</v>
      </c>
      <c r="EC10" s="8" t="b">
        <f t="shared" si="46"/>
        <v>0</v>
      </c>
      <c r="ED10" s="8" t="b">
        <f t="shared" si="46"/>
        <v>0</v>
      </c>
      <c r="EE10" s="8" t="b">
        <f t="shared" si="46"/>
        <v>0</v>
      </c>
      <c r="EF10" s="8" t="b">
        <f t="shared" si="46"/>
        <v>0</v>
      </c>
      <c r="EG10" s="8" t="b">
        <f t="shared" si="46"/>
        <v>0</v>
      </c>
      <c r="EH10" s="8" t="b">
        <f t="shared" si="46"/>
        <v>0</v>
      </c>
      <c r="EI10" s="8" t="b">
        <f t="shared" si="46"/>
        <v>0</v>
      </c>
      <c r="EJ10" s="8" t="b">
        <f t="shared" si="46"/>
        <v>0</v>
      </c>
      <c r="EK10" s="8" t="b">
        <f t="shared" si="46"/>
        <v>0</v>
      </c>
      <c r="EL10" s="8" t="b">
        <f t="shared" ref="EL10:EO10" si="47">$J$5&gt;=EL$2</f>
        <v>0</v>
      </c>
      <c r="EM10" s="8" t="b">
        <f t="shared" si="47"/>
        <v>0</v>
      </c>
      <c r="EN10" s="8" t="b">
        <f t="shared" si="47"/>
        <v>0</v>
      </c>
      <c r="EO10" s="8" t="b">
        <f t="shared" si="47"/>
        <v>0</v>
      </c>
    </row>
    <row r="11" spans="1:145" x14ac:dyDescent="0.2">
      <c r="A11" s="11">
        <f>ROW()</f>
        <v>11</v>
      </c>
      <c r="B11" s="11"/>
      <c r="C11" s="11"/>
      <c r="D11" s="11"/>
      <c r="E11" s="11"/>
      <c r="F11" s="9"/>
      <c r="G11" s="9"/>
      <c r="H11" s="11"/>
      <c r="I11" s="11"/>
      <c r="J11" s="37"/>
      <c r="K11" s="37"/>
      <c r="L11" s="37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3"/>
      <c r="EE11" s="113"/>
      <c r="EF11" s="113"/>
      <c r="EG11" s="113"/>
      <c r="EH11" s="113"/>
      <c r="EI11" s="113"/>
      <c r="EJ11" s="113"/>
      <c r="EK11" s="113"/>
      <c r="EL11" s="113"/>
      <c r="EM11" s="113"/>
      <c r="EN11" s="113"/>
      <c r="EO11" s="113"/>
    </row>
    <row r="12" spans="1:145" x14ac:dyDescent="0.2">
      <c r="A12" s="11">
        <f>ROW()</f>
        <v>12</v>
      </c>
      <c r="B12" s="11"/>
      <c r="C12" s="398" t="s">
        <v>168</v>
      </c>
      <c r="D12" s="398"/>
      <c r="E12" s="398"/>
      <c r="F12" s="398"/>
      <c r="G12" s="398"/>
      <c r="H12" s="398"/>
      <c r="I12" s="398"/>
      <c r="J12" s="397"/>
      <c r="K12" s="397"/>
      <c r="L12" s="794">
        <f t="shared" ref="L12:L43" si="48">SUMIF($2:$2,"&lt;="&amp;$J$5,12:12)</f>
        <v>3006805.472726658</v>
      </c>
      <c r="M12" s="794">
        <f t="shared" ref="M12:AR12" si="49">M27+M28-M36</f>
        <v>-100000</v>
      </c>
      <c r="N12" s="794">
        <f t="shared" si="49"/>
        <v>431736.20817534445</v>
      </c>
      <c r="O12" s="794">
        <f t="shared" si="49"/>
        <v>466599.25488116726</v>
      </c>
      <c r="P12" s="794">
        <f t="shared" si="49"/>
        <v>379645.78346692224</v>
      </c>
      <c r="Q12" s="794">
        <f t="shared" si="49"/>
        <v>472703.98546571325</v>
      </c>
      <c r="R12" s="794">
        <f t="shared" si="49"/>
        <v>472703.98546571325</v>
      </c>
      <c r="S12" s="794">
        <f t="shared" si="49"/>
        <v>-1438967.5032542234</v>
      </c>
      <c r="T12" s="794">
        <f t="shared" si="49"/>
        <v>398744.36744167487</v>
      </c>
      <c r="U12" s="794">
        <f t="shared" si="49"/>
        <v>472703.98546571325</v>
      </c>
      <c r="V12" s="794">
        <f t="shared" si="49"/>
        <v>34604.435171468183</v>
      </c>
      <c r="W12" s="794">
        <f t="shared" si="49"/>
        <v>447654.89746571326</v>
      </c>
      <c r="X12" s="794">
        <f t="shared" si="49"/>
        <v>472703.98546571325</v>
      </c>
      <c r="Y12" s="794">
        <f t="shared" si="49"/>
        <v>-1680732.0843422234</v>
      </c>
      <c r="Z12" s="794">
        <f t="shared" si="49"/>
        <v>438097.75753508817</v>
      </c>
      <c r="AA12" s="794">
        <f t="shared" si="49"/>
        <v>473658.06517502747</v>
      </c>
      <c r="AB12" s="794">
        <f t="shared" si="49"/>
        <v>386704.59376078245</v>
      </c>
      <c r="AC12" s="794">
        <f t="shared" si="49"/>
        <v>473658.06517502747</v>
      </c>
      <c r="AD12" s="794">
        <f t="shared" si="49"/>
        <v>473658.06517502747</v>
      </c>
      <c r="AE12" s="794">
        <f t="shared" si="49"/>
        <v>-1438013.4235449091</v>
      </c>
      <c r="AF12" s="794">
        <f t="shared" si="49"/>
        <v>400693.77549164009</v>
      </c>
      <c r="AG12" s="794">
        <f t="shared" si="49"/>
        <v>473658.06517502747</v>
      </c>
      <c r="AH12" s="794">
        <f t="shared" si="49"/>
        <v>18997.086688022595</v>
      </c>
      <c r="AI12" s="794">
        <f t="shared" si="49"/>
        <v>444854.12917502748</v>
      </c>
      <c r="AJ12" s="794">
        <f t="shared" si="49"/>
        <v>473658.06517502747</v>
      </c>
      <c r="AK12" s="794">
        <f t="shared" si="49"/>
        <v>-1715544.1083564388</v>
      </c>
      <c r="AL12" s="794">
        <f t="shared" si="49"/>
        <v>12982.355511073954</v>
      </c>
      <c r="AM12" s="794">
        <f t="shared" si="49"/>
        <v>500267.26930381206</v>
      </c>
      <c r="AN12" s="794">
        <f t="shared" si="49"/>
        <v>413233.89359181013</v>
      </c>
      <c r="AO12" s="794">
        <f t="shared" si="49"/>
        <v>500267.26930381206</v>
      </c>
      <c r="AP12" s="794">
        <f t="shared" si="49"/>
        <v>500267.26930381206</v>
      </c>
      <c r="AQ12" s="794">
        <f t="shared" si="49"/>
        <v>-1411524.07586276</v>
      </c>
      <c r="AR12" s="794">
        <f t="shared" si="49"/>
        <v>428367.73818191129</v>
      </c>
      <c r="AS12" s="794">
        <f t="shared" ref="AS12:BX12" si="50">AS27+AS28-AS36</f>
        <v>500267.26930381206</v>
      </c>
      <c r="AT12" s="794">
        <f t="shared" si="50"/>
        <v>28147.094285214727</v>
      </c>
      <c r="AU12" s="794">
        <f t="shared" si="50"/>
        <v>469585.90930381202</v>
      </c>
      <c r="AV12" s="794">
        <f t="shared" si="50"/>
        <v>500267.26930381206</v>
      </c>
      <c r="AW12" s="794">
        <f t="shared" si="50"/>
        <v>-1727602.3395012736</v>
      </c>
      <c r="AX12" s="794">
        <f t="shared" si="50"/>
        <v>482753.87465559185</v>
      </c>
      <c r="AY12" s="794">
        <f t="shared" si="50"/>
        <v>501252.34668988828</v>
      </c>
      <c r="AZ12" s="794">
        <f t="shared" si="50"/>
        <v>414179.01882900787</v>
      </c>
      <c r="BA12" s="794">
        <f t="shared" si="50"/>
        <v>501252.34668988828</v>
      </c>
      <c r="BB12" s="794">
        <f t="shared" si="50"/>
        <v>501252.34668988828</v>
      </c>
      <c r="BC12" s="794">
        <f t="shared" si="50"/>
        <v>-1842592.8203495033</v>
      </c>
      <c r="BD12" s="794">
        <f t="shared" si="50"/>
        <v>0</v>
      </c>
      <c r="BE12" s="794">
        <f t="shared" si="50"/>
        <v>0</v>
      </c>
      <c r="BF12" s="794">
        <f t="shared" si="50"/>
        <v>0</v>
      </c>
      <c r="BG12" s="794">
        <f t="shared" si="50"/>
        <v>0</v>
      </c>
      <c r="BH12" s="794">
        <f t="shared" si="50"/>
        <v>0</v>
      </c>
      <c r="BI12" s="794">
        <f t="shared" si="50"/>
        <v>0</v>
      </c>
      <c r="BJ12" s="794">
        <f t="shared" si="50"/>
        <v>0</v>
      </c>
      <c r="BK12" s="794">
        <f t="shared" si="50"/>
        <v>0</v>
      </c>
      <c r="BL12" s="794">
        <f t="shared" si="50"/>
        <v>0</v>
      </c>
      <c r="BM12" s="794">
        <f t="shared" si="50"/>
        <v>0</v>
      </c>
      <c r="BN12" s="794">
        <f t="shared" si="50"/>
        <v>0</v>
      </c>
      <c r="BO12" s="794">
        <f t="shared" si="50"/>
        <v>0</v>
      </c>
      <c r="BP12" s="794">
        <f t="shared" si="50"/>
        <v>0</v>
      </c>
      <c r="BQ12" s="794">
        <f t="shared" si="50"/>
        <v>0</v>
      </c>
      <c r="BR12" s="794">
        <f t="shared" si="50"/>
        <v>0</v>
      </c>
      <c r="BS12" s="794">
        <f t="shared" si="50"/>
        <v>0</v>
      </c>
      <c r="BT12" s="794">
        <f t="shared" si="50"/>
        <v>0</v>
      </c>
      <c r="BU12" s="794">
        <f t="shared" si="50"/>
        <v>0</v>
      </c>
      <c r="BV12" s="794">
        <f t="shared" si="50"/>
        <v>0</v>
      </c>
      <c r="BW12" s="794">
        <f t="shared" si="50"/>
        <v>0</v>
      </c>
      <c r="BX12" s="794">
        <f t="shared" si="50"/>
        <v>0</v>
      </c>
      <c r="BY12" s="794">
        <f t="shared" ref="BY12:DD12" si="51">BY27+BY28-BY36</f>
        <v>0</v>
      </c>
      <c r="BZ12" s="794">
        <f t="shared" si="51"/>
        <v>0</v>
      </c>
      <c r="CA12" s="794">
        <f t="shared" si="51"/>
        <v>0</v>
      </c>
      <c r="CB12" s="794">
        <f t="shared" si="51"/>
        <v>0</v>
      </c>
      <c r="CC12" s="794">
        <f t="shared" si="51"/>
        <v>0</v>
      </c>
      <c r="CD12" s="794">
        <f t="shared" si="51"/>
        <v>0</v>
      </c>
      <c r="CE12" s="794">
        <f t="shared" si="51"/>
        <v>0</v>
      </c>
      <c r="CF12" s="794">
        <f t="shared" si="51"/>
        <v>0</v>
      </c>
      <c r="CG12" s="794">
        <f t="shared" si="51"/>
        <v>0</v>
      </c>
      <c r="CH12" s="794">
        <f t="shared" si="51"/>
        <v>0</v>
      </c>
      <c r="CI12" s="794">
        <f t="shared" si="51"/>
        <v>0</v>
      </c>
      <c r="CJ12" s="794">
        <f t="shared" si="51"/>
        <v>0</v>
      </c>
      <c r="CK12" s="794">
        <f t="shared" si="51"/>
        <v>0</v>
      </c>
      <c r="CL12" s="794">
        <f t="shared" si="51"/>
        <v>0</v>
      </c>
      <c r="CM12" s="794">
        <f t="shared" si="51"/>
        <v>0</v>
      </c>
      <c r="CN12" s="794">
        <f t="shared" si="51"/>
        <v>0</v>
      </c>
      <c r="CO12" s="794">
        <f t="shared" si="51"/>
        <v>0</v>
      </c>
      <c r="CP12" s="794">
        <f t="shared" si="51"/>
        <v>0</v>
      </c>
      <c r="CQ12" s="794">
        <f t="shared" si="51"/>
        <v>0</v>
      </c>
      <c r="CR12" s="794">
        <f t="shared" si="51"/>
        <v>0</v>
      </c>
      <c r="CS12" s="794">
        <f t="shared" si="51"/>
        <v>0</v>
      </c>
      <c r="CT12" s="794">
        <f t="shared" si="51"/>
        <v>0</v>
      </c>
      <c r="CU12" s="794">
        <f t="shared" si="51"/>
        <v>0</v>
      </c>
      <c r="CV12" s="794">
        <f t="shared" si="51"/>
        <v>0</v>
      </c>
      <c r="CW12" s="794">
        <f t="shared" si="51"/>
        <v>0</v>
      </c>
      <c r="CX12" s="794">
        <f t="shared" si="51"/>
        <v>0</v>
      </c>
      <c r="CY12" s="794">
        <f t="shared" si="51"/>
        <v>0</v>
      </c>
      <c r="CZ12" s="794">
        <f t="shared" si="51"/>
        <v>0</v>
      </c>
      <c r="DA12" s="794">
        <f t="shared" si="51"/>
        <v>0</v>
      </c>
      <c r="DB12" s="794">
        <f t="shared" si="51"/>
        <v>0</v>
      </c>
      <c r="DC12" s="794">
        <f t="shared" si="51"/>
        <v>0</v>
      </c>
      <c r="DD12" s="794">
        <f t="shared" si="51"/>
        <v>0</v>
      </c>
      <c r="DE12" s="794">
        <f t="shared" ref="DE12:EC12" si="52">DE27+DE28-DE36</f>
        <v>0</v>
      </c>
      <c r="DF12" s="794">
        <f t="shared" si="52"/>
        <v>0</v>
      </c>
      <c r="DG12" s="794">
        <f t="shared" si="52"/>
        <v>0</v>
      </c>
      <c r="DH12" s="794">
        <f t="shared" si="52"/>
        <v>0</v>
      </c>
      <c r="DI12" s="794">
        <f t="shared" si="52"/>
        <v>0</v>
      </c>
      <c r="DJ12" s="794">
        <f t="shared" si="52"/>
        <v>0</v>
      </c>
      <c r="DK12" s="794">
        <f t="shared" si="52"/>
        <v>0</v>
      </c>
      <c r="DL12" s="794">
        <f t="shared" si="52"/>
        <v>0</v>
      </c>
      <c r="DM12" s="794">
        <f t="shared" si="52"/>
        <v>0</v>
      </c>
      <c r="DN12" s="794">
        <f t="shared" si="52"/>
        <v>0</v>
      </c>
      <c r="DO12" s="794">
        <f t="shared" si="52"/>
        <v>0</v>
      </c>
      <c r="DP12" s="794">
        <f t="shared" si="52"/>
        <v>0</v>
      </c>
      <c r="DQ12" s="794">
        <f t="shared" si="52"/>
        <v>0</v>
      </c>
      <c r="DR12" s="794">
        <f t="shared" si="52"/>
        <v>0</v>
      </c>
      <c r="DS12" s="794">
        <f t="shared" si="52"/>
        <v>0</v>
      </c>
      <c r="DT12" s="794">
        <f t="shared" si="52"/>
        <v>0</v>
      </c>
      <c r="DU12" s="794">
        <f t="shared" si="52"/>
        <v>0</v>
      </c>
      <c r="DV12" s="794">
        <f t="shared" si="52"/>
        <v>0</v>
      </c>
      <c r="DW12" s="794">
        <f t="shared" si="52"/>
        <v>0</v>
      </c>
      <c r="DX12" s="794">
        <f t="shared" si="52"/>
        <v>0</v>
      </c>
      <c r="DY12" s="794">
        <f t="shared" si="52"/>
        <v>0</v>
      </c>
      <c r="DZ12" s="794">
        <f t="shared" si="52"/>
        <v>0</v>
      </c>
      <c r="EA12" s="794">
        <f t="shared" si="52"/>
        <v>0</v>
      </c>
      <c r="EB12" s="794">
        <f t="shared" si="52"/>
        <v>0</v>
      </c>
      <c r="EC12" s="794">
        <f t="shared" si="52"/>
        <v>0</v>
      </c>
      <c r="ED12" s="794">
        <f t="shared" ref="ED12:EO12" si="53">ED27+ED28-ED36</f>
        <v>0</v>
      </c>
      <c r="EE12" s="794">
        <f t="shared" si="53"/>
        <v>0</v>
      </c>
      <c r="EF12" s="794">
        <f t="shared" si="53"/>
        <v>0</v>
      </c>
      <c r="EG12" s="794">
        <f t="shared" si="53"/>
        <v>0</v>
      </c>
      <c r="EH12" s="794">
        <f t="shared" si="53"/>
        <v>0</v>
      </c>
      <c r="EI12" s="794">
        <f t="shared" si="53"/>
        <v>0</v>
      </c>
      <c r="EJ12" s="794">
        <f t="shared" si="53"/>
        <v>0</v>
      </c>
      <c r="EK12" s="794">
        <f t="shared" si="53"/>
        <v>0</v>
      </c>
      <c r="EL12" s="794">
        <f t="shared" si="53"/>
        <v>0</v>
      </c>
      <c r="EM12" s="794">
        <f t="shared" si="53"/>
        <v>0</v>
      </c>
      <c r="EN12" s="794">
        <f t="shared" si="53"/>
        <v>0</v>
      </c>
      <c r="EO12" s="794">
        <f t="shared" si="53"/>
        <v>0</v>
      </c>
    </row>
    <row r="13" spans="1:145" x14ac:dyDescent="0.2">
      <c r="A13" s="11">
        <f>ROW()</f>
        <v>13</v>
      </c>
      <c r="C13" s="346" t="s">
        <v>169</v>
      </c>
      <c r="D13" s="347"/>
      <c r="E13" s="347"/>
      <c r="F13" s="347"/>
      <c r="G13" s="347"/>
      <c r="H13" s="347"/>
      <c r="I13" s="347"/>
      <c r="J13" s="347"/>
      <c r="K13" s="348"/>
      <c r="L13" s="795">
        <f t="shared" si="48"/>
        <v>24480577.597801693</v>
      </c>
      <c r="M13" s="795">
        <f t="shared" ref="M13:AS13" si="54">SUM(M14:M16)</f>
        <v>0</v>
      </c>
      <c r="N13" s="795">
        <f t="shared" si="54"/>
        <v>568162.70393571327</v>
      </c>
      <c r="O13" s="795">
        <f t="shared" si="54"/>
        <v>568162.70393571327</v>
      </c>
      <c r="P13" s="795">
        <f t="shared" si="54"/>
        <v>568162.70393571327</v>
      </c>
      <c r="Q13" s="795">
        <f t="shared" si="54"/>
        <v>568162.70393571327</v>
      </c>
      <c r="R13" s="795">
        <f t="shared" si="54"/>
        <v>568162.70393571327</v>
      </c>
      <c r="S13" s="795">
        <f t="shared" si="54"/>
        <v>568162.70393571327</v>
      </c>
      <c r="T13" s="795">
        <f t="shared" si="54"/>
        <v>568162.70393571327</v>
      </c>
      <c r="U13" s="795">
        <f t="shared" si="54"/>
        <v>568162.70393571327</v>
      </c>
      <c r="V13" s="795">
        <f t="shared" si="54"/>
        <v>568162.70393571327</v>
      </c>
      <c r="W13" s="795">
        <f t="shared" si="54"/>
        <v>568162.70393571327</v>
      </c>
      <c r="X13" s="795">
        <f t="shared" si="54"/>
        <v>568162.70393571327</v>
      </c>
      <c r="Y13" s="795">
        <f t="shared" si="54"/>
        <v>568162.70393571327</v>
      </c>
      <c r="Z13" s="795">
        <f t="shared" si="54"/>
        <v>571025.95801442745</v>
      </c>
      <c r="AA13" s="795">
        <f t="shared" si="54"/>
        <v>571025.95801442745</v>
      </c>
      <c r="AB13" s="795">
        <f t="shared" si="54"/>
        <v>571025.95801442745</v>
      </c>
      <c r="AC13" s="795">
        <f t="shared" si="54"/>
        <v>571025.95801442745</v>
      </c>
      <c r="AD13" s="795">
        <f t="shared" si="54"/>
        <v>571025.95801442745</v>
      </c>
      <c r="AE13" s="795">
        <f t="shared" si="54"/>
        <v>571025.95801442745</v>
      </c>
      <c r="AF13" s="795">
        <f t="shared" si="54"/>
        <v>571025.95801442745</v>
      </c>
      <c r="AG13" s="795">
        <f t="shared" si="54"/>
        <v>571025.95801442745</v>
      </c>
      <c r="AH13" s="795">
        <f t="shared" si="54"/>
        <v>571025.95801442745</v>
      </c>
      <c r="AI13" s="795">
        <f t="shared" si="54"/>
        <v>571025.95801442745</v>
      </c>
      <c r="AJ13" s="795">
        <f t="shared" si="54"/>
        <v>571025.95801442745</v>
      </c>
      <c r="AK13" s="795">
        <f t="shared" si="54"/>
        <v>571025.95801442745</v>
      </c>
      <c r="AL13" s="795">
        <f t="shared" si="54"/>
        <v>599582.52</v>
      </c>
      <c r="AM13" s="795">
        <f t="shared" si="54"/>
        <v>599582.52</v>
      </c>
      <c r="AN13" s="795">
        <f t="shared" si="54"/>
        <v>599582.52</v>
      </c>
      <c r="AO13" s="795">
        <f t="shared" si="54"/>
        <v>599582.52</v>
      </c>
      <c r="AP13" s="795">
        <f t="shared" si="54"/>
        <v>599582.52</v>
      </c>
      <c r="AQ13" s="795">
        <f t="shared" si="54"/>
        <v>599582.52</v>
      </c>
      <c r="AR13" s="795">
        <f t="shared" si="54"/>
        <v>599582.52</v>
      </c>
      <c r="AS13" s="795">
        <f t="shared" si="54"/>
        <v>599582.52</v>
      </c>
      <c r="AT13" s="795">
        <f t="shared" ref="AT13:BU13" si="55">SUM(AT14:AT16)</f>
        <v>599582.52</v>
      </c>
      <c r="AU13" s="795">
        <f t="shared" si="55"/>
        <v>599582.52</v>
      </c>
      <c r="AV13" s="795">
        <f t="shared" si="55"/>
        <v>599582.52</v>
      </c>
      <c r="AW13" s="795">
        <f t="shared" si="55"/>
        <v>599582.52</v>
      </c>
      <c r="AX13" s="795">
        <f t="shared" si="55"/>
        <v>602553.90240000002</v>
      </c>
      <c r="AY13" s="795">
        <f t="shared" si="55"/>
        <v>602553.90240000002</v>
      </c>
      <c r="AZ13" s="795">
        <f t="shared" si="55"/>
        <v>602553.90240000002</v>
      </c>
      <c r="BA13" s="795">
        <f t="shared" si="55"/>
        <v>602553.90240000002</v>
      </c>
      <c r="BB13" s="795">
        <f t="shared" si="55"/>
        <v>602553.90240000002</v>
      </c>
      <c r="BC13" s="795">
        <f t="shared" si="55"/>
        <v>602553.90240000002</v>
      </c>
      <c r="BD13" s="795">
        <f t="shared" si="55"/>
        <v>0</v>
      </c>
      <c r="BE13" s="795">
        <f t="shared" si="55"/>
        <v>0</v>
      </c>
      <c r="BF13" s="795">
        <f t="shared" si="55"/>
        <v>0</v>
      </c>
      <c r="BG13" s="795">
        <f t="shared" si="55"/>
        <v>0</v>
      </c>
      <c r="BH13" s="795">
        <f t="shared" si="55"/>
        <v>0</v>
      </c>
      <c r="BI13" s="795">
        <f t="shared" si="55"/>
        <v>0</v>
      </c>
      <c r="BJ13" s="795">
        <f t="shared" si="55"/>
        <v>0</v>
      </c>
      <c r="BK13" s="795">
        <f t="shared" si="55"/>
        <v>0</v>
      </c>
      <c r="BL13" s="795">
        <f t="shared" si="55"/>
        <v>0</v>
      </c>
      <c r="BM13" s="795">
        <f t="shared" si="55"/>
        <v>0</v>
      </c>
      <c r="BN13" s="795">
        <f t="shared" si="55"/>
        <v>0</v>
      </c>
      <c r="BO13" s="795">
        <f t="shared" si="55"/>
        <v>0</v>
      </c>
      <c r="BP13" s="795">
        <f t="shared" si="55"/>
        <v>0</v>
      </c>
      <c r="BQ13" s="795">
        <f t="shared" si="55"/>
        <v>0</v>
      </c>
      <c r="BR13" s="795">
        <f t="shared" si="55"/>
        <v>0</v>
      </c>
      <c r="BS13" s="795">
        <f t="shared" si="55"/>
        <v>0</v>
      </c>
      <c r="BT13" s="795">
        <f t="shared" si="55"/>
        <v>0</v>
      </c>
      <c r="BU13" s="795">
        <f t="shared" si="55"/>
        <v>0</v>
      </c>
      <c r="BV13" s="795">
        <f t="shared" ref="BV13:EC13" si="56">SUM(BV14:BV16)</f>
        <v>0</v>
      </c>
      <c r="BW13" s="795">
        <f t="shared" si="56"/>
        <v>0</v>
      </c>
      <c r="BX13" s="795">
        <f t="shared" si="56"/>
        <v>0</v>
      </c>
      <c r="BY13" s="795">
        <f t="shared" si="56"/>
        <v>0</v>
      </c>
      <c r="BZ13" s="795">
        <f t="shared" si="56"/>
        <v>0</v>
      </c>
      <c r="CA13" s="795">
        <f t="shared" si="56"/>
        <v>0</v>
      </c>
      <c r="CB13" s="795">
        <f t="shared" si="56"/>
        <v>0</v>
      </c>
      <c r="CC13" s="795">
        <f t="shared" si="56"/>
        <v>0</v>
      </c>
      <c r="CD13" s="795">
        <f t="shared" si="56"/>
        <v>0</v>
      </c>
      <c r="CE13" s="795">
        <f t="shared" si="56"/>
        <v>0</v>
      </c>
      <c r="CF13" s="795">
        <f t="shared" si="56"/>
        <v>0</v>
      </c>
      <c r="CG13" s="795">
        <f t="shared" si="56"/>
        <v>0</v>
      </c>
      <c r="CH13" s="795">
        <f t="shared" si="56"/>
        <v>0</v>
      </c>
      <c r="CI13" s="795">
        <f t="shared" si="56"/>
        <v>0</v>
      </c>
      <c r="CJ13" s="795">
        <f t="shared" si="56"/>
        <v>0</v>
      </c>
      <c r="CK13" s="795">
        <f t="shared" si="56"/>
        <v>0</v>
      </c>
      <c r="CL13" s="795">
        <f t="shared" si="56"/>
        <v>0</v>
      </c>
      <c r="CM13" s="795">
        <f t="shared" si="56"/>
        <v>0</v>
      </c>
      <c r="CN13" s="795">
        <f t="shared" si="56"/>
        <v>0</v>
      </c>
      <c r="CO13" s="795">
        <f t="shared" si="56"/>
        <v>0</v>
      </c>
      <c r="CP13" s="795">
        <f t="shared" si="56"/>
        <v>0</v>
      </c>
      <c r="CQ13" s="795">
        <f t="shared" si="56"/>
        <v>0</v>
      </c>
      <c r="CR13" s="795">
        <f t="shared" si="56"/>
        <v>0</v>
      </c>
      <c r="CS13" s="795">
        <f t="shared" si="56"/>
        <v>0</v>
      </c>
      <c r="CT13" s="795">
        <f t="shared" si="56"/>
        <v>0</v>
      </c>
      <c r="CU13" s="795">
        <f t="shared" si="56"/>
        <v>0</v>
      </c>
      <c r="CV13" s="795">
        <f t="shared" si="56"/>
        <v>0</v>
      </c>
      <c r="CW13" s="795">
        <f t="shared" si="56"/>
        <v>0</v>
      </c>
      <c r="CX13" s="795">
        <f t="shared" si="56"/>
        <v>0</v>
      </c>
      <c r="CY13" s="795">
        <f t="shared" si="56"/>
        <v>0</v>
      </c>
      <c r="CZ13" s="795">
        <f t="shared" si="56"/>
        <v>0</v>
      </c>
      <c r="DA13" s="795">
        <f t="shared" si="56"/>
        <v>0</v>
      </c>
      <c r="DB13" s="795">
        <f t="shared" si="56"/>
        <v>0</v>
      </c>
      <c r="DC13" s="795">
        <f t="shared" si="56"/>
        <v>0</v>
      </c>
      <c r="DD13" s="795">
        <f t="shared" si="56"/>
        <v>0</v>
      </c>
      <c r="DE13" s="795">
        <f t="shared" si="56"/>
        <v>0</v>
      </c>
      <c r="DF13" s="795">
        <f t="shared" si="56"/>
        <v>0</v>
      </c>
      <c r="DG13" s="795">
        <f t="shared" si="56"/>
        <v>0</v>
      </c>
      <c r="DH13" s="795">
        <f t="shared" si="56"/>
        <v>0</v>
      </c>
      <c r="DI13" s="795">
        <f t="shared" si="56"/>
        <v>0</v>
      </c>
      <c r="DJ13" s="795">
        <f t="shared" si="56"/>
        <v>0</v>
      </c>
      <c r="DK13" s="795">
        <f t="shared" si="56"/>
        <v>0</v>
      </c>
      <c r="DL13" s="795">
        <f t="shared" si="56"/>
        <v>0</v>
      </c>
      <c r="DM13" s="795">
        <f t="shared" si="56"/>
        <v>0</v>
      </c>
      <c r="DN13" s="795">
        <f t="shared" si="56"/>
        <v>0</v>
      </c>
      <c r="DO13" s="795">
        <f t="shared" si="56"/>
        <v>0</v>
      </c>
      <c r="DP13" s="795">
        <f t="shared" si="56"/>
        <v>0</v>
      </c>
      <c r="DQ13" s="795">
        <f t="shared" si="56"/>
        <v>0</v>
      </c>
      <c r="DR13" s="795">
        <f t="shared" si="56"/>
        <v>0</v>
      </c>
      <c r="DS13" s="795">
        <f t="shared" si="56"/>
        <v>0</v>
      </c>
      <c r="DT13" s="795">
        <f t="shared" si="56"/>
        <v>0</v>
      </c>
      <c r="DU13" s="795">
        <f t="shared" si="56"/>
        <v>0</v>
      </c>
      <c r="DV13" s="795">
        <f t="shared" si="56"/>
        <v>0</v>
      </c>
      <c r="DW13" s="795">
        <f t="shared" si="56"/>
        <v>0</v>
      </c>
      <c r="DX13" s="795">
        <f t="shared" si="56"/>
        <v>0</v>
      </c>
      <c r="DY13" s="795">
        <f t="shared" si="56"/>
        <v>0</v>
      </c>
      <c r="DZ13" s="795">
        <f t="shared" si="56"/>
        <v>0</v>
      </c>
      <c r="EA13" s="795">
        <f t="shared" si="56"/>
        <v>0</v>
      </c>
      <c r="EB13" s="795">
        <f t="shared" si="56"/>
        <v>0</v>
      </c>
      <c r="EC13" s="795">
        <f t="shared" si="56"/>
        <v>0</v>
      </c>
      <c r="ED13" s="795">
        <f t="shared" ref="ED13:EO13" si="57">SUM(ED14:ED16)</f>
        <v>0</v>
      </c>
      <c r="EE13" s="795">
        <f t="shared" si="57"/>
        <v>0</v>
      </c>
      <c r="EF13" s="795">
        <f t="shared" si="57"/>
        <v>0</v>
      </c>
      <c r="EG13" s="795">
        <f t="shared" si="57"/>
        <v>0</v>
      </c>
      <c r="EH13" s="795">
        <f t="shared" si="57"/>
        <v>0</v>
      </c>
      <c r="EI13" s="795">
        <f t="shared" si="57"/>
        <v>0</v>
      </c>
      <c r="EJ13" s="795">
        <f t="shared" si="57"/>
        <v>0</v>
      </c>
      <c r="EK13" s="795">
        <f t="shared" si="57"/>
        <v>0</v>
      </c>
      <c r="EL13" s="795">
        <f t="shared" si="57"/>
        <v>0</v>
      </c>
      <c r="EM13" s="795">
        <f t="shared" si="57"/>
        <v>0</v>
      </c>
      <c r="EN13" s="795">
        <f t="shared" si="57"/>
        <v>0</v>
      </c>
      <c r="EO13" s="795">
        <f t="shared" si="57"/>
        <v>0</v>
      </c>
    </row>
    <row r="14" spans="1:145" x14ac:dyDescent="0.2">
      <c r="A14" s="11">
        <f>ROW()</f>
        <v>14</v>
      </c>
      <c r="C14" s="38" t="s">
        <v>101</v>
      </c>
      <c r="J14" s="12"/>
      <c r="K14" s="12"/>
      <c r="L14" s="793">
        <f t="shared" si="48"/>
        <v>18318241.199999999</v>
      </c>
      <c r="M14" s="793">
        <f>Operation!M12*M$10</f>
        <v>0</v>
      </c>
      <c r="N14" s="793">
        <f>Operation!N12*N$10</f>
        <v>425000</v>
      </c>
      <c r="O14" s="793">
        <f>Operation!O12*O$10</f>
        <v>425000</v>
      </c>
      <c r="P14" s="793">
        <f>Operation!P12*P$10</f>
        <v>425000</v>
      </c>
      <c r="Q14" s="793">
        <f>Operation!Q12*Q$10</f>
        <v>425000</v>
      </c>
      <c r="R14" s="793">
        <f>Operation!R12*R$10</f>
        <v>425000</v>
      </c>
      <c r="S14" s="793">
        <f>Operation!S12*S$10</f>
        <v>425000</v>
      </c>
      <c r="T14" s="793">
        <f>Operation!T12*T$10</f>
        <v>425000</v>
      </c>
      <c r="U14" s="793">
        <f>Operation!U12*U$10</f>
        <v>425000</v>
      </c>
      <c r="V14" s="793">
        <f>Operation!V12*V$10</f>
        <v>425000</v>
      </c>
      <c r="W14" s="793">
        <f>Operation!W12*W$10</f>
        <v>425000</v>
      </c>
      <c r="X14" s="793">
        <f>Operation!X12*X$10</f>
        <v>425000</v>
      </c>
      <c r="Y14" s="793">
        <f>Operation!Y12*Y$10</f>
        <v>425000</v>
      </c>
      <c r="Z14" s="793">
        <f>Operation!Z12*Z$10</f>
        <v>425000</v>
      </c>
      <c r="AA14" s="793">
        <f>Operation!AA12*AA$10</f>
        <v>425000</v>
      </c>
      <c r="AB14" s="793">
        <f>Operation!AB12*AB$10</f>
        <v>425000</v>
      </c>
      <c r="AC14" s="793">
        <f>Operation!AC12*AC$10</f>
        <v>425000</v>
      </c>
      <c r="AD14" s="793">
        <f>Operation!AD12*AD$10</f>
        <v>425000</v>
      </c>
      <c r="AE14" s="793">
        <f>Operation!AE12*AE$10</f>
        <v>425000</v>
      </c>
      <c r="AF14" s="793">
        <f>Operation!AF12*AF$10</f>
        <v>425000</v>
      </c>
      <c r="AG14" s="793">
        <f>Operation!AG12*AG$10</f>
        <v>425000</v>
      </c>
      <c r="AH14" s="793">
        <f>Operation!AH12*AH$10</f>
        <v>425000</v>
      </c>
      <c r="AI14" s="793">
        <f>Operation!AI12*AI$10</f>
        <v>425000</v>
      </c>
      <c r="AJ14" s="793">
        <f>Operation!AJ12*AJ$10</f>
        <v>425000</v>
      </c>
      <c r="AK14" s="793">
        <f>Operation!AK12*AK$10</f>
        <v>425000</v>
      </c>
      <c r="AL14" s="793">
        <f>Operation!AL12*AL$10</f>
        <v>451013.4</v>
      </c>
      <c r="AM14" s="793">
        <f>Operation!AM12*AM$10</f>
        <v>451013.4</v>
      </c>
      <c r="AN14" s="793">
        <f>Operation!AN12*AN$10</f>
        <v>451013.4</v>
      </c>
      <c r="AO14" s="793">
        <f>Operation!AO12*AO$10</f>
        <v>451013.4</v>
      </c>
      <c r="AP14" s="793">
        <f>Operation!AP12*AP$10</f>
        <v>451013.4</v>
      </c>
      <c r="AQ14" s="793">
        <f>Operation!AQ12*AQ$10</f>
        <v>451013.4</v>
      </c>
      <c r="AR14" s="793">
        <f>Operation!AR12*AR$10</f>
        <v>451013.4</v>
      </c>
      <c r="AS14" s="793">
        <f>Operation!AS12*AS$10</f>
        <v>451013.4</v>
      </c>
      <c r="AT14" s="793">
        <f>Operation!AT12*AT$10</f>
        <v>451013.4</v>
      </c>
      <c r="AU14" s="793">
        <f>Operation!AU12*AU$10</f>
        <v>451013.4</v>
      </c>
      <c r="AV14" s="793">
        <f>Operation!AV12*AV$10</f>
        <v>451013.4</v>
      </c>
      <c r="AW14" s="793">
        <f>Operation!AW12*AW$10</f>
        <v>451013.4</v>
      </c>
      <c r="AX14" s="793">
        <f>Operation!AX12*AX$10</f>
        <v>451013.4</v>
      </c>
      <c r="AY14" s="793">
        <f>Operation!AY12*AY$10</f>
        <v>451013.4</v>
      </c>
      <c r="AZ14" s="793">
        <f>Operation!AZ12*AZ$10</f>
        <v>451013.4</v>
      </c>
      <c r="BA14" s="793">
        <f>Operation!BA12*BA$10</f>
        <v>451013.4</v>
      </c>
      <c r="BB14" s="793">
        <f>Operation!BB12*BB$10</f>
        <v>451013.4</v>
      </c>
      <c r="BC14" s="793">
        <f>Operation!BC12*BC$10</f>
        <v>451013.4</v>
      </c>
      <c r="BD14" s="793">
        <f>Operation!BD12*BD$10</f>
        <v>0</v>
      </c>
      <c r="BE14" s="793">
        <f>Operation!BE12*BE$10</f>
        <v>0</v>
      </c>
      <c r="BF14" s="793">
        <f>Operation!BF12*BF$10</f>
        <v>0</v>
      </c>
      <c r="BG14" s="793">
        <f>Operation!BG12*BG$10</f>
        <v>0</v>
      </c>
      <c r="BH14" s="793">
        <f>Operation!BH12*BH$10</f>
        <v>0</v>
      </c>
      <c r="BI14" s="793">
        <f>Operation!BI12*BI$10</f>
        <v>0</v>
      </c>
      <c r="BJ14" s="793">
        <f>Operation!BJ12*BJ$10</f>
        <v>0</v>
      </c>
      <c r="BK14" s="793">
        <f>Operation!BK12*BK$10</f>
        <v>0</v>
      </c>
      <c r="BL14" s="793">
        <f>Operation!BL12*BL$10</f>
        <v>0</v>
      </c>
      <c r="BM14" s="793">
        <f>Operation!BM12*BM$10</f>
        <v>0</v>
      </c>
      <c r="BN14" s="793">
        <f>Operation!BN12*BN$10</f>
        <v>0</v>
      </c>
      <c r="BO14" s="793">
        <f>Operation!BO12*BO$10</f>
        <v>0</v>
      </c>
      <c r="BP14" s="793">
        <f>Operation!BP12*BP$10</f>
        <v>0</v>
      </c>
      <c r="BQ14" s="793">
        <f>Operation!BQ12*BQ$10</f>
        <v>0</v>
      </c>
      <c r="BR14" s="793">
        <f>Operation!BR12*BR$10</f>
        <v>0</v>
      </c>
      <c r="BS14" s="793">
        <f>Operation!BS12*BS$10</f>
        <v>0</v>
      </c>
      <c r="BT14" s="793">
        <f>Operation!BT12*BT$10</f>
        <v>0</v>
      </c>
      <c r="BU14" s="793">
        <f>Operation!BU12*BU$10</f>
        <v>0</v>
      </c>
      <c r="BV14" s="793">
        <f>Operation!BV12*BV$10</f>
        <v>0</v>
      </c>
      <c r="BW14" s="793">
        <f>Operation!BW12*BW$10</f>
        <v>0</v>
      </c>
      <c r="BX14" s="793">
        <f>Operation!BX12*BX$10</f>
        <v>0</v>
      </c>
      <c r="BY14" s="793">
        <f>Operation!BY12*BY$10</f>
        <v>0</v>
      </c>
      <c r="BZ14" s="793">
        <f>Operation!BZ12*BZ$10</f>
        <v>0</v>
      </c>
      <c r="CA14" s="793">
        <f>Operation!CA12*CA$10</f>
        <v>0</v>
      </c>
      <c r="CB14" s="793">
        <f>Operation!CB12*CB$10</f>
        <v>0</v>
      </c>
      <c r="CC14" s="793">
        <f>Operation!CC12*CC$10</f>
        <v>0</v>
      </c>
      <c r="CD14" s="793">
        <f>Operation!CD12*CD$10</f>
        <v>0</v>
      </c>
      <c r="CE14" s="793">
        <f>Operation!CE12*CE$10</f>
        <v>0</v>
      </c>
      <c r="CF14" s="793">
        <f>Operation!CF12*CF$10</f>
        <v>0</v>
      </c>
      <c r="CG14" s="793">
        <f>Operation!CG12*CG$10</f>
        <v>0</v>
      </c>
      <c r="CH14" s="793">
        <f>Operation!CH12*CH$10</f>
        <v>0</v>
      </c>
      <c r="CI14" s="793">
        <f>Operation!CI12*CI$10</f>
        <v>0</v>
      </c>
      <c r="CJ14" s="793">
        <f>Operation!CJ12*CJ$10</f>
        <v>0</v>
      </c>
      <c r="CK14" s="793">
        <f>Operation!CK12*CK$10</f>
        <v>0</v>
      </c>
      <c r="CL14" s="793">
        <f>Operation!CL12*CL$10</f>
        <v>0</v>
      </c>
      <c r="CM14" s="793">
        <f>Operation!CM12*CM$10</f>
        <v>0</v>
      </c>
      <c r="CN14" s="793">
        <f>Operation!CN12*CN$10</f>
        <v>0</v>
      </c>
      <c r="CO14" s="793">
        <f>Operation!CO12*CO$10</f>
        <v>0</v>
      </c>
      <c r="CP14" s="793">
        <f>Operation!CP12*CP$10</f>
        <v>0</v>
      </c>
      <c r="CQ14" s="793">
        <f>Operation!CQ12*CQ$10</f>
        <v>0</v>
      </c>
      <c r="CR14" s="793">
        <f>Operation!CR12*CR$10</f>
        <v>0</v>
      </c>
      <c r="CS14" s="793">
        <f>Operation!CS12*CS$10</f>
        <v>0</v>
      </c>
      <c r="CT14" s="793">
        <f>Operation!CT12*CT$10</f>
        <v>0</v>
      </c>
      <c r="CU14" s="793">
        <f>Operation!CU12*CU$10</f>
        <v>0</v>
      </c>
      <c r="CV14" s="793">
        <f>Operation!CV12*CV$10</f>
        <v>0</v>
      </c>
      <c r="CW14" s="793">
        <f>Operation!CW12*CW$10</f>
        <v>0</v>
      </c>
      <c r="CX14" s="793">
        <f>Operation!CX12*CX$10</f>
        <v>0</v>
      </c>
      <c r="CY14" s="793">
        <f>Operation!CY12*CY$10</f>
        <v>0</v>
      </c>
      <c r="CZ14" s="793">
        <f>Operation!CZ12*CZ$10</f>
        <v>0</v>
      </c>
      <c r="DA14" s="793">
        <f>Operation!DA12*DA$10</f>
        <v>0</v>
      </c>
      <c r="DB14" s="793">
        <f>Operation!DB12*DB$10</f>
        <v>0</v>
      </c>
      <c r="DC14" s="793">
        <f>Operation!DC12*DC$10</f>
        <v>0</v>
      </c>
      <c r="DD14" s="793">
        <f>Operation!DD12*DD$10</f>
        <v>0</v>
      </c>
      <c r="DE14" s="793">
        <f>Operation!DE12*DE$10</f>
        <v>0</v>
      </c>
      <c r="DF14" s="793">
        <f>Operation!DF12*DF$10</f>
        <v>0</v>
      </c>
      <c r="DG14" s="793">
        <f>Operation!DG12*DG$10</f>
        <v>0</v>
      </c>
      <c r="DH14" s="793">
        <f>Operation!DH12*DH$10</f>
        <v>0</v>
      </c>
      <c r="DI14" s="793">
        <f>Operation!DI12*DI$10</f>
        <v>0</v>
      </c>
      <c r="DJ14" s="793">
        <f>Operation!DJ12*DJ$10</f>
        <v>0</v>
      </c>
      <c r="DK14" s="793">
        <f>Operation!DK12*DK$10</f>
        <v>0</v>
      </c>
      <c r="DL14" s="793">
        <f>Operation!DL12*DL$10</f>
        <v>0</v>
      </c>
      <c r="DM14" s="793">
        <f>Operation!DM12*DM$10</f>
        <v>0</v>
      </c>
      <c r="DN14" s="793">
        <f>Operation!DN12*DN$10</f>
        <v>0</v>
      </c>
      <c r="DO14" s="793">
        <f>Operation!DO12*DO$10</f>
        <v>0</v>
      </c>
      <c r="DP14" s="793">
        <f>Operation!DP12*DP$10</f>
        <v>0</v>
      </c>
      <c r="DQ14" s="793">
        <f>Operation!DQ12*DQ$10</f>
        <v>0</v>
      </c>
      <c r="DR14" s="793">
        <f>Operation!DR12*DR$10</f>
        <v>0</v>
      </c>
      <c r="DS14" s="793">
        <f>Operation!DS12*DS$10</f>
        <v>0</v>
      </c>
      <c r="DT14" s="793">
        <f>Operation!DT12*DT$10</f>
        <v>0</v>
      </c>
      <c r="DU14" s="793">
        <f>Operation!DU12*DU$10</f>
        <v>0</v>
      </c>
      <c r="DV14" s="793">
        <f>Operation!DV12*DV$10</f>
        <v>0</v>
      </c>
      <c r="DW14" s="793">
        <f>Operation!DW12*DW$10</f>
        <v>0</v>
      </c>
      <c r="DX14" s="793">
        <f>Operation!DX12*DX$10</f>
        <v>0</v>
      </c>
      <c r="DY14" s="793">
        <f>Operation!DY12*DY$10</f>
        <v>0</v>
      </c>
      <c r="DZ14" s="793">
        <f>Operation!DZ12*DZ$10</f>
        <v>0</v>
      </c>
      <c r="EA14" s="793">
        <f>Operation!EA12*EA$10</f>
        <v>0</v>
      </c>
      <c r="EB14" s="793">
        <f>Operation!EB12*EB$10</f>
        <v>0</v>
      </c>
      <c r="EC14" s="793">
        <f>Operation!EC12*EC$10</f>
        <v>0</v>
      </c>
      <c r="ED14" s="793">
        <f>Operation!ED12*ED$10</f>
        <v>0</v>
      </c>
      <c r="EE14" s="793">
        <f>Operation!EE12*EE$10</f>
        <v>0</v>
      </c>
      <c r="EF14" s="793">
        <f>Operation!EF12*EF$10</f>
        <v>0</v>
      </c>
      <c r="EG14" s="793">
        <f>Operation!EG12*EG$10</f>
        <v>0</v>
      </c>
      <c r="EH14" s="793">
        <f>Operation!EH12*EH$10</f>
        <v>0</v>
      </c>
      <c r="EI14" s="793">
        <f>Operation!EI12*EI$10</f>
        <v>0</v>
      </c>
      <c r="EJ14" s="793">
        <f>Operation!EJ12*EJ$10</f>
        <v>0</v>
      </c>
      <c r="EK14" s="793">
        <f>Operation!EK12*EK$10</f>
        <v>0</v>
      </c>
      <c r="EL14" s="793">
        <f>Operation!EL12*EL$10</f>
        <v>0</v>
      </c>
      <c r="EM14" s="793">
        <f>Operation!EM12*EM$10</f>
        <v>0</v>
      </c>
      <c r="EN14" s="793">
        <f>Operation!EN12*EN$10</f>
        <v>0</v>
      </c>
      <c r="EO14" s="793">
        <f>Operation!EO12*EO$10</f>
        <v>0</v>
      </c>
    </row>
    <row r="15" spans="1:145" x14ac:dyDescent="0.2">
      <c r="A15" s="11">
        <f>ROW()</f>
        <v>15</v>
      </c>
      <c r="C15" s="38" t="s">
        <v>177</v>
      </c>
      <c r="J15" s="12"/>
      <c r="K15" s="12"/>
      <c r="L15" s="793">
        <f t="shared" si="48"/>
        <v>6162336.3978016898</v>
      </c>
      <c r="M15" s="793">
        <f>Operation!M22*M$10</f>
        <v>0</v>
      </c>
      <c r="N15" s="793">
        <f>Operation!N22*N$10</f>
        <v>143162.70393571322</v>
      </c>
      <c r="O15" s="793">
        <f>Operation!O22*O$10</f>
        <v>143162.70393571322</v>
      </c>
      <c r="P15" s="793">
        <f>Operation!P22*P$10</f>
        <v>143162.70393571322</v>
      </c>
      <c r="Q15" s="793">
        <f>Operation!Q22*Q$10</f>
        <v>143162.70393571322</v>
      </c>
      <c r="R15" s="793">
        <f>Operation!R22*R$10</f>
        <v>143162.70393571322</v>
      </c>
      <c r="S15" s="793">
        <f>Operation!S22*S$10</f>
        <v>143162.70393571322</v>
      </c>
      <c r="T15" s="793">
        <f>Operation!T22*T$10</f>
        <v>143162.70393571322</v>
      </c>
      <c r="U15" s="793">
        <f>Operation!U22*U$10</f>
        <v>143162.70393571322</v>
      </c>
      <c r="V15" s="793">
        <f>Operation!V22*V$10</f>
        <v>143162.70393571322</v>
      </c>
      <c r="W15" s="793">
        <f>Operation!W22*W$10</f>
        <v>143162.70393571322</v>
      </c>
      <c r="X15" s="793">
        <f>Operation!X22*X$10</f>
        <v>143162.70393571322</v>
      </c>
      <c r="Y15" s="793">
        <f>Operation!Y22*Y$10</f>
        <v>143162.70393571322</v>
      </c>
      <c r="Z15" s="793">
        <f>Operation!Z22*Z$10</f>
        <v>146025.95801442748</v>
      </c>
      <c r="AA15" s="793">
        <f>Operation!AA22*AA$10</f>
        <v>146025.95801442748</v>
      </c>
      <c r="AB15" s="793">
        <f>Operation!AB22*AB$10</f>
        <v>146025.95801442748</v>
      </c>
      <c r="AC15" s="793">
        <f>Operation!AC22*AC$10</f>
        <v>146025.95801442748</v>
      </c>
      <c r="AD15" s="793">
        <f>Operation!AD22*AD$10</f>
        <v>146025.95801442748</v>
      </c>
      <c r="AE15" s="793">
        <f>Operation!AE22*AE$10</f>
        <v>146025.95801442748</v>
      </c>
      <c r="AF15" s="793">
        <f>Operation!AF22*AF$10</f>
        <v>146025.95801442748</v>
      </c>
      <c r="AG15" s="793">
        <f>Operation!AG22*AG$10</f>
        <v>146025.95801442748</v>
      </c>
      <c r="AH15" s="793">
        <f>Operation!AH22*AH$10</f>
        <v>146025.95801442748</v>
      </c>
      <c r="AI15" s="793">
        <f>Operation!AI22*AI$10</f>
        <v>146025.95801442748</v>
      </c>
      <c r="AJ15" s="793">
        <f>Operation!AJ22*AJ$10</f>
        <v>146025.95801442748</v>
      </c>
      <c r="AK15" s="793">
        <f>Operation!AK22*AK$10</f>
        <v>146025.95801442748</v>
      </c>
      <c r="AL15" s="793">
        <f>Operation!AL22*AL$10</f>
        <v>148569.12</v>
      </c>
      <c r="AM15" s="793">
        <f>Operation!AM22*AM$10</f>
        <v>148569.12</v>
      </c>
      <c r="AN15" s="793">
        <f>Operation!AN22*AN$10</f>
        <v>148569.12</v>
      </c>
      <c r="AO15" s="793">
        <f>Operation!AO22*AO$10</f>
        <v>148569.12</v>
      </c>
      <c r="AP15" s="793">
        <f>Operation!AP22*AP$10</f>
        <v>148569.12</v>
      </c>
      <c r="AQ15" s="793">
        <f>Operation!AQ22*AQ$10</f>
        <v>148569.12</v>
      </c>
      <c r="AR15" s="793">
        <f>Operation!AR22*AR$10</f>
        <v>148569.12</v>
      </c>
      <c r="AS15" s="793">
        <f>Operation!AS22*AS$10</f>
        <v>148569.12</v>
      </c>
      <c r="AT15" s="793">
        <f>Operation!AT22*AT$10</f>
        <v>148569.12</v>
      </c>
      <c r="AU15" s="793">
        <f>Operation!AU22*AU$10</f>
        <v>148569.12</v>
      </c>
      <c r="AV15" s="793">
        <f>Operation!AV22*AV$10</f>
        <v>148569.12</v>
      </c>
      <c r="AW15" s="793">
        <f>Operation!AW22*AW$10</f>
        <v>148569.12</v>
      </c>
      <c r="AX15" s="793">
        <f>Operation!AX22*AX$10</f>
        <v>151540.5024</v>
      </c>
      <c r="AY15" s="793">
        <f>Operation!AY22*AY$10</f>
        <v>151540.5024</v>
      </c>
      <c r="AZ15" s="793">
        <f>Operation!AZ22*AZ$10</f>
        <v>151540.5024</v>
      </c>
      <c r="BA15" s="793">
        <f>Operation!BA22*BA$10</f>
        <v>151540.5024</v>
      </c>
      <c r="BB15" s="793">
        <f>Operation!BB22*BB$10</f>
        <v>151540.5024</v>
      </c>
      <c r="BC15" s="793">
        <f>Operation!BC22*BC$10</f>
        <v>151540.5024</v>
      </c>
      <c r="BD15" s="793">
        <f>Operation!BD22*BD$10</f>
        <v>0</v>
      </c>
      <c r="BE15" s="793">
        <f>Operation!BE22*BE$10</f>
        <v>0</v>
      </c>
      <c r="BF15" s="793">
        <f>Operation!BF22*BF$10</f>
        <v>0</v>
      </c>
      <c r="BG15" s="793">
        <f>Operation!BG22*BG$10</f>
        <v>0</v>
      </c>
      <c r="BH15" s="793">
        <f>Operation!BH22*BH$10</f>
        <v>0</v>
      </c>
      <c r="BI15" s="793">
        <f>Operation!BI22*BI$10</f>
        <v>0</v>
      </c>
      <c r="BJ15" s="793">
        <f>Operation!BJ22*BJ$10</f>
        <v>0</v>
      </c>
      <c r="BK15" s="793">
        <f>Operation!BK22*BK$10</f>
        <v>0</v>
      </c>
      <c r="BL15" s="793">
        <f>Operation!BL22*BL$10</f>
        <v>0</v>
      </c>
      <c r="BM15" s="793">
        <f>Operation!BM22*BM$10</f>
        <v>0</v>
      </c>
      <c r="BN15" s="793">
        <f>Operation!BN22*BN$10</f>
        <v>0</v>
      </c>
      <c r="BO15" s="793">
        <f>Operation!BO22*BO$10</f>
        <v>0</v>
      </c>
      <c r="BP15" s="793">
        <f>Operation!BP22*BP$10</f>
        <v>0</v>
      </c>
      <c r="BQ15" s="793">
        <f>Operation!BQ22*BQ$10</f>
        <v>0</v>
      </c>
      <c r="BR15" s="793">
        <f>Operation!BR22*BR$10</f>
        <v>0</v>
      </c>
      <c r="BS15" s="793">
        <f>Operation!BS22*BS$10</f>
        <v>0</v>
      </c>
      <c r="BT15" s="793">
        <f>Operation!BT22*BT$10</f>
        <v>0</v>
      </c>
      <c r="BU15" s="793">
        <f>Operation!BU22*BU$10</f>
        <v>0</v>
      </c>
      <c r="BV15" s="793">
        <f>Operation!BV22*BV$10</f>
        <v>0</v>
      </c>
      <c r="BW15" s="793">
        <f>Operation!BW22*BW$10</f>
        <v>0</v>
      </c>
      <c r="BX15" s="793">
        <f>Operation!BX22*BX$10</f>
        <v>0</v>
      </c>
      <c r="BY15" s="793">
        <f>Operation!BY22*BY$10</f>
        <v>0</v>
      </c>
      <c r="BZ15" s="793">
        <f>Operation!BZ22*BZ$10</f>
        <v>0</v>
      </c>
      <c r="CA15" s="793">
        <f>Operation!CA22*CA$10</f>
        <v>0</v>
      </c>
      <c r="CB15" s="793">
        <f>Operation!CB22*CB$10</f>
        <v>0</v>
      </c>
      <c r="CC15" s="793">
        <f>Operation!CC22*CC$10</f>
        <v>0</v>
      </c>
      <c r="CD15" s="793">
        <f>Operation!CD22*CD$10</f>
        <v>0</v>
      </c>
      <c r="CE15" s="793">
        <f>Operation!CE22*CE$10</f>
        <v>0</v>
      </c>
      <c r="CF15" s="793">
        <f>Operation!CF22*CF$10</f>
        <v>0</v>
      </c>
      <c r="CG15" s="793">
        <f>Operation!CG22*CG$10</f>
        <v>0</v>
      </c>
      <c r="CH15" s="793">
        <f>Operation!CH22*CH$10</f>
        <v>0</v>
      </c>
      <c r="CI15" s="793">
        <f>Operation!CI22*CI$10</f>
        <v>0</v>
      </c>
      <c r="CJ15" s="793">
        <f>Operation!CJ22*CJ$10</f>
        <v>0</v>
      </c>
      <c r="CK15" s="793">
        <f>Operation!CK22*CK$10</f>
        <v>0</v>
      </c>
      <c r="CL15" s="793">
        <f>Operation!CL22*CL$10</f>
        <v>0</v>
      </c>
      <c r="CM15" s="793">
        <f>Operation!CM22*CM$10</f>
        <v>0</v>
      </c>
      <c r="CN15" s="793">
        <f>Operation!CN22*CN$10</f>
        <v>0</v>
      </c>
      <c r="CO15" s="793">
        <f>Operation!CO22*CO$10</f>
        <v>0</v>
      </c>
      <c r="CP15" s="793">
        <f>Operation!CP22*CP$10</f>
        <v>0</v>
      </c>
      <c r="CQ15" s="793">
        <f>Operation!CQ22*CQ$10</f>
        <v>0</v>
      </c>
      <c r="CR15" s="793">
        <f>Operation!CR22*CR$10</f>
        <v>0</v>
      </c>
      <c r="CS15" s="793">
        <f>Operation!CS22*CS$10</f>
        <v>0</v>
      </c>
      <c r="CT15" s="793">
        <f>Operation!CT22*CT$10</f>
        <v>0</v>
      </c>
      <c r="CU15" s="793">
        <f>Operation!CU22*CU$10</f>
        <v>0</v>
      </c>
      <c r="CV15" s="793">
        <f>Operation!CV22*CV$10</f>
        <v>0</v>
      </c>
      <c r="CW15" s="793">
        <f>Operation!CW22*CW$10</f>
        <v>0</v>
      </c>
      <c r="CX15" s="793">
        <f>Operation!CX22*CX$10</f>
        <v>0</v>
      </c>
      <c r="CY15" s="793">
        <f>Operation!CY22*CY$10</f>
        <v>0</v>
      </c>
      <c r="CZ15" s="793">
        <f>Operation!CZ22*CZ$10</f>
        <v>0</v>
      </c>
      <c r="DA15" s="793">
        <f>Operation!DA22*DA$10</f>
        <v>0</v>
      </c>
      <c r="DB15" s="793">
        <f>Operation!DB22*DB$10</f>
        <v>0</v>
      </c>
      <c r="DC15" s="793">
        <f>Operation!DC22*DC$10</f>
        <v>0</v>
      </c>
      <c r="DD15" s="793">
        <f>Operation!DD22*DD$10</f>
        <v>0</v>
      </c>
      <c r="DE15" s="793">
        <f>Operation!DE22*DE$10</f>
        <v>0</v>
      </c>
      <c r="DF15" s="793">
        <f>Operation!DF22*DF$10</f>
        <v>0</v>
      </c>
      <c r="DG15" s="793">
        <f>Operation!DG22*DG$10</f>
        <v>0</v>
      </c>
      <c r="DH15" s="793">
        <f>Operation!DH22*DH$10</f>
        <v>0</v>
      </c>
      <c r="DI15" s="793">
        <f>Operation!DI22*DI$10</f>
        <v>0</v>
      </c>
      <c r="DJ15" s="793">
        <f>Operation!DJ22*DJ$10</f>
        <v>0</v>
      </c>
      <c r="DK15" s="793">
        <f>Operation!DK22*DK$10</f>
        <v>0</v>
      </c>
      <c r="DL15" s="793">
        <f>Operation!DL22*DL$10</f>
        <v>0</v>
      </c>
      <c r="DM15" s="793">
        <f>Operation!DM22*DM$10</f>
        <v>0</v>
      </c>
      <c r="DN15" s="793">
        <f>Operation!DN22*DN$10</f>
        <v>0</v>
      </c>
      <c r="DO15" s="793">
        <f>Operation!DO22*DO$10</f>
        <v>0</v>
      </c>
      <c r="DP15" s="793">
        <f>Operation!DP22*DP$10</f>
        <v>0</v>
      </c>
      <c r="DQ15" s="793">
        <f>Operation!DQ22*DQ$10</f>
        <v>0</v>
      </c>
      <c r="DR15" s="793">
        <f>Operation!DR22*DR$10</f>
        <v>0</v>
      </c>
      <c r="DS15" s="793">
        <f>Operation!DS22*DS$10</f>
        <v>0</v>
      </c>
      <c r="DT15" s="793">
        <f>Operation!DT22*DT$10</f>
        <v>0</v>
      </c>
      <c r="DU15" s="793">
        <f>Operation!DU22*DU$10</f>
        <v>0</v>
      </c>
      <c r="DV15" s="793">
        <f>Operation!DV22*DV$10</f>
        <v>0</v>
      </c>
      <c r="DW15" s="793">
        <f>Operation!DW22*DW$10</f>
        <v>0</v>
      </c>
      <c r="DX15" s="793">
        <f>Operation!DX22*DX$10</f>
        <v>0</v>
      </c>
      <c r="DY15" s="793">
        <f>Operation!DY22*DY$10</f>
        <v>0</v>
      </c>
      <c r="DZ15" s="793">
        <f>Operation!DZ22*DZ$10</f>
        <v>0</v>
      </c>
      <c r="EA15" s="793">
        <f>Operation!EA22*EA$10</f>
        <v>0</v>
      </c>
      <c r="EB15" s="793">
        <f>Operation!EB22*EB$10</f>
        <v>0</v>
      </c>
      <c r="EC15" s="793">
        <f>Operation!EC22*EC$10</f>
        <v>0</v>
      </c>
      <c r="ED15" s="793">
        <f>Operation!ED22*ED$10</f>
        <v>0</v>
      </c>
      <c r="EE15" s="793">
        <f>Operation!EE22*EE$10</f>
        <v>0</v>
      </c>
      <c r="EF15" s="793">
        <f>Operation!EF22*EF$10</f>
        <v>0</v>
      </c>
      <c r="EG15" s="793">
        <f>Operation!EG22*EG$10</f>
        <v>0</v>
      </c>
      <c r="EH15" s="793">
        <f>Operation!EH22*EH$10</f>
        <v>0</v>
      </c>
      <c r="EI15" s="793">
        <f>Operation!EI22*EI$10</f>
        <v>0</v>
      </c>
      <c r="EJ15" s="793">
        <f>Operation!EJ22*EJ$10</f>
        <v>0</v>
      </c>
      <c r="EK15" s="793">
        <f>Operation!EK22*EK$10</f>
        <v>0</v>
      </c>
      <c r="EL15" s="793">
        <f>Operation!EL22*EL$10</f>
        <v>0</v>
      </c>
      <c r="EM15" s="793">
        <f>Operation!EM22*EM$10</f>
        <v>0</v>
      </c>
      <c r="EN15" s="793">
        <f>Operation!EN22*EN$10</f>
        <v>0</v>
      </c>
      <c r="EO15" s="793">
        <f>Operation!EO22*EO$10</f>
        <v>0</v>
      </c>
    </row>
    <row r="16" spans="1:145" x14ac:dyDescent="0.2">
      <c r="A16" s="11">
        <f>ROW()</f>
        <v>16</v>
      </c>
      <c r="C16" s="38" t="s">
        <v>15</v>
      </c>
      <c r="J16" s="12"/>
      <c r="K16" s="12"/>
      <c r="L16" s="793">
        <f t="shared" si="48"/>
        <v>0</v>
      </c>
      <c r="M16" s="793">
        <f>Operation!M31*M$10</f>
        <v>0</v>
      </c>
      <c r="N16" s="793">
        <f>Operation!N31*N$10</f>
        <v>0</v>
      </c>
      <c r="O16" s="793">
        <f>Operation!O31*O$10</f>
        <v>0</v>
      </c>
      <c r="P16" s="793">
        <f>Operation!P31*P$10</f>
        <v>0</v>
      </c>
      <c r="Q16" s="793">
        <f>Operation!Q31*Q$10</f>
        <v>0</v>
      </c>
      <c r="R16" s="793">
        <f>Operation!R31*R$10</f>
        <v>0</v>
      </c>
      <c r="S16" s="793">
        <f>Operation!S31*S$10</f>
        <v>0</v>
      </c>
      <c r="T16" s="793">
        <f>Operation!T31*T$10</f>
        <v>0</v>
      </c>
      <c r="U16" s="793">
        <f>Operation!U31*U$10</f>
        <v>0</v>
      </c>
      <c r="V16" s="793">
        <f>Operation!V31*V$10</f>
        <v>0</v>
      </c>
      <c r="W16" s="793">
        <f>Operation!W31*W$10</f>
        <v>0</v>
      </c>
      <c r="X16" s="793">
        <f>Operation!X31*X$10</f>
        <v>0</v>
      </c>
      <c r="Y16" s="793">
        <f>Operation!Y31*Y$10</f>
        <v>0</v>
      </c>
      <c r="Z16" s="793">
        <f>Operation!Z31*Z$10</f>
        <v>0</v>
      </c>
      <c r="AA16" s="793">
        <f>Operation!AA31*AA$10</f>
        <v>0</v>
      </c>
      <c r="AB16" s="793">
        <f>Operation!AB31*AB$10</f>
        <v>0</v>
      </c>
      <c r="AC16" s="793">
        <f>Operation!AC31*AC$10</f>
        <v>0</v>
      </c>
      <c r="AD16" s="793">
        <f>Operation!AD31*AD$10</f>
        <v>0</v>
      </c>
      <c r="AE16" s="793">
        <f>Operation!AE31*AE$10</f>
        <v>0</v>
      </c>
      <c r="AF16" s="793">
        <f>Operation!AF31*AF$10</f>
        <v>0</v>
      </c>
      <c r="AG16" s="793">
        <f>Operation!AG31*AG$10</f>
        <v>0</v>
      </c>
      <c r="AH16" s="793">
        <f>Operation!AH31*AH$10</f>
        <v>0</v>
      </c>
      <c r="AI16" s="793">
        <f>Operation!AI31*AI$10</f>
        <v>0</v>
      </c>
      <c r="AJ16" s="793">
        <f>Operation!AJ31*AJ$10</f>
        <v>0</v>
      </c>
      <c r="AK16" s="793">
        <f>Operation!AK31*AK$10</f>
        <v>0</v>
      </c>
      <c r="AL16" s="793">
        <f>Operation!AL31*AL$10</f>
        <v>0</v>
      </c>
      <c r="AM16" s="793">
        <f>Operation!AM31*AM$10</f>
        <v>0</v>
      </c>
      <c r="AN16" s="793">
        <f>Operation!AN31*AN$10</f>
        <v>0</v>
      </c>
      <c r="AO16" s="793">
        <f>Operation!AO31*AO$10</f>
        <v>0</v>
      </c>
      <c r="AP16" s="793">
        <f>Operation!AP31*AP$10</f>
        <v>0</v>
      </c>
      <c r="AQ16" s="793">
        <f>Operation!AQ31*AQ$10</f>
        <v>0</v>
      </c>
      <c r="AR16" s="793">
        <f>Operation!AR31*AR$10</f>
        <v>0</v>
      </c>
      <c r="AS16" s="793">
        <f>Operation!AS31*AS$10</f>
        <v>0</v>
      </c>
      <c r="AT16" s="793">
        <f>Operation!AT31*AT$10</f>
        <v>0</v>
      </c>
      <c r="AU16" s="793">
        <f>Operation!AU31*AU$10</f>
        <v>0</v>
      </c>
      <c r="AV16" s="793">
        <f>Operation!AV31*AV$10</f>
        <v>0</v>
      </c>
      <c r="AW16" s="793">
        <f>Operation!AW31*AW$10</f>
        <v>0</v>
      </c>
      <c r="AX16" s="793">
        <f>Operation!AX31*AX$10</f>
        <v>0</v>
      </c>
      <c r="AY16" s="793">
        <f>Operation!AY31*AY$10</f>
        <v>0</v>
      </c>
      <c r="AZ16" s="793">
        <f>Operation!AZ31*AZ$10</f>
        <v>0</v>
      </c>
      <c r="BA16" s="793">
        <f>Operation!BA31*BA$10</f>
        <v>0</v>
      </c>
      <c r="BB16" s="793">
        <f>Operation!BB31*BB$10</f>
        <v>0</v>
      </c>
      <c r="BC16" s="793">
        <f>Operation!BC31*BC$10</f>
        <v>0</v>
      </c>
      <c r="BD16" s="793">
        <f>Operation!BD31*BD$10</f>
        <v>0</v>
      </c>
      <c r="BE16" s="793">
        <f>Operation!BE31*BE$10</f>
        <v>0</v>
      </c>
      <c r="BF16" s="793">
        <f>Operation!BF31*BF$10</f>
        <v>0</v>
      </c>
      <c r="BG16" s="793">
        <f>Operation!BG31*BG$10</f>
        <v>0</v>
      </c>
      <c r="BH16" s="793">
        <f>Operation!BH31*BH$10</f>
        <v>0</v>
      </c>
      <c r="BI16" s="793">
        <f>Operation!BI31*BI$10</f>
        <v>0</v>
      </c>
      <c r="BJ16" s="793">
        <f>Operation!BJ31*BJ$10</f>
        <v>0</v>
      </c>
      <c r="BK16" s="793">
        <f>Operation!BK31*BK$10</f>
        <v>0</v>
      </c>
      <c r="BL16" s="793">
        <f>Operation!BL31*BL$10</f>
        <v>0</v>
      </c>
      <c r="BM16" s="793">
        <f>Operation!BM31*BM$10</f>
        <v>0</v>
      </c>
      <c r="BN16" s="793">
        <f>Operation!BN31*BN$10</f>
        <v>0</v>
      </c>
      <c r="BO16" s="793">
        <f>Operation!BO31*BO$10</f>
        <v>0</v>
      </c>
      <c r="BP16" s="793">
        <f>Operation!BP31*BP$10</f>
        <v>0</v>
      </c>
      <c r="BQ16" s="793">
        <f>Operation!BQ31*BQ$10</f>
        <v>0</v>
      </c>
      <c r="BR16" s="793">
        <f>Operation!BR31*BR$10</f>
        <v>0</v>
      </c>
      <c r="BS16" s="793">
        <f>Operation!BS31*BS$10</f>
        <v>0</v>
      </c>
      <c r="BT16" s="793">
        <f>Operation!BT31*BT$10</f>
        <v>0</v>
      </c>
      <c r="BU16" s="793">
        <f>Operation!BU31*BU$10</f>
        <v>0</v>
      </c>
      <c r="BV16" s="793">
        <f>Operation!BV31*BV$10</f>
        <v>0</v>
      </c>
      <c r="BW16" s="793">
        <f>Operation!BW31*BW$10</f>
        <v>0</v>
      </c>
      <c r="BX16" s="793">
        <f>Operation!BX31*BX$10</f>
        <v>0</v>
      </c>
      <c r="BY16" s="793">
        <f>Operation!BY31*BY$10</f>
        <v>0</v>
      </c>
      <c r="BZ16" s="793">
        <f>Operation!BZ31*BZ$10</f>
        <v>0</v>
      </c>
      <c r="CA16" s="793">
        <f>Operation!CA31*CA$10</f>
        <v>0</v>
      </c>
      <c r="CB16" s="793">
        <f>Operation!CB31*CB$10</f>
        <v>0</v>
      </c>
      <c r="CC16" s="793">
        <f>Operation!CC31*CC$10</f>
        <v>0</v>
      </c>
      <c r="CD16" s="793">
        <f>Operation!CD31*CD$10</f>
        <v>0</v>
      </c>
      <c r="CE16" s="793">
        <f>Operation!CE31*CE$10</f>
        <v>0</v>
      </c>
      <c r="CF16" s="793">
        <f>Operation!CF31*CF$10</f>
        <v>0</v>
      </c>
      <c r="CG16" s="793">
        <f>Operation!CG31*CG$10</f>
        <v>0</v>
      </c>
      <c r="CH16" s="793">
        <f>Operation!CH31*CH$10</f>
        <v>0</v>
      </c>
      <c r="CI16" s="793">
        <f>Operation!CI31*CI$10</f>
        <v>0</v>
      </c>
      <c r="CJ16" s="793">
        <f>Operation!CJ31*CJ$10</f>
        <v>0</v>
      </c>
      <c r="CK16" s="793">
        <f>Operation!CK31*CK$10</f>
        <v>0</v>
      </c>
      <c r="CL16" s="793">
        <f>Operation!CL31*CL$10</f>
        <v>0</v>
      </c>
      <c r="CM16" s="793">
        <f>Operation!CM31*CM$10</f>
        <v>0</v>
      </c>
      <c r="CN16" s="793">
        <f>Operation!CN31*CN$10</f>
        <v>0</v>
      </c>
      <c r="CO16" s="793">
        <f>Operation!CO31*CO$10</f>
        <v>0</v>
      </c>
      <c r="CP16" s="793">
        <f>Operation!CP31*CP$10</f>
        <v>0</v>
      </c>
      <c r="CQ16" s="793">
        <f>Operation!CQ31*CQ$10</f>
        <v>0</v>
      </c>
      <c r="CR16" s="793">
        <f>Operation!CR31*CR$10</f>
        <v>0</v>
      </c>
      <c r="CS16" s="793">
        <f>Operation!CS31*CS$10</f>
        <v>0</v>
      </c>
      <c r="CT16" s="793">
        <f>Operation!CT31*CT$10</f>
        <v>0</v>
      </c>
      <c r="CU16" s="793">
        <f>Operation!CU31*CU$10</f>
        <v>0</v>
      </c>
      <c r="CV16" s="793">
        <f>Operation!CV31*CV$10</f>
        <v>0</v>
      </c>
      <c r="CW16" s="793">
        <f>Operation!CW31*CW$10</f>
        <v>0</v>
      </c>
      <c r="CX16" s="793">
        <f>Operation!CX31*CX$10</f>
        <v>0</v>
      </c>
      <c r="CY16" s="793">
        <f>Operation!CY31*CY$10</f>
        <v>0</v>
      </c>
      <c r="CZ16" s="793">
        <f>Operation!CZ31*CZ$10</f>
        <v>0</v>
      </c>
      <c r="DA16" s="793">
        <f>Operation!DA31*DA$10</f>
        <v>0</v>
      </c>
      <c r="DB16" s="793">
        <f>Operation!DB31*DB$10</f>
        <v>0</v>
      </c>
      <c r="DC16" s="793">
        <f>Operation!DC31*DC$10</f>
        <v>0</v>
      </c>
      <c r="DD16" s="793">
        <f>Operation!DD31*DD$10</f>
        <v>0</v>
      </c>
      <c r="DE16" s="793">
        <f>Operation!DE31*DE$10</f>
        <v>0</v>
      </c>
      <c r="DF16" s="793">
        <f>Operation!DF31*DF$10</f>
        <v>0</v>
      </c>
      <c r="DG16" s="793">
        <f>Operation!DG31*DG$10</f>
        <v>0</v>
      </c>
      <c r="DH16" s="793">
        <f>Operation!DH31*DH$10</f>
        <v>0</v>
      </c>
      <c r="DI16" s="793">
        <f>Operation!DI31*DI$10</f>
        <v>0</v>
      </c>
      <c r="DJ16" s="793">
        <f>Operation!DJ31*DJ$10</f>
        <v>0</v>
      </c>
      <c r="DK16" s="793">
        <f>Operation!DK31*DK$10</f>
        <v>0</v>
      </c>
      <c r="DL16" s="793">
        <f>Operation!DL31*DL$10</f>
        <v>0</v>
      </c>
      <c r="DM16" s="793">
        <f>Operation!DM31*DM$10</f>
        <v>0</v>
      </c>
      <c r="DN16" s="793">
        <f>Operation!DN31*DN$10</f>
        <v>0</v>
      </c>
      <c r="DO16" s="793">
        <f>Operation!DO31*DO$10</f>
        <v>0</v>
      </c>
      <c r="DP16" s="793">
        <f>Operation!DP31*DP$10</f>
        <v>0</v>
      </c>
      <c r="DQ16" s="793">
        <f>Operation!DQ31*DQ$10</f>
        <v>0</v>
      </c>
      <c r="DR16" s="793">
        <f>Operation!DR31*DR$10</f>
        <v>0</v>
      </c>
      <c r="DS16" s="793">
        <f>Operation!DS31*DS$10</f>
        <v>0</v>
      </c>
      <c r="DT16" s="793">
        <f>Operation!DT31*DT$10</f>
        <v>0</v>
      </c>
      <c r="DU16" s="793">
        <f>Operation!DU31*DU$10</f>
        <v>0</v>
      </c>
      <c r="DV16" s="793">
        <f>Operation!DV31*DV$10</f>
        <v>0</v>
      </c>
      <c r="DW16" s="793">
        <f>Operation!DW31*DW$10</f>
        <v>0</v>
      </c>
      <c r="DX16" s="793">
        <f>Operation!DX31*DX$10</f>
        <v>0</v>
      </c>
      <c r="DY16" s="793">
        <f>Operation!DY31*DY$10</f>
        <v>0</v>
      </c>
      <c r="DZ16" s="793">
        <f>Operation!DZ31*DZ$10</f>
        <v>0</v>
      </c>
      <c r="EA16" s="793">
        <f>Operation!EA31*EA$10</f>
        <v>0</v>
      </c>
      <c r="EB16" s="793">
        <f>Operation!EB31*EB$10</f>
        <v>0</v>
      </c>
      <c r="EC16" s="793">
        <f>Operation!EC31*EC$10</f>
        <v>0</v>
      </c>
      <c r="ED16" s="793">
        <f>Operation!ED31*ED$10</f>
        <v>0</v>
      </c>
      <c r="EE16" s="793">
        <f>Operation!EE31*EE$10</f>
        <v>0</v>
      </c>
      <c r="EF16" s="793">
        <f>Operation!EF31*EF$10</f>
        <v>0</v>
      </c>
      <c r="EG16" s="793">
        <f>Operation!EG31*EG$10</f>
        <v>0</v>
      </c>
      <c r="EH16" s="793">
        <f>Operation!EH31*EH$10</f>
        <v>0</v>
      </c>
      <c r="EI16" s="793">
        <f>Operation!EI31*EI$10</f>
        <v>0</v>
      </c>
      <c r="EJ16" s="793">
        <f>Operation!EJ31*EJ$10</f>
        <v>0</v>
      </c>
      <c r="EK16" s="793">
        <f>Operation!EK31*EK$10</f>
        <v>0</v>
      </c>
      <c r="EL16" s="793">
        <f>Operation!EL31*EL$10</f>
        <v>0</v>
      </c>
      <c r="EM16" s="793">
        <f>Operation!EM31*EM$10</f>
        <v>0</v>
      </c>
      <c r="EN16" s="793">
        <f>Operation!EN31*EN$10</f>
        <v>0</v>
      </c>
      <c r="EO16" s="793">
        <f>Operation!EO31*EO$10</f>
        <v>0</v>
      </c>
    </row>
    <row r="17" spans="1:145" x14ac:dyDescent="0.2">
      <c r="A17" s="11">
        <f>ROW()</f>
        <v>17</v>
      </c>
      <c r="C17" s="346" t="s">
        <v>170</v>
      </c>
      <c r="D17" s="347"/>
      <c r="E17" s="347"/>
      <c r="F17" s="347"/>
      <c r="G17" s="347"/>
      <c r="H17" s="347"/>
      <c r="I17" s="347"/>
      <c r="J17" s="347"/>
      <c r="K17" s="348"/>
      <c r="L17" s="795">
        <f t="shared" si="48"/>
        <v>7383179.238921266</v>
      </c>
      <c r="M17" s="795">
        <f t="shared" ref="M17:AR17" si="58">SUM(M18:M26)</f>
        <v>0</v>
      </c>
      <c r="N17" s="795">
        <f t="shared" si="58"/>
        <v>130321.76517582285</v>
      </c>
      <c r="O17" s="795">
        <f t="shared" si="58"/>
        <v>95458.718470000007</v>
      </c>
      <c r="P17" s="795">
        <f t="shared" si="58"/>
        <v>96751.291794224497</v>
      </c>
      <c r="Q17" s="795">
        <f t="shared" si="58"/>
        <v>95458.718470000007</v>
      </c>
      <c r="R17" s="795">
        <f t="shared" si="58"/>
        <v>95458.718470000007</v>
      </c>
      <c r="S17" s="795">
        <f t="shared" si="58"/>
        <v>96751.291794224497</v>
      </c>
      <c r="T17" s="795">
        <f t="shared" si="58"/>
        <v>169418.33649403841</v>
      </c>
      <c r="U17" s="795">
        <f t="shared" si="58"/>
        <v>95458.718470000007</v>
      </c>
      <c r="V17" s="795">
        <f t="shared" si="58"/>
        <v>447897.37067422457</v>
      </c>
      <c r="W17" s="795">
        <f t="shared" si="58"/>
        <v>120507.80647000001</v>
      </c>
      <c r="X17" s="795">
        <f t="shared" si="58"/>
        <v>95458.718470000007</v>
      </c>
      <c r="Y17" s="795">
        <f t="shared" si="58"/>
        <v>338515.8728822245</v>
      </c>
      <c r="Z17" s="795">
        <f t="shared" si="58"/>
        <v>132928.20047933928</v>
      </c>
      <c r="AA17" s="795">
        <f t="shared" si="58"/>
        <v>97367.892839399981</v>
      </c>
      <c r="AB17" s="795">
        <f t="shared" si="58"/>
        <v>98660.466163624471</v>
      </c>
      <c r="AC17" s="795">
        <f t="shared" si="58"/>
        <v>97367.892839399981</v>
      </c>
      <c r="AD17" s="795">
        <f t="shared" si="58"/>
        <v>97367.892839399981</v>
      </c>
      <c r="AE17" s="795">
        <f t="shared" si="58"/>
        <v>98660.466163624471</v>
      </c>
      <c r="AF17" s="795">
        <f t="shared" si="58"/>
        <v>170332.18252278736</v>
      </c>
      <c r="AG17" s="795">
        <f t="shared" si="58"/>
        <v>97367.892839399981</v>
      </c>
      <c r="AH17" s="795">
        <f t="shared" si="58"/>
        <v>466367.97323638434</v>
      </c>
      <c r="AI17" s="795">
        <f t="shared" si="58"/>
        <v>126171.82883939998</v>
      </c>
      <c r="AJ17" s="795">
        <f t="shared" si="58"/>
        <v>97367.892839399981</v>
      </c>
      <c r="AK17" s="795">
        <f t="shared" si="58"/>
        <v>376191.15097515419</v>
      </c>
      <c r="AL17" s="795">
        <f t="shared" si="58"/>
        <v>586600.16448892606</v>
      </c>
      <c r="AM17" s="795">
        <f t="shared" si="58"/>
        <v>99315.250696187984</v>
      </c>
      <c r="AN17" s="795">
        <f t="shared" si="58"/>
        <v>100687.72831816939</v>
      </c>
      <c r="AO17" s="795">
        <f t="shared" si="58"/>
        <v>99315.250696187984</v>
      </c>
      <c r="AP17" s="795">
        <f t="shared" si="58"/>
        <v>99315.250696187984</v>
      </c>
      <c r="AQ17" s="795">
        <f t="shared" si="58"/>
        <v>100727.68046704785</v>
      </c>
      <c r="AR17" s="795">
        <f t="shared" si="58"/>
        <v>171214.78181808873</v>
      </c>
      <c r="AS17" s="795">
        <f t="shared" ref="AS17:BX17" si="59">SUM(AS18:AS26)</f>
        <v>99315.250696187984</v>
      </c>
      <c r="AT17" s="795">
        <f t="shared" si="59"/>
        <v>485774.52762476477</v>
      </c>
      <c r="AU17" s="795">
        <f t="shared" si="59"/>
        <v>129996.61069618799</v>
      </c>
      <c r="AV17" s="795">
        <f t="shared" si="59"/>
        <v>99315.250696187984</v>
      </c>
      <c r="AW17" s="795">
        <f t="shared" si="59"/>
        <v>416805.94410556153</v>
      </c>
      <c r="AX17" s="795">
        <f t="shared" si="59"/>
        <v>119800.02774440817</v>
      </c>
      <c r="AY17" s="795">
        <f t="shared" si="59"/>
        <v>101301.55571011174</v>
      </c>
      <c r="AZ17" s="795">
        <f t="shared" si="59"/>
        <v>102713.98548097161</v>
      </c>
      <c r="BA17" s="795">
        <f t="shared" si="59"/>
        <v>101301.55571011174</v>
      </c>
      <c r="BB17" s="795">
        <f t="shared" si="59"/>
        <v>101301.55571011174</v>
      </c>
      <c r="BC17" s="795">
        <f t="shared" si="59"/>
        <v>534767.80735379132</v>
      </c>
      <c r="BD17" s="795">
        <f t="shared" si="59"/>
        <v>0</v>
      </c>
      <c r="BE17" s="795">
        <f t="shared" si="59"/>
        <v>0</v>
      </c>
      <c r="BF17" s="795">
        <f t="shared" si="59"/>
        <v>0</v>
      </c>
      <c r="BG17" s="795">
        <f t="shared" si="59"/>
        <v>0</v>
      </c>
      <c r="BH17" s="795">
        <f t="shared" si="59"/>
        <v>0</v>
      </c>
      <c r="BI17" s="795">
        <f t="shared" si="59"/>
        <v>0</v>
      </c>
      <c r="BJ17" s="795">
        <f t="shared" si="59"/>
        <v>0</v>
      </c>
      <c r="BK17" s="795">
        <f t="shared" si="59"/>
        <v>0</v>
      </c>
      <c r="BL17" s="795">
        <f t="shared" si="59"/>
        <v>0</v>
      </c>
      <c r="BM17" s="795">
        <f t="shared" si="59"/>
        <v>0</v>
      </c>
      <c r="BN17" s="795">
        <f t="shared" si="59"/>
        <v>0</v>
      </c>
      <c r="BO17" s="795">
        <f t="shared" si="59"/>
        <v>0</v>
      </c>
      <c r="BP17" s="795">
        <f t="shared" si="59"/>
        <v>0</v>
      </c>
      <c r="BQ17" s="795">
        <f t="shared" si="59"/>
        <v>0</v>
      </c>
      <c r="BR17" s="795">
        <f t="shared" si="59"/>
        <v>0</v>
      </c>
      <c r="BS17" s="795">
        <f t="shared" si="59"/>
        <v>0</v>
      </c>
      <c r="BT17" s="795">
        <f t="shared" si="59"/>
        <v>0</v>
      </c>
      <c r="BU17" s="795">
        <f t="shared" si="59"/>
        <v>0</v>
      </c>
      <c r="BV17" s="795">
        <f t="shared" si="59"/>
        <v>0</v>
      </c>
      <c r="BW17" s="795">
        <f t="shared" si="59"/>
        <v>0</v>
      </c>
      <c r="BX17" s="795">
        <f t="shared" si="59"/>
        <v>0</v>
      </c>
      <c r="BY17" s="795">
        <f t="shared" ref="BY17:DD17" si="60">SUM(BY18:BY26)</f>
        <v>0</v>
      </c>
      <c r="BZ17" s="795">
        <f t="shared" si="60"/>
        <v>0</v>
      </c>
      <c r="CA17" s="795">
        <f t="shared" si="60"/>
        <v>0</v>
      </c>
      <c r="CB17" s="795">
        <f t="shared" si="60"/>
        <v>0</v>
      </c>
      <c r="CC17" s="795">
        <f t="shared" si="60"/>
        <v>0</v>
      </c>
      <c r="CD17" s="795">
        <f t="shared" si="60"/>
        <v>0</v>
      </c>
      <c r="CE17" s="795">
        <f t="shared" si="60"/>
        <v>0</v>
      </c>
      <c r="CF17" s="795">
        <f t="shared" si="60"/>
        <v>0</v>
      </c>
      <c r="CG17" s="795">
        <f t="shared" si="60"/>
        <v>0</v>
      </c>
      <c r="CH17" s="795">
        <f t="shared" si="60"/>
        <v>0</v>
      </c>
      <c r="CI17" s="795">
        <f t="shared" si="60"/>
        <v>0</v>
      </c>
      <c r="CJ17" s="795">
        <f t="shared" si="60"/>
        <v>0</v>
      </c>
      <c r="CK17" s="795">
        <f t="shared" si="60"/>
        <v>0</v>
      </c>
      <c r="CL17" s="795">
        <f t="shared" si="60"/>
        <v>0</v>
      </c>
      <c r="CM17" s="795">
        <f t="shared" si="60"/>
        <v>0</v>
      </c>
      <c r="CN17" s="795">
        <f t="shared" si="60"/>
        <v>0</v>
      </c>
      <c r="CO17" s="795">
        <f t="shared" si="60"/>
        <v>0</v>
      </c>
      <c r="CP17" s="795">
        <f t="shared" si="60"/>
        <v>0</v>
      </c>
      <c r="CQ17" s="795">
        <f t="shared" si="60"/>
        <v>0</v>
      </c>
      <c r="CR17" s="795">
        <f t="shared" si="60"/>
        <v>0</v>
      </c>
      <c r="CS17" s="795">
        <f t="shared" si="60"/>
        <v>0</v>
      </c>
      <c r="CT17" s="795">
        <f t="shared" si="60"/>
        <v>0</v>
      </c>
      <c r="CU17" s="795">
        <f t="shared" si="60"/>
        <v>0</v>
      </c>
      <c r="CV17" s="795">
        <f t="shared" si="60"/>
        <v>0</v>
      </c>
      <c r="CW17" s="795">
        <f t="shared" si="60"/>
        <v>0</v>
      </c>
      <c r="CX17" s="795">
        <f t="shared" si="60"/>
        <v>0</v>
      </c>
      <c r="CY17" s="795">
        <f t="shared" si="60"/>
        <v>0</v>
      </c>
      <c r="CZ17" s="795">
        <f t="shared" si="60"/>
        <v>0</v>
      </c>
      <c r="DA17" s="795">
        <f t="shared" si="60"/>
        <v>0</v>
      </c>
      <c r="DB17" s="795">
        <f t="shared" si="60"/>
        <v>0</v>
      </c>
      <c r="DC17" s="795">
        <f t="shared" si="60"/>
        <v>0</v>
      </c>
      <c r="DD17" s="795">
        <f t="shared" si="60"/>
        <v>0</v>
      </c>
      <c r="DE17" s="795">
        <f t="shared" ref="DE17:EC17" si="61">SUM(DE18:DE26)</f>
        <v>0</v>
      </c>
      <c r="DF17" s="795">
        <f t="shared" si="61"/>
        <v>0</v>
      </c>
      <c r="DG17" s="795">
        <f t="shared" si="61"/>
        <v>0</v>
      </c>
      <c r="DH17" s="795">
        <f t="shared" si="61"/>
        <v>0</v>
      </c>
      <c r="DI17" s="795">
        <f t="shared" si="61"/>
        <v>0</v>
      </c>
      <c r="DJ17" s="795">
        <f t="shared" si="61"/>
        <v>0</v>
      </c>
      <c r="DK17" s="795">
        <f t="shared" si="61"/>
        <v>0</v>
      </c>
      <c r="DL17" s="795">
        <f t="shared" si="61"/>
        <v>0</v>
      </c>
      <c r="DM17" s="795">
        <f t="shared" si="61"/>
        <v>0</v>
      </c>
      <c r="DN17" s="795">
        <f t="shared" si="61"/>
        <v>0</v>
      </c>
      <c r="DO17" s="795">
        <f t="shared" si="61"/>
        <v>0</v>
      </c>
      <c r="DP17" s="795">
        <f t="shared" si="61"/>
        <v>0</v>
      </c>
      <c r="DQ17" s="795">
        <f t="shared" si="61"/>
        <v>0</v>
      </c>
      <c r="DR17" s="795">
        <f t="shared" si="61"/>
        <v>0</v>
      </c>
      <c r="DS17" s="795">
        <f t="shared" si="61"/>
        <v>0</v>
      </c>
      <c r="DT17" s="795">
        <f t="shared" si="61"/>
        <v>0</v>
      </c>
      <c r="DU17" s="795">
        <f t="shared" si="61"/>
        <v>0</v>
      </c>
      <c r="DV17" s="795">
        <f t="shared" si="61"/>
        <v>0</v>
      </c>
      <c r="DW17" s="795">
        <f t="shared" si="61"/>
        <v>0</v>
      </c>
      <c r="DX17" s="795">
        <f t="shared" si="61"/>
        <v>0</v>
      </c>
      <c r="DY17" s="795">
        <f t="shared" si="61"/>
        <v>0</v>
      </c>
      <c r="DZ17" s="795">
        <f t="shared" si="61"/>
        <v>0</v>
      </c>
      <c r="EA17" s="795">
        <f t="shared" si="61"/>
        <v>0</v>
      </c>
      <c r="EB17" s="795">
        <f t="shared" si="61"/>
        <v>0</v>
      </c>
      <c r="EC17" s="795">
        <f t="shared" si="61"/>
        <v>0</v>
      </c>
      <c r="ED17" s="795">
        <f t="shared" ref="ED17:EO17" si="62">SUM(ED18:ED26)</f>
        <v>0</v>
      </c>
      <c r="EE17" s="795">
        <f t="shared" si="62"/>
        <v>0</v>
      </c>
      <c r="EF17" s="795">
        <f t="shared" si="62"/>
        <v>0</v>
      </c>
      <c r="EG17" s="795">
        <f t="shared" si="62"/>
        <v>0</v>
      </c>
      <c r="EH17" s="795">
        <f t="shared" si="62"/>
        <v>0</v>
      </c>
      <c r="EI17" s="795">
        <f t="shared" si="62"/>
        <v>0</v>
      </c>
      <c r="EJ17" s="795">
        <f t="shared" si="62"/>
        <v>0</v>
      </c>
      <c r="EK17" s="795">
        <f t="shared" si="62"/>
        <v>0</v>
      </c>
      <c r="EL17" s="795">
        <f t="shared" si="62"/>
        <v>0</v>
      </c>
      <c r="EM17" s="795">
        <f t="shared" si="62"/>
        <v>0</v>
      </c>
      <c r="EN17" s="795">
        <f t="shared" si="62"/>
        <v>0</v>
      </c>
      <c r="EO17" s="795">
        <f t="shared" si="62"/>
        <v>0</v>
      </c>
    </row>
    <row r="18" spans="1:145" x14ac:dyDescent="0.2">
      <c r="A18" s="11">
        <f>ROW()</f>
        <v>18</v>
      </c>
      <c r="C18" s="38" t="str">
        <f>'A&amp;R'!I29</f>
        <v>PM수수료</v>
      </c>
      <c r="J18" s="12"/>
      <c r="K18" s="12"/>
      <c r="L18" s="793">
        <f t="shared" si="48"/>
        <v>243046.60564430396</v>
      </c>
      <c r="M18" s="793">
        <f>-Operation!M122</f>
        <v>0</v>
      </c>
      <c r="N18" s="793">
        <f>-Operation!N122</f>
        <v>5640.1729999999998</v>
      </c>
      <c r="O18" s="793">
        <f>-Operation!O122</f>
        <v>5640.1729999999998</v>
      </c>
      <c r="P18" s="793">
        <f>-Operation!P122</f>
        <v>5640.1729999999998</v>
      </c>
      <c r="Q18" s="793">
        <f>-Operation!Q122</f>
        <v>5640.1729999999998</v>
      </c>
      <c r="R18" s="793">
        <f>-Operation!R122</f>
        <v>5640.1729999999998</v>
      </c>
      <c r="S18" s="793">
        <f>-Operation!S122</f>
        <v>5640.1729999999998</v>
      </c>
      <c r="T18" s="793">
        <f>-Operation!T122</f>
        <v>5640.1729999999998</v>
      </c>
      <c r="U18" s="793">
        <f>-Operation!U122</f>
        <v>5640.1729999999998</v>
      </c>
      <c r="V18" s="793">
        <f>-Operation!V122</f>
        <v>5640.1729999999998</v>
      </c>
      <c r="W18" s="793">
        <f>-Operation!W122</f>
        <v>5640.1729999999998</v>
      </c>
      <c r="X18" s="793">
        <f>-Operation!X122</f>
        <v>5640.1729999999998</v>
      </c>
      <c r="Y18" s="793">
        <f>-Operation!Y122</f>
        <v>5640.1729999999998</v>
      </c>
      <c r="Z18" s="793">
        <f>-Operation!Z122</f>
        <v>5752.9764599999999</v>
      </c>
      <c r="AA18" s="793">
        <f>-Operation!AA122</f>
        <v>5752.9764599999999</v>
      </c>
      <c r="AB18" s="793">
        <f>-Operation!AB122</f>
        <v>5752.9764599999999</v>
      </c>
      <c r="AC18" s="793">
        <f>-Operation!AC122</f>
        <v>5752.9764599999999</v>
      </c>
      <c r="AD18" s="793">
        <f>-Operation!AD122</f>
        <v>5752.9764599999999</v>
      </c>
      <c r="AE18" s="793">
        <f>-Operation!AE122</f>
        <v>5752.9764599999999</v>
      </c>
      <c r="AF18" s="793">
        <f>-Operation!AF122</f>
        <v>5752.9764599999999</v>
      </c>
      <c r="AG18" s="793">
        <f>-Operation!AG122</f>
        <v>5752.9764599999999</v>
      </c>
      <c r="AH18" s="793">
        <f>-Operation!AH122</f>
        <v>5752.9764599999999</v>
      </c>
      <c r="AI18" s="793">
        <f>-Operation!AI122</f>
        <v>5752.9764599999999</v>
      </c>
      <c r="AJ18" s="793">
        <f>-Operation!AJ122</f>
        <v>5752.9764599999999</v>
      </c>
      <c r="AK18" s="793">
        <f>-Operation!AK122</f>
        <v>5752.9764599999999</v>
      </c>
      <c r="AL18" s="793">
        <f>-Operation!AL122</f>
        <v>5868.0359891999997</v>
      </c>
      <c r="AM18" s="793">
        <f>-Operation!AM122</f>
        <v>5868.0359891999997</v>
      </c>
      <c r="AN18" s="793">
        <f>-Operation!AN122</f>
        <v>5868.0359891999997</v>
      </c>
      <c r="AO18" s="793">
        <f>-Operation!AO122</f>
        <v>5868.0359891999997</v>
      </c>
      <c r="AP18" s="793">
        <f>-Operation!AP122</f>
        <v>5868.0359891999997</v>
      </c>
      <c r="AQ18" s="793">
        <f>-Operation!AQ122</f>
        <v>5868.0359891999997</v>
      </c>
      <c r="AR18" s="793">
        <f>-Operation!AR122</f>
        <v>5868.0359891999997</v>
      </c>
      <c r="AS18" s="793">
        <f>-Operation!AS122</f>
        <v>5868.0359891999997</v>
      </c>
      <c r="AT18" s="793">
        <f>-Operation!AT122</f>
        <v>5868.0359891999997</v>
      </c>
      <c r="AU18" s="793">
        <f>-Operation!AU122</f>
        <v>5868.0359891999997</v>
      </c>
      <c r="AV18" s="793">
        <f>-Operation!AV122</f>
        <v>5868.0359891999997</v>
      </c>
      <c r="AW18" s="793">
        <f>-Operation!AW122</f>
        <v>5868.0359891999997</v>
      </c>
      <c r="AX18" s="793">
        <f>-Operation!AX122</f>
        <v>5985.3967089839998</v>
      </c>
      <c r="AY18" s="793">
        <f>-Operation!AY122</f>
        <v>5985.3967089839998</v>
      </c>
      <c r="AZ18" s="793">
        <f>-Operation!AZ122</f>
        <v>5985.3967089839998</v>
      </c>
      <c r="BA18" s="793">
        <f>-Operation!BA122</f>
        <v>5985.3967089839998</v>
      </c>
      <c r="BB18" s="793">
        <f>-Operation!BB122</f>
        <v>5985.3967089839998</v>
      </c>
      <c r="BC18" s="793">
        <f>-Operation!BC122</f>
        <v>5985.3967089839998</v>
      </c>
      <c r="BD18" s="793">
        <f>-Operation!BD122</f>
        <v>0</v>
      </c>
      <c r="BE18" s="793">
        <f>-Operation!BE122</f>
        <v>0</v>
      </c>
      <c r="BF18" s="793">
        <f>-Operation!BF122</f>
        <v>0</v>
      </c>
      <c r="BG18" s="793">
        <f>-Operation!BG122</f>
        <v>0</v>
      </c>
      <c r="BH18" s="793">
        <f>-Operation!BH122</f>
        <v>0</v>
      </c>
      <c r="BI18" s="793">
        <f>-Operation!BI122</f>
        <v>0</v>
      </c>
      <c r="BJ18" s="793">
        <f>-Operation!BJ122</f>
        <v>0</v>
      </c>
      <c r="BK18" s="793">
        <f>-Operation!BK122</f>
        <v>0</v>
      </c>
      <c r="BL18" s="793">
        <f>-Operation!BL122</f>
        <v>0</v>
      </c>
      <c r="BM18" s="793">
        <f>-Operation!BM122</f>
        <v>0</v>
      </c>
      <c r="BN18" s="793">
        <f>-Operation!BN122</f>
        <v>0</v>
      </c>
      <c r="BO18" s="793">
        <f>-Operation!BO122</f>
        <v>0</v>
      </c>
      <c r="BP18" s="793">
        <f>-Operation!BP122</f>
        <v>0</v>
      </c>
      <c r="BQ18" s="793">
        <f>-Operation!BQ122</f>
        <v>0</v>
      </c>
      <c r="BR18" s="793">
        <f>-Operation!BR122</f>
        <v>0</v>
      </c>
      <c r="BS18" s="793">
        <f>-Operation!BS122</f>
        <v>0</v>
      </c>
      <c r="BT18" s="793">
        <f>-Operation!BT122</f>
        <v>0</v>
      </c>
      <c r="BU18" s="793">
        <f>-Operation!BU122</f>
        <v>0</v>
      </c>
      <c r="BV18" s="793">
        <f>-Operation!BV122</f>
        <v>0</v>
      </c>
      <c r="BW18" s="793">
        <f>-Operation!BW122</f>
        <v>0</v>
      </c>
      <c r="BX18" s="793">
        <f>-Operation!BX122</f>
        <v>0</v>
      </c>
      <c r="BY18" s="793">
        <f>-Operation!BY122</f>
        <v>0</v>
      </c>
      <c r="BZ18" s="793">
        <f>-Operation!BZ122</f>
        <v>0</v>
      </c>
      <c r="CA18" s="793">
        <f>-Operation!CA122</f>
        <v>0</v>
      </c>
      <c r="CB18" s="793">
        <f>-Operation!CB122</f>
        <v>0</v>
      </c>
      <c r="CC18" s="793">
        <f>-Operation!CC122</f>
        <v>0</v>
      </c>
      <c r="CD18" s="793">
        <f>-Operation!CD122</f>
        <v>0</v>
      </c>
      <c r="CE18" s="793">
        <f>-Operation!CE122</f>
        <v>0</v>
      </c>
      <c r="CF18" s="793">
        <f>-Operation!CF122</f>
        <v>0</v>
      </c>
      <c r="CG18" s="793">
        <f>-Operation!CG122</f>
        <v>0</v>
      </c>
      <c r="CH18" s="793">
        <f>-Operation!CH122</f>
        <v>0</v>
      </c>
      <c r="CI18" s="793">
        <f>-Operation!CI122</f>
        <v>0</v>
      </c>
      <c r="CJ18" s="793">
        <f>-Operation!CJ122</f>
        <v>0</v>
      </c>
      <c r="CK18" s="793">
        <f>-Operation!CK122</f>
        <v>0</v>
      </c>
      <c r="CL18" s="793">
        <f>-Operation!CL122</f>
        <v>0</v>
      </c>
      <c r="CM18" s="793">
        <f>-Operation!CM122</f>
        <v>0</v>
      </c>
      <c r="CN18" s="793">
        <f>-Operation!CN122</f>
        <v>0</v>
      </c>
      <c r="CO18" s="793">
        <f>-Operation!CO122</f>
        <v>0</v>
      </c>
      <c r="CP18" s="793">
        <f>-Operation!CP122</f>
        <v>0</v>
      </c>
      <c r="CQ18" s="793">
        <f>-Operation!CQ122</f>
        <v>0</v>
      </c>
      <c r="CR18" s="793">
        <f>-Operation!CR122</f>
        <v>0</v>
      </c>
      <c r="CS18" s="793">
        <f>-Operation!CS122</f>
        <v>0</v>
      </c>
      <c r="CT18" s="793">
        <f>-Operation!CT122</f>
        <v>0</v>
      </c>
      <c r="CU18" s="793">
        <f>-Operation!CU122</f>
        <v>0</v>
      </c>
      <c r="CV18" s="793">
        <f>-Operation!CV122</f>
        <v>0</v>
      </c>
      <c r="CW18" s="793">
        <f>-Operation!CW122</f>
        <v>0</v>
      </c>
      <c r="CX18" s="793">
        <f>-Operation!CX122</f>
        <v>0</v>
      </c>
      <c r="CY18" s="793">
        <f>-Operation!CY122</f>
        <v>0</v>
      </c>
      <c r="CZ18" s="793">
        <f>-Operation!CZ122</f>
        <v>0</v>
      </c>
      <c r="DA18" s="793">
        <f>-Operation!DA122</f>
        <v>0</v>
      </c>
      <c r="DB18" s="793">
        <f>-Operation!DB122</f>
        <v>0</v>
      </c>
      <c r="DC18" s="793">
        <f>-Operation!DC122</f>
        <v>0</v>
      </c>
      <c r="DD18" s="793">
        <f>-Operation!DD122</f>
        <v>0</v>
      </c>
      <c r="DE18" s="793">
        <f>-Operation!DE122</f>
        <v>0</v>
      </c>
      <c r="DF18" s="793">
        <f>-Operation!DF122</f>
        <v>0</v>
      </c>
      <c r="DG18" s="793">
        <f>-Operation!DG122</f>
        <v>0</v>
      </c>
      <c r="DH18" s="793">
        <f>-Operation!DH122</f>
        <v>0</v>
      </c>
      <c r="DI18" s="793">
        <f>-Operation!DI122</f>
        <v>0</v>
      </c>
      <c r="DJ18" s="793">
        <f>-Operation!DJ122</f>
        <v>0</v>
      </c>
      <c r="DK18" s="793">
        <f>-Operation!DK122</f>
        <v>0</v>
      </c>
      <c r="DL18" s="793">
        <f>-Operation!DL122</f>
        <v>0</v>
      </c>
      <c r="DM18" s="793">
        <f>-Operation!DM122</f>
        <v>0</v>
      </c>
      <c r="DN18" s="793">
        <f>-Operation!DN122</f>
        <v>0</v>
      </c>
      <c r="DO18" s="793">
        <f>-Operation!DO122</f>
        <v>0</v>
      </c>
      <c r="DP18" s="793">
        <f>-Operation!DP122</f>
        <v>0</v>
      </c>
      <c r="DQ18" s="793">
        <f>-Operation!DQ122</f>
        <v>0</v>
      </c>
      <c r="DR18" s="793">
        <f>-Operation!DR122</f>
        <v>0</v>
      </c>
      <c r="DS18" s="793">
        <f>-Operation!DS122</f>
        <v>0</v>
      </c>
      <c r="DT18" s="793">
        <f>-Operation!DT122</f>
        <v>0</v>
      </c>
      <c r="DU18" s="793">
        <f>-Operation!DU122</f>
        <v>0</v>
      </c>
      <c r="DV18" s="793">
        <f>-Operation!DV122</f>
        <v>0</v>
      </c>
      <c r="DW18" s="793">
        <f>-Operation!DW122</f>
        <v>0</v>
      </c>
      <c r="DX18" s="793">
        <f>-Operation!DX122</f>
        <v>0</v>
      </c>
      <c r="DY18" s="793">
        <f>-Operation!DY122</f>
        <v>0</v>
      </c>
      <c r="DZ18" s="793">
        <f>-Operation!DZ122</f>
        <v>0</v>
      </c>
      <c r="EA18" s="793">
        <f>-Operation!EA122</f>
        <v>0</v>
      </c>
      <c r="EB18" s="793">
        <f>-Operation!EB122</f>
        <v>0</v>
      </c>
      <c r="EC18" s="793">
        <f>-Operation!EC122</f>
        <v>0</v>
      </c>
      <c r="ED18" s="793">
        <f>-Operation!ED122</f>
        <v>0</v>
      </c>
      <c r="EE18" s="793">
        <f>-Operation!EE122</f>
        <v>0</v>
      </c>
      <c r="EF18" s="793">
        <f>-Operation!EF122</f>
        <v>0</v>
      </c>
      <c r="EG18" s="793">
        <f>-Operation!EG122</f>
        <v>0</v>
      </c>
      <c r="EH18" s="793">
        <f>-Operation!EH122</f>
        <v>0</v>
      </c>
      <c r="EI18" s="793">
        <f>-Operation!EI122</f>
        <v>0</v>
      </c>
      <c r="EJ18" s="793">
        <f>-Operation!EJ122</f>
        <v>0</v>
      </c>
      <c r="EK18" s="793">
        <f>-Operation!EK122</f>
        <v>0</v>
      </c>
      <c r="EL18" s="793">
        <f>-Operation!EL122</f>
        <v>0</v>
      </c>
      <c r="EM18" s="793">
        <f>-Operation!EM122</f>
        <v>0</v>
      </c>
      <c r="EN18" s="793">
        <f>-Operation!EN122</f>
        <v>0</v>
      </c>
      <c r="EO18" s="793">
        <f>-Operation!EO122</f>
        <v>0</v>
      </c>
    </row>
    <row r="19" spans="1:145" x14ac:dyDescent="0.2">
      <c r="A19" s="11">
        <f>ROW()</f>
        <v>19</v>
      </c>
      <c r="C19" s="38" t="str">
        <f>'A&amp;R'!I30</f>
        <v>FM수수료</v>
      </c>
      <c r="J19" s="12"/>
      <c r="K19" s="12"/>
      <c r="L19" s="793">
        <f t="shared" si="48"/>
        <v>1822849.5423322809</v>
      </c>
      <c r="M19" s="793">
        <f>-Operation!M133</f>
        <v>0</v>
      </c>
      <c r="N19" s="793">
        <f>-Operation!N133</f>
        <v>42301.297500000001</v>
      </c>
      <c r="O19" s="793">
        <f>-Operation!O133</f>
        <v>42301.297500000001</v>
      </c>
      <c r="P19" s="793">
        <f>-Operation!P133</f>
        <v>42301.297500000001</v>
      </c>
      <c r="Q19" s="793">
        <f>-Operation!Q133</f>
        <v>42301.297500000001</v>
      </c>
      <c r="R19" s="793">
        <f>-Operation!R133</f>
        <v>42301.297500000001</v>
      </c>
      <c r="S19" s="793">
        <f>-Operation!S133</f>
        <v>42301.297500000001</v>
      </c>
      <c r="T19" s="793">
        <f>-Operation!T133</f>
        <v>42301.297500000001</v>
      </c>
      <c r="U19" s="793">
        <f>-Operation!U133</f>
        <v>42301.297500000001</v>
      </c>
      <c r="V19" s="793">
        <f>-Operation!V133</f>
        <v>42301.297500000001</v>
      </c>
      <c r="W19" s="793">
        <f>-Operation!W133</f>
        <v>42301.297500000001</v>
      </c>
      <c r="X19" s="793">
        <f>-Operation!X133</f>
        <v>42301.297500000001</v>
      </c>
      <c r="Y19" s="793">
        <f>-Operation!Y133</f>
        <v>42301.297500000001</v>
      </c>
      <c r="Z19" s="793">
        <f>-Operation!Z133</f>
        <v>43147.323450000004</v>
      </c>
      <c r="AA19" s="793">
        <f>-Operation!AA133</f>
        <v>43147.323450000004</v>
      </c>
      <c r="AB19" s="793">
        <f>-Operation!AB133</f>
        <v>43147.323450000004</v>
      </c>
      <c r="AC19" s="793">
        <f>-Operation!AC133</f>
        <v>43147.323450000004</v>
      </c>
      <c r="AD19" s="793">
        <f>-Operation!AD133</f>
        <v>43147.323450000004</v>
      </c>
      <c r="AE19" s="793">
        <f>-Operation!AE133</f>
        <v>43147.323450000004</v>
      </c>
      <c r="AF19" s="793">
        <f>-Operation!AF133</f>
        <v>43147.323450000004</v>
      </c>
      <c r="AG19" s="793">
        <f>-Operation!AG133</f>
        <v>43147.323450000004</v>
      </c>
      <c r="AH19" s="793">
        <f>-Operation!AH133</f>
        <v>43147.323450000004</v>
      </c>
      <c r="AI19" s="793">
        <f>-Operation!AI133</f>
        <v>43147.323450000004</v>
      </c>
      <c r="AJ19" s="793">
        <f>-Operation!AJ133</f>
        <v>43147.323450000004</v>
      </c>
      <c r="AK19" s="793">
        <f>-Operation!AK133</f>
        <v>43147.323450000004</v>
      </c>
      <c r="AL19" s="793">
        <f>-Operation!AL133</f>
        <v>44010.269918999998</v>
      </c>
      <c r="AM19" s="793">
        <f>-Operation!AM133</f>
        <v>44010.269918999998</v>
      </c>
      <c r="AN19" s="793">
        <f>-Operation!AN133</f>
        <v>44010.269918999998</v>
      </c>
      <c r="AO19" s="793">
        <f>-Operation!AO133</f>
        <v>44010.269918999998</v>
      </c>
      <c r="AP19" s="793">
        <f>-Operation!AP133</f>
        <v>44010.269918999998</v>
      </c>
      <c r="AQ19" s="793">
        <f>-Operation!AQ133</f>
        <v>44010.269918999998</v>
      </c>
      <c r="AR19" s="793">
        <f>-Operation!AR133</f>
        <v>44010.269918999998</v>
      </c>
      <c r="AS19" s="793">
        <f>-Operation!AS133</f>
        <v>44010.269918999998</v>
      </c>
      <c r="AT19" s="793">
        <f>-Operation!AT133</f>
        <v>44010.269918999998</v>
      </c>
      <c r="AU19" s="793">
        <f>-Operation!AU133</f>
        <v>44010.269918999998</v>
      </c>
      <c r="AV19" s="793">
        <f>-Operation!AV133</f>
        <v>44010.269918999998</v>
      </c>
      <c r="AW19" s="793">
        <f>-Operation!AW133</f>
        <v>44010.269918999998</v>
      </c>
      <c r="AX19" s="793">
        <f>-Operation!AX133</f>
        <v>44890.475317379998</v>
      </c>
      <c r="AY19" s="793">
        <f>-Operation!AY133</f>
        <v>44890.475317379998</v>
      </c>
      <c r="AZ19" s="793">
        <f>-Operation!AZ133</f>
        <v>44890.475317379998</v>
      </c>
      <c r="BA19" s="793">
        <f>-Operation!BA133</f>
        <v>44890.475317379998</v>
      </c>
      <c r="BB19" s="793">
        <f>-Operation!BB133</f>
        <v>44890.475317379998</v>
      </c>
      <c r="BC19" s="793">
        <f>-Operation!BC133</f>
        <v>44890.475317379998</v>
      </c>
      <c r="BD19" s="793">
        <f>-Operation!BD133</f>
        <v>0</v>
      </c>
      <c r="BE19" s="793">
        <f>-Operation!BE133</f>
        <v>0</v>
      </c>
      <c r="BF19" s="793">
        <f>-Operation!BF133</f>
        <v>0</v>
      </c>
      <c r="BG19" s="793">
        <f>-Operation!BG133</f>
        <v>0</v>
      </c>
      <c r="BH19" s="793">
        <f>-Operation!BH133</f>
        <v>0</v>
      </c>
      <c r="BI19" s="793">
        <f>-Operation!BI133</f>
        <v>0</v>
      </c>
      <c r="BJ19" s="793">
        <f>-Operation!BJ133</f>
        <v>0</v>
      </c>
      <c r="BK19" s="793">
        <f>-Operation!BK133</f>
        <v>0</v>
      </c>
      <c r="BL19" s="793">
        <f>-Operation!BL133</f>
        <v>0</v>
      </c>
      <c r="BM19" s="793">
        <f>-Operation!BM133</f>
        <v>0</v>
      </c>
      <c r="BN19" s="793">
        <f>-Operation!BN133</f>
        <v>0</v>
      </c>
      <c r="BO19" s="793">
        <f>-Operation!BO133</f>
        <v>0</v>
      </c>
      <c r="BP19" s="793">
        <f>-Operation!BP133</f>
        <v>0</v>
      </c>
      <c r="BQ19" s="793">
        <f>-Operation!BQ133</f>
        <v>0</v>
      </c>
      <c r="BR19" s="793">
        <f>-Operation!BR133</f>
        <v>0</v>
      </c>
      <c r="BS19" s="793">
        <f>-Operation!BS133</f>
        <v>0</v>
      </c>
      <c r="BT19" s="793">
        <f>-Operation!BT133</f>
        <v>0</v>
      </c>
      <c r="BU19" s="793">
        <f>-Operation!BU133</f>
        <v>0</v>
      </c>
      <c r="BV19" s="793">
        <f>-Operation!BV133</f>
        <v>0</v>
      </c>
      <c r="BW19" s="793">
        <f>-Operation!BW133</f>
        <v>0</v>
      </c>
      <c r="BX19" s="793">
        <f>-Operation!BX133</f>
        <v>0</v>
      </c>
      <c r="BY19" s="793">
        <f>-Operation!BY133</f>
        <v>0</v>
      </c>
      <c r="BZ19" s="793">
        <f>-Operation!BZ133</f>
        <v>0</v>
      </c>
      <c r="CA19" s="793">
        <f>-Operation!CA133</f>
        <v>0</v>
      </c>
      <c r="CB19" s="793">
        <f>-Operation!CB133</f>
        <v>0</v>
      </c>
      <c r="CC19" s="793">
        <f>-Operation!CC133</f>
        <v>0</v>
      </c>
      <c r="CD19" s="793">
        <f>-Operation!CD133</f>
        <v>0</v>
      </c>
      <c r="CE19" s="793">
        <f>-Operation!CE133</f>
        <v>0</v>
      </c>
      <c r="CF19" s="793">
        <f>-Operation!CF133</f>
        <v>0</v>
      </c>
      <c r="CG19" s="793">
        <f>-Operation!CG133</f>
        <v>0</v>
      </c>
      <c r="CH19" s="793">
        <f>-Operation!CH133</f>
        <v>0</v>
      </c>
      <c r="CI19" s="793">
        <f>-Operation!CI133</f>
        <v>0</v>
      </c>
      <c r="CJ19" s="793">
        <f>-Operation!CJ133</f>
        <v>0</v>
      </c>
      <c r="CK19" s="793">
        <f>-Operation!CK133</f>
        <v>0</v>
      </c>
      <c r="CL19" s="793">
        <f>-Operation!CL133</f>
        <v>0</v>
      </c>
      <c r="CM19" s="793">
        <f>-Operation!CM133</f>
        <v>0</v>
      </c>
      <c r="CN19" s="793">
        <f>-Operation!CN133</f>
        <v>0</v>
      </c>
      <c r="CO19" s="793">
        <f>-Operation!CO133</f>
        <v>0</v>
      </c>
      <c r="CP19" s="793">
        <f>-Operation!CP133</f>
        <v>0</v>
      </c>
      <c r="CQ19" s="793">
        <f>-Operation!CQ133</f>
        <v>0</v>
      </c>
      <c r="CR19" s="793">
        <f>-Operation!CR133</f>
        <v>0</v>
      </c>
      <c r="CS19" s="793">
        <f>-Operation!CS133</f>
        <v>0</v>
      </c>
      <c r="CT19" s="793">
        <f>-Operation!CT133</f>
        <v>0</v>
      </c>
      <c r="CU19" s="793">
        <f>-Operation!CU133</f>
        <v>0</v>
      </c>
      <c r="CV19" s="793">
        <f>-Operation!CV133</f>
        <v>0</v>
      </c>
      <c r="CW19" s="793">
        <f>-Operation!CW133</f>
        <v>0</v>
      </c>
      <c r="CX19" s="793">
        <f>-Operation!CX133</f>
        <v>0</v>
      </c>
      <c r="CY19" s="793">
        <f>-Operation!CY133</f>
        <v>0</v>
      </c>
      <c r="CZ19" s="793">
        <f>-Operation!CZ133</f>
        <v>0</v>
      </c>
      <c r="DA19" s="793">
        <f>-Operation!DA133</f>
        <v>0</v>
      </c>
      <c r="DB19" s="793">
        <f>-Operation!DB133</f>
        <v>0</v>
      </c>
      <c r="DC19" s="793">
        <f>-Operation!DC133</f>
        <v>0</v>
      </c>
      <c r="DD19" s="793">
        <f>-Operation!DD133</f>
        <v>0</v>
      </c>
      <c r="DE19" s="793">
        <f>-Operation!DE133</f>
        <v>0</v>
      </c>
      <c r="DF19" s="793">
        <f>-Operation!DF133</f>
        <v>0</v>
      </c>
      <c r="DG19" s="793">
        <f>-Operation!DG133</f>
        <v>0</v>
      </c>
      <c r="DH19" s="793">
        <f>-Operation!DH133</f>
        <v>0</v>
      </c>
      <c r="DI19" s="793">
        <f>-Operation!DI133</f>
        <v>0</v>
      </c>
      <c r="DJ19" s="793">
        <f>-Operation!DJ133</f>
        <v>0</v>
      </c>
      <c r="DK19" s="793">
        <f>-Operation!DK133</f>
        <v>0</v>
      </c>
      <c r="DL19" s="793">
        <f>-Operation!DL133</f>
        <v>0</v>
      </c>
      <c r="DM19" s="793">
        <f>-Operation!DM133</f>
        <v>0</v>
      </c>
      <c r="DN19" s="793">
        <f>-Operation!DN133</f>
        <v>0</v>
      </c>
      <c r="DO19" s="793">
        <f>-Operation!DO133</f>
        <v>0</v>
      </c>
      <c r="DP19" s="793">
        <f>-Operation!DP133</f>
        <v>0</v>
      </c>
      <c r="DQ19" s="793">
        <f>-Operation!DQ133</f>
        <v>0</v>
      </c>
      <c r="DR19" s="793">
        <f>-Operation!DR133</f>
        <v>0</v>
      </c>
      <c r="DS19" s="793">
        <f>-Operation!DS133</f>
        <v>0</v>
      </c>
      <c r="DT19" s="793">
        <f>-Operation!DT133</f>
        <v>0</v>
      </c>
      <c r="DU19" s="793">
        <f>-Operation!DU133</f>
        <v>0</v>
      </c>
      <c r="DV19" s="793">
        <f>-Operation!DV133</f>
        <v>0</v>
      </c>
      <c r="DW19" s="793">
        <f>-Operation!DW133</f>
        <v>0</v>
      </c>
      <c r="DX19" s="793">
        <f>-Operation!DX133</f>
        <v>0</v>
      </c>
      <c r="DY19" s="793">
        <f>-Operation!DY133</f>
        <v>0</v>
      </c>
      <c r="DZ19" s="793">
        <f>-Operation!DZ133</f>
        <v>0</v>
      </c>
      <c r="EA19" s="793">
        <f>-Operation!EA133</f>
        <v>0</v>
      </c>
      <c r="EB19" s="793">
        <f>-Operation!EB133</f>
        <v>0</v>
      </c>
      <c r="EC19" s="793">
        <f>-Operation!EC133</f>
        <v>0</v>
      </c>
      <c r="ED19" s="793">
        <f>-Operation!ED133</f>
        <v>0</v>
      </c>
      <c r="EE19" s="793">
        <f>-Operation!EE133</f>
        <v>0</v>
      </c>
      <c r="EF19" s="793">
        <f>-Operation!EF133</f>
        <v>0</v>
      </c>
      <c r="EG19" s="793">
        <f>-Operation!EG133</f>
        <v>0</v>
      </c>
      <c r="EH19" s="793">
        <f>-Operation!EH133</f>
        <v>0</v>
      </c>
      <c r="EI19" s="793">
        <f>-Operation!EI133</f>
        <v>0</v>
      </c>
      <c r="EJ19" s="793">
        <f>-Operation!EJ133</f>
        <v>0</v>
      </c>
      <c r="EK19" s="793">
        <f>-Operation!EK133</f>
        <v>0</v>
      </c>
      <c r="EL19" s="793">
        <f>-Operation!EL133</f>
        <v>0</v>
      </c>
      <c r="EM19" s="793">
        <f>-Operation!EM133</f>
        <v>0</v>
      </c>
      <c r="EN19" s="793">
        <f>-Operation!EN133</f>
        <v>0</v>
      </c>
      <c r="EO19" s="793">
        <f>-Operation!EO133</f>
        <v>0</v>
      </c>
    </row>
    <row r="20" spans="1:145" x14ac:dyDescent="0.2">
      <c r="A20" s="11">
        <f>ROW()</f>
        <v>20</v>
      </c>
      <c r="C20" s="38" t="str">
        <f>'A&amp;R'!I31</f>
        <v>수도광열비</v>
      </c>
      <c r="J20" s="12"/>
      <c r="K20" s="12"/>
      <c r="L20" s="793">
        <f t="shared" si="48"/>
        <v>1683045.6218846871</v>
      </c>
      <c r="M20" s="793">
        <f>-Operation!M144</f>
        <v>0</v>
      </c>
      <c r="N20" s="793">
        <f>-Operation!N144</f>
        <v>39056.988469999997</v>
      </c>
      <c r="O20" s="793">
        <f>-Operation!O144</f>
        <v>39056.988469999997</v>
      </c>
      <c r="P20" s="793">
        <f>-Operation!P144</f>
        <v>39056.988469999997</v>
      </c>
      <c r="Q20" s="793">
        <f>-Operation!Q144</f>
        <v>39056.988469999997</v>
      </c>
      <c r="R20" s="793">
        <f>-Operation!R144</f>
        <v>39056.988469999997</v>
      </c>
      <c r="S20" s="793">
        <f>-Operation!S144</f>
        <v>39056.988469999997</v>
      </c>
      <c r="T20" s="793">
        <f>-Operation!T144</f>
        <v>39056.988469999997</v>
      </c>
      <c r="U20" s="793">
        <f>-Operation!U144</f>
        <v>39056.988469999997</v>
      </c>
      <c r="V20" s="793">
        <f>-Operation!V144</f>
        <v>39056.988469999997</v>
      </c>
      <c r="W20" s="793">
        <f>-Operation!W144</f>
        <v>39056.988469999997</v>
      </c>
      <c r="X20" s="793">
        <f>-Operation!X144</f>
        <v>39056.988469999997</v>
      </c>
      <c r="Y20" s="793">
        <f>-Operation!Y144</f>
        <v>39056.988469999997</v>
      </c>
      <c r="Z20" s="793">
        <f>-Operation!Z144</f>
        <v>39838.128239399994</v>
      </c>
      <c r="AA20" s="793">
        <f>-Operation!AA144</f>
        <v>39838.128239399994</v>
      </c>
      <c r="AB20" s="793">
        <f>-Operation!AB144</f>
        <v>39838.128239399994</v>
      </c>
      <c r="AC20" s="793">
        <f>-Operation!AC144</f>
        <v>39838.128239399994</v>
      </c>
      <c r="AD20" s="793">
        <f>-Operation!AD144</f>
        <v>39838.128239399994</v>
      </c>
      <c r="AE20" s="793">
        <f>-Operation!AE144</f>
        <v>39838.128239399994</v>
      </c>
      <c r="AF20" s="793">
        <f>-Operation!AF144</f>
        <v>39838.128239399994</v>
      </c>
      <c r="AG20" s="793">
        <f>-Operation!AG144</f>
        <v>39838.128239399994</v>
      </c>
      <c r="AH20" s="793">
        <f>-Operation!AH144</f>
        <v>39838.128239399994</v>
      </c>
      <c r="AI20" s="793">
        <f>-Operation!AI144</f>
        <v>39838.128239399994</v>
      </c>
      <c r="AJ20" s="793">
        <f>-Operation!AJ144</f>
        <v>39838.128239399994</v>
      </c>
      <c r="AK20" s="793">
        <f>-Operation!AK144</f>
        <v>39838.128239399994</v>
      </c>
      <c r="AL20" s="793">
        <f>-Operation!AL144</f>
        <v>40634.890804187999</v>
      </c>
      <c r="AM20" s="793">
        <f>-Operation!AM144</f>
        <v>40634.890804187999</v>
      </c>
      <c r="AN20" s="793">
        <f>-Operation!AN144</f>
        <v>40634.890804187999</v>
      </c>
      <c r="AO20" s="793">
        <f>-Operation!AO144</f>
        <v>40634.890804187999</v>
      </c>
      <c r="AP20" s="793">
        <f>-Operation!AP144</f>
        <v>40634.890804187999</v>
      </c>
      <c r="AQ20" s="793">
        <f>-Operation!AQ144</f>
        <v>40634.890804187999</v>
      </c>
      <c r="AR20" s="793">
        <f>-Operation!AR144</f>
        <v>40634.890804187999</v>
      </c>
      <c r="AS20" s="793">
        <f>-Operation!AS144</f>
        <v>40634.890804187999</v>
      </c>
      <c r="AT20" s="793">
        <f>-Operation!AT144</f>
        <v>40634.890804187999</v>
      </c>
      <c r="AU20" s="793">
        <f>-Operation!AU144</f>
        <v>40634.890804187999</v>
      </c>
      <c r="AV20" s="793">
        <f>-Operation!AV144</f>
        <v>40634.890804187999</v>
      </c>
      <c r="AW20" s="793">
        <f>-Operation!AW144</f>
        <v>40634.890804187999</v>
      </c>
      <c r="AX20" s="793">
        <f>-Operation!AX144</f>
        <v>41447.588620271752</v>
      </c>
      <c r="AY20" s="793">
        <f>-Operation!AY144</f>
        <v>41447.588620271752</v>
      </c>
      <c r="AZ20" s="793">
        <f>-Operation!AZ144</f>
        <v>41447.588620271752</v>
      </c>
      <c r="BA20" s="793">
        <f>-Operation!BA144</f>
        <v>41447.588620271752</v>
      </c>
      <c r="BB20" s="793">
        <f>-Operation!BB144</f>
        <v>41447.588620271752</v>
      </c>
      <c r="BC20" s="793">
        <f>-Operation!BC144</f>
        <v>41447.588620271752</v>
      </c>
      <c r="BD20" s="793">
        <f>-Operation!BD144</f>
        <v>0</v>
      </c>
      <c r="BE20" s="793">
        <f>-Operation!BE144</f>
        <v>0</v>
      </c>
      <c r="BF20" s="793">
        <f>-Operation!BF144</f>
        <v>0</v>
      </c>
      <c r="BG20" s="793">
        <f>-Operation!BG144</f>
        <v>0</v>
      </c>
      <c r="BH20" s="793">
        <f>-Operation!BH144</f>
        <v>0</v>
      </c>
      <c r="BI20" s="793">
        <f>-Operation!BI144</f>
        <v>0</v>
      </c>
      <c r="BJ20" s="793">
        <f>-Operation!BJ144</f>
        <v>0</v>
      </c>
      <c r="BK20" s="793">
        <f>-Operation!BK144</f>
        <v>0</v>
      </c>
      <c r="BL20" s="793">
        <f>-Operation!BL144</f>
        <v>0</v>
      </c>
      <c r="BM20" s="793">
        <f>-Operation!BM144</f>
        <v>0</v>
      </c>
      <c r="BN20" s="793">
        <f>-Operation!BN144</f>
        <v>0</v>
      </c>
      <c r="BO20" s="793">
        <f>-Operation!BO144</f>
        <v>0</v>
      </c>
      <c r="BP20" s="793">
        <f>-Operation!BP144</f>
        <v>0</v>
      </c>
      <c r="BQ20" s="793">
        <f>-Operation!BQ144</f>
        <v>0</v>
      </c>
      <c r="BR20" s="793">
        <f>-Operation!BR144</f>
        <v>0</v>
      </c>
      <c r="BS20" s="793">
        <f>-Operation!BS144</f>
        <v>0</v>
      </c>
      <c r="BT20" s="793">
        <f>-Operation!BT144</f>
        <v>0</v>
      </c>
      <c r="BU20" s="793">
        <f>-Operation!BU144</f>
        <v>0</v>
      </c>
      <c r="BV20" s="793">
        <f>-Operation!BV144</f>
        <v>0</v>
      </c>
      <c r="BW20" s="793">
        <f>-Operation!BW144</f>
        <v>0</v>
      </c>
      <c r="BX20" s="793">
        <f>-Operation!BX144</f>
        <v>0</v>
      </c>
      <c r="BY20" s="793">
        <f>-Operation!BY144</f>
        <v>0</v>
      </c>
      <c r="BZ20" s="793">
        <f>-Operation!BZ144</f>
        <v>0</v>
      </c>
      <c r="CA20" s="793">
        <f>-Operation!CA144</f>
        <v>0</v>
      </c>
      <c r="CB20" s="793">
        <f>-Operation!CB144</f>
        <v>0</v>
      </c>
      <c r="CC20" s="793">
        <f>-Operation!CC144</f>
        <v>0</v>
      </c>
      <c r="CD20" s="793">
        <f>-Operation!CD144</f>
        <v>0</v>
      </c>
      <c r="CE20" s="793">
        <f>-Operation!CE144</f>
        <v>0</v>
      </c>
      <c r="CF20" s="793">
        <f>-Operation!CF144</f>
        <v>0</v>
      </c>
      <c r="CG20" s="793">
        <f>-Operation!CG144</f>
        <v>0</v>
      </c>
      <c r="CH20" s="793">
        <f>-Operation!CH144</f>
        <v>0</v>
      </c>
      <c r="CI20" s="793">
        <f>-Operation!CI144</f>
        <v>0</v>
      </c>
      <c r="CJ20" s="793">
        <f>-Operation!CJ144</f>
        <v>0</v>
      </c>
      <c r="CK20" s="793">
        <f>-Operation!CK144</f>
        <v>0</v>
      </c>
      <c r="CL20" s="793">
        <f>-Operation!CL144</f>
        <v>0</v>
      </c>
      <c r="CM20" s="793">
        <f>-Operation!CM144</f>
        <v>0</v>
      </c>
      <c r="CN20" s="793">
        <f>-Operation!CN144</f>
        <v>0</v>
      </c>
      <c r="CO20" s="793">
        <f>-Operation!CO144</f>
        <v>0</v>
      </c>
      <c r="CP20" s="793">
        <f>-Operation!CP144</f>
        <v>0</v>
      </c>
      <c r="CQ20" s="793">
        <f>-Operation!CQ144</f>
        <v>0</v>
      </c>
      <c r="CR20" s="793">
        <f>-Operation!CR144</f>
        <v>0</v>
      </c>
      <c r="CS20" s="793">
        <f>-Operation!CS144</f>
        <v>0</v>
      </c>
      <c r="CT20" s="793">
        <f>-Operation!CT144</f>
        <v>0</v>
      </c>
      <c r="CU20" s="793">
        <f>-Operation!CU144</f>
        <v>0</v>
      </c>
      <c r="CV20" s="793">
        <f>-Operation!CV144</f>
        <v>0</v>
      </c>
      <c r="CW20" s="793">
        <f>-Operation!CW144</f>
        <v>0</v>
      </c>
      <c r="CX20" s="793">
        <f>-Operation!CX144</f>
        <v>0</v>
      </c>
      <c r="CY20" s="793">
        <f>-Operation!CY144</f>
        <v>0</v>
      </c>
      <c r="CZ20" s="793">
        <f>-Operation!CZ144</f>
        <v>0</v>
      </c>
      <c r="DA20" s="793">
        <f>-Operation!DA144</f>
        <v>0</v>
      </c>
      <c r="DB20" s="793">
        <f>-Operation!DB144</f>
        <v>0</v>
      </c>
      <c r="DC20" s="793">
        <f>-Operation!DC144</f>
        <v>0</v>
      </c>
      <c r="DD20" s="793">
        <f>-Operation!DD144</f>
        <v>0</v>
      </c>
      <c r="DE20" s="793">
        <f>-Operation!DE144</f>
        <v>0</v>
      </c>
      <c r="DF20" s="793">
        <f>-Operation!DF144</f>
        <v>0</v>
      </c>
      <c r="DG20" s="793">
        <f>-Operation!DG144</f>
        <v>0</v>
      </c>
      <c r="DH20" s="793">
        <f>-Operation!DH144</f>
        <v>0</v>
      </c>
      <c r="DI20" s="793">
        <f>-Operation!DI144</f>
        <v>0</v>
      </c>
      <c r="DJ20" s="793">
        <f>-Operation!DJ144</f>
        <v>0</v>
      </c>
      <c r="DK20" s="793">
        <f>-Operation!DK144</f>
        <v>0</v>
      </c>
      <c r="DL20" s="793">
        <f>-Operation!DL144</f>
        <v>0</v>
      </c>
      <c r="DM20" s="793">
        <f>-Operation!DM144</f>
        <v>0</v>
      </c>
      <c r="DN20" s="793">
        <f>-Operation!DN144</f>
        <v>0</v>
      </c>
      <c r="DO20" s="793">
        <f>-Operation!DO144</f>
        <v>0</v>
      </c>
      <c r="DP20" s="793">
        <f>-Operation!DP144</f>
        <v>0</v>
      </c>
      <c r="DQ20" s="793">
        <f>-Operation!DQ144</f>
        <v>0</v>
      </c>
      <c r="DR20" s="793">
        <f>-Operation!DR144</f>
        <v>0</v>
      </c>
      <c r="DS20" s="793">
        <f>-Operation!DS144</f>
        <v>0</v>
      </c>
      <c r="DT20" s="793">
        <f>-Operation!DT144</f>
        <v>0</v>
      </c>
      <c r="DU20" s="793">
        <f>-Operation!DU144</f>
        <v>0</v>
      </c>
      <c r="DV20" s="793">
        <f>-Operation!DV144</f>
        <v>0</v>
      </c>
      <c r="DW20" s="793">
        <f>-Operation!DW144</f>
        <v>0</v>
      </c>
      <c r="DX20" s="793">
        <f>-Operation!DX144</f>
        <v>0</v>
      </c>
      <c r="DY20" s="793">
        <f>-Operation!DY144</f>
        <v>0</v>
      </c>
      <c r="DZ20" s="793">
        <f>-Operation!DZ144</f>
        <v>0</v>
      </c>
      <c r="EA20" s="793">
        <f>-Operation!EA144</f>
        <v>0</v>
      </c>
      <c r="EB20" s="793">
        <f>-Operation!EB144</f>
        <v>0</v>
      </c>
      <c r="EC20" s="793">
        <f>-Operation!EC144</f>
        <v>0</v>
      </c>
      <c r="ED20" s="793">
        <f>-Operation!ED144</f>
        <v>0</v>
      </c>
      <c r="EE20" s="793">
        <f>-Operation!EE144</f>
        <v>0</v>
      </c>
      <c r="EF20" s="793">
        <f>-Operation!EF144</f>
        <v>0</v>
      </c>
      <c r="EG20" s="793">
        <f>-Operation!EG144</f>
        <v>0</v>
      </c>
      <c r="EH20" s="793">
        <f>-Operation!EH144</f>
        <v>0</v>
      </c>
      <c r="EI20" s="793">
        <f>-Operation!EI144</f>
        <v>0</v>
      </c>
      <c r="EJ20" s="793">
        <f>-Operation!EJ144</f>
        <v>0</v>
      </c>
      <c r="EK20" s="793">
        <f>-Operation!EK144</f>
        <v>0</v>
      </c>
      <c r="EL20" s="793">
        <f>-Operation!EL144</f>
        <v>0</v>
      </c>
      <c r="EM20" s="793">
        <f>-Operation!EM144</f>
        <v>0</v>
      </c>
      <c r="EN20" s="793">
        <f>-Operation!EN144</f>
        <v>0</v>
      </c>
      <c r="EO20" s="793">
        <f>-Operation!EO144</f>
        <v>0</v>
      </c>
    </row>
    <row r="21" spans="1:145" x14ac:dyDescent="0.2">
      <c r="A21" s="11">
        <f>ROW()</f>
        <v>21</v>
      </c>
      <c r="C21" s="38" t="str">
        <f>'A&amp;R'!I32</f>
        <v>보험료</v>
      </c>
      <c r="J21" s="12"/>
      <c r="K21" s="12"/>
      <c r="L21" s="793">
        <f t="shared" si="48"/>
        <v>125193.34017279666</v>
      </c>
      <c r="M21" s="793">
        <f>-Operation!M156</f>
        <v>0</v>
      </c>
      <c r="N21" s="793">
        <f>-Operation!N156</f>
        <v>34863.046705822846</v>
      </c>
      <c r="O21" s="793">
        <f>-Operation!O156</f>
        <v>0</v>
      </c>
      <c r="P21" s="793">
        <f>-Operation!P156</f>
        <v>0</v>
      </c>
      <c r="Q21" s="793">
        <f>-Operation!Q156</f>
        <v>0</v>
      </c>
      <c r="R21" s="793">
        <f>-Operation!R156</f>
        <v>0</v>
      </c>
      <c r="S21" s="793">
        <f>-Operation!S156</f>
        <v>0</v>
      </c>
      <c r="T21" s="793">
        <f>-Operation!T156</f>
        <v>0</v>
      </c>
      <c r="U21" s="793">
        <f>-Operation!U156</f>
        <v>0</v>
      </c>
      <c r="V21" s="793">
        <f>-Operation!V156</f>
        <v>0</v>
      </c>
      <c r="W21" s="793">
        <f>-Operation!W156</f>
        <v>0</v>
      </c>
      <c r="X21" s="793">
        <f>-Operation!X156</f>
        <v>0</v>
      </c>
      <c r="Y21" s="793">
        <f>-Operation!Y156</f>
        <v>0</v>
      </c>
      <c r="Z21" s="793">
        <f>-Operation!Z156</f>
        <v>35560.307639939296</v>
      </c>
      <c r="AA21" s="793">
        <f>-Operation!AA156</f>
        <v>0</v>
      </c>
      <c r="AB21" s="793">
        <f>-Operation!AB156</f>
        <v>0</v>
      </c>
      <c r="AC21" s="793">
        <f>-Operation!AC156</f>
        <v>0</v>
      </c>
      <c r="AD21" s="793">
        <f>-Operation!AD156</f>
        <v>0</v>
      </c>
      <c r="AE21" s="793">
        <f>-Operation!AE156</f>
        <v>0</v>
      </c>
      <c r="AF21" s="793">
        <f>-Operation!AF156</f>
        <v>0</v>
      </c>
      <c r="AG21" s="793">
        <f>-Operation!AG156</f>
        <v>0</v>
      </c>
      <c r="AH21" s="793">
        <f>-Operation!AH156</f>
        <v>0</v>
      </c>
      <c r="AI21" s="793">
        <f>-Operation!AI156</f>
        <v>0</v>
      </c>
      <c r="AJ21" s="793">
        <f>-Operation!AJ156</f>
        <v>0</v>
      </c>
      <c r="AK21" s="793">
        <f>-Operation!AK156</f>
        <v>0</v>
      </c>
      <c r="AL21" s="793">
        <f>-Operation!AL156</f>
        <v>36271.513792738093</v>
      </c>
      <c r="AM21" s="793">
        <f>-Operation!AM156</f>
        <v>0</v>
      </c>
      <c r="AN21" s="793">
        <f>-Operation!AN156</f>
        <v>0</v>
      </c>
      <c r="AO21" s="793">
        <f>-Operation!AO156</f>
        <v>0</v>
      </c>
      <c r="AP21" s="793">
        <f>-Operation!AP156</f>
        <v>0</v>
      </c>
      <c r="AQ21" s="793">
        <f>-Operation!AQ156</f>
        <v>0</v>
      </c>
      <c r="AR21" s="793">
        <f>-Operation!AR156</f>
        <v>0</v>
      </c>
      <c r="AS21" s="793">
        <f>-Operation!AS156</f>
        <v>0</v>
      </c>
      <c r="AT21" s="793">
        <f>-Operation!AT156</f>
        <v>0</v>
      </c>
      <c r="AU21" s="793">
        <f>-Operation!AU156</f>
        <v>0</v>
      </c>
      <c r="AV21" s="793">
        <f>-Operation!AV156</f>
        <v>0</v>
      </c>
      <c r="AW21" s="793">
        <f>-Operation!AW156</f>
        <v>0</v>
      </c>
      <c r="AX21" s="793">
        <f>-Operation!AX156</f>
        <v>18498.472034296425</v>
      </c>
      <c r="AY21" s="793">
        <f>-Operation!AY156</f>
        <v>0</v>
      </c>
      <c r="AZ21" s="793">
        <f>-Operation!AZ156</f>
        <v>0</v>
      </c>
      <c r="BA21" s="793">
        <f>-Operation!BA156</f>
        <v>0</v>
      </c>
      <c r="BB21" s="793">
        <f>-Operation!BB156</f>
        <v>0</v>
      </c>
      <c r="BC21" s="793">
        <f>-Operation!BC156</f>
        <v>0</v>
      </c>
      <c r="BD21" s="793">
        <f>-Operation!BD156</f>
        <v>0</v>
      </c>
      <c r="BE21" s="793">
        <f>-Operation!BE156</f>
        <v>0</v>
      </c>
      <c r="BF21" s="793">
        <f>-Operation!BF156</f>
        <v>0</v>
      </c>
      <c r="BG21" s="793">
        <f>-Operation!BG156</f>
        <v>0</v>
      </c>
      <c r="BH21" s="793">
        <f>-Operation!BH156</f>
        <v>0</v>
      </c>
      <c r="BI21" s="793">
        <f>-Operation!BI156</f>
        <v>0</v>
      </c>
      <c r="BJ21" s="793">
        <f>-Operation!BJ156</f>
        <v>0</v>
      </c>
      <c r="BK21" s="793">
        <f>-Operation!BK156</f>
        <v>0</v>
      </c>
      <c r="BL21" s="793">
        <f>-Operation!BL156</f>
        <v>0</v>
      </c>
      <c r="BM21" s="793">
        <f>-Operation!BM156</f>
        <v>0</v>
      </c>
      <c r="BN21" s="793">
        <f>-Operation!BN156</f>
        <v>0</v>
      </c>
      <c r="BO21" s="793">
        <f>-Operation!BO156</f>
        <v>0</v>
      </c>
      <c r="BP21" s="793">
        <f>-Operation!BP156</f>
        <v>0</v>
      </c>
      <c r="BQ21" s="793">
        <f>-Operation!BQ156</f>
        <v>0</v>
      </c>
      <c r="BR21" s="793">
        <f>-Operation!BR156</f>
        <v>0</v>
      </c>
      <c r="BS21" s="793">
        <f>-Operation!BS156</f>
        <v>0</v>
      </c>
      <c r="BT21" s="793">
        <f>-Operation!BT156</f>
        <v>0</v>
      </c>
      <c r="BU21" s="793">
        <f>-Operation!BU156</f>
        <v>0</v>
      </c>
      <c r="BV21" s="793">
        <f>-Operation!BV156</f>
        <v>0</v>
      </c>
      <c r="BW21" s="793">
        <f>-Operation!BW156</f>
        <v>0</v>
      </c>
      <c r="BX21" s="793">
        <f>-Operation!BX156</f>
        <v>0</v>
      </c>
      <c r="BY21" s="793">
        <f>-Operation!BY156</f>
        <v>0</v>
      </c>
      <c r="BZ21" s="793">
        <f>-Operation!BZ156</f>
        <v>0</v>
      </c>
      <c r="CA21" s="793">
        <f>-Operation!CA156</f>
        <v>0</v>
      </c>
      <c r="CB21" s="793">
        <f>-Operation!CB156</f>
        <v>0</v>
      </c>
      <c r="CC21" s="793">
        <f>-Operation!CC156</f>
        <v>0</v>
      </c>
      <c r="CD21" s="793">
        <f>-Operation!CD156</f>
        <v>0</v>
      </c>
      <c r="CE21" s="793">
        <f>-Operation!CE156</f>
        <v>0</v>
      </c>
      <c r="CF21" s="793">
        <f>-Operation!CF156</f>
        <v>0</v>
      </c>
      <c r="CG21" s="793">
        <f>-Operation!CG156</f>
        <v>0</v>
      </c>
      <c r="CH21" s="793">
        <f>-Operation!CH156</f>
        <v>0</v>
      </c>
      <c r="CI21" s="793">
        <f>-Operation!CI156</f>
        <v>0</v>
      </c>
      <c r="CJ21" s="793">
        <f>-Operation!CJ156</f>
        <v>0</v>
      </c>
      <c r="CK21" s="793">
        <f>-Operation!CK156</f>
        <v>0</v>
      </c>
      <c r="CL21" s="793">
        <f>-Operation!CL156</f>
        <v>0</v>
      </c>
      <c r="CM21" s="793">
        <f>-Operation!CM156</f>
        <v>0</v>
      </c>
      <c r="CN21" s="793">
        <f>-Operation!CN156</f>
        <v>0</v>
      </c>
      <c r="CO21" s="793">
        <f>-Operation!CO156</f>
        <v>0</v>
      </c>
      <c r="CP21" s="793">
        <f>-Operation!CP156</f>
        <v>0</v>
      </c>
      <c r="CQ21" s="793">
        <f>-Operation!CQ156</f>
        <v>0</v>
      </c>
      <c r="CR21" s="793">
        <f>-Operation!CR156</f>
        <v>0</v>
      </c>
      <c r="CS21" s="793">
        <f>-Operation!CS156</f>
        <v>0</v>
      </c>
      <c r="CT21" s="793">
        <f>-Operation!CT156</f>
        <v>0</v>
      </c>
      <c r="CU21" s="793">
        <f>-Operation!CU156</f>
        <v>0</v>
      </c>
      <c r="CV21" s="793">
        <f>-Operation!CV156</f>
        <v>0</v>
      </c>
      <c r="CW21" s="793">
        <f>-Operation!CW156</f>
        <v>0</v>
      </c>
      <c r="CX21" s="793">
        <f>-Operation!CX156</f>
        <v>0</v>
      </c>
      <c r="CY21" s="793">
        <f>-Operation!CY156</f>
        <v>0</v>
      </c>
      <c r="CZ21" s="793">
        <f>-Operation!CZ156</f>
        <v>0</v>
      </c>
      <c r="DA21" s="793">
        <f>-Operation!DA156</f>
        <v>0</v>
      </c>
      <c r="DB21" s="793">
        <f>-Operation!DB156</f>
        <v>0</v>
      </c>
      <c r="DC21" s="793">
        <f>-Operation!DC156</f>
        <v>0</v>
      </c>
      <c r="DD21" s="793">
        <f>-Operation!DD156</f>
        <v>0</v>
      </c>
      <c r="DE21" s="793">
        <f>-Operation!DE156</f>
        <v>0</v>
      </c>
      <c r="DF21" s="793">
        <f>-Operation!DF156</f>
        <v>0</v>
      </c>
      <c r="DG21" s="793">
        <f>-Operation!DG156</f>
        <v>0</v>
      </c>
      <c r="DH21" s="793">
        <f>-Operation!DH156</f>
        <v>0</v>
      </c>
      <c r="DI21" s="793">
        <f>-Operation!DI156</f>
        <v>0</v>
      </c>
      <c r="DJ21" s="793">
        <f>-Operation!DJ156</f>
        <v>0</v>
      </c>
      <c r="DK21" s="793">
        <f>-Operation!DK156</f>
        <v>0</v>
      </c>
      <c r="DL21" s="793">
        <f>-Operation!DL156</f>
        <v>0</v>
      </c>
      <c r="DM21" s="793">
        <f>-Operation!DM156</f>
        <v>0</v>
      </c>
      <c r="DN21" s="793">
        <f>-Operation!DN156</f>
        <v>0</v>
      </c>
      <c r="DO21" s="793">
        <f>-Operation!DO156</f>
        <v>0</v>
      </c>
      <c r="DP21" s="793">
        <f>-Operation!DP156</f>
        <v>0</v>
      </c>
      <c r="DQ21" s="793">
        <f>-Operation!DQ156</f>
        <v>0</v>
      </c>
      <c r="DR21" s="793">
        <f>-Operation!DR156</f>
        <v>0</v>
      </c>
      <c r="DS21" s="793">
        <f>-Operation!DS156</f>
        <v>0</v>
      </c>
      <c r="DT21" s="793">
        <f>-Operation!DT156</f>
        <v>0</v>
      </c>
      <c r="DU21" s="793">
        <f>-Operation!DU156</f>
        <v>0</v>
      </c>
      <c r="DV21" s="793">
        <f>-Operation!DV156</f>
        <v>0</v>
      </c>
      <c r="DW21" s="793">
        <f>-Operation!DW156</f>
        <v>0</v>
      </c>
      <c r="DX21" s="793">
        <f>-Operation!DX156</f>
        <v>0</v>
      </c>
      <c r="DY21" s="793">
        <f>-Operation!DY156</f>
        <v>0</v>
      </c>
      <c r="DZ21" s="793">
        <f>-Operation!DZ156</f>
        <v>0</v>
      </c>
      <c r="EA21" s="793">
        <f>-Operation!EA156</f>
        <v>0</v>
      </c>
      <c r="EB21" s="793">
        <f>-Operation!EB156</f>
        <v>0</v>
      </c>
      <c r="EC21" s="793">
        <f>-Operation!EC156</f>
        <v>0</v>
      </c>
      <c r="ED21" s="793">
        <f>-Operation!ED156</f>
        <v>0</v>
      </c>
      <c r="EE21" s="793">
        <f>-Operation!EE156</f>
        <v>0</v>
      </c>
      <c r="EF21" s="793">
        <f>-Operation!EF156</f>
        <v>0</v>
      </c>
      <c r="EG21" s="793">
        <f>-Operation!EG156</f>
        <v>0</v>
      </c>
      <c r="EH21" s="793">
        <f>-Operation!EH156</f>
        <v>0</v>
      </c>
      <c r="EI21" s="793">
        <f>-Operation!EI156</f>
        <v>0</v>
      </c>
      <c r="EJ21" s="793">
        <f>-Operation!EJ156</f>
        <v>0</v>
      </c>
      <c r="EK21" s="793">
        <f>-Operation!EK156</f>
        <v>0</v>
      </c>
      <c r="EL21" s="793">
        <f>-Operation!EL156</f>
        <v>0</v>
      </c>
      <c r="EM21" s="793">
        <f>-Operation!EM156</f>
        <v>0</v>
      </c>
      <c r="EN21" s="793">
        <f>-Operation!EN156</f>
        <v>0</v>
      </c>
      <c r="EO21" s="793">
        <f>-Operation!EO156</f>
        <v>0</v>
      </c>
    </row>
    <row r="22" spans="1:145" x14ac:dyDescent="0.2">
      <c r="A22" s="11">
        <f>ROW()</f>
        <v>22</v>
      </c>
      <c r="C22" s="38" t="str">
        <f>'A&amp;R'!I33</f>
        <v>유지관리비</v>
      </c>
      <c r="J22" s="12"/>
      <c r="K22" s="12"/>
      <c r="L22" s="793">
        <f t="shared" si="48"/>
        <v>364569.90846645593</v>
      </c>
      <c r="M22" s="793">
        <f>-Operation!M167</f>
        <v>0</v>
      </c>
      <c r="N22" s="793">
        <f>-Operation!N167</f>
        <v>8460.2595000000001</v>
      </c>
      <c r="O22" s="793">
        <f>-Operation!O167</f>
        <v>8460.2595000000001</v>
      </c>
      <c r="P22" s="793">
        <f>-Operation!P167</f>
        <v>8460.2595000000001</v>
      </c>
      <c r="Q22" s="793">
        <f>-Operation!Q167</f>
        <v>8460.2595000000001</v>
      </c>
      <c r="R22" s="793">
        <f>-Operation!R167</f>
        <v>8460.2595000000001</v>
      </c>
      <c r="S22" s="793">
        <f>-Operation!S167</f>
        <v>8460.2595000000001</v>
      </c>
      <c r="T22" s="793">
        <f>-Operation!T167</f>
        <v>8460.2595000000001</v>
      </c>
      <c r="U22" s="793">
        <f>-Operation!U167</f>
        <v>8460.2595000000001</v>
      </c>
      <c r="V22" s="793">
        <f>-Operation!V167</f>
        <v>8460.2595000000001</v>
      </c>
      <c r="W22" s="793">
        <f>-Operation!W167</f>
        <v>8460.2595000000001</v>
      </c>
      <c r="X22" s="793">
        <f>-Operation!X167</f>
        <v>8460.2595000000001</v>
      </c>
      <c r="Y22" s="793">
        <f>-Operation!Y167</f>
        <v>8460.2595000000001</v>
      </c>
      <c r="Z22" s="793">
        <f>-Operation!Z167</f>
        <v>8629.4646900000007</v>
      </c>
      <c r="AA22" s="793">
        <f>-Operation!AA167</f>
        <v>8629.4646900000007</v>
      </c>
      <c r="AB22" s="793">
        <f>-Operation!AB167</f>
        <v>8629.4646900000007</v>
      </c>
      <c r="AC22" s="793">
        <f>-Operation!AC167</f>
        <v>8629.4646900000007</v>
      </c>
      <c r="AD22" s="793">
        <f>-Operation!AD167</f>
        <v>8629.4646900000007</v>
      </c>
      <c r="AE22" s="793">
        <f>-Operation!AE167</f>
        <v>8629.4646900000007</v>
      </c>
      <c r="AF22" s="793">
        <f>-Operation!AF167</f>
        <v>8629.4646900000007</v>
      </c>
      <c r="AG22" s="793">
        <f>-Operation!AG167</f>
        <v>8629.4646900000007</v>
      </c>
      <c r="AH22" s="793">
        <f>-Operation!AH167</f>
        <v>8629.4646900000007</v>
      </c>
      <c r="AI22" s="793">
        <f>-Operation!AI167</f>
        <v>8629.4646900000007</v>
      </c>
      <c r="AJ22" s="793">
        <f>-Operation!AJ167</f>
        <v>8629.4646900000007</v>
      </c>
      <c r="AK22" s="793">
        <f>-Operation!AK167</f>
        <v>8629.4646900000007</v>
      </c>
      <c r="AL22" s="793">
        <f>-Operation!AL167</f>
        <v>8802.0539838000004</v>
      </c>
      <c r="AM22" s="793">
        <f>-Operation!AM167</f>
        <v>8802.0539838000004</v>
      </c>
      <c r="AN22" s="793">
        <f>-Operation!AN167</f>
        <v>8802.0539838000004</v>
      </c>
      <c r="AO22" s="793">
        <f>-Operation!AO167</f>
        <v>8802.0539838000004</v>
      </c>
      <c r="AP22" s="793">
        <f>-Operation!AP167</f>
        <v>8802.0539838000004</v>
      </c>
      <c r="AQ22" s="793">
        <f>-Operation!AQ167</f>
        <v>8802.0539838000004</v>
      </c>
      <c r="AR22" s="793">
        <f>-Operation!AR167</f>
        <v>8802.0539838000004</v>
      </c>
      <c r="AS22" s="793">
        <f>-Operation!AS167</f>
        <v>8802.0539838000004</v>
      </c>
      <c r="AT22" s="793">
        <f>-Operation!AT167</f>
        <v>8802.0539838000004</v>
      </c>
      <c r="AU22" s="793">
        <f>-Operation!AU167</f>
        <v>8802.0539838000004</v>
      </c>
      <c r="AV22" s="793">
        <f>-Operation!AV167</f>
        <v>8802.0539838000004</v>
      </c>
      <c r="AW22" s="793">
        <f>-Operation!AW167</f>
        <v>8802.0539838000004</v>
      </c>
      <c r="AX22" s="793">
        <f>-Operation!AX167</f>
        <v>8978.0950634759993</v>
      </c>
      <c r="AY22" s="793">
        <f>-Operation!AY167</f>
        <v>8978.0950634759993</v>
      </c>
      <c r="AZ22" s="793">
        <f>-Operation!AZ167</f>
        <v>8978.0950634759993</v>
      </c>
      <c r="BA22" s="793">
        <f>-Operation!BA167</f>
        <v>8978.0950634759993</v>
      </c>
      <c r="BB22" s="793">
        <f>-Operation!BB167</f>
        <v>8978.0950634759993</v>
      </c>
      <c r="BC22" s="793">
        <f>-Operation!BC167</f>
        <v>8978.0950634759993</v>
      </c>
      <c r="BD22" s="793">
        <f>-Operation!BD167</f>
        <v>0</v>
      </c>
      <c r="BE22" s="793">
        <f>-Operation!BE167</f>
        <v>0</v>
      </c>
      <c r="BF22" s="793">
        <f>-Operation!BF167</f>
        <v>0</v>
      </c>
      <c r="BG22" s="793">
        <f>-Operation!BG167</f>
        <v>0</v>
      </c>
      <c r="BH22" s="793">
        <f>-Operation!BH167</f>
        <v>0</v>
      </c>
      <c r="BI22" s="793">
        <f>-Operation!BI167</f>
        <v>0</v>
      </c>
      <c r="BJ22" s="793">
        <f>-Operation!BJ167</f>
        <v>0</v>
      </c>
      <c r="BK22" s="793">
        <f>-Operation!BK167</f>
        <v>0</v>
      </c>
      <c r="BL22" s="793">
        <f>-Operation!BL167</f>
        <v>0</v>
      </c>
      <c r="BM22" s="793">
        <f>-Operation!BM167</f>
        <v>0</v>
      </c>
      <c r="BN22" s="793">
        <f>-Operation!BN167</f>
        <v>0</v>
      </c>
      <c r="BO22" s="793">
        <f>-Operation!BO167</f>
        <v>0</v>
      </c>
      <c r="BP22" s="793">
        <f>-Operation!BP167</f>
        <v>0</v>
      </c>
      <c r="BQ22" s="793">
        <f>-Operation!BQ167</f>
        <v>0</v>
      </c>
      <c r="BR22" s="793">
        <f>-Operation!BR167</f>
        <v>0</v>
      </c>
      <c r="BS22" s="793">
        <f>-Operation!BS167</f>
        <v>0</v>
      </c>
      <c r="BT22" s="793">
        <f>-Operation!BT167</f>
        <v>0</v>
      </c>
      <c r="BU22" s="793">
        <f>-Operation!BU167</f>
        <v>0</v>
      </c>
      <c r="BV22" s="793">
        <f>-Operation!BV167</f>
        <v>0</v>
      </c>
      <c r="BW22" s="793">
        <f>-Operation!BW167</f>
        <v>0</v>
      </c>
      <c r="BX22" s="793">
        <f>-Operation!BX167</f>
        <v>0</v>
      </c>
      <c r="BY22" s="793">
        <f>-Operation!BY167</f>
        <v>0</v>
      </c>
      <c r="BZ22" s="793">
        <f>-Operation!BZ167</f>
        <v>0</v>
      </c>
      <c r="CA22" s="793">
        <f>-Operation!CA167</f>
        <v>0</v>
      </c>
      <c r="CB22" s="793">
        <f>-Operation!CB167</f>
        <v>0</v>
      </c>
      <c r="CC22" s="793">
        <f>-Operation!CC167</f>
        <v>0</v>
      </c>
      <c r="CD22" s="793">
        <f>-Operation!CD167</f>
        <v>0</v>
      </c>
      <c r="CE22" s="793">
        <f>-Operation!CE167</f>
        <v>0</v>
      </c>
      <c r="CF22" s="793">
        <f>-Operation!CF167</f>
        <v>0</v>
      </c>
      <c r="CG22" s="793">
        <f>-Operation!CG167</f>
        <v>0</v>
      </c>
      <c r="CH22" s="793">
        <f>-Operation!CH167</f>
        <v>0</v>
      </c>
      <c r="CI22" s="793">
        <f>-Operation!CI167</f>
        <v>0</v>
      </c>
      <c r="CJ22" s="793">
        <f>-Operation!CJ167</f>
        <v>0</v>
      </c>
      <c r="CK22" s="793">
        <f>-Operation!CK167</f>
        <v>0</v>
      </c>
      <c r="CL22" s="793">
        <f>-Operation!CL167</f>
        <v>0</v>
      </c>
      <c r="CM22" s="793">
        <f>-Operation!CM167</f>
        <v>0</v>
      </c>
      <c r="CN22" s="793">
        <f>-Operation!CN167</f>
        <v>0</v>
      </c>
      <c r="CO22" s="793">
        <f>-Operation!CO167</f>
        <v>0</v>
      </c>
      <c r="CP22" s="793">
        <f>-Operation!CP167</f>
        <v>0</v>
      </c>
      <c r="CQ22" s="793">
        <f>-Operation!CQ167</f>
        <v>0</v>
      </c>
      <c r="CR22" s="793">
        <f>-Operation!CR167</f>
        <v>0</v>
      </c>
      <c r="CS22" s="793">
        <f>-Operation!CS167</f>
        <v>0</v>
      </c>
      <c r="CT22" s="793">
        <f>-Operation!CT167</f>
        <v>0</v>
      </c>
      <c r="CU22" s="793">
        <f>-Operation!CU167</f>
        <v>0</v>
      </c>
      <c r="CV22" s="793">
        <f>-Operation!CV167</f>
        <v>0</v>
      </c>
      <c r="CW22" s="793">
        <f>-Operation!CW167</f>
        <v>0</v>
      </c>
      <c r="CX22" s="793">
        <f>-Operation!CX167</f>
        <v>0</v>
      </c>
      <c r="CY22" s="793">
        <f>-Operation!CY167</f>
        <v>0</v>
      </c>
      <c r="CZ22" s="793">
        <f>-Operation!CZ167</f>
        <v>0</v>
      </c>
      <c r="DA22" s="793">
        <f>-Operation!DA167</f>
        <v>0</v>
      </c>
      <c r="DB22" s="793">
        <f>-Operation!DB167</f>
        <v>0</v>
      </c>
      <c r="DC22" s="793">
        <f>-Operation!DC167</f>
        <v>0</v>
      </c>
      <c r="DD22" s="793">
        <f>-Operation!DD167</f>
        <v>0</v>
      </c>
      <c r="DE22" s="793">
        <f>-Operation!DE167</f>
        <v>0</v>
      </c>
      <c r="DF22" s="793">
        <f>-Operation!DF167</f>
        <v>0</v>
      </c>
      <c r="DG22" s="793">
        <f>-Operation!DG167</f>
        <v>0</v>
      </c>
      <c r="DH22" s="793">
        <f>-Operation!DH167</f>
        <v>0</v>
      </c>
      <c r="DI22" s="793">
        <f>-Operation!DI167</f>
        <v>0</v>
      </c>
      <c r="DJ22" s="793">
        <f>-Operation!DJ167</f>
        <v>0</v>
      </c>
      <c r="DK22" s="793">
        <f>-Operation!DK167</f>
        <v>0</v>
      </c>
      <c r="DL22" s="793">
        <f>-Operation!DL167</f>
        <v>0</v>
      </c>
      <c r="DM22" s="793">
        <f>-Operation!DM167</f>
        <v>0</v>
      </c>
      <c r="DN22" s="793">
        <f>-Operation!DN167</f>
        <v>0</v>
      </c>
      <c r="DO22" s="793">
        <f>-Operation!DO167</f>
        <v>0</v>
      </c>
      <c r="DP22" s="793">
        <f>-Operation!DP167</f>
        <v>0</v>
      </c>
      <c r="DQ22" s="793">
        <f>-Operation!DQ167</f>
        <v>0</v>
      </c>
      <c r="DR22" s="793">
        <f>-Operation!DR167</f>
        <v>0</v>
      </c>
      <c r="DS22" s="793">
        <f>-Operation!DS167</f>
        <v>0</v>
      </c>
      <c r="DT22" s="793">
        <f>-Operation!DT167</f>
        <v>0</v>
      </c>
      <c r="DU22" s="793">
        <f>-Operation!DU167</f>
        <v>0</v>
      </c>
      <c r="DV22" s="793">
        <f>-Operation!DV167</f>
        <v>0</v>
      </c>
      <c r="DW22" s="793">
        <f>-Operation!DW167</f>
        <v>0</v>
      </c>
      <c r="DX22" s="793">
        <f>-Operation!DX167</f>
        <v>0</v>
      </c>
      <c r="DY22" s="793">
        <f>-Operation!DY167</f>
        <v>0</v>
      </c>
      <c r="DZ22" s="793">
        <f>-Operation!DZ167</f>
        <v>0</v>
      </c>
      <c r="EA22" s="793">
        <f>-Operation!EA167</f>
        <v>0</v>
      </c>
      <c r="EB22" s="793">
        <f>-Operation!EB167</f>
        <v>0</v>
      </c>
      <c r="EC22" s="793">
        <f>-Operation!EC167</f>
        <v>0</v>
      </c>
      <c r="ED22" s="793">
        <f>-Operation!ED167</f>
        <v>0</v>
      </c>
      <c r="EE22" s="793">
        <f>-Operation!EE167</f>
        <v>0</v>
      </c>
      <c r="EF22" s="793">
        <f>-Operation!EF167</f>
        <v>0</v>
      </c>
      <c r="EG22" s="793">
        <f>-Operation!EG167</f>
        <v>0</v>
      </c>
      <c r="EH22" s="793">
        <f>-Operation!EH167</f>
        <v>0</v>
      </c>
      <c r="EI22" s="793">
        <f>-Operation!EI167</f>
        <v>0</v>
      </c>
      <c r="EJ22" s="793">
        <f>-Operation!EJ167</f>
        <v>0</v>
      </c>
      <c r="EK22" s="793">
        <f>-Operation!EK167</f>
        <v>0</v>
      </c>
      <c r="EL22" s="793">
        <f>-Operation!EL167</f>
        <v>0</v>
      </c>
      <c r="EM22" s="793">
        <f>-Operation!EM167</f>
        <v>0</v>
      </c>
      <c r="EN22" s="793">
        <f>-Operation!EN167</f>
        <v>0</v>
      </c>
      <c r="EO22" s="793">
        <f>-Operation!EO167</f>
        <v>0</v>
      </c>
    </row>
    <row r="23" spans="1:145" x14ac:dyDescent="0.2">
      <c r="A23" s="11">
        <f>ROW()</f>
        <v>23</v>
      </c>
      <c r="C23" s="38" t="s">
        <v>160</v>
      </c>
      <c r="J23" s="12"/>
      <c r="K23" s="363" t="s">
        <v>885</v>
      </c>
      <c r="L23" s="793">
        <f t="shared" si="48"/>
        <v>2674685.6073506665</v>
      </c>
      <c r="M23" s="793">
        <f>-제세공과금!L17</f>
        <v>0</v>
      </c>
      <c r="N23" s="793">
        <f>-제세공과금!M17</f>
        <v>0</v>
      </c>
      <c r="O23" s="793">
        <f>-제세공과금!N17</f>
        <v>0</v>
      </c>
      <c r="P23" s="793">
        <f>-제세공과금!O17</f>
        <v>0</v>
      </c>
      <c r="Q23" s="793">
        <f>-제세공과금!P17</f>
        <v>0</v>
      </c>
      <c r="R23" s="793">
        <f>-제세공과금!Q17</f>
        <v>0</v>
      </c>
      <c r="S23" s="793">
        <f>-제세공과금!R17</f>
        <v>0</v>
      </c>
      <c r="T23" s="793">
        <f>-제세공과금!S17</f>
        <v>73959.618024038384</v>
      </c>
      <c r="U23" s="793">
        <f>-제세공과금!T17</f>
        <v>0</v>
      </c>
      <c r="V23" s="793">
        <f>-제세공과금!U17</f>
        <v>351146.07888000004</v>
      </c>
      <c r="W23" s="793">
        <f>-제세공과금!V17</f>
        <v>25049.088</v>
      </c>
      <c r="X23" s="793">
        <f>-제세공과금!W17</f>
        <v>0</v>
      </c>
      <c r="Y23" s="793">
        <f>-제세공과금!X17</f>
        <v>241764.58108799998</v>
      </c>
      <c r="Z23" s="793">
        <f>-제세공과금!Y17</f>
        <v>0</v>
      </c>
      <c r="AA23" s="793">
        <f>-제세공과금!Z17</f>
        <v>0</v>
      </c>
      <c r="AB23" s="793">
        <f>-제세공과금!AA17</f>
        <v>0</v>
      </c>
      <c r="AC23" s="793">
        <f>-제세공과금!AB17</f>
        <v>0</v>
      </c>
      <c r="AD23" s="793">
        <f>-제세공과금!AC17</f>
        <v>0</v>
      </c>
      <c r="AE23" s="793">
        <f>-제세공과금!AD17</f>
        <v>0</v>
      </c>
      <c r="AF23" s="793">
        <f>-제세공과금!AE17</f>
        <v>72964.289683387382</v>
      </c>
      <c r="AG23" s="793">
        <f>-제세공과금!AF17</f>
        <v>0</v>
      </c>
      <c r="AH23" s="793">
        <f>-제세공과금!AG17</f>
        <v>367707.50707275985</v>
      </c>
      <c r="AI23" s="793">
        <f>-제세공과금!AH17</f>
        <v>28803.935999999998</v>
      </c>
      <c r="AJ23" s="793">
        <f>-제세공과금!AI17</f>
        <v>0</v>
      </c>
      <c r="AK23" s="793">
        <f>-제세공과금!AJ17</f>
        <v>277530.6848115297</v>
      </c>
      <c r="AL23" s="793">
        <f>-제세공과금!AK17</f>
        <v>0</v>
      </c>
      <c r="AM23" s="793">
        <f>-제세공과금!AL17</f>
        <v>0</v>
      </c>
      <c r="AN23" s="793">
        <f>-제세공과금!AM17</f>
        <v>0</v>
      </c>
      <c r="AO23" s="793">
        <f>-제세공과금!AN17</f>
        <v>0</v>
      </c>
      <c r="AP23" s="793">
        <f>-제세공과금!AO17</f>
        <v>0</v>
      </c>
      <c r="AQ23" s="793">
        <f>-제세공과금!AP17</f>
        <v>0</v>
      </c>
      <c r="AR23" s="793">
        <f>-제세공과금!AQ17</f>
        <v>71899.531121900727</v>
      </c>
      <c r="AS23" s="793">
        <f>-제세공과금!AR17</f>
        <v>0</v>
      </c>
      <c r="AT23" s="793">
        <f>-제세공과금!AS17</f>
        <v>385046.84715771698</v>
      </c>
      <c r="AU23" s="793">
        <f>-제세공과금!AT17</f>
        <v>30681.359999999997</v>
      </c>
      <c r="AV23" s="793">
        <f>-제세공과금!AU17</f>
        <v>0</v>
      </c>
      <c r="AW23" s="793">
        <f>-제세공과금!AV17</f>
        <v>316078.26363851369</v>
      </c>
      <c r="AX23" s="793">
        <f>-제세공과금!AW17</f>
        <v>0</v>
      </c>
      <c r="AY23" s="793">
        <f>-제세공과금!AX17</f>
        <v>0</v>
      </c>
      <c r="AZ23" s="793">
        <f>-제세공과금!AY17</f>
        <v>0</v>
      </c>
      <c r="BA23" s="793">
        <f>-제세공과금!AZ17</f>
        <v>0</v>
      </c>
      <c r="BB23" s="793">
        <f>-제세공과금!BA17</f>
        <v>0</v>
      </c>
      <c r="BC23" s="793">
        <f>-제세공과금!BB17</f>
        <v>432053.82187281974</v>
      </c>
      <c r="BD23" s="793">
        <f>-제세공과금!BC17</f>
        <v>0</v>
      </c>
      <c r="BE23" s="793">
        <f>-제세공과금!BD17</f>
        <v>0</v>
      </c>
      <c r="BF23" s="793">
        <f>-제세공과금!BE17</f>
        <v>0</v>
      </c>
      <c r="BG23" s="793">
        <f>-제세공과금!BF17</f>
        <v>0</v>
      </c>
      <c r="BH23" s="793">
        <f>-제세공과금!BG17</f>
        <v>0</v>
      </c>
      <c r="BI23" s="793">
        <f>-제세공과금!BH17</f>
        <v>0</v>
      </c>
      <c r="BJ23" s="793">
        <f>-제세공과금!BI17</f>
        <v>0</v>
      </c>
      <c r="BK23" s="793">
        <f>-제세공과금!BJ17</f>
        <v>0</v>
      </c>
      <c r="BL23" s="793">
        <f>-제세공과금!BK17</f>
        <v>0</v>
      </c>
      <c r="BM23" s="793">
        <f>-제세공과금!BL17</f>
        <v>0</v>
      </c>
      <c r="BN23" s="793">
        <f>-제세공과금!BM17</f>
        <v>0</v>
      </c>
      <c r="BO23" s="793">
        <f>-제세공과금!BN17</f>
        <v>0</v>
      </c>
      <c r="BP23" s="793">
        <f>-제세공과금!BO17</f>
        <v>0</v>
      </c>
      <c r="BQ23" s="793">
        <f>-제세공과금!BP17</f>
        <v>0</v>
      </c>
      <c r="BR23" s="793">
        <f>-제세공과금!BQ17</f>
        <v>0</v>
      </c>
      <c r="BS23" s="793">
        <f>-제세공과금!BR17</f>
        <v>0</v>
      </c>
      <c r="BT23" s="793">
        <f>-제세공과금!BS17</f>
        <v>0</v>
      </c>
      <c r="BU23" s="793">
        <f>-제세공과금!BT17</f>
        <v>0</v>
      </c>
      <c r="BV23" s="793">
        <f>-제세공과금!BU17</f>
        <v>0</v>
      </c>
      <c r="BW23" s="793">
        <f>-제세공과금!BV17</f>
        <v>0</v>
      </c>
      <c r="BX23" s="793">
        <f>-제세공과금!BW17</f>
        <v>0</v>
      </c>
      <c r="BY23" s="793">
        <f>-제세공과금!BX17</f>
        <v>0</v>
      </c>
      <c r="BZ23" s="793">
        <f>-제세공과금!BY17</f>
        <v>0</v>
      </c>
      <c r="CA23" s="793">
        <f>-제세공과금!BZ17</f>
        <v>0</v>
      </c>
      <c r="CB23" s="793">
        <f>-제세공과금!CA17</f>
        <v>0</v>
      </c>
      <c r="CC23" s="793">
        <f>-제세공과금!CB17</f>
        <v>0</v>
      </c>
      <c r="CD23" s="793">
        <f>-제세공과금!CC17</f>
        <v>0</v>
      </c>
      <c r="CE23" s="793">
        <f>-제세공과금!CD17</f>
        <v>0</v>
      </c>
      <c r="CF23" s="793">
        <f>-제세공과금!CE17</f>
        <v>0</v>
      </c>
      <c r="CG23" s="793">
        <f>-제세공과금!CF17</f>
        <v>0</v>
      </c>
      <c r="CH23" s="793">
        <f>-제세공과금!CG17</f>
        <v>0</v>
      </c>
      <c r="CI23" s="793">
        <f>-제세공과금!CH17</f>
        <v>0</v>
      </c>
      <c r="CJ23" s="793">
        <f>-제세공과금!CI17</f>
        <v>0</v>
      </c>
      <c r="CK23" s="793">
        <f>-제세공과금!CJ17</f>
        <v>0</v>
      </c>
      <c r="CL23" s="793">
        <f>-제세공과금!CK17</f>
        <v>0</v>
      </c>
      <c r="CM23" s="793">
        <f>-제세공과금!CL17</f>
        <v>0</v>
      </c>
      <c r="CN23" s="793">
        <f>-제세공과금!CM17</f>
        <v>0</v>
      </c>
      <c r="CO23" s="793">
        <f>-제세공과금!CN17</f>
        <v>0</v>
      </c>
      <c r="CP23" s="793">
        <f>-제세공과금!CO17</f>
        <v>0</v>
      </c>
      <c r="CQ23" s="793">
        <f>-제세공과금!CP17</f>
        <v>0</v>
      </c>
      <c r="CR23" s="793">
        <f>-제세공과금!CQ17</f>
        <v>0</v>
      </c>
      <c r="CS23" s="793">
        <f>-제세공과금!CR17</f>
        <v>0</v>
      </c>
      <c r="CT23" s="793">
        <f>-제세공과금!CS17</f>
        <v>0</v>
      </c>
      <c r="CU23" s="793">
        <f>-제세공과금!CT17</f>
        <v>0</v>
      </c>
      <c r="CV23" s="793">
        <f>-제세공과금!CU17</f>
        <v>0</v>
      </c>
      <c r="CW23" s="793">
        <f>-제세공과금!CV17</f>
        <v>0</v>
      </c>
      <c r="CX23" s="793">
        <f>-제세공과금!CW17</f>
        <v>0</v>
      </c>
      <c r="CY23" s="793">
        <f>-제세공과금!CX17</f>
        <v>0</v>
      </c>
      <c r="CZ23" s="793">
        <f>-제세공과금!CY17</f>
        <v>0</v>
      </c>
      <c r="DA23" s="793">
        <f>-제세공과금!CZ17</f>
        <v>0</v>
      </c>
      <c r="DB23" s="793">
        <f>-제세공과금!DA17</f>
        <v>0</v>
      </c>
      <c r="DC23" s="793">
        <f>-제세공과금!DB17</f>
        <v>0</v>
      </c>
      <c r="DD23" s="793">
        <f>-제세공과금!DC17</f>
        <v>0</v>
      </c>
      <c r="DE23" s="793">
        <f>-제세공과금!DD17</f>
        <v>0</v>
      </c>
      <c r="DF23" s="793">
        <f>-제세공과금!DE17</f>
        <v>0</v>
      </c>
      <c r="DG23" s="793">
        <f>-제세공과금!DF17</f>
        <v>0</v>
      </c>
      <c r="DH23" s="793">
        <f>-제세공과금!DG17</f>
        <v>0</v>
      </c>
      <c r="DI23" s="793">
        <f>-제세공과금!DH17</f>
        <v>0</v>
      </c>
      <c r="DJ23" s="793">
        <f>-제세공과금!DI17</f>
        <v>0</v>
      </c>
      <c r="DK23" s="793">
        <f>-제세공과금!DJ17</f>
        <v>0</v>
      </c>
      <c r="DL23" s="793">
        <f>-제세공과금!DK17</f>
        <v>0</v>
      </c>
      <c r="DM23" s="793">
        <f>-제세공과금!DL17</f>
        <v>0</v>
      </c>
      <c r="DN23" s="793">
        <f>-제세공과금!DM17</f>
        <v>0</v>
      </c>
      <c r="DO23" s="793">
        <f>-제세공과금!DN17</f>
        <v>0</v>
      </c>
      <c r="DP23" s="793">
        <f>-제세공과금!DO17</f>
        <v>0</v>
      </c>
      <c r="DQ23" s="793">
        <f>-제세공과금!DP17</f>
        <v>0</v>
      </c>
      <c r="DR23" s="793">
        <f>-제세공과금!DQ17</f>
        <v>0</v>
      </c>
      <c r="DS23" s="793">
        <f>-제세공과금!DR17</f>
        <v>0</v>
      </c>
      <c r="DT23" s="793">
        <f>-제세공과금!DS17</f>
        <v>0</v>
      </c>
      <c r="DU23" s="793">
        <f>-제세공과금!DT17</f>
        <v>0</v>
      </c>
      <c r="DV23" s="793">
        <f>-제세공과금!DU17</f>
        <v>0</v>
      </c>
      <c r="DW23" s="793">
        <f>-제세공과금!DV17</f>
        <v>0</v>
      </c>
      <c r="DX23" s="793">
        <f>-제세공과금!DW17</f>
        <v>0</v>
      </c>
      <c r="DY23" s="793">
        <f>-제세공과금!DX17</f>
        <v>0</v>
      </c>
      <c r="DZ23" s="793">
        <f>-제세공과금!DY17</f>
        <v>0</v>
      </c>
      <c r="EA23" s="793">
        <f>-제세공과금!DZ17</f>
        <v>0</v>
      </c>
      <c r="EB23" s="793">
        <f>-제세공과금!EA17</f>
        <v>0</v>
      </c>
      <c r="EC23" s="793">
        <f>-제세공과금!EB17</f>
        <v>0</v>
      </c>
      <c r="ED23" s="793">
        <f>-제세공과금!EC17</f>
        <v>0</v>
      </c>
      <c r="EE23" s="793">
        <f>-제세공과금!ED17</f>
        <v>0</v>
      </c>
      <c r="EF23" s="793">
        <f>-제세공과금!EE17</f>
        <v>0</v>
      </c>
      <c r="EG23" s="793">
        <f>-제세공과금!EF17</f>
        <v>0</v>
      </c>
      <c r="EH23" s="793">
        <f>-제세공과금!EG17</f>
        <v>0</v>
      </c>
      <c r="EI23" s="793">
        <f>-제세공과금!EH17</f>
        <v>0</v>
      </c>
      <c r="EJ23" s="793">
        <f>-제세공과금!EI17</f>
        <v>0</v>
      </c>
      <c r="EK23" s="793">
        <f>-제세공과금!EJ17</f>
        <v>0</v>
      </c>
      <c r="EL23" s="793">
        <f>-제세공과금!EK17</f>
        <v>0</v>
      </c>
      <c r="EM23" s="793">
        <f>-제세공과금!EL17</f>
        <v>0</v>
      </c>
      <c r="EN23" s="793">
        <f>-제세공과금!EM17</f>
        <v>0</v>
      </c>
      <c r="EO23" s="793">
        <f>-제세공과금!EN17</f>
        <v>0</v>
      </c>
    </row>
    <row r="24" spans="1:145" x14ac:dyDescent="0.2">
      <c r="A24" s="11">
        <f>ROW()</f>
        <v>24</v>
      </c>
      <c r="C24" s="38" t="s">
        <v>181</v>
      </c>
      <c r="I24" s="39"/>
      <c r="J24" s="12"/>
      <c r="K24" s="12"/>
      <c r="L24" s="793">
        <f t="shared" si="48"/>
        <v>18775.213070076654</v>
      </c>
      <c r="M24" s="793">
        <f>-Operation!M51</f>
        <v>0</v>
      </c>
      <c r="N24" s="793">
        <f>-Operation!N51</f>
        <v>0</v>
      </c>
      <c r="O24" s="793">
        <f>-Operation!O51</f>
        <v>0</v>
      </c>
      <c r="P24" s="793">
        <f>-Operation!P51</f>
        <v>1292.5733242244942</v>
      </c>
      <c r="Q24" s="793">
        <f>-Operation!Q51</f>
        <v>0</v>
      </c>
      <c r="R24" s="793">
        <f>-Operation!R51</f>
        <v>0</v>
      </c>
      <c r="S24" s="793">
        <f>-Operation!S51</f>
        <v>1292.5733242244942</v>
      </c>
      <c r="T24" s="793">
        <f>-Operation!T51</f>
        <v>0</v>
      </c>
      <c r="U24" s="793">
        <f>-Operation!U51</f>
        <v>0</v>
      </c>
      <c r="V24" s="793">
        <f>-Operation!V51</f>
        <v>1292.5733242244942</v>
      </c>
      <c r="W24" s="793">
        <f>-Operation!W51</f>
        <v>0</v>
      </c>
      <c r="X24" s="793">
        <f>-Operation!X51</f>
        <v>0</v>
      </c>
      <c r="Y24" s="793">
        <f>-Operation!Y51</f>
        <v>1292.5733242244942</v>
      </c>
      <c r="Z24" s="793">
        <f>-Operation!Z51</f>
        <v>0</v>
      </c>
      <c r="AA24" s="793">
        <f>-Operation!AA51</f>
        <v>0</v>
      </c>
      <c r="AB24" s="793">
        <f>-Operation!AB51</f>
        <v>1292.5733242244942</v>
      </c>
      <c r="AC24" s="793">
        <f>-Operation!AC51</f>
        <v>0</v>
      </c>
      <c r="AD24" s="793">
        <f>-Operation!AD51</f>
        <v>0</v>
      </c>
      <c r="AE24" s="793">
        <f>-Operation!AE51</f>
        <v>1292.5733242244942</v>
      </c>
      <c r="AF24" s="793">
        <f>-Operation!AF51</f>
        <v>0</v>
      </c>
      <c r="AG24" s="793">
        <f>-Operation!AG51</f>
        <v>0</v>
      </c>
      <c r="AH24" s="793">
        <f>-Operation!AH51</f>
        <v>1292.5733242244942</v>
      </c>
      <c r="AI24" s="793">
        <f>-Operation!AI51</f>
        <v>0</v>
      </c>
      <c r="AJ24" s="793">
        <f>-Operation!AJ51</f>
        <v>0</v>
      </c>
      <c r="AK24" s="793">
        <f>-Operation!AK51</f>
        <v>1292.5733242244942</v>
      </c>
      <c r="AL24" s="793">
        <f>-Operation!AL51</f>
        <v>0</v>
      </c>
      <c r="AM24" s="793">
        <f>-Operation!AM51</f>
        <v>0</v>
      </c>
      <c r="AN24" s="793">
        <f>-Operation!AN51</f>
        <v>1372.4776219814041</v>
      </c>
      <c r="AO24" s="793">
        <f>-Operation!AO51</f>
        <v>0</v>
      </c>
      <c r="AP24" s="793">
        <f>-Operation!AP51</f>
        <v>0</v>
      </c>
      <c r="AQ24" s="793">
        <f>-Operation!AQ51</f>
        <v>1412.4297708598592</v>
      </c>
      <c r="AR24" s="793">
        <f>-Operation!AR51</f>
        <v>0</v>
      </c>
      <c r="AS24" s="793">
        <f>-Operation!AS51</f>
        <v>0</v>
      </c>
      <c r="AT24" s="793">
        <f>-Operation!AT51</f>
        <v>1412.4297708598592</v>
      </c>
      <c r="AU24" s="793">
        <f>-Operation!AU51</f>
        <v>0</v>
      </c>
      <c r="AV24" s="793">
        <f>-Operation!AV51</f>
        <v>0</v>
      </c>
      <c r="AW24" s="793">
        <f>-Operation!AW51</f>
        <v>1412.4297708598592</v>
      </c>
      <c r="AX24" s="793">
        <f>-Operation!AX51</f>
        <v>0</v>
      </c>
      <c r="AY24" s="793">
        <f>-Operation!AY51</f>
        <v>0</v>
      </c>
      <c r="AZ24" s="793">
        <f>-Operation!AZ51</f>
        <v>1412.4297708598592</v>
      </c>
      <c r="BA24" s="793">
        <f>-Operation!BA51</f>
        <v>0</v>
      </c>
      <c r="BB24" s="793">
        <f>-Operation!BB51</f>
        <v>0</v>
      </c>
      <c r="BC24" s="793">
        <f>-Operation!BC51</f>
        <v>1412.4297708598592</v>
      </c>
      <c r="BD24" s="793">
        <f>-Operation!BD51</f>
        <v>0</v>
      </c>
      <c r="BE24" s="793">
        <f>-Operation!BE51</f>
        <v>0</v>
      </c>
      <c r="BF24" s="793">
        <f>-Operation!BF51</f>
        <v>0</v>
      </c>
      <c r="BG24" s="793">
        <f>-Operation!BG51</f>
        <v>0</v>
      </c>
      <c r="BH24" s="793">
        <f>-Operation!BH51</f>
        <v>0</v>
      </c>
      <c r="BI24" s="793">
        <f>-Operation!BI51</f>
        <v>0</v>
      </c>
      <c r="BJ24" s="793">
        <f>-Operation!BJ51</f>
        <v>0</v>
      </c>
      <c r="BK24" s="793">
        <f>-Operation!BK51</f>
        <v>0</v>
      </c>
      <c r="BL24" s="793">
        <f>-Operation!BL51</f>
        <v>0</v>
      </c>
      <c r="BM24" s="793">
        <f>-Operation!BM51</f>
        <v>0</v>
      </c>
      <c r="BN24" s="793">
        <f>-Operation!BN51</f>
        <v>0</v>
      </c>
      <c r="BO24" s="793">
        <f>-Operation!BO51</f>
        <v>0</v>
      </c>
      <c r="BP24" s="793">
        <f>-Operation!BP51</f>
        <v>0</v>
      </c>
      <c r="BQ24" s="793">
        <f>-Operation!BQ51</f>
        <v>0</v>
      </c>
      <c r="BR24" s="793">
        <f>-Operation!BR51</f>
        <v>0</v>
      </c>
      <c r="BS24" s="793">
        <f>-Operation!BS51</f>
        <v>0</v>
      </c>
      <c r="BT24" s="793">
        <f>-Operation!BT51</f>
        <v>0</v>
      </c>
      <c r="BU24" s="793">
        <f>-Operation!BU51</f>
        <v>0</v>
      </c>
      <c r="BV24" s="793">
        <f>-Operation!BV51</f>
        <v>0</v>
      </c>
      <c r="BW24" s="793">
        <f>-Operation!BW51</f>
        <v>0</v>
      </c>
      <c r="BX24" s="793">
        <f>-Operation!BX51</f>
        <v>0</v>
      </c>
      <c r="BY24" s="793">
        <f>-Operation!BY51</f>
        <v>0</v>
      </c>
      <c r="BZ24" s="793">
        <f>-Operation!BZ51</f>
        <v>0</v>
      </c>
      <c r="CA24" s="793">
        <f>-Operation!CA51</f>
        <v>0</v>
      </c>
      <c r="CB24" s="793">
        <f>-Operation!CB51</f>
        <v>0</v>
      </c>
      <c r="CC24" s="793">
        <f>-Operation!CC51</f>
        <v>0</v>
      </c>
      <c r="CD24" s="793">
        <f>-Operation!CD51</f>
        <v>0</v>
      </c>
      <c r="CE24" s="793">
        <f>-Operation!CE51</f>
        <v>0</v>
      </c>
      <c r="CF24" s="793">
        <f>-Operation!CF51</f>
        <v>0</v>
      </c>
      <c r="CG24" s="793">
        <f>-Operation!CG51</f>
        <v>0</v>
      </c>
      <c r="CH24" s="793">
        <f>-Operation!CH51</f>
        <v>0</v>
      </c>
      <c r="CI24" s="793">
        <f>-Operation!CI51</f>
        <v>0</v>
      </c>
      <c r="CJ24" s="793">
        <f>-Operation!CJ51</f>
        <v>0</v>
      </c>
      <c r="CK24" s="793">
        <f>-Operation!CK51</f>
        <v>0</v>
      </c>
      <c r="CL24" s="793">
        <f>-Operation!CL51</f>
        <v>0</v>
      </c>
      <c r="CM24" s="793">
        <f>-Operation!CM51</f>
        <v>0</v>
      </c>
      <c r="CN24" s="793">
        <f>-Operation!CN51</f>
        <v>0</v>
      </c>
      <c r="CO24" s="793">
        <f>-Operation!CO51</f>
        <v>0</v>
      </c>
      <c r="CP24" s="793">
        <f>-Operation!CP51</f>
        <v>0</v>
      </c>
      <c r="CQ24" s="793">
        <f>-Operation!CQ51</f>
        <v>0</v>
      </c>
      <c r="CR24" s="793">
        <f>-Operation!CR51</f>
        <v>0</v>
      </c>
      <c r="CS24" s="793">
        <f>-Operation!CS51</f>
        <v>0</v>
      </c>
      <c r="CT24" s="793">
        <f>-Operation!CT51</f>
        <v>0</v>
      </c>
      <c r="CU24" s="793">
        <f>-Operation!CU51</f>
        <v>0</v>
      </c>
      <c r="CV24" s="793">
        <f>-Operation!CV51</f>
        <v>0</v>
      </c>
      <c r="CW24" s="793">
        <f>-Operation!CW51</f>
        <v>0</v>
      </c>
      <c r="CX24" s="793">
        <f>-Operation!CX51</f>
        <v>0</v>
      </c>
      <c r="CY24" s="793">
        <f>-Operation!CY51</f>
        <v>0</v>
      </c>
      <c r="CZ24" s="793">
        <f>-Operation!CZ51</f>
        <v>0</v>
      </c>
      <c r="DA24" s="793">
        <f>-Operation!DA51</f>
        <v>0</v>
      </c>
      <c r="DB24" s="793">
        <f>-Operation!DB51</f>
        <v>0</v>
      </c>
      <c r="DC24" s="793">
        <f>-Operation!DC51</f>
        <v>0</v>
      </c>
      <c r="DD24" s="793">
        <f>-Operation!DD51</f>
        <v>0</v>
      </c>
      <c r="DE24" s="793">
        <f>-Operation!DE51</f>
        <v>0</v>
      </c>
      <c r="DF24" s="793">
        <f>-Operation!DF51</f>
        <v>0</v>
      </c>
      <c r="DG24" s="793">
        <f>-Operation!DG51</f>
        <v>0</v>
      </c>
      <c r="DH24" s="793">
        <f>-Operation!DH51</f>
        <v>0</v>
      </c>
      <c r="DI24" s="793">
        <f>-Operation!DI51</f>
        <v>0</v>
      </c>
      <c r="DJ24" s="793">
        <f>-Operation!DJ51</f>
        <v>0</v>
      </c>
      <c r="DK24" s="793">
        <f>-Operation!DK51</f>
        <v>0</v>
      </c>
      <c r="DL24" s="793">
        <f>-Operation!DL51</f>
        <v>0</v>
      </c>
      <c r="DM24" s="793">
        <f>-Operation!DM51</f>
        <v>0</v>
      </c>
      <c r="DN24" s="793">
        <f>-Operation!DN51</f>
        <v>0</v>
      </c>
      <c r="DO24" s="793">
        <f>-Operation!DO51</f>
        <v>0</v>
      </c>
      <c r="DP24" s="793">
        <f>-Operation!DP51</f>
        <v>0</v>
      </c>
      <c r="DQ24" s="793">
        <f>-Operation!DQ51</f>
        <v>0</v>
      </c>
      <c r="DR24" s="793">
        <f>-Operation!DR51</f>
        <v>0</v>
      </c>
      <c r="DS24" s="793">
        <f>-Operation!DS51</f>
        <v>0</v>
      </c>
      <c r="DT24" s="793">
        <f>-Operation!DT51</f>
        <v>0</v>
      </c>
      <c r="DU24" s="793">
        <f>-Operation!DU51</f>
        <v>0</v>
      </c>
      <c r="DV24" s="793">
        <f>-Operation!DV51</f>
        <v>0</v>
      </c>
      <c r="DW24" s="793">
        <f>-Operation!DW51</f>
        <v>0</v>
      </c>
      <c r="DX24" s="793">
        <f>-Operation!DX51</f>
        <v>0</v>
      </c>
      <c r="DY24" s="793">
        <f>-Operation!DY51</f>
        <v>0</v>
      </c>
      <c r="DZ24" s="793">
        <f>-Operation!DZ51</f>
        <v>0</v>
      </c>
      <c r="EA24" s="793">
        <f>-Operation!EA51</f>
        <v>0</v>
      </c>
      <c r="EB24" s="793">
        <f>-Operation!EB51</f>
        <v>0</v>
      </c>
      <c r="EC24" s="793">
        <f>-Operation!EC51</f>
        <v>0</v>
      </c>
      <c r="ED24" s="793">
        <f>-Operation!ED51</f>
        <v>0</v>
      </c>
      <c r="EE24" s="793">
        <f>-Operation!EE51</f>
        <v>0</v>
      </c>
      <c r="EF24" s="793">
        <f>-Operation!EF51</f>
        <v>0</v>
      </c>
      <c r="EG24" s="793">
        <f>-Operation!EG51</f>
        <v>0</v>
      </c>
      <c r="EH24" s="793">
        <f>-Operation!EH51</f>
        <v>0</v>
      </c>
      <c r="EI24" s="793">
        <f>-Operation!EI51</f>
        <v>0</v>
      </c>
      <c r="EJ24" s="793">
        <f>-Operation!EJ51</f>
        <v>0</v>
      </c>
      <c r="EK24" s="793">
        <f>-Operation!EK51</f>
        <v>0</v>
      </c>
      <c r="EL24" s="793">
        <f>-Operation!EL51</f>
        <v>0</v>
      </c>
      <c r="EM24" s="793">
        <f>-Operation!EM51</f>
        <v>0</v>
      </c>
      <c r="EN24" s="793">
        <f>-Operation!EN51</f>
        <v>0</v>
      </c>
      <c r="EO24" s="793">
        <f>-Operation!EO51</f>
        <v>0</v>
      </c>
    </row>
    <row r="25" spans="1:145" x14ac:dyDescent="0.2">
      <c r="A25" s="11">
        <f>ROW()</f>
        <v>25</v>
      </c>
      <c r="C25" s="38" t="s">
        <v>182</v>
      </c>
      <c r="I25" s="39"/>
      <c r="J25" s="12"/>
      <c r="K25" s="12"/>
      <c r="L25" s="793">
        <f t="shared" si="48"/>
        <v>451013.4</v>
      </c>
      <c r="M25" s="793">
        <f>-Operation!M238*M10</f>
        <v>0</v>
      </c>
      <c r="N25" s="793">
        <f>-Operation!N238*N10</f>
        <v>0</v>
      </c>
      <c r="O25" s="793">
        <f>-Operation!O238*O10</f>
        <v>0</v>
      </c>
      <c r="P25" s="793">
        <f>-Operation!P238*P10</f>
        <v>0</v>
      </c>
      <c r="Q25" s="793">
        <f>-Operation!Q238*Q10</f>
        <v>0</v>
      </c>
      <c r="R25" s="793">
        <f>-Operation!R238*R10</f>
        <v>0</v>
      </c>
      <c r="S25" s="793">
        <f>-Operation!S238*S10</f>
        <v>0</v>
      </c>
      <c r="T25" s="793">
        <f>-Operation!T238*T10</f>
        <v>0</v>
      </c>
      <c r="U25" s="793">
        <f>-Operation!U238*U10</f>
        <v>0</v>
      </c>
      <c r="V25" s="793">
        <f>-Operation!V238*V10</f>
        <v>0</v>
      </c>
      <c r="W25" s="793">
        <f>-Operation!W238*W10</f>
        <v>0</v>
      </c>
      <c r="X25" s="793">
        <f>-Operation!X238*X10</f>
        <v>0</v>
      </c>
      <c r="Y25" s="793">
        <f>-Operation!Y238*Y10</f>
        <v>0</v>
      </c>
      <c r="Z25" s="793">
        <f>-Operation!Z238*Z10</f>
        <v>0</v>
      </c>
      <c r="AA25" s="793">
        <f>-Operation!AA238*AA10</f>
        <v>0</v>
      </c>
      <c r="AB25" s="793">
        <f>-Operation!AB238*AB10</f>
        <v>0</v>
      </c>
      <c r="AC25" s="793">
        <f>-Operation!AC238*AC10</f>
        <v>0</v>
      </c>
      <c r="AD25" s="793">
        <f>-Operation!AD238*AD10</f>
        <v>0</v>
      </c>
      <c r="AE25" s="793">
        <f>-Operation!AE238*AE10</f>
        <v>0</v>
      </c>
      <c r="AF25" s="793">
        <f>-Operation!AF238*AF10</f>
        <v>0</v>
      </c>
      <c r="AG25" s="793">
        <f>-Operation!AG238*AG10</f>
        <v>0</v>
      </c>
      <c r="AH25" s="793">
        <f>-Operation!AH238*AH10</f>
        <v>0</v>
      </c>
      <c r="AI25" s="793">
        <f>-Operation!AI238*AI10</f>
        <v>0</v>
      </c>
      <c r="AJ25" s="793">
        <f>-Operation!AJ238*AJ10</f>
        <v>0</v>
      </c>
      <c r="AK25" s="793">
        <f>-Operation!AK238*AK10</f>
        <v>0</v>
      </c>
      <c r="AL25" s="793">
        <f>-Operation!AL238*AL10</f>
        <v>451013.4</v>
      </c>
      <c r="AM25" s="793">
        <f>-Operation!AM238*AM10</f>
        <v>0</v>
      </c>
      <c r="AN25" s="793">
        <f>-Operation!AN238*AN10</f>
        <v>0</v>
      </c>
      <c r="AO25" s="793">
        <f>-Operation!AO238*AO10</f>
        <v>0</v>
      </c>
      <c r="AP25" s="793">
        <f>-Operation!AP238*AP10</f>
        <v>0</v>
      </c>
      <c r="AQ25" s="793">
        <f>-Operation!AQ238*AQ10</f>
        <v>0</v>
      </c>
      <c r="AR25" s="793">
        <f>-Operation!AR238*AR10</f>
        <v>0</v>
      </c>
      <c r="AS25" s="793">
        <f>-Operation!AS238*AS10</f>
        <v>0</v>
      </c>
      <c r="AT25" s="793">
        <f>-Operation!AT238*AT10</f>
        <v>0</v>
      </c>
      <c r="AU25" s="793">
        <f>-Operation!AU238*AU10</f>
        <v>0</v>
      </c>
      <c r="AV25" s="793">
        <f>-Operation!AV238*AV10</f>
        <v>0</v>
      </c>
      <c r="AW25" s="793">
        <f>-Operation!AW238*AW10</f>
        <v>0</v>
      </c>
      <c r="AX25" s="793">
        <f>-Operation!AX238*AX10</f>
        <v>0</v>
      </c>
      <c r="AY25" s="793">
        <f>-Operation!AY238*AY10</f>
        <v>0</v>
      </c>
      <c r="AZ25" s="793">
        <f>-Operation!AZ238*AZ10</f>
        <v>0</v>
      </c>
      <c r="BA25" s="793">
        <f>-Operation!BA238*BA10</f>
        <v>0</v>
      </c>
      <c r="BB25" s="793">
        <f>-Operation!BB238*BB10</f>
        <v>0</v>
      </c>
      <c r="BC25" s="793">
        <f>-Operation!BC238*BC10</f>
        <v>0</v>
      </c>
      <c r="BD25" s="793">
        <f>-Operation!BD238*BD10</f>
        <v>0</v>
      </c>
      <c r="BE25" s="793">
        <f>-Operation!BE238*BE10</f>
        <v>0</v>
      </c>
      <c r="BF25" s="793">
        <f>-Operation!BF238*BF10</f>
        <v>0</v>
      </c>
      <c r="BG25" s="793">
        <f>-Operation!BG238*BG10</f>
        <v>0</v>
      </c>
      <c r="BH25" s="793">
        <f>-Operation!BH238*BH10</f>
        <v>0</v>
      </c>
      <c r="BI25" s="793">
        <f>-Operation!BI238*BI10</f>
        <v>0</v>
      </c>
      <c r="BJ25" s="793">
        <f>-Operation!BJ238*BJ10</f>
        <v>0</v>
      </c>
      <c r="BK25" s="793">
        <f>-Operation!BK238*BK10</f>
        <v>0</v>
      </c>
      <c r="BL25" s="793">
        <f>-Operation!BL238*BL10</f>
        <v>0</v>
      </c>
      <c r="BM25" s="793">
        <f>-Operation!BM238*BM10</f>
        <v>0</v>
      </c>
      <c r="BN25" s="793">
        <f>-Operation!BN238*BN10</f>
        <v>0</v>
      </c>
      <c r="BO25" s="793">
        <f>-Operation!BO238*BO10</f>
        <v>0</v>
      </c>
      <c r="BP25" s="793">
        <f>-Operation!BP238*BP10</f>
        <v>0</v>
      </c>
      <c r="BQ25" s="793">
        <f>-Operation!BQ238*BQ10</f>
        <v>0</v>
      </c>
      <c r="BR25" s="793">
        <f>-Operation!BR238*BR10</f>
        <v>0</v>
      </c>
      <c r="BS25" s="793">
        <f>-Operation!BS238*BS10</f>
        <v>0</v>
      </c>
      <c r="BT25" s="793">
        <f>-Operation!BT238*BT10</f>
        <v>0</v>
      </c>
      <c r="BU25" s="793">
        <f>-Operation!BU238*BU10</f>
        <v>0</v>
      </c>
      <c r="BV25" s="793">
        <f>-Operation!BV238*BV10</f>
        <v>0</v>
      </c>
      <c r="BW25" s="793">
        <f>-Operation!BW238*BW10</f>
        <v>0</v>
      </c>
      <c r="BX25" s="793">
        <f>-Operation!BX238*BX10</f>
        <v>0</v>
      </c>
      <c r="BY25" s="793">
        <f>-Operation!BY238*BY10</f>
        <v>0</v>
      </c>
      <c r="BZ25" s="793">
        <f>-Operation!BZ238*BZ10</f>
        <v>0</v>
      </c>
      <c r="CA25" s="793">
        <f>-Operation!CA238*CA10</f>
        <v>0</v>
      </c>
      <c r="CB25" s="793">
        <f>-Operation!CB238*CB10</f>
        <v>0</v>
      </c>
      <c r="CC25" s="793">
        <f>-Operation!CC238*CC10</f>
        <v>0</v>
      </c>
      <c r="CD25" s="793">
        <f>-Operation!CD238*CD10</f>
        <v>0</v>
      </c>
      <c r="CE25" s="793">
        <f>-Operation!CE238*CE10</f>
        <v>0</v>
      </c>
      <c r="CF25" s="793">
        <f>-Operation!CF238*CF10</f>
        <v>0</v>
      </c>
      <c r="CG25" s="793">
        <f>-Operation!CG238*CG10</f>
        <v>0</v>
      </c>
      <c r="CH25" s="793">
        <f>-Operation!CH238*CH10</f>
        <v>0</v>
      </c>
      <c r="CI25" s="793">
        <f>-Operation!CI238*CI10</f>
        <v>0</v>
      </c>
      <c r="CJ25" s="793">
        <f>-Operation!CJ238*CJ10</f>
        <v>0</v>
      </c>
      <c r="CK25" s="793">
        <f>-Operation!CK238*CK10</f>
        <v>0</v>
      </c>
      <c r="CL25" s="793">
        <f>-Operation!CL238*CL10</f>
        <v>0</v>
      </c>
      <c r="CM25" s="793">
        <f>-Operation!CM238*CM10</f>
        <v>0</v>
      </c>
      <c r="CN25" s="793">
        <f>-Operation!CN238*CN10</f>
        <v>0</v>
      </c>
      <c r="CO25" s="793">
        <f>-Operation!CO238*CO10</f>
        <v>0</v>
      </c>
      <c r="CP25" s="793">
        <f>-Operation!CP238*CP10</f>
        <v>0</v>
      </c>
      <c r="CQ25" s="793">
        <f>-Operation!CQ238*CQ10</f>
        <v>0</v>
      </c>
      <c r="CR25" s="793">
        <f>-Operation!CR238*CR10</f>
        <v>0</v>
      </c>
      <c r="CS25" s="793">
        <f>-Operation!CS238*CS10</f>
        <v>0</v>
      </c>
      <c r="CT25" s="793">
        <f>-Operation!CT238*CT10</f>
        <v>0</v>
      </c>
      <c r="CU25" s="793">
        <f>-Operation!CU238*CU10</f>
        <v>0</v>
      </c>
      <c r="CV25" s="793">
        <f>-Operation!CV238*CV10</f>
        <v>0</v>
      </c>
      <c r="CW25" s="793">
        <f>-Operation!CW238*CW10</f>
        <v>0</v>
      </c>
      <c r="CX25" s="793">
        <f>-Operation!CX238*CX10</f>
        <v>0</v>
      </c>
      <c r="CY25" s="793">
        <f>-Operation!CY238*CY10</f>
        <v>0</v>
      </c>
      <c r="CZ25" s="793">
        <f>-Operation!CZ238*CZ10</f>
        <v>0</v>
      </c>
      <c r="DA25" s="793">
        <f>-Operation!DA238*DA10</f>
        <v>0</v>
      </c>
      <c r="DB25" s="793">
        <f>-Operation!DB238*DB10</f>
        <v>0</v>
      </c>
      <c r="DC25" s="793">
        <f>-Operation!DC238*DC10</f>
        <v>0</v>
      </c>
      <c r="DD25" s="793">
        <f>-Operation!DD238*DD10</f>
        <v>0</v>
      </c>
      <c r="DE25" s="793">
        <f>-Operation!DE238*DE10</f>
        <v>0</v>
      </c>
      <c r="DF25" s="793">
        <f>-Operation!DF238*DF10</f>
        <v>0</v>
      </c>
      <c r="DG25" s="793">
        <f>-Operation!DG238*DG10</f>
        <v>0</v>
      </c>
      <c r="DH25" s="793">
        <f>-Operation!DH238*DH10</f>
        <v>0</v>
      </c>
      <c r="DI25" s="793">
        <f>-Operation!DI238*DI10</f>
        <v>0</v>
      </c>
      <c r="DJ25" s="793">
        <f>-Operation!DJ238*DJ10</f>
        <v>0</v>
      </c>
      <c r="DK25" s="793">
        <f>-Operation!DK238*DK10</f>
        <v>0</v>
      </c>
      <c r="DL25" s="793">
        <f>-Operation!DL238*DL10</f>
        <v>0</v>
      </c>
      <c r="DM25" s="793">
        <f>-Operation!DM238*DM10</f>
        <v>0</v>
      </c>
      <c r="DN25" s="793">
        <f>-Operation!DN238*DN10</f>
        <v>0</v>
      </c>
      <c r="DO25" s="793">
        <f>-Operation!DO238*DO10</f>
        <v>0</v>
      </c>
      <c r="DP25" s="793">
        <f>-Operation!DP238*DP10</f>
        <v>0</v>
      </c>
      <c r="DQ25" s="793">
        <f>-Operation!DQ238*DQ10</f>
        <v>0</v>
      </c>
      <c r="DR25" s="793">
        <f>-Operation!DR238*DR10</f>
        <v>0</v>
      </c>
      <c r="DS25" s="793">
        <f>-Operation!DS238*DS10</f>
        <v>0</v>
      </c>
      <c r="DT25" s="793">
        <f>-Operation!DT238*DT10</f>
        <v>0</v>
      </c>
      <c r="DU25" s="793">
        <f>-Operation!DU238*DU10</f>
        <v>0</v>
      </c>
      <c r="DV25" s="793">
        <f>-Operation!DV238*DV10</f>
        <v>0</v>
      </c>
      <c r="DW25" s="793">
        <f>-Operation!DW238*DW10</f>
        <v>0</v>
      </c>
      <c r="DX25" s="793">
        <f>-Operation!DX238*DX10</f>
        <v>0</v>
      </c>
      <c r="DY25" s="793">
        <f>-Operation!DY238*DY10</f>
        <v>0</v>
      </c>
      <c r="DZ25" s="793">
        <f>-Operation!DZ238*DZ10</f>
        <v>0</v>
      </c>
      <c r="EA25" s="793">
        <f>-Operation!EA238*EA10</f>
        <v>0</v>
      </c>
      <c r="EB25" s="793">
        <f>-Operation!EB238*EB10</f>
        <v>0</v>
      </c>
      <c r="EC25" s="793">
        <f>-Operation!EC238*EC10</f>
        <v>0</v>
      </c>
      <c r="ED25" s="793">
        <f>-Operation!ED238*ED10</f>
        <v>0</v>
      </c>
      <c r="EE25" s="793">
        <f>-Operation!EE238*EE10</f>
        <v>0</v>
      </c>
      <c r="EF25" s="793">
        <f>-Operation!EF238*EF10</f>
        <v>0</v>
      </c>
      <c r="EG25" s="793">
        <f>-Operation!EG238*EG10</f>
        <v>0</v>
      </c>
      <c r="EH25" s="793">
        <f>-Operation!EH238*EH10</f>
        <v>0</v>
      </c>
      <c r="EI25" s="793">
        <f>-Operation!EI238*EI10</f>
        <v>0</v>
      </c>
      <c r="EJ25" s="793">
        <f>-Operation!EJ238*EJ10</f>
        <v>0</v>
      </c>
      <c r="EK25" s="793">
        <f>-Operation!EK238*EK10</f>
        <v>0</v>
      </c>
      <c r="EL25" s="793">
        <f>-Operation!EL238*EL10</f>
        <v>0</v>
      </c>
      <c r="EM25" s="793">
        <f>-Operation!EM238*EM10</f>
        <v>0</v>
      </c>
      <c r="EN25" s="793">
        <f>-Operation!EN238*EN10</f>
        <v>0</v>
      </c>
      <c r="EO25" s="793">
        <f>-Operation!EO238*EO10</f>
        <v>0</v>
      </c>
    </row>
    <row r="26" spans="1:145" x14ac:dyDescent="0.2">
      <c r="A26" s="11">
        <f>ROW()</f>
        <v>26</v>
      </c>
      <c r="C26" s="38" t="s">
        <v>435</v>
      </c>
      <c r="I26" s="39"/>
      <c r="J26" s="12"/>
      <c r="K26" s="12"/>
      <c r="L26" s="793">
        <f t="shared" si="48"/>
        <v>0</v>
      </c>
      <c r="M26" s="793">
        <f>-Operation!M264</f>
        <v>0</v>
      </c>
      <c r="N26" s="793">
        <f>-Operation!N264</f>
        <v>0</v>
      </c>
      <c r="O26" s="793">
        <f>-Operation!O264</f>
        <v>0</v>
      </c>
      <c r="P26" s="793">
        <f>-Operation!P264</f>
        <v>0</v>
      </c>
      <c r="Q26" s="793">
        <f>-Operation!Q264</f>
        <v>0</v>
      </c>
      <c r="R26" s="793">
        <f>-Operation!R264</f>
        <v>0</v>
      </c>
      <c r="S26" s="793">
        <f>-Operation!S264</f>
        <v>0</v>
      </c>
      <c r="T26" s="793">
        <f>-Operation!T264</f>
        <v>0</v>
      </c>
      <c r="U26" s="793">
        <f>-Operation!U264</f>
        <v>0</v>
      </c>
      <c r="V26" s="793">
        <f>-Operation!V264</f>
        <v>0</v>
      </c>
      <c r="W26" s="793">
        <f>-Operation!W264</f>
        <v>0</v>
      </c>
      <c r="X26" s="793">
        <f>-Operation!X264</f>
        <v>0</v>
      </c>
      <c r="Y26" s="793">
        <f>-Operation!Y264</f>
        <v>0</v>
      </c>
      <c r="Z26" s="793">
        <f>-Operation!Z264</f>
        <v>0</v>
      </c>
      <c r="AA26" s="793">
        <f>-Operation!AA264</f>
        <v>0</v>
      </c>
      <c r="AB26" s="793">
        <f>-Operation!AB264</f>
        <v>0</v>
      </c>
      <c r="AC26" s="793">
        <f>-Operation!AC264</f>
        <v>0</v>
      </c>
      <c r="AD26" s="793">
        <f>-Operation!AD264</f>
        <v>0</v>
      </c>
      <c r="AE26" s="793">
        <f>-Operation!AE264</f>
        <v>0</v>
      </c>
      <c r="AF26" s="793">
        <f>-Operation!AF264</f>
        <v>0</v>
      </c>
      <c r="AG26" s="793">
        <f>-Operation!AG264</f>
        <v>0</v>
      </c>
      <c r="AH26" s="793">
        <f>-Operation!AH264</f>
        <v>0</v>
      </c>
      <c r="AI26" s="793">
        <f>-Operation!AI264</f>
        <v>0</v>
      </c>
      <c r="AJ26" s="793">
        <f>-Operation!AJ264</f>
        <v>0</v>
      </c>
      <c r="AK26" s="793">
        <f>-Operation!AK264</f>
        <v>0</v>
      </c>
      <c r="AL26" s="793">
        <f>-Operation!AL264</f>
        <v>0</v>
      </c>
      <c r="AM26" s="793">
        <f>-Operation!AM264</f>
        <v>0</v>
      </c>
      <c r="AN26" s="793">
        <f>-Operation!AN264</f>
        <v>0</v>
      </c>
      <c r="AO26" s="793">
        <f>-Operation!AO264</f>
        <v>0</v>
      </c>
      <c r="AP26" s="793">
        <f>-Operation!AP264</f>
        <v>0</v>
      </c>
      <c r="AQ26" s="793">
        <f>-Operation!AQ264</f>
        <v>0</v>
      </c>
      <c r="AR26" s="793">
        <f>-Operation!AR264</f>
        <v>0</v>
      </c>
      <c r="AS26" s="793">
        <f>-Operation!AS264</f>
        <v>0</v>
      </c>
      <c r="AT26" s="793">
        <f>-Operation!AT264</f>
        <v>0</v>
      </c>
      <c r="AU26" s="793">
        <f>-Operation!AU264</f>
        <v>0</v>
      </c>
      <c r="AV26" s="793">
        <f>-Operation!AV264</f>
        <v>0</v>
      </c>
      <c r="AW26" s="793">
        <f>-Operation!AW264</f>
        <v>0</v>
      </c>
      <c r="AX26" s="793">
        <f>-Operation!AX264</f>
        <v>0</v>
      </c>
      <c r="AY26" s="793">
        <f>-Operation!AY264</f>
        <v>0</v>
      </c>
      <c r="AZ26" s="793">
        <f>-Operation!AZ264</f>
        <v>0</v>
      </c>
      <c r="BA26" s="793">
        <f>-Operation!BA264</f>
        <v>0</v>
      </c>
      <c r="BB26" s="793">
        <f>-Operation!BB264</f>
        <v>0</v>
      </c>
      <c r="BC26" s="793">
        <f>-Operation!BC264</f>
        <v>0</v>
      </c>
      <c r="BD26" s="793">
        <f>-Operation!BD264</f>
        <v>0</v>
      </c>
      <c r="BE26" s="793">
        <f>-Operation!BE264</f>
        <v>0</v>
      </c>
      <c r="BF26" s="793">
        <f>-Operation!BF264</f>
        <v>0</v>
      </c>
      <c r="BG26" s="793">
        <f>-Operation!BG264</f>
        <v>0</v>
      </c>
      <c r="BH26" s="793">
        <f>-Operation!BH264</f>
        <v>0</v>
      </c>
      <c r="BI26" s="793">
        <f>-Operation!BI264</f>
        <v>0</v>
      </c>
      <c r="BJ26" s="793">
        <f>-Operation!BJ264</f>
        <v>0</v>
      </c>
      <c r="BK26" s="793">
        <f>-Operation!BK264</f>
        <v>0</v>
      </c>
      <c r="BL26" s="793">
        <f>-Operation!BL264</f>
        <v>0</v>
      </c>
      <c r="BM26" s="793">
        <f>-Operation!BM264</f>
        <v>0</v>
      </c>
      <c r="BN26" s="793">
        <f>-Operation!BN264</f>
        <v>0</v>
      </c>
      <c r="BO26" s="793">
        <f>-Operation!BO264</f>
        <v>0</v>
      </c>
      <c r="BP26" s="793">
        <f>-Operation!BP264</f>
        <v>0</v>
      </c>
      <c r="BQ26" s="793">
        <f>-Operation!BQ264</f>
        <v>0</v>
      </c>
      <c r="BR26" s="793">
        <f>-Operation!BR264</f>
        <v>0</v>
      </c>
      <c r="BS26" s="793">
        <f>-Operation!BS264</f>
        <v>0</v>
      </c>
      <c r="BT26" s="793">
        <f>-Operation!BT264</f>
        <v>0</v>
      </c>
      <c r="BU26" s="793">
        <f>-Operation!BU264</f>
        <v>0</v>
      </c>
      <c r="BV26" s="793">
        <f>-Operation!BV264</f>
        <v>0</v>
      </c>
      <c r="BW26" s="793">
        <f>-Operation!BW264</f>
        <v>0</v>
      </c>
      <c r="BX26" s="793">
        <f>-Operation!BX264</f>
        <v>0</v>
      </c>
      <c r="BY26" s="793">
        <f>-Operation!BY264</f>
        <v>0</v>
      </c>
      <c r="BZ26" s="793">
        <f>-Operation!BZ264</f>
        <v>0</v>
      </c>
      <c r="CA26" s="793">
        <f>-Operation!CA264</f>
        <v>0</v>
      </c>
      <c r="CB26" s="793">
        <f>-Operation!CB264</f>
        <v>0</v>
      </c>
      <c r="CC26" s="793">
        <f>-Operation!CC264</f>
        <v>0</v>
      </c>
      <c r="CD26" s="793">
        <f>-Operation!CD264</f>
        <v>0</v>
      </c>
      <c r="CE26" s="793">
        <f>-Operation!CE264</f>
        <v>0</v>
      </c>
      <c r="CF26" s="793">
        <f>-Operation!CF264</f>
        <v>0</v>
      </c>
      <c r="CG26" s="793">
        <f>-Operation!CG264</f>
        <v>0</v>
      </c>
      <c r="CH26" s="793">
        <f>-Operation!CH264</f>
        <v>0</v>
      </c>
      <c r="CI26" s="793">
        <f>-Operation!CI264</f>
        <v>0</v>
      </c>
      <c r="CJ26" s="793">
        <f>-Operation!CJ264</f>
        <v>0</v>
      </c>
      <c r="CK26" s="793">
        <f>-Operation!CK264</f>
        <v>0</v>
      </c>
      <c r="CL26" s="793">
        <f>-Operation!CL264</f>
        <v>0</v>
      </c>
      <c r="CM26" s="793">
        <f>-Operation!CM264</f>
        <v>0</v>
      </c>
      <c r="CN26" s="793">
        <f>-Operation!CN264</f>
        <v>0</v>
      </c>
      <c r="CO26" s="793">
        <f>-Operation!CO264</f>
        <v>0</v>
      </c>
      <c r="CP26" s="793">
        <f>-Operation!CP264</f>
        <v>0</v>
      </c>
      <c r="CQ26" s="793">
        <f>-Operation!CQ264</f>
        <v>0</v>
      </c>
      <c r="CR26" s="793">
        <f>-Operation!CR264</f>
        <v>0</v>
      </c>
      <c r="CS26" s="793">
        <f>-Operation!CS264</f>
        <v>0</v>
      </c>
      <c r="CT26" s="793">
        <f>-Operation!CT264</f>
        <v>0</v>
      </c>
      <c r="CU26" s="793">
        <f>-Operation!CU264</f>
        <v>0</v>
      </c>
      <c r="CV26" s="793">
        <f>-Operation!CV264</f>
        <v>0</v>
      </c>
      <c r="CW26" s="793">
        <f>-Operation!CW264</f>
        <v>0</v>
      </c>
      <c r="CX26" s="793">
        <f>-Operation!CX264</f>
        <v>0</v>
      </c>
      <c r="CY26" s="793">
        <f>-Operation!CY264</f>
        <v>0</v>
      </c>
      <c r="CZ26" s="793">
        <f>-Operation!CZ264</f>
        <v>0</v>
      </c>
      <c r="DA26" s="793">
        <f>-Operation!DA264</f>
        <v>0</v>
      </c>
      <c r="DB26" s="793">
        <f>-Operation!DB264</f>
        <v>0</v>
      </c>
      <c r="DC26" s="793">
        <f>-Operation!DC264</f>
        <v>0</v>
      </c>
      <c r="DD26" s="793">
        <f>-Operation!DD264</f>
        <v>0</v>
      </c>
      <c r="DE26" s="793">
        <f>-Operation!DE264</f>
        <v>0</v>
      </c>
      <c r="DF26" s="793">
        <f>-Operation!DF264</f>
        <v>0</v>
      </c>
      <c r="DG26" s="793">
        <f>-Operation!DG264</f>
        <v>0</v>
      </c>
      <c r="DH26" s="793">
        <f>-Operation!DH264</f>
        <v>0</v>
      </c>
      <c r="DI26" s="793">
        <f>-Operation!DI264</f>
        <v>0</v>
      </c>
      <c r="DJ26" s="793">
        <f>-Operation!DJ264</f>
        <v>0</v>
      </c>
      <c r="DK26" s="793">
        <f>-Operation!DK264</f>
        <v>0</v>
      </c>
      <c r="DL26" s="793">
        <f>-Operation!DL264</f>
        <v>0</v>
      </c>
      <c r="DM26" s="793">
        <f>-Operation!DM264</f>
        <v>0</v>
      </c>
      <c r="DN26" s="793">
        <f>-Operation!DN264</f>
        <v>0</v>
      </c>
      <c r="DO26" s="793">
        <f>-Operation!DO264</f>
        <v>0</v>
      </c>
      <c r="DP26" s="793">
        <f>-Operation!DP264</f>
        <v>0</v>
      </c>
      <c r="DQ26" s="793">
        <f>-Operation!DQ264</f>
        <v>0</v>
      </c>
      <c r="DR26" s="793">
        <f>-Operation!DR264</f>
        <v>0</v>
      </c>
      <c r="DS26" s="793">
        <f>-Operation!DS264</f>
        <v>0</v>
      </c>
      <c r="DT26" s="793">
        <f>-Operation!DT264</f>
        <v>0</v>
      </c>
      <c r="DU26" s="793">
        <f>-Operation!DU264</f>
        <v>0</v>
      </c>
      <c r="DV26" s="793">
        <f>-Operation!DV264</f>
        <v>0</v>
      </c>
      <c r="DW26" s="793">
        <f>-Operation!DW264</f>
        <v>0</v>
      </c>
      <c r="DX26" s="793">
        <f>-Operation!DX264</f>
        <v>0</v>
      </c>
      <c r="DY26" s="793">
        <f>-Operation!DY264</f>
        <v>0</v>
      </c>
      <c r="DZ26" s="793">
        <f>-Operation!DZ264</f>
        <v>0</v>
      </c>
      <c r="EA26" s="793">
        <f>-Operation!EA264</f>
        <v>0</v>
      </c>
      <c r="EB26" s="793">
        <f>-Operation!EB264</f>
        <v>0</v>
      </c>
      <c r="EC26" s="793">
        <f>-Operation!EC264</f>
        <v>0</v>
      </c>
      <c r="ED26" s="793">
        <f>-Operation!ED264</f>
        <v>0</v>
      </c>
      <c r="EE26" s="793">
        <f>-Operation!EE264</f>
        <v>0</v>
      </c>
      <c r="EF26" s="793">
        <f>-Operation!EF264</f>
        <v>0</v>
      </c>
      <c r="EG26" s="793">
        <f>-Operation!EG264</f>
        <v>0</v>
      </c>
      <c r="EH26" s="793">
        <f>-Operation!EH264</f>
        <v>0</v>
      </c>
      <c r="EI26" s="793">
        <f>-Operation!EI264</f>
        <v>0</v>
      </c>
      <c r="EJ26" s="793">
        <f>-Operation!EJ264</f>
        <v>0</v>
      </c>
      <c r="EK26" s="793">
        <f>-Operation!EK264</f>
        <v>0</v>
      </c>
      <c r="EL26" s="793">
        <f>-Operation!EL264</f>
        <v>0</v>
      </c>
      <c r="EM26" s="793">
        <f>-Operation!EM264</f>
        <v>0</v>
      </c>
      <c r="EN26" s="793">
        <f>-Operation!EN264</f>
        <v>0</v>
      </c>
      <c r="EO26" s="793">
        <f>-Operation!EO264</f>
        <v>0</v>
      </c>
    </row>
    <row r="27" spans="1:145" x14ac:dyDescent="0.2">
      <c r="A27" s="113">
        <f>ROW()</f>
        <v>27</v>
      </c>
      <c r="C27" s="346" t="s">
        <v>161</v>
      </c>
      <c r="D27" s="347"/>
      <c r="E27" s="347"/>
      <c r="F27" s="347"/>
      <c r="G27" s="347"/>
      <c r="H27" s="347"/>
      <c r="I27" s="347"/>
      <c r="J27" s="347"/>
      <c r="K27" s="348"/>
      <c r="L27" s="795">
        <f t="shared" si="48"/>
        <v>17097398.358880419</v>
      </c>
      <c r="M27" s="795">
        <f t="shared" ref="M27:AR27" si="63">M13-M17</f>
        <v>0</v>
      </c>
      <c r="N27" s="795">
        <f t="shared" si="63"/>
        <v>437840.93875989044</v>
      </c>
      <c r="O27" s="795">
        <f t="shared" si="63"/>
        <v>472703.98546571325</v>
      </c>
      <c r="P27" s="795">
        <f t="shared" si="63"/>
        <v>471411.41214148875</v>
      </c>
      <c r="Q27" s="795">
        <f t="shared" si="63"/>
        <v>472703.98546571325</v>
      </c>
      <c r="R27" s="795">
        <f t="shared" si="63"/>
        <v>472703.98546571325</v>
      </c>
      <c r="S27" s="795">
        <f t="shared" si="63"/>
        <v>471411.41214148875</v>
      </c>
      <c r="T27" s="795">
        <f t="shared" si="63"/>
        <v>398744.36744167487</v>
      </c>
      <c r="U27" s="795">
        <f t="shared" si="63"/>
        <v>472703.98546571325</v>
      </c>
      <c r="V27" s="795">
        <f t="shared" si="63"/>
        <v>120265.3332614887</v>
      </c>
      <c r="W27" s="795">
        <f t="shared" si="63"/>
        <v>447654.89746571326</v>
      </c>
      <c r="X27" s="795">
        <f t="shared" si="63"/>
        <v>472703.98546571325</v>
      </c>
      <c r="Y27" s="795">
        <f t="shared" si="63"/>
        <v>229646.83105348877</v>
      </c>
      <c r="Z27" s="795">
        <f t="shared" si="63"/>
        <v>438097.75753508817</v>
      </c>
      <c r="AA27" s="795">
        <f t="shared" si="63"/>
        <v>473658.06517502747</v>
      </c>
      <c r="AB27" s="795">
        <f t="shared" si="63"/>
        <v>472365.49185080297</v>
      </c>
      <c r="AC27" s="795">
        <f t="shared" si="63"/>
        <v>473658.06517502747</v>
      </c>
      <c r="AD27" s="795">
        <f t="shared" si="63"/>
        <v>473658.06517502747</v>
      </c>
      <c r="AE27" s="795">
        <f t="shared" si="63"/>
        <v>472365.49185080297</v>
      </c>
      <c r="AF27" s="795">
        <f t="shared" si="63"/>
        <v>400693.77549164009</v>
      </c>
      <c r="AG27" s="795">
        <f t="shared" si="63"/>
        <v>473658.06517502747</v>
      </c>
      <c r="AH27" s="795">
        <f t="shared" si="63"/>
        <v>104657.98477804312</v>
      </c>
      <c r="AI27" s="795">
        <f t="shared" si="63"/>
        <v>444854.12917502748</v>
      </c>
      <c r="AJ27" s="795">
        <f t="shared" si="63"/>
        <v>473658.06517502747</v>
      </c>
      <c r="AK27" s="795">
        <f t="shared" si="63"/>
        <v>194834.80703927326</v>
      </c>
      <c r="AL27" s="795">
        <f t="shared" si="63"/>
        <v>12982.355511073954</v>
      </c>
      <c r="AM27" s="795">
        <f t="shared" si="63"/>
        <v>500267.26930381206</v>
      </c>
      <c r="AN27" s="795">
        <f t="shared" si="63"/>
        <v>498894.79168183065</v>
      </c>
      <c r="AO27" s="795">
        <f t="shared" si="63"/>
        <v>500267.26930381206</v>
      </c>
      <c r="AP27" s="795">
        <f t="shared" si="63"/>
        <v>500267.26930381206</v>
      </c>
      <c r="AQ27" s="795">
        <f t="shared" si="63"/>
        <v>498854.83953295217</v>
      </c>
      <c r="AR27" s="795">
        <f t="shared" si="63"/>
        <v>428367.73818191129</v>
      </c>
      <c r="AS27" s="795">
        <f t="shared" ref="AS27:BX27" si="64">AS13-AS17</f>
        <v>500267.26930381206</v>
      </c>
      <c r="AT27" s="795">
        <f t="shared" si="64"/>
        <v>113807.99237523525</v>
      </c>
      <c r="AU27" s="795">
        <f t="shared" si="64"/>
        <v>469585.90930381202</v>
      </c>
      <c r="AV27" s="795">
        <f t="shared" si="64"/>
        <v>500267.26930381206</v>
      </c>
      <c r="AW27" s="795">
        <f t="shared" si="64"/>
        <v>182776.57589443849</v>
      </c>
      <c r="AX27" s="795">
        <f t="shared" si="64"/>
        <v>482753.87465559185</v>
      </c>
      <c r="AY27" s="795">
        <f t="shared" si="64"/>
        <v>501252.34668988828</v>
      </c>
      <c r="AZ27" s="795">
        <f t="shared" si="64"/>
        <v>499839.91691902839</v>
      </c>
      <c r="BA27" s="795">
        <f t="shared" si="64"/>
        <v>501252.34668988828</v>
      </c>
      <c r="BB27" s="795">
        <f t="shared" si="64"/>
        <v>501252.34668988828</v>
      </c>
      <c r="BC27" s="795">
        <f t="shared" si="64"/>
        <v>67786.095046208706</v>
      </c>
      <c r="BD27" s="795">
        <f t="shared" si="64"/>
        <v>0</v>
      </c>
      <c r="BE27" s="795">
        <f t="shared" si="64"/>
        <v>0</v>
      </c>
      <c r="BF27" s="795">
        <f t="shared" si="64"/>
        <v>0</v>
      </c>
      <c r="BG27" s="795">
        <f t="shared" si="64"/>
        <v>0</v>
      </c>
      <c r="BH27" s="795">
        <f t="shared" si="64"/>
        <v>0</v>
      </c>
      <c r="BI27" s="795">
        <f t="shared" si="64"/>
        <v>0</v>
      </c>
      <c r="BJ27" s="795">
        <f t="shared" si="64"/>
        <v>0</v>
      </c>
      <c r="BK27" s="795">
        <f t="shared" si="64"/>
        <v>0</v>
      </c>
      <c r="BL27" s="795">
        <f t="shared" si="64"/>
        <v>0</v>
      </c>
      <c r="BM27" s="795">
        <f t="shared" si="64"/>
        <v>0</v>
      </c>
      <c r="BN27" s="795">
        <f t="shared" si="64"/>
        <v>0</v>
      </c>
      <c r="BO27" s="795">
        <f t="shared" si="64"/>
        <v>0</v>
      </c>
      <c r="BP27" s="795">
        <f t="shared" si="64"/>
        <v>0</v>
      </c>
      <c r="BQ27" s="795">
        <f t="shared" si="64"/>
        <v>0</v>
      </c>
      <c r="BR27" s="795">
        <f t="shared" si="64"/>
        <v>0</v>
      </c>
      <c r="BS27" s="795">
        <f t="shared" si="64"/>
        <v>0</v>
      </c>
      <c r="BT27" s="795">
        <f t="shared" si="64"/>
        <v>0</v>
      </c>
      <c r="BU27" s="795">
        <f t="shared" si="64"/>
        <v>0</v>
      </c>
      <c r="BV27" s="795">
        <f t="shared" si="64"/>
        <v>0</v>
      </c>
      <c r="BW27" s="795">
        <f t="shared" si="64"/>
        <v>0</v>
      </c>
      <c r="BX27" s="795">
        <f t="shared" si="64"/>
        <v>0</v>
      </c>
      <c r="BY27" s="795">
        <f t="shared" ref="BY27:DD27" si="65">BY13-BY17</f>
        <v>0</v>
      </c>
      <c r="BZ27" s="795">
        <f t="shared" si="65"/>
        <v>0</v>
      </c>
      <c r="CA27" s="795">
        <f t="shared" si="65"/>
        <v>0</v>
      </c>
      <c r="CB27" s="795">
        <f t="shared" si="65"/>
        <v>0</v>
      </c>
      <c r="CC27" s="795">
        <f t="shared" si="65"/>
        <v>0</v>
      </c>
      <c r="CD27" s="795">
        <f t="shared" si="65"/>
        <v>0</v>
      </c>
      <c r="CE27" s="795">
        <f t="shared" si="65"/>
        <v>0</v>
      </c>
      <c r="CF27" s="795">
        <f t="shared" si="65"/>
        <v>0</v>
      </c>
      <c r="CG27" s="795">
        <f t="shared" si="65"/>
        <v>0</v>
      </c>
      <c r="CH27" s="795">
        <f t="shared" si="65"/>
        <v>0</v>
      </c>
      <c r="CI27" s="795">
        <f t="shared" si="65"/>
        <v>0</v>
      </c>
      <c r="CJ27" s="795">
        <f t="shared" si="65"/>
        <v>0</v>
      </c>
      <c r="CK27" s="795">
        <f t="shared" si="65"/>
        <v>0</v>
      </c>
      <c r="CL27" s="795">
        <f t="shared" si="65"/>
        <v>0</v>
      </c>
      <c r="CM27" s="795">
        <f t="shared" si="65"/>
        <v>0</v>
      </c>
      <c r="CN27" s="795">
        <f t="shared" si="65"/>
        <v>0</v>
      </c>
      <c r="CO27" s="795">
        <f t="shared" si="65"/>
        <v>0</v>
      </c>
      <c r="CP27" s="795">
        <f t="shared" si="65"/>
        <v>0</v>
      </c>
      <c r="CQ27" s="795">
        <f t="shared" si="65"/>
        <v>0</v>
      </c>
      <c r="CR27" s="795">
        <f t="shared" si="65"/>
        <v>0</v>
      </c>
      <c r="CS27" s="795">
        <f t="shared" si="65"/>
        <v>0</v>
      </c>
      <c r="CT27" s="795">
        <f t="shared" si="65"/>
        <v>0</v>
      </c>
      <c r="CU27" s="795">
        <f t="shared" si="65"/>
        <v>0</v>
      </c>
      <c r="CV27" s="795">
        <f t="shared" si="65"/>
        <v>0</v>
      </c>
      <c r="CW27" s="795">
        <f t="shared" si="65"/>
        <v>0</v>
      </c>
      <c r="CX27" s="795">
        <f t="shared" si="65"/>
        <v>0</v>
      </c>
      <c r="CY27" s="795">
        <f t="shared" si="65"/>
        <v>0</v>
      </c>
      <c r="CZ27" s="795">
        <f t="shared" si="65"/>
        <v>0</v>
      </c>
      <c r="DA27" s="795">
        <f t="shared" si="65"/>
        <v>0</v>
      </c>
      <c r="DB27" s="795">
        <f t="shared" si="65"/>
        <v>0</v>
      </c>
      <c r="DC27" s="795">
        <f t="shared" si="65"/>
        <v>0</v>
      </c>
      <c r="DD27" s="795">
        <f t="shared" si="65"/>
        <v>0</v>
      </c>
      <c r="DE27" s="795">
        <f t="shared" ref="DE27:EC27" si="66">DE13-DE17</f>
        <v>0</v>
      </c>
      <c r="DF27" s="795">
        <f t="shared" si="66"/>
        <v>0</v>
      </c>
      <c r="DG27" s="795">
        <f t="shared" si="66"/>
        <v>0</v>
      </c>
      <c r="DH27" s="795">
        <f t="shared" si="66"/>
        <v>0</v>
      </c>
      <c r="DI27" s="795">
        <f t="shared" si="66"/>
        <v>0</v>
      </c>
      <c r="DJ27" s="795">
        <f t="shared" si="66"/>
        <v>0</v>
      </c>
      <c r="DK27" s="795">
        <f t="shared" si="66"/>
        <v>0</v>
      </c>
      <c r="DL27" s="795">
        <f t="shared" si="66"/>
        <v>0</v>
      </c>
      <c r="DM27" s="795">
        <f t="shared" si="66"/>
        <v>0</v>
      </c>
      <c r="DN27" s="795">
        <f t="shared" si="66"/>
        <v>0</v>
      </c>
      <c r="DO27" s="795">
        <f t="shared" si="66"/>
        <v>0</v>
      </c>
      <c r="DP27" s="795">
        <f t="shared" si="66"/>
        <v>0</v>
      </c>
      <c r="DQ27" s="795">
        <f t="shared" si="66"/>
        <v>0</v>
      </c>
      <c r="DR27" s="795">
        <f t="shared" si="66"/>
        <v>0</v>
      </c>
      <c r="DS27" s="795">
        <f t="shared" si="66"/>
        <v>0</v>
      </c>
      <c r="DT27" s="795">
        <f t="shared" si="66"/>
        <v>0</v>
      </c>
      <c r="DU27" s="795">
        <f t="shared" si="66"/>
        <v>0</v>
      </c>
      <c r="DV27" s="795">
        <f t="shared" si="66"/>
        <v>0</v>
      </c>
      <c r="DW27" s="795">
        <f t="shared" si="66"/>
        <v>0</v>
      </c>
      <c r="DX27" s="795">
        <f t="shared" si="66"/>
        <v>0</v>
      </c>
      <c r="DY27" s="795">
        <f t="shared" si="66"/>
        <v>0</v>
      </c>
      <c r="DZ27" s="795">
        <f t="shared" si="66"/>
        <v>0</v>
      </c>
      <c r="EA27" s="795">
        <f t="shared" si="66"/>
        <v>0</v>
      </c>
      <c r="EB27" s="795">
        <f t="shared" si="66"/>
        <v>0</v>
      </c>
      <c r="EC27" s="795">
        <f t="shared" si="66"/>
        <v>0</v>
      </c>
      <c r="ED27" s="795">
        <f t="shared" ref="ED27:EO27" si="67">ED13-ED17</f>
        <v>0</v>
      </c>
      <c r="EE27" s="795">
        <f t="shared" si="67"/>
        <v>0</v>
      </c>
      <c r="EF27" s="795">
        <f t="shared" si="67"/>
        <v>0</v>
      </c>
      <c r="EG27" s="795">
        <f t="shared" si="67"/>
        <v>0</v>
      </c>
      <c r="EH27" s="795">
        <f t="shared" si="67"/>
        <v>0</v>
      </c>
      <c r="EI27" s="795">
        <f t="shared" si="67"/>
        <v>0</v>
      </c>
      <c r="EJ27" s="795">
        <f t="shared" si="67"/>
        <v>0</v>
      </c>
      <c r="EK27" s="795">
        <f t="shared" si="67"/>
        <v>0</v>
      </c>
      <c r="EL27" s="795">
        <f t="shared" si="67"/>
        <v>0</v>
      </c>
      <c r="EM27" s="795">
        <f t="shared" si="67"/>
        <v>0</v>
      </c>
      <c r="EN27" s="795">
        <f t="shared" si="67"/>
        <v>0</v>
      </c>
      <c r="EO27" s="795">
        <f t="shared" si="67"/>
        <v>0</v>
      </c>
    </row>
    <row r="28" spans="1:145" x14ac:dyDescent="0.2">
      <c r="A28" s="113">
        <f>ROW()</f>
        <v>28</v>
      </c>
      <c r="C28" s="346" t="s">
        <v>162</v>
      </c>
      <c r="D28" s="347"/>
      <c r="E28" s="347"/>
      <c r="F28" s="347"/>
      <c r="G28" s="347"/>
      <c r="H28" s="347"/>
      <c r="I28" s="347"/>
      <c r="J28" s="347"/>
      <c r="K28" s="348"/>
      <c r="L28" s="795">
        <f t="shared" si="48"/>
        <v>-12877340.312893476</v>
      </c>
      <c r="M28" s="795">
        <f t="shared" ref="M28:AR28" si="68">SUM(M29:M35)</f>
        <v>-100000</v>
      </c>
      <c r="N28" s="795">
        <f t="shared" si="68"/>
        <v>-6104.7305845459987</v>
      </c>
      <c r="O28" s="795">
        <f t="shared" si="68"/>
        <v>-6104.7305845459987</v>
      </c>
      <c r="P28" s="795">
        <f t="shared" si="68"/>
        <v>-6104.7305845459987</v>
      </c>
      <c r="Q28" s="795">
        <f t="shared" si="68"/>
        <v>0</v>
      </c>
      <c r="R28" s="795">
        <f t="shared" si="68"/>
        <v>0</v>
      </c>
      <c r="S28" s="795">
        <f t="shared" si="68"/>
        <v>-1822718.0173056915</v>
      </c>
      <c r="T28" s="795">
        <f t="shared" si="68"/>
        <v>0</v>
      </c>
      <c r="U28" s="795">
        <f t="shared" si="68"/>
        <v>0</v>
      </c>
      <c r="V28" s="795">
        <f t="shared" si="68"/>
        <v>0</v>
      </c>
      <c r="W28" s="795">
        <f t="shared" si="68"/>
        <v>0</v>
      </c>
      <c r="X28" s="795">
        <f t="shared" si="68"/>
        <v>0</v>
      </c>
      <c r="Y28" s="795">
        <f t="shared" si="68"/>
        <v>-1822718.0173056915</v>
      </c>
      <c r="Z28" s="795">
        <f t="shared" si="68"/>
        <v>0</v>
      </c>
      <c r="AA28" s="795">
        <f t="shared" si="68"/>
        <v>0</v>
      </c>
      <c r="AB28" s="795">
        <f t="shared" si="68"/>
        <v>0</v>
      </c>
      <c r="AC28" s="795">
        <f t="shared" si="68"/>
        <v>0</v>
      </c>
      <c r="AD28" s="795">
        <f t="shared" si="68"/>
        <v>0</v>
      </c>
      <c r="AE28" s="795">
        <f t="shared" si="68"/>
        <v>-1822718.0173056915</v>
      </c>
      <c r="AF28" s="795">
        <f t="shared" si="68"/>
        <v>0</v>
      </c>
      <c r="AG28" s="795">
        <f t="shared" si="68"/>
        <v>0</v>
      </c>
      <c r="AH28" s="795">
        <f t="shared" si="68"/>
        <v>0</v>
      </c>
      <c r="AI28" s="795">
        <f t="shared" si="68"/>
        <v>0</v>
      </c>
      <c r="AJ28" s="795">
        <f t="shared" si="68"/>
        <v>0</v>
      </c>
      <c r="AK28" s="795">
        <f t="shared" si="68"/>
        <v>-1822718.0173056915</v>
      </c>
      <c r="AL28" s="795">
        <f t="shared" si="68"/>
        <v>0</v>
      </c>
      <c r="AM28" s="795">
        <f t="shared" si="68"/>
        <v>0</v>
      </c>
      <c r="AN28" s="795">
        <f t="shared" si="68"/>
        <v>0</v>
      </c>
      <c r="AO28" s="795">
        <f t="shared" si="68"/>
        <v>0</v>
      </c>
      <c r="AP28" s="795">
        <f t="shared" si="68"/>
        <v>0</v>
      </c>
      <c r="AQ28" s="795">
        <f t="shared" si="68"/>
        <v>-1822718.0173056915</v>
      </c>
      <c r="AR28" s="795">
        <f t="shared" si="68"/>
        <v>0</v>
      </c>
      <c r="AS28" s="795">
        <f t="shared" ref="AS28:BX28" si="69">SUM(AS29:AS35)</f>
        <v>0</v>
      </c>
      <c r="AT28" s="795">
        <f t="shared" si="69"/>
        <v>0</v>
      </c>
      <c r="AU28" s="795">
        <f t="shared" si="69"/>
        <v>0</v>
      </c>
      <c r="AV28" s="795">
        <f t="shared" si="69"/>
        <v>0</v>
      </c>
      <c r="AW28" s="795">
        <f t="shared" si="69"/>
        <v>-1822718.0173056915</v>
      </c>
      <c r="AX28" s="795">
        <f t="shared" si="69"/>
        <v>0</v>
      </c>
      <c r="AY28" s="795">
        <f t="shared" si="69"/>
        <v>0</v>
      </c>
      <c r="AZ28" s="795">
        <f t="shared" si="69"/>
        <v>0</v>
      </c>
      <c r="BA28" s="795">
        <f t="shared" si="69"/>
        <v>0</v>
      </c>
      <c r="BB28" s="795">
        <f t="shared" si="69"/>
        <v>0</v>
      </c>
      <c r="BC28" s="795">
        <f t="shared" si="69"/>
        <v>-1822718.0173056915</v>
      </c>
      <c r="BD28" s="795">
        <f t="shared" si="69"/>
        <v>0</v>
      </c>
      <c r="BE28" s="795">
        <f t="shared" si="69"/>
        <v>0</v>
      </c>
      <c r="BF28" s="795">
        <f t="shared" si="69"/>
        <v>0</v>
      </c>
      <c r="BG28" s="795">
        <f t="shared" si="69"/>
        <v>0</v>
      </c>
      <c r="BH28" s="795">
        <f t="shared" si="69"/>
        <v>0</v>
      </c>
      <c r="BI28" s="795">
        <f t="shared" si="69"/>
        <v>0</v>
      </c>
      <c r="BJ28" s="795">
        <f t="shared" si="69"/>
        <v>0</v>
      </c>
      <c r="BK28" s="795">
        <f t="shared" si="69"/>
        <v>0</v>
      </c>
      <c r="BL28" s="795">
        <f t="shared" si="69"/>
        <v>0</v>
      </c>
      <c r="BM28" s="795">
        <f t="shared" si="69"/>
        <v>0</v>
      </c>
      <c r="BN28" s="795">
        <f t="shared" si="69"/>
        <v>0</v>
      </c>
      <c r="BO28" s="795">
        <f t="shared" si="69"/>
        <v>0</v>
      </c>
      <c r="BP28" s="795">
        <f t="shared" si="69"/>
        <v>0</v>
      </c>
      <c r="BQ28" s="795">
        <f t="shared" si="69"/>
        <v>0</v>
      </c>
      <c r="BR28" s="795">
        <f t="shared" si="69"/>
        <v>0</v>
      </c>
      <c r="BS28" s="795">
        <f t="shared" si="69"/>
        <v>0</v>
      </c>
      <c r="BT28" s="795">
        <f t="shared" si="69"/>
        <v>0</v>
      </c>
      <c r="BU28" s="795">
        <f t="shared" si="69"/>
        <v>0</v>
      </c>
      <c r="BV28" s="795">
        <f t="shared" si="69"/>
        <v>0</v>
      </c>
      <c r="BW28" s="795">
        <f t="shared" si="69"/>
        <v>0</v>
      </c>
      <c r="BX28" s="795">
        <f t="shared" si="69"/>
        <v>0</v>
      </c>
      <c r="BY28" s="795">
        <f t="shared" ref="BY28:DD28" si="70">SUM(BY29:BY35)</f>
        <v>0</v>
      </c>
      <c r="BZ28" s="795">
        <f t="shared" si="70"/>
        <v>0</v>
      </c>
      <c r="CA28" s="795">
        <f t="shared" si="70"/>
        <v>0</v>
      </c>
      <c r="CB28" s="795">
        <f t="shared" si="70"/>
        <v>0</v>
      </c>
      <c r="CC28" s="795">
        <f t="shared" si="70"/>
        <v>0</v>
      </c>
      <c r="CD28" s="795">
        <f t="shared" si="70"/>
        <v>0</v>
      </c>
      <c r="CE28" s="795">
        <f t="shared" si="70"/>
        <v>0</v>
      </c>
      <c r="CF28" s="795">
        <f t="shared" si="70"/>
        <v>0</v>
      </c>
      <c r="CG28" s="795">
        <f t="shared" si="70"/>
        <v>0</v>
      </c>
      <c r="CH28" s="795">
        <f t="shared" si="70"/>
        <v>0</v>
      </c>
      <c r="CI28" s="795">
        <f t="shared" si="70"/>
        <v>0</v>
      </c>
      <c r="CJ28" s="795">
        <f t="shared" si="70"/>
        <v>0</v>
      </c>
      <c r="CK28" s="795">
        <f t="shared" si="70"/>
        <v>0</v>
      </c>
      <c r="CL28" s="795">
        <f t="shared" si="70"/>
        <v>0</v>
      </c>
      <c r="CM28" s="795">
        <f t="shared" si="70"/>
        <v>0</v>
      </c>
      <c r="CN28" s="795">
        <f t="shared" si="70"/>
        <v>0</v>
      </c>
      <c r="CO28" s="795">
        <f t="shared" si="70"/>
        <v>0</v>
      </c>
      <c r="CP28" s="795">
        <f t="shared" si="70"/>
        <v>0</v>
      </c>
      <c r="CQ28" s="795">
        <f t="shared" si="70"/>
        <v>0</v>
      </c>
      <c r="CR28" s="795">
        <f t="shared" si="70"/>
        <v>0</v>
      </c>
      <c r="CS28" s="795">
        <f t="shared" si="70"/>
        <v>0</v>
      </c>
      <c r="CT28" s="795">
        <f t="shared" si="70"/>
        <v>0</v>
      </c>
      <c r="CU28" s="795">
        <f t="shared" si="70"/>
        <v>0</v>
      </c>
      <c r="CV28" s="795">
        <f t="shared" si="70"/>
        <v>0</v>
      </c>
      <c r="CW28" s="795">
        <f t="shared" si="70"/>
        <v>0</v>
      </c>
      <c r="CX28" s="795">
        <f t="shared" si="70"/>
        <v>0</v>
      </c>
      <c r="CY28" s="795">
        <f t="shared" si="70"/>
        <v>0</v>
      </c>
      <c r="CZ28" s="795">
        <f t="shared" si="70"/>
        <v>0</v>
      </c>
      <c r="DA28" s="795">
        <f t="shared" si="70"/>
        <v>0</v>
      </c>
      <c r="DB28" s="795">
        <f t="shared" si="70"/>
        <v>0</v>
      </c>
      <c r="DC28" s="795">
        <f t="shared" si="70"/>
        <v>0</v>
      </c>
      <c r="DD28" s="795">
        <f t="shared" si="70"/>
        <v>0</v>
      </c>
      <c r="DE28" s="795">
        <f t="shared" ref="DE28:EC28" si="71">SUM(DE29:DE35)</f>
        <v>0</v>
      </c>
      <c r="DF28" s="795">
        <f t="shared" si="71"/>
        <v>0</v>
      </c>
      <c r="DG28" s="795">
        <f t="shared" si="71"/>
        <v>0</v>
      </c>
      <c r="DH28" s="795">
        <f t="shared" si="71"/>
        <v>0</v>
      </c>
      <c r="DI28" s="795">
        <f t="shared" si="71"/>
        <v>0</v>
      </c>
      <c r="DJ28" s="795">
        <f t="shared" si="71"/>
        <v>0</v>
      </c>
      <c r="DK28" s="795">
        <f t="shared" si="71"/>
        <v>0</v>
      </c>
      <c r="DL28" s="795">
        <f t="shared" si="71"/>
        <v>0</v>
      </c>
      <c r="DM28" s="795">
        <f t="shared" si="71"/>
        <v>0</v>
      </c>
      <c r="DN28" s="795">
        <f t="shared" si="71"/>
        <v>0</v>
      </c>
      <c r="DO28" s="795">
        <f t="shared" si="71"/>
        <v>0</v>
      </c>
      <c r="DP28" s="795">
        <f t="shared" si="71"/>
        <v>0</v>
      </c>
      <c r="DQ28" s="795">
        <f t="shared" si="71"/>
        <v>0</v>
      </c>
      <c r="DR28" s="795">
        <f t="shared" si="71"/>
        <v>0</v>
      </c>
      <c r="DS28" s="795">
        <f t="shared" si="71"/>
        <v>0</v>
      </c>
      <c r="DT28" s="795">
        <f t="shared" si="71"/>
        <v>0</v>
      </c>
      <c r="DU28" s="795">
        <f t="shared" si="71"/>
        <v>0</v>
      </c>
      <c r="DV28" s="795">
        <f t="shared" si="71"/>
        <v>0</v>
      </c>
      <c r="DW28" s="795">
        <f t="shared" si="71"/>
        <v>0</v>
      </c>
      <c r="DX28" s="795">
        <f t="shared" si="71"/>
        <v>0</v>
      </c>
      <c r="DY28" s="795">
        <f t="shared" si="71"/>
        <v>0</v>
      </c>
      <c r="DZ28" s="795">
        <f t="shared" si="71"/>
        <v>0</v>
      </c>
      <c r="EA28" s="795">
        <f t="shared" si="71"/>
        <v>0</v>
      </c>
      <c r="EB28" s="795">
        <f t="shared" si="71"/>
        <v>0</v>
      </c>
      <c r="EC28" s="795">
        <f t="shared" si="71"/>
        <v>0</v>
      </c>
      <c r="ED28" s="795">
        <f t="shared" ref="ED28:EO28" si="72">SUM(ED29:ED35)</f>
        <v>0</v>
      </c>
      <c r="EE28" s="795">
        <f t="shared" si="72"/>
        <v>0</v>
      </c>
      <c r="EF28" s="795">
        <f t="shared" si="72"/>
        <v>0</v>
      </c>
      <c r="EG28" s="795">
        <f t="shared" si="72"/>
        <v>0</v>
      </c>
      <c r="EH28" s="795">
        <f t="shared" si="72"/>
        <v>0</v>
      </c>
      <c r="EI28" s="795">
        <f t="shared" si="72"/>
        <v>0</v>
      </c>
      <c r="EJ28" s="795">
        <f t="shared" si="72"/>
        <v>0</v>
      </c>
      <c r="EK28" s="795">
        <f t="shared" si="72"/>
        <v>0</v>
      </c>
      <c r="EL28" s="795">
        <f t="shared" si="72"/>
        <v>0</v>
      </c>
      <c r="EM28" s="795">
        <f t="shared" si="72"/>
        <v>0</v>
      </c>
      <c r="EN28" s="795">
        <f t="shared" si="72"/>
        <v>0</v>
      </c>
      <c r="EO28" s="795">
        <f t="shared" si="72"/>
        <v>0</v>
      </c>
    </row>
    <row r="29" spans="1:145" x14ac:dyDescent="0.2">
      <c r="A29" s="113">
        <f>ROW()</f>
        <v>29</v>
      </c>
      <c r="C29" s="38" t="s">
        <v>163</v>
      </c>
      <c r="J29" s="364">
        <f>'A&amp;R'!L57</f>
        <v>0</v>
      </c>
      <c r="K29" s="363" t="s">
        <v>586</v>
      </c>
      <c r="L29" s="793">
        <f t="shared" si="48"/>
        <v>0</v>
      </c>
      <c r="M29" s="793">
        <f t="shared" ref="M29:AR29" si="73">$J29*M68/12</f>
        <v>0</v>
      </c>
      <c r="N29" s="793">
        <f t="shared" si="73"/>
        <v>0</v>
      </c>
      <c r="O29" s="793">
        <f t="shared" si="73"/>
        <v>0</v>
      </c>
      <c r="P29" s="793">
        <f t="shared" si="73"/>
        <v>0</v>
      </c>
      <c r="Q29" s="793">
        <f t="shared" si="73"/>
        <v>0</v>
      </c>
      <c r="R29" s="793">
        <f t="shared" si="73"/>
        <v>0</v>
      </c>
      <c r="S29" s="793">
        <f t="shared" si="73"/>
        <v>0</v>
      </c>
      <c r="T29" s="793">
        <f t="shared" si="73"/>
        <v>0</v>
      </c>
      <c r="U29" s="793">
        <f t="shared" si="73"/>
        <v>0</v>
      </c>
      <c r="V29" s="793">
        <f t="shared" si="73"/>
        <v>0</v>
      </c>
      <c r="W29" s="793">
        <f t="shared" si="73"/>
        <v>0</v>
      </c>
      <c r="X29" s="793">
        <f t="shared" si="73"/>
        <v>0</v>
      </c>
      <c r="Y29" s="793">
        <f t="shared" si="73"/>
        <v>0</v>
      </c>
      <c r="Z29" s="793">
        <f t="shared" si="73"/>
        <v>0</v>
      </c>
      <c r="AA29" s="793">
        <f t="shared" si="73"/>
        <v>0</v>
      </c>
      <c r="AB29" s="793">
        <f t="shared" si="73"/>
        <v>0</v>
      </c>
      <c r="AC29" s="793">
        <f t="shared" si="73"/>
        <v>0</v>
      </c>
      <c r="AD29" s="793">
        <f t="shared" si="73"/>
        <v>0</v>
      </c>
      <c r="AE29" s="793">
        <f t="shared" si="73"/>
        <v>0</v>
      </c>
      <c r="AF29" s="793">
        <f t="shared" si="73"/>
        <v>0</v>
      </c>
      <c r="AG29" s="793">
        <f t="shared" si="73"/>
        <v>0</v>
      </c>
      <c r="AH29" s="793">
        <f t="shared" si="73"/>
        <v>0</v>
      </c>
      <c r="AI29" s="793">
        <f t="shared" si="73"/>
        <v>0</v>
      </c>
      <c r="AJ29" s="793">
        <f t="shared" si="73"/>
        <v>0</v>
      </c>
      <c r="AK29" s="793">
        <f t="shared" si="73"/>
        <v>0</v>
      </c>
      <c r="AL29" s="793">
        <f t="shared" si="73"/>
        <v>0</v>
      </c>
      <c r="AM29" s="793">
        <f t="shared" si="73"/>
        <v>0</v>
      </c>
      <c r="AN29" s="793">
        <f t="shared" si="73"/>
        <v>0</v>
      </c>
      <c r="AO29" s="793">
        <f t="shared" si="73"/>
        <v>0</v>
      </c>
      <c r="AP29" s="793">
        <f t="shared" si="73"/>
        <v>0</v>
      </c>
      <c r="AQ29" s="793">
        <f t="shared" si="73"/>
        <v>0</v>
      </c>
      <c r="AR29" s="793">
        <f t="shared" si="73"/>
        <v>0</v>
      </c>
      <c r="AS29" s="793">
        <f t="shared" ref="AS29:BX29" si="74">$J29*AS68/12</f>
        <v>0</v>
      </c>
      <c r="AT29" s="793">
        <f t="shared" si="74"/>
        <v>0</v>
      </c>
      <c r="AU29" s="793">
        <f t="shared" si="74"/>
        <v>0</v>
      </c>
      <c r="AV29" s="793">
        <f t="shared" si="74"/>
        <v>0</v>
      </c>
      <c r="AW29" s="793">
        <f t="shared" si="74"/>
        <v>0</v>
      </c>
      <c r="AX29" s="793">
        <f t="shared" si="74"/>
        <v>0</v>
      </c>
      <c r="AY29" s="793">
        <f t="shared" si="74"/>
        <v>0</v>
      </c>
      <c r="AZ29" s="793">
        <f t="shared" si="74"/>
        <v>0</v>
      </c>
      <c r="BA29" s="793">
        <f t="shared" si="74"/>
        <v>0</v>
      </c>
      <c r="BB29" s="793">
        <f t="shared" si="74"/>
        <v>0</v>
      </c>
      <c r="BC29" s="793">
        <f t="shared" si="74"/>
        <v>0</v>
      </c>
      <c r="BD29" s="793">
        <f t="shared" si="74"/>
        <v>0</v>
      </c>
      <c r="BE29" s="793">
        <f t="shared" si="74"/>
        <v>0</v>
      </c>
      <c r="BF29" s="793">
        <f t="shared" si="74"/>
        <v>0</v>
      </c>
      <c r="BG29" s="793">
        <f t="shared" si="74"/>
        <v>0</v>
      </c>
      <c r="BH29" s="793">
        <f t="shared" si="74"/>
        <v>0</v>
      </c>
      <c r="BI29" s="793">
        <f t="shared" si="74"/>
        <v>0</v>
      </c>
      <c r="BJ29" s="793">
        <f t="shared" si="74"/>
        <v>0</v>
      </c>
      <c r="BK29" s="793">
        <f t="shared" si="74"/>
        <v>0</v>
      </c>
      <c r="BL29" s="793">
        <f t="shared" si="74"/>
        <v>0</v>
      </c>
      <c r="BM29" s="793">
        <f t="shared" si="74"/>
        <v>0</v>
      </c>
      <c r="BN29" s="793">
        <f t="shared" si="74"/>
        <v>0</v>
      </c>
      <c r="BO29" s="793">
        <f t="shared" si="74"/>
        <v>0</v>
      </c>
      <c r="BP29" s="793">
        <f t="shared" si="74"/>
        <v>0</v>
      </c>
      <c r="BQ29" s="793">
        <f t="shared" si="74"/>
        <v>0</v>
      </c>
      <c r="BR29" s="793">
        <f t="shared" si="74"/>
        <v>0</v>
      </c>
      <c r="BS29" s="793">
        <f t="shared" si="74"/>
        <v>0</v>
      </c>
      <c r="BT29" s="793">
        <f t="shared" si="74"/>
        <v>0</v>
      </c>
      <c r="BU29" s="793">
        <f t="shared" si="74"/>
        <v>0</v>
      </c>
      <c r="BV29" s="793">
        <f t="shared" si="74"/>
        <v>0</v>
      </c>
      <c r="BW29" s="793">
        <f t="shared" si="74"/>
        <v>0</v>
      </c>
      <c r="BX29" s="793">
        <f t="shared" si="74"/>
        <v>0</v>
      </c>
      <c r="BY29" s="793">
        <f t="shared" ref="BY29:DD29" si="75">$J29*BY68/12</f>
        <v>0</v>
      </c>
      <c r="BZ29" s="793">
        <f t="shared" si="75"/>
        <v>0</v>
      </c>
      <c r="CA29" s="793">
        <f t="shared" si="75"/>
        <v>0</v>
      </c>
      <c r="CB29" s="793">
        <f t="shared" si="75"/>
        <v>0</v>
      </c>
      <c r="CC29" s="793">
        <f t="shared" si="75"/>
        <v>0</v>
      </c>
      <c r="CD29" s="793">
        <f t="shared" si="75"/>
        <v>0</v>
      </c>
      <c r="CE29" s="793">
        <f t="shared" si="75"/>
        <v>0</v>
      </c>
      <c r="CF29" s="793">
        <f t="shared" si="75"/>
        <v>0</v>
      </c>
      <c r="CG29" s="793">
        <f t="shared" si="75"/>
        <v>0</v>
      </c>
      <c r="CH29" s="793">
        <f t="shared" si="75"/>
        <v>0</v>
      </c>
      <c r="CI29" s="793">
        <f t="shared" si="75"/>
        <v>0</v>
      </c>
      <c r="CJ29" s="793">
        <f t="shared" si="75"/>
        <v>0</v>
      </c>
      <c r="CK29" s="793">
        <f t="shared" si="75"/>
        <v>0</v>
      </c>
      <c r="CL29" s="793">
        <f t="shared" si="75"/>
        <v>0</v>
      </c>
      <c r="CM29" s="793">
        <f t="shared" si="75"/>
        <v>0</v>
      </c>
      <c r="CN29" s="793">
        <f t="shared" si="75"/>
        <v>0</v>
      </c>
      <c r="CO29" s="793">
        <f t="shared" si="75"/>
        <v>0</v>
      </c>
      <c r="CP29" s="793">
        <f t="shared" si="75"/>
        <v>0</v>
      </c>
      <c r="CQ29" s="793">
        <f t="shared" si="75"/>
        <v>0</v>
      </c>
      <c r="CR29" s="793">
        <f t="shared" si="75"/>
        <v>0</v>
      </c>
      <c r="CS29" s="793">
        <f t="shared" si="75"/>
        <v>0</v>
      </c>
      <c r="CT29" s="793">
        <f t="shared" si="75"/>
        <v>0</v>
      </c>
      <c r="CU29" s="793">
        <f t="shared" si="75"/>
        <v>0</v>
      </c>
      <c r="CV29" s="793">
        <f t="shared" si="75"/>
        <v>0</v>
      </c>
      <c r="CW29" s="793">
        <f t="shared" si="75"/>
        <v>0</v>
      </c>
      <c r="CX29" s="793">
        <f t="shared" si="75"/>
        <v>0</v>
      </c>
      <c r="CY29" s="793">
        <f t="shared" si="75"/>
        <v>0</v>
      </c>
      <c r="CZ29" s="793">
        <f t="shared" si="75"/>
        <v>0</v>
      </c>
      <c r="DA29" s="793">
        <f t="shared" si="75"/>
        <v>0</v>
      </c>
      <c r="DB29" s="793">
        <f t="shared" si="75"/>
        <v>0</v>
      </c>
      <c r="DC29" s="793">
        <f t="shared" si="75"/>
        <v>0</v>
      </c>
      <c r="DD29" s="793">
        <f t="shared" si="75"/>
        <v>0</v>
      </c>
      <c r="DE29" s="793">
        <f t="shared" ref="DE29:EO29" si="76">$J29*DE68/12</f>
        <v>0</v>
      </c>
      <c r="DF29" s="793">
        <f t="shared" si="76"/>
        <v>0</v>
      </c>
      <c r="DG29" s="793">
        <f t="shared" si="76"/>
        <v>0</v>
      </c>
      <c r="DH29" s="793">
        <f t="shared" si="76"/>
        <v>0</v>
      </c>
      <c r="DI29" s="793">
        <f t="shared" si="76"/>
        <v>0</v>
      </c>
      <c r="DJ29" s="793">
        <f t="shared" si="76"/>
        <v>0</v>
      </c>
      <c r="DK29" s="793">
        <f t="shared" si="76"/>
        <v>0</v>
      </c>
      <c r="DL29" s="793">
        <f t="shared" si="76"/>
        <v>0</v>
      </c>
      <c r="DM29" s="793">
        <f t="shared" si="76"/>
        <v>0</v>
      </c>
      <c r="DN29" s="793">
        <f t="shared" si="76"/>
        <v>0</v>
      </c>
      <c r="DO29" s="793">
        <f t="shared" si="76"/>
        <v>0</v>
      </c>
      <c r="DP29" s="793">
        <f t="shared" si="76"/>
        <v>0</v>
      </c>
      <c r="DQ29" s="793">
        <f t="shared" si="76"/>
        <v>0</v>
      </c>
      <c r="DR29" s="793">
        <f t="shared" si="76"/>
        <v>0</v>
      </c>
      <c r="DS29" s="793">
        <f t="shared" si="76"/>
        <v>0</v>
      </c>
      <c r="DT29" s="793">
        <f t="shared" si="76"/>
        <v>0</v>
      </c>
      <c r="DU29" s="793">
        <f t="shared" si="76"/>
        <v>0</v>
      </c>
      <c r="DV29" s="793">
        <f t="shared" si="76"/>
        <v>0</v>
      </c>
      <c r="DW29" s="793">
        <f t="shared" si="76"/>
        <v>0</v>
      </c>
      <c r="DX29" s="793">
        <f t="shared" si="76"/>
        <v>0</v>
      </c>
      <c r="DY29" s="793">
        <f t="shared" si="76"/>
        <v>0</v>
      </c>
      <c r="DZ29" s="793">
        <f t="shared" si="76"/>
        <v>0</v>
      </c>
      <c r="EA29" s="793">
        <f t="shared" si="76"/>
        <v>0</v>
      </c>
      <c r="EB29" s="793">
        <f t="shared" si="76"/>
        <v>0</v>
      </c>
      <c r="EC29" s="793">
        <f t="shared" si="76"/>
        <v>0</v>
      </c>
      <c r="ED29" s="793">
        <f t="shared" si="76"/>
        <v>0</v>
      </c>
      <c r="EE29" s="793">
        <f t="shared" si="76"/>
        <v>0</v>
      </c>
      <c r="EF29" s="793">
        <f t="shared" si="76"/>
        <v>0</v>
      </c>
      <c r="EG29" s="793">
        <f t="shared" si="76"/>
        <v>0</v>
      </c>
      <c r="EH29" s="793">
        <f t="shared" si="76"/>
        <v>0</v>
      </c>
      <c r="EI29" s="793">
        <f t="shared" si="76"/>
        <v>0</v>
      </c>
      <c r="EJ29" s="793">
        <f t="shared" si="76"/>
        <v>0</v>
      </c>
      <c r="EK29" s="793">
        <f t="shared" si="76"/>
        <v>0</v>
      </c>
      <c r="EL29" s="793">
        <f t="shared" si="76"/>
        <v>0</v>
      </c>
      <c r="EM29" s="793">
        <f t="shared" si="76"/>
        <v>0</v>
      </c>
      <c r="EN29" s="793">
        <f t="shared" si="76"/>
        <v>0</v>
      </c>
      <c r="EO29" s="793">
        <f t="shared" si="76"/>
        <v>0</v>
      </c>
    </row>
    <row r="30" spans="1:145" x14ac:dyDescent="0.2">
      <c r="A30" s="113">
        <f>ROW()</f>
        <v>30</v>
      </c>
      <c r="C30" s="38" t="s">
        <v>408</v>
      </c>
      <c r="I30" s="39"/>
      <c r="J30" s="12"/>
      <c r="K30" s="12"/>
      <c r="L30" s="793">
        <f t="shared" si="48"/>
        <v>-9729026.1211398412</v>
      </c>
      <c r="M30" s="793">
        <f>Operation!M195</f>
        <v>0</v>
      </c>
      <c r="N30" s="793">
        <f>Operation!N195</f>
        <v>0</v>
      </c>
      <c r="O30" s="793">
        <f>Operation!O195</f>
        <v>0</v>
      </c>
      <c r="P30" s="793">
        <f>Operation!P195</f>
        <v>0</v>
      </c>
      <c r="Q30" s="793">
        <f>Operation!Q195</f>
        <v>0</v>
      </c>
      <c r="R30" s="793">
        <f>Operation!R195</f>
        <v>0</v>
      </c>
      <c r="S30" s="793">
        <f>Operation!S195</f>
        <v>-1389860.8744485485</v>
      </c>
      <c r="T30" s="793">
        <f>Operation!T195</f>
        <v>0</v>
      </c>
      <c r="U30" s="793">
        <f>Operation!U195</f>
        <v>0</v>
      </c>
      <c r="V30" s="793">
        <f>Operation!V195</f>
        <v>0</v>
      </c>
      <c r="W30" s="793">
        <f>Operation!W195</f>
        <v>0</v>
      </c>
      <c r="X30" s="793">
        <f>Operation!X195</f>
        <v>0</v>
      </c>
      <c r="Y30" s="793">
        <f>Operation!Y195</f>
        <v>-1389860.8744485485</v>
      </c>
      <c r="Z30" s="793">
        <f>Operation!Z195</f>
        <v>0</v>
      </c>
      <c r="AA30" s="793">
        <f>Operation!AA195</f>
        <v>0</v>
      </c>
      <c r="AB30" s="793">
        <f>Operation!AB195</f>
        <v>0</v>
      </c>
      <c r="AC30" s="793">
        <f>Operation!AC195</f>
        <v>0</v>
      </c>
      <c r="AD30" s="793">
        <f>Operation!AD195</f>
        <v>0</v>
      </c>
      <c r="AE30" s="793">
        <f>Operation!AE195</f>
        <v>-1389860.8744485485</v>
      </c>
      <c r="AF30" s="793">
        <f>Operation!AF195</f>
        <v>0</v>
      </c>
      <c r="AG30" s="793">
        <f>Operation!AG195</f>
        <v>0</v>
      </c>
      <c r="AH30" s="793">
        <f>Operation!AH195</f>
        <v>0</v>
      </c>
      <c r="AI30" s="793">
        <f>Operation!AI195</f>
        <v>0</v>
      </c>
      <c r="AJ30" s="793">
        <f>Operation!AJ195</f>
        <v>0</v>
      </c>
      <c r="AK30" s="793">
        <f>Operation!AK195</f>
        <v>-1389860.8744485485</v>
      </c>
      <c r="AL30" s="793">
        <f>Operation!AL195</f>
        <v>0</v>
      </c>
      <c r="AM30" s="793">
        <f>Operation!AM195</f>
        <v>0</v>
      </c>
      <c r="AN30" s="793">
        <f>Operation!AN195</f>
        <v>0</v>
      </c>
      <c r="AO30" s="793">
        <f>Operation!AO195</f>
        <v>0</v>
      </c>
      <c r="AP30" s="793">
        <f>Operation!AP195</f>
        <v>0</v>
      </c>
      <c r="AQ30" s="793">
        <f>Operation!AQ195</f>
        <v>-1389860.8744485485</v>
      </c>
      <c r="AR30" s="793">
        <f>Operation!AR195</f>
        <v>0</v>
      </c>
      <c r="AS30" s="793">
        <f>Operation!AS195</f>
        <v>0</v>
      </c>
      <c r="AT30" s="793">
        <f>Operation!AT195</f>
        <v>0</v>
      </c>
      <c r="AU30" s="793">
        <f>Operation!AU195</f>
        <v>0</v>
      </c>
      <c r="AV30" s="793">
        <f>Operation!AV195</f>
        <v>0</v>
      </c>
      <c r="AW30" s="793">
        <f>Operation!AW195</f>
        <v>-1389860.8744485485</v>
      </c>
      <c r="AX30" s="793">
        <f>Operation!AX195</f>
        <v>0</v>
      </c>
      <c r="AY30" s="793">
        <f>Operation!AY195</f>
        <v>0</v>
      </c>
      <c r="AZ30" s="793">
        <f>Operation!AZ195</f>
        <v>0</v>
      </c>
      <c r="BA30" s="793">
        <f>Operation!BA195</f>
        <v>0</v>
      </c>
      <c r="BB30" s="793">
        <f>Operation!BB195</f>
        <v>0</v>
      </c>
      <c r="BC30" s="793">
        <f>Operation!BC195</f>
        <v>-1389860.8744485485</v>
      </c>
      <c r="BD30" s="793">
        <f>Operation!BD195</f>
        <v>0</v>
      </c>
      <c r="BE30" s="793">
        <f>Operation!BE195</f>
        <v>0</v>
      </c>
      <c r="BF30" s="793">
        <f>Operation!BF195</f>
        <v>0</v>
      </c>
      <c r="BG30" s="793">
        <f>Operation!BG195</f>
        <v>0</v>
      </c>
      <c r="BH30" s="793">
        <f>Operation!BH195</f>
        <v>0</v>
      </c>
      <c r="BI30" s="793">
        <f>Operation!BI195</f>
        <v>0</v>
      </c>
      <c r="BJ30" s="793">
        <f>Operation!BJ195</f>
        <v>0</v>
      </c>
      <c r="BK30" s="793">
        <f>Operation!BK195</f>
        <v>0</v>
      </c>
      <c r="BL30" s="793">
        <f>Operation!BL195</f>
        <v>0</v>
      </c>
      <c r="BM30" s="793">
        <f>Operation!BM195</f>
        <v>0</v>
      </c>
      <c r="BN30" s="793">
        <f>Operation!BN195</f>
        <v>0</v>
      </c>
      <c r="BO30" s="793">
        <f>Operation!BO195</f>
        <v>0</v>
      </c>
      <c r="BP30" s="793">
        <f>Operation!BP195</f>
        <v>0</v>
      </c>
      <c r="BQ30" s="793">
        <f>Operation!BQ195</f>
        <v>0</v>
      </c>
      <c r="BR30" s="793">
        <f>Operation!BR195</f>
        <v>0</v>
      </c>
      <c r="BS30" s="793">
        <f>Operation!BS195</f>
        <v>0</v>
      </c>
      <c r="BT30" s="793">
        <f>Operation!BT195</f>
        <v>0</v>
      </c>
      <c r="BU30" s="793">
        <f>Operation!BU195</f>
        <v>0</v>
      </c>
      <c r="BV30" s="793">
        <f>Operation!BV195</f>
        <v>0</v>
      </c>
      <c r="BW30" s="793">
        <f>Operation!BW195</f>
        <v>0</v>
      </c>
      <c r="BX30" s="793">
        <f>Operation!BX195</f>
        <v>0</v>
      </c>
      <c r="BY30" s="793">
        <f>Operation!BY195</f>
        <v>0</v>
      </c>
      <c r="BZ30" s="793">
        <f>Operation!BZ195</f>
        <v>0</v>
      </c>
      <c r="CA30" s="793">
        <f>Operation!CA195</f>
        <v>0</v>
      </c>
      <c r="CB30" s="793">
        <f>Operation!CB195</f>
        <v>0</v>
      </c>
      <c r="CC30" s="793">
        <f>Operation!CC195</f>
        <v>0</v>
      </c>
      <c r="CD30" s="793">
        <f>Operation!CD195</f>
        <v>0</v>
      </c>
      <c r="CE30" s="793">
        <f>Operation!CE195</f>
        <v>0</v>
      </c>
      <c r="CF30" s="793">
        <f>Operation!CF195</f>
        <v>0</v>
      </c>
      <c r="CG30" s="793">
        <f>Operation!CG195</f>
        <v>0</v>
      </c>
      <c r="CH30" s="793">
        <f>Operation!CH195</f>
        <v>0</v>
      </c>
      <c r="CI30" s="793">
        <f>Operation!CI195</f>
        <v>0</v>
      </c>
      <c r="CJ30" s="793">
        <f>Operation!CJ195</f>
        <v>0</v>
      </c>
      <c r="CK30" s="793">
        <f>Operation!CK195</f>
        <v>0</v>
      </c>
      <c r="CL30" s="793">
        <f>Operation!CL195</f>
        <v>0</v>
      </c>
      <c r="CM30" s="793">
        <f>Operation!CM195</f>
        <v>0</v>
      </c>
      <c r="CN30" s="793">
        <f>Operation!CN195</f>
        <v>0</v>
      </c>
      <c r="CO30" s="793">
        <f>Operation!CO195</f>
        <v>0</v>
      </c>
      <c r="CP30" s="793">
        <f>Operation!CP195</f>
        <v>0</v>
      </c>
      <c r="CQ30" s="793">
        <f>Operation!CQ195</f>
        <v>0</v>
      </c>
      <c r="CR30" s="793">
        <f>Operation!CR195</f>
        <v>0</v>
      </c>
      <c r="CS30" s="793">
        <f>Operation!CS195</f>
        <v>0</v>
      </c>
      <c r="CT30" s="793">
        <f>Operation!CT195</f>
        <v>0</v>
      </c>
      <c r="CU30" s="793">
        <f>Operation!CU195</f>
        <v>0</v>
      </c>
      <c r="CV30" s="793">
        <f>Operation!CV195</f>
        <v>0</v>
      </c>
      <c r="CW30" s="793">
        <f>Operation!CW195</f>
        <v>0</v>
      </c>
      <c r="CX30" s="793">
        <f>Operation!CX195</f>
        <v>0</v>
      </c>
      <c r="CY30" s="793">
        <f>Operation!CY195</f>
        <v>0</v>
      </c>
      <c r="CZ30" s="793">
        <f>Operation!CZ195</f>
        <v>0</v>
      </c>
      <c r="DA30" s="793">
        <f>Operation!DA195</f>
        <v>0</v>
      </c>
      <c r="DB30" s="793">
        <f>Operation!DB195</f>
        <v>0</v>
      </c>
      <c r="DC30" s="793">
        <f>Operation!DC195</f>
        <v>0</v>
      </c>
      <c r="DD30" s="793">
        <f>Operation!DD195</f>
        <v>0</v>
      </c>
      <c r="DE30" s="793">
        <f>Operation!DE195</f>
        <v>0</v>
      </c>
      <c r="DF30" s="793">
        <f>Operation!DF195</f>
        <v>0</v>
      </c>
      <c r="DG30" s="793">
        <f>Operation!DG195</f>
        <v>0</v>
      </c>
      <c r="DH30" s="793">
        <f>Operation!DH195</f>
        <v>0</v>
      </c>
      <c r="DI30" s="793">
        <f>Operation!DI195</f>
        <v>0</v>
      </c>
      <c r="DJ30" s="793">
        <f>Operation!DJ195</f>
        <v>0</v>
      </c>
      <c r="DK30" s="793">
        <f>Operation!DK195</f>
        <v>0</v>
      </c>
      <c r="DL30" s="793">
        <f>Operation!DL195</f>
        <v>0</v>
      </c>
      <c r="DM30" s="793">
        <f>Operation!DM195</f>
        <v>0</v>
      </c>
      <c r="DN30" s="793">
        <f>Operation!DN195</f>
        <v>0</v>
      </c>
      <c r="DO30" s="793">
        <f>Operation!DO195</f>
        <v>0</v>
      </c>
      <c r="DP30" s="793">
        <f>Operation!DP195</f>
        <v>0</v>
      </c>
      <c r="DQ30" s="793">
        <f>Operation!DQ195</f>
        <v>0</v>
      </c>
      <c r="DR30" s="793">
        <f>Operation!DR195</f>
        <v>0</v>
      </c>
      <c r="DS30" s="793">
        <f>Operation!DS195</f>
        <v>0</v>
      </c>
      <c r="DT30" s="793">
        <f>Operation!DT195</f>
        <v>0</v>
      </c>
      <c r="DU30" s="793">
        <f>Operation!DU195</f>
        <v>0</v>
      </c>
      <c r="DV30" s="793">
        <f>Operation!DV195</f>
        <v>0</v>
      </c>
      <c r="DW30" s="793">
        <f>Operation!DW195</f>
        <v>0</v>
      </c>
      <c r="DX30" s="793">
        <f>Operation!DX195</f>
        <v>0</v>
      </c>
      <c r="DY30" s="793">
        <f>Operation!DY195</f>
        <v>0</v>
      </c>
      <c r="DZ30" s="793">
        <f>Operation!DZ195</f>
        <v>0</v>
      </c>
      <c r="EA30" s="793">
        <f>Operation!EA195</f>
        <v>0</v>
      </c>
      <c r="EB30" s="793">
        <f>Operation!EB195</f>
        <v>0</v>
      </c>
      <c r="EC30" s="793">
        <f>Operation!EC195</f>
        <v>0</v>
      </c>
      <c r="ED30" s="793">
        <f>Operation!ED195</f>
        <v>0</v>
      </c>
      <c r="EE30" s="793">
        <f>Operation!EE195</f>
        <v>0</v>
      </c>
      <c r="EF30" s="793">
        <f>Operation!EF195</f>
        <v>0</v>
      </c>
      <c r="EG30" s="793">
        <f>Operation!EG195</f>
        <v>0</v>
      </c>
      <c r="EH30" s="793">
        <f>Operation!EH195</f>
        <v>0</v>
      </c>
      <c r="EI30" s="793">
        <f>Operation!EI195</f>
        <v>0</v>
      </c>
      <c r="EJ30" s="793">
        <f>Operation!EJ195</f>
        <v>0</v>
      </c>
      <c r="EK30" s="793">
        <f>Operation!EK195</f>
        <v>0</v>
      </c>
      <c r="EL30" s="793">
        <f>Operation!EL195</f>
        <v>0</v>
      </c>
      <c r="EM30" s="793">
        <f>Operation!EM195</f>
        <v>0</v>
      </c>
      <c r="EN30" s="793">
        <f>Operation!EN195</f>
        <v>0</v>
      </c>
      <c r="EO30" s="793">
        <f>Operation!EO195</f>
        <v>0</v>
      </c>
    </row>
    <row r="31" spans="1:145" x14ac:dyDescent="0.2">
      <c r="A31" s="113">
        <f>ROW()</f>
        <v>31</v>
      </c>
      <c r="C31" s="38" t="s">
        <v>409</v>
      </c>
      <c r="I31" s="39"/>
      <c r="J31" s="12"/>
      <c r="K31" s="12"/>
      <c r="L31" s="793">
        <f t="shared" si="48"/>
        <v>-2730000</v>
      </c>
      <c r="M31" s="793">
        <f>Operation!M211</f>
        <v>0</v>
      </c>
      <c r="N31" s="793">
        <f>Operation!N211</f>
        <v>0</v>
      </c>
      <c r="O31" s="793">
        <f>Operation!O211</f>
        <v>0</v>
      </c>
      <c r="P31" s="793">
        <f>Operation!P211</f>
        <v>0</v>
      </c>
      <c r="Q31" s="793">
        <f>Operation!Q211</f>
        <v>0</v>
      </c>
      <c r="R31" s="793">
        <f>Operation!R211</f>
        <v>0</v>
      </c>
      <c r="S31" s="793">
        <f>Operation!S211</f>
        <v>-390000</v>
      </c>
      <c r="T31" s="793">
        <f>Operation!T211</f>
        <v>0</v>
      </c>
      <c r="U31" s="793">
        <f>Operation!U211</f>
        <v>0</v>
      </c>
      <c r="V31" s="793">
        <f>Operation!V211</f>
        <v>0</v>
      </c>
      <c r="W31" s="793">
        <f>Operation!W211</f>
        <v>0</v>
      </c>
      <c r="X31" s="793">
        <f>Operation!X211</f>
        <v>0</v>
      </c>
      <c r="Y31" s="793">
        <f>Operation!Y211</f>
        <v>-390000</v>
      </c>
      <c r="Z31" s="793">
        <f>Operation!Z211</f>
        <v>0</v>
      </c>
      <c r="AA31" s="793">
        <f>Operation!AA211</f>
        <v>0</v>
      </c>
      <c r="AB31" s="793">
        <f>Operation!AB211</f>
        <v>0</v>
      </c>
      <c r="AC31" s="793">
        <f>Operation!AC211</f>
        <v>0</v>
      </c>
      <c r="AD31" s="793">
        <f>Operation!AD211</f>
        <v>0</v>
      </c>
      <c r="AE31" s="793">
        <f>Operation!AE211</f>
        <v>-390000</v>
      </c>
      <c r="AF31" s="793">
        <f>Operation!AF211</f>
        <v>0</v>
      </c>
      <c r="AG31" s="793">
        <f>Operation!AG211</f>
        <v>0</v>
      </c>
      <c r="AH31" s="793">
        <f>Operation!AH211</f>
        <v>0</v>
      </c>
      <c r="AI31" s="793">
        <f>Operation!AI211</f>
        <v>0</v>
      </c>
      <c r="AJ31" s="793">
        <f>Operation!AJ211</f>
        <v>0</v>
      </c>
      <c r="AK31" s="793">
        <f>Operation!AK211</f>
        <v>-390000</v>
      </c>
      <c r="AL31" s="793">
        <f>Operation!AL211</f>
        <v>0</v>
      </c>
      <c r="AM31" s="793">
        <f>Operation!AM211</f>
        <v>0</v>
      </c>
      <c r="AN31" s="793">
        <f>Operation!AN211</f>
        <v>0</v>
      </c>
      <c r="AO31" s="793">
        <f>Operation!AO211</f>
        <v>0</v>
      </c>
      <c r="AP31" s="793">
        <f>Operation!AP211</f>
        <v>0</v>
      </c>
      <c r="AQ31" s="793">
        <f>Operation!AQ211</f>
        <v>-390000</v>
      </c>
      <c r="AR31" s="793">
        <f>Operation!AR211</f>
        <v>0</v>
      </c>
      <c r="AS31" s="793">
        <f>Operation!AS211</f>
        <v>0</v>
      </c>
      <c r="AT31" s="793">
        <f>Operation!AT211</f>
        <v>0</v>
      </c>
      <c r="AU31" s="793">
        <f>Operation!AU211</f>
        <v>0</v>
      </c>
      <c r="AV31" s="793">
        <f>Operation!AV211</f>
        <v>0</v>
      </c>
      <c r="AW31" s="793">
        <f>Operation!AW211</f>
        <v>-390000</v>
      </c>
      <c r="AX31" s="793">
        <f>Operation!AX211</f>
        <v>0</v>
      </c>
      <c r="AY31" s="793">
        <f>Operation!AY211</f>
        <v>0</v>
      </c>
      <c r="AZ31" s="793">
        <f>Operation!AZ211</f>
        <v>0</v>
      </c>
      <c r="BA31" s="793">
        <f>Operation!BA211</f>
        <v>0</v>
      </c>
      <c r="BB31" s="793">
        <f>Operation!BB211</f>
        <v>0</v>
      </c>
      <c r="BC31" s="793">
        <f>Operation!BC211</f>
        <v>-390000</v>
      </c>
      <c r="BD31" s="793">
        <f>Operation!BD211</f>
        <v>0</v>
      </c>
      <c r="BE31" s="793">
        <f>Operation!BE211</f>
        <v>0</v>
      </c>
      <c r="BF31" s="793">
        <f>Operation!BF211</f>
        <v>0</v>
      </c>
      <c r="BG31" s="793">
        <f>Operation!BG211</f>
        <v>0</v>
      </c>
      <c r="BH31" s="793">
        <f>Operation!BH211</f>
        <v>0</v>
      </c>
      <c r="BI31" s="793">
        <f>Operation!BI211</f>
        <v>0</v>
      </c>
      <c r="BJ31" s="793">
        <f>Operation!BJ211</f>
        <v>0</v>
      </c>
      <c r="BK31" s="793">
        <f>Operation!BK211</f>
        <v>0</v>
      </c>
      <c r="BL31" s="793">
        <f>Operation!BL211</f>
        <v>0</v>
      </c>
      <c r="BM31" s="793">
        <f>Operation!BM211</f>
        <v>0</v>
      </c>
      <c r="BN31" s="793">
        <f>Operation!BN211</f>
        <v>0</v>
      </c>
      <c r="BO31" s="793">
        <f>Operation!BO211</f>
        <v>0</v>
      </c>
      <c r="BP31" s="793">
        <f>Operation!BP211</f>
        <v>0</v>
      </c>
      <c r="BQ31" s="793">
        <f>Operation!BQ211</f>
        <v>0</v>
      </c>
      <c r="BR31" s="793">
        <f>Operation!BR211</f>
        <v>0</v>
      </c>
      <c r="BS31" s="793">
        <f>Operation!BS211</f>
        <v>0</v>
      </c>
      <c r="BT31" s="793">
        <f>Operation!BT211</f>
        <v>0</v>
      </c>
      <c r="BU31" s="793">
        <f>Operation!BU211</f>
        <v>0</v>
      </c>
      <c r="BV31" s="793">
        <f>Operation!BV211</f>
        <v>0</v>
      </c>
      <c r="BW31" s="793">
        <f>Operation!BW211</f>
        <v>0</v>
      </c>
      <c r="BX31" s="793">
        <f>Operation!BX211</f>
        <v>0</v>
      </c>
      <c r="BY31" s="793">
        <f>Operation!BY211</f>
        <v>0</v>
      </c>
      <c r="BZ31" s="793">
        <f>Operation!BZ211</f>
        <v>0</v>
      </c>
      <c r="CA31" s="793">
        <f>Operation!CA211</f>
        <v>0</v>
      </c>
      <c r="CB31" s="793">
        <f>Operation!CB211</f>
        <v>0</v>
      </c>
      <c r="CC31" s="793">
        <f>Operation!CC211</f>
        <v>0</v>
      </c>
      <c r="CD31" s="793">
        <f>Operation!CD211</f>
        <v>0</v>
      </c>
      <c r="CE31" s="793">
        <f>Operation!CE211</f>
        <v>0</v>
      </c>
      <c r="CF31" s="793">
        <f>Operation!CF211</f>
        <v>0</v>
      </c>
      <c r="CG31" s="793">
        <f>Operation!CG211</f>
        <v>0</v>
      </c>
      <c r="CH31" s="793">
        <f>Operation!CH211</f>
        <v>0</v>
      </c>
      <c r="CI31" s="793">
        <f>Operation!CI211</f>
        <v>0</v>
      </c>
      <c r="CJ31" s="793">
        <f>Operation!CJ211</f>
        <v>0</v>
      </c>
      <c r="CK31" s="793">
        <f>Operation!CK211</f>
        <v>0</v>
      </c>
      <c r="CL31" s="793">
        <f>Operation!CL211</f>
        <v>0</v>
      </c>
      <c r="CM31" s="793">
        <f>Operation!CM211</f>
        <v>0</v>
      </c>
      <c r="CN31" s="793">
        <f>Operation!CN211</f>
        <v>0</v>
      </c>
      <c r="CO31" s="793">
        <f>Operation!CO211</f>
        <v>0</v>
      </c>
      <c r="CP31" s="793">
        <f>Operation!CP211</f>
        <v>0</v>
      </c>
      <c r="CQ31" s="793">
        <f>Operation!CQ211</f>
        <v>0</v>
      </c>
      <c r="CR31" s="793">
        <f>Operation!CR211</f>
        <v>0</v>
      </c>
      <c r="CS31" s="793">
        <f>Operation!CS211</f>
        <v>0</v>
      </c>
      <c r="CT31" s="793">
        <f>Operation!CT211</f>
        <v>0</v>
      </c>
      <c r="CU31" s="793">
        <f>Operation!CU211</f>
        <v>0</v>
      </c>
      <c r="CV31" s="793">
        <f>Operation!CV211</f>
        <v>0</v>
      </c>
      <c r="CW31" s="793">
        <f>Operation!CW211</f>
        <v>0</v>
      </c>
      <c r="CX31" s="793">
        <f>Operation!CX211</f>
        <v>0</v>
      </c>
      <c r="CY31" s="793">
        <f>Operation!CY211</f>
        <v>0</v>
      </c>
      <c r="CZ31" s="793">
        <f>Operation!CZ211</f>
        <v>0</v>
      </c>
      <c r="DA31" s="793">
        <f>Operation!DA211</f>
        <v>0</v>
      </c>
      <c r="DB31" s="793">
        <f>Operation!DB211</f>
        <v>0</v>
      </c>
      <c r="DC31" s="793">
        <f>Operation!DC211</f>
        <v>0</v>
      </c>
      <c r="DD31" s="793">
        <f>Operation!DD211</f>
        <v>0</v>
      </c>
      <c r="DE31" s="793">
        <f>Operation!DE211</f>
        <v>0</v>
      </c>
      <c r="DF31" s="793">
        <f>Operation!DF211</f>
        <v>0</v>
      </c>
      <c r="DG31" s="793">
        <f>Operation!DG211</f>
        <v>0</v>
      </c>
      <c r="DH31" s="793">
        <f>Operation!DH211</f>
        <v>0</v>
      </c>
      <c r="DI31" s="793">
        <f>Operation!DI211</f>
        <v>0</v>
      </c>
      <c r="DJ31" s="793">
        <f>Operation!DJ211</f>
        <v>0</v>
      </c>
      <c r="DK31" s="793">
        <f>Operation!DK211</f>
        <v>0</v>
      </c>
      <c r="DL31" s="793">
        <f>Operation!DL211</f>
        <v>0</v>
      </c>
      <c r="DM31" s="793">
        <f>Operation!DM211</f>
        <v>0</v>
      </c>
      <c r="DN31" s="793">
        <f>Operation!DN211</f>
        <v>0</v>
      </c>
      <c r="DO31" s="793">
        <f>Operation!DO211</f>
        <v>0</v>
      </c>
      <c r="DP31" s="793">
        <f>Operation!DP211</f>
        <v>0</v>
      </c>
      <c r="DQ31" s="793">
        <f>Operation!DQ211</f>
        <v>0</v>
      </c>
      <c r="DR31" s="793">
        <f>Operation!DR211</f>
        <v>0</v>
      </c>
      <c r="DS31" s="793">
        <f>Operation!DS211</f>
        <v>0</v>
      </c>
      <c r="DT31" s="793">
        <f>Operation!DT211</f>
        <v>0</v>
      </c>
      <c r="DU31" s="793">
        <f>Operation!DU211</f>
        <v>0</v>
      </c>
      <c r="DV31" s="793">
        <f>Operation!DV211</f>
        <v>0</v>
      </c>
      <c r="DW31" s="793">
        <f>Operation!DW211</f>
        <v>0</v>
      </c>
      <c r="DX31" s="793">
        <f>Operation!DX211</f>
        <v>0</v>
      </c>
      <c r="DY31" s="793">
        <f>Operation!DY211</f>
        <v>0</v>
      </c>
      <c r="DZ31" s="793">
        <f>Operation!DZ211</f>
        <v>0</v>
      </c>
      <c r="EA31" s="793">
        <f>Operation!EA211</f>
        <v>0</v>
      </c>
      <c r="EB31" s="793">
        <f>Operation!EB211</f>
        <v>0</v>
      </c>
      <c r="EC31" s="793">
        <f>Operation!EC211</f>
        <v>0</v>
      </c>
      <c r="ED31" s="793">
        <f>Operation!ED211</f>
        <v>0</v>
      </c>
      <c r="EE31" s="793">
        <f>Operation!EE211</f>
        <v>0</v>
      </c>
      <c r="EF31" s="793">
        <f>Operation!EF211</f>
        <v>0</v>
      </c>
      <c r="EG31" s="793">
        <f>Operation!EG211</f>
        <v>0</v>
      </c>
      <c r="EH31" s="793">
        <f>Operation!EH211</f>
        <v>0</v>
      </c>
      <c r="EI31" s="793">
        <f>Operation!EI211</f>
        <v>0</v>
      </c>
      <c r="EJ31" s="793">
        <f>Operation!EJ211</f>
        <v>0</v>
      </c>
      <c r="EK31" s="793">
        <f>Operation!EK211</f>
        <v>0</v>
      </c>
      <c r="EL31" s="793">
        <f>Operation!EL211</f>
        <v>0</v>
      </c>
      <c r="EM31" s="793">
        <f>Operation!EM211</f>
        <v>0</v>
      </c>
      <c r="EN31" s="793">
        <f>Operation!EN211</f>
        <v>0</v>
      </c>
      <c r="EO31" s="793">
        <f>Operation!EO211</f>
        <v>0</v>
      </c>
    </row>
    <row r="32" spans="1:145" x14ac:dyDescent="0.2">
      <c r="A32" s="113">
        <f>ROW()</f>
        <v>32</v>
      </c>
      <c r="C32" s="38" t="s">
        <v>664</v>
      </c>
      <c r="I32" s="39"/>
      <c r="J32" s="12"/>
      <c r="K32" s="12"/>
      <c r="L32" s="793">
        <f t="shared" si="48"/>
        <v>-18314.191753637995</v>
      </c>
      <c r="M32" s="793">
        <f>Operation!M228</f>
        <v>0</v>
      </c>
      <c r="N32" s="793">
        <f>Operation!N228</f>
        <v>-6104.7305845459987</v>
      </c>
      <c r="O32" s="793">
        <f>Operation!O228</f>
        <v>-6104.7305845459987</v>
      </c>
      <c r="P32" s="793">
        <f>Operation!P228</f>
        <v>-6104.7305845459987</v>
      </c>
      <c r="Q32" s="793">
        <f>Operation!Q228</f>
        <v>0</v>
      </c>
      <c r="R32" s="793">
        <f>Operation!R228</f>
        <v>0</v>
      </c>
      <c r="S32" s="793">
        <f>Operation!S228</f>
        <v>0</v>
      </c>
      <c r="T32" s="793">
        <f>Operation!T228</f>
        <v>0</v>
      </c>
      <c r="U32" s="793">
        <f>Operation!U228</f>
        <v>0</v>
      </c>
      <c r="V32" s="793">
        <f>Operation!V228</f>
        <v>0</v>
      </c>
      <c r="W32" s="793">
        <f>Operation!W228</f>
        <v>0</v>
      </c>
      <c r="X32" s="793">
        <f>Operation!X228</f>
        <v>0</v>
      </c>
      <c r="Y32" s="793">
        <f>Operation!Y228</f>
        <v>0</v>
      </c>
      <c r="Z32" s="793">
        <f>Operation!Z228</f>
        <v>0</v>
      </c>
      <c r="AA32" s="793">
        <f>Operation!AA228</f>
        <v>0</v>
      </c>
      <c r="AB32" s="793">
        <f>Operation!AB228</f>
        <v>0</v>
      </c>
      <c r="AC32" s="793">
        <f>Operation!AC228</f>
        <v>0</v>
      </c>
      <c r="AD32" s="793">
        <f>Operation!AD228</f>
        <v>0</v>
      </c>
      <c r="AE32" s="793">
        <f>Operation!AE228</f>
        <v>0</v>
      </c>
      <c r="AF32" s="793">
        <f>Operation!AF228</f>
        <v>0</v>
      </c>
      <c r="AG32" s="793">
        <f>Operation!AG228</f>
        <v>0</v>
      </c>
      <c r="AH32" s="793">
        <f>Operation!AH228</f>
        <v>0</v>
      </c>
      <c r="AI32" s="793">
        <f>Operation!AI228</f>
        <v>0</v>
      </c>
      <c r="AJ32" s="793">
        <f>Operation!AJ228</f>
        <v>0</v>
      </c>
      <c r="AK32" s="793">
        <f>Operation!AK228</f>
        <v>0</v>
      </c>
      <c r="AL32" s="793">
        <f>Operation!AL228</f>
        <v>0</v>
      </c>
      <c r="AM32" s="793">
        <f>Operation!AM228</f>
        <v>0</v>
      </c>
      <c r="AN32" s="793">
        <f>Operation!AN228</f>
        <v>0</v>
      </c>
      <c r="AO32" s="793">
        <f>Operation!AO228</f>
        <v>0</v>
      </c>
      <c r="AP32" s="793">
        <f>Operation!AP228</f>
        <v>0</v>
      </c>
      <c r="AQ32" s="793">
        <f>Operation!AQ228</f>
        <v>0</v>
      </c>
      <c r="AR32" s="793">
        <f>Operation!AR228</f>
        <v>0</v>
      </c>
      <c r="AS32" s="793">
        <f>Operation!AS228</f>
        <v>0</v>
      </c>
      <c r="AT32" s="793">
        <f>Operation!AT228</f>
        <v>0</v>
      </c>
      <c r="AU32" s="793">
        <f>Operation!AU228</f>
        <v>0</v>
      </c>
      <c r="AV32" s="793">
        <f>Operation!AV228</f>
        <v>0</v>
      </c>
      <c r="AW32" s="793">
        <f>Operation!AW228</f>
        <v>0</v>
      </c>
      <c r="AX32" s="793">
        <f>Operation!AX228</f>
        <v>0</v>
      </c>
      <c r="AY32" s="793">
        <f>Operation!AY228</f>
        <v>0</v>
      </c>
      <c r="AZ32" s="793">
        <f>Operation!AZ228</f>
        <v>0</v>
      </c>
      <c r="BA32" s="793">
        <f>Operation!BA228</f>
        <v>0</v>
      </c>
      <c r="BB32" s="793">
        <f>Operation!BB228</f>
        <v>0</v>
      </c>
      <c r="BC32" s="793">
        <f>Operation!BC228</f>
        <v>0</v>
      </c>
      <c r="BD32" s="793">
        <f>Operation!BD228</f>
        <v>0</v>
      </c>
      <c r="BE32" s="793">
        <f>Operation!BE228</f>
        <v>0</v>
      </c>
      <c r="BF32" s="793">
        <f>Operation!BF228</f>
        <v>0</v>
      </c>
      <c r="BG32" s="793">
        <f>Operation!BG228</f>
        <v>0</v>
      </c>
      <c r="BH32" s="793">
        <f>Operation!BH228</f>
        <v>0</v>
      </c>
      <c r="BI32" s="793">
        <f>Operation!BI228</f>
        <v>0</v>
      </c>
      <c r="BJ32" s="793">
        <f>Operation!BJ228</f>
        <v>0</v>
      </c>
      <c r="BK32" s="793">
        <f>Operation!BK228</f>
        <v>0</v>
      </c>
      <c r="BL32" s="793">
        <f>Operation!BL228</f>
        <v>0</v>
      </c>
      <c r="BM32" s="793">
        <f>Operation!BM228</f>
        <v>0</v>
      </c>
      <c r="BN32" s="793">
        <f>Operation!BN228</f>
        <v>0</v>
      </c>
      <c r="BO32" s="793">
        <f>Operation!BO228</f>
        <v>0</v>
      </c>
      <c r="BP32" s="793">
        <f>Operation!BP228</f>
        <v>0</v>
      </c>
      <c r="BQ32" s="793">
        <f>Operation!BQ228</f>
        <v>0</v>
      </c>
      <c r="BR32" s="793">
        <f>Operation!BR228</f>
        <v>0</v>
      </c>
      <c r="BS32" s="793">
        <f>Operation!BS228</f>
        <v>0</v>
      </c>
      <c r="BT32" s="793">
        <f>Operation!BT228</f>
        <v>0</v>
      </c>
      <c r="BU32" s="793">
        <f>Operation!BU228</f>
        <v>0</v>
      </c>
      <c r="BV32" s="793">
        <f>Operation!BV228</f>
        <v>0</v>
      </c>
      <c r="BW32" s="793">
        <f>Operation!BW228</f>
        <v>0</v>
      </c>
      <c r="BX32" s="793">
        <f>Operation!BX228</f>
        <v>0</v>
      </c>
      <c r="BY32" s="793">
        <f>Operation!BY228</f>
        <v>0</v>
      </c>
      <c r="BZ32" s="793">
        <f>Operation!BZ228</f>
        <v>0</v>
      </c>
      <c r="CA32" s="793">
        <f>Operation!CA228</f>
        <v>0</v>
      </c>
      <c r="CB32" s="793">
        <f>Operation!CB228</f>
        <v>0</v>
      </c>
      <c r="CC32" s="793">
        <f>Operation!CC228</f>
        <v>0</v>
      </c>
      <c r="CD32" s="793">
        <f>Operation!CD228</f>
        <v>0</v>
      </c>
      <c r="CE32" s="793">
        <f>Operation!CE228</f>
        <v>0</v>
      </c>
      <c r="CF32" s="793">
        <f>Operation!CF228</f>
        <v>0</v>
      </c>
      <c r="CG32" s="793">
        <f>Operation!CG228</f>
        <v>0</v>
      </c>
      <c r="CH32" s="793">
        <f>Operation!CH228</f>
        <v>0</v>
      </c>
      <c r="CI32" s="793">
        <f>Operation!CI228</f>
        <v>0</v>
      </c>
      <c r="CJ32" s="793">
        <f>Operation!CJ228</f>
        <v>0</v>
      </c>
      <c r="CK32" s="793">
        <f>Operation!CK228</f>
        <v>0</v>
      </c>
      <c r="CL32" s="793">
        <f>Operation!CL228</f>
        <v>0</v>
      </c>
      <c r="CM32" s="793">
        <f>Operation!CM228</f>
        <v>0</v>
      </c>
      <c r="CN32" s="793">
        <f>Operation!CN228</f>
        <v>0</v>
      </c>
      <c r="CO32" s="793">
        <f>Operation!CO228</f>
        <v>0</v>
      </c>
      <c r="CP32" s="793">
        <f>Operation!CP228</f>
        <v>0</v>
      </c>
      <c r="CQ32" s="793">
        <f>Operation!CQ228</f>
        <v>0</v>
      </c>
      <c r="CR32" s="793">
        <f>Operation!CR228</f>
        <v>0</v>
      </c>
      <c r="CS32" s="793">
        <f>Operation!CS228</f>
        <v>0</v>
      </c>
      <c r="CT32" s="793">
        <f>Operation!CT228</f>
        <v>0</v>
      </c>
      <c r="CU32" s="793">
        <f>Operation!CU228</f>
        <v>0</v>
      </c>
      <c r="CV32" s="793">
        <f>Operation!CV228</f>
        <v>0</v>
      </c>
      <c r="CW32" s="793">
        <f>Operation!CW228</f>
        <v>0</v>
      </c>
      <c r="CX32" s="793">
        <f>Operation!CX228</f>
        <v>0</v>
      </c>
      <c r="CY32" s="793">
        <f>Operation!CY228</f>
        <v>0</v>
      </c>
      <c r="CZ32" s="793">
        <f>Operation!CZ228</f>
        <v>0</v>
      </c>
      <c r="DA32" s="793">
        <f>Operation!DA228</f>
        <v>0</v>
      </c>
      <c r="DB32" s="793">
        <f>Operation!DB228</f>
        <v>0</v>
      </c>
      <c r="DC32" s="793">
        <f>Operation!DC228</f>
        <v>0</v>
      </c>
      <c r="DD32" s="793">
        <f>Operation!DD228</f>
        <v>0</v>
      </c>
      <c r="DE32" s="793">
        <f>Operation!DE228</f>
        <v>0</v>
      </c>
      <c r="DF32" s="793">
        <f>Operation!DF228</f>
        <v>0</v>
      </c>
      <c r="DG32" s="793">
        <f>Operation!DG228</f>
        <v>0</v>
      </c>
      <c r="DH32" s="793">
        <f>Operation!DH228</f>
        <v>0</v>
      </c>
      <c r="DI32" s="793">
        <f>Operation!DI228</f>
        <v>0</v>
      </c>
      <c r="DJ32" s="793">
        <f>Operation!DJ228</f>
        <v>0</v>
      </c>
      <c r="DK32" s="793">
        <f>Operation!DK228</f>
        <v>0</v>
      </c>
      <c r="DL32" s="793">
        <f>Operation!DL228</f>
        <v>0</v>
      </c>
      <c r="DM32" s="793">
        <f>Operation!DM228</f>
        <v>0</v>
      </c>
      <c r="DN32" s="793">
        <f>Operation!DN228</f>
        <v>0</v>
      </c>
      <c r="DO32" s="793">
        <f>Operation!DO228</f>
        <v>0</v>
      </c>
      <c r="DP32" s="793">
        <f>Operation!DP228</f>
        <v>0</v>
      </c>
      <c r="DQ32" s="793">
        <f>Operation!DQ228</f>
        <v>0</v>
      </c>
      <c r="DR32" s="793">
        <f>Operation!DR228</f>
        <v>0</v>
      </c>
      <c r="DS32" s="793">
        <f>Operation!DS228</f>
        <v>0</v>
      </c>
      <c r="DT32" s="793">
        <f>Operation!DT228</f>
        <v>0</v>
      </c>
      <c r="DU32" s="793">
        <f>Operation!DU228</f>
        <v>0</v>
      </c>
      <c r="DV32" s="793">
        <f>Operation!DV228</f>
        <v>0</v>
      </c>
      <c r="DW32" s="793">
        <f>Operation!DW228</f>
        <v>0</v>
      </c>
      <c r="DX32" s="793">
        <f>Operation!DX228</f>
        <v>0</v>
      </c>
      <c r="DY32" s="793">
        <f>Operation!DY228</f>
        <v>0</v>
      </c>
      <c r="DZ32" s="793">
        <f>Operation!DZ228</f>
        <v>0</v>
      </c>
      <c r="EA32" s="793">
        <f>Operation!EA228</f>
        <v>0</v>
      </c>
      <c r="EB32" s="793">
        <f>Operation!EB228</f>
        <v>0</v>
      </c>
      <c r="EC32" s="793">
        <f>Operation!EC228</f>
        <v>0</v>
      </c>
      <c r="ED32" s="793">
        <f>Operation!ED228</f>
        <v>0</v>
      </c>
      <c r="EE32" s="793">
        <f>Operation!EE228</f>
        <v>0</v>
      </c>
      <c r="EF32" s="793">
        <f>Operation!EF228</f>
        <v>0</v>
      </c>
      <c r="EG32" s="793">
        <f>Operation!EG228</f>
        <v>0</v>
      </c>
      <c r="EH32" s="793">
        <f>Operation!EH228</f>
        <v>0</v>
      </c>
      <c r="EI32" s="793">
        <f>Operation!EI228</f>
        <v>0</v>
      </c>
      <c r="EJ32" s="793">
        <f>Operation!EJ228</f>
        <v>0</v>
      </c>
      <c r="EK32" s="793">
        <f>Operation!EK228</f>
        <v>0</v>
      </c>
      <c r="EL32" s="793">
        <f>Operation!EL228</f>
        <v>0</v>
      </c>
      <c r="EM32" s="793">
        <f>Operation!EM228</f>
        <v>0</v>
      </c>
      <c r="EN32" s="793">
        <f>Operation!EN228</f>
        <v>0</v>
      </c>
      <c r="EO32" s="793">
        <f>Operation!EO228</f>
        <v>0</v>
      </c>
    </row>
    <row r="33" spans="1:145" x14ac:dyDescent="0.2">
      <c r="A33" s="113">
        <f>ROW()</f>
        <v>33</v>
      </c>
      <c r="C33" s="38" t="str">
        <f>"이자비용("&amp;SUBSTITUTE('A&amp;R'!$B$60,"차입금","")&amp;")"</f>
        <v>이자비용(단기)</v>
      </c>
      <c r="I33" s="39"/>
      <c r="J33" s="111"/>
      <c r="K33" s="111"/>
      <c r="L33" s="793">
        <f t="shared" si="48"/>
        <v>0</v>
      </c>
      <c r="M33" s="793">
        <f>Operation!M332</f>
        <v>0</v>
      </c>
      <c r="N33" s="793">
        <f>Operation!N332</f>
        <v>0</v>
      </c>
      <c r="O33" s="793">
        <f>Operation!O332</f>
        <v>0</v>
      </c>
      <c r="P33" s="793">
        <f>Operation!P332</f>
        <v>0</v>
      </c>
      <c r="Q33" s="793">
        <f>Operation!Q332</f>
        <v>0</v>
      </c>
      <c r="R33" s="793">
        <f>Operation!R332</f>
        <v>0</v>
      </c>
      <c r="S33" s="793">
        <f>Operation!S332</f>
        <v>0</v>
      </c>
      <c r="T33" s="793">
        <f>Operation!T332</f>
        <v>0</v>
      </c>
      <c r="U33" s="793">
        <f>Operation!U332</f>
        <v>0</v>
      </c>
      <c r="V33" s="793">
        <f>Operation!V332</f>
        <v>0</v>
      </c>
      <c r="W33" s="793">
        <f>Operation!W332</f>
        <v>0</v>
      </c>
      <c r="X33" s="793">
        <f>Operation!X332</f>
        <v>0</v>
      </c>
      <c r="Y33" s="793">
        <f>Operation!Y332</f>
        <v>0</v>
      </c>
      <c r="Z33" s="793">
        <f>Operation!Z332</f>
        <v>0</v>
      </c>
      <c r="AA33" s="793">
        <f>Operation!AA332</f>
        <v>0</v>
      </c>
      <c r="AB33" s="793">
        <f>Operation!AB332</f>
        <v>0</v>
      </c>
      <c r="AC33" s="793">
        <f>Operation!AC332</f>
        <v>0</v>
      </c>
      <c r="AD33" s="793">
        <f>Operation!AD332</f>
        <v>0</v>
      </c>
      <c r="AE33" s="793">
        <f>Operation!AE332</f>
        <v>0</v>
      </c>
      <c r="AF33" s="793">
        <f>Operation!AF332</f>
        <v>0</v>
      </c>
      <c r="AG33" s="793">
        <f>Operation!AG332</f>
        <v>0</v>
      </c>
      <c r="AH33" s="793">
        <f>Operation!AH332</f>
        <v>0</v>
      </c>
      <c r="AI33" s="793">
        <f>Operation!AI332</f>
        <v>0</v>
      </c>
      <c r="AJ33" s="793">
        <f>Operation!AJ332</f>
        <v>0</v>
      </c>
      <c r="AK33" s="793">
        <f>Operation!AK332</f>
        <v>0</v>
      </c>
      <c r="AL33" s="793">
        <f>Operation!AL332</f>
        <v>0</v>
      </c>
      <c r="AM33" s="793">
        <f>Operation!AM332</f>
        <v>0</v>
      </c>
      <c r="AN33" s="793">
        <f>Operation!AN332</f>
        <v>0</v>
      </c>
      <c r="AO33" s="793">
        <f>Operation!AO332</f>
        <v>0</v>
      </c>
      <c r="AP33" s="793">
        <f>Operation!AP332</f>
        <v>0</v>
      </c>
      <c r="AQ33" s="793">
        <f>Operation!AQ332</f>
        <v>0</v>
      </c>
      <c r="AR33" s="793">
        <f>Operation!AR332</f>
        <v>0</v>
      </c>
      <c r="AS33" s="793">
        <f>Operation!AS332</f>
        <v>0</v>
      </c>
      <c r="AT33" s="793">
        <f>Operation!AT332</f>
        <v>0</v>
      </c>
      <c r="AU33" s="793">
        <f>Operation!AU332</f>
        <v>0</v>
      </c>
      <c r="AV33" s="793">
        <f>Operation!AV332</f>
        <v>0</v>
      </c>
      <c r="AW33" s="793">
        <f>Operation!AW332</f>
        <v>0</v>
      </c>
      <c r="AX33" s="793">
        <f>Operation!AX332</f>
        <v>0</v>
      </c>
      <c r="AY33" s="793">
        <f>Operation!AY332</f>
        <v>0</v>
      </c>
      <c r="AZ33" s="793">
        <f>Operation!AZ332</f>
        <v>0</v>
      </c>
      <c r="BA33" s="793">
        <f>Operation!BA332</f>
        <v>0</v>
      </c>
      <c r="BB33" s="793">
        <f>Operation!BB332</f>
        <v>0</v>
      </c>
      <c r="BC33" s="793">
        <f>Operation!BC332</f>
        <v>0</v>
      </c>
      <c r="BD33" s="793">
        <f>Operation!BD332</f>
        <v>0</v>
      </c>
      <c r="BE33" s="793">
        <f>Operation!BE332</f>
        <v>0</v>
      </c>
      <c r="BF33" s="793">
        <f>Operation!BF332</f>
        <v>0</v>
      </c>
      <c r="BG33" s="793">
        <f>Operation!BG332</f>
        <v>0</v>
      </c>
      <c r="BH33" s="793">
        <f>Operation!BH332</f>
        <v>0</v>
      </c>
      <c r="BI33" s="793">
        <f>Operation!BI332</f>
        <v>0</v>
      </c>
      <c r="BJ33" s="793">
        <f>Operation!BJ332</f>
        <v>0</v>
      </c>
      <c r="BK33" s="793">
        <f>Operation!BK332</f>
        <v>0</v>
      </c>
      <c r="BL33" s="793">
        <f>Operation!BL332</f>
        <v>0</v>
      </c>
      <c r="BM33" s="793">
        <f>Operation!BM332</f>
        <v>0</v>
      </c>
      <c r="BN33" s="793">
        <f>Operation!BN332</f>
        <v>0</v>
      </c>
      <c r="BO33" s="793">
        <f>Operation!BO332</f>
        <v>0</v>
      </c>
      <c r="BP33" s="793">
        <f>Operation!BP332</f>
        <v>0</v>
      </c>
      <c r="BQ33" s="793">
        <f>Operation!BQ332</f>
        <v>0</v>
      </c>
      <c r="BR33" s="793">
        <f>Operation!BR332</f>
        <v>0</v>
      </c>
      <c r="BS33" s="793">
        <f>Operation!BS332</f>
        <v>0</v>
      </c>
      <c r="BT33" s="793">
        <f>Operation!BT332</f>
        <v>0</v>
      </c>
      <c r="BU33" s="793">
        <f>Operation!BU332</f>
        <v>0</v>
      </c>
      <c r="BV33" s="793">
        <f>Operation!BV332</f>
        <v>0</v>
      </c>
      <c r="BW33" s="793">
        <f>Operation!BW332</f>
        <v>0</v>
      </c>
      <c r="BX33" s="793">
        <f>Operation!BX332</f>
        <v>0</v>
      </c>
      <c r="BY33" s="793">
        <f>Operation!BY332</f>
        <v>0</v>
      </c>
      <c r="BZ33" s="793">
        <f>Operation!BZ332</f>
        <v>0</v>
      </c>
      <c r="CA33" s="793">
        <f>Operation!CA332</f>
        <v>0</v>
      </c>
      <c r="CB33" s="793">
        <f>Operation!CB332</f>
        <v>0</v>
      </c>
      <c r="CC33" s="793">
        <f>Operation!CC332</f>
        <v>0</v>
      </c>
      <c r="CD33" s="793">
        <f>Operation!CD332</f>
        <v>0</v>
      </c>
      <c r="CE33" s="793">
        <f>Operation!CE332</f>
        <v>0</v>
      </c>
      <c r="CF33" s="793">
        <f>Operation!CF332</f>
        <v>0</v>
      </c>
      <c r="CG33" s="793">
        <f>Operation!CG332</f>
        <v>0</v>
      </c>
      <c r="CH33" s="793">
        <f>Operation!CH332</f>
        <v>0</v>
      </c>
      <c r="CI33" s="793">
        <f>Operation!CI332</f>
        <v>0</v>
      </c>
      <c r="CJ33" s="793">
        <f>Operation!CJ332</f>
        <v>0</v>
      </c>
      <c r="CK33" s="793">
        <f>Operation!CK332</f>
        <v>0</v>
      </c>
      <c r="CL33" s="793">
        <f>Operation!CL332</f>
        <v>0</v>
      </c>
      <c r="CM33" s="793">
        <f>Operation!CM332</f>
        <v>0</v>
      </c>
      <c r="CN33" s="793">
        <f>Operation!CN332</f>
        <v>0</v>
      </c>
      <c r="CO33" s="793">
        <f>Operation!CO332</f>
        <v>0</v>
      </c>
      <c r="CP33" s="793">
        <f>Operation!CP332</f>
        <v>0</v>
      </c>
      <c r="CQ33" s="793">
        <f>Operation!CQ332</f>
        <v>0</v>
      </c>
      <c r="CR33" s="793">
        <f>Operation!CR332</f>
        <v>0</v>
      </c>
      <c r="CS33" s="793">
        <f>Operation!CS332</f>
        <v>0</v>
      </c>
      <c r="CT33" s="793">
        <f>Operation!CT332</f>
        <v>0</v>
      </c>
      <c r="CU33" s="793">
        <f>Operation!CU332</f>
        <v>0</v>
      </c>
      <c r="CV33" s="793">
        <f>Operation!CV332</f>
        <v>0</v>
      </c>
      <c r="CW33" s="793">
        <f>Operation!CW332</f>
        <v>0</v>
      </c>
      <c r="CX33" s="793">
        <f>Operation!CX332</f>
        <v>0</v>
      </c>
      <c r="CY33" s="793">
        <f>Operation!CY332</f>
        <v>0</v>
      </c>
      <c r="CZ33" s="793">
        <f>Operation!CZ332</f>
        <v>0</v>
      </c>
      <c r="DA33" s="793">
        <f>Operation!DA332</f>
        <v>0</v>
      </c>
      <c r="DB33" s="793">
        <f>Operation!DB332</f>
        <v>0</v>
      </c>
      <c r="DC33" s="793">
        <f>Operation!DC332</f>
        <v>0</v>
      </c>
      <c r="DD33" s="793">
        <f>Operation!DD332</f>
        <v>0</v>
      </c>
      <c r="DE33" s="793">
        <f>Operation!DE332</f>
        <v>0</v>
      </c>
      <c r="DF33" s="793">
        <f>Operation!DF332</f>
        <v>0</v>
      </c>
      <c r="DG33" s="793">
        <f>Operation!DG332</f>
        <v>0</v>
      </c>
      <c r="DH33" s="793">
        <f>Operation!DH332</f>
        <v>0</v>
      </c>
      <c r="DI33" s="793">
        <f>Operation!DI332</f>
        <v>0</v>
      </c>
      <c r="DJ33" s="793">
        <f>Operation!DJ332</f>
        <v>0</v>
      </c>
      <c r="DK33" s="793">
        <f>Operation!DK332</f>
        <v>0</v>
      </c>
      <c r="DL33" s="793">
        <f>Operation!DL332</f>
        <v>0</v>
      </c>
      <c r="DM33" s="793">
        <f>Operation!DM332</f>
        <v>0</v>
      </c>
      <c r="DN33" s="793">
        <f>Operation!DN332</f>
        <v>0</v>
      </c>
      <c r="DO33" s="793">
        <f>Operation!DO332</f>
        <v>0</v>
      </c>
      <c r="DP33" s="793">
        <f>Operation!DP332</f>
        <v>0</v>
      </c>
      <c r="DQ33" s="793">
        <f>Operation!DQ332</f>
        <v>0</v>
      </c>
      <c r="DR33" s="793">
        <f>Operation!DR332</f>
        <v>0</v>
      </c>
      <c r="DS33" s="793">
        <f>Operation!DS332</f>
        <v>0</v>
      </c>
      <c r="DT33" s="793">
        <f>Operation!DT332</f>
        <v>0</v>
      </c>
      <c r="DU33" s="793">
        <f>Operation!DU332</f>
        <v>0</v>
      </c>
      <c r="DV33" s="793">
        <f>Operation!DV332</f>
        <v>0</v>
      </c>
      <c r="DW33" s="793">
        <f>Operation!DW332</f>
        <v>0</v>
      </c>
      <c r="DX33" s="793">
        <f>Operation!DX332</f>
        <v>0</v>
      </c>
      <c r="DY33" s="793">
        <f>Operation!DY332</f>
        <v>0</v>
      </c>
      <c r="DZ33" s="793">
        <f>Operation!DZ332</f>
        <v>0</v>
      </c>
      <c r="EA33" s="793">
        <f>Operation!EA332</f>
        <v>0</v>
      </c>
      <c r="EB33" s="793">
        <f>Operation!EB332</f>
        <v>0</v>
      </c>
      <c r="EC33" s="793">
        <f>Operation!EC332</f>
        <v>0</v>
      </c>
      <c r="ED33" s="793">
        <f>Operation!ED332</f>
        <v>0</v>
      </c>
      <c r="EE33" s="793">
        <f>Operation!EE332</f>
        <v>0</v>
      </c>
      <c r="EF33" s="793">
        <f>Operation!EF332</f>
        <v>0</v>
      </c>
      <c r="EG33" s="793">
        <f>Operation!EG332</f>
        <v>0</v>
      </c>
      <c r="EH33" s="793">
        <f>Operation!EH332</f>
        <v>0</v>
      </c>
      <c r="EI33" s="793">
        <f>Operation!EI332</f>
        <v>0</v>
      </c>
      <c r="EJ33" s="793">
        <f>Operation!EJ332</f>
        <v>0</v>
      </c>
      <c r="EK33" s="793">
        <f>Operation!EK332</f>
        <v>0</v>
      </c>
      <c r="EL33" s="793">
        <f>Operation!EL332</f>
        <v>0</v>
      </c>
      <c r="EM33" s="793">
        <f>Operation!EM332</f>
        <v>0</v>
      </c>
      <c r="EN33" s="793">
        <f>Operation!EN332</f>
        <v>0</v>
      </c>
      <c r="EO33" s="793">
        <f>Operation!EO332</f>
        <v>0</v>
      </c>
    </row>
    <row r="34" spans="1:145" x14ac:dyDescent="0.2">
      <c r="A34" s="11">
        <f>ROW()</f>
        <v>34</v>
      </c>
      <c r="C34" s="38" t="str">
        <f>'A&amp;R'!I34</f>
        <v>자본적지출</v>
      </c>
      <c r="J34" s="12"/>
      <c r="K34" s="12"/>
      <c r="L34" s="793">
        <f t="shared" si="48"/>
        <v>-299999.99999999994</v>
      </c>
      <c r="M34" s="793">
        <f>Operation!M179</f>
        <v>0</v>
      </c>
      <c r="N34" s="793">
        <f>Operation!N179</f>
        <v>0</v>
      </c>
      <c r="O34" s="793">
        <f>Operation!O179</f>
        <v>0</v>
      </c>
      <c r="P34" s="793">
        <f>Operation!P179</f>
        <v>0</v>
      </c>
      <c r="Q34" s="793">
        <f>Operation!Q179</f>
        <v>0</v>
      </c>
      <c r="R34" s="793">
        <f>Operation!R179</f>
        <v>0</v>
      </c>
      <c r="S34" s="793">
        <f>Operation!S179</f>
        <v>-42857.142857142855</v>
      </c>
      <c r="T34" s="793">
        <f>Operation!T179</f>
        <v>0</v>
      </c>
      <c r="U34" s="793">
        <f>Operation!U179</f>
        <v>0</v>
      </c>
      <c r="V34" s="793">
        <f>Operation!V179</f>
        <v>0</v>
      </c>
      <c r="W34" s="793">
        <f>Operation!W179</f>
        <v>0</v>
      </c>
      <c r="X34" s="793">
        <f>Operation!X179</f>
        <v>0</v>
      </c>
      <c r="Y34" s="793">
        <f>Operation!Y179</f>
        <v>-42857.142857142855</v>
      </c>
      <c r="Z34" s="793">
        <f>Operation!Z179</f>
        <v>0</v>
      </c>
      <c r="AA34" s="793">
        <f>Operation!AA179</f>
        <v>0</v>
      </c>
      <c r="AB34" s="793">
        <f>Operation!AB179</f>
        <v>0</v>
      </c>
      <c r="AC34" s="793">
        <f>Operation!AC179</f>
        <v>0</v>
      </c>
      <c r="AD34" s="793">
        <f>Operation!AD179</f>
        <v>0</v>
      </c>
      <c r="AE34" s="793">
        <f>Operation!AE179</f>
        <v>-42857.142857142855</v>
      </c>
      <c r="AF34" s="793">
        <f>Operation!AF179</f>
        <v>0</v>
      </c>
      <c r="AG34" s="793">
        <f>Operation!AG179</f>
        <v>0</v>
      </c>
      <c r="AH34" s="793">
        <f>Operation!AH179</f>
        <v>0</v>
      </c>
      <c r="AI34" s="793">
        <f>Operation!AI179</f>
        <v>0</v>
      </c>
      <c r="AJ34" s="793">
        <f>Operation!AJ179</f>
        <v>0</v>
      </c>
      <c r="AK34" s="793">
        <f>Operation!AK179</f>
        <v>-42857.142857142855</v>
      </c>
      <c r="AL34" s="793">
        <f>Operation!AL179</f>
        <v>0</v>
      </c>
      <c r="AM34" s="793">
        <f>Operation!AM179</f>
        <v>0</v>
      </c>
      <c r="AN34" s="793">
        <f>Operation!AN179</f>
        <v>0</v>
      </c>
      <c r="AO34" s="793">
        <f>Operation!AO179</f>
        <v>0</v>
      </c>
      <c r="AP34" s="793">
        <f>Operation!AP179</f>
        <v>0</v>
      </c>
      <c r="AQ34" s="793">
        <f>Operation!AQ179</f>
        <v>-42857.142857142855</v>
      </c>
      <c r="AR34" s="793">
        <f>Operation!AR179</f>
        <v>0</v>
      </c>
      <c r="AS34" s="793">
        <f>Operation!AS179</f>
        <v>0</v>
      </c>
      <c r="AT34" s="793">
        <f>Operation!AT179</f>
        <v>0</v>
      </c>
      <c r="AU34" s="793">
        <f>Operation!AU179</f>
        <v>0</v>
      </c>
      <c r="AV34" s="793">
        <f>Operation!AV179</f>
        <v>0</v>
      </c>
      <c r="AW34" s="793">
        <f>Operation!AW179</f>
        <v>-42857.142857142855</v>
      </c>
      <c r="AX34" s="793">
        <f>Operation!AX179</f>
        <v>0</v>
      </c>
      <c r="AY34" s="793">
        <f>Operation!AY179</f>
        <v>0</v>
      </c>
      <c r="AZ34" s="793">
        <f>Operation!AZ179</f>
        <v>0</v>
      </c>
      <c r="BA34" s="793">
        <f>Operation!BA179</f>
        <v>0</v>
      </c>
      <c r="BB34" s="793">
        <f>Operation!BB179</f>
        <v>0</v>
      </c>
      <c r="BC34" s="793">
        <f>Operation!BC179</f>
        <v>-42857.142857142855</v>
      </c>
      <c r="BD34" s="793">
        <f>Operation!BD179</f>
        <v>0</v>
      </c>
      <c r="BE34" s="793">
        <f>Operation!BE179</f>
        <v>0</v>
      </c>
      <c r="BF34" s="793">
        <f>Operation!BF179</f>
        <v>0</v>
      </c>
      <c r="BG34" s="793">
        <f>Operation!BG179</f>
        <v>0</v>
      </c>
      <c r="BH34" s="793">
        <f>Operation!BH179</f>
        <v>0</v>
      </c>
      <c r="BI34" s="793">
        <f>Operation!BI179</f>
        <v>0</v>
      </c>
      <c r="BJ34" s="793">
        <f>Operation!BJ179</f>
        <v>0</v>
      </c>
      <c r="BK34" s="793">
        <f>Operation!BK179</f>
        <v>0</v>
      </c>
      <c r="BL34" s="793">
        <f>Operation!BL179</f>
        <v>0</v>
      </c>
      <c r="BM34" s="793">
        <f>Operation!BM179</f>
        <v>0</v>
      </c>
      <c r="BN34" s="793">
        <f>Operation!BN179</f>
        <v>0</v>
      </c>
      <c r="BO34" s="793">
        <f>Operation!BO179</f>
        <v>0</v>
      </c>
      <c r="BP34" s="793">
        <f>Operation!BP179</f>
        <v>0</v>
      </c>
      <c r="BQ34" s="793">
        <f>Operation!BQ179</f>
        <v>0</v>
      </c>
      <c r="BR34" s="793">
        <f>Operation!BR179</f>
        <v>0</v>
      </c>
      <c r="BS34" s="793">
        <f>Operation!BS179</f>
        <v>0</v>
      </c>
      <c r="BT34" s="793">
        <f>Operation!BT179</f>
        <v>0</v>
      </c>
      <c r="BU34" s="793">
        <f>Operation!BU179</f>
        <v>0</v>
      </c>
      <c r="BV34" s="793">
        <f>Operation!BV179</f>
        <v>0</v>
      </c>
      <c r="BW34" s="793">
        <f>Operation!BW179</f>
        <v>0</v>
      </c>
      <c r="BX34" s="793">
        <f>Operation!BX179</f>
        <v>0</v>
      </c>
      <c r="BY34" s="793">
        <f>Operation!BY179</f>
        <v>0</v>
      </c>
      <c r="BZ34" s="793">
        <f>Operation!BZ179</f>
        <v>0</v>
      </c>
      <c r="CA34" s="793">
        <f>Operation!CA179</f>
        <v>0</v>
      </c>
      <c r="CB34" s="793">
        <f>Operation!CB179</f>
        <v>0</v>
      </c>
      <c r="CC34" s="793">
        <f>Operation!CC179</f>
        <v>0</v>
      </c>
      <c r="CD34" s="793">
        <f>Operation!CD179</f>
        <v>0</v>
      </c>
      <c r="CE34" s="793">
        <f>Operation!CE179</f>
        <v>0</v>
      </c>
      <c r="CF34" s="793">
        <f>Operation!CF179</f>
        <v>0</v>
      </c>
      <c r="CG34" s="793">
        <f>Operation!CG179</f>
        <v>0</v>
      </c>
      <c r="CH34" s="793">
        <f>Operation!CH179</f>
        <v>0</v>
      </c>
      <c r="CI34" s="793">
        <f>Operation!CI179</f>
        <v>0</v>
      </c>
      <c r="CJ34" s="793">
        <f>Operation!CJ179</f>
        <v>0</v>
      </c>
      <c r="CK34" s="793">
        <f>Operation!CK179</f>
        <v>0</v>
      </c>
      <c r="CL34" s="793">
        <f>Operation!CL179</f>
        <v>0</v>
      </c>
      <c r="CM34" s="793">
        <f>Operation!CM179</f>
        <v>0</v>
      </c>
      <c r="CN34" s="793">
        <f>Operation!CN179</f>
        <v>0</v>
      </c>
      <c r="CO34" s="793">
        <f>Operation!CO179</f>
        <v>0</v>
      </c>
      <c r="CP34" s="793">
        <f>Operation!CP179</f>
        <v>0</v>
      </c>
      <c r="CQ34" s="793">
        <f>Operation!CQ179</f>
        <v>0</v>
      </c>
      <c r="CR34" s="793">
        <f>Operation!CR179</f>
        <v>0</v>
      </c>
      <c r="CS34" s="793">
        <f>Operation!CS179</f>
        <v>0</v>
      </c>
      <c r="CT34" s="793">
        <f>Operation!CT179</f>
        <v>0</v>
      </c>
      <c r="CU34" s="793">
        <f>Operation!CU179</f>
        <v>0</v>
      </c>
      <c r="CV34" s="793">
        <f>Operation!CV179</f>
        <v>0</v>
      </c>
      <c r="CW34" s="793">
        <f>Operation!CW179</f>
        <v>0</v>
      </c>
      <c r="CX34" s="793">
        <f>Operation!CX179</f>
        <v>0</v>
      </c>
      <c r="CY34" s="793">
        <f>Operation!CY179</f>
        <v>0</v>
      </c>
      <c r="CZ34" s="793">
        <f>Operation!CZ179</f>
        <v>0</v>
      </c>
      <c r="DA34" s="793">
        <f>Operation!DA179</f>
        <v>0</v>
      </c>
      <c r="DB34" s="793">
        <f>Operation!DB179</f>
        <v>0</v>
      </c>
      <c r="DC34" s="793">
        <f>Operation!DC179</f>
        <v>0</v>
      </c>
      <c r="DD34" s="793">
        <f>Operation!DD179</f>
        <v>0</v>
      </c>
      <c r="DE34" s="793">
        <f>Operation!DE179</f>
        <v>0</v>
      </c>
      <c r="DF34" s="793">
        <f>Operation!DF179</f>
        <v>0</v>
      </c>
      <c r="DG34" s="793">
        <f>Operation!DG179</f>
        <v>0</v>
      </c>
      <c r="DH34" s="793">
        <f>Operation!DH179</f>
        <v>0</v>
      </c>
      <c r="DI34" s="793">
        <f>Operation!DI179</f>
        <v>0</v>
      </c>
      <c r="DJ34" s="793">
        <f>Operation!DJ179</f>
        <v>0</v>
      </c>
      <c r="DK34" s="793">
        <f>Operation!DK179</f>
        <v>0</v>
      </c>
      <c r="DL34" s="793">
        <f>Operation!DL179</f>
        <v>0</v>
      </c>
      <c r="DM34" s="793">
        <f>Operation!DM179</f>
        <v>0</v>
      </c>
      <c r="DN34" s="793">
        <f>Operation!DN179</f>
        <v>0</v>
      </c>
      <c r="DO34" s="793">
        <f>Operation!DO179</f>
        <v>0</v>
      </c>
      <c r="DP34" s="793">
        <f>Operation!DP179</f>
        <v>0</v>
      </c>
      <c r="DQ34" s="793">
        <f>Operation!DQ179</f>
        <v>0</v>
      </c>
      <c r="DR34" s="793">
        <f>Operation!DR179</f>
        <v>0</v>
      </c>
      <c r="DS34" s="793">
        <f>Operation!DS179</f>
        <v>0</v>
      </c>
      <c r="DT34" s="793">
        <f>Operation!DT179</f>
        <v>0</v>
      </c>
      <c r="DU34" s="793">
        <f>Operation!DU179</f>
        <v>0</v>
      </c>
      <c r="DV34" s="793">
        <f>Operation!DV179</f>
        <v>0</v>
      </c>
      <c r="DW34" s="793">
        <f>Operation!DW179</f>
        <v>0</v>
      </c>
      <c r="DX34" s="793">
        <f>Operation!DX179</f>
        <v>0</v>
      </c>
      <c r="DY34" s="793">
        <f>Operation!DY179</f>
        <v>0</v>
      </c>
      <c r="DZ34" s="793">
        <f>Operation!DZ179</f>
        <v>0</v>
      </c>
      <c r="EA34" s="793">
        <f>Operation!EA179</f>
        <v>0</v>
      </c>
      <c r="EB34" s="793">
        <f>Operation!EB179</f>
        <v>0</v>
      </c>
      <c r="EC34" s="793">
        <f>Operation!EC179</f>
        <v>0</v>
      </c>
      <c r="ED34" s="793">
        <f>Operation!ED179</f>
        <v>0</v>
      </c>
      <c r="EE34" s="793">
        <f>Operation!EE179</f>
        <v>0</v>
      </c>
      <c r="EF34" s="793">
        <f>Operation!EF179</f>
        <v>0</v>
      </c>
      <c r="EG34" s="793">
        <f>Operation!EG179</f>
        <v>0</v>
      </c>
      <c r="EH34" s="793">
        <f>Operation!EH179</f>
        <v>0</v>
      </c>
      <c r="EI34" s="793">
        <f>Operation!EI179</f>
        <v>0</v>
      </c>
      <c r="EJ34" s="793">
        <f>Operation!EJ179</f>
        <v>0</v>
      </c>
      <c r="EK34" s="793">
        <f>Operation!EK179</f>
        <v>0</v>
      </c>
      <c r="EL34" s="793">
        <f>Operation!EL179</f>
        <v>0</v>
      </c>
      <c r="EM34" s="793">
        <f>Operation!EM179</f>
        <v>0</v>
      </c>
      <c r="EN34" s="793">
        <f>Operation!EN179</f>
        <v>0</v>
      </c>
      <c r="EO34" s="793">
        <f>Operation!EO179</f>
        <v>0</v>
      </c>
    </row>
    <row r="35" spans="1:145" x14ac:dyDescent="0.2">
      <c r="A35" s="113">
        <f>ROW()</f>
        <v>35</v>
      </c>
      <c r="C35" s="38" t="s">
        <v>780</v>
      </c>
      <c r="J35" s="797">
        <f>취득가정!O77</f>
        <v>-100000</v>
      </c>
      <c r="K35" s="363" t="s">
        <v>557</v>
      </c>
      <c r="L35" s="793">
        <f t="shared" si="48"/>
        <v>-100000</v>
      </c>
      <c r="M35" s="796">
        <f>J35</f>
        <v>-100000</v>
      </c>
      <c r="N35" s="793"/>
      <c r="O35" s="793"/>
      <c r="P35" s="793"/>
      <c r="Q35" s="793"/>
      <c r="R35" s="793"/>
      <c r="S35" s="793"/>
      <c r="T35" s="793"/>
      <c r="U35" s="793"/>
      <c r="V35" s="793"/>
      <c r="W35" s="793"/>
      <c r="X35" s="793"/>
      <c r="Y35" s="793"/>
      <c r="Z35" s="793"/>
      <c r="AA35" s="793"/>
      <c r="AB35" s="793"/>
      <c r="AC35" s="793"/>
      <c r="AD35" s="793"/>
      <c r="AE35" s="793"/>
      <c r="AF35" s="793"/>
      <c r="AG35" s="793"/>
      <c r="AH35" s="793"/>
      <c r="AI35" s="793"/>
      <c r="AJ35" s="793"/>
      <c r="AK35" s="793"/>
      <c r="AL35" s="793"/>
      <c r="AM35" s="793"/>
      <c r="AN35" s="793"/>
      <c r="AO35" s="793"/>
      <c r="AP35" s="793"/>
      <c r="AQ35" s="793"/>
      <c r="AR35" s="793"/>
      <c r="AS35" s="793"/>
      <c r="AT35" s="793"/>
      <c r="AU35" s="793"/>
      <c r="AV35" s="793"/>
      <c r="AW35" s="793"/>
      <c r="AX35" s="793"/>
      <c r="AY35" s="793"/>
      <c r="AZ35" s="793"/>
      <c r="BA35" s="793"/>
      <c r="BB35" s="793"/>
      <c r="BC35" s="793"/>
      <c r="BD35" s="793"/>
      <c r="BE35" s="793"/>
      <c r="BF35" s="793"/>
      <c r="BG35" s="793"/>
      <c r="BH35" s="793"/>
      <c r="BI35" s="793"/>
      <c r="BJ35" s="793"/>
      <c r="BK35" s="793"/>
      <c r="BL35" s="793"/>
      <c r="BM35" s="793"/>
      <c r="BN35" s="793"/>
      <c r="BO35" s="793"/>
      <c r="BP35" s="793"/>
      <c r="BQ35" s="793"/>
      <c r="BR35" s="793"/>
      <c r="BS35" s="793"/>
      <c r="BT35" s="793"/>
      <c r="BU35" s="793"/>
      <c r="BV35" s="793"/>
      <c r="BW35" s="793"/>
      <c r="BX35" s="793"/>
      <c r="BY35" s="793"/>
      <c r="BZ35" s="793"/>
      <c r="CA35" s="793"/>
      <c r="CB35" s="793"/>
      <c r="CC35" s="793"/>
      <c r="CD35" s="793"/>
      <c r="CE35" s="793"/>
      <c r="CF35" s="793"/>
      <c r="CG35" s="793"/>
      <c r="CH35" s="793"/>
      <c r="CI35" s="793"/>
      <c r="CJ35" s="793"/>
      <c r="CK35" s="793"/>
      <c r="CL35" s="793"/>
      <c r="CM35" s="793"/>
      <c r="CN35" s="793"/>
      <c r="CO35" s="793"/>
      <c r="CP35" s="793"/>
      <c r="CQ35" s="793"/>
      <c r="CR35" s="793"/>
      <c r="CS35" s="793"/>
      <c r="CT35" s="793"/>
      <c r="CU35" s="793"/>
      <c r="CV35" s="793"/>
      <c r="CW35" s="793"/>
      <c r="CX35" s="793"/>
      <c r="CY35" s="793"/>
      <c r="CZ35" s="793"/>
      <c r="DA35" s="793"/>
      <c r="DB35" s="793"/>
      <c r="DC35" s="793"/>
      <c r="DD35" s="793"/>
      <c r="DE35" s="793"/>
      <c r="DF35" s="793"/>
      <c r="DG35" s="793"/>
      <c r="DH35" s="793"/>
      <c r="DI35" s="793"/>
      <c r="DJ35" s="793"/>
      <c r="DK35" s="793"/>
      <c r="DL35" s="793"/>
      <c r="DM35" s="793"/>
      <c r="DN35" s="793"/>
      <c r="DO35" s="793"/>
      <c r="DP35" s="793"/>
      <c r="DQ35" s="793"/>
      <c r="DR35" s="793"/>
      <c r="DS35" s="793"/>
      <c r="DT35" s="793"/>
      <c r="DU35" s="793"/>
      <c r="DV35" s="793"/>
      <c r="DW35" s="793"/>
      <c r="DX35" s="793"/>
      <c r="DY35" s="793"/>
      <c r="DZ35" s="793"/>
      <c r="EA35" s="793"/>
      <c r="EB35" s="793"/>
      <c r="EC35" s="793"/>
      <c r="ED35" s="793"/>
      <c r="EE35" s="793"/>
      <c r="EF35" s="793"/>
      <c r="EG35" s="793"/>
      <c r="EH35" s="793"/>
      <c r="EI35" s="793"/>
      <c r="EJ35" s="793"/>
      <c r="EK35" s="793"/>
      <c r="EL35" s="793"/>
      <c r="EM35" s="793"/>
      <c r="EN35" s="793"/>
      <c r="EO35" s="793"/>
    </row>
    <row r="36" spans="1:145" x14ac:dyDescent="0.2">
      <c r="A36" s="113">
        <f>ROW()</f>
        <v>36</v>
      </c>
      <c r="C36" s="346" t="str">
        <f>CHOOSE($D$1,"펀드운용비용","리츠운용비용")</f>
        <v>리츠운용비용</v>
      </c>
      <c r="D36" s="347"/>
      <c r="E36" s="347"/>
      <c r="F36" s="347"/>
      <c r="G36" s="347"/>
      <c r="H36" s="347"/>
      <c r="I36" s="347"/>
      <c r="J36" s="347"/>
      <c r="K36" s="348"/>
      <c r="L36" s="795">
        <f t="shared" si="48"/>
        <v>1213252.5732602873</v>
      </c>
      <c r="M36" s="795">
        <f>SUM(M37:M42)</f>
        <v>0</v>
      </c>
      <c r="N36" s="795">
        <f t="shared" ref="N36:BU36" si="77">SUM(N37:N42)</f>
        <v>0</v>
      </c>
      <c r="O36" s="795">
        <f t="shared" si="77"/>
        <v>0</v>
      </c>
      <c r="P36" s="795">
        <f t="shared" si="77"/>
        <v>85660.898090020521</v>
      </c>
      <c r="Q36" s="795">
        <f t="shared" si="77"/>
        <v>0</v>
      </c>
      <c r="R36" s="795">
        <f t="shared" si="77"/>
        <v>0</v>
      </c>
      <c r="S36" s="795">
        <f t="shared" si="77"/>
        <v>87660.898090020521</v>
      </c>
      <c r="T36" s="795">
        <f t="shared" si="77"/>
        <v>0</v>
      </c>
      <c r="U36" s="795">
        <f t="shared" si="77"/>
        <v>0</v>
      </c>
      <c r="V36" s="795">
        <f t="shared" si="77"/>
        <v>85660.898090020521</v>
      </c>
      <c r="W36" s="795">
        <f t="shared" si="77"/>
        <v>0</v>
      </c>
      <c r="X36" s="795">
        <f t="shared" si="77"/>
        <v>0</v>
      </c>
      <c r="Y36" s="795">
        <f t="shared" si="77"/>
        <v>87660.898090020521</v>
      </c>
      <c r="Z36" s="795">
        <f t="shared" si="77"/>
        <v>0</v>
      </c>
      <c r="AA36" s="795">
        <f t="shared" si="77"/>
        <v>0</v>
      </c>
      <c r="AB36" s="795">
        <f t="shared" si="77"/>
        <v>85660.898090020521</v>
      </c>
      <c r="AC36" s="795">
        <f t="shared" si="77"/>
        <v>0</v>
      </c>
      <c r="AD36" s="795">
        <f t="shared" si="77"/>
        <v>0</v>
      </c>
      <c r="AE36" s="795">
        <f t="shared" si="77"/>
        <v>87660.898090020521</v>
      </c>
      <c r="AF36" s="795">
        <f t="shared" si="77"/>
        <v>0</v>
      </c>
      <c r="AG36" s="795">
        <f t="shared" si="77"/>
        <v>0</v>
      </c>
      <c r="AH36" s="795">
        <f t="shared" si="77"/>
        <v>85660.898090020521</v>
      </c>
      <c r="AI36" s="795">
        <f t="shared" si="77"/>
        <v>0</v>
      </c>
      <c r="AJ36" s="795">
        <f t="shared" si="77"/>
        <v>0</v>
      </c>
      <c r="AK36" s="795">
        <f t="shared" si="77"/>
        <v>87660.898090020521</v>
      </c>
      <c r="AL36" s="795">
        <f t="shared" si="77"/>
        <v>0</v>
      </c>
      <c r="AM36" s="795">
        <f t="shared" si="77"/>
        <v>0</v>
      </c>
      <c r="AN36" s="795">
        <f t="shared" si="77"/>
        <v>85660.898090020521</v>
      </c>
      <c r="AO36" s="795">
        <f t="shared" si="77"/>
        <v>0</v>
      </c>
      <c r="AP36" s="795">
        <f t="shared" si="77"/>
        <v>0</v>
      </c>
      <c r="AQ36" s="795">
        <f t="shared" si="77"/>
        <v>87660.898090020521</v>
      </c>
      <c r="AR36" s="795">
        <f t="shared" si="77"/>
        <v>0</v>
      </c>
      <c r="AS36" s="795">
        <f t="shared" si="77"/>
        <v>0</v>
      </c>
      <c r="AT36" s="795">
        <f t="shared" si="77"/>
        <v>85660.898090020521</v>
      </c>
      <c r="AU36" s="795">
        <f t="shared" si="77"/>
        <v>0</v>
      </c>
      <c r="AV36" s="795">
        <f t="shared" si="77"/>
        <v>0</v>
      </c>
      <c r="AW36" s="795">
        <f t="shared" si="77"/>
        <v>87660.898090020521</v>
      </c>
      <c r="AX36" s="795">
        <f t="shared" si="77"/>
        <v>0</v>
      </c>
      <c r="AY36" s="795">
        <f t="shared" si="77"/>
        <v>0</v>
      </c>
      <c r="AZ36" s="795">
        <f t="shared" si="77"/>
        <v>85660.898090020521</v>
      </c>
      <c r="BA36" s="795">
        <f t="shared" si="77"/>
        <v>0</v>
      </c>
      <c r="BB36" s="795">
        <f t="shared" si="77"/>
        <v>0</v>
      </c>
      <c r="BC36" s="795">
        <f t="shared" si="77"/>
        <v>87660.898090020521</v>
      </c>
      <c r="BD36" s="795">
        <f t="shared" si="77"/>
        <v>0</v>
      </c>
      <c r="BE36" s="795">
        <f t="shared" si="77"/>
        <v>0</v>
      </c>
      <c r="BF36" s="795">
        <f t="shared" si="77"/>
        <v>0</v>
      </c>
      <c r="BG36" s="795">
        <f t="shared" si="77"/>
        <v>0</v>
      </c>
      <c r="BH36" s="795">
        <f t="shared" si="77"/>
        <v>0</v>
      </c>
      <c r="BI36" s="795">
        <f t="shared" si="77"/>
        <v>0</v>
      </c>
      <c r="BJ36" s="795">
        <f t="shared" si="77"/>
        <v>0</v>
      </c>
      <c r="BK36" s="795">
        <f t="shared" si="77"/>
        <v>0</v>
      </c>
      <c r="BL36" s="795">
        <f t="shared" si="77"/>
        <v>0</v>
      </c>
      <c r="BM36" s="795">
        <f t="shared" si="77"/>
        <v>0</v>
      </c>
      <c r="BN36" s="795">
        <f t="shared" si="77"/>
        <v>0</v>
      </c>
      <c r="BO36" s="795">
        <f t="shared" si="77"/>
        <v>0</v>
      </c>
      <c r="BP36" s="795">
        <f t="shared" si="77"/>
        <v>0</v>
      </c>
      <c r="BQ36" s="795">
        <f t="shared" si="77"/>
        <v>0</v>
      </c>
      <c r="BR36" s="795">
        <f t="shared" si="77"/>
        <v>0</v>
      </c>
      <c r="BS36" s="795">
        <f t="shared" si="77"/>
        <v>0</v>
      </c>
      <c r="BT36" s="795">
        <f t="shared" si="77"/>
        <v>0</v>
      </c>
      <c r="BU36" s="795">
        <f t="shared" si="77"/>
        <v>0</v>
      </c>
      <c r="BV36" s="795">
        <f t="shared" ref="BV36:EC36" si="78">SUM(BV37:BV42)</f>
        <v>0</v>
      </c>
      <c r="BW36" s="795">
        <f t="shared" si="78"/>
        <v>0</v>
      </c>
      <c r="BX36" s="795">
        <f t="shared" si="78"/>
        <v>0</v>
      </c>
      <c r="BY36" s="795">
        <f t="shared" si="78"/>
        <v>0</v>
      </c>
      <c r="BZ36" s="795">
        <f t="shared" si="78"/>
        <v>0</v>
      </c>
      <c r="CA36" s="795">
        <f t="shared" si="78"/>
        <v>0</v>
      </c>
      <c r="CB36" s="795">
        <f t="shared" si="78"/>
        <v>0</v>
      </c>
      <c r="CC36" s="795">
        <f t="shared" si="78"/>
        <v>0</v>
      </c>
      <c r="CD36" s="795">
        <f t="shared" si="78"/>
        <v>0</v>
      </c>
      <c r="CE36" s="795">
        <f t="shared" si="78"/>
        <v>0</v>
      </c>
      <c r="CF36" s="795">
        <f t="shared" si="78"/>
        <v>0</v>
      </c>
      <c r="CG36" s="795">
        <f t="shared" si="78"/>
        <v>0</v>
      </c>
      <c r="CH36" s="795">
        <f t="shared" si="78"/>
        <v>0</v>
      </c>
      <c r="CI36" s="795">
        <f t="shared" si="78"/>
        <v>0</v>
      </c>
      <c r="CJ36" s="795">
        <f t="shared" si="78"/>
        <v>0</v>
      </c>
      <c r="CK36" s="795">
        <f t="shared" si="78"/>
        <v>0</v>
      </c>
      <c r="CL36" s="795">
        <f t="shared" si="78"/>
        <v>0</v>
      </c>
      <c r="CM36" s="795">
        <f t="shared" si="78"/>
        <v>0</v>
      </c>
      <c r="CN36" s="795">
        <f t="shared" si="78"/>
        <v>0</v>
      </c>
      <c r="CO36" s="795">
        <f t="shared" si="78"/>
        <v>0</v>
      </c>
      <c r="CP36" s="795">
        <f t="shared" si="78"/>
        <v>0</v>
      </c>
      <c r="CQ36" s="795">
        <f t="shared" si="78"/>
        <v>0</v>
      </c>
      <c r="CR36" s="795">
        <f t="shared" si="78"/>
        <v>0</v>
      </c>
      <c r="CS36" s="795">
        <f t="shared" si="78"/>
        <v>0</v>
      </c>
      <c r="CT36" s="795">
        <f t="shared" si="78"/>
        <v>0</v>
      </c>
      <c r="CU36" s="795">
        <f t="shared" si="78"/>
        <v>0</v>
      </c>
      <c r="CV36" s="795">
        <f t="shared" si="78"/>
        <v>0</v>
      </c>
      <c r="CW36" s="795">
        <f t="shared" si="78"/>
        <v>0</v>
      </c>
      <c r="CX36" s="795">
        <f t="shared" si="78"/>
        <v>0</v>
      </c>
      <c r="CY36" s="795">
        <f t="shared" si="78"/>
        <v>0</v>
      </c>
      <c r="CZ36" s="795">
        <f t="shared" si="78"/>
        <v>0</v>
      </c>
      <c r="DA36" s="795">
        <f t="shared" si="78"/>
        <v>0</v>
      </c>
      <c r="DB36" s="795">
        <f t="shared" si="78"/>
        <v>0</v>
      </c>
      <c r="DC36" s="795">
        <f t="shared" si="78"/>
        <v>0</v>
      </c>
      <c r="DD36" s="795">
        <f t="shared" si="78"/>
        <v>0</v>
      </c>
      <c r="DE36" s="795">
        <f t="shared" si="78"/>
        <v>0</v>
      </c>
      <c r="DF36" s="795">
        <f t="shared" si="78"/>
        <v>0</v>
      </c>
      <c r="DG36" s="795">
        <f t="shared" si="78"/>
        <v>0</v>
      </c>
      <c r="DH36" s="795">
        <f t="shared" si="78"/>
        <v>0</v>
      </c>
      <c r="DI36" s="795">
        <f t="shared" si="78"/>
        <v>0</v>
      </c>
      <c r="DJ36" s="795">
        <f t="shared" si="78"/>
        <v>0</v>
      </c>
      <c r="DK36" s="795">
        <f t="shared" si="78"/>
        <v>0</v>
      </c>
      <c r="DL36" s="795">
        <f t="shared" si="78"/>
        <v>0</v>
      </c>
      <c r="DM36" s="795">
        <f t="shared" si="78"/>
        <v>0</v>
      </c>
      <c r="DN36" s="795">
        <f t="shared" si="78"/>
        <v>0</v>
      </c>
      <c r="DO36" s="795">
        <f t="shared" si="78"/>
        <v>0</v>
      </c>
      <c r="DP36" s="795">
        <f t="shared" si="78"/>
        <v>0</v>
      </c>
      <c r="DQ36" s="795">
        <f t="shared" si="78"/>
        <v>0</v>
      </c>
      <c r="DR36" s="795">
        <f t="shared" si="78"/>
        <v>0</v>
      </c>
      <c r="DS36" s="795">
        <f t="shared" si="78"/>
        <v>0</v>
      </c>
      <c r="DT36" s="795">
        <f t="shared" si="78"/>
        <v>0</v>
      </c>
      <c r="DU36" s="795">
        <f t="shared" si="78"/>
        <v>0</v>
      </c>
      <c r="DV36" s="795">
        <f t="shared" si="78"/>
        <v>0</v>
      </c>
      <c r="DW36" s="795">
        <f t="shared" si="78"/>
        <v>0</v>
      </c>
      <c r="DX36" s="795">
        <f t="shared" si="78"/>
        <v>0</v>
      </c>
      <c r="DY36" s="795">
        <f t="shared" si="78"/>
        <v>0</v>
      </c>
      <c r="DZ36" s="795">
        <f t="shared" si="78"/>
        <v>0</v>
      </c>
      <c r="EA36" s="795">
        <f t="shared" si="78"/>
        <v>0</v>
      </c>
      <c r="EB36" s="795">
        <f t="shared" si="78"/>
        <v>0</v>
      </c>
      <c r="EC36" s="795">
        <f t="shared" si="78"/>
        <v>0</v>
      </c>
      <c r="ED36" s="795">
        <f t="shared" ref="ED36:EO36" si="79">SUM(ED37:ED42)</f>
        <v>0</v>
      </c>
      <c r="EE36" s="795">
        <f t="shared" si="79"/>
        <v>0</v>
      </c>
      <c r="EF36" s="795">
        <f t="shared" si="79"/>
        <v>0</v>
      </c>
      <c r="EG36" s="795">
        <f t="shared" si="79"/>
        <v>0</v>
      </c>
      <c r="EH36" s="795">
        <f t="shared" si="79"/>
        <v>0</v>
      </c>
      <c r="EI36" s="795">
        <f t="shared" si="79"/>
        <v>0</v>
      </c>
      <c r="EJ36" s="795">
        <f t="shared" si="79"/>
        <v>0</v>
      </c>
      <c r="EK36" s="795">
        <f t="shared" si="79"/>
        <v>0</v>
      </c>
      <c r="EL36" s="795">
        <f t="shared" si="79"/>
        <v>0</v>
      </c>
      <c r="EM36" s="795">
        <f t="shared" si="79"/>
        <v>0</v>
      </c>
      <c r="EN36" s="795">
        <f t="shared" si="79"/>
        <v>0</v>
      </c>
      <c r="EO36" s="795">
        <f t="shared" si="79"/>
        <v>0</v>
      </c>
    </row>
    <row r="37" spans="1:145" x14ac:dyDescent="0.2">
      <c r="A37" s="113">
        <f>ROW()</f>
        <v>37</v>
      </c>
      <c r="C37" s="38" t="str">
        <f>'A&amp;R'!I50</f>
        <v>자산관리수수료</v>
      </c>
      <c r="J37" s="12"/>
      <c r="K37" s="12"/>
      <c r="L37" s="793">
        <f t="shared" si="48"/>
        <v>958930.17227159697</v>
      </c>
      <c r="M37" s="793">
        <f>-Operation!M67</f>
        <v>0</v>
      </c>
      <c r="N37" s="793">
        <f>-Operation!N67</f>
        <v>0</v>
      </c>
      <c r="O37" s="793">
        <f>-Operation!O67</f>
        <v>0</v>
      </c>
      <c r="P37" s="793">
        <f>-Operation!P67</f>
        <v>68495.012305114069</v>
      </c>
      <c r="Q37" s="793">
        <f>-Operation!Q67</f>
        <v>0</v>
      </c>
      <c r="R37" s="793">
        <f>-Operation!R67</f>
        <v>0</v>
      </c>
      <c r="S37" s="793">
        <f>-Operation!S67</f>
        <v>68495.012305114069</v>
      </c>
      <c r="T37" s="793">
        <f>-Operation!T67</f>
        <v>0</v>
      </c>
      <c r="U37" s="793">
        <f>-Operation!U67</f>
        <v>0</v>
      </c>
      <c r="V37" s="793">
        <f>-Operation!V67</f>
        <v>68495.012305114069</v>
      </c>
      <c r="W37" s="793">
        <f>-Operation!W67</f>
        <v>0</v>
      </c>
      <c r="X37" s="793">
        <f>-Operation!X67</f>
        <v>0</v>
      </c>
      <c r="Y37" s="793">
        <f>-Operation!Y67</f>
        <v>68495.012305114069</v>
      </c>
      <c r="Z37" s="793">
        <f>-Operation!Z67</f>
        <v>0</v>
      </c>
      <c r="AA37" s="793">
        <f>-Operation!AA67</f>
        <v>0</v>
      </c>
      <c r="AB37" s="793">
        <f>-Operation!AB67</f>
        <v>68495.012305114069</v>
      </c>
      <c r="AC37" s="793">
        <f>-Operation!AC67</f>
        <v>0</v>
      </c>
      <c r="AD37" s="793">
        <f>-Operation!AD67</f>
        <v>0</v>
      </c>
      <c r="AE37" s="793">
        <f>-Operation!AE67</f>
        <v>68495.012305114069</v>
      </c>
      <c r="AF37" s="793">
        <f>-Operation!AF67</f>
        <v>0</v>
      </c>
      <c r="AG37" s="793">
        <f>-Operation!AG67</f>
        <v>0</v>
      </c>
      <c r="AH37" s="793">
        <f>-Operation!AH67</f>
        <v>68495.012305114069</v>
      </c>
      <c r="AI37" s="793">
        <f>-Operation!AI67</f>
        <v>0</v>
      </c>
      <c r="AJ37" s="793">
        <f>-Operation!AJ67</f>
        <v>0</v>
      </c>
      <c r="AK37" s="793">
        <f>-Operation!AK67</f>
        <v>68495.012305114069</v>
      </c>
      <c r="AL37" s="793">
        <f>-Operation!AL67</f>
        <v>0</v>
      </c>
      <c r="AM37" s="793">
        <f>-Operation!AM67</f>
        <v>0</v>
      </c>
      <c r="AN37" s="793">
        <f>-Operation!AN67</f>
        <v>68495.012305114069</v>
      </c>
      <c r="AO37" s="793">
        <f>-Operation!AO67</f>
        <v>0</v>
      </c>
      <c r="AP37" s="793">
        <f>-Operation!AP67</f>
        <v>0</v>
      </c>
      <c r="AQ37" s="793">
        <f>-Operation!AQ67</f>
        <v>68495.012305114069</v>
      </c>
      <c r="AR37" s="793">
        <f>-Operation!AR67</f>
        <v>0</v>
      </c>
      <c r="AS37" s="793">
        <f>-Operation!AS67</f>
        <v>0</v>
      </c>
      <c r="AT37" s="793">
        <f>-Operation!AT67</f>
        <v>68495.012305114069</v>
      </c>
      <c r="AU37" s="793">
        <f>-Operation!AU67</f>
        <v>0</v>
      </c>
      <c r="AV37" s="793">
        <f>-Operation!AV67</f>
        <v>0</v>
      </c>
      <c r="AW37" s="793">
        <f>-Operation!AW67</f>
        <v>68495.012305114069</v>
      </c>
      <c r="AX37" s="793">
        <f>-Operation!AX67</f>
        <v>0</v>
      </c>
      <c r="AY37" s="793">
        <f>-Operation!AY67</f>
        <v>0</v>
      </c>
      <c r="AZ37" s="793">
        <f>-Operation!AZ67</f>
        <v>68495.012305114069</v>
      </c>
      <c r="BA37" s="793">
        <f>-Operation!BA67</f>
        <v>0</v>
      </c>
      <c r="BB37" s="793">
        <f>-Operation!BB67</f>
        <v>0</v>
      </c>
      <c r="BC37" s="793">
        <f>-Operation!BC67</f>
        <v>68495.012305114069</v>
      </c>
      <c r="BD37" s="793">
        <f>-Operation!BD67</f>
        <v>0</v>
      </c>
      <c r="BE37" s="793">
        <f>-Operation!BE67</f>
        <v>0</v>
      </c>
      <c r="BF37" s="793">
        <f>-Operation!BF67</f>
        <v>0</v>
      </c>
      <c r="BG37" s="793">
        <f>-Operation!BG67</f>
        <v>0</v>
      </c>
      <c r="BH37" s="793">
        <f>-Operation!BH67</f>
        <v>0</v>
      </c>
      <c r="BI37" s="793">
        <f>-Operation!BI67</f>
        <v>0</v>
      </c>
      <c r="BJ37" s="793">
        <f>-Operation!BJ67</f>
        <v>0</v>
      </c>
      <c r="BK37" s="793">
        <f>-Operation!BK67</f>
        <v>0</v>
      </c>
      <c r="BL37" s="793">
        <f>-Operation!BL67</f>
        <v>0</v>
      </c>
      <c r="BM37" s="793">
        <f>-Operation!BM67</f>
        <v>0</v>
      </c>
      <c r="BN37" s="793">
        <f>-Operation!BN67</f>
        <v>0</v>
      </c>
      <c r="BO37" s="793">
        <f>-Operation!BO67</f>
        <v>0</v>
      </c>
      <c r="BP37" s="793">
        <f>-Operation!BP67</f>
        <v>0</v>
      </c>
      <c r="BQ37" s="793">
        <f>-Operation!BQ67</f>
        <v>0</v>
      </c>
      <c r="BR37" s="793">
        <f>-Operation!BR67</f>
        <v>0</v>
      </c>
      <c r="BS37" s="793">
        <f>-Operation!BS67</f>
        <v>0</v>
      </c>
      <c r="BT37" s="793">
        <f>-Operation!BT67</f>
        <v>0</v>
      </c>
      <c r="BU37" s="793">
        <f>-Operation!BU67</f>
        <v>0</v>
      </c>
      <c r="BV37" s="793">
        <f>-Operation!BV67</f>
        <v>0</v>
      </c>
      <c r="BW37" s="793">
        <f>-Operation!BW67</f>
        <v>0</v>
      </c>
      <c r="BX37" s="793">
        <f>-Operation!BX67</f>
        <v>0</v>
      </c>
      <c r="BY37" s="793">
        <f>-Operation!BY67</f>
        <v>0</v>
      </c>
      <c r="BZ37" s="793">
        <f>-Operation!BZ67</f>
        <v>0</v>
      </c>
      <c r="CA37" s="793">
        <f>-Operation!CA67</f>
        <v>0</v>
      </c>
      <c r="CB37" s="793">
        <f>-Operation!CB67</f>
        <v>0</v>
      </c>
      <c r="CC37" s="793">
        <f>-Operation!CC67</f>
        <v>0</v>
      </c>
      <c r="CD37" s="793">
        <f>-Operation!CD67</f>
        <v>0</v>
      </c>
      <c r="CE37" s="793">
        <f>-Operation!CE67</f>
        <v>0</v>
      </c>
      <c r="CF37" s="793">
        <f>-Operation!CF67</f>
        <v>0</v>
      </c>
      <c r="CG37" s="793">
        <f>-Operation!CG67</f>
        <v>0</v>
      </c>
      <c r="CH37" s="793">
        <f>-Operation!CH67</f>
        <v>0</v>
      </c>
      <c r="CI37" s="793">
        <f>-Operation!CI67</f>
        <v>0</v>
      </c>
      <c r="CJ37" s="793">
        <f>-Operation!CJ67</f>
        <v>0</v>
      </c>
      <c r="CK37" s="793">
        <f>-Operation!CK67</f>
        <v>0</v>
      </c>
      <c r="CL37" s="793">
        <f>-Operation!CL67</f>
        <v>0</v>
      </c>
      <c r="CM37" s="793">
        <f>-Operation!CM67</f>
        <v>0</v>
      </c>
      <c r="CN37" s="793">
        <f>-Operation!CN67</f>
        <v>0</v>
      </c>
      <c r="CO37" s="793">
        <f>-Operation!CO67</f>
        <v>0</v>
      </c>
      <c r="CP37" s="793">
        <f>-Operation!CP67</f>
        <v>0</v>
      </c>
      <c r="CQ37" s="793">
        <f>-Operation!CQ67</f>
        <v>0</v>
      </c>
      <c r="CR37" s="793">
        <f>-Operation!CR67</f>
        <v>0</v>
      </c>
      <c r="CS37" s="793">
        <f>-Operation!CS67</f>
        <v>0</v>
      </c>
      <c r="CT37" s="793">
        <f>-Operation!CT67</f>
        <v>0</v>
      </c>
      <c r="CU37" s="793">
        <f>-Operation!CU67</f>
        <v>0</v>
      </c>
      <c r="CV37" s="793">
        <f>-Operation!CV67</f>
        <v>0</v>
      </c>
      <c r="CW37" s="793">
        <f>-Operation!CW67</f>
        <v>0</v>
      </c>
      <c r="CX37" s="793">
        <f>-Operation!CX67</f>
        <v>0</v>
      </c>
      <c r="CY37" s="793">
        <f>-Operation!CY67</f>
        <v>0</v>
      </c>
      <c r="CZ37" s="793">
        <f>-Operation!CZ67</f>
        <v>0</v>
      </c>
      <c r="DA37" s="793">
        <f>-Operation!DA67</f>
        <v>0</v>
      </c>
      <c r="DB37" s="793">
        <f>-Operation!DB67</f>
        <v>0</v>
      </c>
      <c r="DC37" s="793">
        <f>-Operation!DC67</f>
        <v>0</v>
      </c>
      <c r="DD37" s="793">
        <f>-Operation!DD67</f>
        <v>0</v>
      </c>
      <c r="DE37" s="793">
        <f>-Operation!DE67</f>
        <v>0</v>
      </c>
      <c r="DF37" s="793">
        <f>-Operation!DF67</f>
        <v>0</v>
      </c>
      <c r="DG37" s="793">
        <f>-Operation!DG67</f>
        <v>0</v>
      </c>
      <c r="DH37" s="793">
        <f>-Operation!DH67</f>
        <v>0</v>
      </c>
      <c r="DI37" s="793">
        <f>-Operation!DI67</f>
        <v>0</v>
      </c>
      <c r="DJ37" s="793">
        <f>-Operation!DJ67</f>
        <v>0</v>
      </c>
      <c r="DK37" s="793">
        <f>-Operation!DK67</f>
        <v>0</v>
      </c>
      <c r="DL37" s="793">
        <f>-Operation!DL67</f>
        <v>0</v>
      </c>
      <c r="DM37" s="793">
        <f>-Operation!DM67</f>
        <v>0</v>
      </c>
      <c r="DN37" s="793">
        <f>-Operation!DN67</f>
        <v>0</v>
      </c>
      <c r="DO37" s="793">
        <f>-Operation!DO67</f>
        <v>0</v>
      </c>
      <c r="DP37" s="793">
        <f>-Operation!DP67</f>
        <v>0</v>
      </c>
      <c r="DQ37" s="793">
        <f>-Operation!DQ67</f>
        <v>0</v>
      </c>
      <c r="DR37" s="793">
        <f>-Operation!DR67</f>
        <v>0</v>
      </c>
      <c r="DS37" s="793">
        <f>-Operation!DS67</f>
        <v>0</v>
      </c>
      <c r="DT37" s="793">
        <f>-Operation!DT67</f>
        <v>0</v>
      </c>
      <c r="DU37" s="793">
        <f>-Operation!DU67</f>
        <v>0</v>
      </c>
      <c r="DV37" s="793">
        <f>-Operation!DV67</f>
        <v>0</v>
      </c>
      <c r="DW37" s="793">
        <f>-Operation!DW67</f>
        <v>0</v>
      </c>
      <c r="DX37" s="793">
        <f>-Operation!DX67</f>
        <v>0</v>
      </c>
      <c r="DY37" s="793">
        <f>-Operation!DY67</f>
        <v>0</v>
      </c>
      <c r="DZ37" s="793">
        <f>-Operation!DZ67</f>
        <v>0</v>
      </c>
      <c r="EA37" s="793">
        <f>-Operation!EA67</f>
        <v>0</v>
      </c>
      <c r="EB37" s="793">
        <f>-Operation!EB67</f>
        <v>0</v>
      </c>
      <c r="EC37" s="793">
        <f>-Operation!EC67</f>
        <v>0</v>
      </c>
      <c r="ED37" s="793">
        <f>-Operation!ED67</f>
        <v>0</v>
      </c>
      <c r="EE37" s="793">
        <f>-Operation!EE67</f>
        <v>0</v>
      </c>
      <c r="EF37" s="793">
        <f>-Operation!EF67</f>
        <v>0</v>
      </c>
      <c r="EG37" s="793">
        <f>-Operation!EG67</f>
        <v>0</v>
      </c>
      <c r="EH37" s="793">
        <f>-Operation!EH67</f>
        <v>0</v>
      </c>
      <c r="EI37" s="793">
        <f>-Operation!EI67</f>
        <v>0</v>
      </c>
      <c r="EJ37" s="793">
        <f>-Operation!EJ67</f>
        <v>0</v>
      </c>
      <c r="EK37" s="793">
        <f>-Operation!EK67</f>
        <v>0</v>
      </c>
      <c r="EL37" s="793">
        <f>-Operation!EL67</f>
        <v>0</v>
      </c>
      <c r="EM37" s="793">
        <f>-Operation!EM67</f>
        <v>0</v>
      </c>
      <c r="EN37" s="793">
        <f>-Operation!EN67</f>
        <v>0</v>
      </c>
      <c r="EO37" s="793">
        <f>-Operation!EO67</f>
        <v>0</v>
      </c>
    </row>
    <row r="38" spans="1:145" x14ac:dyDescent="0.2">
      <c r="A38" s="113">
        <f>ROW()</f>
        <v>38</v>
      </c>
      <c r="C38" s="38" t="str">
        <f>'A&amp;R'!I51</f>
        <v>자산보관수수료</v>
      </c>
      <c r="H38" s="12"/>
      <c r="J38" s="12"/>
      <c r="K38" s="12"/>
      <c r="L38" s="793">
        <f t="shared" si="48"/>
        <v>144193.44059321409</v>
      </c>
      <c r="M38" s="793">
        <f>-Operation!M78</f>
        <v>0</v>
      </c>
      <c r="N38" s="793">
        <f>-Operation!N78</f>
        <v>0</v>
      </c>
      <c r="O38" s="793">
        <f>-Operation!O78</f>
        <v>0</v>
      </c>
      <c r="P38" s="793">
        <f>-Operation!P78</f>
        <v>10299.531470943863</v>
      </c>
      <c r="Q38" s="793">
        <f>-Operation!Q78</f>
        <v>0</v>
      </c>
      <c r="R38" s="793">
        <f>-Operation!R78</f>
        <v>0</v>
      </c>
      <c r="S38" s="793">
        <f>-Operation!S78</f>
        <v>10299.531470943863</v>
      </c>
      <c r="T38" s="793">
        <f>-Operation!T78</f>
        <v>0</v>
      </c>
      <c r="U38" s="793">
        <f>-Operation!U78</f>
        <v>0</v>
      </c>
      <c r="V38" s="793">
        <f>-Operation!V78</f>
        <v>10299.531470943863</v>
      </c>
      <c r="W38" s="793">
        <f>-Operation!W78</f>
        <v>0</v>
      </c>
      <c r="X38" s="793">
        <f>-Operation!X78</f>
        <v>0</v>
      </c>
      <c r="Y38" s="793">
        <f>-Operation!Y78</f>
        <v>10299.531470943863</v>
      </c>
      <c r="Z38" s="793">
        <f>-Operation!Z78</f>
        <v>0</v>
      </c>
      <c r="AA38" s="793">
        <f>-Operation!AA78</f>
        <v>0</v>
      </c>
      <c r="AB38" s="793">
        <f>-Operation!AB78</f>
        <v>10299.531470943863</v>
      </c>
      <c r="AC38" s="793">
        <f>-Operation!AC78</f>
        <v>0</v>
      </c>
      <c r="AD38" s="793">
        <f>-Operation!AD78</f>
        <v>0</v>
      </c>
      <c r="AE38" s="793">
        <f>-Operation!AE78</f>
        <v>10299.531470943863</v>
      </c>
      <c r="AF38" s="793">
        <f>-Operation!AF78</f>
        <v>0</v>
      </c>
      <c r="AG38" s="793">
        <f>-Operation!AG78</f>
        <v>0</v>
      </c>
      <c r="AH38" s="793">
        <f>-Operation!AH78</f>
        <v>10299.531470943863</v>
      </c>
      <c r="AI38" s="793">
        <f>-Operation!AI78</f>
        <v>0</v>
      </c>
      <c r="AJ38" s="793">
        <f>-Operation!AJ78</f>
        <v>0</v>
      </c>
      <c r="AK38" s="793">
        <f>-Operation!AK78</f>
        <v>10299.531470943863</v>
      </c>
      <c r="AL38" s="793">
        <f>-Operation!AL78</f>
        <v>0</v>
      </c>
      <c r="AM38" s="793">
        <f>-Operation!AM78</f>
        <v>0</v>
      </c>
      <c r="AN38" s="793">
        <f>-Operation!AN78</f>
        <v>10299.531470943863</v>
      </c>
      <c r="AO38" s="793">
        <f>-Operation!AO78</f>
        <v>0</v>
      </c>
      <c r="AP38" s="793">
        <f>-Operation!AP78</f>
        <v>0</v>
      </c>
      <c r="AQ38" s="793">
        <f>-Operation!AQ78</f>
        <v>10299.531470943863</v>
      </c>
      <c r="AR38" s="793">
        <f>-Operation!AR78</f>
        <v>0</v>
      </c>
      <c r="AS38" s="793">
        <f>-Operation!AS78</f>
        <v>0</v>
      </c>
      <c r="AT38" s="793">
        <f>-Operation!AT78</f>
        <v>10299.531470943863</v>
      </c>
      <c r="AU38" s="793">
        <f>-Operation!AU78</f>
        <v>0</v>
      </c>
      <c r="AV38" s="793">
        <f>-Operation!AV78</f>
        <v>0</v>
      </c>
      <c r="AW38" s="793">
        <f>-Operation!AW78</f>
        <v>10299.531470943863</v>
      </c>
      <c r="AX38" s="793">
        <f>-Operation!AX78</f>
        <v>0</v>
      </c>
      <c r="AY38" s="793">
        <f>-Operation!AY78</f>
        <v>0</v>
      </c>
      <c r="AZ38" s="793">
        <f>-Operation!AZ78</f>
        <v>10299.531470943863</v>
      </c>
      <c r="BA38" s="793">
        <f>-Operation!BA78</f>
        <v>0</v>
      </c>
      <c r="BB38" s="793">
        <f>-Operation!BB78</f>
        <v>0</v>
      </c>
      <c r="BC38" s="793">
        <f>-Operation!BC78</f>
        <v>10299.531470943863</v>
      </c>
      <c r="BD38" s="793">
        <f>-Operation!BD78</f>
        <v>0</v>
      </c>
      <c r="BE38" s="793">
        <f>-Operation!BE78</f>
        <v>0</v>
      </c>
      <c r="BF38" s="793">
        <f>-Operation!BF78</f>
        <v>0</v>
      </c>
      <c r="BG38" s="793">
        <f>-Operation!BG78</f>
        <v>0</v>
      </c>
      <c r="BH38" s="793">
        <f>-Operation!BH78</f>
        <v>0</v>
      </c>
      <c r="BI38" s="793">
        <f>-Operation!BI78</f>
        <v>0</v>
      </c>
      <c r="BJ38" s="793">
        <f>-Operation!BJ78</f>
        <v>0</v>
      </c>
      <c r="BK38" s="793">
        <f>-Operation!BK78</f>
        <v>0</v>
      </c>
      <c r="BL38" s="793">
        <f>-Operation!BL78</f>
        <v>0</v>
      </c>
      <c r="BM38" s="793">
        <f>-Operation!BM78</f>
        <v>0</v>
      </c>
      <c r="BN38" s="793">
        <f>-Operation!BN78</f>
        <v>0</v>
      </c>
      <c r="BO38" s="793">
        <f>-Operation!BO78</f>
        <v>0</v>
      </c>
      <c r="BP38" s="793">
        <f>-Operation!BP78</f>
        <v>0</v>
      </c>
      <c r="BQ38" s="793">
        <f>-Operation!BQ78</f>
        <v>0</v>
      </c>
      <c r="BR38" s="793">
        <f>-Operation!BR78</f>
        <v>0</v>
      </c>
      <c r="BS38" s="793">
        <f>-Operation!BS78</f>
        <v>0</v>
      </c>
      <c r="BT38" s="793">
        <f>-Operation!BT78</f>
        <v>0</v>
      </c>
      <c r="BU38" s="793">
        <f>-Operation!BU78</f>
        <v>0</v>
      </c>
      <c r="BV38" s="793">
        <f>-Operation!BV78</f>
        <v>0</v>
      </c>
      <c r="BW38" s="793">
        <f>-Operation!BW78</f>
        <v>0</v>
      </c>
      <c r="BX38" s="793">
        <f>-Operation!BX78</f>
        <v>0</v>
      </c>
      <c r="BY38" s="793">
        <f>-Operation!BY78</f>
        <v>0</v>
      </c>
      <c r="BZ38" s="793">
        <f>-Operation!BZ78</f>
        <v>0</v>
      </c>
      <c r="CA38" s="793">
        <f>-Operation!CA78</f>
        <v>0</v>
      </c>
      <c r="CB38" s="793">
        <f>-Operation!CB78</f>
        <v>0</v>
      </c>
      <c r="CC38" s="793">
        <f>-Operation!CC78</f>
        <v>0</v>
      </c>
      <c r="CD38" s="793">
        <f>-Operation!CD78</f>
        <v>0</v>
      </c>
      <c r="CE38" s="793">
        <f>-Operation!CE78</f>
        <v>0</v>
      </c>
      <c r="CF38" s="793">
        <f>-Operation!CF78</f>
        <v>0</v>
      </c>
      <c r="CG38" s="793">
        <f>-Operation!CG78</f>
        <v>0</v>
      </c>
      <c r="CH38" s="793">
        <f>-Operation!CH78</f>
        <v>0</v>
      </c>
      <c r="CI38" s="793">
        <f>-Operation!CI78</f>
        <v>0</v>
      </c>
      <c r="CJ38" s="793">
        <f>-Operation!CJ78</f>
        <v>0</v>
      </c>
      <c r="CK38" s="793">
        <f>-Operation!CK78</f>
        <v>0</v>
      </c>
      <c r="CL38" s="793">
        <f>-Operation!CL78</f>
        <v>0</v>
      </c>
      <c r="CM38" s="793">
        <f>-Operation!CM78</f>
        <v>0</v>
      </c>
      <c r="CN38" s="793">
        <f>-Operation!CN78</f>
        <v>0</v>
      </c>
      <c r="CO38" s="793">
        <f>-Operation!CO78</f>
        <v>0</v>
      </c>
      <c r="CP38" s="793">
        <f>-Operation!CP78</f>
        <v>0</v>
      </c>
      <c r="CQ38" s="793">
        <f>-Operation!CQ78</f>
        <v>0</v>
      </c>
      <c r="CR38" s="793">
        <f>-Operation!CR78</f>
        <v>0</v>
      </c>
      <c r="CS38" s="793">
        <f>-Operation!CS78</f>
        <v>0</v>
      </c>
      <c r="CT38" s="793">
        <f>-Operation!CT78</f>
        <v>0</v>
      </c>
      <c r="CU38" s="793">
        <f>-Operation!CU78</f>
        <v>0</v>
      </c>
      <c r="CV38" s="793">
        <f>-Operation!CV78</f>
        <v>0</v>
      </c>
      <c r="CW38" s="793">
        <f>-Operation!CW78</f>
        <v>0</v>
      </c>
      <c r="CX38" s="793">
        <f>-Operation!CX78</f>
        <v>0</v>
      </c>
      <c r="CY38" s="793">
        <f>-Operation!CY78</f>
        <v>0</v>
      </c>
      <c r="CZ38" s="793">
        <f>-Operation!CZ78</f>
        <v>0</v>
      </c>
      <c r="DA38" s="793">
        <f>-Operation!DA78</f>
        <v>0</v>
      </c>
      <c r="DB38" s="793">
        <f>-Operation!DB78</f>
        <v>0</v>
      </c>
      <c r="DC38" s="793">
        <f>-Operation!DC78</f>
        <v>0</v>
      </c>
      <c r="DD38" s="793">
        <f>-Operation!DD78</f>
        <v>0</v>
      </c>
      <c r="DE38" s="793">
        <f>-Operation!DE78</f>
        <v>0</v>
      </c>
      <c r="DF38" s="793">
        <f>-Operation!DF78</f>
        <v>0</v>
      </c>
      <c r="DG38" s="793">
        <f>-Operation!DG78</f>
        <v>0</v>
      </c>
      <c r="DH38" s="793">
        <f>-Operation!DH78</f>
        <v>0</v>
      </c>
      <c r="DI38" s="793">
        <f>-Operation!DI78</f>
        <v>0</v>
      </c>
      <c r="DJ38" s="793">
        <f>-Operation!DJ78</f>
        <v>0</v>
      </c>
      <c r="DK38" s="793">
        <f>-Operation!DK78</f>
        <v>0</v>
      </c>
      <c r="DL38" s="793">
        <f>-Operation!DL78</f>
        <v>0</v>
      </c>
      <c r="DM38" s="793">
        <f>-Operation!DM78</f>
        <v>0</v>
      </c>
      <c r="DN38" s="793">
        <f>-Operation!DN78</f>
        <v>0</v>
      </c>
      <c r="DO38" s="793">
        <f>-Operation!DO78</f>
        <v>0</v>
      </c>
      <c r="DP38" s="793">
        <f>-Operation!DP78</f>
        <v>0</v>
      </c>
      <c r="DQ38" s="793">
        <f>-Operation!DQ78</f>
        <v>0</v>
      </c>
      <c r="DR38" s="793">
        <f>-Operation!DR78</f>
        <v>0</v>
      </c>
      <c r="DS38" s="793">
        <f>-Operation!DS78</f>
        <v>0</v>
      </c>
      <c r="DT38" s="793">
        <f>-Operation!DT78</f>
        <v>0</v>
      </c>
      <c r="DU38" s="793">
        <f>-Operation!DU78</f>
        <v>0</v>
      </c>
      <c r="DV38" s="793">
        <f>-Operation!DV78</f>
        <v>0</v>
      </c>
      <c r="DW38" s="793">
        <f>-Operation!DW78</f>
        <v>0</v>
      </c>
      <c r="DX38" s="793">
        <f>-Operation!DX78</f>
        <v>0</v>
      </c>
      <c r="DY38" s="793">
        <f>-Operation!DY78</f>
        <v>0</v>
      </c>
      <c r="DZ38" s="793">
        <f>-Operation!DZ78</f>
        <v>0</v>
      </c>
      <c r="EA38" s="793">
        <f>-Operation!EA78</f>
        <v>0</v>
      </c>
      <c r="EB38" s="793">
        <f>-Operation!EB78</f>
        <v>0</v>
      </c>
      <c r="EC38" s="793">
        <f>-Operation!EC78</f>
        <v>0</v>
      </c>
      <c r="ED38" s="793">
        <f>-Operation!ED78</f>
        <v>0</v>
      </c>
      <c r="EE38" s="793">
        <f>-Operation!EE78</f>
        <v>0</v>
      </c>
      <c r="EF38" s="793">
        <f>-Operation!EF78</f>
        <v>0</v>
      </c>
      <c r="EG38" s="793">
        <f>-Operation!EG78</f>
        <v>0</v>
      </c>
      <c r="EH38" s="793">
        <f>-Operation!EH78</f>
        <v>0</v>
      </c>
      <c r="EI38" s="793">
        <f>-Operation!EI78</f>
        <v>0</v>
      </c>
      <c r="EJ38" s="793">
        <f>-Operation!EJ78</f>
        <v>0</v>
      </c>
      <c r="EK38" s="793">
        <f>-Operation!EK78</f>
        <v>0</v>
      </c>
      <c r="EL38" s="793">
        <f>-Operation!EL78</f>
        <v>0</v>
      </c>
      <c r="EM38" s="793">
        <f>-Operation!EM78</f>
        <v>0</v>
      </c>
      <c r="EN38" s="793">
        <f>-Operation!EN78</f>
        <v>0</v>
      </c>
      <c r="EO38" s="793">
        <f>-Operation!EO78</f>
        <v>0</v>
      </c>
    </row>
    <row r="39" spans="1:145" x14ac:dyDescent="0.2">
      <c r="A39" s="113">
        <f>ROW()</f>
        <v>39</v>
      </c>
      <c r="C39" s="38" t="str">
        <f>'A&amp;R'!I52</f>
        <v>사무수탁관리</v>
      </c>
      <c r="H39" s="12"/>
      <c r="J39" s="12"/>
      <c r="K39" s="12"/>
      <c r="L39" s="793">
        <f t="shared" si="48"/>
        <v>96128.960395476053</v>
      </c>
      <c r="M39" s="793">
        <f>-Operation!M89</f>
        <v>0</v>
      </c>
      <c r="N39" s="793">
        <f>-Operation!N89</f>
        <v>0</v>
      </c>
      <c r="O39" s="793">
        <f>-Operation!O89</f>
        <v>0</v>
      </c>
      <c r="P39" s="793">
        <f>-Operation!P89</f>
        <v>6866.3543139625763</v>
      </c>
      <c r="Q39" s="793">
        <f>-Operation!Q89</f>
        <v>0</v>
      </c>
      <c r="R39" s="793">
        <f>-Operation!R89</f>
        <v>0</v>
      </c>
      <c r="S39" s="793">
        <f>-Operation!S89</f>
        <v>6866.3543139625763</v>
      </c>
      <c r="T39" s="793">
        <f>-Operation!T89</f>
        <v>0</v>
      </c>
      <c r="U39" s="793">
        <f>-Operation!U89</f>
        <v>0</v>
      </c>
      <c r="V39" s="793">
        <f>-Operation!V89</f>
        <v>6866.3543139625763</v>
      </c>
      <c r="W39" s="793">
        <f>-Operation!W89</f>
        <v>0</v>
      </c>
      <c r="X39" s="793">
        <f>-Operation!X89</f>
        <v>0</v>
      </c>
      <c r="Y39" s="793">
        <f>-Operation!Y89</f>
        <v>6866.3543139625763</v>
      </c>
      <c r="Z39" s="793">
        <f>-Operation!Z89</f>
        <v>0</v>
      </c>
      <c r="AA39" s="793">
        <f>-Operation!AA89</f>
        <v>0</v>
      </c>
      <c r="AB39" s="793">
        <f>-Operation!AB89</f>
        <v>6866.3543139625763</v>
      </c>
      <c r="AC39" s="793">
        <f>-Operation!AC89</f>
        <v>0</v>
      </c>
      <c r="AD39" s="793">
        <f>-Operation!AD89</f>
        <v>0</v>
      </c>
      <c r="AE39" s="793">
        <f>-Operation!AE89</f>
        <v>6866.3543139625763</v>
      </c>
      <c r="AF39" s="793">
        <f>-Operation!AF89</f>
        <v>0</v>
      </c>
      <c r="AG39" s="793">
        <f>-Operation!AG89</f>
        <v>0</v>
      </c>
      <c r="AH39" s="793">
        <f>-Operation!AH89</f>
        <v>6866.3543139625763</v>
      </c>
      <c r="AI39" s="793">
        <f>-Operation!AI89</f>
        <v>0</v>
      </c>
      <c r="AJ39" s="793">
        <f>-Operation!AJ89</f>
        <v>0</v>
      </c>
      <c r="AK39" s="793">
        <f>-Operation!AK89</f>
        <v>6866.3543139625763</v>
      </c>
      <c r="AL39" s="793">
        <f>-Operation!AL89</f>
        <v>0</v>
      </c>
      <c r="AM39" s="793">
        <f>-Operation!AM89</f>
        <v>0</v>
      </c>
      <c r="AN39" s="793">
        <f>-Operation!AN89</f>
        <v>6866.3543139625763</v>
      </c>
      <c r="AO39" s="793">
        <f>-Operation!AO89</f>
        <v>0</v>
      </c>
      <c r="AP39" s="793">
        <f>-Operation!AP89</f>
        <v>0</v>
      </c>
      <c r="AQ39" s="793">
        <f>-Operation!AQ89</f>
        <v>6866.3543139625763</v>
      </c>
      <c r="AR39" s="793">
        <f>-Operation!AR89</f>
        <v>0</v>
      </c>
      <c r="AS39" s="793">
        <f>-Operation!AS89</f>
        <v>0</v>
      </c>
      <c r="AT39" s="793">
        <f>-Operation!AT89</f>
        <v>6866.3543139625763</v>
      </c>
      <c r="AU39" s="793">
        <f>-Operation!AU89</f>
        <v>0</v>
      </c>
      <c r="AV39" s="793">
        <f>-Operation!AV89</f>
        <v>0</v>
      </c>
      <c r="AW39" s="793">
        <f>-Operation!AW89</f>
        <v>6866.3543139625763</v>
      </c>
      <c r="AX39" s="793">
        <f>-Operation!AX89</f>
        <v>0</v>
      </c>
      <c r="AY39" s="793">
        <f>-Operation!AY89</f>
        <v>0</v>
      </c>
      <c r="AZ39" s="793">
        <f>-Operation!AZ89</f>
        <v>6866.3543139625763</v>
      </c>
      <c r="BA39" s="793">
        <f>-Operation!BA89</f>
        <v>0</v>
      </c>
      <c r="BB39" s="793">
        <f>-Operation!BB89</f>
        <v>0</v>
      </c>
      <c r="BC39" s="793">
        <f>-Operation!BC89</f>
        <v>6866.3543139625763</v>
      </c>
      <c r="BD39" s="793">
        <f>-Operation!BD89</f>
        <v>0</v>
      </c>
      <c r="BE39" s="793">
        <f>-Operation!BE89</f>
        <v>0</v>
      </c>
      <c r="BF39" s="793">
        <f>-Operation!BF89</f>
        <v>0</v>
      </c>
      <c r="BG39" s="793">
        <f>-Operation!BG89</f>
        <v>0</v>
      </c>
      <c r="BH39" s="793">
        <f>-Operation!BH89</f>
        <v>0</v>
      </c>
      <c r="BI39" s="793">
        <f>-Operation!BI89</f>
        <v>0</v>
      </c>
      <c r="BJ39" s="793">
        <f>-Operation!BJ89</f>
        <v>0</v>
      </c>
      <c r="BK39" s="793">
        <f>-Operation!BK89</f>
        <v>0</v>
      </c>
      <c r="BL39" s="793">
        <f>-Operation!BL89</f>
        <v>0</v>
      </c>
      <c r="BM39" s="793">
        <f>-Operation!BM89</f>
        <v>0</v>
      </c>
      <c r="BN39" s="793">
        <f>-Operation!BN89</f>
        <v>0</v>
      </c>
      <c r="BO39" s="793">
        <f>-Operation!BO89</f>
        <v>0</v>
      </c>
      <c r="BP39" s="793">
        <f>-Operation!BP89</f>
        <v>0</v>
      </c>
      <c r="BQ39" s="793">
        <f>-Operation!BQ89</f>
        <v>0</v>
      </c>
      <c r="BR39" s="793">
        <f>-Operation!BR89</f>
        <v>0</v>
      </c>
      <c r="BS39" s="793">
        <f>-Operation!BS89</f>
        <v>0</v>
      </c>
      <c r="BT39" s="793">
        <f>-Operation!BT89</f>
        <v>0</v>
      </c>
      <c r="BU39" s="793">
        <f>-Operation!BU89</f>
        <v>0</v>
      </c>
      <c r="BV39" s="793">
        <f>-Operation!BV89</f>
        <v>0</v>
      </c>
      <c r="BW39" s="793">
        <f>-Operation!BW89</f>
        <v>0</v>
      </c>
      <c r="BX39" s="793">
        <f>-Operation!BX89</f>
        <v>0</v>
      </c>
      <c r="BY39" s="793">
        <f>-Operation!BY89</f>
        <v>0</v>
      </c>
      <c r="BZ39" s="793">
        <f>-Operation!BZ89</f>
        <v>0</v>
      </c>
      <c r="CA39" s="793">
        <f>-Operation!CA89</f>
        <v>0</v>
      </c>
      <c r="CB39" s="793">
        <f>-Operation!CB89</f>
        <v>0</v>
      </c>
      <c r="CC39" s="793">
        <f>-Operation!CC89</f>
        <v>0</v>
      </c>
      <c r="CD39" s="793">
        <f>-Operation!CD89</f>
        <v>0</v>
      </c>
      <c r="CE39" s="793">
        <f>-Operation!CE89</f>
        <v>0</v>
      </c>
      <c r="CF39" s="793">
        <f>-Operation!CF89</f>
        <v>0</v>
      </c>
      <c r="CG39" s="793">
        <f>-Operation!CG89</f>
        <v>0</v>
      </c>
      <c r="CH39" s="793">
        <f>-Operation!CH89</f>
        <v>0</v>
      </c>
      <c r="CI39" s="793">
        <f>-Operation!CI89</f>
        <v>0</v>
      </c>
      <c r="CJ39" s="793">
        <f>-Operation!CJ89</f>
        <v>0</v>
      </c>
      <c r="CK39" s="793">
        <f>-Operation!CK89</f>
        <v>0</v>
      </c>
      <c r="CL39" s="793">
        <f>-Operation!CL89</f>
        <v>0</v>
      </c>
      <c r="CM39" s="793">
        <f>-Operation!CM89</f>
        <v>0</v>
      </c>
      <c r="CN39" s="793">
        <f>-Operation!CN89</f>
        <v>0</v>
      </c>
      <c r="CO39" s="793">
        <f>-Operation!CO89</f>
        <v>0</v>
      </c>
      <c r="CP39" s="793">
        <f>-Operation!CP89</f>
        <v>0</v>
      </c>
      <c r="CQ39" s="793">
        <f>-Operation!CQ89</f>
        <v>0</v>
      </c>
      <c r="CR39" s="793">
        <f>-Operation!CR89</f>
        <v>0</v>
      </c>
      <c r="CS39" s="793">
        <f>-Operation!CS89</f>
        <v>0</v>
      </c>
      <c r="CT39" s="793">
        <f>-Operation!CT89</f>
        <v>0</v>
      </c>
      <c r="CU39" s="793">
        <f>-Operation!CU89</f>
        <v>0</v>
      </c>
      <c r="CV39" s="793">
        <f>-Operation!CV89</f>
        <v>0</v>
      </c>
      <c r="CW39" s="793">
        <f>-Operation!CW89</f>
        <v>0</v>
      </c>
      <c r="CX39" s="793">
        <f>-Operation!CX89</f>
        <v>0</v>
      </c>
      <c r="CY39" s="793">
        <f>-Operation!CY89</f>
        <v>0</v>
      </c>
      <c r="CZ39" s="793">
        <f>-Operation!CZ89</f>
        <v>0</v>
      </c>
      <c r="DA39" s="793">
        <f>-Operation!DA89</f>
        <v>0</v>
      </c>
      <c r="DB39" s="793">
        <f>-Operation!DB89</f>
        <v>0</v>
      </c>
      <c r="DC39" s="793">
        <f>-Operation!DC89</f>
        <v>0</v>
      </c>
      <c r="DD39" s="793">
        <f>-Operation!DD89</f>
        <v>0</v>
      </c>
      <c r="DE39" s="793">
        <f>-Operation!DE89</f>
        <v>0</v>
      </c>
      <c r="DF39" s="793">
        <f>-Operation!DF89</f>
        <v>0</v>
      </c>
      <c r="DG39" s="793">
        <f>-Operation!DG89</f>
        <v>0</v>
      </c>
      <c r="DH39" s="793">
        <f>-Operation!DH89</f>
        <v>0</v>
      </c>
      <c r="DI39" s="793">
        <f>-Operation!DI89</f>
        <v>0</v>
      </c>
      <c r="DJ39" s="793">
        <f>-Operation!DJ89</f>
        <v>0</v>
      </c>
      <c r="DK39" s="793">
        <f>-Operation!DK89</f>
        <v>0</v>
      </c>
      <c r="DL39" s="793">
        <f>-Operation!DL89</f>
        <v>0</v>
      </c>
      <c r="DM39" s="793">
        <f>-Operation!DM89</f>
        <v>0</v>
      </c>
      <c r="DN39" s="793">
        <f>-Operation!DN89</f>
        <v>0</v>
      </c>
      <c r="DO39" s="793">
        <f>-Operation!DO89</f>
        <v>0</v>
      </c>
      <c r="DP39" s="793">
        <f>-Operation!DP89</f>
        <v>0</v>
      </c>
      <c r="DQ39" s="793">
        <f>-Operation!DQ89</f>
        <v>0</v>
      </c>
      <c r="DR39" s="793">
        <f>-Operation!DR89</f>
        <v>0</v>
      </c>
      <c r="DS39" s="793">
        <f>-Operation!DS89</f>
        <v>0</v>
      </c>
      <c r="DT39" s="793">
        <f>-Operation!DT89</f>
        <v>0</v>
      </c>
      <c r="DU39" s="793">
        <f>-Operation!DU89</f>
        <v>0</v>
      </c>
      <c r="DV39" s="793">
        <f>-Operation!DV89</f>
        <v>0</v>
      </c>
      <c r="DW39" s="793">
        <f>-Operation!DW89</f>
        <v>0</v>
      </c>
      <c r="DX39" s="793">
        <f>-Operation!DX89</f>
        <v>0</v>
      </c>
      <c r="DY39" s="793">
        <f>-Operation!DY89</f>
        <v>0</v>
      </c>
      <c r="DZ39" s="793">
        <f>-Operation!DZ89</f>
        <v>0</v>
      </c>
      <c r="EA39" s="793">
        <f>-Operation!EA89</f>
        <v>0</v>
      </c>
      <c r="EB39" s="793">
        <f>-Operation!EB89</f>
        <v>0</v>
      </c>
      <c r="EC39" s="793">
        <f>-Operation!EC89</f>
        <v>0</v>
      </c>
      <c r="ED39" s="793">
        <f>-Operation!ED89</f>
        <v>0</v>
      </c>
      <c r="EE39" s="793">
        <f>-Operation!EE89</f>
        <v>0</v>
      </c>
      <c r="EF39" s="793">
        <f>-Operation!EF89</f>
        <v>0</v>
      </c>
      <c r="EG39" s="793">
        <f>-Operation!EG89</f>
        <v>0</v>
      </c>
      <c r="EH39" s="793">
        <f>-Operation!EH89</f>
        <v>0</v>
      </c>
      <c r="EI39" s="793">
        <f>-Operation!EI89</f>
        <v>0</v>
      </c>
      <c r="EJ39" s="793">
        <f>-Operation!EJ89</f>
        <v>0</v>
      </c>
      <c r="EK39" s="793">
        <f>-Operation!EK89</f>
        <v>0</v>
      </c>
      <c r="EL39" s="793">
        <f>-Operation!EL89</f>
        <v>0</v>
      </c>
      <c r="EM39" s="793">
        <f>-Operation!EM89</f>
        <v>0</v>
      </c>
      <c r="EN39" s="793">
        <f>-Operation!EN89</f>
        <v>0</v>
      </c>
      <c r="EO39" s="793">
        <f>-Operation!EO89</f>
        <v>0</v>
      </c>
    </row>
    <row r="40" spans="1:145" x14ac:dyDescent="0.2">
      <c r="A40" s="113">
        <f>ROW()</f>
        <v>40</v>
      </c>
      <c r="C40" s="38" t="str">
        <f>'A&amp;R'!I53</f>
        <v>판매수수료</v>
      </c>
      <c r="H40" s="12"/>
      <c r="J40" s="12"/>
      <c r="K40" s="12"/>
      <c r="L40" s="793">
        <f t="shared" si="48"/>
        <v>0</v>
      </c>
      <c r="M40" s="793">
        <f>-Operation!M100</f>
        <v>0</v>
      </c>
      <c r="N40" s="793">
        <f>-Operation!N100</f>
        <v>0</v>
      </c>
      <c r="O40" s="793">
        <f>-Operation!O100</f>
        <v>0</v>
      </c>
      <c r="P40" s="793">
        <f>-Operation!P100</f>
        <v>0</v>
      </c>
      <c r="Q40" s="793">
        <f>-Operation!Q100</f>
        <v>0</v>
      </c>
      <c r="R40" s="793">
        <f>-Operation!R100</f>
        <v>0</v>
      </c>
      <c r="S40" s="793">
        <f>-Operation!S100</f>
        <v>0</v>
      </c>
      <c r="T40" s="793">
        <f>-Operation!T100</f>
        <v>0</v>
      </c>
      <c r="U40" s="793">
        <f>-Operation!U100</f>
        <v>0</v>
      </c>
      <c r="V40" s="793">
        <f>-Operation!V100</f>
        <v>0</v>
      </c>
      <c r="W40" s="793">
        <f>-Operation!W100</f>
        <v>0</v>
      </c>
      <c r="X40" s="793">
        <f>-Operation!X100</f>
        <v>0</v>
      </c>
      <c r="Y40" s="793">
        <f>-Operation!Y100</f>
        <v>0</v>
      </c>
      <c r="Z40" s="793">
        <f>-Operation!Z100</f>
        <v>0</v>
      </c>
      <c r="AA40" s="793">
        <f>-Operation!AA100</f>
        <v>0</v>
      </c>
      <c r="AB40" s="793">
        <f>-Operation!AB100</f>
        <v>0</v>
      </c>
      <c r="AC40" s="793">
        <f>-Operation!AC100</f>
        <v>0</v>
      </c>
      <c r="AD40" s="793">
        <f>-Operation!AD100</f>
        <v>0</v>
      </c>
      <c r="AE40" s="793">
        <f>-Operation!AE100</f>
        <v>0</v>
      </c>
      <c r="AF40" s="793">
        <f>-Operation!AF100</f>
        <v>0</v>
      </c>
      <c r="AG40" s="793">
        <f>-Operation!AG100</f>
        <v>0</v>
      </c>
      <c r="AH40" s="793">
        <f>-Operation!AH100</f>
        <v>0</v>
      </c>
      <c r="AI40" s="793">
        <f>-Operation!AI100</f>
        <v>0</v>
      </c>
      <c r="AJ40" s="793">
        <f>-Operation!AJ100</f>
        <v>0</v>
      </c>
      <c r="AK40" s="793">
        <f>-Operation!AK100</f>
        <v>0</v>
      </c>
      <c r="AL40" s="793">
        <f>-Operation!AL100</f>
        <v>0</v>
      </c>
      <c r="AM40" s="793">
        <f>-Operation!AM100</f>
        <v>0</v>
      </c>
      <c r="AN40" s="793">
        <f>-Operation!AN100</f>
        <v>0</v>
      </c>
      <c r="AO40" s="793">
        <f>-Operation!AO100</f>
        <v>0</v>
      </c>
      <c r="AP40" s="793">
        <f>-Operation!AP100</f>
        <v>0</v>
      </c>
      <c r="AQ40" s="793">
        <f>-Operation!AQ100</f>
        <v>0</v>
      </c>
      <c r="AR40" s="793">
        <f>-Operation!AR100</f>
        <v>0</v>
      </c>
      <c r="AS40" s="793">
        <f>-Operation!AS100</f>
        <v>0</v>
      </c>
      <c r="AT40" s="793">
        <f>-Operation!AT100</f>
        <v>0</v>
      </c>
      <c r="AU40" s="793">
        <f>-Operation!AU100</f>
        <v>0</v>
      </c>
      <c r="AV40" s="793">
        <f>-Operation!AV100</f>
        <v>0</v>
      </c>
      <c r="AW40" s="793">
        <f>-Operation!AW100</f>
        <v>0</v>
      </c>
      <c r="AX40" s="793">
        <f>-Operation!AX100</f>
        <v>0</v>
      </c>
      <c r="AY40" s="793">
        <f>-Operation!AY100</f>
        <v>0</v>
      </c>
      <c r="AZ40" s="793">
        <f>-Operation!AZ100</f>
        <v>0</v>
      </c>
      <c r="BA40" s="793">
        <f>-Operation!BA100</f>
        <v>0</v>
      </c>
      <c r="BB40" s="793">
        <f>-Operation!BB100</f>
        <v>0</v>
      </c>
      <c r="BC40" s="793">
        <f>-Operation!BC100</f>
        <v>0</v>
      </c>
      <c r="BD40" s="793">
        <f>-Operation!BD100</f>
        <v>0</v>
      </c>
      <c r="BE40" s="793">
        <f>-Operation!BE100</f>
        <v>0</v>
      </c>
      <c r="BF40" s="793">
        <f>-Operation!BF100</f>
        <v>0</v>
      </c>
      <c r="BG40" s="793">
        <f>-Operation!BG100</f>
        <v>0</v>
      </c>
      <c r="BH40" s="793">
        <f>-Operation!BH100</f>
        <v>0</v>
      </c>
      <c r="BI40" s="793">
        <f>-Operation!BI100</f>
        <v>0</v>
      </c>
      <c r="BJ40" s="793">
        <f>-Operation!BJ100</f>
        <v>0</v>
      </c>
      <c r="BK40" s="793">
        <f>-Operation!BK100</f>
        <v>0</v>
      </c>
      <c r="BL40" s="793">
        <f>-Operation!BL100</f>
        <v>0</v>
      </c>
      <c r="BM40" s="793">
        <f>-Operation!BM100</f>
        <v>0</v>
      </c>
      <c r="BN40" s="793">
        <f>-Operation!BN100</f>
        <v>0</v>
      </c>
      <c r="BO40" s="793">
        <f>-Operation!BO100</f>
        <v>0</v>
      </c>
      <c r="BP40" s="793">
        <f>-Operation!BP100</f>
        <v>0</v>
      </c>
      <c r="BQ40" s="793">
        <f>-Operation!BQ100</f>
        <v>0</v>
      </c>
      <c r="BR40" s="793">
        <f>-Operation!BR100</f>
        <v>0</v>
      </c>
      <c r="BS40" s="793">
        <f>-Operation!BS100</f>
        <v>0</v>
      </c>
      <c r="BT40" s="793">
        <f>-Operation!BT100</f>
        <v>0</v>
      </c>
      <c r="BU40" s="793">
        <f>-Operation!BU100</f>
        <v>0</v>
      </c>
      <c r="BV40" s="793">
        <f>-Operation!BV100</f>
        <v>0</v>
      </c>
      <c r="BW40" s="793">
        <f>-Operation!BW100</f>
        <v>0</v>
      </c>
      <c r="BX40" s="793">
        <f>-Operation!BX100</f>
        <v>0</v>
      </c>
      <c r="BY40" s="793">
        <f>-Operation!BY100</f>
        <v>0</v>
      </c>
      <c r="BZ40" s="793">
        <f>-Operation!BZ100</f>
        <v>0</v>
      </c>
      <c r="CA40" s="793">
        <f>-Operation!CA100</f>
        <v>0</v>
      </c>
      <c r="CB40" s="793">
        <f>-Operation!CB100</f>
        <v>0</v>
      </c>
      <c r="CC40" s="793">
        <f>-Operation!CC100</f>
        <v>0</v>
      </c>
      <c r="CD40" s="793">
        <f>-Operation!CD100</f>
        <v>0</v>
      </c>
      <c r="CE40" s="793">
        <f>-Operation!CE100</f>
        <v>0</v>
      </c>
      <c r="CF40" s="793">
        <f>-Operation!CF100</f>
        <v>0</v>
      </c>
      <c r="CG40" s="793">
        <f>-Operation!CG100</f>
        <v>0</v>
      </c>
      <c r="CH40" s="793">
        <f>-Operation!CH100</f>
        <v>0</v>
      </c>
      <c r="CI40" s="793">
        <f>-Operation!CI100</f>
        <v>0</v>
      </c>
      <c r="CJ40" s="793">
        <f>-Operation!CJ100</f>
        <v>0</v>
      </c>
      <c r="CK40" s="793">
        <f>-Operation!CK100</f>
        <v>0</v>
      </c>
      <c r="CL40" s="793">
        <f>-Operation!CL100</f>
        <v>0</v>
      </c>
      <c r="CM40" s="793">
        <f>-Operation!CM100</f>
        <v>0</v>
      </c>
      <c r="CN40" s="793">
        <f>-Operation!CN100</f>
        <v>0</v>
      </c>
      <c r="CO40" s="793">
        <f>-Operation!CO100</f>
        <v>0</v>
      </c>
      <c r="CP40" s="793">
        <f>-Operation!CP100</f>
        <v>0</v>
      </c>
      <c r="CQ40" s="793">
        <f>-Operation!CQ100</f>
        <v>0</v>
      </c>
      <c r="CR40" s="793">
        <f>-Operation!CR100</f>
        <v>0</v>
      </c>
      <c r="CS40" s="793">
        <f>-Operation!CS100</f>
        <v>0</v>
      </c>
      <c r="CT40" s="793">
        <f>-Operation!CT100</f>
        <v>0</v>
      </c>
      <c r="CU40" s="793">
        <f>-Operation!CU100</f>
        <v>0</v>
      </c>
      <c r="CV40" s="793">
        <f>-Operation!CV100</f>
        <v>0</v>
      </c>
      <c r="CW40" s="793">
        <f>-Operation!CW100</f>
        <v>0</v>
      </c>
      <c r="CX40" s="793">
        <f>-Operation!CX100</f>
        <v>0</v>
      </c>
      <c r="CY40" s="793">
        <f>-Operation!CY100</f>
        <v>0</v>
      </c>
      <c r="CZ40" s="793">
        <f>-Operation!CZ100</f>
        <v>0</v>
      </c>
      <c r="DA40" s="793">
        <f>-Operation!DA100</f>
        <v>0</v>
      </c>
      <c r="DB40" s="793">
        <f>-Operation!DB100</f>
        <v>0</v>
      </c>
      <c r="DC40" s="793">
        <f>-Operation!DC100</f>
        <v>0</v>
      </c>
      <c r="DD40" s="793">
        <f>-Operation!DD100</f>
        <v>0</v>
      </c>
      <c r="DE40" s="793">
        <f>-Operation!DE100</f>
        <v>0</v>
      </c>
      <c r="DF40" s="793">
        <f>-Operation!DF100</f>
        <v>0</v>
      </c>
      <c r="DG40" s="793">
        <f>-Operation!DG100</f>
        <v>0</v>
      </c>
      <c r="DH40" s="793">
        <f>-Operation!DH100</f>
        <v>0</v>
      </c>
      <c r="DI40" s="793">
        <f>-Operation!DI100</f>
        <v>0</v>
      </c>
      <c r="DJ40" s="793">
        <f>-Operation!DJ100</f>
        <v>0</v>
      </c>
      <c r="DK40" s="793">
        <f>-Operation!DK100</f>
        <v>0</v>
      </c>
      <c r="DL40" s="793">
        <f>-Operation!DL100</f>
        <v>0</v>
      </c>
      <c r="DM40" s="793">
        <f>-Operation!DM100</f>
        <v>0</v>
      </c>
      <c r="DN40" s="793">
        <f>-Operation!DN100</f>
        <v>0</v>
      </c>
      <c r="DO40" s="793">
        <f>-Operation!DO100</f>
        <v>0</v>
      </c>
      <c r="DP40" s="793">
        <f>-Operation!DP100</f>
        <v>0</v>
      </c>
      <c r="DQ40" s="793">
        <f>-Operation!DQ100</f>
        <v>0</v>
      </c>
      <c r="DR40" s="793">
        <f>-Operation!DR100</f>
        <v>0</v>
      </c>
      <c r="DS40" s="793">
        <f>-Operation!DS100</f>
        <v>0</v>
      </c>
      <c r="DT40" s="793">
        <f>-Operation!DT100</f>
        <v>0</v>
      </c>
      <c r="DU40" s="793">
        <f>-Operation!DU100</f>
        <v>0</v>
      </c>
      <c r="DV40" s="793">
        <f>-Operation!DV100</f>
        <v>0</v>
      </c>
      <c r="DW40" s="793">
        <f>-Operation!DW100</f>
        <v>0</v>
      </c>
      <c r="DX40" s="793">
        <f>-Operation!DX100</f>
        <v>0</v>
      </c>
      <c r="DY40" s="793">
        <f>-Operation!DY100</f>
        <v>0</v>
      </c>
      <c r="DZ40" s="793">
        <f>-Operation!DZ100</f>
        <v>0</v>
      </c>
      <c r="EA40" s="793">
        <f>-Operation!EA100</f>
        <v>0</v>
      </c>
      <c r="EB40" s="793">
        <f>-Operation!EB100</f>
        <v>0</v>
      </c>
      <c r="EC40" s="793">
        <f>-Operation!EC100</f>
        <v>0</v>
      </c>
      <c r="ED40" s="793">
        <f>-Operation!ED100</f>
        <v>0</v>
      </c>
      <c r="EE40" s="793">
        <f>-Operation!EE100</f>
        <v>0</v>
      </c>
      <c r="EF40" s="793">
        <f>-Operation!EF100</f>
        <v>0</v>
      </c>
      <c r="EG40" s="793">
        <f>-Operation!EG100</f>
        <v>0</v>
      </c>
      <c r="EH40" s="793">
        <f>-Operation!EH100</f>
        <v>0</v>
      </c>
      <c r="EI40" s="793">
        <f>-Operation!EI100</f>
        <v>0</v>
      </c>
      <c r="EJ40" s="793">
        <f>-Operation!EJ100</f>
        <v>0</v>
      </c>
      <c r="EK40" s="793">
        <f>-Operation!EK100</f>
        <v>0</v>
      </c>
      <c r="EL40" s="793">
        <f>-Operation!EL100</f>
        <v>0</v>
      </c>
      <c r="EM40" s="793">
        <f>-Operation!EM100</f>
        <v>0</v>
      </c>
      <c r="EN40" s="793">
        <f>-Operation!EN100</f>
        <v>0</v>
      </c>
      <c r="EO40" s="793">
        <f>-Operation!EO100</f>
        <v>0</v>
      </c>
    </row>
    <row r="41" spans="1:145" x14ac:dyDescent="0.2">
      <c r="A41" s="113">
        <f>ROW()</f>
        <v>41</v>
      </c>
      <c r="C41" s="38" t="str">
        <f>'A&amp;R'!I54</f>
        <v>세무 및 감사보수</v>
      </c>
      <c r="J41" s="12"/>
      <c r="K41" s="12"/>
      <c r="L41" s="793">
        <f t="shared" si="48"/>
        <v>13999.999999999998</v>
      </c>
      <c r="M41" s="793">
        <f>-Operation!M111</f>
        <v>0</v>
      </c>
      <c r="N41" s="793">
        <f>-Operation!N111</f>
        <v>0</v>
      </c>
      <c r="O41" s="793">
        <f>-Operation!O111</f>
        <v>0</v>
      </c>
      <c r="P41" s="793">
        <f>-Operation!P111</f>
        <v>0</v>
      </c>
      <c r="Q41" s="793">
        <f>-Operation!Q111</f>
        <v>0</v>
      </c>
      <c r="R41" s="793">
        <f>-Operation!R111</f>
        <v>0</v>
      </c>
      <c r="S41" s="793">
        <f>-Operation!S111</f>
        <v>1999.9999999999998</v>
      </c>
      <c r="T41" s="793">
        <f>-Operation!T111</f>
        <v>0</v>
      </c>
      <c r="U41" s="793">
        <f>-Operation!U111</f>
        <v>0</v>
      </c>
      <c r="V41" s="793">
        <f>-Operation!V111</f>
        <v>0</v>
      </c>
      <c r="W41" s="793">
        <f>-Operation!W111</f>
        <v>0</v>
      </c>
      <c r="X41" s="793">
        <f>-Operation!X111</f>
        <v>0</v>
      </c>
      <c r="Y41" s="793">
        <f>-Operation!Y111</f>
        <v>1999.9999999999998</v>
      </c>
      <c r="Z41" s="793">
        <f>-Operation!Z111</f>
        <v>0</v>
      </c>
      <c r="AA41" s="793">
        <f>-Operation!AA111</f>
        <v>0</v>
      </c>
      <c r="AB41" s="793">
        <f>-Operation!AB111</f>
        <v>0</v>
      </c>
      <c r="AC41" s="793">
        <f>-Operation!AC111</f>
        <v>0</v>
      </c>
      <c r="AD41" s="793">
        <f>-Operation!AD111</f>
        <v>0</v>
      </c>
      <c r="AE41" s="793">
        <f>-Operation!AE111</f>
        <v>1999.9999999999998</v>
      </c>
      <c r="AF41" s="793">
        <f>-Operation!AF111</f>
        <v>0</v>
      </c>
      <c r="AG41" s="793">
        <f>-Operation!AG111</f>
        <v>0</v>
      </c>
      <c r="AH41" s="793">
        <f>-Operation!AH111</f>
        <v>0</v>
      </c>
      <c r="AI41" s="793">
        <f>-Operation!AI111</f>
        <v>0</v>
      </c>
      <c r="AJ41" s="793">
        <f>-Operation!AJ111</f>
        <v>0</v>
      </c>
      <c r="AK41" s="793">
        <f>-Operation!AK111</f>
        <v>1999.9999999999998</v>
      </c>
      <c r="AL41" s="793">
        <f>-Operation!AL111</f>
        <v>0</v>
      </c>
      <c r="AM41" s="793">
        <f>-Operation!AM111</f>
        <v>0</v>
      </c>
      <c r="AN41" s="793">
        <f>-Operation!AN111</f>
        <v>0</v>
      </c>
      <c r="AO41" s="793">
        <f>-Operation!AO111</f>
        <v>0</v>
      </c>
      <c r="AP41" s="793">
        <f>-Operation!AP111</f>
        <v>0</v>
      </c>
      <c r="AQ41" s="793">
        <f>-Operation!AQ111</f>
        <v>1999.9999999999998</v>
      </c>
      <c r="AR41" s="793">
        <f>-Operation!AR111</f>
        <v>0</v>
      </c>
      <c r="AS41" s="793">
        <f>-Operation!AS111</f>
        <v>0</v>
      </c>
      <c r="AT41" s="793">
        <f>-Operation!AT111</f>
        <v>0</v>
      </c>
      <c r="AU41" s="793">
        <f>-Operation!AU111</f>
        <v>0</v>
      </c>
      <c r="AV41" s="793">
        <f>-Operation!AV111</f>
        <v>0</v>
      </c>
      <c r="AW41" s="793">
        <f>-Operation!AW111</f>
        <v>1999.9999999999998</v>
      </c>
      <c r="AX41" s="793">
        <f>-Operation!AX111</f>
        <v>0</v>
      </c>
      <c r="AY41" s="793">
        <f>-Operation!AY111</f>
        <v>0</v>
      </c>
      <c r="AZ41" s="793">
        <f>-Operation!AZ111</f>
        <v>0</v>
      </c>
      <c r="BA41" s="793">
        <f>-Operation!BA111</f>
        <v>0</v>
      </c>
      <c r="BB41" s="793">
        <f>-Operation!BB111</f>
        <v>0</v>
      </c>
      <c r="BC41" s="793">
        <f>-Operation!BC111</f>
        <v>1999.9999999999998</v>
      </c>
      <c r="BD41" s="793">
        <f>-Operation!BD111</f>
        <v>0</v>
      </c>
      <c r="BE41" s="793">
        <f>-Operation!BE111</f>
        <v>0</v>
      </c>
      <c r="BF41" s="793">
        <f>-Operation!BF111</f>
        <v>0</v>
      </c>
      <c r="BG41" s="793">
        <f>-Operation!BG111</f>
        <v>0</v>
      </c>
      <c r="BH41" s="793">
        <f>-Operation!BH111</f>
        <v>0</v>
      </c>
      <c r="BI41" s="793">
        <f>-Operation!BI111</f>
        <v>0</v>
      </c>
      <c r="BJ41" s="793">
        <f>-Operation!BJ111</f>
        <v>0</v>
      </c>
      <c r="BK41" s="793">
        <f>-Operation!BK111</f>
        <v>0</v>
      </c>
      <c r="BL41" s="793">
        <f>-Operation!BL111</f>
        <v>0</v>
      </c>
      <c r="BM41" s="793">
        <f>-Operation!BM111</f>
        <v>0</v>
      </c>
      <c r="BN41" s="793">
        <f>-Operation!BN111</f>
        <v>0</v>
      </c>
      <c r="BO41" s="793">
        <f>-Operation!BO111</f>
        <v>0</v>
      </c>
      <c r="BP41" s="793">
        <f>-Operation!BP111</f>
        <v>0</v>
      </c>
      <c r="BQ41" s="793">
        <f>-Operation!BQ111</f>
        <v>0</v>
      </c>
      <c r="BR41" s="793">
        <f>-Operation!BR111</f>
        <v>0</v>
      </c>
      <c r="BS41" s="793">
        <f>-Operation!BS111</f>
        <v>0</v>
      </c>
      <c r="BT41" s="793">
        <f>-Operation!BT111</f>
        <v>0</v>
      </c>
      <c r="BU41" s="793">
        <f>-Operation!BU111</f>
        <v>0</v>
      </c>
      <c r="BV41" s="793">
        <f>-Operation!BV111</f>
        <v>0</v>
      </c>
      <c r="BW41" s="793">
        <f>-Operation!BW111</f>
        <v>0</v>
      </c>
      <c r="BX41" s="793">
        <f>-Operation!BX111</f>
        <v>0</v>
      </c>
      <c r="BY41" s="793">
        <f>-Operation!BY111</f>
        <v>0</v>
      </c>
      <c r="BZ41" s="793">
        <f>-Operation!BZ111</f>
        <v>0</v>
      </c>
      <c r="CA41" s="793">
        <f>-Operation!CA111</f>
        <v>0</v>
      </c>
      <c r="CB41" s="793">
        <f>-Operation!CB111</f>
        <v>0</v>
      </c>
      <c r="CC41" s="793">
        <f>-Operation!CC111</f>
        <v>0</v>
      </c>
      <c r="CD41" s="793">
        <f>-Operation!CD111</f>
        <v>0</v>
      </c>
      <c r="CE41" s="793">
        <f>-Operation!CE111</f>
        <v>0</v>
      </c>
      <c r="CF41" s="793">
        <f>-Operation!CF111</f>
        <v>0</v>
      </c>
      <c r="CG41" s="793">
        <f>-Operation!CG111</f>
        <v>0</v>
      </c>
      <c r="CH41" s="793">
        <f>-Operation!CH111</f>
        <v>0</v>
      </c>
      <c r="CI41" s="793">
        <f>-Operation!CI111</f>
        <v>0</v>
      </c>
      <c r="CJ41" s="793">
        <f>-Operation!CJ111</f>
        <v>0</v>
      </c>
      <c r="CK41" s="793">
        <f>-Operation!CK111</f>
        <v>0</v>
      </c>
      <c r="CL41" s="793">
        <f>-Operation!CL111</f>
        <v>0</v>
      </c>
      <c r="CM41" s="793">
        <f>-Operation!CM111</f>
        <v>0</v>
      </c>
      <c r="CN41" s="793">
        <f>-Operation!CN111</f>
        <v>0</v>
      </c>
      <c r="CO41" s="793">
        <f>-Operation!CO111</f>
        <v>0</v>
      </c>
      <c r="CP41" s="793">
        <f>-Operation!CP111</f>
        <v>0</v>
      </c>
      <c r="CQ41" s="793">
        <f>-Operation!CQ111</f>
        <v>0</v>
      </c>
      <c r="CR41" s="793">
        <f>-Operation!CR111</f>
        <v>0</v>
      </c>
      <c r="CS41" s="793">
        <f>-Operation!CS111</f>
        <v>0</v>
      </c>
      <c r="CT41" s="793">
        <f>-Operation!CT111</f>
        <v>0</v>
      </c>
      <c r="CU41" s="793">
        <f>-Operation!CU111</f>
        <v>0</v>
      </c>
      <c r="CV41" s="793">
        <f>-Operation!CV111</f>
        <v>0</v>
      </c>
      <c r="CW41" s="793">
        <f>-Operation!CW111</f>
        <v>0</v>
      </c>
      <c r="CX41" s="793">
        <f>-Operation!CX111</f>
        <v>0</v>
      </c>
      <c r="CY41" s="793">
        <f>-Operation!CY111</f>
        <v>0</v>
      </c>
      <c r="CZ41" s="793">
        <f>-Operation!CZ111</f>
        <v>0</v>
      </c>
      <c r="DA41" s="793">
        <f>-Operation!DA111</f>
        <v>0</v>
      </c>
      <c r="DB41" s="793">
        <f>-Operation!DB111</f>
        <v>0</v>
      </c>
      <c r="DC41" s="793">
        <f>-Operation!DC111</f>
        <v>0</v>
      </c>
      <c r="DD41" s="793">
        <f>-Operation!DD111</f>
        <v>0</v>
      </c>
      <c r="DE41" s="793">
        <f>-Operation!DE111</f>
        <v>0</v>
      </c>
      <c r="DF41" s="793">
        <f>-Operation!DF111</f>
        <v>0</v>
      </c>
      <c r="DG41" s="793">
        <f>-Operation!DG111</f>
        <v>0</v>
      </c>
      <c r="DH41" s="793">
        <f>-Operation!DH111</f>
        <v>0</v>
      </c>
      <c r="DI41" s="793">
        <f>-Operation!DI111</f>
        <v>0</v>
      </c>
      <c r="DJ41" s="793">
        <f>-Operation!DJ111</f>
        <v>0</v>
      </c>
      <c r="DK41" s="793">
        <f>-Operation!DK111</f>
        <v>0</v>
      </c>
      <c r="DL41" s="793">
        <f>-Operation!DL111</f>
        <v>0</v>
      </c>
      <c r="DM41" s="793">
        <f>-Operation!DM111</f>
        <v>0</v>
      </c>
      <c r="DN41" s="793">
        <f>-Operation!DN111</f>
        <v>0</v>
      </c>
      <c r="DO41" s="793">
        <f>-Operation!DO111</f>
        <v>0</v>
      </c>
      <c r="DP41" s="793">
        <f>-Operation!DP111</f>
        <v>0</v>
      </c>
      <c r="DQ41" s="793">
        <f>-Operation!DQ111</f>
        <v>0</v>
      </c>
      <c r="DR41" s="793">
        <f>-Operation!DR111</f>
        <v>0</v>
      </c>
      <c r="DS41" s="793">
        <f>-Operation!DS111</f>
        <v>0</v>
      </c>
      <c r="DT41" s="793">
        <f>-Operation!DT111</f>
        <v>0</v>
      </c>
      <c r="DU41" s="793">
        <f>-Operation!DU111</f>
        <v>0</v>
      </c>
      <c r="DV41" s="793">
        <f>-Operation!DV111</f>
        <v>0</v>
      </c>
      <c r="DW41" s="793">
        <f>-Operation!DW111</f>
        <v>0</v>
      </c>
      <c r="DX41" s="793">
        <f>-Operation!DX111</f>
        <v>0</v>
      </c>
      <c r="DY41" s="793">
        <f>-Operation!DY111</f>
        <v>0</v>
      </c>
      <c r="DZ41" s="793">
        <f>-Operation!DZ111</f>
        <v>0</v>
      </c>
      <c r="EA41" s="793">
        <f>-Operation!EA111</f>
        <v>0</v>
      </c>
      <c r="EB41" s="793">
        <f>-Operation!EB111</f>
        <v>0</v>
      </c>
      <c r="EC41" s="793">
        <f>-Operation!EC111</f>
        <v>0</v>
      </c>
      <c r="ED41" s="793">
        <f>-Operation!ED111</f>
        <v>0</v>
      </c>
      <c r="EE41" s="793">
        <f>-Operation!EE111</f>
        <v>0</v>
      </c>
      <c r="EF41" s="793">
        <f>-Operation!EF111</f>
        <v>0</v>
      </c>
      <c r="EG41" s="793">
        <f>-Operation!EG111</f>
        <v>0</v>
      </c>
      <c r="EH41" s="793">
        <f>-Operation!EH111</f>
        <v>0</v>
      </c>
      <c r="EI41" s="793">
        <f>-Operation!EI111</f>
        <v>0</v>
      </c>
      <c r="EJ41" s="793">
        <f>-Operation!EJ111</f>
        <v>0</v>
      </c>
      <c r="EK41" s="793">
        <f>-Operation!EK111</f>
        <v>0</v>
      </c>
      <c r="EL41" s="793">
        <f>-Operation!EL111</f>
        <v>0</v>
      </c>
      <c r="EM41" s="793">
        <f>-Operation!EM111</f>
        <v>0</v>
      </c>
      <c r="EN41" s="793">
        <f>-Operation!EN111</f>
        <v>0</v>
      </c>
      <c r="EO41" s="793">
        <f>-Operation!EO111</f>
        <v>0</v>
      </c>
    </row>
    <row r="42" spans="1:145" x14ac:dyDescent="0.2">
      <c r="A42" s="113">
        <f>ROW()</f>
        <v>42</v>
      </c>
      <c r="C42" s="38" t="s">
        <v>436</v>
      </c>
      <c r="J42" s="12"/>
      <c r="K42" s="12"/>
      <c r="L42" s="793">
        <f t="shared" si="48"/>
        <v>0</v>
      </c>
      <c r="M42" s="793">
        <f>-Operation!M273</f>
        <v>0</v>
      </c>
      <c r="N42" s="793">
        <f>-Operation!N273</f>
        <v>0</v>
      </c>
      <c r="O42" s="793">
        <f>-Operation!O273</f>
        <v>0</v>
      </c>
      <c r="P42" s="793">
        <f>-Operation!P273</f>
        <v>0</v>
      </c>
      <c r="Q42" s="793">
        <f>-Operation!Q273</f>
        <v>0</v>
      </c>
      <c r="R42" s="793">
        <f>-Operation!R273</f>
        <v>0</v>
      </c>
      <c r="S42" s="793">
        <f>-Operation!S273</f>
        <v>0</v>
      </c>
      <c r="T42" s="793">
        <f>-Operation!T273</f>
        <v>0</v>
      </c>
      <c r="U42" s="793">
        <f>-Operation!U273</f>
        <v>0</v>
      </c>
      <c r="V42" s="793">
        <f>-Operation!V273</f>
        <v>0</v>
      </c>
      <c r="W42" s="793">
        <f>-Operation!W273</f>
        <v>0</v>
      </c>
      <c r="X42" s="793">
        <f>-Operation!X273</f>
        <v>0</v>
      </c>
      <c r="Y42" s="793">
        <f>-Operation!Y273</f>
        <v>0</v>
      </c>
      <c r="Z42" s="793">
        <f>-Operation!Z273</f>
        <v>0</v>
      </c>
      <c r="AA42" s="793">
        <f>-Operation!AA273</f>
        <v>0</v>
      </c>
      <c r="AB42" s="793">
        <f>-Operation!AB273</f>
        <v>0</v>
      </c>
      <c r="AC42" s="793">
        <f>-Operation!AC273</f>
        <v>0</v>
      </c>
      <c r="AD42" s="793">
        <f>-Operation!AD273</f>
        <v>0</v>
      </c>
      <c r="AE42" s="793">
        <f>-Operation!AE273</f>
        <v>0</v>
      </c>
      <c r="AF42" s="793">
        <f>-Operation!AF273</f>
        <v>0</v>
      </c>
      <c r="AG42" s="793">
        <f>-Operation!AG273</f>
        <v>0</v>
      </c>
      <c r="AH42" s="793">
        <f>-Operation!AH273</f>
        <v>0</v>
      </c>
      <c r="AI42" s="793">
        <f>-Operation!AI273</f>
        <v>0</v>
      </c>
      <c r="AJ42" s="793">
        <f>-Operation!AJ273</f>
        <v>0</v>
      </c>
      <c r="AK42" s="793">
        <f>-Operation!AK273</f>
        <v>0</v>
      </c>
      <c r="AL42" s="793">
        <f>-Operation!AL273</f>
        <v>0</v>
      </c>
      <c r="AM42" s="793">
        <f>-Operation!AM273</f>
        <v>0</v>
      </c>
      <c r="AN42" s="793">
        <f>-Operation!AN273</f>
        <v>0</v>
      </c>
      <c r="AO42" s="793">
        <f>-Operation!AO273</f>
        <v>0</v>
      </c>
      <c r="AP42" s="793">
        <f>-Operation!AP273</f>
        <v>0</v>
      </c>
      <c r="AQ42" s="793">
        <f>-Operation!AQ273</f>
        <v>0</v>
      </c>
      <c r="AR42" s="793">
        <f>-Operation!AR273</f>
        <v>0</v>
      </c>
      <c r="AS42" s="793">
        <f>-Operation!AS273</f>
        <v>0</v>
      </c>
      <c r="AT42" s="793">
        <f>-Operation!AT273</f>
        <v>0</v>
      </c>
      <c r="AU42" s="793">
        <f>-Operation!AU273</f>
        <v>0</v>
      </c>
      <c r="AV42" s="793">
        <f>-Operation!AV273</f>
        <v>0</v>
      </c>
      <c r="AW42" s="793">
        <f>-Operation!AW273</f>
        <v>0</v>
      </c>
      <c r="AX42" s="793">
        <f>-Operation!AX273</f>
        <v>0</v>
      </c>
      <c r="AY42" s="793">
        <f>-Operation!AY273</f>
        <v>0</v>
      </c>
      <c r="AZ42" s="793">
        <f>-Operation!AZ273</f>
        <v>0</v>
      </c>
      <c r="BA42" s="793">
        <f>-Operation!BA273</f>
        <v>0</v>
      </c>
      <c r="BB42" s="793">
        <f>-Operation!BB273</f>
        <v>0</v>
      </c>
      <c r="BC42" s="793">
        <f>-Operation!BC273</f>
        <v>0</v>
      </c>
      <c r="BD42" s="793">
        <f>-Operation!BD273</f>
        <v>0</v>
      </c>
      <c r="BE42" s="793">
        <f>-Operation!BE273</f>
        <v>0</v>
      </c>
      <c r="BF42" s="793">
        <f>-Operation!BF273</f>
        <v>0</v>
      </c>
      <c r="BG42" s="793">
        <f>-Operation!BG273</f>
        <v>0</v>
      </c>
      <c r="BH42" s="793">
        <f>-Operation!BH273</f>
        <v>0</v>
      </c>
      <c r="BI42" s="793">
        <f>-Operation!BI273</f>
        <v>0</v>
      </c>
      <c r="BJ42" s="793">
        <f>-Operation!BJ273</f>
        <v>0</v>
      </c>
      <c r="BK42" s="793">
        <f>-Operation!BK273</f>
        <v>0</v>
      </c>
      <c r="BL42" s="793">
        <f>-Operation!BL273</f>
        <v>0</v>
      </c>
      <c r="BM42" s="793">
        <f>-Operation!BM273</f>
        <v>0</v>
      </c>
      <c r="BN42" s="793">
        <f>-Operation!BN273</f>
        <v>0</v>
      </c>
      <c r="BO42" s="793">
        <f>-Operation!BO273</f>
        <v>0</v>
      </c>
      <c r="BP42" s="793">
        <f>-Operation!BP273</f>
        <v>0</v>
      </c>
      <c r="BQ42" s="793">
        <f>-Operation!BQ273</f>
        <v>0</v>
      </c>
      <c r="BR42" s="793">
        <f>-Operation!BR273</f>
        <v>0</v>
      </c>
      <c r="BS42" s="793">
        <f>-Operation!BS273</f>
        <v>0</v>
      </c>
      <c r="BT42" s="793">
        <f>-Operation!BT273</f>
        <v>0</v>
      </c>
      <c r="BU42" s="793">
        <f>-Operation!BU273</f>
        <v>0</v>
      </c>
      <c r="BV42" s="793">
        <f>-Operation!BV273</f>
        <v>0</v>
      </c>
      <c r="BW42" s="793">
        <f>-Operation!BW273</f>
        <v>0</v>
      </c>
      <c r="BX42" s="793">
        <f>-Operation!BX273</f>
        <v>0</v>
      </c>
      <c r="BY42" s="793">
        <f>-Operation!BY273</f>
        <v>0</v>
      </c>
      <c r="BZ42" s="793">
        <f>-Operation!BZ273</f>
        <v>0</v>
      </c>
      <c r="CA42" s="793">
        <f>-Operation!CA273</f>
        <v>0</v>
      </c>
      <c r="CB42" s="793">
        <f>-Operation!CB273</f>
        <v>0</v>
      </c>
      <c r="CC42" s="793">
        <f>-Operation!CC273</f>
        <v>0</v>
      </c>
      <c r="CD42" s="793">
        <f>-Operation!CD273</f>
        <v>0</v>
      </c>
      <c r="CE42" s="793">
        <f>-Operation!CE273</f>
        <v>0</v>
      </c>
      <c r="CF42" s="793">
        <f>-Operation!CF273</f>
        <v>0</v>
      </c>
      <c r="CG42" s="793">
        <f>-Operation!CG273</f>
        <v>0</v>
      </c>
      <c r="CH42" s="793">
        <f>-Operation!CH273</f>
        <v>0</v>
      </c>
      <c r="CI42" s="793">
        <f>-Operation!CI273</f>
        <v>0</v>
      </c>
      <c r="CJ42" s="793">
        <f>-Operation!CJ273</f>
        <v>0</v>
      </c>
      <c r="CK42" s="793">
        <f>-Operation!CK273</f>
        <v>0</v>
      </c>
      <c r="CL42" s="793">
        <f>-Operation!CL273</f>
        <v>0</v>
      </c>
      <c r="CM42" s="793">
        <f>-Operation!CM273</f>
        <v>0</v>
      </c>
      <c r="CN42" s="793">
        <f>-Operation!CN273</f>
        <v>0</v>
      </c>
      <c r="CO42" s="793">
        <f>-Operation!CO273</f>
        <v>0</v>
      </c>
      <c r="CP42" s="793">
        <f>-Operation!CP273</f>
        <v>0</v>
      </c>
      <c r="CQ42" s="793">
        <f>-Operation!CQ273</f>
        <v>0</v>
      </c>
      <c r="CR42" s="793">
        <f>-Operation!CR273</f>
        <v>0</v>
      </c>
      <c r="CS42" s="793">
        <f>-Operation!CS273</f>
        <v>0</v>
      </c>
      <c r="CT42" s="793">
        <f>-Operation!CT273</f>
        <v>0</v>
      </c>
      <c r="CU42" s="793">
        <f>-Operation!CU273</f>
        <v>0</v>
      </c>
      <c r="CV42" s="793">
        <f>-Operation!CV273</f>
        <v>0</v>
      </c>
      <c r="CW42" s="793">
        <f>-Operation!CW273</f>
        <v>0</v>
      </c>
      <c r="CX42" s="793">
        <f>-Operation!CX273</f>
        <v>0</v>
      </c>
      <c r="CY42" s="793">
        <f>-Operation!CY273</f>
        <v>0</v>
      </c>
      <c r="CZ42" s="793">
        <f>-Operation!CZ273</f>
        <v>0</v>
      </c>
      <c r="DA42" s="793">
        <f>-Operation!DA273</f>
        <v>0</v>
      </c>
      <c r="DB42" s="793">
        <f>-Operation!DB273</f>
        <v>0</v>
      </c>
      <c r="DC42" s="793">
        <f>-Operation!DC273</f>
        <v>0</v>
      </c>
      <c r="DD42" s="793">
        <f>-Operation!DD273</f>
        <v>0</v>
      </c>
      <c r="DE42" s="793">
        <f>-Operation!DE273</f>
        <v>0</v>
      </c>
      <c r="DF42" s="793">
        <f>-Operation!DF273</f>
        <v>0</v>
      </c>
      <c r="DG42" s="793">
        <f>-Operation!DG273</f>
        <v>0</v>
      </c>
      <c r="DH42" s="793">
        <f>-Operation!DH273</f>
        <v>0</v>
      </c>
      <c r="DI42" s="793">
        <f>-Operation!DI273</f>
        <v>0</v>
      </c>
      <c r="DJ42" s="793">
        <f>-Operation!DJ273</f>
        <v>0</v>
      </c>
      <c r="DK42" s="793">
        <f>-Operation!DK273</f>
        <v>0</v>
      </c>
      <c r="DL42" s="793">
        <f>-Operation!DL273</f>
        <v>0</v>
      </c>
      <c r="DM42" s="793">
        <f>-Operation!DM273</f>
        <v>0</v>
      </c>
      <c r="DN42" s="793">
        <f>-Operation!DN273</f>
        <v>0</v>
      </c>
      <c r="DO42" s="793">
        <f>-Operation!DO273</f>
        <v>0</v>
      </c>
      <c r="DP42" s="793">
        <f>-Operation!DP273</f>
        <v>0</v>
      </c>
      <c r="DQ42" s="793">
        <f>-Operation!DQ273</f>
        <v>0</v>
      </c>
      <c r="DR42" s="793">
        <f>-Operation!DR273</f>
        <v>0</v>
      </c>
      <c r="DS42" s="793">
        <f>-Operation!DS273</f>
        <v>0</v>
      </c>
      <c r="DT42" s="793">
        <f>-Operation!DT273</f>
        <v>0</v>
      </c>
      <c r="DU42" s="793">
        <f>-Operation!DU273</f>
        <v>0</v>
      </c>
      <c r="DV42" s="793">
        <f>-Operation!DV273</f>
        <v>0</v>
      </c>
      <c r="DW42" s="793">
        <f>-Operation!DW273</f>
        <v>0</v>
      </c>
      <c r="DX42" s="793">
        <f>-Operation!DX273</f>
        <v>0</v>
      </c>
      <c r="DY42" s="793">
        <f>-Operation!DY273</f>
        <v>0</v>
      </c>
      <c r="DZ42" s="793">
        <f>-Operation!DZ273</f>
        <v>0</v>
      </c>
      <c r="EA42" s="793">
        <f>-Operation!EA273</f>
        <v>0</v>
      </c>
      <c r="EB42" s="793">
        <f>-Operation!EB273</f>
        <v>0</v>
      </c>
      <c r="EC42" s="793">
        <f>-Operation!EC273</f>
        <v>0</v>
      </c>
      <c r="ED42" s="793">
        <f>-Operation!ED273</f>
        <v>0</v>
      </c>
      <c r="EE42" s="793">
        <f>-Operation!EE273</f>
        <v>0</v>
      </c>
      <c r="EF42" s="793">
        <f>-Operation!EF273</f>
        <v>0</v>
      </c>
      <c r="EG42" s="793">
        <f>-Operation!EG273</f>
        <v>0</v>
      </c>
      <c r="EH42" s="793">
        <f>-Operation!EH273</f>
        <v>0</v>
      </c>
      <c r="EI42" s="793">
        <f>-Operation!EI273</f>
        <v>0</v>
      </c>
      <c r="EJ42" s="793">
        <f>-Operation!EJ273</f>
        <v>0</v>
      </c>
      <c r="EK42" s="793">
        <f>-Operation!EK273</f>
        <v>0</v>
      </c>
      <c r="EL42" s="793">
        <f>-Operation!EL273</f>
        <v>0</v>
      </c>
      <c r="EM42" s="793">
        <f>-Operation!EM273</f>
        <v>0</v>
      </c>
      <c r="EN42" s="793">
        <f>-Operation!EN273</f>
        <v>0</v>
      </c>
      <c r="EO42" s="793">
        <f>-Operation!EO273</f>
        <v>0</v>
      </c>
    </row>
    <row r="43" spans="1:145" x14ac:dyDescent="0.2">
      <c r="A43" s="113">
        <f>ROW()</f>
        <v>43</v>
      </c>
      <c r="C43" s="398" t="s">
        <v>171</v>
      </c>
      <c r="D43" s="398"/>
      <c r="E43" s="398"/>
      <c r="F43" s="398"/>
      <c r="G43" s="398"/>
      <c r="H43" s="398"/>
      <c r="I43" s="398"/>
      <c r="J43" s="397"/>
      <c r="K43" s="397"/>
      <c r="L43" s="794">
        <f t="shared" si="48"/>
        <v>-7729444.6982611865</v>
      </c>
      <c r="M43" s="794">
        <f>SUM(M44:M47)</f>
        <v>-138721443.7855919</v>
      </c>
      <c r="N43" s="794">
        <f t="shared" ref="N43:BU43" si="80">SUM(N44:N47)</f>
        <v>0</v>
      </c>
      <c r="O43" s="794">
        <f t="shared" si="80"/>
        <v>0</v>
      </c>
      <c r="P43" s="794">
        <f t="shared" si="80"/>
        <v>1831419.1753637993</v>
      </c>
      <c r="Q43" s="794">
        <f t="shared" si="80"/>
        <v>0</v>
      </c>
      <c r="R43" s="794">
        <f t="shared" si="80"/>
        <v>0</v>
      </c>
      <c r="S43" s="794">
        <f t="shared" si="80"/>
        <v>0</v>
      </c>
      <c r="T43" s="794">
        <f t="shared" si="80"/>
        <v>0</v>
      </c>
      <c r="U43" s="794">
        <f t="shared" si="80"/>
        <v>0</v>
      </c>
      <c r="V43" s="794">
        <f t="shared" si="80"/>
        <v>0</v>
      </c>
      <c r="W43" s="794">
        <f t="shared" si="80"/>
        <v>0</v>
      </c>
      <c r="X43" s="794">
        <f t="shared" si="80"/>
        <v>0</v>
      </c>
      <c r="Y43" s="794">
        <f t="shared" si="80"/>
        <v>0</v>
      </c>
      <c r="Z43" s="794">
        <f t="shared" si="80"/>
        <v>0</v>
      </c>
      <c r="AA43" s="794">
        <f t="shared" si="80"/>
        <v>0</v>
      </c>
      <c r="AB43" s="794">
        <f t="shared" si="80"/>
        <v>0</v>
      </c>
      <c r="AC43" s="794">
        <f t="shared" si="80"/>
        <v>0</v>
      </c>
      <c r="AD43" s="794">
        <f t="shared" si="80"/>
        <v>0</v>
      </c>
      <c r="AE43" s="794">
        <f t="shared" si="80"/>
        <v>0</v>
      </c>
      <c r="AF43" s="794">
        <f t="shared" si="80"/>
        <v>0</v>
      </c>
      <c r="AG43" s="794">
        <f t="shared" si="80"/>
        <v>0</v>
      </c>
      <c r="AH43" s="794">
        <f t="shared" si="80"/>
        <v>0</v>
      </c>
      <c r="AI43" s="794">
        <f t="shared" si="80"/>
        <v>0</v>
      </c>
      <c r="AJ43" s="794">
        <f t="shared" si="80"/>
        <v>0</v>
      </c>
      <c r="AK43" s="794">
        <f t="shared" si="80"/>
        <v>0</v>
      </c>
      <c r="AL43" s="794">
        <f t="shared" si="80"/>
        <v>0</v>
      </c>
      <c r="AM43" s="794">
        <f t="shared" si="80"/>
        <v>0</v>
      </c>
      <c r="AN43" s="794">
        <f t="shared" si="80"/>
        <v>0</v>
      </c>
      <c r="AO43" s="794">
        <f t="shared" si="80"/>
        <v>0</v>
      </c>
      <c r="AP43" s="794">
        <f t="shared" si="80"/>
        <v>0</v>
      </c>
      <c r="AQ43" s="794">
        <f t="shared" si="80"/>
        <v>0</v>
      </c>
      <c r="AR43" s="794">
        <f t="shared" si="80"/>
        <v>0</v>
      </c>
      <c r="AS43" s="794">
        <f t="shared" si="80"/>
        <v>0</v>
      </c>
      <c r="AT43" s="794">
        <f t="shared" si="80"/>
        <v>0</v>
      </c>
      <c r="AU43" s="794">
        <f t="shared" si="80"/>
        <v>0</v>
      </c>
      <c r="AV43" s="794">
        <f t="shared" si="80"/>
        <v>0</v>
      </c>
      <c r="AW43" s="794">
        <f t="shared" si="80"/>
        <v>0</v>
      </c>
      <c r="AX43" s="794">
        <f t="shared" si="80"/>
        <v>0</v>
      </c>
      <c r="AY43" s="794">
        <f t="shared" si="80"/>
        <v>0</v>
      </c>
      <c r="AZ43" s="794">
        <f t="shared" si="80"/>
        <v>0</v>
      </c>
      <c r="BA43" s="794">
        <f t="shared" si="80"/>
        <v>0</v>
      </c>
      <c r="BB43" s="794">
        <f t="shared" si="80"/>
        <v>0</v>
      </c>
      <c r="BC43" s="794">
        <f t="shared" si="80"/>
        <v>129160579.9119669</v>
      </c>
      <c r="BD43" s="794">
        <f t="shared" si="80"/>
        <v>0</v>
      </c>
      <c r="BE43" s="794">
        <f t="shared" si="80"/>
        <v>0</v>
      </c>
      <c r="BF43" s="794">
        <f t="shared" si="80"/>
        <v>0</v>
      </c>
      <c r="BG43" s="794">
        <f t="shared" si="80"/>
        <v>0</v>
      </c>
      <c r="BH43" s="794">
        <f t="shared" si="80"/>
        <v>0</v>
      </c>
      <c r="BI43" s="794">
        <f t="shared" si="80"/>
        <v>0</v>
      </c>
      <c r="BJ43" s="794">
        <f t="shared" si="80"/>
        <v>0</v>
      </c>
      <c r="BK43" s="794">
        <f t="shared" si="80"/>
        <v>0</v>
      </c>
      <c r="BL43" s="794">
        <f t="shared" si="80"/>
        <v>0</v>
      </c>
      <c r="BM43" s="794">
        <f t="shared" si="80"/>
        <v>0</v>
      </c>
      <c r="BN43" s="794">
        <f t="shared" si="80"/>
        <v>0</v>
      </c>
      <c r="BO43" s="794">
        <f t="shared" si="80"/>
        <v>0</v>
      </c>
      <c r="BP43" s="794">
        <f t="shared" si="80"/>
        <v>0</v>
      </c>
      <c r="BQ43" s="794">
        <f t="shared" si="80"/>
        <v>0</v>
      </c>
      <c r="BR43" s="794">
        <f t="shared" si="80"/>
        <v>0</v>
      </c>
      <c r="BS43" s="794">
        <f t="shared" si="80"/>
        <v>0</v>
      </c>
      <c r="BT43" s="794">
        <f t="shared" si="80"/>
        <v>0</v>
      </c>
      <c r="BU43" s="794">
        <f t="shared" si="80"/>
        <v>0</v>
      </c>
      <c r="BV43" s="794">
        <f t="shared" ref="BV43:EC43" si="81">SUM(BV44:BV47)</f>
        <v>0</v>
      </c>
      <c r="BW43" s="794">
        <f t="shared" si="81"/>
        <v>0</v>
      </c>
      <c r="BX43" s="794">
        <f t="shared" si="81"/>
        <v>0</v>
      </c>
      <c r="BY43" s="794">
        <f t="shared" si="81"/>
        <v>0</v>
      </c>
      <c r="BZ43" s="794">
        <f t="shared" si="81"/>
        <v>0</v>
      </c>
      <c r="CA43" s="794">
        <f t="shared" si="81"/>
        <v>0</v>
      </c>
      <c r="CB43" s="794">
        <f t="shared" si="81"/>
        <v>0</v>
      </c>
      <c r="CC43" s="794">
        <f t="shared" si="81"/>
        <v>0</v>
      </c>
      <c r="CD43" s="794">
        <f t="shared" si="81"/>
        <v>0</v>
      </c>
      <c r="CE43" s="794">
        <f t="shared" si="81"/>
        <v>0</v>
      </c>
      <c r="CF43" s="794">
        <f t="shared" si="81"/>
        <v>0</v>
      </c>
      <c r="CG43" s="794">
        <f t="shared" si="81"/>
        <v>0</v>
      </c>
      <c r="CH43" s="794">
        <f t="shared" si="81"/>
        <v>0</v>
      </c>
      <c r="CI43" s="794">
        <f t="shared" si="81"/>
        <v>0</v>
      </c>
      <c r="CJ43" s="794">
        <f t="shared" si="81"/>
        <v>0</v>
      </c>
      <c r="CK43" s="794">
        <f t="shared" si="81"/>
        <v>0</v>
      </c>
      <c r="CL43" s="794">
        <f t="shared" si="81"/>
        <v>0</v>
      </c>
      <c r="CM43" s="794">
        <f t="shared" si="81"/>
        <v>0</v>
      </c>
      <c r="CN43" s="794">
        <f t="shared" si="81"/>
        <v>0</v>
      </c>
      <c r="CO43" s="794">
        <f t="shared" si="81"/>
        <v>0</v>
      </c>
      <c r="CP43" s="794">
        <f t="shared" si="81"/>
        <v>0</v>
      </c>
      <c r="CQ43" s="794">
        <f t="shared" si="81"/>
        <v>0</v>
      </c>
      <c r="CR43" s="794">
        <f t="shared" si="81"/>
        <v>0</v>
      </c>
      <c r="CS43" s="794">
        <f t="shared" si="81"/>
        <v>0</v>
      </c>
      <c r="CT43" s="794">
        <f t="shared" si="81"/>
        <v>0</v>
      </c>
      <c r="CU43" s="794">
        <f t="shared" si="81"/>
        <v>0</v>
      </c>
      <c r="CV43" s="794">
        <f t="shared" si="81"/>
        <v>0</v>
      </c>
      <c r="CW43" s="794">
        <f t="shared" si="81"/>
        <v>0</v>
      </c>
      <c r="CX43" s="794">
        <f t="shared" si="81"/>
        <v>0</v>
      </c>
      <c r="CY43" s="794">
        <f t="shared" si="81"/>
        <v>0</v>
      </c>
      <c r="CZ43" s="794">
        <f t="shared" si="81"/>
        <v>0</v>
      </c>
      <c r="DA43" s="794">
        <f t="shared" si="81"/>
        <v>0</v>
      </c>
      <c r="DB43" s="794">
        <f t="shared" si="81"/>
        <v>0</v>
      </c>
      <c r="DC43" s="794">
        <f t="shared" si="81"/>
        <v>0</v>
      </c>
      <c r="DD43" s="794">
        <f t="shared" si="81"/>
        <v>0</v>
      </c>
      <c r="DE43" s="794">
        <f t="shared" si="81"/>
        <v>0</v>
      </c>
      <c r="DF43" s="794">
        <f t="shared" si="81"/>
        <v>0</v>
      </c>
      <c r="DG43" s="794">
        <f t="shared" si="81"/>
        <v>0</v>
      </c>
      <c r="DH43" s="794">
        <f t="shared" si="81"/>
        <v>0</v>
      </c>
      <c r="DI43" s="794">
        <f t="shared" si="81"/>
        <v>0</v>
      </c>
      <c r="DJ43" s="794">
        <f t="shared" si="81"/>
        <v>0</v>
      </c>
      <c r="DK43" s="794">
        <f t="shared" si="81"/>
        <v>0</v>
      </c>
      <c r="DL43" s="794">
        <f t="shared" si="81"/>
        <v>0</v>
      </c>
      <c r="DM43" s="794">
        <f t="shared" si="81"/>
        <v>0</v>
      </c>
      <c r="DN43" s="794">
        <f t="shared" si="81"/>
        <v>0</v>
      </c>
      <c r="DO43" s="794">
        <f t="shared" si="81"/>
        <v>0</v>
      </c>
      <c r="DP43" s="794">
        <f t="shared" si="81"/>
        <v>0</v>
      </c>
      <c r="DQ43" s="794">
        <f t="shared" si="81"/>
        <v>0</v>
      </c>
      <c r="DR43" s="794">
        <f t="shared" si="81"/>
        <v>0</v>
      </c>
      <c r="DS43" s="794">
        <f t="shared" si="81"/>
        <v>0</v>
      </c>
      <c r="DT43" s="794">
        <f t="shared" si="81"/>
        <v>0</v>
      </c>
      <c r="DU43" s="794">
        <f t="shared" si="81"/>
        <v>0</v>
      </c>
      <c r="DV43" s="794">
        <f t="shared" si="81"/>
        <v>0</v>
      </c>
      <c r="DW43" s="794">
        <f t="shared" si="81"/>
        <v>0</v>
      </c>
      <c r="DX43" s="794">
        <f t="shared" si="81"/>
        <v>0</v>
      </c>
      <c r="DY43" s="794">
        <f t="shared" si="81"/>
        <v>0</v>
      </c>
      <c r="DZ43" s="794">
        <f t="shared" si="81"/>
        <v>0</v>
      </c>
      <c r="EA43" s="794">
        <f t="shared" si="81"/>
        <v>0</v>
      </c>
      <c r="EB43" s="794">
        <f t="shared" si="81"/>
        <v>0</v>
      </c>
      <c r="EC43" s="794">
        <f t="shared" si="81"/>
        <v>0</v>
      </c>
      <c r="ED43" s="794">
        <f t="shared" ref="ED43:EO43" si="82">SUM(ED44:ED47)</f>
        <v>0</v>
      </c>
      <c r="EE43" s="794">
        <f t="shared" si="82"/>
        <v>0</v>
      </c>
      <c r="EF43" s="794">
        <f t="shared" si="82"/>
        <v>0</v>
      </c>
      <c r="EG43" s="794">
        <f t="shared" si="82"/>
        <v>0</v>
      </c>
      <c r="EH43" s="794">
        <f t="shared" si="82"/>
        <v>0</v>
      </c>
      <c r="EI43" s="794">
        <f t="shared" si="82"/>
        <v>0</v>
      </c>
      <c r="EJ43" s="794">
        <f t="shared" si="82"/>
        <v>0</v>
      </c>
      <c r="EK43" s="794">
        <f t="shared" si="82"/>
        <v>0</v>
      </c>
      <c r="EL43" s="794">
        <f t="shared" si="82"/>
        <v>0</v>
      </c>
      <c r="EM43" s="794">
        <f t="shared" si="82"/>
        <v>0</v>
      </c>
      <c r="EN43" s="794">
        <f t="shared" si="82"/>
        <v>0</v>
      </c>
      <c r="EO43" s="794">
        <f t="shared" si="82"/>
        <v>0</v>
      </c>
    </row>
    <row r="44" spans="1:145" x14ac:dyDescent="0.2">
      <c r="A44" s="11">
        <f>ROW()</f>
        <v>44</v>
      </c>
      <c r="C44" s="38" t="s">
        <v>272</v>
      </c>
      <c r="L44" s="793">
        <f t="shared" ref="L44:L52" si="83">SUMIF($2:$2,"&lt;="&amp;$J$5,44:44)</f>
        <v>-136890024.61022809</v>
      </c>
      <c r="M44" s="798">
        <f>-Operation!M282</f>
        <v>-136890024.61022809</v>
      </c>
      <c r="N44" s="798">
        <f>-Operation!N282</f>
        <v>0</v>
      </c>
      <c r="O44" s="798">
        <f>-Operation!O282</f>
        <v>0</v>
      </c>
      <c r="P44" s="798">
        <f>-Operation!P282</f>
        <v>0</v>
      </c>
      <c r="Q44" s="798">
        <f>-Operation!Q282</f>
        <v>0</v>
      </c>
      <c r="R44" s="798">
        <f>-Operation!R282</f>
        <v>0</v>
      </c>
      <c r="S44" s="798">
        <f>-Operation!S282</f>
        <v>0</v>
      </c>
      <c r="T44" s="798">
        <f>-Operation!T282</f>
        <v>0</v>
      </c>
      <c r="U44" s="798">
        <f>-Operation!U282</f>
        <v>0</v>
      </c>
      <c r="V44" s="798">
        <f>-Operation!V282</f>
        <v>0</v>
      </c>
      <c r="W44" s="798">
        <f>-Operation!W282</f>
        <v>0</v>
      </c>
      <c r="X44" s="798">
        <f>-Operation!X282</f>
        <v>0</v>
      </c>
      <c r="Y44" s="798">
        <f>-Operation!Y282</f>
        <v>0</v>
      </c>
      <c r="Z44" s="798">
        <f>-Operation!Z282</f>
        <v>0</v>
      </c>
      <c r="AA44" s="798">
        <f>-Operation!AA282</f>
        <v>0</v>
      </c>
      <c r="AB44" s="798">
        <f>-Operation!AB282</f>
        <v>0</v>
      </c>
      <c r="AC44" s="798">
        <f>-Operation!AC282</f>
        <v>0</v>
      </c>
      <c r="AD44" s="798">
        <f>-Operation!AD282</f>
        <v>0</v>
      </c>
      <c r="AE44" s="798">
        <f>-Operation!AE282</f>
        <v>0</v>
      </c>
      <c r="AF44" s="798">
        <f>-Operation!AF282</f>
        <v>0</v>
      </c>
      <c r="AG44" s="798">
        <f>-Operation!AG282</f>
        <v>0</v>
      </c>
      <c r="AH44" s="798">
        <f>-Operation!AH282</f>
        <v>0</v>
      </c>
      <c r="AI44" s="798">
        <f>-Operation!AI282</f>
        <v>0</v>
      </c>
      <c r="AJ44" s="798">
        <f>-Operation!AJ282</f>
        <v>0</v>
      </c>
      <c r="AK44" s="798">
        <f>-Operation!AK282</f>
        <v>0</v>
      </c>
      <c r="AL44" s="798">
        <f>-Operation!AL282</f>
        <v>0</v>
      </c>
      <c r="AM44" s="798">
        <f>-Operation!AM282</f>
        <v>0</v>
      </c>
      <c r="AN44" s="798">
        <f>-Operation!AN282</f>
        <v>0</v>
      </c>
      <c r="AO44" s="798">
        <f>-Operation!AO282</f>
        <v>0</v>
      </c>
      <c r="AP44" s="798">
        <f>-Operation!AP282</f>
        <v>0</v>
      </c>
      <c r="AQ44" s="798">
        <f>-Operation!AQ282</f>
        <v>0</v>
      </c>
      <c r="AR44" s="798">
        <f>-Operation!AR282</f>
        <v>0</v>
      </c>
      <c r="AS44" s="798">
        <f>-Operation!AS282</f>
        <v>0</v>
      </c>
      <c r="AT44" s="798">
        <f>-Operation!AT282</f>
        <v>0</v>
      </c>
      <c r="AU44" s="798">
        <f>-Operation!AU282</f>
        <v>0</v>
      </c>
      <c r="AV44" s="798">
        <f>-Operation!AV282</f>
        <v>0</v>
      </c>
      <c r="AW44" s="798">
        <f>-Operation!AW282</f>
        <v>0</v>
      </c>
      <c r="AX44" s="798">
        <f>-Operation!AX282</f>
        <v>0</v>
      </c>
      <c r="AY44" s="798">
        <f>-Operation!AY282</f>
        <v>0</v>
      </c>
      <c r="AZ44" s="798">
        <f>-Operation!AZ282</f>
        <v>0</v>
      </c>
      <c r="BA44" s="798">
        <f>-Operation!BA282</f>
        <v>0</v>
      </c>
      <c r="BB44" s="798">
        <f>-Operation!BB282</f>
        <v>0</v>
      </c>
      <c r="BC44" s="798">
        <f>-Operation!BC282</f>
        <v>0</v>
      </c>
      <c r="BD44" s="798">
        <f>-Operation!BD282</f>
        <v>0</v>
      </c>
      <c r="BE44" s="798">
        <f>-Operation!BE282</f>
        <v>0</v>
      </c>
      <c r="BF44" s="798">
        <f>-Operation!BF282</f>
        <v>0</v>
      </c>
      <c r="BG44" s="798">
        <f>-Operation!BG282</f>
        <v>0</v>
      </c>
      <c r="BH44" s="798">
        <f>-Operation!BH282</f>
        <v>0</v>
      </c>
      <c r="BI44" s="798">
        <f>-Operation!BI282</f>
        <v>0</v>
      </c>
      <c r="BJ44" s="798">
        <f>-Operation!BJ282</f>
        <v>0</v>
      </c>
      <c r="BK44" s="798">
        <f>-Operation!BK282</f>
        <v>0</v>
      </c>
      <c r="BL44" s="798">
        <f>-Operation!BL282</f>
        <v>0</v>
      </c>
      <c r="BM44" s="798">
        <f>-Operation!BM282</f>
        <v>0</v>
      </c>
      <c r="BN44" s="798">
        <f>-Operation!BN282</f>
        <v>0</v>
      </c>
      <c r="BO44" s="798">
        <f>-Operation!BO282</f>
        <v>0</v>
      </c>
      <c r="BP44" s="798">
        <f>-Operation!BP282</f>
        <v>0</v>
      </c>
      <c r="BQ44" s="798">
        <f>-Operation!BQ282</f>
        <v>0</v>
      </c>
      <c r="BR44" s="798">
        <f>-Operation!BR282</f>
        <v>0</v>
      </c>
      <c r="BS44" s="798">
        <f>-Operation!BS282</f>
        <v>0</v>
      </c>
      <c r="BT44" s="798">
        <f>-Operation!BT282</f>
        <v>0</v>
      </c>
      <c r="BU44" s="798">
        <f>-Operation!BU282</f>
        <v>0</v>
      </c>
      <c r="BV44" s="798">
        <f>-Operation!BV282</f>
        <v>0</v>
      </c>
      <c r="BW44" s="798">
        <f>-Operation!BW282</f>
        <v>0</v>
      </c>
      <c r="BX44" s="798">
        <f>-Operation!BX282</f>
        <v>0</v>
      </c>
      <c r="BY44" s="798">
        <f>-Operation!BY282</f>
        <v>0</v>
      </c>
      <c r="BZ44" s="798">
        <f>-Operation!BZ282</f>
        <v>0</v>
      </c>
      <c r="CA44" s="798">
        <f>-Operation!CA282</f>
        <v>0</v>
      </c>
      <c r="CB44" s="798">
        <f>-Operation!CB282</f>
        <v>0</v>
      </c>
      <c r="CC44" s="798">
        <f>-Operation!CC282</f>
        <v>0</v>
      </c>
      <c r="CD44" s="798">
        <f>-Operation!CD282</f>
        <v>0</v>
      </c>
      <c r="CE44" s="798">
        <f>-Operation!CE282</f>
        <v>0</v>
      </c>
      <c r="CF44" s="798">
        <f>-Operation!CF282</f>
        <v>0</v>
      </c>
      <c r="CG44" s="798">
        <f>-Operation!CG282</f>
        <v>0</v>
      </c>
      <c r="CH44" s="798">
        <f>-Operation!CH282</f>
        <v>0</v>
      </c>
      <c r="CI44" s="798">
        <f>-Operation!CI282</f>
        <v>0</v>
      </c>
      <c r="CJ44" s="798">
        <f>-Operation!CJ282</f>
        <v>0</v>
      </c>
      <c r="CK44" s="798">
        <f>-Operation!CK282</f>
        <v>0</v>
      </c>
      <c r="CL44" s="798">
        <f>-Operation!CL282</f>
        <v>0</v>
      </c>
      <c r="CM44" s="798">
        <f>-Operation!CM282</f>
        <v>0</v>
      </c>
      <c r="CN44" s="798">
        <f>-Operation!CN282</f>
        <v>0</v>
      </c>
      <c r="CO44" s="798">
        <f>-Operation!CO282</f>
        <v>0</v>
      </c>
      <c r="CP44" s="798">
        <f>-Operation!CP282</f>
        <v>0</v>
      </c>
      <c r="CQ44" s="798">
        <f>-Operation!CQ282</f>
        <v>0</v>
      </c>
      <c r="CR44" s="798">
        <f>-Operation!CR282</f>
        <v>0</v>
      </c>
      <c r="CS44" s="798">
        <f>-Operation!CS282</f>
        <v>0</v>
      </c>
      <c r="CT44" s="798">
        <f>-Operation!CT282</f>
        <v>0</v>
      </c>
      <c r="CU44" s="798">
        <f>-Operation!CU282</f>
        <v>0</v>
      </c>
      <c r="CV44" s="798">
        <f>-Operation!CV282</f>
        <v>0</v>
      </c>
      <c r="CW44" s="798">
        <f>-Operation!CW282</f>
        <v>0</v>
      </c>
      <c r="CX44" s="798">
        <f>-Operation!CX282</f>
        <v>0</v>
      </c>
      <c r="CY44" s="798">
        <f>-Operation!CY282</f>
        <v>0</v>
      </c>
      <c r="CZ44" s="798">
        <f>-Operation!CZ282</f>
        <v>0</v>
      </c>
      <c r="DA44" s="798">
        <f>-Operation!DA282</f>
        <v>0</v>
      </c>
      <c r="DB44" s="798">
        <f>-Operation!DB282</f>
        <v>0</v>
      </c>
      <c r="DC44" s="798">
        <f>-Operation!DC282</f>
        <v>0</v>
      </c>
      <c r="DD44" s="798">
        <f>-Operation!DD282</f>
        <v>0</v>
      </c>
      <c r="DE44" s="798">
        <f>-Operation!DE282</f>
        <v>0</v>
      </c>
      <c r="DF44" s="798">
        <f>-Operation!DF282</f>
        <v>0</v>
      </c>
      <c r="DG44" s="798">
        <f>-Operation!DG282</f>
        <v>0</v>
      </c>
      <c r="DH44" s="798">
        <f>-Operation!DH282</f>
        <v>0</v>
      </c>
      <c r="DI44" s="798">
        <f>-Operation!DI282</f>
        <v>0</v>
      </c>
      <c r="DJ44" s="798">
        <f>-Operation!DJ282</f>
        <v>0</v>
      </c>
      <c r="DK44" s="798">
        <f>-Operation!DK282</f>
        <v>0</v>
      </c>
      <c r="DL44" s="798">
        <f>-Operation!DL282</f>
        <v>0</v>
      </c>
      <c r="DM44" s="798">
        <f>-Operation!DM282</f>
        <v>0</v>
      </c>
      <c r="DN44" s="798">
        <f>-Operation!DN282</f>
        <v>0</v>
      </c>
      <c r="DO44" s="798">
        <f>-Operation!DO282</f>
        <v>0</v>
      </c>
      <c r="DP44" s="798">
        <f>-Operation!DP282</f>
        <v>0</v>
      </c>
      <c r="DQ44" s="798">
        <f>-Operation!DQ282</f>
        <v>0</v>
      </c>
      <c r="DR44" s="798">
        <f>-Operation!DR282</f>
        <v>0</v>
      </c>
      <c r="DS44" s="798">
        <f>-Operation!DS282</f>
        <v>0</v>
      </c>
      <c r="DT44" s="798">
        <f>-Operation!DT282</f>
        <v>0</v>
      </c>
      <c r="DU44" s="798">
        <f>-Operation!DU282</f>
        <v>0</v>
      </c>
      <c r="DV44" s="798">
        <f>-Operation!DV282</f>
        <v>0</v>
      </c>
      <c r="DW44" s="798">
        <f>-Operation!DW282</f>
        <v>0</v>
      </c>
      <c r="DX44" s="798">
        <f>-Operation!DX282</f>
        <v>0</v>
      </c>
      <c r="DY44" s="798">
        <f>-Operation!DY282</f>
        <v>0</v>
      </c>
      <c r="DZ44" s="798">
        <f>-Operation!DZ282</f>
        <v>0</v>
      </c>
      <c r="EA44" s="798">
        <f>-Operation!EA282</f>
        <v>0</v>
      </c>
      <c r="EB44" s="798">
        <f>-Operation!EB282</f>
        <v>0</v>
      </c>
      <c r="EC44" s="798">
        <f>-Operation!EC282</f>
        <v>0</v>
      </c>
      <c r="ED44" s="798">
        <f>-Operation!ED282</f>
        <v>0</v>
      </c>
      <c r="EE44" s="798">
        <f>-Operation!EE282</f>
        <v>0</v>
      </c>
      <c r="EF44" s="798">
        <f>-Operation!EF282</f>
        <v>0</v>
      </c>
      <c r="EG44" s="798">
        <f>-Operation!EG282</f>
        <v>0</v>
      </c>
      <c r="EH44" s="798">
        <f>-Operation!EH282</f>
        <v>0</v>
      </c>
      <c r="EI44" s="798">
        <f>-Operation!EI282</f>
        <v>0</v>
      </c>
      <c r="EJ44" s="798">
        <f>-Operation!EJ282</f>
        <v>0</v>
      </c>
      <c r="EK44" s="798">
        <f>-Operation!EK282</f>
        <v>0</v>
      </c>
      <c r="EL44" s="798">
        <f>-Operation!EL282</f>
        <v>0</v>
      </c>
      <c r="EM44" s="798">
        <f>-Operation!EM282</f>
        <v>0</v>
      </c>
      <c r="EN44" s="798">
        <f>-Operation!EN282</f>
        <v>0</v>
      </c>
      <c r="EO44" s="798">
        <f>-Operation!EO282</f>
        <v>0</v>
      </c>
    </row>
    <row r="45" spans="1:145" x14ac:dyDescent="0.2">
      <c r="A45" s="11">
        <f>ROW()</f>
        <v>45</v>
      </c>
      <c r="C45" s="38" t="s">
        <v>273</v>
      </c>
      <c r="J45" s="32">
        <f>$J$5</f>
        <v>44742</v>
      </c>
      <c r="K45" s="360">
        <f>'A&amp;R'!O69</f>
        <v>129160579.9119669</v>
      </c>
      <c r="L45" s="793">
        <f t="shared" si="83"/>
        <v>129160579.9119669</v>
      </c>
      <c r="M45" s="796"/>
      <c r="N45" s="793">
        <f>($J45=N$2)*$K45</f>
        <v>0</v>
      </c>
      <c r="O45" s="793">
        <f t="shared" ref="O45:BZ45" si="84">($J45=O$2)*$K45</f>
        <v>0</v>
      </c>
      <c r="P45" s="793">
        <f t="shared" si="84"/>
        <v>0</v>
      </c>
      <c r="Q45" s="793">
        <f t="shared" si="84"/>
        <v>0</v>
      </c>
      <c r="R45" s="793">
        <f t="shared" si="84"/>
        <v>0</v>
      </c>
      <c r="S45" s="793">
        <f t="shared" si="84"/>
        <v>0</v>
      </c>
      <c r="T45" s="793">
        <f t="shared" si="84"/>
        <v>0</v>
      </c>
      <c r="U45" s="793">
        <f t="shared" si="84"/>
        <v>0</v>
      </c>
      <c r="V45" s="793">
        <f t="shared" si="84"/>
        <v>0</v>
      </c>
      <c r="W45" s="793">
        <f t="shared" si="84"/>
        <v>0</v>
      </c>
      <c r="X45" s="793">
        <f t="shared" si="84"/>
        <v>0</v>
      </c>
      <c r="Y45" s="793">
        <f t="shared" si="84"/>
        <v>0</v>
      </c>
      <c r="Z45" s="793">
        <f t="shared" si="84"/>
        <v>0</v>
      </c>
      <c r="AA45" s="793">
        <f t="shared" si="84"/>
        <v>0</v>
      </c>
      <c r="AB45" s="793">
        <f t="shared" si="84"/>
        <v>0</v>
      </c>
      <c r="AC45" s="793">
        <f t="shared" si="84"/>
        <v>0</v>
      </c>
      <c r="AD45" s="793">
        <f t="shared" si="84"/>
        <v>0</v>
      </c>
      <c r="AE45" s="793">
        <f t="shared" si="84"/>
        <v>0</v>
      </c>
      <c r="AF45" s="793">
        <f t="shared" si="84"/>
        <v>0</v>
      </c>
      <c r="AG45" s="793">
        <f t="shared" si="84"/>
        <v>0</v>
      </c>
      <c r="AH45" s="793">
        <f t="shared" si="84"/>
        <v>0</v>
      </c>
      <c r="AI45" s="793">
        <f t="shared" si="84"/>
        <v>0</v>
      </c>
      <c r="AJ45" s="793">
        <f t="shared" si="84"/>
        <v>0</v>
      </c>
      <c r="AK45" s="793">
        <f t="shared" si="84"/>
        <v>0</v>
      </c>
      <c r="AL45" s="793">
        <f t="shared" si="84"/>
        <v>0</v>
      </c>
      <c r="AM45" s="793">
        <f t="shared" si="84"/>
        <v>0</v>
      </c>
      <c r="AN45" s="793">
        <f t="shared" si="84"/>
        <v>0</v>
      </c>
      <c r="AO45" s="793">
        <f t="shared" si="84"/>
        <v>0</v>
      </c>
      <c r="AP45" s="793">
        <f t="shared" si="84"/>
        <v>0</v>
      </c>
      <c r="AQ45" s="793">
        <f t="shared" si="84"/>
        <v>0</v>
      </c>
      <c r="AR45" s="793">
        <f t="shared" si="84"/>
        <v>0</v>
      </c>
      <c r="AS45" s="793">
        <f t="shared" si="84"/>
        <v>0</v>
      </c>
      <c r="AT45" s="793">
        <f t="shared" si="84"/>
        <v>0</v>
      </c>
      <c r="AU45" s="793">
        <f t="shared" si="84"/>
        <v>0</v>
      </c>
      <c r="AV45" s="793">
        <f t="shared" si="84"/>
        <v>0</v>
      </c>
      <c r="AW45" s="793">
        <f t="shared" si="84"/>
        <v>0</v>
      </c>
      <c r="AX45" s="793">
        <f t="shared" si="84"/>
        <v>0</v>
      </c>
      <c r="AY45" s="793">
        <f t="shared" si="84"/>
        <v>0</v>
      </c>
      <c r="AZ45" s="793">
        <f t="shared" si="84"/>
        <v>0</v>
      </c>
      <c r="BA45" s="793">
        <f t="shared" si="84"/>
        <v>0</v>
      </c>
      <c r="BB45" s="793">
        <f t="shared" si="84"/>
        <v>0</v>
      </c>
      <c r="BC45" s="793">
        <f t="shared" si="84"/>
        <v>129160579.9119669</v>
      </c>
      <c r="BD45" s="793">
        <f t="shared" si="84"/>
        <v>0</v>
      </c>
      <c r="BE45" s="793">
        <f t="shared" si="84"/>
        <v>0</v>
      </c>
      <c r="BF45" s="793">
        <f t="shared" si="84"/>
        <v>0</v>
      </c>
      <c r="BG45" s="793">
        <f t="shared" si="84"/>
        <v>0</v>
      </c>
      <c r="BH45" s="793">
        <f t="shared" si="84"/>
        <v>0</v>
      </c>
      <c r="BI45" s="793">
        <f t="shared" si="84"/>
        <v>0</v>
      </c>
      <c r="BJ45" s="793">
        <f t="shared" si="84"/>
        <v>0</v>
      </c>
      <c r="BK45" s="793">
        <f t="shared" si="84"/>
        <v>0</v>
      </c>
      <c r="BL45" s="793">
        <f t="shared" si="84"/>
        <v>0</v>
      </c>
      <c r="BM45" s="793">
        <f t="shared" si="84"/>
        <v>0</v>
      </c>
      <c r="BN45" s="793">
        <f t="shared" si="84"/>
        <v>0</v>
      </c>
      <c r="BO45" s="793">
        <f t="shared" si="84"/>
        <v>0</v>
      </c>
      <c r="BP45" s="793">
        <f t="shared" si="84"/>
        <v>0</v>
      </c>
      <c r="BQ45" s="793">
        <f t="shared" si="84"/>
        <v>0</v>
      </c>
      <c r="BR45" s="793">
        <f t="shared" si="84"/>
        <v>0</v>
      </c>
      <c r="BS45" s="793">
        <f t="shared" si="84"/>
        <v>0</v>
      </c>
      <c r="BT45" s="793">
        <f t="shared" si="84"/>
        <v>0</v>
      </c>
      <c r="BU45" s="793">
        <f t="shared" si="84"/>
        <v>0</v>
      </c>
      <c r="BV45" s="793">
        <f t="shared" si="84"/>
        <v>0</v>
      </c>
      <c r="BW45" s="793">
        <f t="shared" si="84"/>
        <v>0</v>
      </c>
      <c r="BX45" s="793">
        <f t="shared" si="84"/>
        <v>0</v>
      </c>
      <c r="BY45" s="793">
        <f t="shared" si="84"/>
        <v>0</v>
      </c>
      <c r="BZ45" s="793">
        <f t="shared" si="84"/>
        <v>0</v>
      </c>
      <c r="CA45" s="793">
        <f t="shared" ref="CA45:EL45" si="85">($J45=CA$2)*$K45</f>
        <v>0</v>
      </c>
      <c r="CB45" s="793">
        <f t="shared" si="85"/>
        <v>0</v>
      </c>
      <c r="CC45" s="793">
        <f t="shared" si="85"/>
        <v>0</v>
      </c>
      <c r="CD45" s="793">
        <f t="shared" si="85"/>
        <v>0</v>
      </c>
      <c r="CE45" s="793">
        <f t="shared" si="85"/>
        <v>0</v>
      </c>
      <c r="CF45" s="793">
        <f t="shared" si="85"/>
        <v>0</v>
      </c>
      <c r="CG45" s="793">
        <f t="shared" si="85"/>
        <v>0</v>
      </c>
      <c r="CH45" s="793">
        <f t="shared" si="85"/>
        <v>0</v>
      </c>
      <c r="CI45" s="793">
        <f t="shared" si="85"/>
        <v>0</v>
      </c>
      <c r="CJ45" s="793">
        <f t="shared" si="85"/>
        <v>0</v>
      </c>
      <c r="CK45" s="793">
        <f t="shared" si="85"/>
        <v>0</v>
      </c>
      <c r="CL45" s="793">
        <f t="shared" si="85"/>
        <v>0</v>
      </c>
      <c r="CM45" s="793">
        <f t="shared" si="85"/>
        <v>0</v>
      </c>
      <c r="CN45" s="793">
        <f t="shared" si="85"/>
        <v>0</v>
      </c>
      <c r="CO45" s="793">
        <f t="shared" si="85"/>
        <v>0</v>
      </c>
      <c r="CP45" s="793">
        <f t="shared" si="85"/>
        <v>0</v>
      </c>
      <c r="CQ45" s="793">
        <f t="shared" si="85"/>
        <v>0</v>
      </c>
      <c r="CR45" s="793">
        <f t="shared" si="85"/>
        <v>0</v>
      </c>
      <c r="CS45" s="793">
        <f t="shared" si="85"/>
        <v>0</v>
      </c>
      <c r="CT45" s="793">
        <f t="shared" si="85"/>
        <v>0</v>
      </c>
      <c r="CU45" s="793">
        <f t="shared" si="85"/>
        <v>0</v>
      </c>
      <c r="CV45" s="793">
        <f t="shared" si="85"/>
        <v>0</v>
      </c>
      <c r="CW45" s="793">
        <f t="shared" si="85"/>
        <v>0</v>
      </c>
      <c r="CX45" s="793">
        <f t="shared" si="85"/>
        <v>0</v>
      </c>
      <c r="CY45" s="793">
        <f t="shared" si="85"/>
        <v>0</v>
      </c>
      <c r="CZ45" s="793">
        <f t="shared" si="85"/>
        <v>0</v>
      </c>
      <c r="DA45" s="793">
        <f t="shared" si="85"/>
        <v>0</v>
      </c>
      <c r="DB45" s="793">
        <f t="shared" si="85"/>
        <v>0</v>
      </c>
      <c r="DC45" s="793">
        <f t="shared" si="85"/>
        <v>0</v>
      </c>
      <c r="DD45" s="793">
        <f t="shared" si="85"/>
        <v>0</v>
      </c>
      <c r="DE45" s="793">
        <f t="shared" si="85"/>
        <v>0</v>
      </c>
      <c r="DF45" s="793">
        <f t="shared" si="85"/>
        <v>0</v>
      </c>
      <c r="DG45" s="793">
        <f t="shared" si="85"/>
        <v>0</v>
      </c>
      <c r="DH45" s="793">
        <f t="shared" si="85"/>
        <v>0</v>
      </c>
      <c r="DI45" s="793">
        <f t="shared" si="85"/>
        <v>0</v>
      </c>
      <c r="DJ45" s="793">
        <f t="shared" si="85"/>
        <v>0</v>
      </c>
      <c r="DK45" s="793">
        <f t="shared" si="85"/>
        <v>0</v>
      </c>
      <c r="DL45" s="793">
        <f t="shared" si="85"/>
        <v>0</v>
      </c>
      <c r="DM45" s="793">
        <f t="shared" si="85"/>
        <v>0</v>
      </c>
      <c r="DN45" s="793">
        <f t="shared" si="85"/>
        <v>0</v>
      </c>
      <c r="DO45" s="793">
        <f t="shared" si="85"/>
        <v>0</v>
      </c>
      <c r="DP45" s="793">
        <f t="shared" si="85"/>
        <v>0</v>
      </c>
      <c r="DQ45" s="793">
        <f t="shared" si="85"/>
        <v>0</v>
      </c>
      <c r="DR45" s="793">
        <f t="shared" si="85"/>
        <v>0</v>
      </c>
      <c r="DS45" s="793">
        <f t="shared" si="85"/>
        <v>0</v>
      </c>
      <c r="DT45" s="793">
        <f t="shared" si="85"/>
        <v>0</v>
      </c>
      <c r="DU45" s="793">
        <f t="shared" si="85"/>
        <v>0</v>
      </c>
      <c r="DV45" s="793">
        <f t="shared" si="85"/>
        <v>0</v>
      </c>
      <c r="DW45" s="793">
        <f t="shared" si="85"/>
        <v>0</v>
      </c>
      <c r="DX45" s="793">
        <f t="shared" si="85"/>
        <v>0</v>
      </c>
      <c r="DY45" s="793">
        <f t="shared" si="85"/>
        <v>0</v>
      </c>
      <c r="DZ45" s="793">
        <f t="shared" si="85"/>
        <v>0</v>
      </c>
      <c r="EA45" s="793">
        <f t="shared" si="85"/>
        <v>0</v>
      </c>
      <c r="EB45" s="793">
        <f t="shared" si="85"/>
        <v>0</v>
      </c>
      <c r="EC45" s="793">
        <f t="shared" si="85"/>
        <v>0</v>
      </c>
      <c r="ED45" s="793">
        <f t="shared" si="85"/>
        <v>0</v>
      </c>
      <c r="EE45" s="793">
        <f t="shared" si="85"/>
        <v>0</v>
      </c>
      <c r="EF45" s="793">
        <f t="shared" si="85"/>
        <v>0</v>
      </c>
      <c r="EG45" s="793">
        <f t="shared" si="85"/>
        <v>0</v>
      </c>
      <c r="EH45" s="793">
        <f t="shared" si="85"/>
        <v>0</v>
      </c>
      <c r="EI45" s="793">
        <f t="shared" si="85"/>
        <v>0</v>
      </c>
      <c r="EJ45" s="793">
        <f t="shared" si="85"/>
        <v>0</v>
      </c>
      <c r="EK45" s="793">
        <f t="shared" si="85"/>
        <v>0</v>
      </c>
      <c r="EL45" s="793">
        <f t="shared" si="85"/>
        <v>0</v>
      </c>
      <c r="EM45" s="793">
        <f t="shared" ref="EM45:EO45" si="86">($J45=EM$2)*$K45</f>
        <v>0</v>
      </c>
      <c r="EN45" s="793">
        <f t="shared" si="86"/>
        <v>0</v>
      </c>
      <c r="EO45" s="793">
        <f t="shared" si="86"/>
        <v>0</v>
      </c>
    </row>
    <row r="46" spans="1:145" x14ac:dyDescent="0.2">
      <c r="A46" s="11">
        <f>ROW()</f>
        <v>46</v>
      </c>
      <c r="C46" s="38" t="s">
        <v>330</v>
      </c>
      <c r="L46" s="793">
        <f t="shared" si="83"/>
        <v>-1831419.1753637993</v>
      </c>
      <c r="M46" s="925">
        <f t="shared" ref="M46:AR46" si="87">-M49</f>
        <v>-1831419.1753637993</v>
      </c>
      <c r="N46" s="918">
        <f t="shared" si="87"/>
        <v>0</v>
      </c>
      <c r="O46" s="918">
        <f t="shared" si="87"/>
        <v>0</v>
      </c>
      <c r="P46" s="918">
        <f t="shared" si="87"/>
        <v>0</v>
      </c>
      <c r="Q46" s="918">
        <f t="shared" si="87"/>
        <v>0</v>
      </c>
      <c r="R46" s="918">
        <f t="shared" si="87"/>
        <v>0</v>
      </c>
      <c r="S46" s="918">
        <f t="shared" si="87"/>
        <v>0</v>
      </c>
      <c r="T46" s="918">
        <f t="shared" si="87"/>
        <v>0</v>
      </c>
      <c r="U46" s="918">
        <f t="shared" si="87"/>
        <v>0</v>
      </c>
      <c r="V46" s="918">
        <f t="shared" si="87"/>
        <v>0</v>
      </c>
      <c r="W46" s="918">
        <f t="shared" si="87"/>
        <v>0</v>
      </c>
      <c r="X46" s="918">
        <f t="shared" si="87"/>
        <v>0</v>
      </c>
      <c r="Y46" s="918">
        <f t="shared" si="87"/>
        <v>0</v>
      </c>
      <c r="Z46" s="918">
        <f t="shared" si="87"/>
        <v>0</v>
      </c>
      <c r="AA46" s="918">
        <f t="shared" si="87"/>
        <v>0</v>
      </c>
      <c r="AB46" s="918">
        <f t="shared" si="87"/>
        <v>0</v>
      </c>
      <c r="AC46" s="918">
        <f t="shared" si="87"/>
        <v>0</v>
      </c>
      <c r="AD46" s="918">
        <f t="shared" si="87"/>
        <v>0</v>
      </c>
      <c r="AE46" s="918">
        <f t="shared" si="87"/>
        <v>0</v>
      </c>
      <c r="AF46" s="918">
        <f t="shared" si="87"/>
        <v>0</v>
      </c>
      <c r="AG46" s="918">
        <f t="shared" si="87"/>
        <v>0</v>
      </c>
      <c r="AH46" s="918">
        <f t="shared" si="87"/>
        <v>0</v>
      </c>
      <c r="AI46" s="918">
        <f t="shared" si="87"/>
        <v>0</v>
      </c>
      <c r="AJ46" s="918">
        <f t="shared" si="87"/>
        <v>0</v>
      </c>
      <c r="AK46" s="918">
        <f t="shared" si="87"/>
        <v>0</v>
      </c>
      <c r="AL46" s="918">
        <f t="shared" si="87"/>
        <v>0</v>
      </c>
      <c r="AM46" s="918">
        <f t="shared" si="87"/>
        <v>0</v>
      </c>
      <c r="AN46" s="918">
        <f t="shared" si="87"/>
        <v>0</v>
      </c>
      <c r="AO46" s="918">
        <f t="shared" si="87"/>
        <v>0</v>
      </c>
      <c r="AP46" s="918">
        <f t="shared" si="87"/>
        <v>0</v>
      </c>
      <c r="AQ46" s="918">
        <f t="shared" si="87"/>
        <v>0</v>
      </c>
      <c r="AR46" s="918">
        <f t="shared" si="87"/>
        <v>0</v>
      </c>
      <c r="AS46" s="918">
        <f t="shared" ref="AS46:BX46" si="88">-AS49</f>
        <v>0</v>
      </c>
      <c r="AT46" s="918">
        <f t="shared" si="88"/>
        <v>0</v>
      </c>
      <c r="AU46" s="918">
        <f t="shared" si="88"/>
        <v>0</v>
      </c>
      <c r="AV46" s="918">
        <f t="shared" si="88"/>
        <v>0</v>
      </c>
      <c r="AW46" s="918">
        <f t="shared" si="88"/>
        <v>0</v>
      </c>
      <c r="AX46" s="918">
        <f t="shared" si="88"/>
        <v>0</v>
      </c>
      <c r="AY46" s="918">
        <f t="shared" si="88"/>
        <v>0</v>
      </c>
      <c r="AZ46" s="918">
        <f t="shared" si="88"/>
        <v>0</v>
      </c>
      <c r="BA46" s="918">
        <f t="shared" si="88"/>
        <v>0</v>
      </c>
      <c r="BB46" s="918">
        <f t="shared" si="88"/>
        <v>0</v>
      </c>
      <c r="BC46" s="918">
        <f t="shared" si="88"/>
        <v>0</v>
      </c>
      <c r="BD46" s="918">
        <f t="shared" si="88"/>
        <v>0</v>
      </c>
      <c r="BE46" s="918">
        <f t="shared" si="88"/>
        <v>0</v>
      </c>
      <c r="BF46" s="918">
        <f t="shared" si="88"/>
        <v>0</v>
      </c>
      <c r="BG46" s="918">
        <f t="shared" si="88"/>
        <v>0</v>
      </c>
      <c r="BH46" s="918">
        <f t="shared" si="88"/>
        <v>0</v>
      </c>
      <c r="BI46" s="918">
        <f t="shared" si="88"/>
        <v>0</v>
      </c>
      <c r="BJ46" s="918">
        <f t="shared" si="88"/>
        <v>0</v>
      </c>
      <c r="BK46" s="918">
        <f t="shared" si="88"/>
        <v>0</v>
      </c>
      <c r="BL46" s="918">
        <f t="shared" si="88"/>
        <v>0</v>
      </c>
      <c r="BM46" s="918">
        <f t="shared" si="88"/>
        <v>0</v>
      </c>
      <c r="BN46" s="918">
        <f t="shared" si="88"/>
        <v>0</v>
      </c>
      <c r="BO46" s="918">
        <f t="shared" si="88"/>
        <v>0</v>
      </c>
      <c r="BP46" s="918">
        <f t="shared" si="88"/>
        <v>0</v>
      </c>
      <c r="BQ46" s="918">
        <f t="shared" si="88"/>
        <v>0</v>
      </c>
      <c r="BR46" s="918">
        <f t="shared" si="88"/>
        <v>0</v>
      </c>
      <c r="BS46" s="918">
        <f t="shared" si="88"/>
        <v>0</v>
      </c>
      <c r="BT46" s="918">
        <f t="shared" si="88"/>
        <v>0</v>
      </c>
      <c r="BU46" s="918">
        <f t="shared" si="88"/>
        <v>0</v>
      </c>
      <c r="BV46" s="918">
        <f t="shared" si="88"/>
        <v>0</v>
      </c>
      <c r="BW46" s="918">
        <f t="shared" si="88"/>
        <v>0</v>
      </c>
      <c r="BX46" s="918">
        <f t="shared" si="88"/>
        <v>0</v>
      </c>
      <c r="BY46" s="918">
        <f t="shared" ref="BY46:DD46" si="89">-BY49</f>
        <v>0</v>
      </c>
      <c r="BZ46" s="918">
        <f t="shared" si="89"/>
        <v>0</v>
      </c>
      <c r="CA46" s="918">
        <f t="shared" si="89"/>
        <v>0</v>
      </c>
      <c r="CB46" s="918">
        <f t="shared" si="89"/>
        <v>0</v>
      </c>
      <c r="CC46" s="918">
        <f t="shared" si="89"/>
        <v>0</v>
      </c>
      <c r="CD46" s="918">
        <f t="shared" si="89"/>
        <v>0</v>
      </c>
      <c r="CE46" s="918">
        <f t="shared" si="89"/>
        <v>0</v>
      </c>
      <c r="CF46" s="918">
        <f t="shared" si="89"/>
        <v>0</v>
      </c>
      <c r="CG46" s="918">
        <f t="shared" si="89"/>
        <v>0</v>
      </c>
      <c r="CH46" s="918">
        <f t="shared" si="89"/>
        <v>0</v>
      </c>
      <c r="CI46" s="918">
        <f t="shared" si="89"/>
        <v>0</v>
      </c>
      <c r="CJ46" s="918">
        <f t="shared" si="89"/>
        <v>0</v>
      </c>
      <c r="CK46" s="918">
        <f t="shared" si="89"/>
        <v>0</v>
      </c>
      <c r="CL46" s="918">
        <f t="shared" si="89"/>
        <v>0</v>
      </c>
      <c r="CM46" s="918">
        <f t="shared" si="89"/>
        <v>0</v>
      </c>
      <c r="CN46" s="918">
        <f t="shared" si="89"/>
        <v>0</v>
      </c>
      <c r="CO46" s="918">
        <f t="shared" si="89"/>
        <v>0</v>
      </c>
      <c r="CP46" s="918">
        <f t="shared" si="89"/>
        <v>0</v>
      </c>
      <c r="CQ46" s="918">
        <f t="shared" si="89"/>
        <v>0</v>
      </c>
      <c r="CR46" s="918">
        <f t="shared" si="89"/>
        <v>0</v>
      </c>
      <c r="CS46" s="918">
        <f t="shared" si="89"/>
        <v>0</v>
      </c>
      <c r="CT46" s="918">
        <f t="shared" si="89"/>
        <v>0</v>
      </c>
      <c r="CU46" s="918">
        <f t="shared" si="89"/>
        <v>0</v>
      </c>
      <c r="CV46" s="918">
        <f t="shared" si="89"/>
        <v>0</v>
      </c>
      <c r="CW46" s="918">
        <f t="shared" si="89"/>
        <v>0</v>
      </c>
      <c r="CX46" s="918">
        <f t="shared" si="89"/>
        <v>0</v>
      </c>
      <c r="CY46" s="918">
        <f t="shared" si="89"/>
        <v>0</v>
      </c>
      <c r="CZ46" s="918">
        <f t="shared" si="89"/>
        <v>0</v>
      </c>
      <c r="DA46" s="918">
        <f t="shared" si="89"/>
        <v>0</v>
      </c>
      <c r="DB46" s="918">
        <f t="shared" si="89"/>
        <v>0</v>
      </c>
      <c r="DC46" s="918">
        <f t="shared" si="89"/>
        <v>0</v>
      </c>
      <c r="DD46" s="918">
        <f t="shared" si="89"/>
        <v>0</v>
      </c>
      <c r="DE46" s="918">
        <f t="shared" ref="DE46:EO46" si="90">-DE49</f>
        <v>0</v>
      </c>
      <c r="DF46" s="918">
        <f t="shared" si="90"/>
        <v>0</v>
      </c>
      <c r="DG46" s="918">
        <f t="shared" si="90"/>
        <v>0</v>
      </c>
      <c r="DH46" s="918">
        <f t="shared" si="90"/>
        <v>0</v>
      </c>
      <c r="DI46" s="918">
        <f t="shared" si="90"/>
        <v>0</v>
      </c>
      <c r="DJ46" s="918">
        <f t="shared" si="90"/>
        <v>0</v>
      </c>
      <c r="DK46" s="918">
        <f t="shared" si="90"/>
        <v>0</v>
      </c>
      <c r="DL46" s="918">
        <f t="shared" si="90"/>
        <v>0</v>
      </c>
      <c r="DM46" s="918">
        <f t="shared" si="90"/>
        <v>0</v>
      </c>
      <c r="DN46" s="918">
        <f t="shared" si="90"/>
        <v>0</v>
      </c>
      <c r="DO46" s="918">
        <f t="shared" si="90"/>
        <v>0</v>
      </c>
      <c r="DP46" s="918">
        <f t="shared" si="90"/>
        <v>0</v>
      </c>
      <c r="DQ46" s="918">
        <f t="shared" si="90"/>
        <v>0</v>
      </c>
      <c r="DR46" s="918">
        <f t="shared" si="90"/>
        <v>0</v>
      </c>
      <c r="DS46" s="918">
        <f t="shared" si="90"/>
        <v>0</v>
      </c>
      <c r="DT46" s="918">
        <f t="shared" si="90"/>
        <v>0</v>
      </c>
      <c r="DU46" s="918">
        <f t="shared" si="90"/>
        <v>0</v>
      </c>
      <c r="DV46" s="918">
        <f t="shared" si="90"/>
        <v>0</v>
      </c>
      <c r="DW46" s="918">
        <f t="shared" si="90"/>
        <v>0</v>
      </c>
      <c r="DX46" s="918">
        <f t="shared" si="90"/>
        <v>0</v>
      </c>
      <c r="DY46" s="918">
        <f t="shared" si="90"/>
        <v>0</v>
      </c>
      <c r="DZ46" s="918">
        <f t="shared" si="90"/>
        <v>0</v>
      </c>
      <c r="EA46" s="918">
        <f t="shared" si="90"/>
        <v>0</v>
      </c>
      <c r="EB46" s="918">
        <f t="shared" si="90"/>
        <v>0</v>
      </c>
      <c r="EC46" s="918">
        <f t="shared" si="90"/>
        <v>0</v>
      </c>
      <c r="ED46" s="918">
        <f t="shared" si="90"/>
        <v>0</v>
      </c>
      <c r="EE46" s="918">
        <f t="shared" si="90"/>
        <v>0</v>
      </c>
      <c r="EF46" s="918">
        <f t="shared" si="90"/>
        <v>0</v>
      </c>
      <c r="EG46" s="918">
        <f t="shared" si="90"/>
        <v>0</v>
      </c>
      <c r="EH46" s="918">
        <f t="shared" si="90"/>
        <v>0</v>
      </c>
      <c r="EI46" s="918">
        <f t="shared" si="90"/>
        <v>0</v>
      </c>
      <c r="EJ46" s="918">
        <f t="shared" si="90"/>
        <v>0</v>
      </c>
      <c r="EK46" s="918">
        <f t="shared" si="90"/>
        <v>0</v>
      </c>
      <c r="EL46" s="918">
        <f t="shared" si="90"/>
        <v>0</v>
      </c>
      <c r="EM46" s="918">
        <f t="shared" si="90"/>
        <v>0</v>
      </c>
      <c r="EN46" s="918">
        <f t="shared" si="90"/>
        <v>0</v>
      </c>
      <c r="EO46" s="918">
        <f t="shared" si="90"/>
        <v>0</v>
      </c>
    </row>
    <row r="47" spans="1:145" x14ac:dyDescent="0.2">
      <c r="A47" s="11">
        <f>ROW()</f>
        <v>47</v>
      </c>
      <c r="C47" s="38" t="s">
        <v>331</v>
      </c>
      <c r="L47" s="793">
        <f t="shared" si="83"/>
        <v>1831419.1753637993</v>
      </c>
      <c r="M47" s="925">
        <f t="shared" ref="M47:AR47" si="91">-M50</f>
        <v>0</v>
      </c>
      <c r="N47" s="918">
        <f t="shared" si="91"/>
        <v>0</v>
      </c>
      <c r="O47" s="918">
        <f t="shared" si="91"/>
        <v>0</v>
      </c>
      <c r="P47" s="918">
        <f t="shared" si="91"/>
        <v>1831419.1753637993</v>
      </c>
      <c r="Q47" s="918">
        <f t="shared" si="91"/>
        <v>0</v>
      </c>
      <c r="R47" s="918">
        <f t="shared" si="91"/>
        <v>0</v>
      </c>
      <c r="S47" s="918">
        <f t="shared" si="91"/>
        <v>0</v>
      </c>
      <c r="T47" s="918">
        <f t="shared" si="91"/>
        <v>0</v>
      </c>
      <c r="U47" s="918">
        <f t="shared" si="91"/>
        <v>0</v>
      </c>
      <c r="V47" s="918">
        <f t="shared" si="91"/>
        <v>0</v>
      </c>
      <c r="W47" s="918">
        <f t="shared" si="91"/>
        <v>0</v>
      </c>
      <c r="X47" s="918">
        <f t="shared" si="91"/>
        <v>0</v>
      </c>
      <c r="Y47" s="918">
        <f t="shared" si="91"/>
        <v>0</v>
      </c>
      <c r="Z47" s="918">
        <f t="shared" si="91"/>
        <v>0</v>
      </c>
      <c r="AA47" s="918">
        <f t="shared" si="91"/>
        <v>0</v>
      </c>
      <c r="AB47" s="918">
        <f t="shared" si="91"/>
        <v>0</v>
      </c>
      <c r="AC47" s="918">
        <f t="shared" si="91"/>
        <v>0</v>
      </c>
      <c r="AD47" s="918">
        <f t="shared" si="91"/>
        <v>0</v>
      </c>
      <c r="AE47" s="918">
        <f t="shared" si="91"/>
        <v>0</v>
      </c>
      <c r="AF47" s="918">
        <f t="shared" si="91"/>
        <v>0</v>
      </c>
      <c r="AG47" s="918">
        <f t="shared" si="91"/>
        <v>0</v>
      </c>
      <c r="AH47" s="918">
        <f t="shared" si="91"/>
        <v>0</v>
      </c>
      <c r="AI47" s="918">
        <f t="shared" si="91"/>
        <v>0</v>
      </c>
      <c r="AJ47" s="918">
        <f t="shared" si="91"/>
        <v>0</v>
      </c>
      <c r="AK47" s="918">
        <f t="shared" si="91"/>
        <v>0</v>
      </c>
      <c r="AL47" s="918">
        <f t="shared" si="91"/>
        <v>0</v>
      </c>
      <c r="AM47" s="918">
        <f t="shared" si="91"/>
        <v>0</v>
      </c>
      <c r="AN47" s="918">
        <f t="shared" si="91"/>
        <v>0</v>
      </c>
      <c r="AO47" s="918">
        <f t="shared" si="91"/>
        <v>0</v>
      </c>
      <c r="AP47" s="918">
        <f t="shared" si="91"/>
        <v>0</v>
      </c>
      <c r="AQ47" s="918">
        <f t="shared" si="91"/>
        <v>0</v>
      </c>
      <c r="AR47" s="918">
        <f t="shared" si="91"/>
        <v>0</v>
      </c>
      <c r="AS47" s="918">
        <f t="shared" ref="AS47:BX47" si="92">-AS50</f>
        <v>0</v>
      </c>
      <c r="AT47" s="918">
        <f t="shared" si="92"/>
        <v>0</v>
      </c>
      <c r="AU47" s="918">
        <f t="shared" si="92"/>
        <v>0</v>
      </c>
      <c r="AV47" s="918">
        <f t="shared" si="92"/>
        <v>0</v>
      </c>
      <c r="AW47" s="918">
        <f t="shared" si="92"/>
        <v>0</v>
      </c>
      <c r="AX47" s="918">
        <f t="shared" si="92"/>
        <v>0</v>
      </c>
      <c r="AY47" s="918">
        <f t="shared" si="92"/>
        <v>0</v>
      </c>
      <c r="AZ47" s="918">
        <f t="shared" si="92"/>
        <v>0</v>
      </c>
      <c r="BA47" s="918">
        <f t="shared" si="92"/>
        <v>0</v>
      </c>
      <c r="BB47" s="918">
        <f t="shared" si="92"/>
        <v>0</v>
      </c>
      <c r="BC47" s="918">
        <f t="shared" si="92"/>
        <v>0</v>
      </c>
      <c r="BD47" s="918">
        <f t="shared" si="92"/>
        <v>0</v>
      </c>
      <c r="BE47" s="918">
        <f t="shared" si="92"/>
        <v>0</v>
      </c>
      <c r="BF47" s="918">
        <f t="shared" si="92"/>
        <v>0</v>
      </c>
      <c r="BG47" s="918">
        <f t="shared" si="92"/>
        <v>0</v>
      </c>
      <c r="BH47" s="918">
        <f t="shared" si="92"/>
        <v>0</v>
      </c>
      <c r="BI47" s="918">
        <f t="shared" si="92"/>
        <v>0</v>
      </c>
      <c r="BJ47" s="918">
        <f t="shared" si="92"/>
        <v>0</v>
      </c>
      <c r="BK47" s="918">
        <f t="shared" si="92"/>
        <v>0</v>
      </c>
      <c r="BL47" s="918">
        <f t="shared" si="92"/>
        <v>0</v>
      </c>
      <c r="BM47" s="918">
        <f t="shared" si="92"/>
        <v>0</v>
      </c>
      <c r="BN47" s="918">
        <f t="shared" si="92"/>
        <v>0</v>
      </c>
      <c r="BO47" s="918">
        <f t="shared" si="92"/>
        <v>0</v>
      </c>
      <c r="BP47" s="918">
        <f t="shared" si="92"/>
        <v>0</v>
      </c>
      <c r="BQ47" s="918">
        <f t="shared" si="92"/>
        <v>0</v>
      </c>
      <c r="BR47" s="918">
        <f t="shared" si="92"/>
        <v>0</v>
      </c>
      <c r="BS47" s="918">
        <f t="shared" si="92"/>
        <v>0</v>
      </c>
      <c r="BT47" s="918">
        <f t="shared" si="92"/>
        <v>0</v>
      </c>
      <c r="BU47" s="918">
        <f t="shared" si="92"/>
        <v>0</v>
      </c>
      <c r="BV47" s="918">
        <f t="shared" si="92"/>
        <v>0</v>
      </c>
      <c r="BW47" s="918">
        <f t="shared" si="92"/>
        <v>0</v>
      </c>
      <c r="BX47" s="918">
        <f t="shared" si="92"/>
        <v>0</v>
      </c>
      <c r="BY47" s="918">
        <f t="shared" ref="BY47:DD47" si="93">-BY50</f>
        <v>0</v>
      </c>
      <c r="BZ47" s="918">
        <f t="shared" si="93"/>
        <v>0</v>
      </c>
      <c r="CA47" s="918">
        <f t="shared" si="93"/>
        <v>0</v>
      </c>
      <c r="CB47" s="918">
        <f t="shared" si="93"/>
        <v>0</v>
      </c>
      <c r="CC47" s="918">
        <f t="shared" si="93"/>
        <v>0</v>
      </c>
      <c r="CD47" s="918">
        <f t="shared" si="93"/>
        <v>0</v>
      </c>
      <c r="CE47" s="918">
        <f t="shared" si="93"/>
        <v>0</v>
      </c>
      <c r="CF47" s="918">
        <f t="shared" si="93"/>
        <v>0</v>
      </c>
      <c r="CG47" s="918">
        <f t="shared" si="93"/>
        <v>0</v>
      </c>
      <c r="CH47" s="918">
        <f t="shared" si="93"/>
        <v>0</v>
      </c>
      <c r="CI47" s="918">
        <f t="shared" si="93"/>
        <v>0</v>
      </c>
      <c r="CJ47" s="918">
        <f t="shared" si="93"/>
        <v>0</v>
      </c>
      <c r="CK47" s="918">
        <f t="shared" si="93"/>
        <v>0</v>
      </c>
      <c r="CL47" s="918">
        <f t="shared" si="93"/>
        <v>0</v>
      </c>
      <c r="CM47" s="918">
        <f t="shared" si="93"/>
        <v>0</v>
      </c>
      <c r="CN47" s="918">
        <f t="shared" si="93"/>
        <v>0</v>
      </c>
      <c r="CO47" s="918">
        <f t="shared" si="93"/>
        <v>0</v>
      </c>
      <c r="CP47" s="918">
        <f t="shared" si="93"/>
        <v>0</v>
      </c>
      <c r="CQ47" s="918">
        <f t="shared" si="93"/>
        <v>0</v>
      </c>
      <c r="CR47" s="918">
        <f t="shared" si="93"/>
        <v>0</v>
      </c>
      <c r="CS47" s="918">
        <f t="shared" si="93"/>
        <v>0</v>
      </c>
      <c r="CT47" s="918">
        <f t="shared" si="93"/>
        <v>0</v>
      </c>
      <c r="CU47" s="918">
        <f t="shared" si="93"/>
        <v>0</v>
      </c>
      <c r="CV47" s="918">
        <f t="shared" si="93"/>
        <v>0</v>
      </c>
      <c r="CW47" s="918">
        <f t="shared" si="93"/>
        <v>0</v>
      </c>
      <c r="CX47" s="918">
        <f t="shared" si="93"/>
        <v>0</v>
      </c>
      <c r="CY47" s="918">
        <f t="shared" si="93"/>
        <v>0</v>
      </c>
      <c r="CZ47" s="918">
        <f t="shared" si="93"/>
        <v>0</v>
      </c>
      <c r="DA47" s="918">
        <f t="shared" si="93"/>
        <v>0</v>
      </c>
      <c r="DB47" s="918">
        <f t="shared" si="93"/>
        <v>0</v>
      </c>
      <c r="DC47" s="918">
        <f t="shared" si="93"/>
        <v>0</v>
      </c>
      <c r="DD47" s="918">
        <f t="shared" si="93"/>
        <v>0</v>
      </c>
      <c r="DE47" s="918">
        <f t="shared" ref="DE47:EO47" si="94">-DE50</f>
        <v>0</v>
      </c>
      <c r="DF47" s="918">
        <f t="shared" si="94"/>
        <v>0</v>
      </c>
      <c r="DG47" s="918">
        <f t="shared" si="94"/>
        <v>0</v>
      </c>
      <c r="DH47" s="918">
        <f t="shared" si="94"/>
        <v>0</v>
      </c>
      <c r="DI47" s="918">
        <f t="shared" si="94"/>
        <v>0</v>
      </c>
      <c r="DJ47" s="918">
        <f t="shared" si="94"/>
        <v>0</v>
      </c>
      <c r="DK47" s="918">
        <f t="shared" si="94"/>
        <v>0</v>
      </c>
      <c r="DL47" s="918">
        <f t="shared" si="94"/>
        <v>0</v>
      </c>
      <c r="DM47" s="918">
        <f t="shared" si="94"/>
        <v>0</v>
      </c>
      <c r="DN47" s="918">
        <f t="shared" si="94"/>
        <v>0</v>
      </c>
      <c r="DO47" s="918">
        <f t="shared" si="94"/>
        <v>0</v>
      </c>
      <c r="DP47" s="918">
        <f t="shared" si="94"/>
        <v>0</v>
      </c>
      <c r="DQ47" s="918">
        <f t="shared" si="94"/>
        <v>0</v>
      </c>
      <c r="DR47" s="918">
        <f t="shared" si="94"/>
        <v>0</v>
      </c>
      <c r="DS47" s="918">
        <f t="shared" si="94"/>
        <v>0</v>
      </c>
      <c r="DT47" s="918">
        <f t="shared" si="94"/>
        <v>0</v>
      </c>
      <c r="DU47" s="918">
        <f t="shared" si="94"/>
        <v>0</v>
      </c>
      <c r="DV47" s="918">
        <f t="shared" si="94"/>
        <v>0</v>
      </c>
      <c r="DW47" s="918">
        <f t="shared" si="94"/>
        <v>0</v>
      </c>
      <c r="DX47" s="918">
        <f t="shared" si="94"/>
        <v>0</v>
      </c>
      <c r="DY47" s="918">
        <f t="shared" si="94"/>
        <v>0</v>
      </c>
      <c r="DZ47" s="918">
        <f t="shared" si="94"/>
        <v>0</v>
      </c>
      <c r="EA47" s="918">
        <f t="shared" si="94"/>
        <v>0</v>
      </c>
      <c r="EB47" s="918">
        <f t="shared" si="94"/>
        <v>0</v>
      </c>
      <c r="EC47" s="918">
        <f t="shared" si="94"/>
        <v>0</v>
      </c>
      <c r="ED47" s="918">
        <f t="shared" si="94"/>
        <v>0</v>
      </c>
      <c r="EE47" s="918">
        <f t="shared" si="94"/>
        <v>0</v>
      </c>
      <c r="EF47" s="918">
        <f t="shared" si="94"/>
        <v>0</v>
      </c>
      <c r="EG47" s="918">
        <f t="shared" si="94"/>
        <v>0</v>
      </c>
      <c r="EH47" s="918">
        <f t="shared" si="94"/>
        <v>0</v>
      </c>
      <c r="EI47" s="918">
        <f t="shared" si="94"/>
        <v>0</v>
      </c>
      <c r="EJ47" s="918">
        <f t="shared" si="94"/>
        <v>0</v>
      </c>
      <c r="EK47" s="918">
        <f t="shared" si="94"/>
        <v>0</v>
      </c>
      <c r="EL47" s="918">
        <f t="shared" si="94"/>
        <v>0</v>
      </c>
      <c r="EM47" s="918">
        <f t="shared" si="94"/>
        <v>0</v>
      </c>
      <c r="EN47" s="918">
        <f t="shared" si="94"/>
        <v>0</v>
      </c>
      <c r="EO47" s="918">
        <f t="shared" si="94"/>
        <v>0</v>
      </c>
    </row>
    <row r="48" spans="1:145" x14ac:dyDescent="0.2">
      <c r="A48" s="11">
        <f>ROW()</f>
        <v>48</v>
      </c>
      <c r="C48" s="398" t="s">
        <v>685</v>
      </c>
      <c r="D48" s="398"/>
      <c r="E48" s="398"/>
      <c r="F48" s="398"/>
      <c r="G48" s="398"/>
      <c r="H48" s="398"/>
      <c r="I48" s="398"/>
      <c r="J48" s="397"/>
      <c r="K48" s="397"/>
      <c r="L48" s="794">
        <f t="shared" si="83"/>
        <v>4722639.2255345136</v>
      </c>
      <c r="M48" s="794">
        <f t="shared" ref="M48:AR48" si="95">SUM(M49:M66)</f>
        <v>139121443.7855919</v>
      </c>
      <c r="N48" s="794">
        <f t="shared" si="95"/>
        <v>0</v>
      </c>
      <c r="O48" s="794">
        <f t="shared" si="95"/>
        <v>0</v>
      </c>
      <c r="P48" s="794">
        <f t="shared" si="95"/>
        <v>-1831419.1753637993</v>
      </c>
      <c r="Q48" s="794">
        <f t="shared" si="95"/>
        <v>0</v>
      </c>
      <c r="R48" s="794">
        <f t="shared" si="95"/>
        <v>0</v>
      </c>
      <c r="S48" s="794">
        <f t="shared" si="95"/>
        <v>-455893.55455752957</v>
      </c>
      <c r="T48" s="794">
        <f t="shared" si="95"/>
        <v>0</v>
      </c>
      <c r="U48" s="794">
        <f t="shared" si="95"/>
        <v>0</v>
      </c>
      <c r="V48" s="794">
        <f t="shared" si="95"/>
        <v>0</v>
      </c>
      <c r="W48" s="794">
        <f t="shared" si="95"/>
        <v>0</v>
      </c>
      <c r="X48" s="794">
        <f t="shared" si="95"/>
        <v>0</v>
      </c>
      <c r="Y48" s="794">
        <f t="shared" si="95"/>
        <v>-474207.74631116755</v>
      </c>
      <c r="Z48" s="794">
        <f t="shared" si="95"/>
        <v>0</v>
      </c>
      <c r="AA48" s="794">
        <f t="shared" si="95"/>
        <v>0</v>
      </c>
      <c r="AB48" s="794">
        <f t="shared" si="95"/>
        <v>0</v>
      </c>
      <c r="AC48" s="794">
        <f t="shared" si="95"/>
        <v>0</v>
      </c>
      <c r="AD48" s="794">
        <f t="shared" si="95"/>
        <v>0</v>
      </c>
      <c r="AE48" s="794">
        <f t="shared" si="95"/>
        <v>-452040.0683121754</v>
      </c>
      <c r="AF48" s="794">
        <f t="shared" si="95"/>
        <v>0</v>
      </c>
      <c r="AG48" s="794">
        <f t="shared" si="95"/>
        <v>0</v>
      </c>
      <c r="AH48" s="794">
        <f t="shared" si="95"/>
        <v>0</v>
      </c>
      <c r="AI48" s="794">
        <f t="shared" si="95"/>
        <v>0</v>
      </c>
      <c r="AJ48" s="794">
        <f t="shared" si="95"/>
        <v>0</v>
      </c>
      <c r="AK48" s="794">
        <f t="shared" si="95"/>
        <v>-452040.0683121754</v>
      </c>
      <c r="AL48" s="794">
        <f t="shared" si="95"/>
        <v>266347.65918969968</v>
      </c>
      <c r="AM48" s="794">
        <f t="shared" si="95"/>
        <v>0</v>
      </c>
      <c r="AN48" s="794">
        <f t="shared" si="95"/>
        <v>0</v>
      </c>
      <c r="AO48" s="794">
        <f t="shared" si="95"/>
        <v>0</v>
      </c>
      <c r="AP48" s="794">
        <f t="shared" si="95"/>
        <v>0</v>
      </c>
      <c r="AQ48" s="794">
        <f t="shared" si="95"/>
        <v>-447486.11708886363</v>
      </c>
      <c r="AR48" s="794">
        <f t="shared" si="95"/>
        <v>0</v>
      </c>
      <c r="AS48" s="794">
        <f t="shared" ref="AS48:BX48" si="96">SUM(AS49:AS66)</f>
        <v>0</v>
      </c>
      <c r="AT48" s="794">
        <f t="shared" si="96"/>
        <v>0</v>
      </c>
      <c r="AU48" s="794">
        <f t="shared" si="96"/>
        <v>0</v>
      </c>
      <c r="AV48" s="794">
        <f t="shared" si="96"/>
        <v>0</v>
      </c>
      <c r="AW48" s="794">
        <f t="shared" si="96"/>
        <v>-447446.16493998514</v>
      </c>
      <c r="AX48" s="794">
        <f t="shared" si="96"/>
        <v>0</v>
      </c>
      <c r="AY48" s="794">
        <f t="shared" si="96"/>
        <v>0</v>
      </c>
      <c r="AZ48" s="794">
        <f t="shared" si="96"/>
        <v>0</v>
      </c>
      <c r="BA48" s="794">
        <f t="shared" si="96"/>
        <v>0</v>
      </c>
      <c r="BB48" s="794">
        <f t="shared" si="96"/>
        <v>0</v>
      </c>
      <c r="BC48" s="794">
        <f t="shared" si="96"/>
        <v>-130104619.3243614</v>
      </c>
      <c r="BD48" s="794">
        <f t="shared" si="96"/>
        <v>2.9802322387695313E-8</v>
      </c>
      <c r="BE48" s="794">
        <f t="shared" si="96"/>
        <v>0</v>
      </c>
      <c r="BF48" s="794">
        <f t="shared" si="96"/>
        <v>0</v>
      </c>
      <c r="BG48" s="794">
        <f t="shared" si="96"/>
        <v>0</v>
      </c>
      <c r="BH48" s="794">
        <f t="shared" si="96"/>
        <v>0</v>
      </c>
      <c r="BI48" s="794">
        <f t="shared" si="96"/>
        <v>0</v>
      </c>
      <c r="BJ48" s="794">
        <f t="shared" si="96"/>
        <v>0</v>
      </c>
      <c r="BK48" s="794">
        <f t="shared" si="96"/>
        <v>0</v>
      </c>
      <c r="BL48" s="794">
        <f t="shared" si="96"/>
        <v>0</v>
      </c>
      <c r="BM48" s="794">
        <f t="shared" si="96"/>
        <v>0</v>
      </c>
      <c r="BN48" s="794">
        <f t="shared" si="96"/>
        <v>0</v>
      </c>
      <c r="BO48" s="794">
        <f t="shared" si="96"/>
        <v>0</v>
      </c>
      <c r="BP48" s="794">
        <f t="shared" si="96"/>
        <v>0</v>
      </c>
      <c r="BQ48" s="794">
        <f t="shared" si="96"/>
        <v>0</v>
      </c>
      <c r="BR48" s="794">
        <f t="shared" si="96"/>
        <v>0</v>
      </c>
      <c r="BS48" s="794">
        <f t="shared" si="96"/>
        <v>0</v>
      </c>
      <c r="BT48" s="794">
        <f t="shared" si="96"/>
        <v>0</v>
      </c>
      <c r="BU48" s="794">
        <f t="shared" si="96"/>
        <v>0</v>
      </c>
      <c r="BV48" s="794">
        <f t="shared" si="96"/>
        <v>0</v>
      </c>
      <c r="BW48" s="794">
        <f t="shared" si="96"/>
        <v>0</v>
      </c>
      <c r="BX48" s="794">
        <f t="shared" si="96"/>
        <v>0</v>
      </c>
      <c r="BY48" s="794">
        <f t="shared" ref="BY48:DD48" si="97">SUM(BY49:BY66)</f>
        <v>0</v>
      </c>
      <c r="BZ48" s="794">
        <f t="shared" si="97"/>
        <v>0</v>
      </c>
      <c r="CA48" s="794">
        <f t="shared" si="97"/>
        <v>0</v>
      </c>
      <c r="CB48" s="794">
        <f t="shared" si="97"/>
        <v>0</v>
      </c>
      <c r="CC48" s="794">
        <f t="shared" si="97"/>
        <v>0</v>
      </c>
      <c r="CD48" s="794">
        <f t="shared" si="97"/>
        <v>0</v>
      </c>
      <c r="CE48" s="794">
        <f t="shared" si="97"/>
        <v>0</v>
      </c>
      <c r="CF48" s="794">
        <f t="shared" si="97"/>
        <v>0</v>
      </c>
      <c r="CG48" s="794">
        <f t="shared" si="97"/>
        <v>0</v>
      </c>
      <c r="CH48" s="794">
        <f t="shared" si="97"/>
        <v>0</v>
      </c>
      <c r="CI48" s="794">
        <f t="shared" si="97"/>
        <v>0</v>
      </c>
      <c r="CJ48" s="794">
        <f t="shared" si="97"/>
        <v>0</v>
      </c>
      <c r="CK48" s="794">
        <f t="shared" si="97"/>
        <v>0</v>
      </c>
      <c r="CL48" s="794">
        <f t="shared" si="97"/>
        <v>0</v>
      </c>
      <c r="CM48" s="794">
        <f t="shared" si="97"/>
        <v>0</v>
      </c>
      <c r="CN48" s="794">
        <f t="shared" si="97"/>
        <v>0</v>
      </c>
      <c r="CO48" s="794">
        <f t="shared" si="97"/>
        <v>0</v>
      </c>
      <c r="CP48" s="794">
        <f t="shared" si="97"/>
        <v>0</v>
      </c>
      <c r="CQ48" s="794">
        <f t="shared" si="97"/>
        <v>0</v>
      </c>
      <c r="CR48" s="794">
        <f t="shared" si="97"/>
        <v>0</v>
      </c>
      <c r="CS48" s="794">
        <f t="shared" si="97"/>
        <v>0</v>
      </c>
      <c r="CT48" s="794">
        <f t="shared" si="97"/>
        <v>0</v>
      </c>
      <c r="CU48" s="794">
        <f t="shared" si="97"/>
        <v>0</v>
      </c>
      <c r="CV48" s="794">
        <f t="shared" si="97"/>
        <v>0</v>
      </c>
      <c r="CW48" s="794">
        <f t="shared" si="97"/>
        <v>0</v>
      </c>
      <c r="CX48" s="794">
        <f t="shared" si="97"/>
        <v>0</v>
      </c>
      <c r="CY48" s="794">
        <f t="shared" si="97"/>
        <v>0</v>
      </c>
      <c r="CZ48" s="794">
        <f t="shared" si="97"/>
        <v>0</v>
      </c>
      <c r="DA48" s="794">
        <f t="shared" si="97"/>
        <v>0</v>
      </c>
      <c r="DB48" s="794">
        <f t="shared" si="97"/>
        <v>0</v>
      </c>
      <c r="DC48" s="794">
        <f t="shared" si="97"/>
        <v>0</v>
      </c>
      <c r="DD48" s="794">
        <f t="shared" si="97"/>
        <v>0</v>
      </c>
      <c r="DE48" s="794">
        <f t="shared" ref="DE48:EJ48" si="98">SUM(DE49:DE66)</f>
        <v>0</v>
      </c>
      <c r="DF48" s="794">
        <f t="shared" si="98"/>
        <v>0</v>
      </c>
      <c r="DG48" s="794">
        <f t="shared" si="98"/>
        <v>0</v>
      </c>
      <c r="DH48" s="794">
        <f t="shared" si="98"/>
        <v>0</v>
      </c>
      <c r="DI48" s="794">
        <f t="shared" si="98"/>
        <v>0</v>
      </c>
      <c r="DJ48" s="794">
        <f t="shared" si="98"/>
        <v>0</v>
      </c>
      <c r="DK48" s="794">
        <f t="shared" si="98"/>
        <v>0</v>
      </c>
      <c r="DL48" s="794">
        <f t="shared" si="98"/>
        <v>0</v>
      </c>
      <c r="DM48" s="794">
        <f t="shared" si="98"/>
        <v>0</v>
      </c>
      <c r="DN48" s="794">
        <f t="shared" si="98"/>
        <v>0</v>
      </c>
      <c r="DO48" s="794">
        <f t="shared" si="98"/>
        <v>0</v>
      </c>
      <c r="DP48" s="794">
        <f t="shared" si="98"/>
        <v>0</v>
      </c>
      <c r="DQ48" s="794">
        <f t="shared" si="98"/>
        <v>0</v>
      </c>
      <c r="DR48" s="794">
        <f t="shared" si="98"/>
        <v>0</v>
      </c>
      <c r="DS48" s="794">
        <f t="shared" si="98"/>
        <v>0</v>
      </c>
      <c r="DT48" s="794">
        <f t="shared" si="98"/>
        <v>0</v>
      </c>
      <c r="DU48" s="794">
        <f t="shared" si="98"/>
        <v>0</v>
      </c>
      <c r="DV48" s="794">
        <f t="shared" si="98"/>
        <v>0</v>
      </c>
      <c r="DW48" s="794">
        <f t="shared" si="98"/>
        <v>0</v>
      </c>
      <c r="DX48" s="794">
        <f t="shared" si="98"/>
        <v>0</v>
      </c>
      <c r="DY48" s="794">
        <f t="shared" si="98"/>
        <v>0</v>
      </c>
      <c r="DZ48" s="794">
        <f t="shared" si="98"/>
        <v>0</v>
      </c>
      <c r="EA48" s="794">
        <f t="shared" si="98"/>
        <v>0</v>
      </c>
      <c r="EB48" s="794">
        <f t="shared" si="98"/>
        <v>0</v>
      </c>
      <c r="EC48" s="794">
        <f t="shared" si="98"/>
        <v>0</v>
      </c>
      <c r="ED48" s="794">
        <f t="shared" si="98"/>
        <v>0</v>
      </c>
      <c r="EE48" s="794">
        <f t="shared" si="98"/>
        <v>0</v>
      </c>
      <c r="EF48" s="794">
        <f t="shared" si="98"/>
        <v>0</v>
      </c>
      <c r="EG48" s="794">
        <f t="shared" si="98"/>
        <v>0</v>
      </c>
      <c r="EH48" s="794">
        <f t="shared" si="98"/>
        <v>0</v>
      </c>
      <c r="EI48" s="794">
        <f t="shared" si="98"/>
        <v>0</v>
      </c>
      <c r="EJ48" s="794">
        <f t="shared" si="98"/>
        <v>0</v>
      </c>
      <c r="EK48" s="794">
        <f t="shared" ref="EK48:EO48" si="99">SUM(EK49:EK66)</f>
        <v>0</v>
      </c>
      <c r="EL48" s="794">
        <f t="shared" si="99"/>
        <v>0</v>
      </c>
      <c r="EM48" s="794">
        <f t="shared" si="99"/>
        <v>0</v>
      </c>
      <c r="EN48" s="794">
        <f t="shared" si="99"/>
        <v>0</v>
      </c>
      <c r="EO48" s="794">
        <f t="shared" si="99"/>
        <v>0</v>
      </c>
    </row>
    <row r="49" spans="1:145" x14ac:dyDescent="0.2">
      <c r="A49" s="11">
        <f>ROW()</f>
        <v>49</v>
      </c>
      <c r="C49" s="38" t="s">
        <v>669</v>
      </c>
      <c r="D49" s="104"/>
      <c r="E49" s="104"/>
      <c r="F49" s="104"/>
      <c r="G49" s="104"/>
      <c r="H49" s="104"/>
      <c r="I49" s="104"/>
      <c r="J49" s="104"/>
      <c r="K49" s="105"/>
      <c r="L49" s="793">
        <f t="shared" si="83"/>
        <v>1831419.1753637993</v>
      </c>
      <c r="M49" s="790">
        <f>Operation!M217</f>
        <v>1831419.1753637993</v>
      </c>
      <c r="N49" s="790">
        <f>Operation!N217</f>
        <v>0</v>
      </c>
      <c r="O49" s="790">
        <f>Operation!O217</f>
        <v>0</v>
      </c>
      <c r="P49" s="790">
        <f>Operation!P217</f>
        <v>0</v>
      </c>
      <c r="Q49" s="790">
        <f>Operation!Q217</f>
        <v>0</v>
      </c>
      <c r="R49" s="790">
        <f>Operation!R217</f>
        <v>0</v>
      </c>
      <c r="S49" s="790">
        <f>Operation!S217</f>
        <v>0</v>
      </c>
      <c r="T49" s="790">
        <f>Operation!T217</f>
        <v>0</v>
      </c>
      <c r="U49" s="790">
        <f>Operation!U217</f>
        <v>0</v>
      </c>
      <c r="V49" s="790">
        <f>Operation!V217</f>
        <v>0</v>
      </c>
      <c r="W49" s="790">
        <f>Operation!W217</f>
        <v>0</v>
      </c>
      <c r="X49" s="790">
        <f>Operation!X217</f>
        <v>0</v>
      </c>
      <c r="Y49" s="790">
        <f>Operation!Y217</f>
        <v>0</v>
      </c>
      <c r="Z49" s="790">
        <f>Operation!Z217</f>
        <v>0</v>
      </c>
      <c r="AA49" s="790">
        <f>Operation!AA217</f>
        <v>0</v>
      </c>
      <c r="AB49" s="790">
        <f>Operation!AB217</f>
        <v>0</v>
      </c>
      <c r="AC49" s="790">
        <f>Operation!AC217</f>
        <v>0</v>
      </c>
      <c r="AD49" s="790">
        <f>Operation!AD217</f>
        <v>0</v>
      </c>
      <c r="AE49" s="790">
        <f>Operation!AE217</f>
        <v>0</v>
      </c>
      <c r="AF49" s="790">
        <f>Operation!AF217</f>
        <v>0</v>
      </c>
      <c r="AG49" s="790">
        <f>Operation!AG217</f>
        <v>0</v>
      </c>
      <c r="AH49" s="790">
        <f>Operation!AH217</f>
        <v>0</v>
      </c>
      <c r="AI49" s="790">
        <f>Operation!AI217</f>
        <v>0</v>
      </c>
      <c r="AJ49" s="790">
        <f>Operation!AJ217</f>
        <v>0</v>
      </c>
      <c r="AK49" s="790">
        <f>Operation!AK217</f>
        <v>0</v>
      </c>
      <c r="AL49" s="790">
        <f>Operation!AL217</f>
        <v>0</v>
      </c>
      <c r="AM49" s="790">
        <f>Operation!AM217</f>
        <v>0</v>
      </c>
      <c r="AN49" s="790">
        <f>Operation!AN217</f>
        <v>0</v>
      </c>
      <c r="AO49" s="790">
        <f>Operation!AO217</f>
        <v>0</v>
      </c>
      <c r="AP49" s="790">
        <f>Operation!AP217</f>
        <v>0</v>
      </c>
      <c r="AQ49" s="790">
        <f>Operation!AQ217</f>
        <v>0</v>
      </c>
      <c r="AR49" s="790">
        <f>Operation!AR217</f>
        <v>0</v>
      </c>
      <c r="AS49" s="790">
        <f>Operation!AS217</f>
        <v>0</v>
      </c>
      <c r="AT49" s="790">
        <f>Operation!AT217</f>
        <v>0</v>
      </c>
      <c r="AU49" s="790">
        <f>Operation!AU217</f>
        <v>0</v>
      </c>
      <c r="AV49" s="790">
        <f>Operation!AV217</f>
        <v>0</v>
      </c>
      <c r="AW49" s="790">
        <f>Operation!AW217</f>
        <v>0</v>
      </c>
      <c r="AX49" s="790">
        <f>Operation!AX217</f>
        <v>0</v>
      </c>
      <c r="AY49" s="790">
        <f>Operation!AY217</f>
        <v>0</v>
      </c>
      <c r="AZ49" s="790">
        <f>Operation!AZ217</f>
        <v>0</v>
      </c>
      <c r="BA49" s="790">
        <f>Operation!BA217</f>
        <v>0</v>
      </c>
      <c r="BB49" s="790">
        <f>Operation!BB217</f>
        <v>0</v>
      </c>
      <c r="BC49" s="790">
        <f>Operation!BC217</f>
        <v>0</v>
      </c>
      <c r="BD49" s="790">
        <f>Operation!BD217</f>
        <v>0</v>
      </c>
      <c r="BE49" s="790">
        <f>Operation!BE217</f>
        <v>0</v>
      </c>
      <c r="BF49" s="790">
        <f>Operation!BF217</f>
        <v>0</v>
      </c>
      <c r="BG49" s="790">
        <f>Operation!BG217</f>
        <v>0</v>
      </c>
      <c r="BH49" s="790">
        <f>Operation!BH217</f>
        <v>0</v>
      </c>
      <c r="BI49" s="790">
        <f>Operation!BI217</f>
        <v>0</v>
      </c>
      <c r="BJ49" s="790">
        <f>Operation!BJ217</f>
        <v>0</v>
      </c>
      <c r="BK49" s="790">
        <f>Operation!BK217</f>
        <v>0</v>
      </c>
      <c r="BL49" s="790">
        <f>Operation!BL217</f>
        <v>0</v>
      </c>
      <c r="BM49" s="790">
        <f>Operation!BM217</f>
        <v>0</v>
      </c>
      <c r="BN49" s="790">
        <f>Operation!BN217</f>
        <v>0</v>
      </c>
      <c r="BO49" s="790">
        <f>Operation!BO217</f>
        <v>0</v>
      </c>
      <c r="BP49" s="790">
        <f>Operation!BP217</f>
        <v>0</v>
      </c>
      <c r="BQ49" s="790">
        <f>Operation!BQ217</f>
        <v>0</v>
      </c>
      <c r="BR49" s="790">
        <f>Operation!BR217</f>
        <v>0</v>
      </c>
      <c r="BS49" s="790">
        <f>Operation!BS217</f>
        <v>0</v>
      </c>
      <c r="BT49" s="790">
        <f>Operation!BT217</f>
        <v>0</v>
      </c>
      <c r="BU49" s="790">
        <f>Operation!BU217</f>
        <v>0</v>
      </c>
      <c r="BV49" s="790">
        <f>Operation!BV217</f>
        <v>0</v>
      </c>
      <c r="BW49" s="790">
        <f>Operation!BW217</f>
        <v>0</v>
      </c>
      <c r="BX49" s="790">
        <f>Operation!BX217</f>
        <v>0</v>
      </c>
      <c r="BY49" s="790">
        <f>Operation!BY217</f>
        <v>0</v>
      </c>
      <c r="BZ49" s="790">
        <f>Operation!BZ217</f>
        <v>0</v>
      </c>
      <c r="CA49" s="790">
        <f>Operation!CA217</f>
        <v>0</v>
      </c>
      <c r="CB49" s="790">
        <f>Operation!CB217</f>
        <v>0</v>
      </c>
      <c r="CC49" s="790">
        <f>Operation!CC217</f>
        <v>0</v>
      </c>
      <c r="CD49" s="790">
        <f>Operation!CD217</f>
        <v>0</v>
      </c>
      <c r="CE49" s="790">
        <f>Operation!CE217</f>
        <v>0</v>
      </c>
      <c r="CF49" s="790">
        <f>Operation!CF217</f>
        <v>0</v>
      </c>
      <c r="CG49" s="790">
        <f>Operation!CG217</f>
        <v>0</v>
      </c>
      <c r="CH49" s="790">
        <f>Operation!CH217</f>
        <v>0</v>
      </c>
      <c r="CI49" s="790">
        <f>Operation!CI217</f>
        <v>0</v>
      </c>
      <c r="CJ49" s="790">
        <f>Operation!CJ217</f>
        <v>0</v>
      </c>
      <c r="CK49" s="790">
        <f>Operation!CK217</f>
        <v>0</v>
      </c>
      <c r="CL49" s="790">
        <f>Operation!CL217</f>
        <v>0</v>
      </c>
      <c r="CM49" s="790">
        <f>Operation!CM217</f>
        <v>0</v>
      </c>
      <c r="CN49" s="790">
        <f>Operation!CN217</f>
        <v>0</v>
      </c>
      <c r="CO49" s="790">
        <f>Operation!CO217</f>
        <v>0</v>
      </c>
      <c r="CP49" s="790">
        <f>Operation!CP217</f>
        <v>0</v>
      </c>
      <c r="CQ49" s="790">
        <f>Operation!CQ217</f>
        <v>0</v>
      </c>
      <c r="CR49" s="790">
        <f>Operation!CR217</f>
        <v>0</v>
      </c>
      <c r="CS49" s="790">
        <f>Operation!CS217</f>
        <v>0</v>
      </c>
      <c r="CT49" s="790">
        <f>Operation!CT217</f>
        <v>0</v>
      </c>
      <c r="CU49" s="790">
        <f>Operation!CU217</f>
        <v>0</v>
      </c>
      <c r="CV49" s="790">
        <f>Operation!CV217</f>
        <v>0</v>
      </c>
      <c r="CW49" s="790">
        <f>Operation!CW217</f>
        <v>0</v>
      </c>
      <c r="CX49" s="790">
        <f>Operation!CX217</f>
        <v>0</v>
      </c>
      <c r="CY49" s="790">
        <f>Operation!CY217</f>
        <v>0</v>
      </c>
      <c r="CZ49" s="790">
        <f>Operation!CZ217</f>
        <v>0</v>
      </c>
      <c r="DA49" s="790">
        <f>Operation!DA217</f>
        <v>0</v>
      </c>
      <c r="DB49" s="790">
        <f>Operation!DB217</f>
        <v>0</v>
      </c>
      <c r="DC49" s="790">
        <f>Operation!DC217</f>
        <v>0</v>
      </c>
      <c r="DD49" s="790">
        <f>Operation!DD217</f>
        <v>0</v>
      </c>
      <c r="DE49" s="790">
        <f>Operation!DE217</f>
        <v>0</v>
      </c>
      <c r="DF49" s="790">
        <f>Operation!DF217</f>
        <v>0</v>
      </c>
      <c r="DG49" s="790">
        <f>Operation!DG217</f>
        <v>0</v>
      </c>
      <c r="DH49" s="790">
        <f>Operation!DH217</f>
        <v>0</v>
      </c>
      <c r="DI49" s="790">
        <f>Operation!DI217</f>
        <v>0</v>
      </c>
      <c r="DJ49" s="790">
        <f>Operation!DJ217</f>
        <v>0</v>
      </c>
      <c r="DK49" s="790">
        <f>Operation!DK217</f>
        <v>0</v>
      </c>
      <c r="DL49" s="790">
        <f>Operation!DL217</f>
        <v>0</v>
      </c>
      <c r="DM49" s="790">
        <f>Operation!DM217</f>
        <v>0</v>
      </c>
      <c r="DN49" s="790">
        <f>Operation!DN217</f>
        <v>0</v>
      </c>
      <c r="DO49" s="790">
        <f>Operation!DO217</f>
        <v>0</v>
      </c>
      <c r="DP49" s="790">
        <f>Operation!DP217</f>
        <v>0</v>
      </c>
      <c r="DQ49" s="790">
        <f>Operation!DQ217</f>
        <v>0</v>
      </c>
      <c r="DR49" s="790">
        <f>Operation!DR217</f>
        <v>0</v>
      </c>
      <c r="DS49" s="790">
        <f>Operation!DS217</f>
        <v>0</v>
      </c>
      <c r="DT49" s="790">
        <f>Operation!DT217</f>
        <v>0</v>
      </c>
      <c r="DU49" s="790">
        <f>Operation!DU217</f>
        <v>0</v>
      </c>
      <c r="DV49" s="790">
        <f>Operation!DV217</f>
        <v>0</v>
      </c>
      <c r="DW49" s="790">
        <f>Operation!DW217</f>
        <v>0</v>
      </c>
      <c r="DX49" s="790">
        <f>Operation!DX217</f>
        <v>0</v>
      </c>
      <c r="DY49" s="790">
        <f>Operation!DY217</f>
        <v>0</v>
      </c>
      <c r="DZ49" s="790">
        <f>Operation!DZ217</f>
        <v>0</v>
      </c>
      <c r="EA49" s="790">
        <f>Operation!EA217</f>
        <v>0</v>
      </c>
      <c r="EB49" s="790">
        <f>Operation!EB217</f>
        <v>0</v>
      </c>
      <c r="EC49" s="790">
        <f>Operation!EC217</f>
        <v>0</v>
      </c>
      <c r="ED49" s="790">
        <f>Operation!ED217</f>
        <v>0</v>
      </c>
      <c r="EE49" s="790">
        <f>Operation!EE217</f>
        <v>0</v>
      </c>
      <c r="EF49" s="790">
        <f>Operation!EF217</f>
        <v>0</v>
      </c>
      <c r="EG49" s="790">
        <f>Operation!EG217</f>
        <v>0</v>
      </c>
      <c r="EH49" s="790">
        <f>Operation!EH217</f>
        <v>0</v>
      </c>
      <c r="EI49" s="790">
        <f>Operation!EI217</f>
        <v>0</v>
      </c>
      <c r="EJ49" s="790">
        <f>Operation!EJ217</f>
        <v>0</v>
      </c>
      <c r="EK49" s="790">
        <f>Operation!EK217</f>
        <v>0</v>
      </c>
      <c r="EL49" s="790">
        <f>Operation!EL217</f>
        <v>0</v>
      </c>
      <c r="EM49" s="790">
        <f>Operation!EM217</f>
        <v>0</v>
      </c>
      <c r="EN49" s="790">
        <f>Operation!EN217</f>
        <v>0</v>
      </c>
      <c r="EO49" s="790">
        <f>Operation!EO217</f>
        <v>0</v>
      </c>
    </row>
    <row r="50" spans="1:145" x14ac:dyDescent="0.2">
      <c r="A50" s="11">
        <f>ROW()</f>
        <v>50</v>
      </c>
      <c r="C50" s="38" t="s">
        <v>670</v>
      </c>
      <c r="D50" s="104"/>
      <c r="E50" s="104"/>
      <c r="F50" s="104"/>
      <c r="G50" s="104"/>
      <c r="H50" s="104"/>
      <c r="I50" s="104"/>
      <c r="J50" s="104"/>
      <c r="K50" s="105"/>
      <c r="L50" s="793">
        <f t="shared" si="83"/>
        <v>-1831419.1753637993</v>
      </c>
      <c r="M50" s="790">
        <f>Operation!M218</f>
        <v>0</v>
      </c>
      <c r="N50" s="790">
        <f>Operation!N218</f>
        <v>0</v>
      </c>
      <c r="O50" s="790">
        <f>Operation!O218</f>
        <v>0</v>
      </c>
      <c r="P50" s="790">
        <f>Operation!P218</f>
        <v>-1831419.1753637993</v>
      </c>
      <c r="Q50" s="790">
        <f>Operation!Q218</f>
        <v>0</v>
      </c>
      <c r="R50" s="790">
        <f>Operation!R218</f>
        <v>0</v>
      </c>
      <c r="S50" s="790">
        <f>Operation!S218</f>
        <v>0</v>
      </c>
      <c r="T50" s="790">
        <f>Operation!T218</f>
        <v>0</v>
      </c>
      <c r="U50" s="790">
        <f>Operation!U218</f>
        <v>0</v>
      </c>
      <c r="V50" s="790">
        <f>Operation!V218</f>
        <v>0</v>
      </c>
      <c r="W50" s="790">
        <f>Operation!W218</f>
        <v>0</v>
      </c>
      <c r="X50" s="790">
        <f>Operation!X218</f>
        <v>0</v>
      </c>
      <c r="Y50" s="790">
        <f>Operation!Y218</f>
        <v>0</v>
      </c>
      <c r="Z50" s="790">
        <f>Operation!Z218</f>
        <v>0</v>
      </c>
      <c r="AA50" s="790">
        <f>Operation!AA218</f>
        <v>0</v>
      </c>
      <c r="AB50" s="790">
        <f>Operation!AB218</f>
        <v>0</v>
      </c>
      <c r="AC50" s="790">
        <f>Operation!AC218</f>
        <v>0</v>
      </c>
      <c r="AD50" s="790">
        <f>Operation!AD218</f>
        <v>0</v>
      </c>
      <c r="AE50" s="790">
        <f>Operation!AE218</f>
        <v>0</v>
      </c>
      <c r="AF50" s="790">
        <f>Operation!AF218</f>
        <v>0</v>
      </c>
      <c r="AG50" s="790">
        <f>Operation!AG218</f>
        <v>0</v>
      </c>
      <c r="AH50" s="790">
        <f>Operation!AH218</f>
        <v>0</v>
      </c>
      <c r="AI50" s="790">
        <f>Operation!AI218</f>
        <v>0</v>
      </c>
      <c r="AJ50" s="790">
        <f>Operation!AJ218</f>
        <v>0</v>
      </c>
      <c r="AK50" s="790">
        <f>Operation!AK218</f>
        <v>0</v>
      </c>
      <c r="AL50" s="790">
        <f>Operation!AL218</f>
        <v>0</v>
      </c>
      <c r="AM50" s="790">
        <f>Operation!AM218</f>
        <v>0</v>
      </c>
      <c r="AN50" s="790">
        <f>Operation!AN218</f>
        <v>0</v>
      </c>
      <c r="AO50" s="790">
        <f>Operation!AO218</f>
        <v>0</v>
      </c>
      <c r="AP50" s="790">
        <f>Operation!AP218</f>
        <v>0</v>
      </c>
      <c r="AQ50" s="790">
        <f>Operation!AQ218</f>
        <v>0</v>
      </c>
      <c r="AR50" s="790">
        <f>Operation!AR218</f>
        <v>0</v>
      </c>
      <c r="AS50" s="790">
        <f>Operation!AS218</f>
        <v>0</v>
      </c>
      <c r="AT50" s="790">
        <f>Operation!AT218</f>
        <v>0</v>
      </c>
      <c r="AU50" s="790">
        <f>Operation!AU218</f>
        <v>0</v>
      </c>
      <c r="AV50" s="790">
        <f>Operation!AV218</f>
        <v>0</v>
      </c>
      <c r="AW50" s="790">
        <f>Operation!AW218</f>
        <v>0</v>
      </c>
      <c r="AX50" s="790">
        <f>Operation!AX218</f>
        <v>0</v>
      </c>
      <c r="AY50" s="790">
        <f>Operation!AY218</f>
        <v>0</v>
      </c>
      <c r="AZ50" s="790">
        <f>Operation!AZ218</f>
        <v>0</v>
      </c>
      <c r="BA50" s="790">
        <f>Operation!BA218</f>
        <v>0</v>
      </c>
      <c r="BB50" s="790">
        <f>Operation!BB218</f>
        <v>0</v>
      </c>
      <c r="BC50" s="790">
        <f>Operation!BC218</f>
        <v>0</v>
      </c>
      <c r="BD50" s="790">
        <f>Operation!BD218</f>
        <v>0</v>
      </c>
      <c r="BE50" s="790">
        <f>Operation!BE218</f>
        <v>0</v>
      </c>
      <c r="BF50" s="790">
        <f>Operation!BF218</f>
        <v>0</v>
      </c>
      <c r="BG50" s="790">
        <f>Operation!BG218</f>
        <v>0</v>
      </c>
      <c r="BH50" s="790">
        <f>Operation!BH218</f>
        <v>0</v>
      </c>
      <c r="BI50" s="790">
        <f>Operation!BI218</f>
        <v>0</v>
      </c>
      <c r="BJ50" s="790">
        <f>Operation!BJ218</f>
        <v>0</v>
      </c>
      <c r="BK50" s="790">
        <f>Operation!BK218</f>
        <v>0</v>
      </c>
      <c r="BL50" s="790">
        <f>Operation!BL218</f>
        <v>0</v>
      </c>
      <c r="BM50" s="790">
        <f>Operation!BM218</f>
        <v>0</v>
      </c>
      <c r="BN50" s="790">
        <f>Operation!BN218</f>
        <v>0</v>
      </c>
      <c r="BO50" s="790">
        <f>Operation!BO218</f>
        <v>0</v>
      </c>
      <c r="BP50" s="790">
        <f>Operation!BP218</f>
        <v>0</v>
      </c>
      <c r="BQ50" s="790">
        <f>Operation!BQ218</f>
        <v>0</v>
      </c>
      <c r="BR50" s="790">
        <f>Operation!BR218</f>
        <v>0</v>
      </c>
      <c r="BS50" s="790">
        <f>Operation!BS218</f>
        <v>0</v>
      </c>
      <c r="BT50" s="790">
        <f>Operation!BT218</f>
        <v>0</v>
      </c>
      <c r="BU50" s="790">
        <f>Operation!BU218</f>
        <v>0</v>
      </c>
      <c r="BV50" s="790">
        <f>Operation!BV218</f>
        <v>0</v>
      </c>
      <c r="BW50" s="790">
        <f>Operation!BW218</f>
        <v>0</v>
      </c>
      <c r="BX50" s="790">
        <f>Operation!BX218</f>
        <v>0</v>
      </c>
      <c r="BY50" s="790">
        <f>Operation!BY218</f>
        <v>0</v>
      </c>
      <c r="BZ50" s="790">
        <f>Operation!BZ218</f>
        <v>0</v>
      </c>
      <c r="CA50" s="790">
        <f>Operation!CA218</f>
        <v>0</v>
      </c>
      <c r="CB50" s="790">
        <f>Operation!CB218</f>
        <v>0</v>
      </c>
      <c r="CC50" s="790">
        <f>Operation!CC218</f>
        <v>0</v>
      </c>
      <c r="CD50" s="790">
        <f>Operation!CD218</f>
        <v>0</v>
      </c>
      <c r="CE50" s="790">
        <f>Operation!CE218</f>
        <v>0</v>
      </c>
      <c r="CF50" s="790">
        <f>Operation!CF218</f>
        <v>0</v>
      </c>
      <c r="CG50" s="790">
        <f>Operation!CG218</f>
        <v>0</v>
      </c>
      <c r="CH50" s="790">
        <f>Operation!CH218</f>
        <v>0</v>
      </c>
      <c r="CI50" s="790">
        <f>Operation!CI218</f>
        <v>0</v>
      </c>
      <c r="CJ50" s="790">
        <f>Operation!CJ218</f>
        <v>0</v>
      </c>
      <c r="CK50" s="790">
        <f>Operation!CK218</f>
        <v>0</v>
      </c>
      <c r="CL50" s="790">
        <f>Operation!CL218</f>
        <v>0</v>
      </c>
      <c r="CM50" s="790">
        <f>Operation!CM218</f>
        <v>0</v>
      </c>
      <c r="CN50" s="790">
        <f>Operation!CN218</f>
        <v>0</v>
      </c>
      <c r="CO50" s="790">
        <f>Operation!CO218</f>
        <v>0</v>
      </c>
      <c r="CP50" s="790">
        <f>Operation!CP218</f>
        <v>0</v>
      </c>
      <c r="CQ50" s="790">
        <f>Operation!CQ218</f>
        <v>0</v>
      </c>
      <c r="CR50" s="790">
        <f>Operation!CR218</f>
        <v>0</v>
      </c>
      <c r="CS50" s="790">
        <f>Operation!CS218</f>
        <v>0</v>
      </c>
      <c r="CT50" s="790">
        <f>Operation!CT218</f>
        <v>0</v>
      </c>
      <c r="CU50" s="790">
        <f>Operation!CU218</f>
        <v>0</v>
      </c>
      <c r="CV50" s="790">
        <f>Operation!CV218</f>
        <v>0</v>
      </c>
      <c r="CW50" s="790">
        <f>Operation!CW218</f>
        <v>0</v>
      </c>
      <c r="CX50" s="790">
        <f>Operation!CX218</f>
        <v>0</v>
      </c>
      <c r="CY50" s="790">
        <f>Operation!CY218</f>
        <v>0</v>
      </c>
      <c r="CZ50" s="790">
        <f>Operation!CZ218</f>
        <v>0</v>
      </c>
      <c r="DA50" s="790">
        <f>Operation!DA218</f>
        <v>0</v>
      </c>
      <c r="DB50" s="790">
        <f>Operation!DB218</f>
        <v>0</v>
      </c>
      <c r="DC50" s="790">
        <f>Operation!DC218</f>
        <v>0</v>
      </c>
      <c r="DD50" s="790">
        <f>Operation!DD218</f>
        <v>0</v>
      </c>
      <c r="DE50" s="790">
        <f>Operation!DE218</f>
        <v>0</v>
      </c>
      <c r="DF50" s="790">
        <f>Operation!DF218</f>
        <v>0</v>
      </c>
      <c r="DG50" s="790">
        <f>Operation!DG218</f>
        <v>0</v>
      </c>
      <c r="DH50" s="790">
        <f>Operation!DH218</f>
        <v>0</v>
      </c>
      <c r="DI50" s="790">
        <f>Operation!DI218</f>
        <v>0</v>
      </c>
      <c r="DJ50" s="790">
        <f>Operation!DJ218</f>
        <v>0</v>
      </c>
      <c r="DK50" s="790">
        <f>Operation!DK218</f>
        <v>0</v>
      </c>
      <c r="DL50" s="790">
        <f>Operation!DL218</f>
        <v>0</v>
      </c>
      <c r="DM50" s="790">
        <f>Operation!DM218</f>
        <v>0</v>
      </c>
      <c r="DN50" s="790">
        <f>Operation!DN218</f>
        <v>0</v>
      </c>
      <c r="DO50" s="790">
        <f>Operation!DO218</f>
        <v>0</v>
      </c>
      <c r="DP50" s="790">
        <f>Operation!DP218</f>
        <v>0</v>
      </c>
      <c r="DQ50" s="790">
        <f>Operation!DQ218</f>
        <v>0</v>
      </c>
      <c r="DR50" s="790">
        <f>Operation!DR218</f>
        <v>0</v>
      </c>
      <c r="DS50" s="790">
        <f>Operation!DS218</f>
        <v>0</v>
      </c>
      <c r="DT50" s="790">
        <f>Operation!DT218</f>
        <v>0</v>
      </c>
      <c r="DU50" s="790">
        <f>Operation!DU218</f>
        <v>0</v>
      </c>
      <c r="DV50" s="790">
        <f>Operation!DV218</f>
        <v>0</v>
      </c>
      <c r="DW50" s="790">
        <f>Operation!DW218</f>
        <v>0</v>
      </c>
      <c r="DX50" s="790">
        <f>Operation!DX218</f>
        <v>0</v>
      </c>
      <c r="DY50" s="790">
        <f>Operation!DY218</f>
        <v>0</v>
      </c>
      <c r="DZ50" s="790">
        <f>Operation!DZ218</f>
        <v>0</v>
      </c>
      <c r="EA50" s="790">
        <f>Operation!EA218</f>
        <v>0</v>
      </c>
      <c r="EB50" s="790">
        <f>Operation!EB218</f>
        <v>0</v>
      </c>
      <c r="EC50" s="790">
        <f>Operation!EC218</f>
        <v>0</v>
      </c>
      <c r="ED50" s="790">
        <f>Operation!ED218</f>
        <v>0</v>
      </c>
      <c r="EE50" s="790">
        <f>Operation!EE218</f>
        <v>0</v>
      </c>
      <c r="EF50" s="790">
        <f>Operation!EF218</f>
        <v>0</v>
      </c>
      <c r="EG50" s="790">
        <f>Operation!EG218</f>
        <v>0</v>
      </c>
      <c r="EH50" s="790">
        <f>Operation!EH218</f>
        <v>0</v>
      </c>
      <c r="EI50" s="790">
        <f>Operation!EI218</f>
        <v>0</v>
      </c>
      <c r="EJ50" s="790">
        <f>Operation!EJ218</f>
        <v>0</v>
      </c>
      <c r="EK50" s="790">
        <f>Operation!EK218</f>
        <v>0</v>
      </c>
      <c r="EL50" s="790">
        <f>Operation!EL218</f>
        <v>0</v>
      </c>
      <c r="EM50" s="790">
        <f>Operation!EM218</f>
        <v>0</v>
      </c>
      <c r="EN50" s="790">
        <f>Operation!EN218</f>
        <v>0</v>
      </c>
      <c r="EO50" s="790">
        <f>Operation!EO218</f>
        <v>0</v>
      </c>
    </row>
    <row r="51" spans="1:145" x14ac:dyDescent="0.2">
      <c r="A51" s="113">
        <f>ROW()</f>
        <v>51</v>
      </c>
      <c r="C51" s="38" t="str">
        <f>'A&amp;R'!$B$60&amp;"의 차입"</f>
        <v>단기차입금의 차입</v>
      </c>
      <c r="D51" s="104"/>
      <c r="E51" s="104"/>
      <c r="F51" s="104"/>
      <c r="G51" s="104"/>
      <c r="H51" s="104"/>
      <c r="I51" s="104"/>
      <c r="J51" s="104"/>
      <c r="K51" s="105"/>
      <c r="L51" s="793">
        <f t="shared" si="83"/>
        <v>0</v>
      </c>
      <c r="M51" s="790">
        <f>Operation!M322</f>
        <v>0</v>
      </c>
      <c r="N51" s="790">
        <f>Operation!N322</f>
        <v>0</v>
      </c>
      <c r="O51" s="790">
        <f>Operation!O322</f>
        <v>0</v>
      </c>
      <c r="P51" s="790">
        <f>Operation!P322</f>
        <v>0</v>
      </c>
      <c r="Q51" s="790">
        <f>Operation!Q322</f>
        <v>0</v>
      </c>
      <c r="R51" s="790">
        <f>Operation!R322</f>
        <v>0</v>
      </c>
      <c r="S51" s="790">
        <f>Operation!S322</f>
        <v>0</v>
      </c>
      <c r="T51" s="790">
        <f>Operation!T322</f>
        <v>0</v>
      </c>
      <c r="U51" s="790">
        <f>Operation!U322</f>
        <v>0</v>
      </c>
      <c r="V51" s="790">
        <f>Operation!V322</f>
        <v>0</v>
      </c>
      <c r="W51" s="790">
        <f>Operation!W322</f>
        <v>0</v>
      </c>
      <c r="X51" s="790">
        <f>Operation!X322</f>
        <v>0</v>
      </c>
      <c r="Y51" s="790">
        <f>Operation!Y322</f>
        <v>0</v>
      </c>
      <c r="Z51" s="790">
        <f>Operation!Z322</f>
        <v>0</v>
      </c>
      <c r="AA51" s="790">
        <f>Operation!AA322</f>
        <v>0</v>
      </c>
      <c r="AB51" s="790">
        <f>Operation!AB322</f>
        <v>0</v>
      </c>
      <c r="AC51" s="790">
        <f>Operation!AC322</f>
        <v>0</v>
      </c>
      <c r="AD51" s="790">
        <f>Operation!AD322</f>
        <v>0</v>
      </c>
      <c r="AE51" s="790">
        <f>Operation!AE322</f>
        <v>0</v>
      </c>
      <c r="AF51" s="790">
        <f>Operation!AF322</f>
        <v>0</v>
      </c>
      <c r="AG51" s="790">
        <f>Operation!AG322</f>
        <v>0</v>
      </c>
      <c r="AH51" s="790">
        <f>Operation!AH322</f>
        <v>0</v>
      </c>
      <c r="AI51" s="790">
        <f>Operation!AI322</f>
        <v>0</v>
      </c>
      <c r="AJ51" s="790">
        <f>Operation!AJ322</f>
        <v>0</v>
      </c>
      <c r="AK51" s="790">
        <f>Operation!AK322</f>
        <v>0</v>
      </c>
      <c r="AL51" s="790">
        <f>Operation!AL322</f>
        <v>0</v>
      </c>
      <c r="AM51" s="790">
        <f>Operation!AM322</f>
        <v>0</v>
      </c>
      <c r="AN51" s="790">
        <f>Operation!AN322</f>
        <v>0</v>
      </c>
      <c r="AO51" s="790">
        <f>Operation!AO322</f>
        <v>0</v>
      </c>
      <c r="AP51" s="790">
        <f>Operation!AP322</f>
        <v>0</v>
      </c>
      <c r="AQ51" s="790">
        <f>Operation!AQ322</f>
        <v>0</v>
      </c>
      <c r="AR51" s="790">
        <f>Operation!AR322</f>
        <v>0</v>
      </c>
      <c r="AS51" s="790">
        <f>Operation!AS322</f>
        <v>0</v>
      </c>
      <c r="AT51" s="790">
        <f>Operation!AT322</f>
        <v>0</v>
      </c>
      <c r="AU51" s="790">
        <f>Operation!AU322</f>
        <v>0</v>
      </c>
      <c r="AV51" s="790">
        <f>Operation!AV322</f>
        <v>0</v>
      </c>
      <c r="AW51" s="790">
        <f>Operation!AW322</f>
        <v>0</v>
      </c>
      <c r="AX51" s="790">
        <f>Operation!AX322</f>
        <v>0</v>
      </c>
      <c r="AY51" s="790">
        <f>Operation!AY322</f>
        <v>0</v>
      </c>
      <c r="AZ51" s="790">
        <f>Operation!AZ322</f>
        <v>0</v>
      </c>
      <c r="BA51" s="790">
        <f>Operation!BA322</f>
        <v>0</v>
      </c>
      <c r="BB51" s="790">
        <f>Operation!BB322</f>
        <v>0</v>
      </c>
      <c r="BC51" s="790">
        <f>Operation!BC322</f>
        <v>0</v>
      </c>
      <c r="BD51" s="790">
        <f>Operation!BD322</f>
        <v>2.9802322387695313E-8</v>
      </c>
      <c r="BE51" s="790">
        <f>Operation!BE322</f>
        <v>0</v>
      </c>
      <c r="BF51" s="790">
        <f>Operation!BF322</f>
        <v>0</v>
      </c>
      <c r="BG51" s="790">
        <f>Operation!BG322</f>
        <v>0</v>
      </c>
      <c r="BH51" s="790">
        <f>Operation!BH322</f>
        <v>0</v>
      </c>
      <c r="BI51" s="790">
        <f>Operation!BI322</f>
        <v>0</v>
      </c>
      <c r="BJ51" s="790">
        <f>Operation!BJ322</f>
        <v>0</v>
      </c>
      <c r="BK51" s="790">
        <f>Operation!BK322</f>
        <v>0</v>
      </c>
      <c r="BL51" s="790">
        <f>Operation!BL322</f>
        <v>0</v>
      </c>
      <c r="BM51" s="790">
        <f>Operation!BM322</f>
        <v>0</v>
      </c>
      <c r="BN51" s="790">
        <f>Operation!BN322</f>
        <v>0</v>
      </c>
      <c r="BO51" s="790">
        <f>Operation!BO322</f>
        <v>0</v>
      </c>
      <c r="BP51" s="790">
        <f>Operation!BP322</f>
        <v>0</v>
      </c>
      <c r="BQ51" s="790">
        <f>Operation!BQ322</f>
        <v>0</v>
      </c>
      <c r="BR51" s="790">
        <f>Operation!BR322</f>
        <v>0</v>
      </c>
      <c r="BS51" s="790">
        <f>Operation!BS322</f>
        <v>0</v>
      </c>
      <c r="BT51" s="790">
        <f>Operation!BT322</f>
        <v>0</v>
      </c>
      <c r="BU51" s="790">
        <f>Operation!BU322</f>
        <v>0</v>
      </c>
      <c r="BV51" s="790">
        <f>Operation!BV322</f>
        <v>0</v>
      </c>
      <c r="BW51" s="790">
        <f>Operation!BW322</f>
        <v>0</v>
      </c>
      <c r="BX51" s="790">
        <f>Operation!BX322</f>
        <v>0</v>
      </c>
      <c r="BY51" s="790">
        <f>Operation!BY322</f>
        <v>0</v>
      </c>
      <c r="BZ51" s="790">
        <f>Operation!BZ322</f>
        <v>0</v>
      </c>
      <c r="CA51" s="790">
        <f>Operation!CA322</f>
        <v>0</v>
      </c>
      <c r="CB51" s="790">
        <f>Operation!CB322</f>
        <v>0</v>
      </c>
      <c r="CC51" s="790">
        <f>Operation!CC322</f>
        <v>0</v>
      </c>
      <c r="CD51" s="790">
        <f>Operation!CD322</f>
        <v>0</v>
      </c>
      <c r="CE51" s="790">
        <f>Operation!CE322</f>
        <v>0</v>
      </c>
      <c r="CF51" s="790">
        <f>Operation!CF322</f>
        <v>0</v>
      </c>
      <c r="CG51" s="790">
        <f>Operation!CG322</f>
        <v>0</v>
      </c>
      <c r="CH51" s="790">
        <f>Operation!CH322</f>
        <v>0</v>
      </c>
      <c r="CI51" s="790">
        <f>Operation!CI322</f>
        <v>0</v>
      </c>
      <c r="CJ51" s="790">
        <f>Operation!CJ322</f>
        <v>0</v>
      </c>
      <c r="CK51" s="790">
        <f>Operation!CK322</f>
        <v>0</v>
      </c>
      <c r="CL51" s="790">
        <f>Operation!CL322</f>
        <v>0</v>
      </c>
      <c r="CM51" s="790">
        <f>Operation!CM322</f>
        <v>0</v>
      </c>
      <c r="CN51" s="790">
        <f>Operation!CN322</f>
        <v>0</v>
      </c>
      <c r="CO51" s="790">
        <f>Operation!CO322</f>
        <v>0</v>
      </c>
      <c r="CP51" s="790">
        <f>Operation!CP322</f>
        <v>0</v>
      </c>
      <c r="CQ51" s="790">
        <f>Operation!CQ322</f>
        <v>0</v>
      </c>
      <c r="CR51" s="790">
        <f>Operation!CR322</f>
        <v>0</v>
      </c>
      <c r="CS51" s="790">
        <f>Operation!CS322</f>
        <v>0</v>
      </c>
      <c r="CT51" s="790">
        <f>Operation!CT322</f>
        <v>0</v>
      </c>
      <c r="CU51" s="790">
        <f>Operation!CU322</f>
        <v>0</v>
      </c>
      <c r="CV51" s="790">
        <f>Operation!CV322</f>
        <v>0</v>
      </c>
      <c r="CW51" s="790">
        <f>Operation!CW322</f>
        <v>0</v>
      </c>
      <c r="CX51" s="790">
        <f>Operation!CX322</f>
        <v>0</v>
      </c>
      <c r="CY51" s="790">
        <f>Operation!CY322</f>
        <v>0</v>
      </c>
      <c r="CZ51" s="790">
        <f>Operation!CZ322</f>
        <v>0</v>
      </c>
      <c r="DA51" s="790">
        <f>Operation!DA322</f>
        <v>0</v>
      </c>
      <c r="DB51" s="790">
        <f>Operation!DB322</f>
        <v>0</v>
      </c>
      <c r="DC51" s="790">
        <f>Operation!DC322</f>
        <v>0</v>
      </c>
      <c r="DD51" s="790">
        <f>Operation!DD322</f>
        <v>0</v>
      </c>
      <c r="DE51" s="790">
        <f>Operation!DE322</f>
        <v>0</v>
      </c>
      <c r="DF51" s="790">
        <f>Operation!DF322</f>
        <v>0</v>
      </c>
      <c r="DG51" s="790">
        <f>Operation!DG322</f>
        <v>0</v>
      </c>
      <c r="DH51" s="790">
        <f>Operation!DH322</f>
        <v>0</v>
      </c>
      <c r="DI51" s="790">
        <f>Operation!DI322</f>
        <v>0</v>
      </c>
      <c r="DJ51" s="790">
        <f>Operation!DJ322</f>
        <v>0</v>
      </c>
      <c r="DK51" s="790">
        <f>Operation!DK322</f>
        <v>0</v>
      </c>
      <c r="DL51" s="790">
        <f>Operation!DL322</f>
        <v>0</v>
      </c>
      <c r="DM51" s="790">
        <f>Operation!DM322</f>
        <v>0</v>
      </c>
      <c r="DN51" s="790">
        <f>Operation!DN322</f>
        <v>0</v>
      </c>
      <c r="DO51" s="790">
        <f>Operation!DO322</f>
        <v>0</v>
      </c>
      <c r="DP51" s="790">
        <f>Operation!DP322</f>
        <v>0</v>
      </c>
      <c r="DQ51" s="790">
        <f>Operation!DQ322</f>
        <v>0</v>
      </c>
      <c r="DR51" s="790">
        <f>Operation!DR322</f>
        <v>0</v>
      </c>
      <c r="DS51" s="790">
        <f>Operation!DS322</f>
        <v>0</v>
      </c>
      <c r="DT51" s="790">
        <f>Operation!DT322</f>
        <v>0</v>
      </c>
      <c r="DU51" s="790">
        <f>Operation!DU322</f>
        <v>0</v>
      </c>
      <c r="DV51" s="790">
        <f>Operation!DV322</f>
        <v>0</v>
      </c>
      <c r="DW51" s="790">
        <f>Operation!DW322</f>
        <v>0</v>
      </c>
      <c r="DX51" s="790">
        <f>Operation!DX322</f>
        <v>0</v>
      </c>
      <c r="DY51" s="790">
        <f>Operation!DY322</f>
        <v>0</v>
      </c>
      <c r="DZ51" s="790">
        <f>Operation!DZ322</f>
        <v>0</v>
      </c>
      <c r="EA51" s="790">
        <f>Operation!EA322</f>
        <v>0</v>
      </c>
      <c r="EB51" s="790">
        <f>Operation!EB322</f>
        <v>0</v>
      </c>
      <c r="EC51" s="790">
        <f>Operation!EC322</f>
        <v>0</v>
      </c>
      <c r="ED51" s="790">
        <f>Operation!ED322</f>
        <v>0</v>
      </c>
      <c r="EE51" s="790">
        <f>Operation!EE322</f>
        <v>0</v>
      </c>
      <c r="EF51" s="790">
        <f>Operation!EF322</f>
        <v>0</v>
      </c>
      <c r="EG51" s="790">
        <f>Operation!EG322</f>
        <v>0</v>
      </c>
      <c r="EH51" s="790">
        <f>Operation!EH322</f>
        <v>0</v>
      </c>
      <c r="EI51" s="790">
        <f>Operation!EI322</f>
        <v>0</v>
      </c>
      <c r="EJ51" s="790">
        <f>Operation!EJ322</f>
        <v>0</v>
      </c>
      <c r="EK51" s="790">
        <f>Operation!EK322</f>
        <v>0</v>
      </c>
      <c r="EL51" s="790">
        <f>Operation!EL322</f>
        <v>0</v>
      </c>
      <c r="EM51" s="790">
        <f>Operation!EM322</f>
        <v>0</v>
      </c>
      <c r="EN51" s="790">
        <f>Operation!EN322</f>
        <v>0</v>
      </c>
      <c r="EO51" s="790">
        <f>Operation!EO322</f>
        <v>0</v>
      </c>
    </row>
    <row r="52" spans="1:145" x14ac:dyDescent="0.2">
      <c r="A52" s="113">
        <f>ROW()</f>
        <v>52</v>
      </c>
      <c r="C52" s="38" t="str">
        <f>'A&amp;R'!$B$60&amp;"의 상환"</f>
        <v>단기차입금의 상환</v>
      </c>
      <c r="D52" s="104"/>
      <c r="E52" s="104"/>
      <c r="F52" s="104"/>
      <c r="G52" s="104"/>
      <c r="H52" s="104"/>
      <c r="I52" s="104"/>
      <c r="J52" s="104"/>
      <c r="K52" s="105"/>
      <c r="L52" s="793">
        <f t="shared" si="83"/>
        <v>0</v>
      </c>
      <c r="M52" s="790">
        <f>Operation!M323</f>
        <v>0</v>
      </c>
      <c r="N52" s="790">
        <f>Operation!N323</f>
        <v>0</v>
      </c>
      <c r="O52" s="790">
        <f>Operation!O323</f>
        <v>0</v>
      </c>
      <c r="P52" s="790">
        <f>Operation!P323</f>
        <v>0</v>
      </c>
      <c r="Q52" s="790">
        <f>Operation!Q323</f>
        <v>0</v>
      </c>
      <c r="R52" s="790">
        <f>Operation!R323</f>
        <v>0</v>
      </c>
      <c r="S52" s="790">
        <f>Operation!S323</f>
        <v>0</v>
      </c>
      <c r="T52" s="790">
        <f>Operation!T323</f>
        <v>0</v>
      </c>
      <c r="U52" s="790">
        <f>Operation!U323</f>
        <v>0</v>
      </c>
      <c r="V52" s="790">
        <f>Operation!V323</f>
        <v>0</v>
      </c>
      <c r="W52" s="790">
        <f>Operation!W323</f>
        <v>0</v>
      </c>
      <c r="X52" s="790">
        <f>Operation!X323</f>
        <v>0</v>
      </c>
      <c r="Y52" s="790">
        <f>Operation!Y323</f>
        <v>0</v>
      </c>
      <c r="Z52" s="790">
        <f>Operation!Z323</f>
        <v>0</v>
      </c>
      <c r="AA52" s="790">
        <f>Operation!AA323</f>
        <v>0</v>
      </c>
      <c r="AB52" s="790">
        <f>Operation!AB323</f>
        <v>0</v>
      </c>
      <c r="AC52" s="790">
        <f>Operation!AC323</f>
        <v>0</v>
      </c>
      <c r="AD52" s="790">
        <f>Operation!AD323</f>
        <v>0</v>
      </c>
      <c r="AE52" s="790">
        <f>Operation!AE323</f>
        <v>0</v>
      </c>
      <c r="AF52" s="790">
        <f>Operation!AF323</f>
        <v>0</v>
      </c>
      <c r="AG52" s="790">
        <f>Operation!AG323</f>
        <v>0</v>
      </c>
      <c r="AH52" s="790">
        <f>Operation!AH323</f>
        <v>0</v>
      </c>
      <c r="AI52" s="790">
        <f>Operation!AI323</f>
        <v>0</v>
      </c>
      <c r="AJ52" s="790">
        <f>Operation!AJ323</f>
        <v>0</v>
      </c>
      <c r="AK52" s="790">
        <f>Operation!AK323</f>
        <v>0</v>
      </c>
      <c r="AL52" s="790">
        <f>Operation!AL323</f>
        <v>0</v>
      </c>
      <c r="AM52" s="790">
        <f>Operation!AM323</f>
        <v>0</v>
      </c>
      <c r="AN52" s="790">
        <f>Operation!AN323</f>
        <v>0</v>
      </c>
      <c r="AO52" s="790">
        <f>Operation!AO323</f>
        <v>0</v>
      </c>
      <c r="AP52" s="790">
        <f>Operation!AP323</f>
        <v>0</v>
      </c>
      <c r="AQ52" s="790">
        <f>Operation!AQ323</f>
        <v>0</v>
      </c>
      <c r="AR52" s="790">
        <f>Operation!AR323</f>
        <v>0</v>
      </c>
      <c r="AS52" s="790">
        <f>Operation!AS323</f>
        <v>0</v>
      </c>
      <c r="AT52" s="790">
        <f>Operation!AT323</f>
        <v>0</v>
      </c>
      <c r="AU52" s="790">
        <f>Operation!AU323</f>
        <v>0</v>
      </c>
      <c r="AV52" s="790">
        <f>Operation!AV323</f>
        <v>0</v>
      </c>
      <c r="AW52" s="790">
        <f>Operation!AW323</f>
        <v>0</v>
      </c>
      <c r="AX52" s="790">
        <f>Operation!AX323</f>
        <v>0</v>
      </c>
      <c r="AY52" s="790">
        <f>Operation!AY323</f>
        <v>0</v>
      </c>
      <c r="AZ52" s="790">
        <f>Operation!AZ323</f>
        <v>0</v>
      </c>
      <c r="BA52" s="790">
        <f>Operation!BA323</f>
        <v>0</v>
      </c>
      <c r="BB52" s="790">
        <f>Operation!BB323</f>
        <v>0</v>
      </c>
      <c r="BC52" s="790">
        <f>Operation!BC323</f>
        <v>0</v>
      </c>
      <c r="BD52" s="790">
        <f>Operation!BD323</f>
        <v>0</v>
      </c>
      <c r="BE52" s="790">
        <f>Operation!BE323</f>
        <v>0</v>
      </c>
      <c r="BF52" s="790">
        <f>Operation!BF323</f>
        <v>0</v>
      </c>
      <c r="BG52" s="790">
        <f>Operation!BG323</f>
        <v>0</v>
      </c>
      <c r="BH52" s="790">
        <f>Operation!BH323</f>
        <v>0</v>
      </c>
      <c r="BI52" s="790">
        <f>Operation!BI323</f>
        <v>0</v>
      </c>
      <c r="BJ52" s="790">
        <f>Operation!BJ323</f>
        <v>0</v>
      </c>
      <c r="BK52" s="790">
        <f>Operation!BK323</f>
        <v>0</v>
      </c>
      <c r="BL52" s="790">
        <f>Operation!BL323</f>
        <v>0</v>
      </c>
      <c r="BM52" s="790">
        <f>Operation!BM323</f>
        <v>0</v>
      </c>
      <c r="BN52" s="790">
        <f>Operation!BN323</f>
        <v>0</v>
      </c>
      <c r="BO52" s="790">
        <f>Operation!BO323</f>
        <v>0</v>
      </c>
      <c r="BP52" s="790">
        <f>Operation!BP323</f>
        <v>0</v>
      </c>
      <c r="BQ52" s="790">
        <f>Operation!BQ323</f>
        <v>0</v>
      </c>
      <c r="BR52" s="790">
        <f>Operation!BR323</f>
        <v>0</v>
      </c>
      <c r="BS52" s="790">
        <f>Operation!BS323</f>
        <v>0</v>
      </c>
      <c r="BT52" s="790">
        <f>Operation!BT323</f>
        <v>0</v>
      </c>
      <c r="BU52" s="790">
        <f>Operation!BU323</f>
        <v>0</v>
      </c>
      <c r="BV52" s="790">
        <f>Operation!BV323</f>
        <v>0</v>
      </c>
      <c r="BW52" s="790">
        <f>Operation!BW323</f>
        <v>0</v>
      </c>
      <c r="BX52" s="790">
        <f>Operation!BX323</f>
        <v>0</v>
      </c>
      <c r="BY52" s="790">
        <f>Operation!BY323</f>
        <v>0</v>
      </c>
      <c r="BZ52" s="790">
        <f>Operation!BZ323</f>
        <v>0</v>
      </c>
      <c r="CA52" s="790">
        <f>Operation!CA323</f>
        <v>0</v>
      </c>
      <c r="CB52" s="790">
        <f>Operation!CB323</f>
        <v>0</v>
      </c>
      <c r="CC52" s="790">
        <f>Operation!CC323</f>
        <v>0</v>
      </c>
      <c r="CD52" s="790">
        <f>Operation!CD323</f>
        <v>0</v>
      </c>
      <c r="CE52" s="790">
        <f>Operation!CE323</f>
        <v>0</v>
      </c>
      <c r="CF52" s="790">
        <f>Operation!CF323</f>
        <v>0</v>
      </c>
      <c r="CG52" s="790">
        <f>Operation!CG323</f>
        <v>0</v>
      </c>
      <c r="CH52" s="790">
        <f>Operation!CH323</f>
        <v>0</v>
      </c>
      <c r="CI52" s="790">
        <f>Operation!CI323</f>
        <v>0</v>
      </c>
      <c r="CJ52" s="790">
        <f>Operation!CJ323</f>
        <v>0</v>
      </c>
      <c r="CK52" s="790">
        <f>Operation!CK323</f>
        <v>0</v>
      </c>
      <c r="CL52" s="790">
        <f>Operation!CL323</f>
        <v>0</v>
      </c>
      <c r="CM52" s="790">
        <f>Operation!CM323</f>
        <v>0</v>
      </c>
      <c r="CN52" s="790">
        <f>Operation!CN323</f>
        <v>0</v>
      </c>
      <c r="CO52" s="790">
        <f>Operation!CO323</f>
        <v>0</v>
      </c>
      <c r="CP52" s="790">
        <f>Operation!CP323</f>
        <v>0</v>
      </c>
      <c r="CQ52" s="790">
        <f>Operation!CQ323</f>
        <v>0</v>
      </c>
      <c r="CR52" s="790">
        <f>Operation!CR323</f>
        <v>0</v>
      </c>
      <c r="CS52" s="790">
        <f>Operation!CS323</f>
        <v>0</v>
      </c>
      <c r="CT52" s="790">
        <f>Operation!CT323</f>
        <v>0</v>
      </c>
      <c r="CU52" s="790">
        <f>Operation!CU323</f>
        <v>0</v>
      </c>
      <c r="CV52" s="790">
        <f>Operation!CV323</f>
        <v>0</v>
      </c>
      <c r="CW52" s="790">
        <f>Operation!CW323</f>
        <v>0</v>
      </c>
      <c r="CX52" s="790">
        <f>Operation!CX323</f>
        <v>0</v>
      </c>
      <c r="CY52" s="790">
        <f>Operation!CY323</f>
        <v>0</v>
      </c>
      <c r="CZ52" s="790">
        <f>Operation!CZ323</f>
        <v>0</v>
      </c>
      <c r="DA52" s="790">
        <f>Operation!DA323</f>
        <v>0</v>
      </c>
      <c r="DB52" s="790">
        <f>Operation!DB323</f>
        <v>0</v>
      </c>
      <c r="DC52" s="790">
        <f>Operation!DC323</f>
        <v>0</v>
      </c>
      <c r="DD52" s="790">
        <f>Operation!DD323</f>
        <v>0</v>
      </c>
      <c r="DE52" s="790">
        <f>Operation!DE323</f>
        <v>0</v>
      </c>
      <c r="DF52" s="790">
        <f>Operation!DF323</f>
        <v>0</v>
      </c>
      <c r="DG52" s="790">
        <f>Operation!DG323</f>
        <v>0</v>
      </c>
      <c r="DH52" s="790">
        <f>Operation!DH323</f>
        <v>0</v>
      </c>
      <c r="DI52" s="790">
        <f>Operation!DI323</f>
        <v>0</v>
      </c>
      <c r="DJ52" s="790">
        <f>Operation!DJ323</f>
        <v>0</v>
      </c>
      <c r="DK52" s="790">
        <f>Operation!DK323</f>
        <v>0</v>
      </c>
      <c r="DL52" s="790">
        <f>Operation!DL323</f>
        <v>0</v>
      </c>
      <c r="DM52" s="790">
        <f>Operation!DM323</f>
        <v>0</v>
      </c>
      <c r="DN52" s="790">
        <f>Operation!DN323</f>
        <v>0</v>
      </c>
      <c r="DO52" s="790">
        <f>Operation!DO323</f>
        <v>0</v>
      </c>
      <c r="DP52" s="790">
        <f>Operation!DP323</f>
        <v>0</v>
      </c>
      <c r="DQ52" s="790">
        <f>Operation!DQ323</f>
        <v>0</v>
      </c>
      <c r="DR52" s="790">
        <f>Operation!DR323</f>
        <v>0</v>
      </c>
      <c r="DS52" s="790">
        <f>Operation!DS323</f>
        <v>0</v>
      </c>
      <c r="DT52" s="790">
        <f>Operation!DT323</f>
        <v>0</v>
      </c>
      <c r="DU52" s="790">
        <f>Operation!DU323</f>
        <v>0</v>
      </c>
      <c r="DV52" s="790">
        <f>Operation!DV323</f>
        <v>0</v>
      </c>
      <c r="DW52" s="790">
        <f>Operation!DW323</f>
        <v>0</v>
      </c>
      <c r="DX52" s="790">
        <f>Operation!DX323</f>
        <v>0</v>
      </c>
      <c r="DY52" s="790">
        <f>Operation!DY323</f>
        <v>0</v>
      </c>
      <c r="DZ52" s="790">
        <f>Operation!DZ323</f>
        <v>0</v>
      </c>
      <c r="EA52" s="790">
        <f>Operation!EA323</f>
        <v>0</v>
      </c>
      <c r="EB52" s="790">
        <f>Operation!EB323</f>
        <v>0</v>
      </c>
      <c r="EC52" s="790">
        <f>Operation!EC323</f>
        <v>0</v>
      </c>
      <c r="ED52" s="790">
        <f>Operation!ED323</f>
        <v>0</v>
      </c>
      <c r="EE52" s="790">
        <f>Operation!EE323</f>
        <v>0</v>
      </c>
      <c r="EF52" s="790">
        <f>Operation!EF323</f>
        <v>0</v>
      </c>
      <c r="EG52" s="790">
        <f>Operation!EG323</f>
        <v>0</v>
      </c>
      <c r="EH52" s="790">
        <f>Operation!EH323</f>
        <v>0</v>
      </c>
      <c r="EI52" s="790">
        <f>Operation!EI323</f>
        <v>0</v>
      </c>
      <c r="EJ52" s="790">
        <f>Operation!EJ323</f>
        <v>0</v>
      </c>
      <c r="EK52" s="790">
        <f>Operation!EK323</f>
        <v>0</v>
      </c>
      <c r="EL52" s="790">
        <f>Operation!EL323</f>
        <v>0</v>
      </c>
      <c r="EM52" s="790">
        <f>Operation!EM323</f>
        <v>0</v>
      </c>
      <c r="EN52" s="790">
        <f>Operation!EN323</f>
        <v>0</v>
      </c>
      <c r="EO52" s="790">
        <f>Operation!EO323</f>
        <v>0</v>
      </c>
    </row>
    <row r="53" spans="1:145" x14ac:dyDescent="0.2">
      <c r="A53" s="113">
        <f>ROW()</f>
        <v>53</v>
      </c>
      <c r="C53" s="38" t="s">
        <v>671</v>
      </c>
      <c r="L53" s="793">
        <f t="shared" ref="L53:L67" si="100">SUMIF($2:$2,"&lt;="&amp;$J$5,53:53)</f>
        <v>75127614.835056677</v>
      </c>
      <c r="M53" s="883">
        <f>Operation!M184</f>
        <v>75127614.835056677</v>
      </c>
      <c r="N53" s="883">
        <f>Operation!N184</f>
        <v>0</v>
      </c>
      <c r="O53" s="883">
        <f>Operation!O184</f>
        <v>0</v>
      </c>
      <c r="P53" s="883">
        <f>Operation!P184</f>
        <v>0</v>
      </c>
      <c r="Q53" s="883">
        <f>Operation!Q184</f>
        <v>0</v>
      </c>
      <c r="R53" s="883">
        <f>Operation!R184</f>
        <v>0</v>
      </c>
      <c r="S53" s="883">
        <f>Operation!S184</f>
        <v>0</v>
      </c>
      <c r="T53" s="883">
        <f>Operation!T184</f>
        <v>0</v>
      </c>
      <c r="U53" s="883">
        <f>Operation!U184</f>
        <v>0</v>
      </c>
      <c r="V53" s="883">
        <f>Operation!V184</f>
        <v>0</v>
      </c>
      <c r="W53" s="883">
        <f>Operation!W184</f>
        <v>0</v>
      </c>
      <c r="X53" s="883">
        <f>Operation!X184</f>
        <v>0</v>
      </c>
      <c r="Y53" s="883">
        <f>Operation!Y184</f>
        <v>0</v>
      </c>
      <c r="Z53" s="883">
        <f>Operation!Z184</f>
        <v>0</v>
      </c>
      <c r="AA53" s="883">
        <f>Operation!AA184</f>
        <v>0</v>
      </c>
      <c r="AB53" s="883">
        <f>Operation!AB184</f>
        <v>0</v>
      </c>
      <c r="AC53" s="883">
        <f>Operation!AC184</f>
        <v>0</v>
      </c>
      <c r="AD53" s="883">
        <f>Operation!AD184</f>
        <v>0</v>
      </c>
      <c r="AE53" s="883">
        <f>Operation!AE184</f>
        <v>0</v>
      </c>
      <c r="AF53" s="883">
        <f>Operation!AF184</f>
        <v>0</v>
      </c>
      <c r="AG53" s="883">
        <f>Operation!AG184</f>
        <v>0</v>
      </c>
      <c r="AH53" s="883">
        <f>Operation!AH184</f>
        <v>0</v>
      </c>
      <c r="AI53" s="883">
        <f>Operation!AI184</f>
        <v>0</v>
      </c>
      <c r="AJ53" s="883">
        <f>Operation!AJ184</f>
        <v>0</v>
      </c>
      <c r="AK53" s="883">
        <f>Operation!AK184</f>
        <v>0</v>
      </c>
      <c r="AL53" s="883">
        <f>Operation!AL184</f>
        <v>0</v>
      </c>
      <c r="AM53" s="883">
        <f>Operation!AM184</f>
        <v>0</v>
      </c>
      <c r="AN53" s="883">
        <f>Operation!AN184</f>
        <v>0</v>
      </c>
      <c r="AO53" s="883">
        <f>Operation!AO184</f>
        <v>0</v>
      </c>
      <c r="AP53" s="883">
        <f>Operation!AP184</f>
        <v>0</v>
      </c>
      <c r="AQ53" s="883">
        <f>Operation!AQ184</f>
        <v>0</v>
      </c>
      <c r="AR53" s="883">
        <f>Operation!AR184</f>
        <v>0</v>
      </c>
      <c r="AS53" s="883">
        <f>Operation!AS184</f>
        <v>0</v>
      </c>
      <c r="AT53" s="883">
        <f>Operation!AT184</f>
        <v>0</v>
      </c>
      <c r="AU53" s="883">
        <f>Operation!AU184</f>
        <v>0</v>
      </c>
      <c r="AV53" s="883">
        <f>Operation!AV184</f>
        <v>0</v>
      </c>
      <c r="AW53" s="883">
        <f>Operation!AW184</f>
        <v>0</v>
      </c>
      <c r="AX53" s="883">
        <f>Operation!AX184</f>
        <v>0</v>
      </c>
      <c r="AY53" s="883">
        <f>Operation!AY184</f>
        <v>0</v>
      </c>
      <c r="AZ53" s="883">
        <f>Operation!AZ184</f>
        <v>0</v>
      </c>
      <c r="BA53" s="883">
        <f>Operation!BA184</f>
        <v>0</v>
      </c>
      <c r="BB53" s="883">
        <f>Operation!BB184</f>
        <v>0</v>
      </c>
      <c r="BC53" s="883">
        <f>Operation!BC184</f>
        <v>0</v>
      </c>
      <c r="BD53" s="883">
        <f>Operation!BD184</f>
        <v>0</v>
      </c>
      <c r="BE53" s="883">
        <f>Operation!BE184</f>
        <v>0</v>
      </c>
      <c r="BF53" s="883">
        <f>Operation!BF184</f>
        <v>0</v>
      </c>
      <c r="BG53" s="883">
        <f>Operation!BG184</f>
        <v>0</v>
      </c>
      <c r="BH53" s="883">
        <f>Operation!BH184</f>
        <v>0</v>
      </c>
      <c r="BI53" s="883">
        <f>Operation!BI184</f>
        <v>0</v>
      </c>
      <c r="BJ53" s="883">
        <f>Operation!BJ184</f>
        <v>0</v>
      </c>
      <c r="BK53" s="883">
        <f>Operation!BK184</f>
        <v>0</v>
      </c>
      <c r="BL53" s="883">
        <f>Operation!BL184</f>
        <v>0</v>
      </c>
      <c r="BM53" s="883">
        <f>Operation!BM184</f>
        <v>0</v>
      </c>
      <c r="BN53" s="883">
        <f>Operation!BN184</f>
        <v>0</v>
      </c>
      <c r="BO53" s="883">
        <f>Operation!BO184</f>
        <v>0</v>
      </c>
      <c r="BP53" s="883">
        <f>Operation!BP184</f>
        <v>0</v>
      </c>
      <c r="BQ53" s="883">
        <f>Operation!BQ184</f>
        <v>0</v>
      </c>
      <c r="BR53" s="883">
        <f>Operation!BR184</f>
        <v>0</v>
      </c>
      <c r="BS53" s="883">
        <f>Operation!BS184</f>
        <v>0</v>
      </c>
      <c r="BT53" s="883">
        <f>Operation!BT184</f>
        <v>0</v>
      </c>
      <c r="BU53" s="883">
        <f>Operation!BU184</f>
        <v>0</v>
      </c>
      <c r="BV53" s="883">
        <f>Operation!BV184</f>
        <v>0</v>
      </c>
      <c r="BW53" s="883">
        <f>Operation!BW184</f>
        <v>0</v>
      </c>
      <c r="BX53" s="883">
        <f>Operation!BX184</f>
        <v>0</v>
      </c>
      <c r="BY53" s="883">
        <f>Operation!BY184</f>
        <v>0</v>
      </c>
      <c r="BZ53" s="883">
        <f>Operation!BZ184</f>
        <v>0</v>
      </c>
      <c r="CA53" s="883">
        <f>Operation!CA184</f>
        <v>0</v>
      </c>
      <c r="CB53" s="883">
        <f>Operation!CB184</f>
        <v>0</v>
      </c>
      <c r="CC53" s="883">
        <f>Operation!CC184</f>
        <v>0</v>
      </c>
      <c r="CD53" s="883">
        <f>Operation!CD184</f>
        <v>0</v>
      </c>
      <c r="CE53" s="883">
        <f>Operation!CE184</f>
        <v>0</v>
      </c>
      <c r="CF53" s="883">
        <f>Operation!CF184</f>
        <v>0</v>
      </c>
      <c r="CG53" s="883">
        <f>Operation!CG184</f>
        <v>0</v>
      </c>
      <c r="CH53" s="883">
        <f>Operation!CH184</f>
        <v>0</v>
      </c>
      <c r="CI53" s="883">
        <f>Operation!CI184</f>
        <v>0</v>
      </c>
      <c r="CJ53" s="883">
        <f>Operation!CJ184</f>
        <v>0</v>
      </c>
      <c r="CK53" s="883">
        <f>Operation!CK184</f>
        <v>0</v>
      </c>
      <c r="CL53" s="883">
        <f>Operation!CL184</f>
        <v>0</v>
      </c>
      <c r="CM53" s="883">
        <f>Operation!CM184</f>
        <v>0</v>
      </c>
      <c r="CN53" s="883">
        <f>Operation!CN184</f>
        <v>0</v>
      </c>
      <c r="CO53" s="883">
        <f>Operation!CO184</f>
        <v>0</v>
      </c>
      <c r="CP53" s="883">
        <f>Operation!CP184</f>
        <v>0</v>
      </c>
      <c r="CQ53" s="883">
        <f>Operation!CQ184</f>
        <v>0</v>
      </c>
      <c r="CR53" s="883">
        <f>Operation!CR184</f>
        <v>0</v>
      </c>
      <c r="CS53" s="883">
        <f>Operation!CS184</f>
        <v>0</v>
      </c>
      <c r="CT53" s="883">
        <f>Operation!CT184</f>
        <v>0</v>
      </c>
      <c r="CU53" s="883">
        <f>Operation!CU184</f>
        <v>0</v>
      </c>
      <c r="CV53" s="883">
        <f>Operation!CV184</f>
        <v>0</v>
      </c>
      <c r="CW53" s="883">
        <f>Operation!CW184</f>
        <v>0</v>
      </c>
      <c r="CX53" s="883">
        <f>Operation!CX184</f>
        <v>0</v>
      </c>
      <c r="CY53" s="883">
        <f>Operation!CY184</f>
        <v>0</v>
      </c>
      <c r="CZ53" s="883">
        <f>Operation!CZ184</f>
        <v>0</v>
      </c>
      <c r="DA53" s="883">
        <f>Operation!DA184</f>
        <v>0</v>
      </c>
      <c r="DB53" s="883">
        <f>Operation!DB184</f>
        <v>0</v>
      </c>
      <c r="DC53" s="883">
        <f>Operation!DC184</f>
        <v>0</v>
      </c>
      <c r="DD53" s="883">
        <f>Operation!DD184</f>
        <v>0</v>
      </c>
      <c r="DE53" s="883">
        <f>Operation!DE184</f>
        <v>0</v>
      </c>
      <c r="DF53" s="883">
        <f>Operation!DF184</f>
        <v>0</v>
      </c>
      <c r="DG53" s="883">
        <f>Operation!DG184</f>
        <v>0</v>
      </c>
      <c r="DH53" s="883">
        <f>Operation!DH184</f>
        <v>0</v>
      </c>
      <c r="DI53" s="883">
        <f>Operation!DI184</f>
        <v>0</v>
      </c>
      <c r="DJ53" s="883">
        <f>Operation!DJ184</f>
        <v>0</v>
      </c>
      <c r="DK53" s="883">
        <f>Operation!DK184</f>
        <v>0</v>
      </c>
      <c r="DL53" s="883">
        <f>Operation!DL184</f>
        <v>0</v>
      </c>
      <c r="DM53" s="883">
        <f>Operation!DM184</f>
        <v>0</v>
      </c>
      <c r="DN53" s="883">
        <f>Operation!DN184</f>
        <v>0</v>
      </c>
      <c r="DO53" s="883">
        <f>Operation!DO184</f>
        <v>0</v>
      </c>
      <c r="DP53" s="883">
        <f>Operation!DP184</f>
        <v>0</v>
      </c>
      <c r="DQ53" s="883">
        <f>Operation!DQ184</f>
        <v>0</v>
      </c>
      <c r="DR53" s="883">
        <f>Operation!DR184</f>
        <v>0</v>
      </c>
      <c r="DS53" s="883">
        <f>Operation!DS184</f>
        <v>0</v>
      </c>
      <c r="DT53" s="883">
        <f>Operation!DT184</f>
        <v>0</v>
      </c>
      <c r="DU53" s="883">
        <f>Operation!DU184</f>
        <v>0</v>
      </c>
      <c r="DV53" s="883">
        <f>Operation!DV184</f>
        <v>0</v>
      </c>
      <c r="DW53" s="883">
        <f>Operation!DW184</f>
        <v>0</v>
      </c>
      <c r="DX53" s="883">
        <f>Operation!DX184</f>
        <v>0</v>
      </c>
      <c r="DY53" s="883">
        <f>Operation!DY184</f>
        <v>0</v>
      </c>
      <c r="DZ53" s="883">
        <f>Operation!DZ184</f>
        <v>0</v>
      </c>
      <c r="EA53" s="883">
        <f>Operation!EA184</f>
        <v>0</v>
      </c>
      <c r="EB53" s="883">
        <f>Operation!EB184</f>
        <v>0</v>
      </c>
      <c r="EC53" s="883">
        <f>Operation!EC184</f>
        <v>0</v>
      </c>
      <c r="ED53" s="883">
        <f>Operation!ED184</f>
        <v>0</v>
      </c>
      <c r="EE53" s="883">
        <f>Operation!EE184</f>
        <v>0</v>
      </c>
      <c r="EF53" s="883">
        <f>Operation!EF184</f>
        <v>0</v>
      </c>
      <c r="EG53" s="883">
        <f>Operation!EG184</f>
        <v>0</v>
      </c>
      <c r="EH53" s="883">
        <f>Operation!EH184</f>
        <v>0</v>
      </c>
      <c r="EI53" s="883">
        <f>Operation!EI184</f>
        <v>0</v>
      </c>
      <c r="EJ53" s="883">
        <f>Operation!EJ184</f>
        <v>0</v>
      </c>
      <c r="EK53" s="883">
        <f>Operation!EK184</f>
        <v>0</v>
      </c>
      <c r="EL53" s="883">
        <f>Operation!EL184</f>
        <v>0</v>
      </c>
      <c r="EM53" s="883">
        <f>Operation!EM184</f>
        <v>0</v>
      </c>
      <c r="EN53" s="883">
        <f>Operation!EN184</f>
        <v>0</v>
      </c>
      <c r="EO53" s="883">
        <f>Operation!EO184</f>
        <v>0</v>
      </c>
    </row>
    <row r="54" spans="1:145" x14ac:dyDescent="0.2">
      <c r="A54" s="113">
        <f>ROW()</f>
        <v>54</v>
      </c>
      <c r="C54" s="38" t="s">
        <v>672</v>
      </c>
      <c r="L54" s="793">
        <f t="shared" si="100"/>
        <v>13000000</v>
      </c>
      <c r="M54" s="883">
        <f>Operation!M200</f>
        <v>13000000</v>
      </c>
      <c r="N54" s="883">
        <f>Operation!N200</f>
        <v>0</v>
      </c>
      <c r="O54" s="883">
        <f>Operation!O200</f>
        <v>0</v>
      </c>
      <c r="P54" s="883">
        <f>Operation!P200</f>
        <v>0</v>
      </c>
      <c r="Q54" s="883">
        <f>Operation!Q200</f>
        <v>0</v>
      </c>
      <c r="R54" s="883">
        <f>Operation!R200</f>
        <v>0</v>
      </c>
      <c r="S54" s="883">
        <f>Operation!S200</f>
        <v>0</v>
      </c>
      <c r="T54" s="883">
        <f>Operation!T200</f>
        <v>0</v>
      </c>
      <c r="U54" s="883">
        <f>Operation!U200</f>
        <v>0</v>
      </c>
      <c r="V54" s="883">
        <f>Operation!V200</f>
        <v>0</v>
      </c>
      <c r="W54" s="883">
        <f>Operation!W200</f>
        <v>0</v>
      </c>
      <c r="X54" s="883">
        <f>Operation!X200</f>
        <v>0</v>
      </c>
      <c r="Y54" s="883">
        <f>Operation!Y200</f>
        <v>0</v>
      </c>
      <c r="Z54" s="883">
        <f>Operation!Z200</f>
        <v>0</v>
      </c>
      <c r="AA54" s="883">
        <f>Operation!AA200</f>
        <v>0</v>
      </c>
      <c r="AB54" s="883">
        <f>Operation!AB200</f>
        <v>0</v>
      </c>
      <c r="AC54" s="883">
        <f>Operation!AC200</f>
        <v>0</v>
      </c>
      <c r="AD54" s="883">
        <f>Operation!AD200</f>
        <v>0</v>
      </c>
      <c r="AE54" s="883">
        <f>Operation!AE200</f>
        <v>0</v>
      </c>
      <c r="AF54" s="883">
        <f>Operation!AF200</f>
        <v>0</v>
      </c>
      <c r="AG54" s="883">
        <f>Operation!AG200</f>
        <v>0</v>
      </c>
      <c r="AH54" s="883">
        <f>Operation!AH200</f>
        <v>0</v>
      </c>
      <c r="AI54" s="883">
        <f>Operation!AI200</f>
        <v>0</v>
      </c>
      <c r="AJ54" s="883">
        <f>Operation!AJ200</f>
        <v>0</v>
      </c>
      <c r="AK54" s="883">
        <f>Operation!AK200</f>
        <v>0</v>
      </c>
      <c r="AL54" s="883">
        <f>Operation!AL200</f>
        <v>0</v>
      </c>
      <c r="AM54" s="883">
        <f>Operation!AM200</f>
        <v>0</v>
      </c>
      <c r="AN54" s="883">
        <f>Operation!AN200</f>
        <v>0</v>
      </c>
      <c r="AO54" s="883">
        <f>Operation!AO200</f>
        <v>0</v>
      </c>
      <c r="AP54" s="883">
        <f>Operation!AP200</f>
        <v>0</v>
      </c>
      <c r="AQ54" s="883">
        <f>Operation!AQ200</f>
        <v>0</v>
      </c>
      <c r="AR54" s="883">
        <f>Operation!AR200</f>
        <v>0</v>
      </c>
      <c r="AS54" s="883">
        <f>Operation!AS200</f>
        <v>0</v>
      </c>
      <c r="AT54" s="883">
        <f>Operation!AT200</f>
        <v>0</v>
      </c>
      <c r="AU54" s="883">
        <f>Operation!AU200</f>
        <v>0</v>
      </c>
      <c r="AV54" s="883">
        <f>Operation!AV200</f>
        <v>0</v>
      </c>
      <c r="AW54" s="883">
        <f>Operation!AW200</f>
        <v>0</v>
      </c>
      <c r="AX54" s="883">
        <f>Operation!AX200</f>
        <v>0</v>
      </c>
      <c r="AY54" s="883">
        <f>Operation!AY200</f>
        <v>0</v>
      </c>
      <c r="AZ54" s="883">
        <f>Operation!AZ200</f>
        <v>0</v>
      </c>
      <c r="BA54" s="883">
        <f>Operation!BA200</f>
        <v>0</v>
      </c>
      <c r="BB54" s="883">
        <f>Operation!BB200</f>
        <v>0</v>
      </c>
      <c r="BC54" s="883">
        <f>Operation!BC200</f>
        <v>0</v>
      </c>
      <c r="BD54" s="883">
        <f>Operation!BD200</f>
        <v>0</v>
      </c>
      <c r="BE54" s="883">
        <f>Operation!BE200</f>
        <v>0</v>
      </c>
      <c r="BF54" s="883">
        <f>Operation!BF200</f>
        <v>0</v>
      </c>
      <c r="BG54" s="883">
        <f>Operation!BG200</f>
        <v>0</v>
      </c>
      <c r="BH54" s="883">
        <f>Operation!BH200</f>
        <v>0</v>
      </c>
      <c r="BI54" s="883">
        <f>Operation!BI200</f>
        <v>0</v>
      </c>
      <c r="BJ54" s="883">
        <f>Operation!BJ200</f>
        <v>0</v>
      </c>
      <c r="BK54" s="883">
        <f>Operation!BK200</f>
        <v>0</v>
      </c>
      <c r="BL54" s="883">
        <f>Operation!BL200</f>
        <v>0</v>
      </c>
      <c r="BM54" s="883">
        <f>Operation!BM200</f>
        <v>0</v>
      </c>
      <c r="BN54" s="883">
        <f>Operation!BN200</f>
        <v>0</v>
      </c>
      <c r="BO54" s="883">
        <f>Operation!BO200</f>
        <v>0</v>
      </c>
      <c r="BP54" s="883">
        <f>Operation!BP200</f>
        <v>0</v>
      </c>
      <c r="BQ54" s="883">
        <f>Operation!BQ200</f>
        <v>0</v>
      </c>
      <c r="BR54" s="883">
        <f>Operation!BR200</f>
        <v>0</v>
      </c>
      <c r="BS54" s="883">
        <f>Operation!BS200</f>
        <v>0</v>
      </c>
      <c r="BT54" s="883">
        <f>Operation!BT200</f>
        <v>0</v>
      </c>
      <c r="BU54" s="883">
        <f>Operation!BU200</f>
        <v>0</v>
      </c>
      <c r="BV54" s="883">
        <f>Operation!BV200</f>
        <v>0</v>
      </c>
      <c r="BW54" s="883">
        <f>Operation!BW200</f>
        <v>0</v>
      </c>
      <c r="BX54" s="883">
        <f>Operation!BX200</f>
        <v>0</v>
      </c>
      <c r="BY54" s="883">
        <f>Operation!BY200</f>
        <v>0</v>
      </c>
      <c r="BZ54" s="883">
        <f>Operation!BZ200</f>
        <v>0</v>
      </c>
      <c r="CA54" s="883">
        <f>Operation!CA200</f>
        <v>0</v>
      </c>
      <c r="CB54" s="883">
        <f>Operation!CB200</f>
        <v>0</v>
      </c>
      <c r="CC54" s="883">
        <f>Operation!CC200</f>
        <v>0</v>
      </c>
      <c r="CD54" s="883">
        <f>Operation!CD200</f>
        <v>0</v>
      </c>
      <c r="CE54" s="883">
        <f>Operation!CE200</f>
        <v>0</v>
      </c>
      <c r="CF54" s="883">
        <f>Operation!CF200</f>
        <v>0</v>
      </c>
      <c r="CG54" s="883">
        <f>Operation!CG200</f>
        <v>0</v>
      </c>
      <c r="CH54" s="883">
        <f>Operation!CH200</f>
        <v>0</v>
      </c>
      <c r="CI54" s="883">
        <f>Operation!CI200</f>
        <v>0</v>
      </c>
      <c r="CJ54" s="883">
        <f>Operation!CJ200</f>
        <v>0</v>
      </c>
      <c r="CK54" s="883">
        <f>Operation!CK200</f>
        <v>0</v>
      </c>
      <c r="CL54" s="883">
        <f>Operation!CL200</f>
        <v>0</v>
      </c>
      <c r="CM54" s="883">
        <f>Operation!CM200</f>
        <v>0</v>
      </c>
      <c r="CN54" s="883">
        <f>Operation!CN200</f>
        <v>0</v>
      </c>
      <c r="CO54" s="883">
        <f>Operation!CO200</f>
        <v>0</v>
      </c>
      <c r="CP54" s="883">
        <f>Operation!CP200</f>
        <v>0</v>
      </c>
      <c r="CQ54" s="883">
        <f>Operation!CQ200</f>
        <v>0</v>
      </c>
      <c r="CR54" s="883">
        <f>Operation!CR200</f>
        <v>0</v>
      </c>
      <c r="CS54" s="883">
        <f>Operation!CS200</f>
        <v>0</v>
      </c>
      <c r="CT54" s="883">
        <f>Operation!CT200</f>
        <v>0</v>
      </c>
      <c r="CU54" s="883">
        <f>Operation!CU200</f>
        <v>0</v>
      </c>
      <c r="CV54" s="883">
        <f>Operation!CV200</f>
        <v>0</v>
      </c>
      <c r="CW54" s="883">
        <f>Operation!CW200</f>
        <v>0</v>
      </c>
      <c r="CX54" s="883">
        <f>Operation!CX200</f>
        <v>0</v>
      </c>
      <c r="CY54" s="883">
        <f>Operation!CY200</f>
        <v>0</v>
      </c>
      <c r="CZ54" s="883">
        <f>Operation!CZ200</f>
        <v>0</v>
      </c>
      <c r="DA54" s="883">
        <f>Operation!DA200</f>
        <v>0</v>
      </c>
      <c r="DB54" s="883">
        <f>Operation!DB200</f>
        <v>0</v>
      </c>
      <c r="DC54" s="883">
        <f>Operation!DC200</f>
        <v>0</v>
      </c>
      <c r="DD54" s="883">
        <f>Operation!DD200</f>
        <v>0</v>
      </c>
      <c r="DE54" s="883">
        <f>Operation!DE200</f>
        <v>0</v>
      </c>
      <c r="DF54" s="883">
        <f>Operation!DF200</f>
        <v>0</v>
      </c>
      <c r="DG54" s="883">
        <f>Operation!DG200</f>
        <v>0</v>
      </c>
      <c r="DH54" s="883">
        <f>Operation!DH200</f>
        <v>0</v>
      </c>
      <c r="DI54" s="883">
        <f>Operation!DI200</f>
        <v>0</v>
      </c>
      <c r="DJ54" s="883">
        <f>Operation!DJ200</f>
        <v>0</v>
      </c>
      <c r="DK54" s="883">
        <f>Operation!DK200</f>
        <v>0</v>
      </c>
      <c r="DL54" s="883">
        <f>Operation!DL200</f>
        <v>0</v>
      </c>
      <c r="DM54" s="883">
        <f>Operation!DM200</f>
        <v>0</v>
      </c>
      <c r="DN54" s="883">
        <f>Operation!DN200</f>
        <v>0</v>
      </c>
      <c r="DO54" s="883">
        <f>Operation!DO200</f>
        <v>0</v>
      </c>
      <c r="DP54" s="883">
        <f>Operation!DP200</f>
        <v>0</v>
      </c>
      <c r="DQ54" s="883">
        <f>Operation!DQ200</f>
        <v>0</v>
      </c>
      <c r="DR54" s="883">
        <f>Operation!DR200</f>
        <v>0</v>
      </c>
      <c r="DS54" s="883">
        <f>Operation!DS200</f>
        <v>0</v>
      </c>
      <c r="DT54" s="883">
        <f>Operation!DT200</f>
        <v>0</v>
      </c>
      <c r="DU54" s="883">
        <f>Operation!DU200</f>
        <v>0</v>
      </c>
      <c r="DV54" s="883">
        <f>Operation!DV200</f>
        <v>0</v>
      </c>
      <c r="DW54" s="883">
        <f>Operation!DW200</f>
        <v>0</v>
      </c>
      <c r="DX54" s="883">
        <f>Operation!DX200</f>
        <v>0</v>
      </c>
      <c r="DY54" s="883">
        <f>Operation!DY200</f>
        <v>0</v>
      </c>
      <c r="DZ54" s="883">
        <f>Operation!DZ200</f>
        <v>0</v>
      </c>
      <c r="EA54" s="883">
        <f>Operation!EA200</f>
        <v>0</v>
      </c>
      <c r="EB54" s="883">
        <f>Operation!EB200</f>
        <v>0</v>
      </c>
      <c r="EC54" s="883">
        <f>Operation!EC200</f>
        <v>0</v>
      </c>
      <c r="ED54" s="883">
        <f>Operation!ED200</f>
        <v>0</v>
      </c>
      <c r="EE54" s="883">
        <f>Operation!EE200</f>
        <v>0</v>
      </c>
      <c r="EF54" s="883">
        <f>Operation!EF200</f>
        <v>0</v>
      </c>
      <c r="EG54" s="883">
        <f>Operation!EG200</f>
        <v>0</v>
      </c>
      <c r="EH54" s="883">
        <f>Operation!EH200</f>
        <v>0</v>
      </c>
      <c r="EI54" s="883">
        <f>Operation!EI200</f>
        <v>0</v>
      </c>
      <c r="EJ54" s="883">
        <f>Operation!EJ200</f>
        <v>0</v>
      </c>
      <c r="EK54" s="883">
        <f>Operation!EK200</f>
        <v>0</v>
      </c>
      <c r="EL54" s="883">
        <f>Operation!EL200</f>
        <v>0</v>
      </c>
      <c r="EM54" s="883">
        <f>Operation!EM200</f>
        <v>0</v>
      </c>
      <c r="EN54" s="883">
        <f>Operation!EN200</f>
        <v>0</v>
      </c>
      <c r="EO54" s="883">
        <f>Operation!EO200</f>
        <v>0</v>
      </c>
    </row>
    <row r="55" spans="1:145" x14ac:dyDescent="0.2">
      <c r="A55" s="113">
        <f>ROW()</f>
        <v>55</v>
      </c>
      <c r="C55" s="38" t="str">
        <f>CHOOSE($D$1,"신탁원본(우선주) 납입","자본금(우선주) 납입")</f>
        <v>자본금(우선주) 납입</v>
      </c>
      <c r="L55" s="793">
        <f t="shared" si="100"/>
        <v>5000000</v>
      </c>
      <c r="M55" s="883">
        <f>Operation!M345</f>
        <v>5000000</v>
      </c>
      <c r="N55" s="883">
        <f>Operation!N345</f>
        <v>0</v>
      </c>
      <c r="O55" s="883">
        <f>Operation!O345</f>
        <v>0</v>
      </c>
      <c r="P55" s="883">
        <f>Operation!P345</f>
        <v>0</v>
      </c>
      <c r="Q55" s="883">
        <f>Operation!Q345</f>
        <v>0</v>
      </c>
      <c r="R55" s="883">
        <f>Operation!R345</f>
        <v>0</v>
      </c>
      <c r="S55" s="883">
        <f>Operation!S345</f>
        <v>0</v>
      </c>
      <c r="T55" s="883">
        <f>Operation!T345</f>
        <v>0</v>
      </c>
      <c r="U55" s="883">
        <f>Operation!U345</f>
        <v>0</v>
      </c>
      <c r="V55" s="883">
        <f>Operation!V345</f>
        <v>0</v>
      </c>
      <c r="W55" s="883">
        <f>Operation!W345</f>
        <v>0</v>
      </c>
      <c r="X55" s="883">
        <f>Operation!X345</f>
        <v>0</v>
      </c>
      <c r="Y55" s="883">
        <f>Operation!Y345</f>
        <v>0</v>
      </c>
      <c r="Z55" s="883">
        <f>Operation!Z345</f>
        <v>0</v>
      </c>
      <c r="AA55" s="883">
        <f>Operation!AA345</f>
        <v>0</v>
      </c>
      <c r="AB55" s="883">
        <f>Operation!AB345</f>
        <v>0</v>
      </c>
      <c r="AC55" s="883">
        <f>Operation!AC345</f>
        <v>0</v>
      </c>
      <c r="AD55" s="883">
        <f>Operation!AD345</f>
        <v>0</v>
      </c>
      <c r="AE55" s="883">
        <f>Operation!AE345</f>
        <v>0</v>
      </c>
      <c r="AF55" s="883">
        <f>Operation!AF345</f>
        <v>0</v>
      </c>
      <c r="AG55" s="883">
        <f>Operation!AG345</f>
        <v>0</v>
      </c>
      <c r="AH55" s="883">
        <f>Operation!AH345</f>
        <v>0</v>
      </c>
      <c r="AI55" s="883">
        <f>Operation!AI345</f>
        <v>0</v>
      </c>
      <c r="AJ55" s="883">
        <f>Operation!AJ345</f>
        <v>0</v>
      </c>
      <c r="AK55" s="883">
        <f>Operation!AK345</f>
        <v>0</v>
      </c>
      <c r="AL55" s="883">
        <f>Operation!AL345</f>
        <v>0</v>
      </c>
      <c r="AM55" s="883">
        <f>Operation!AM345</f>
        <v>0</v>
      </c>
      <c r="AN55" s="883">
        <f>Operation!AN345</f>
        <v>0</v>
      </c>
      <c r="AO55" s="883">
        <f>Operation!AO345</f>
        <v>0</v>
      </c>
      <c r="AP55" s="883">
        <f>Operation!AP345</f>
        <v>0</v>
      </c>
      <c r="AQ55" s="883">
        <f>Operation!AQ345</f>
        <v>0</v>
      </c>
      <c r="AR55" s="883">
        <f>Operation!AR345</f>
        <v>0</v>
      </c>
      <c r="AS55" s="883">
        <f>Operation!AS345</f>
        <v>0</v>
      </c>
      <c r="AT55" s="883">
        <f>Operation!AT345</f>
        <v>0</v>
      </c>
      <c r="AU55" s="883">
        <f>Operation!AU345</f>
        <v>0</v>
      </c>
      <c r="AV55" s="883">
        <f>Operation!AV345</f>
        <v>0</v>
      </c>
      <c r="AW55" s="883">
        <f>Operation!AW345</f>
        <v>0</v>
      </c>
      <c r="AX55" s="883">
        <f>Operation!AX345</f>
        <v>0</v>
      </c>
      <c r="AY55" s="883">
        <f>Operation!AY345</f>
        <v>0</v>
      </c>
      <c r="AZ55" s="883">
        <f>Operation!AZ345</f>
        <v>0</v>
      </c>
      <c r="BA55" s="883">
        <f>Operation!BA345</f>
        <v>0</v>
      </c>
      <c r="BB55" s="883">
        <f>Operation!BB345</f>
        <v>0</v>
      </c>
      <c r="BC55" s="883">
        <f>Operation!BC345</f>
        <v>0</v>
      </c>
      <c r="BD55" s="883">
        <f>Operation!BD345</f>
        <v>0</v>
      </c>
      <c r="BE55" s="883">
        <f>Operation!BE345</f>
        <v>0</v>
      </c>
      <c r="BF55" s="883">
        <f>Operation!BF345</f>
        <v>0</v>
      </c>
      <c r="BG55" s="883">
        <f>Operation!BG345</f>
        <v>0</v>
      </c>
      <c r="BH55" s="883">
        <f>Operation!BH345</f>
        <v>0</v>
      </c>
      <c r="BI55" s="883">
        <f>Operation!BI345</f>
        <v>0</v>
      </c>
      <c r="BJ55" s="883">
        <f>Operation!BJ345</f>
        <v>0</v>
      </c>
      <c r="BK55" s="883">
        <f>Operation!BK345</f>
        <v>0</v>
      </c>
      <c r="BL55" s="883">
        <f>Operation!BL345</f>
        <v>0</v>
      </c>
      <c r="BM55" s="883">
        <f>Operation!BM345</f>
        <v>0</v>
      </c>
      <c r="BN55" s="883">
        <f>Operation!BN345</f>
        <v>0</v>
      </c>
      <c r="BO55" s="883">
        <f>Operation!BO345</f>
        <v>0</v>
      </c>
      <c r="BP55" s="883">
        <f>Operation!BP345</f>
        <v>0</v>
      </c>
      <c r="BQ55" s="883">
        <f>Operation!BQ345</f>
        <v>0</v>
      </c>
      <c r="BR55" s="883">
        <f>Operation!BR345</f>
        <v>0</v>
      </c>
      <c r="BS55" s="883">
        <f>Operation!BS345</f>
        <v>0</v>
      </c>
      <c r="BT55" s="883">
        <f>Operation!BT345</f>
        <v>0</v>
      </c>
      <c r="BU55" s="883">
        <f>Operation!BU345</f>
        <v>0</v>
      </c>
      <c r="BV55" s="883">
        <f>Operation!BV345</f>
        <v>0</v>
      </c>
      <c r="BW55" s="883">
        <f>Operation!BW345</f>
        <v>0</v>
      </c>
      <c r="BX55" s="883">
        <f>Operation!BX345</f>
        <v>0</v>
      </c>
      <c r="BY55" s="883">
        <f>Operation!BY345</f>
        <v>0</v>
      </c>
      <c r="BZ55" s="883">
        <f>Operation!BZ345</f>
        <v>0</v>
      </c>
      <c r="CA55" s="883">
        <f>Operation!CA345</f>
        <v>0</v>
      </c>
      <c r="CB55" s="883">
        <f>Operation!CB345</f>
        <v>0</v>
      </c>
      <c r="CC55" s="883">
        <f>Operation!CC345</f>
        <v>0</v>
      </c>
      <c r="CD55" s="883">
        <f>Operation!CD345</f>
        <v>0</v>
      </c>
      <c r="CE55" s="883">
        <f>Operation!CE345</f>
        <v>0</v>
      </c>
      <c r="CF55" s="883">
        <f>Operation!CF345</f>
        <v>0</v>
      </c>
      <c r="CG55" s="883">
        <f>Operation!CG345</f>
        <v>0</v>
      </c>
      <c r="CH55" s="883">
        <f>Operation!CH345</f>
        <v>0</v>
      </c>
      <c r="CI55" s="883">
        <f>Operation!CI345</f>
        <v>0</v>
      </c>
      <c r="CJ55" s="883">
        <f>Operation!CJ345</f>
        <v>0</v>
      </c>
      <c r="CK55" s="883">
        <f>Operation!CK345</f>
        <v>0</v>
      </c>
      <c r="CL55" s="883">
        <f>Operation!CL345</f>
        <v>0</v>
      </c>
      <c r="CM55" s="883">
        <f>Operation!CM345</f>
        <v>0</v>
      </c>
      <c r="CN55" s="883">
        <f>Operation!CN345</f>
        <v>0</v>
      </c>
      <c r="CO55" s="883">
        <f>Operation!CO345</f>
        <v>0</v>
      </c>
      <c r="CP55" s="883">
        <f>Operation!CP345</f>
        <v>0</v>
      </c>
      <c r="CQ55" s="883">
        <f>Operation!CQ345</f>
        <v>0</v>
      </c>
      <c r="CR55" s="883">
        <f>Operation!CR345</f>
        <v>0</v>
      </c>
      <c r="CS55" s="883">
        <f>Operation!CS345</f>
        <v>0</v>
      </c>
      <c r="CT55" s="883">
        <f>Operation!CT345</f>
        <v>0</v>
      </c>
      <c r="CU55" s="883">
        <f>Operation!CU345</f>
        <v>0</v>
      </c>
      <c r="CV55" s="883">
        <f>Operation!CV345</f>
        <v>0</v>
      </c>
      <c r="CW55" s="883">
        <f>Operation!CW345</f>
        <v>0</v>
      </c>
      <c r="CX55" s="883">
        <f>Operation!CX345</f>
        <v>0</v>
      </c>
      <c r="CY55" s="883">
        <f>Operation!CY345</f>
        <v>0</v>
      </c>
      <c r="CZ55" s="883">
        <f>Operation!CZ345</f>
        <v>0</v>
      </c>
      <c r="DA55" s="883">
        <f>Operation!DA345</f>
        <v>0</v>
      </c>
      <c r="DB55" s="883">
        <f>Operation!DB345</f>
        <v>0</v>
      </c>
      <c r="DC55" s="883">
        <f>Operation!DC345</f>
        <v>0</v>
      </c>
      <c r="DD55" s="883">
        <f>Operation!DD345</f>
        <v>0</v>
      </c>
      <c r="DE55" s="883">
        <f>Operation!DE345</f>
        <v>0</v>
      </c>
      <c r="DF55" s="883">
        <f>Operation!DF345</f>
        <v>0</v>
      </c>
      <c r="DG55" s="883">
        <f>Operation!DG345</f>
        <v>0</v>
      </c>
      <c r="DH55" s="883">
        <f>Operation!DH345</f>
        <v>0</v>
      </c>
      <c r="DI55" s="883">
        <f>Operation!DI345</f>
        <v>0</v>
      </c>
      <c r="DJ55" s="883">
        <f>Operation!DJ345</f>
        <v>0</v>
      </c>
      <c r="DK55" s="883">
        <f>Operation!DK345</f>
        <v>0</v>
      </c>
      <c r="DL55" s="883">
        <f>Operation!DL345</f>
        <v>0</v>
      </c>
      <c r="DM55" s="883">
        <f>Operation!DM345</f>
        <v>0</v>
      </c>
      <c r="DN55" s="883">
        <f>Operation!DN345</f>
        <v>0</v>
      </c>
      <c r="DO55" s="883">
        <f>Operation!DO345</f>
        <v>0</v>
      </c>
      <c r="DP55" s="883">
        <f>Operation!DP345</f>
        <v>0</v>
      </c>
      <c r="DQ55" s="883">
        <f>Operation!DQ345</f>
        <v>0</v>
      </c>
      <c r="DR55" s="883">
        <f>Operation!DR345</f>
        <v>0</v>
      </c>
      <c r="DS55" s="883">
        <f>Operation!DS345</f>
        <v>0</v>
      </c>
      <c r="DT55" s="883">
        <f>Operation!DT345</f>
        <v>0</v>
      </c>
      <c r="DU55" s="883">
        <f>Operation!DU345</f>
        <v>0</v>
      </c>
      <c r="DV55" s="883">
        <f>Operation!DV345</f>
        <v>0</v>
      </c>
      <c r="DW55" s="883">
        <f>Operation!DW345</f>
        <v>0</v>
      </c>
      <c r="DX55" s="883">
        <f>Operation!DX345</f>
        <v>0</v>
      </c>
      <c r="DY55" s="883">
        <f>Operation!DY345</f>
        <v>0</v>
      </c>
      <c r="DZ55" s="883">
        <f>Operation!DZ345</f>
        <v>0</v>
      </c>
      <c r="EA55" s="883">
        <f>Operation!EA345</f>
        <v>0</v>
      </c>
      <c r="EB55" s="883">
        <f>Operation!EB345</f>
        <v>0</v>
      </c>
      <c r="EC55" s="883">
        <f>Operation!EC345</f>
        <v>0</v>
      </c>
      <c r="ED55" s="883">
        <f>Operation!ED345</f>
        <v>0</v>
      </c>
      <c r="EE55" s="883">
        <f>Operation!EE345</f>
        <v>0</v>
      </c>
      <c r="EF55" s="883">
        <f>Operation!EF345</f>
        <v>0</v>
      </c>
      <c r="EG55" s="883">
        <f>Operation!EG345</f>
        <v>0</v>
      </c>
      <c r="EH55" s="883">
        <f>Operation!EH345</f>
        <v>0</v>
      </c>
      <c r="EI55" s="883">
        <f>Operation!EI345</f>
        <v>0</v>
      </c>
      <c r="EJ55" s="883">
        <f>Operation!EJ345</f>
        <v>0</v>
      </c>
      <c r="EK55" s="883">
        <f>Operation!EK345</f>
        <v>0</v>
      </c>
      <c r="EL55" s="883">
        <f>Operation!EL345</f>
        <v>0</v>
      </c>
      <c r="EM55" s="883">
        <f>Operation!EM345</f>
        <v>0</v>
      </c>
      <c r="EN55" s="883">
        <f>Operation!EN345</f>
        <v>0</v>
      </c>
      <c r="EO55" s="883">
        <f>Operation!EO345</f>
        <v>0</v>
      </c>
    </row>
    <row r="56" spans="1:145" x14ac:dyDescent="0.2">
      <c r="A56" s="113">
        <f>ROW()</f>
        <v>56</v>
      </c>
      <c r="C56" s="38" t="str">
        <f>CHOOSE($D$1,"신탁원본(보통주) 납입","자본금(보통주) 납입")</f>
        <v>자본금(보통주) 납입</v>
      </c>
      <c r="L56" s="793">
        <f t="shared" si="100"/>
        <v>41327086.279251516</v>
      </c>
      <c r="M56" s="883">
        <f>Operation!M371</f>
        <v>41327086.279251516</v>
      </c>
      <c r="N56" s="883">
        <f>Operation!N371</f>
        <v>0</v>
      </c>
      <c r="O56" s="883">
        <f>Operation!O371</f>
        <v>0</v>
      </c>
      <c r="P56" s="883">
        <f>Operation!P371</f>
        <v>0</v>
      </c>
      <c r="Q56" s="883">
        <f>Operation!Q371</f>
        <v>0</v>
      </c>
      <c r="R56" s="883">
        <f>Operation!R371</f>
        <v>0</v>
      </c>
      <c r="S56" s="883">
        <f>Operation!S371</f>
        <v>0</v>
      </c>
      <c r="T56" s="883">
        <f>Operation!T371</f>
        <v>0</v>
      </c>
      <c r="U56" s="883">
        <f>Operation!U371</f>
        <v>0</v>
      </c>
      <c r="V56" s="883">
        <f>Operation!V371</f>
        <v>0</v>
      </c>
      <c r="W56" s="883">
        <f>Operation!W371</f>
        <v>0</v>
      </c>
      <c r="X56" s="883">
        <f>Operation!X371</f>
        <v>0</v>
      </c>
      <c r="Y56" s="883">
        <f>Operation!Y371</f>
        <v>0</v>
      </c>
      <c r="Z56" s="883">
        <f>Operation!Z371</f>
        <v>0</v>
      </c>
      <c r="AA56" s="883">
        <f>Operation!AA371</f>
        <v>0</v>
      </c>
      <c r="AB56" s="883">
        <f>Operation!AB371</f>
        <v>0</v>
      </c>
      <c r="AC56" s="883">
        <f>Operation!AC371</f>
        <v>0</v>
      </c>
      <c r="AD56" s="883">
        <f>Operation!AD371</f>
        <v>0</v>
      </c>
      <c r="AE56" s="883">
        <f>Operation!AE371</f>
        <v>0</v>
      </c>
      <c r="AF56" s="883">
        <f>Operation!AF371</f>
        <v>0</v>
      </c>
      <c r="AG56" s="883">
        <f>Operation!AG371</f>
        <v>0</v>
      </c>
      <c r="AH56" s="883">
        <f>Operation!AH371</f>
        <v>0</v>
      </c>
      <c r="AI56" s="883">
        <f>Operation!AI371</f>
        <v>0</v>
      </c>
      <c r="AJ56" s="883">
        <f>Operation!AJ371</f>
        <v>0</v>
      </c>
      <c r="AK56" s="883">
        <f>Operation!AK371</f>
        <v>0</v>
      </c>
      <c r="AL56" s="883">
        <f>Operation!AL371</f>
        <v>0</v>
      </c>
      <c r="AM56" s="883">
        <f>Operation!AM371</f>
        <v>0</v>
      </c>
      <c r="AN56" s="883">
        <f>Operation!AN371</f>
        <v>0</v>
      </c>
      <c r="AO56" s="883">
        <f>Operation!AO371</f>
        <v>0</v>
      </c>
      <c r="AP56" s="883">
        <f>Operation!AP371</f>
        <v>0</v>
      </c>
      <c r="AQ56" s="883">
        <f>Operation!AQ371</f>
        <v>0</v>
      </c>
      <c r="AR56" s="883">
        <f>Operation!AR371</f>
        <v>0</v>
      </c>
      <c r="AS56" s="883">
        <f>Operation!AS371</f>
        <v>0</v>
      </c>
      <c r="AT56" s="883">
        <f>Operation!AT371</f>
        <v>0</v>
      </c>
      <c r="AU56" s="883">
        <f>Operation!AU371</f>
        <v>0</v>
      </c>
      <c r="AV56" s="883">
        <f>Operation!AV371</f>
        <v>0</v>
      </c>
      <c r="AW56" s="883">
        <f>Operation!AW371</f>
        <v>0</v>
      </c>
      <c r="AX56" s="883">
        <f>Operation!AX371</f>
        <v>0</v>
      </c>
      <c r="AY56" s="883">
        <f>Operation!AY371</f>
        <v>0</v>
      </c>
      <c r="AZ56" s="883">
        <f>Operation!AZ371</f>
        <v>0</v>
      </c>
      <c r="BA56" s="883">
        <f>Operation!BA371</f>
        <v>0</v>
      </c>
      <c r="BB56" s="883">
        <f>Operation!BB371</f>
        <v>0</v>
      </c>
      <c r="BC56" s="883">
        <f>Operation!BC371</f>
        <v>0</v>
      </c>
      <c r="BD56" s="883">
        <f>Operation!BD371</f>
        <v>0</v>
      </c>
      <c r="BE56" s="883">
        <f>Operation!BE371</f>
        <v>0</v>
      </c>
      <c r="BF56" s="883">
        <f>Operation!BF371</f>
        <v>0</v>
      </c>
      <c r="BG56" s="883">
        <f>Operation!BG371</f>
        <v>0</v>
      </c>
      <c r="BH56" s="883">
        <f>Operation!BH371</f>
        <v>0</v>
      </c>
      <c r="BI56" s="883">
        <f>Operation!BI371</f>
        <v>0</v>
      </c>
      <c r="BJ56" s="883">
        <f>Operation!BJ371</f>
        <v>0</v>
      </c>
      <c r="BK56" s="883">
        <f>Operation!BK371</f>
        <v>0</v>
      </c>
      <c r="BL56" s="883">
        <f>Operation!BL371</f>
        <v>0</v>
      </c>
      <c r="BM56" s="883">
        <f>Operation!BM371</f>
        <v>0</v>
      </c>
      <c r="BN56" s="883">
        <f>Operation!BN371</f>
        <v>0</v>
      </c>
      <c r="BO56" s="883">
        <f>Operation!BO371</f>
        <v>0</v>
      </c>
      <c r="BP56" s="883">
        <f>Operation!BP371</f>
        <v>0</v>
      </c>
      <c r="BQ56" s="883">
        <f>Operation!BQ371</f>
        <v>0</v>
      </c>
      <c r="BR56" s="883">
        <f>Operation!BR371</f>
        <v>0</v>
      </c>
      <c r="BS56" s="883">
        <f>Operation!BS371</f>
        <v>0</v>
      </c>
      <c r="BT56" s="883">
        <f>Operation!BT371</f>
        <v>0</v>
      </c>
      <c r="BU56" s="883">
        <f>Operation!BU371</f>
        <v>0</v>
      </c>
      <c r="BV56" s="883">
        <f>Operation!BV371</f>
        <v>0</v>
      </c>
      <c r="BW56" s="883">
        <f>Operation!BW371</f>
        <v>0</v>
      </c>
      <c r="BX56" s="883">
        <f>Operation!BX371</f>
        <v>0</v>
      </c>
      <c r="BY56" s="883">
        <f>Operation!BY371</f>
        <v>0</v>
      </c>
      <c r="BZ56" s="883">
        <f>Operation!BZ371</f>
        <v>0</v>
      </c>
      <c r="CA56" s="883">
        <f>Operation!CA371</f>
        <v>0</v>
      </c>
      <c r="CB56" s="883">
        <f>Operation!CB371</f>
        <v>0</v>
      </c>
      <c r="CC56" s="883">
        <f>Operation!CC371</f>
        <v>0</v>
      </c>
      <c r="CD56" s="883">
        <f>Operation!CD371</f>
        <v>0</v>
      </c>
      <c r="CE56" s="883">
        <f>Operation!CE371</f>
        <v>0</v>
      </c>
      <c r="CF56" s="883">
        <f>Operation!CF371</f>
        <v>0</v>
      </c>
      <c r="CG56" s="883">
        <f>Operation!CG371</f>
        <v>0</v>
      </c>
      <c r="CH56" s="883">
        <f>Operation!CH371</f>
        <v>0</v>
      </c>
      <c r="CI56" s="883">
        <f>Operation!CI371</f>
        <v>0</v>
      </c>
      <c r="CJ56" s="883">
        <f>Operation!CJ371</f>
        <v>0</v>
      </c>
      <c r="CK56" s="883">
        <f>Operation!CK371</f>
        <v>0</v>
      </c>
      <c r="CL56" s="883">
        <f>Operation!CL371</f>
        <v>0</v>
      </c>
      <c r="CM56" s="883">
        <f>Operation!CM371</f>
        <v>0</v>
      </c>
      <c r="CN56" s="883">
        <f>Operation!CN371</f>
        <v>0</v>
      </c>
      <c r="CO56" s="883">
        <f>Operation!CO371</f>
        <v>0</v>
      </c>
      <c r="CP56" s="883">
        <f>Operation!CP371</f>
        <v>0</v>
      </c>
      <c r="CQ56" s="883">
        <f>Operation!CQ371</f>
        <v>0</v>
      </c>
      <c r="CR56" s="883">
        <f>Operation!CR371</f>
        <v>0</v>
      </c>
      <c r="CS56" s="883">
        <f>Operation!CS371</f>
        <v>0</v>
      </c>
      <c r="CT56" s="883">
        <f>Operation!CT371</f>
        <v>0</v>
      </c>
      <c r="CU56" s="883">
        <f>Operation!CU371</f>
        <v>0</v>
      </c>
      <c r="CV56" s="883">
        <f>Operation!CV371</f>
        <v>0</v>
      </c>
      <c r="CW56" s="883">
        <f>Operation!CW371</f>
        <v>0</v>
      </c>
      <c r="CX56" s="883">
        <f>Operation!CX371</f>
        <v>0</v>
      </c>
      <c r="CY56" s="883">
        <f>Operation!CY371</f>
        <v>0</v>
      </c>
      <c r="CZ56" s="883">
        <f>Operation!CZ371</f>
        <v>0</v>
      </c>
      <c r="DA56" s="883">
        <f>Operation!DA371</f>
        <v>0</v>
      </c>
      <c r="DB56" s="883">
        <f>Operation!DB371</f>
        <v>0</v>
      </c>
      <c r="DC56" s="883">
        <f>Operation!DC371</f>
        <v>0</v>
      </c>
      <c r="DD56" s="883">
        <f>Operation!DD371</f>
        <v>0</v>
      </c>
      <c r="DE56" s="883">
        <f>Operation!DE371</f>
        <v>0</v>
      </c>
      <c r="DF56" s="883">
        <f>Operation!DF371</f>
        <v>0</v>
      </c>
      <c r="DG56" s="883">
        <f>Operation!DG371</f>
        <v>0</v>
      </c>
      <c r="DH56" s="883">
        <f>Operation!DH371</f>
        <v>0</v>
      </c>
      <c r="DI56" s="883">
        <f>Operation!DI371</f>
        <v>0</v>
      </c>
      <c r="DJ56" s="883">
        <f>Operation!DJ371</f>
        <v>0</v>
      </c>
      <c r="DK56" s="883">
        <f>Operation!DK371</f>
        <v>0</v>
      </c>
      <c r="DL56" s="883">
        <f>Operation!DL371</f>
        <v>0</v>
      </c>
      <c r="DM56" s="883">
        <f>Operation!DM371</f>
        <v>0</v>
      </c>
      <c r="DN56" s="883">
        <f>Operation!DN371</f>
        <v>0</v>
      </c>
      <c r="DO56" s="883">
        <f>Operation!DO371</f>
        <v>0</v>
      </c>
      <c r="DP56" s="883">
        <f>Operation!DP371</f>
        <v>0</v>
      </c>
      <c r="DQ56" s="883">
        <f>Operation!DQ371</f>
        <v>0</v>
      </c>
      <c r="DR56" s="883">
        <f>Operation!DR371</f>
        <v>0</v>
      </c>
      <c r="DS56" s="883">
        <f>Operation!DS371</f>
        <v>0</v>
      </c>
      <c r="DT56" s="883">
        <f>Operation!DT371</f>
        <v>0</v>
      </c>
      <c r="DU56" s="883">
        <f>Operation!DU371</f>
        <v>0</v>
      </c>
      <c r="DV56" s="883">
        <f>Operation!DV371</f>
        <v>0</v>
      </c>
      <c r="DW56" s="883">
        <f>Operation!DW371</f>
        <v>0</v>
      </c>
      <c r="DX56" s="883">
        <f>Operation!DX371</f>
        <v>0</v>
      </c>
      <c r="DY56" s="883">
        <f>Operation!DY371</f>
        <v>0</v>
      </c>
      <c r="DZ56" s="883">
        <f>Operation!DZ371</f>
        <v>0</v>
      </c>
      <c r="EA56" s="883">
        <f>Operation!EA371</f>
        <v>0</v>
      </c>
      <c r="EB56" s="883">
        <f>Operation!EB371</f>
        <v>0</v>
      </c>
      <c r="EC56" s="883">
        <f>Operation!EC371</f>
        <v>0</v>
      </c>
      <c r="ED56" s="883">
        <f>Operation!ED371</f>
        <v>0</v>
      </c>
      <c r="EE56" s="883">
        <f>Operation!EE371</f>
        <v>0</v>
      </c>
      <c r="EF56" s="883">
        <f>Operation!EF371</f>
        <v>0</v>
      </c>
      <c r="EG56" s="883">
        <f>Operation!EG371</f>
        <v>0</v>
      </c>
      <c r="EH56" s="883">
        <f>Operation!EH371</f>
        <v>0</v>
      </c>
      <c r="EI56" s="883">
        <f>Operation!EI371</f>
        <v>0</v>
      </c>
      <c r="EJ56" s="883">
        <f>Operation!EJ371</f>
        <v>0</v>
      </c>
      <c r="EK56" s="883">
        <f>Operation!EK371</f>
        <v>0</v>
      </c>
      <c r="EL56" s="883">
        <f>Operation!EL371</f>
        <v>0</v>
      </c>
      <c r="EM56" s="883">
        <f>Operation!EM371</f>
        <v>0</v>
      </c>
      <c r="EN56" s="883">
        <f>Operation!EN371</f>
        <v>0</v>
      </c>
      <c r="EO56" s="883">
        <f>Operation!EO371</f>
        <v>0</v>
      </c>
    </row>
    <row r="57" spans="1:145" x14ac:dyDescent="0.2">
      <c r="A57" s="113">
        <f>ROW()</f>
        <v>57</v>
      </c>
      <c r="C57" s="38" t="str">
        <f>CHOOSE(D1,"-","주식발행비용의 납부")</f>
        <v>주식발행비용의 납부</v>
      </c>
      <c r="L57" s="793">
        <f t="shared" si="100"/>
        <v>-37061.669023401213</v>
      </c>
      <c r="M57" s="925">
        <f>Operation!M302</f>
        <v>-37061.669023401213</v>
      </c>
      <c r="N57" s="925">
        <f>Operation!N302</f>
        <v>0</v>
      </c>
      <c r="O57" s="925">
        <f>Operation!O302</f>
        <v>0</v>
      </c>
      <c r="P57" s="925">
        <f>Operation!P302</f>
        <v>0</v>
      </c>
      <c r="Q57" s="925">
        <f>Operation!Q302</f>
        <v>0</v>
      </c>
      <c r="R57" s="925">
        <f>Operation!R302</f>
        <v>0</v>
      </c>
      <c r="S57" s="925">
        <f>Operation!S302</f>
        <v>0</v>
      </c>
      <c r="T57" s="925">
        <f>Operation!T302</f>
        <v>0</v>
      </c>
      <c r="U57" s="925">
        <f>Operation!U302</f>
        <v>0</v>
      </c>
      <c r="V57" s="925">
        <f>Operation!V302</f>
        <v>0</v>
      </c>
      <c r="W57" s="925">
        <f>Operation!W302</f>
        <v>0</v>
      </c>
      <c r="X57" s="925">
        <f>Operation!X302</f>
        <v>0</v>
      </c>
      <c r="Y57" s="925">
        <f>Operation!Y302</f>
        <v>0</v>
      </c>
      <c r="Z57" s="925">
        <f>Operation!Z302</f>
        <v>0</v>
      </c>
      <c r="AA57" s="925">
        <f>Operation!AA302</f>
        <v>0</v>
      </c>
      <c r="AB57" s="925">
        <f>Operation!AB302</f>
        <v>0</v>
      </c>
      <c r="AC57" s="925">
        <f>Operation!AC302</f>
        <v>0</v>
      </c>
      <c r="AD57" s="925">
        <f>Operation!AD302</f>
        <v>0</v>
      </c>
      <c r="AE57" s="925">
        <f>Operation!AE302</f>
        <v>0</v>
      </c>
      <c r="AF57" s="925">
        <f>Operation!AF302</f>
        <v>0</v>
      </c>
      <c r="AG57" s="925">
        <f>Operation!AG302</f>
        <v>0</v>
      </c>
      <c r="AH57" s="925">
        <f>Operation!AH302</f>
        <v>0</v>
      </c>
      <c r="AI57" s="925">
        <f>Operation!AI302</f>
        <v>0</v>
      </c>
      <c r="AJ57" s="925">
        <f>Operation!AJ302</f>
        <v>0</v>
      </c>
      <c r="AK57" s="925">
        <f>Operation!AK302</f>
        <v>0</v>
      </c>
      <c r="AL57" s="925">
        <f>Operation!AL302</f>
        <v>0</v>
      </c>
      <c r="AM57" s="925">
        <f>Operation!AM302</f>
        <v>0</v>
      </c>
      <c r="AN57" s="925">
        <f>Operation!AN302</f>
        <v>0</v>
      </c>
      <c r="AO57" s="925">
        <f>Operation!AO302</f>
        <v>0</v>
      </c>
      <c r="AP57" s="925">
        <f>Operation!AP302</f>
        <v>0</v>
      </c>
      <c r="AQ57" s="925">
        <f>Operation!AQ302</f>
        <v>0</v>
      </c>
      <c r="AR57" s="925">
        <f>Operation!AR302</f>
        <v>0</v>
      </c>
      <c r="AS57" s="925">
        <f>Operation!AS302</f>
        <v>0</v>
      </c>
      <c r="AT57" s="925">
        <f>Operation!AT302</f>
        <v>0</v>
      </c>
      <c r="AU57" s="925">
        <f>Operation!AU302</f>
        <v>0</v>
      </c>
      <c r="AV57" s="925">
        <f>Operation!AV302</f>
        <v>0</v>
      </c>
      <c r="AW57" s="925">
        <f>Operation!AW302</f>
        <v>0</v>
      </c>
      <c r="AX57" s="925">
        <f>Operation!AX302</f>
        <v>0</v>
      </c>
      <c r="AY57" s="925">
        <f>Operation!AY302</f>
        <v>0</v>
      </c>
      <c r="AZ57" s="925">
        <f>Operation!AZ302</f>
        <v>0</v>
      </c>
      <c r="BA57" s="925">
        <f>Operation!BA302</f>
        <v>0</v>
      </c>
      <c r="BB57" s="925">
        <f>Operation!BB302</f>
        <v>0</v>
      </c>
      <c r="BC57" s="925">
        <f>Operation!BC302</f>
        <v>0</v>
      </c>
      <c r="BD57" s="925">
        <f>Operation!BD302</f>
        <v>0</v>
      </c>
      <c r="BE57" s="925">
        <f>Operation!BE302</f>
        <v>0</v>
      </c>
      <c r="BF57" s="925">
        <f>Operation!BF302</f>
        <v>0</v>
      </c>
      <c r="BG57" s="925">
        <f>Operation!BG302</f>
        <v>0</v>
      </c>
      <c r="BH57" s="925">
        <f>Operation!BH302</f>
        <v>0</v>
      </c>
      <c r="BI57" s="925">
        <f>Operation!BI302</f>
        <v>0</v>
      </c>
      <c r="BJ57" s="925">
        <f>Operation!BJ302</f>
        <v>0</v>
      </c>
      <c r="BK57" s="925">
        <f>Operation!BK302</f>
        <v>0</v>
      </c>
      <c r="BL57" s="925">
        <f>Operation!BL302</f>
        <v>0</v>
      </c>
      <c r="BM57" s="925">
        <f>Operation!BM302</f>
        <v>0</v>
      </c>
      <c r="BN57" s="925">
        <f>Operation!BN302</f>
        <v>0</v>
      </c>
      <c r="BO57" s="925">
        <f>Operation!BO302</f>
        <v>0</v>
      </c>
      <c r="BP57" s="925">
        <f>Operation!BP302</f>
        <v>0</v>
      </c>
      <c r="BQ57" s="925">
        <f>Operation!BQ302</f>
        <v>0</v>
      </c>
      <c r="BR57" s="925">
        <f>Operation!BR302</f>
        <v>0</v>
      </c>
      <c r="BS57" s="925">
        <f>Operation!BS302</f>
        <v>0</v>
      </c>
      <c r="BT57" s="925">
        <f>Operation!BT302</f>
        <v>0</v>
      </c>
      <c r="BU57" s="925">
        <f>Operation!BU302</f>
        <v>0</v>
      </c>
      <c r="BV57" s="925">
        <f>Operation!BV302</f>
        <v>0</v>
      </c>
      <c r="BW57" s="925">
        <f>Operation!BW302</f>
        <v>0</v>
      </c>
      <c r="BX57" s="925">
        <f>Operation!BX302</f>
        <v>0</v>
      </c>
      <c r="BY57" s="925">
        <f>Operation!BY302</f>
        <v>0</v>
      </c>
      <c r="BZ57" s="925">
        <f>Operation!BZ302</f>
        <v>0</v>
      </c>
      <c r="CA57" s="925">
        <f>Operation!CA302</f>
        <v>0</v>
      </c>
      <c r="CB57" s="925">
        <f>Operation!CB302</f>
        <v>0</v>
      </c>
      <c r="CC57" s="925">
        <f>Operation!CC302</f>
        <v>0</v>
      </c>
      <c r="CD57" s="925">
        <f>Operation!CD302</f>
        <v>0</v>
      </c>
      <c r="CE57" s="925">
        <f>Operation!CE302</f>
        <v>0</v>
      </c>
      <c r="CF57" s="925">
        <f>Operation!CF302</f>
        <v>0</v>
      </c>
      <c r="CG57" s="925">
        <f>Operation!CG302</f>
        <v>0</v>
      </c>
      <c r="CH57" s="925">
        <f>Operation!CH302</f>
        <v>0</v>
      </c>
      <c r="CI57" s="925">
        <f>Operation!CI302</f>
        <v>0</v>
      </c>
      <c r="CJ57" s="925">
        <f>Operation!CJ302</f>
        <v>0</v>
      </c>
      <c r="CK57" s="925">
        <f>Operation!CK302</f>
        <v>0</v>
      </c>
      <c r="CL57" s="925">
        <f>Operation!CL302</f>
        <v>0</v>
      </c>
      <c r="CM57" s="925">
        <f>Operation!CM302</f>
        <v>0</v>
      </c>
      <c r="CN57" s="925">
        <f>Operation!CN302</f>
        <v>0</v>
      </c>
      <c r="CO57" s="925">
        <f>Operation!CO302</f>
        <v>0</v>
      </c>
      <c r="CP57" s="925">
        <f>Operation!CP302</f>
        <v>0</v>
      </c>
      <c r="CQ57" s="925">
        <f>Operation!CQ302</f>
        <v>0</v>
      </c>
      <c r="CR57" s="925">
        <f>Operation!CR302</f>
        <v>0</v>
      </c>
      <c r="CS57" s="925">
        <f>Operation!CS302</f>
        <v>0</v>
      </c>
      <c r="CT57" s="925">
        <f>Operation!CT302</f>
        <v>0</v>
      </c>
      <c r="CU57" s="925">
        <f>Operation!CU302</f>
        <v>0</v>
      </c>
      <c r="CV57" s="925">
        <f>Operation!CV302</f>
        <v>0</v>
      </c>
      <c r="CW57" s="925">
        <f>Operation!CW302</f>
        <v>0</v>
      </c>
      <c r="CX57" s="925">
        <f>Operation!CX302</f>
        <v>0</v>
      </c>
      <c r="CY57" s="925">
        <f>Operation!CY302</f>
        <v>0</v>
      </c>
      <c r="CZ57" s="925">
        <f>Operation!CZ302</f>
        <v>0</v>
      </c>
      <c r="DA57" s="925">
        <f>Operation!DA302</f>
        <v>0</v>
      </c>
      <c r="DB57" s="925">
        <f>Operation!DB302</f>
        <v>0</v>
      </c>
      <c r="DC57" s="925">
        <f>Operation!DC302</f>
        <v>0</v>
      </c>
      <c r="DD57" s="925">
        <f>Operation!DD302</f>
        <v>0</v>
      </c>
      <c r="DE57" s="925">
        <f>Operation!DE302</f>
        <v>0</v>
      </c>
      <c r="DF57" s="925">
        <f>Operation!DF302</f>
        <v>0</v>
      </c>
      <c r="DG57" s="925">
        <f>Operation!DG302</f>
        <v>0</v>
      </c>
      <c r="DH57" s="925">
        <f>Operation!DH302</f>
        <v>0</v>
      </c>
      <c r="DI57" s="925">
        <f>Operation!DI302</f>
        <v>0</v>
      </c>
      <c r="DJ57" s="925">
        <f>Operation!DJ302</f>
        <v>0</v>
      </c>
      <c r="DK57" s="925">
        <f>Operation!DK302</f>
        <v>0</v>
      </c>
      <c r="DL57" s="925">
        <f>Operation!DL302</f>
        <v>0</v>
      </c>
      <c r="DM57" s="925">
        <f>Operation!DM302</f>
        <v>0</v>
      </c>
      <c r="DN57" s="925">
        <f>Operation!DN302</f>
        <v>0</v>
      </c>
      <c r="DO57" s="925">
        <f>Operation!DO302</f>
        <v>0</v>
      </c>
      <c r="DP57" s="925">
        <f>Operation!DP302</f>
        <v>0</v>
      </c>
      <c r="DQ57" s="925">
        <f>Operation!DQ302</f>
        <v>0</v>
      </c>
      <c r="DR57" s="925">
        <f>Operation!DR302</f>
        <v>0</v>
      </c>
      <c r="DS57" s="925">
        <f>Operation!DS302</f>
        <v>0</v>
      </c>
      <c r="DT57" s="925">
        <f>Operation!DT302</f>
        <v>0</v>
      </c>
      <c r="DU57" s="925">
        <f>Operation!DU302</f>
        <v>0</v>
      </c>
      <c r="DV57" s="925">
        <f>Operation!DV302</f>
        <v>0</v>
      </c>
      <c r="DW57" s="925">
        <f>Operation!DW302</f>
        <v>0</v>
      </c>
      <c r="DX57" s="925">
        <f>Operation!DX302</f>
        <v>0</v>
      </c>
      <c r="DY57" s="925">
        <f>Operation!DY302</f>
        <v>0</v>
      </c>
      <c r="DZ57" s="925">
        <f>Operation!DZ302</f>
        <v>0</v>
      </c>
      <c r="EA57" s="925">
        <f>Operation!EA302</f>
        <v>0</v>
      </c>
      <c r="EB57" s="925">
        <f>Operation!EB302</f>
        <v>0</v>
      </c>
      <c r="EC57" s="925">
        <f>Operation!EC302</f>
        <v>0</v>
      </c>
      <c r="ED57" s="925">
        <f>Operation!ED302</f>
        <v>0</v>
      </c>
      <c r="EE57" s="925">
        <f>Operation!EE302</f>
        <v>0</v>
      </c>
      <c r="EF57" s="925">
        <f>Operation!EF302</f>
        <v>0</v>
      </c>
      <c r="EG57" s="925">
        <f>Operation!EG302</f>
        <v>0</v>
      </c>
      <c r="EH57" s="925">
        <f>Operation!EH302</f>
        <v>0</v>
      </c>
      <c r="EI57" s="925">
        <f>Operation!EI302</f>
        <v>0</v>
      </c>
      <c r="EJ57" s="925">
        <f>Operation!EJ302</f>
        <v>0</v>
      </c>
      <c r="EK57" s="925">
        <f>Operation!EK302</f>
        <v>0</v>
      </c>
      <c r="EL57" s="925">
        <f>Operation!EL302</f>
        <v>0</v>
      </c>
      <c r="EM57" s="925">
        <f>Operation!EM302</f>
        <v>0</v>
      </c>
      <c r="EN57" s="925">
        <f>Operation!EN302</f>
        <v>0</v>
      </c>
      <c r="EO57" s="925">
        <f>Operation!EO302</f>
        <v>0</v>
      </c>
    </row>
    <row r="58" spans="1:145" x14ac:dyDescent="0.2">
      <c r="A58" s="113">
        <f>ROW()</f>
        <v>58</v>
      </c>
      <c r="C58" s="38" t="s">
        <v>290</v>
      </c>
      <c r="L58" s="793">
        <f t="shared" si="100"/>
        <v>0</v>
      </c>
      <c r="M58" s="796">
        <f>Operation!M40+Operation!M41</f>
        <v>2872385.1649433207</v>
      </c>
      <c r="N58" s="796">
        <f>Operation!N40+Operation!N41</f>
        <v>0</v>
      </c>
      <c r="O58" s="796">
        <f>Operation!O40+Operation!O41</f>
        <v>0</v>
      </c>
      <c r="P58" s="796">
        <f>Operation!P40+Operation!P41</f>
        <v>0</v>
      </c>
      <c r="Q58" s="796">
        <f>Operation!Q40+Operation!Q41</f>
        <v>0</v>
      </c>
      <c r="R58" s="796">
        <f>Operation!R40+Operation!R41</f>
        <v>0</v>
      </c>
      <c r="S58" s="796">
        <f>Operation!S40+Operation!S41</f>
        <v>0</v>
      </c>
      <c r="T58" s="796">
        <f>Operation!T40+Operation!T41</f>
        <v>0</v>
      </c>
      <c r="U58" s="796">
        <f>Operation!U40+Operation!U41</f>
        <v>0</v>
      </c>
      <c r="V58" s="796">
        <f>Operation!V40+Operation!V41</f>
        <v>0</v>
      </c>
      <c r="W58" s="796">
        <f>Operation!W40+Operation!W41</f>
        <v>0</v>
      </c>
      <c r="X58" s="796">
        <f>Operation!X40+Operation!X41</f>
        <v>0</v>
      </c>
      <c r="Y58" s="796">
        <f>Operation!Y40+Operation!Y41</f>
        <v>0</v>
      </c>
      <c r="Z58" s="796">
        <f>Operation!Z40+Operation!Z41</f>
        <v>0</v>
      </c>
      <c r="AA58" s="796">
        <f>Operation!AA40+Operation!AA41</f>
        <v>0</v>
      </c>
      <c r="AB58" s="796">
        <f>Operation!AB40+Operation!AB41</f>
        <v>0</v>
      </c>
      <c r="AC58" s="796">
        <f>Operation!AC40+Operation!AC41</f>
        <v>0</v>
      </c>
      <c r="AD58" s="796">
        <f>Operation!AD40+Operation!AD41</f>
        <v>0</v>
      </c>
      <c r="AE58" s="796">
        <f>Operation!AE40+Operation!AE41</f>
        <v>0</v>
      </c>
      <c r="AF58" s="796">
        <f>Operation!AF40+Operation!AF41</f>
        <v>0</v>
      </c>
      <c r="AG58" s="796">
        <f>Operation!AG40+Operation!AG41</f>
        <v>0</v>
      </c>
      <c r="AH58" s="796">
        <f>Operation!AH40+Operation!AH41</f>
        <v>0</v>
      </c>
      <c r="AI58" s="796">
        <f>Operation!AI40+Operation!AI41</f>
        <v>0</v>
      </c>
      <c r="AJ58" s="796">
        <f>Operation!AJ40+Operation!AJ41</f>
        <v>0</v>
      </c>
      <c r="AK58" s="796">
        <f>Operation!AK40+Operation!AK41</f>
        <v>0</v>
      </c>
      <c r="AL58" s="796">
        <f>Operation!AL40+Operation!AL41</f>
        <v>266347.65918969968</v>
      </c>
      <c r="AM58" s="796">
        <f>Operation!AM40+Operation!AM41</f>
        <v>0</v>
      </c>
      <c r="AN58" s="796">
        <f>Operation!AN40+Operation!AN41</f>
        <v>0</v>
      </c>
      <c r="AO58" s="796">
        <f>Operation!AO40+Operation!AO41</f>
        <v>0</v>
      </c>
      <c r="AP58" s="796">
        <f>Operation!AP40+Operation!AP41</f>
        <v>0</v>
      </c>
      <c r="AQ58" s="796">
        <f>Operation!AQ40+Operation!AQ41</f>
        <v>0</v>
      </c>
      <c r="AR58" s="796">
        <f>Operation!AR40+Operation!AR41</f>
        <v>0</v>
      </c>
      <c r="AS58" s="796">
        <f>Operation!AS40+Operation!AS41</f>
        <v>0</v>
      </c>
      <c r="AT58" s="796">
        <f>Operation!AT40+Operation!AT41</f>
        <v>0</v>
      </c>
      <c r="AU58" s="796">
        <f>Operation!AU40+Operation!AU41</f>
        <v>0</v>
      </c>
      <c r="AV58" s="796">
        <f>Operation!AV40+Operation!AV41</f>
        <v>0</v>
      </c>
      <c r="AW58" s="796">
        <f>Operation!AW40+Operation!AW41</f>
        <v>0</v>
      </c>
      <c r="AX58" s="796">
        <f>Operation!AX40+Operation!AX41</f>
        <v>0</v>
      </c>
      <c r="AY58" s="796">
        <f>Operation!AY40+Operation!AY41</f>
        <v>0</v>
      </c>
      <c r="AZ58" s="796">
        <f>Operation!AZ40+Operation!AZ41</f>
        <v>0</v>
      </c>
      <c r="BA58" s="796">
        <f>Operation!BA40+Operation!BA41</f>
        <v>0</v>
      </c>
      <c r="BB58" s="796">
        <f>Operation!BB40+Operation!BB41</f>
        <v>0</v>
      </c>
      <c r="BC58" s="796">
        <f>Operation!BC40+Operation!BC41</f>
        <v>-3138732.8241330204</v>
      </c>
      <c r="BD58" s="796">
        <f>Operation!BD40+Operation!BD41</f>
        <v>0</v>
      </c>
      <c r="BE58" s="796">
        <f>Operation!BE40+Operation!BE41</f>
        <v>0</v>
      </c>
      <c r="BF58" s="796">
        <f>Operation!BF40+Operation!BF41</f>
        <v>0</v>
      </c>
      <c r="BG58" s="796">
        <f>Operation!BG40+Operation!BG41</f>
        <v>0</v>
      </c>
      <c r="BH58" s="796">
        <f>Operation!BH40+Operation!BH41</f>
        <v>0</v>
      </c>
      <c r="BI58" s="796">
        <f>Operation!BI40+Operation!BI41</f>
        <v>0</v>
      </c>
      <c r="BJ58" s="796">
        <f>Operation!BJ40+Operation!BJ41</f>
        <v>0</v>
      </c>
      <c r="BK58" s="796">
        <f>Operation!BK40+Operation!BK41</f>
        <v>0</v>
      </c>
      <c r="BL58" s="796">
        <f>Operation!BL40+Operation!BL41</f>
        <v>0</v>
      </c>
      <c r="BM58" s="796">
        <f>Operation!BM40+Operation!BM41</f>
        <v>0</v>
      </c>
      <c r="BN58" s="796">
        <f>Operation!BN40+Operation!BN41</f>
        <v>0</v>
      </c>
      <c r="BO58" s="796">
        <f>Operation!BO40+Operation!BO41</f>
        <v>0</v>
      </c>
      <c r="BP58" s="796">
        <f>Operation!BP40+Operation!BP41</f>
        <v>0</v>
      </c>
      <c r="BQ58" s="796">
        <f>Operation!BQ40+Operation!BQ41</f>
        <v>0</v>
      </c>
      <c r="BR58" s="796">
        <f>Operation!BR40+Operation!BR41</f>
        <v>0</v>
      </c>
      <c r="BS58" s="796">
        <f>Operation!BS40+Operation!BS41</f>
        <v>0</v>
      </c>
      <c r="BT58" s="796">
        <f>Operation!BT40+Operation!BT41</f>
        <v>0</v>
      </c>
      <c r="BU58" s="796">
        <f>Operation!BU40+Operation!BU41</f>
        <v>0</v>
      </c>
      <c r="BV58" s="796">
        <f>Operation!BV40+Operation!BV41</f>
        <v>0</v>
      </c>
      <c r="BW58" s="796">
        <f>Operation!BW40+Operation!BW41</f>
        <v>0</v>
      </c>
      <c r="BX58" s="796">
        <f>Operation!BX40+Operation!BX41</f>
        <v>0</v>
      </c>
      <c r="BY58" s="796">
        <f>Operation!BY40+Operation!BY41</f>
        <v>0</v>
      </c>
      <c r="BZ58" s="796">
        <f>Operation!BZ40+Operation!BZ41</f>
        <v>0</v>
      </c>
      <c r="CA58" s="796">
        <f>Operation!CA40+Operation!CA41</f>
        <v>0</v>
      </c>
      <c r="CB58" s="796">
        <f>Operation!CB40+Operation!CB41</f>
        <v>0</v>
      </c>
      <c r="CC58" s="796">
        <f>Operation!CC40+Operation!CC41</f>
        <v>0</v>
      </c>
      <c r="CD58" s="796">
        <f>Operation!CD40+Operation!CD41</f>
        <v>0</v>
      </c>
      <c r="CE58" s="796">
        <f>Operation!CE40+Operation!CE41</f>
        <v>0</v>
      </c>
      <c r="CF58" s="796">
        <f>Operation!CF40+Operation!CF41</f>
        <v>0</v>
      </c>
      <c r="CG58" s="796">
        <f>Operation!CG40+Operation!CG41</f>
        <v>0</v>
      </c>
      <c r="CH58" s="796">
        <f>Operation!CH40+Operation!CH41</f>
        <v>0</v>
      </c>
      <c r="CI58" s="796">
        <f>Operation!CI40+Operation!CI41</f>
        <v>0</v>
      </c>
      <c r="CJ58" s="796">
        <f>Operation!CJ40+Operation!CJ41</f>
        <v>0</v>
      </c>
      <c r="CK58" s="796">
        <f>Operation!CK40+Operation!CK41</f>
        <v>0</v>
      </c>
      <c r="CL58" s="796">
        <f>Operation!CL40+Operation!CL41</f>
        <v>0</v>
      </c>
      <c r="CM58" s="796">
        <f>Operation!CM40+Operation!CM41</f>
        <v>0</v>
      </c>
      <c r="CN58" s="796">
        <f>Operation!CN40+Operation!CN41</f>
        <v>0</v>
      </c>
      <c r="CO58" s="796">
        <f>Operation!CO40+Operation!CO41</f>
        <v>0</v>
      </c>
      <c r="CP58" s="796">
        <f>Operation!CP40+Operation!CP41</f>
        <v>0</v>
      </c>
      <c r="CQ58" s="796">
        <f>Operation!CQ40+Operation!CQ41</f>
        <v>0</v>
      </c>
      <c r="CR58" s="796">
        <f>Operation!CR40+Operation!CR41</f>
        <v>0</v>
      </c>
      <c r="CS58" s="796">
        <f>Operation!CS40+Operation!CS41</f>
        <v>0</v>
      </c>
      <c r="CT58" s="796">
        <f>Operation!CT40+Operation!CT41</f>
        <v>0</v>
      </c>
      <c r="CU58" s="796">
        <f>Operation!CU40+Operation!CU41</f>
        <v>0</v>
      </c>
      <c r="CV58" s="796">
        <f>Operation!CV40+Operation!CV41</f>
        <v>0</v>
      </c>
      <c r="CW58" s="796">
        <f>Operation!CW40+Operation!CW41</f>
        <v>0</v>
      </c>
      <c r="CX58" s="796">
        <f>Operation!CX40+Operation!CX41</f>
        <v>0</v>
      </c>
      <c r="CY58" s="796">
        <f>Operation!CY40+Operation!CY41</f>
        <v>0</v>
      </c>
      <c r="CZ58" s="796">
        <f>Operation!CZ40+Operation!CZ41</f>
        <v>0</v>
      </c>
      <c r="DA58" s="796">
        <f>Operation!DA40+Operation!DA41</f>
        <v>0</v>
      </c>
      <c r="DB58" s="796">
        <f>Operation!DB40+Operation!DB41</f>
        <v>0</v>
      </c>
      <c r="DC58" s="796">
        <f>Operation!DC40+Operation!DC41</f>
        <v>0</v>
      </c>
      <c r="DD58" s="796">
        <f>Operation!DD40+Operation!DD41</f>
        <v>0</v>
      </c>
      <c r="DE58" s="796">
        <f>Operation!DE40+Operation!DE41</f>
        <v>0</v>
      </c>
      <c r="DF58" s="796">
        <f>Operation!DF40+Operation!DF41</f>
        <v>0</v>
      </c>
      <c r="DG58" s="796">
        <f>Operation!DG40+Operation!DG41</f>
        <v>0</v>
      </c>
      <c r="DH58" s="796">
        <f>Operation!DH40+Operation!DH41</f>
        <v>0</v>
      </c>
      <c r="DI58" s="796">
        <f>Operation!DI40+Operation!DI41</f>
        <v>0</v>
      </c>
      <c r="DJ58" s="796">
        <f>Operation!DJ40+Operation!DJ41</f>
        <v>0</v>
      </c>
      <c r="DK58" s="796">
        <f>Operation!DK40+Operation!DK41</f>
        <v>0</v>
      </c>
      <c r="DL58" s="796">
        <f>Operation!DL40+Operation!DL41</f>
        <v>0</v>
      </c>
      <c r="DM58" s="796">
        <f>Operation!DM40+Operation!DM41</f>
        <v>0</v>
      </c>
      <c r="DN58" s="796">
        <f>Operation!DN40+Operation!DN41</f>
        <v>0</v>
      </c>
      <c r="DO58" s="796">
        <f>Operation!DO40+Operation!DO41</f>
        <v>0</v>
      </c>
      <c r="DP58" s="796">
        <f>Operation!DP40+Operation!DP41</f>
        <v>0</v>
      </c>
      <c r="DQ58" s="796">
        <f>Operation!DQ40+Operation!DQ41</f>
        <v>0</v>
      </c>
      <c r="DR58" s="796">
        <f>Operation!DR40+Operation!DR41</f>
        <v>0</v>
      </c>
      <c r="DS58" s="796">
        <f>Operation!DS40+Operation!DS41</f>
        <v>0</v>
      </c>
      <c r="DT58" s="796">
        <f>Operation!DT40+Operation!DT41</f>
        <v>0</v>
      </c>
      <c r="DU58" s="796">
        <f>Operation!DU40+Operation!DU41</f>
        <v>0</v>
      </c>
      <c r="DV58" s="796">
        <f>Operation!DV40+Operation!DV41</f>
        <v>0</v>
      </c>
      <c r="DW58" s="796">
        <f>Operation!DW40+Operation!DW41</f>
        <v>0</v>
      </c>
      <c r="DX58" s="796">
        <f>Operation!DX40+Operation!DX41</f>
        <v>0</v>
      </c>
      <c r="DY58" s="796">
        <f>Operation!DY40+Operation!DY41</f>
        <v>0</v>
      </c>
      <c r="DZ58" s="796">
        <f>Operation!DZ40+Operation!DZ41</f>
        <v>0</v>
      </c>
      <c r="EA58" s="796">
        <f>Operation!EA40+Operation!EA41</f>
        <v>0</v>
      </c>
      <c r="EB58" s="796">
        <f>Operation!EB40+Operation!EB41</f>
        <v>0</v>
      </c>
      <c r="EC58" s="796">
        <f>Operation!EC40+Operation!EC41</f>
        <v>0</v>
      </c>
      <c r="ED58" s="796">
        <f>Operation!ED40+Operation!ED41</f>
        <v>0</v>
      </c>
      <c r="EE58" s="796">
        <f>Operation!EE40+Operation!EE41</f>
        <v>0</v>
      </c>
      <c r="EF58" s="796">
        <f>Operation!EF40+Operation!EF41</f>
        <v>0</v>
      </c>
      <c r="EG58" s="796">
        <f>Operation!EG40+Operation!EG41</f>
        <v>0</v>
      </c>
      <c r="EH58" s="796">
        <f>Operation!EH40+Operation!EH41</f>
        <v>0</v>
      </c>
      <c r="EI58" s="796">
        <f>Operation!EI40+Operation!EI41</f>
        <v>0</v>
      </c>
      <c r="EJ58" s="796">
        <f>Operation!EJ40+Operation!EJ41</f>
        <v>0</v>
      </c>
      <c r="EK58" s="796">
        <f>Operation!EK40+Operation!EK41</f>
        <v>0</v>
      </c>
      <c r="EL58" s="796">
        <f>Operation!EL40+Operation!EL41</f>
        <v>0</v>
      </c>
      <c r="EM58" s="796">
        <f>Operation!EM40+Operation!EM41</f>
        <v>0</v>
      </c>
      <c r="EN58" s="796">
        <f>Operation!EN40+Operation!EN41</f>
        <v>0</v>
      </c>
      <c r="EO58" s="796">
        <f>Operation!EO40+Operation!EO41</f>
        <v>0</v>
      </c>
    </row>
    <row r="59" spans="1:145" x14ac:dyDescent="0.2">
      <c r="A59" s="113">
        <f>ROW()</f>
        <v>59</v>
      </c>
      <c r="C59" s="38" t="s">
        <v>673</v>
      </c>
      <c r="L59" s="793">
        <f t="shared" si="100"/>
        <v>-75127614.835056677</v>
      </c>
      <c r="M59" s="796">
        <f>Operation!M185</f>
        <v>0</v>
      </c>
      <c r="N59" s="796">
        <f>Operation!N185</f>
        <v>0</v>
      </c>
      <c r="O59" s="796">
        <f>Operation!O185</f>
        <v>0</v>
      </c>
      <c r="P59" s="796">
        <f>Operation!P185</f>
        <v>0</v>
      </c>
      <c r="Q59" s="796">
        <f>Operation!Q185</f>
        <v>0</v>
      </c>
      <c r="R59" s="796">
        <f>Operation!R185</f>
        <v>0</v>
      </c>
      <c r="S59" s="796">
        <f>Operation!S185</f>
        <v>0</v>
      </c>
      <c r="T59" s="796">
        <f>Operation!T185</f>
        <v>0</v>
      </c>
      <c r="U59" s="796">
        <f>Operation!U185</f>
        <v>0</v>
      </c>
      <c r="V59" s="796">
        <f>Operation!V185</f>
        <v>0</v>
      </c>
      <c r="W59" s="796">
        <f>Operation!W185</f>
        <v>0</v>
      </c>
      <c r="X59" s="796">
        <f>Operation!X185</f>
        <v>0</v>
      </c>
      <c r="Y59" s="796">
        <f>Operation!Y185</f>
        <v>0</v>
      </c>
      <c r="Z59" s="796">
        <f>Operation!Z185</f>
        <v>0</v>
      </c>
      <c r="AA59" s="796">
        <f>Operation!AA185</f>
        <v>0</v>
      </c>
      <c r="AB59" s="796">
        <f>Operation!AB185</f>
        <v>0</v>
      </c>
      <c r="AC59" s="796">
        <f>Operation!AC185</f>
        <v>0</v>
      </c>
      <c r="AD59" s="796">
        <f>Operation!AD185</f>
        <v>0</v>
      </c>
      <c r="AE59" s="796">
        <f>Operation!AE185</f>
        <v>0</v>
      </c>
      <c r="AF59" s="796">
        <f>Operation!AF185</f>
        <v>0</v>
      </c>
      <c r="AG59" s="796">
        <f>Operation!AG185</f>
        <v>0</v>
      </c>
      <c r="AH59" s="796">
        <f>Operation!AH185</f>
        <v>0</v>
      </c>
      <c r="AI59" s="796">
        <f>Operation!AI185</f>
        <v>0</v>
      </c>
      <c r="AJ59" s="796">
        <f>Operation!AJ185</f>
        <v>0</v>
      </c>
      <c r="AK59" s="796">
        <f>Operation!AK185</f>
        <v>0</v>
      </c>
      <c r="AL59" s="796">
        <f>Operation!AL185</f>
        <v>0</v>
      </c>
      <c r="AM59" s="796">
        <f>Operation!AM185</f>
        <v>0</v>
      </c>
      <c r="AN59" s="796">
        <f>Operation!AN185</f>
        <v>0</v>
      </c>
      <c r="AO59" s="796">
        <f>Operation!AO185</f>
        <v>0</v>
      </c>
      <c r="AP59" s="796">
        <f>Operation!AP185</f>
        <v>0</v>
      </c>
      <c r="AQ59" s="796">
        <f>Operation!AQ185</f>
        <v>0</v>
      </c>
      <c r="AR59" s="796">
        <f>Operation!AR185</f>
        <v>0</v>
      </c>
      <c r="AS59" s="796">
        <f>Operation!AS185</f>
        <v>0</v>
      </c>
      <c r="AT59" s="796">
        <f>Operation!AT185</f>
        <v>0</v>
      </c>
      <c r="AU59" s="796">
        <f>Operation!AU185</f>
        <v>0</v>
      </c>
      <c r="AV59" s="796">
        <f>Operation!AV185</f>
        <v>0</v>
      </c>
      <c r="AW59" s="796">
        <f>Operation!AW185</f>
        <v>0</v>
      </c>
      <c r="AX59" s="796">
        <f>Operation!AX185</f>
        <v>0</v>
      </c>
      <c r="AY59" s="796">
        <f>Operation!AY185</f>
        <v>0</v>
      </c>
      <c r="AZ59" s="796">
        <f>Operation!AZ185</f>
        <v>0</v>
      </c>
      <c r="BA59" s="796">
        <f>Operation!BA185</f>
        <v>0</v>
      </c>
      <c r="BB59" s="796">
        <f>Operation!BB185</f>
        <v>0</v>
      </c>
      <c r="BC59" s="796">
        <f>Operation!BC185</f>
        <v>-75127614.835056677</v>
      </c>
      <c r="BD59" s="796">
        <f>Operation!BD185</f>
        <v>0</v>
      </c>
      <c r="BE59" s="796">
        <f>Operation!BE185</f>
        <v>0</v>
      </c>
      <c r="BF59" s="796">
        <f>Operation!BF185</f>
        <v>0</v>
      </c>
      <c r="BG59" s="796">
        <f>Operation!BG185</f>
        <v>0</v>
      </c>
      <c r="BH59" s="796">
        <f>Operation!BH185</f>
        <v>0</v>
      </c>
      <c r="BI59" s="796">
        <f>Operation!BI185</f>
        <v>0</v>
      </c>
      <c r="BJ59" s="796">
        <f>Operation!BJ185</f>
        <v>0</v>
      </c>
      <c r="BK59" s="796">
        <f>Operation!BK185</f>
        <v>0</v>
      </c>
      <c r="BL59" s="796">
        <f>Operation!BL185</f>
        <v>0</v>
      </c>
      <c r="BM59" s="796">
        <f>Operation!BM185</f>
        <v>0</v>
      </c>
      <c r="BN59" s="796">
        <f>Operation!BN185</f>
        <v>0</v>
      </c>
      <c r="BO59" s="796">
        <f>Operation!BO185</f>
        <v>0</v>
      </c>
      <c r="BP59" s="796">
        <f>Operation!BP185</f>
        <v>0</v>
      </c>
      <c r="BQ59" s="796">
        <f>Operation!BQ185</f>
        <v>0</v>
      </c>
      <c r="BR59" s="796">
        <f>Operation!BR185</f>
        <v>0</v>
      </c>
      <c r="BS59" s="796">
        <f>Operation!BS185</f>
        <v>0</v>
      </c>
      <c r="BT59" s="796">
        <f>Operation!BT185</f>
        <v>0</v>
      </c>
      <c r="BU59" s="796">
        <f>Operation!BU185</f>
        <v>0</v>
      </c>
      <c r="BV59" s="796">
        <f>Operation!BV185</f>
        <v>0</v>
      </c>
      <c r="BW59" s="796">
        <f>Operation!BW185</f>
        <v>0</v>
      </c>
      <c r="BX59" s="796">
        <f>Operation!BX185</f>
        <v>0</v>
      </c>
      <c r="BY59" s="796">
        <f>Operation!BY185</f>
        <v>0</v>
      </c>
      <c r="BZ59" s="796">
        <f>Operation!BZ185</f>
        <v>0</v>
      </c>
      <c r="CA59" s="796">
        <f>Operation!CA185</f>
        <v>0</v>
      </c>
      <c r="CB59" s="796">
        <f>Operation!CB185</f>
        <v>0</v>
      </c>
      <c r="CC59" s="796">
        <f>Operation!CC185</f>
        <v>0</v>
      </c>
      <c r="CD59" s="796">
        <f>Operation!CD185</f>
        <v>0</v>
      </c>
      <c r="CE59" s="796">
        <f>Operation!CE185</f>
        <v>0</v>
      </c>
      <c r="CF59" s="796">
        <f>Operation!CF185</f>
        <v>0</v>
      </c>
      <c r="CG59" s="796">
        <f>Operation!CG185</f>
        <v>0</v>
      </c>
      <c r="CH59" s="796">
        <f>Operation!CH185</f>
        <v>0</v>
      </c>
      <c r="CI59" s="796">
        <f>Operation!CI185</f>
        <v>0</v>
      </c>
      <c r="CJ59" s="796">
        <f>Operation!CJ185</f>
        <v>0</v>
      </c>
      <c r="CK59" s="796">
        <f>Operation!CK185</f>
        <v>0</v>
      </c>
      <c r="CL59" s="796">
        <f>Operation!CL185</f>
        <v>0</v>
      </c>
      <c r="CM59" s="796">
        <f>Operation!CM185</f>
        <v>0</v>
      </c>
      <c r="CN59" s="796">
        <f>Operation!CN185</f>
        <v>0</v>
      </c>
      <c r="CO59" s="796">
        <f>Operation!CO185</f>
        <v>0</v>
      </c>
      <c r="CP59" s="796">
        <f>Operation!CP185</f>
        <v>0</v>
      </c>
      <c r="CQ59" s="796">
        <f>Operation!CQ185</f>
        <v>0</v>
      </c>
      <c r="CR59" s="796">
        <f>Operation!CR185</f>
        <v>0</v>
      </c>
      <c r="CS59" s="796">
        <f>Operation!CS185</f>
        <v>0</v>
      </c>
      <c r="CT59" s="796">
        <f>Operation!CT185</f>
        <v>0</v>
      </c>
      <c r="CU59" s="796">
        <f>Operation!CU185</f>
        <v>0</v>
      </c>
      <c r="CV59" s="796">
        <f>Operation!CV185</f>
        <v>0</v>
      </c>
      <c r="CW59" s="796">
        <f>Operation!CW185</f>
        <v>0</v>
      </c>
      <c r="CX59" s="796">
        <f>Operation!CX185</f>
        <v>0</v>
      </c>
      <c r="CY59" s="796">
        <f>Operation!CY185</f>
        <v>0</v>
      </c>
      <c r="CZ59" s="796">
        <f>Operation!CZ185</f>
        <v>0</v>
      </c>
      <c r="DA59" s="796">
        <f>Operation!DA185</f>
        <v>0</v>
      </c>
      <c r="DB59" s="796">
        <f>Operation!DB185</f>
        <v>0</v>
      </c>
      <c r="DC59" s="796">
        <f>Operation!DC185</f>
        <v>0</v>
      </c>
      <c r="DD59" s="796">
        <f>Operation!DD185</f>
        <v>0</v>
      </c>
      <c r="DE59" s="796">
        <f>Operation!DE185</f>
        <v>0</v>
      </c>
      <c r="DF59" s="796">
        <f>Operation!DF185</f>
        <v>0</v>
      </c>
      <c r="DG59" s="796">
        <f>Operation!DG185</f>
        <v>0</v>
      </c>
      <c r="DH59" s="796">
        <f>Operation!DH185</f>
        <v>0</v>
      </c>
      <c r="DI59" s="796">
        <f>Operation!DI185</f>
        <v>0</v>
      </c>
      <c r="DJ59" s="796">
        <f>Operation!DJ185</f>
        <v>0</v>
      </c>
      <c r="DK59" s="796">
        <f>Operation!DK185</f>
        <v>0</v>
      </c>
      <c r="DL59" s="796">
        <f>Operation!DL185</f>
        <v>0</v>
      </c>
      <c r="DM59" s="796">
        <f>Operation!DM185</f>
        <v>0</v>
      </c>
      <c r="DN59" s="796">
        <f>Operation!DN185</f>
        <v>0</v>
      </c>
      <c r="DO59" s="796">
        <f>Operation!DO185</f>
        <v>0</v>
      </c>
      <c r="DP59" s="796">
        <f>Operation!DP185</f>
        <v>0</v>
      </c>
      <c r="DQ59" s="796">
        <f>Operation!DQ185</f>
        <v>0</v>
      </c>
      <c r="DR59" s="796">
        <f>Operation!DR185</f>
        <v>0</v>
      </c>
      <c r="DS59" s="796">
        <f>Operation!DS185</f>
        <v>0</v>
      </c>
      <c r="DT59" s="796">
        <f>Operation!DT185</f>
        <v>0</v>
      </c>
      <c r="DU59" s="796">
        <f>Operation!DU185</f>
        <v>0</v>
      </c>
      <c r="DV59" s="796">
        <f>Operation!DV185</f>
        <v>0</v>
      </c>
      <c r="DW59" s="796">
        <f>Operation!DW185</f>
        <v>0</v>
      </c>
      <c r="DX59" s="796">
        <f>Operation!DX185</f>
        <v>0</v>
      </c>
      <c r="DY59" s="796">
        <f>Operation!DY185</f>
        <v>0</v>
      </c>
      <c r="DZ59" s="796">
        <f>Operation!DZ185</f>
        <v>0</v>
      </c>
      <c r="EA59" s="796">
        <f>Operation!EA185</f>
        <v>0</v>
      </c>
      <c r="EB59" s="796">
        <f>Operation!EB185</f>
        <v>0</v>
      </c>
      <c r="EC59" s="796">
        <f>Operation!EC185</f>
        <v>0</v>
      </c>
      <c r="ED59" s="796">
        <f>Operation!ED185</f>
        <v>0</v>
      </c>
      <c r="EE59" s="796">
        <f>Operation!EE185</f>
        <v>0</v>
      </c>
      <c r="EF59" s="796">
        <f>Operation!EF185</f>
        <v>0</v>
      </c>
      <c r="EG59" s="796">
        <f>Operation!EG185</f>
        <v>0</v>
      </c>
      <c r="EH59" s="796">
        <f>Operation!EH185</f>
        <v>0</v>
      </c>
      <c r="EI59" s="796">
        <f>Operation!EI185</f>
        <v>0</v>
      </c>
      <c r="EJ59" s="796">
        <f>Operation!EJ185</f>
        <v>0</v>
      </c>
      <c r="EK59" s="796">
        <f>Operation!EK185</f>
        <v>0</v>
      </c>
      <c r="EL59" s="796">
        <f>Operation!EL185</f>
        <v>0</v>
      </c>
      <c r="EM59" s="796">
        <f>Operation!EM185</f>
        <v>0</v>
      </c>
      <c r="EN59" s="796">
        <f>Operation!EN185</f>
        <v>0</v>
      </c>
      <c r="EO59" s="796">
        <f>Operation!EO185</f>
        <v>0</v>
      </c>
    </row>
    <row r="60" spans="1:145" x14ac:dyDescent="0.2">
      <c r="A60" s="113">
        <f>ROW()</f>
        <v>60</v>
      </c>
      <c r="C60" s="38" t="s">
        <v>674</v>
      </c>
      <c r="L60" s="793">
        <f t="shared" si="100"/>
        <v>-13000000</v>
      </c>
      <c r="M60" s="796">
        <f>Operation!M201</f>
        <v>0</v>
      </c>
      <c r="N60" s="796">
        <f>Operation!N201</f>
        <v>0</v>
      </c>
      <c r="O60" s="796">
        <f>Operation!O201</f>
        <v>0</v>
      </c>
      <c r="P60" s="796">
        <f>Operation!P201</f>
        <v>0</v>
      </c>
      <c r="Q60" s="796">
        <f>Operation!Q201</f>
        <v>0</v>
      </c>
      <c r="R60" s="796">
        <f>Operation!R201</f>
        <v>0</v>
      </c>
      <c r="S60" s="796">
        <f>Operation!S201</f>
        <v>0</v>
      </c>
      <c r="T60" s="796">
        <f>Operation!T201</f>
        <v>0</v>
      </c>
      <c r="U60" s="796">
        <f>Operation!U201</f>
        <v>0</v>
      </c>
      <c r="V60" s="796">
        <f>Operation!V201</f>
        <v>0</v>
      </c>
      <c r="W60" s="796">
        <f>Operation!W201</f>
        <v>0</v>
      </c>
      <c r="X60" s="796">
        <f>Operation!X201</f>
        <v>0</v>
      </c>
      <c r="Y60" s="796">
        <f>Operation!Y201</f>
        <v>0</v>
      </c>
      <c r="Z60" s="796">
        <f>Operation!Z201</f>
        <v>0</v>
      </c>
      <c r="AA60" s="796">
        <f>Operation!AA201</f>
        <v>0</v>
      </c>
      <c r="AB60" s="796">
        <f>Operation!AB201</f>
        <v>0</v>
      </c>
      <c r="AC60" s="796">
        <f>Operation!AC201</f>
        <v>0</v>
      </c>
      <c r="AD60" s="796">
        <f>Operation!AD201</f>
        <v>0</v>
      </c>
      <c r="AE60" s="796">
        <f>Operation!AE201</f>
        <v>0</v>
      </c>
      <c r="AF60" s="796">
        <f>Operation!AF201</f>
        <v>0</v>
      </c>
      <c r="AG60" s="796">
        <f>Operation!AG201</f>
        <v>0</v>
      </c>
      <c r="AH60" s="796">
        <f>Operation!AH201</f>
        <v>0</v>
      </c>
      <c r="AI60" s="796">
        <f>Operation!AI201</f>
        <v>0</v>
      </c>
      <c r="AJ60" s="796">
        <f>Operation!AJ201</f>
        <v>0</v>
      </c>
      <c r="AK60" s="796">
        <f>Operation!AK201</f>
        <v>0</v>
      </c>
      <c r="AL60" s="796">
        <f>Operation!AL201</f>
        <v>0</v>
      </c>
      <c r="AM60" s="796">
        <f>Operation!AM201</f>
        <v>0</v>
      </c>
      <c r="AN60" s="796">
        <f>Operation!AN201</f>
        <v>0</v>
      </c>
      <c r="AO60" s="796">
        <f>Operation!AO201</f>
        <v>0</v>
      </c>
      <c r="AP60" s="796">
        <f>Operation!AP201</f>
        <v>0</v>
      </c>
      <c r="AQ60" s="796">
        <f>Operation!AQ201</f>
        <v>0</v>
      </c>
      <c r="AR60" s="796">
        <f>Operation!AR201</f>
        <v>0</v>
      </c>
      <c r="AS60" s="796">
        <f>Operation!AS201</f>
        <v>0</v>
      </c>
      <c r="AT60" s="796">
        <f>Operation!AT201</f>
        <v>0</v>
      </c>
      <c r="AU60" s="796">
        <f>Operation!AU201</f>
        <v>0</v>
      </c>
      <c r="AV60" s="796">
        <f>Operation!AV201</f>
        <v>0</v>
      </c>
      <c r="AW60" s="796">
        <f>Operation!AW201</f>
        <v>0</v>
      </c>
      <c r="AX60" s="796">
        <f>Operation!AX201</f>
        <v>0</v>
      </c>
      <c r="AY60" s="796">
        <f>Operation!AY201</f>
        <v>0</v>
      </c>
      <c r="AZ60" s="796">
        <f>Operation!AZ201</f>
        <v>0</v>
      </c>
      <c r="BA60" s="796">
        <f>Operation!BA201</f>
        <v>0</v>
      </c>
      <c r="BB60" s="796">
        <f>Operation!BB201</f>
        <v>0</v>
      </c>
      <c r="BC60" s="796">
        <f>Operation!BC201</f>
        <v>-13000000</v>
      </c>
      <c r="BD60" s="796">
        <f>Operation!BD201</f>
        <v>0</v>
      </c>
      <c r="BE60" s="796">
        <f>Operation!BE201</f>
        <v>0</v>
      </c>
      <c r="BF60" s="796">
        <f>Operation!BF201</f>
        <v>0</v>
      </c>
      <c r="BG60" s="796">
        <f>Operation!BG201</f>
        <v>0</v>
      </c>
      <c r="BH60" s="796">
        <f>Operation!BH201</f>
        <v>0</v>
      </c>
      <c r="BI60" s="796">
        <f>Operation!BI201</f>
        <v>0</v>
      </c>
      <c r="BJ60" s="796">
        <f>Operation!BJ201</f>
        <v>0</v>
      </c>
      <c r="BK60" s="796">
        <f>Operation!BK201</f>
        <v>0</v>
      </c>
      <c r="BL60" s="796">
        <f>Operation!BL201</f>
        <v>0</v>
      </c>
      <c r="BM60" s="796">
        <f>Operation!BM201</f>
        <v>0</v>
      </c>
      <c r="BN60" s="796">
        <f>Operation!BN201</f>
        <v>0</v>
      </c>
      <c r="BO60" s="796">
        <f>Operation!BO201</f>
        <v>0</v>
      </c>
      <c r="BP60" s="796">
        <f>Operation!BP201</f>
        <v>0</v>
      </c>
      <c r="BQ60" s="796">
        <f>Operation!BQ201</f>
        <v>0</v>
      </c>
      <c r="BR60" s="796">
        <f>Operation!BR201</f>
        <v>0</v>
      </c>
      <c r="BS60" s="796">
        <f>Operation!BS201</f>
        <v>0</v>
      </c>
      <c r="BT60" s="796">
        <f>Operation!BT201</f>
        <v>0</v>
      </c>
      <c r="BU60" s="796">
        <f>Operation!BU201</f>
        <v>0</v>
      </c>
      <c r="BV60" s="796">
        <f>Operation!BV201</f>
        <v>0</v>
      </c>
      <c r="BW60" s="796">
        <f>Operation!BW201</f>
        <v>0</v>
      </c>
      <c r="BX60" s="796">
        <f>Operation!BX201</f>
        <v>0</v>
      </c>
      <c r="BY60" s="796">
        <f>Operation!BY201</f>
        <v>0</v>
      </c>
      <c r="BZ60" s="796">
        <f>Operation!BZ201</f>
        <v>0</v>
      </c>
      <c r="CA60" s="796">
        <f>Operation!CA201</f>
        <v>0</v>
      </c>
      <c r="CB60" s="796">
        <f>Operation!CB201</f>
        <v>0</v>
      </c>
      <c r="CC60" s="796">
        <f>Operation!CC201</f>
        <v>0</v>
      </c>
      <c r="CD60" s="796">
        <f>Operation!CD201</f>
        <v>0</v>
      </c>
      <c r="CE60" s="796">
        <f>Operation!CE201</f>
        <v>0</v>
      </c>
      <c r="CF60" s="796">
        <f>Operation!CF201</f>
        <v>0</v>
      </c>
      <c r="CG60" s="796">
        <f>Operation!CG201</f>
        <v>0</v>
      </c>
      <c r="CH60" s="796">
        <f>Operation!CH201</f>
        <v>0</v>
      </c>
      <c r="CI60" s="796">
        <f>Operation!CI201</f>
        <v>0</v>
      </c>
      <c r="CJ60" s="796">
        <f>Operation!CJ201</f>
        <v>0</v>
      </c>
      <c r="CK60" s="796">
        <f>Operation!CK201</f>
        <v>0</v>
      </c>
      <c r="CL60" s="796">
        <f>Operation!CL201</f>
        <v>0</v>
      </c>
      <c r="CM60" s="796">
        <f>Operation!CM201</f>
        <v>0</v>
      </c>
      <c r="CN60" s="796">
        <f>Operation!CN201</f>
        <v>0</v>
      </c>
      <c r="CO60" s="796">
        <f>Operation!CO201</f>
        <v>0</v>
      </c>
      <c r="CP60" s="796">
        <f>Operation!CP201</f>
        <v>0</v>
      </c>
      <c r="CQ60" s="796">
        <f>Operation!CQ201</f>
        <v>0</v>
      </c>
      <c r="CR60" s="796">
        <f>Operation!CR201</f>
        <v>0</v>
      </c>
      <c r="CS60" s="796">
        <f>Operation!CS201</f>
        <v>0</v>
      </c>
      <c r="CT60" s="796">
        <f>Operation!CT201</f>
        <v>0</v>
      </c>
      <c r="CU60" s="796">
        <f>Operation!CU201</f>
        <v>0</v>
      </c>
      <c r="CV60" s="796">
        <f>Operation!CV201</f>
        <v>0</v>
      </c>
      <c r="CW60" s="796">
        <f>Operation!CW201</f>
        <v>0</v>
      </c>
      <c r="CX60" s="796">
        <f>Operation!CX201</f>
        <v>0</v>
      </c>
      <c r="CY60" s="796">
        <f>Operation!CY201</f>
        <v>0</v>
      </c>
      <c r="CZ60" s="796">
        <f>Operation!CZ201</f>
        <v>0</v>
      </c>
      <c r="DA60" s="796">
        <f>Operation!DA201</f>
        <v>0</v>
      </c>
      <c r="DB60" s="796">
        <f>Operation!DB201</f>
        <v>0</v>
      </c>
      <c r="DC60" s="796">
        <f>Operation!DC201</f>
        <v>0</v>
      </c>
      <c r="DD60" s="796">
        <f>Operation!DD201</f>
        <v>0</v>
      </c>
      <c r="DE60" s="796">
        <f>Operation!DE201</f>
        <v>0</v>
      </c>
      <c r="DF60" s="796">
        <f>Operation!DF201</f>
        <v>0</v>
      </c>
      <c r="DG60" s="796">
        <f>Operation!DG201</f>
        <v>0</v>
      </c>
      <c r="DH60" s="796">
        <f>Operation!DH201</f>
        <v>0</v>
      </c>
      <c r="DI60" s="796">
        <f>Operation!DI201</f>
        <v>0</v>
      </c>
      <c r="DJ60" s="796">
        <f>Operation!DJ201</f>
        <v>0</v>
      </c>
      <c r="DK60" s="796">
        <f>Operation!DK201</f>
        <v>0</v>
      </c>
      <c r="DL60" s="796">
        <f>Operation!DL201</f>
        <v>0</v>
      </c>
      <c r="DM60" s="796">
        <f>Operation!DM201</f>
        <v>0</v>
      </c>
      <c r="DN60" s="796">
        <f>Operation!DN201</f>
        <v>0</v>
      </c>
      <c r="DO60" s="796">
        <f>Operation!DO201</f>
        <v>0</v>
      </c>
      <c r="DP60" s="796">
        <f>Operation!DP201</f>
        <v>0</v>
      </c>
      <c r="DQ60" s="796">
        <f>Operation!DQ201</f>
        <v>0</v>
      </c>
      <c r="DR60" s="796">
        <f>Operation!DR201</f>
        <v>0</v>
      </c>
      <c r="DS60" s="796">
        <f>Operation!DS201</f>
        <v>0</v>
      </c>
      <c r="DT60" s="796">
        <f>Operation!DT201</f>
        <v>0</v>
      </c>
      <c r="DU60" s="796">
        <f>Operation!DU201</f>
        <v>0</v>
      </c>
      <c r="DV60" s="796">
        <f>Operation!DV201</f>
        <v>0</v>
      </c>
      <c r="DW60" s="796">
        <f>Operation!DW201</f>
        <v>0</v>
      </c>
      <c r="DX60" s="796">
        <f>Operation!DX201</f>
        <v>0</v>
      </c>
      <c r="DY60" s="796">
        <f>Operation!DY201</f>
        <v>0</v>
      </c>
      <c r="DZ60" s="796">
        <f>Operation!DZ201</f>
        <v>0</v>
      </c>
      <c r="EA60" s="796">
        <f>Operation!EA201</f>
        <v>0</v>
      </c>
      <c r="EB60" s="796">
        <f>Operation!EB201</f>
        <v>0</v>
      </c>
      <c r="EC60" s="796">
        <f>Operation!EC201</f>
        <v>0</v>
      </c>
      <c r="ED60" s="796">
        <f>Operation!ED201</f>
        <v>0</v>
      </c>
      <c r="EE60" s="796">
        <f>Operation!EE201</f>
        <v>0</v>
      </c>
      <c r="EF60" s="796">
        <f>Operation!EF201</f>
        <v>0</v>
      </c>
      <c r="EG60" s="796">
        <f>Operation!EG201</f>
        <v>0</v>
      </c>
      <c r="EH60" s="796">
        <f>Operation!EH201</f>
        <v>0</v>
      </c>
      <c r="EI60" s="796">
        <f>Operation!EI201</f>
        <v>0</v>
      </c>
      <c r="EJ60" s="796">
        <f>Operation!EJ201</f>
        <v>0</v>
      </c>
      <c r="EK60" s="796">
        <f>Operation!EK201</f>
        <v>0</v>
      </c>
      <c r="EL60" s="796">
        <f>Operation!EL201</f>
        <v>0</v>
      </c>
      <c r="EM60" s="796">
        <f>Operation!EM201</f>
        <v>0</v>
      </c>
      <c r="EN60" s="796">
        <f>Operation!EN201</f>
        <v>0</v>
      </c>
      <c r="EO60" s="796">
        <f>Operation!EO201</f>
        <v>0</v>
      </c>
    </row>
    <row r="61" spans="1:145" x14ac:dyDescent="0.2">
      <c r="A61" s="113">
        <f>ROW()</f>
        <v>61</v>
      </c>
      <c r="C61" s="38" t="str">
        <f>CHOOSE($D$1,"신탁원본("&amp;'A&amp;R'!B39&amp;") 반환","자본금("&amp;'A&amp;R'!B39&amp;") 반환")</f>
        <v>자본금(우선주) 반환</v>
      </c>
      <c r="L61" s="793">
        <f t="shared" si="100"/>
        <v>-5000000</v>
      </c>
      <c r="M61" s="796">
        <f>Operation!M346</f>
        <v>0</v>
      </c>
      <c r="N61" s="796">
        <f>Operation!N346</f>
        <v>0</v>
      </c>
      <c r="O61" s="796">
        <f>Operation!O346</f>
        <v>0</v>
      </c>
      <c r="P61" s="796">
        <f>Operation!P346</f>
        <v>0</v>
      </c>
      <c r="Q61" s="796">
        <f>Operation!Q346</f>
        <v>0</v>
      </c>
      <c r="R61" s="796">
        <f>Operation!R346</f>
        <v>0</v>
      </c>
      <c r="S61" s="796">
        <f>Operation!S346</f>
        <v>0</v>
      </c>
      <c r="T61" s="796">
        <f>Operation!T346</f>
        <v>0</v>
      </c>
      <c r="U61" s="796">
        <f>Operation!U346</f>
        <v>0</v>
      </c>
      <c r="V61" s="796">
        <f>Operation!V346</f>
        <v>0</v>
      </c>
      <c r="W61" s="796">
        <f>Operation!W346</f>
        <v>0</v>
      </c>
      <c r="X61" s="796">
        <f>Operation!X346</f>
        <v>0</v>
      </c>
      <c r="Y61" s="796">
        <f>Operation!Y346</f>
        <v>0</v>
      </c>
      <c r="Z61" s="796">
        <f>Operation!Z346</f>
        <v>0</v>
      </c>
      <c r="AA61" s="796">
        <f>Operation!AA346</f>
        <v>0</v>
      </c>
      <c r="AB61" s="796">
        <f>Operation!AB346</f>
        <v>0</v>
      </c>
      <c r="AC61" s="796">
        <f>Operation!AC346</f>
        <v>0</v>
      </c>
      <c r="AD61" s="796">
        <f>Operation!AD346</f>
        <v>0</v>
      </c>
      <c r="AE61" s="796">
        <f>Operation!AE346</f>
        <v>0</v>
      </c>
      <c r="AF61" s="796">
        <f>Operation!AF346</f>
        <v>0</v>
      </c>
      <c r="AG61" s="796">
        <f>Operation!AG346</f>
        <v>0</v>
      </c>
      <c r="AH61" s="796">
        <f>Operation!AH346</f>
        <v>0</v>
      </c>
      <c r="AI61" s="796">
        <f>Operation!AI346</f>
        <v>0</v>
      </c>
      <c r="AJ61" s="796">
        <f>Operation!AJ346</f>
        <v>0</v>
      </c>
      <c r="AK61" s="796">
        <f>Operation!AK346</f>
        <v>0</v>
      </c>
      <c r="AL61" s="796">
        <f>Operation!AL346</f>
        <v>0</v>
      </c>
      <c r="AM61" s="796">
        <f>Operation!AM346</f>
        <v>0</v>
      </c>
      <c r="AN61" s="796">
        <f>Operation!AN346</f>
        <v>0</v>
      </c>
      <c r="AO61" s="796">
        <f>Operation!AO346</f>
        <v>0</v>
      </c>
      <c r="AP61" s="796">
        <f>Operation!AP346</f>
        <v>0</v>
      </c>
      <c r="AQ61" s="796">
        <f>Operation!AQ346</f>
        <v>0</v>
      </c>
      <c r="AR61" s="796">
        <f>Operation!AR346</f>
        <v>0</v>
      </c>
      <c r="AS61" s="796">
        <f>Operation!AS346</f>
        <v>0</v>
      </c>
      <c r="AT61" s="796">
        <f>Operation!AT346</f>
        <v>0</v>
      </c>
      <c r="AU61" s="796">
        <f>Operation!AU346</f>
        <v>0</v>
      </c>
      <c r="AV61" s="796">
        <f>Operation!AV346</f>
        <v>0</v>
      </c>
      <c r="AW61" s="796">
        <f>Operation!AW346</f>
        <v>0</v>
      </c>
      <c r="AX61" s="796">
        <f>Operation!AX346</f>
        <v>0</v>
      </c>
      <c r="AY61" s="796">
        <f>Operation!AY346</f>
        <v>0</v>
      </c>
      <c r="AZ61" s="796">
        <f>Operation!AZ346</f>
        <v>0</v>
      </c>
      <c r="BA61" s="796">
        <f>Operation!BA346</f>
        <v>0</v>
      </c>
      <c r="BB61" s="796">
        <f>Operation!BB346</f>
        <v>0</v>
      </c>
      <c r="BC61" s="796">
        <f>Operation!BC346</f>
        <v>-5000000</v>
      </c>
      <c r="BD61" s="796">
        <f>Operation!BD346</f>
        <v>0</v>
      </c>
      <c r="BE61" s="796">
        <f>Operation!BE346</f>
        <v>0</v>
      </c>
      <c r="BF61" s="796">
        <f>Operation!BF346</f>
        <v>0</v>
      </c>
      <c r="BG61" s="796">
        <f>Operation!BG346</f>
        <v>0</v>
      </c>
      <c r="BH61" s="796">
        <f>Operation!BH346</f>
        <v>0</v>
      </c>
      <c r="BI61" s="796">
        <f>Operation!BI346</f>
        <v>0</v>
      </c>
      <c r="BJ61" s="796">
        <f>Operation!BJ346</f>
        <v>0</v>
      </c>
      <c r="BK61" s="796">
        <f>Operation!BK346</f>
        <v>0</v>
      </c>
      <c r="BL61" s="796">
        <f>Operation!BL346</f>
        <v>0</v>
      </c>
      <c r="BM61" s="796">
        <f>Operation!BM346</f>
        <v>0</v>
      </c>
      <c r="BN61" s="796">
        <f>Operation!BN346</f>
        <v>0</v>
      </c>
      <c r="BO61" s="796">
        <f>Operation!BO346</f>
        <v>0</v>
      </c>
      <c r="BP61" s="796">
        <f>Operation!BP346</f>
        <v>0</v>
      </c>
      <c r="BQ61" s="796">
        <f>Operation!BQ346</f>
        <v>0</v>
      </c>
      <c r="BR61" s="796">
        <f>Operation!BR346</f>
        <v>0</v>
      </c>
      <c r="BS61" s="796">
        <f>Operation!BS346</f>
        <v>0</v>
      </c>
      <c r="BT61" s="796">
        <f>Operation!BT346</f>
        <v>0</v>
      </c>
      <c r="BU61" s="796">
        <f>Operation!BU346</f>
        <v>0</v>
      </c>
      <c r="BV61" s="796">
        <f>Operation!BV346</f>
        <v>0</v>
      </c>
      <c r="BW61" s="796">
        <f>Operation!BW346</f>
        <v>0</v>
      </c>
      <c r="BX61" s="796">
        <f>Operation!BX346</f>
        <v>0</v>
      </c>
      <c r="BY61" s="796">
        <f>Operation!BY346</f>
        <v>0</v>
      </c>
      <c r="BZ61" s="796">
        <f>Operation!BZ346</f>
        <v>0</v>
      </c>
      <c r="CA61" s="796">
        <f>Operation!CA346</f>
        <v>0</v>
      </c>
      <c r="CB61" s="796">
        <f>Operation!CB346</f>
        <v>0</v>
      </c>
      <c r="CC61" s="796">
        <f>Operation!CC346</f>
        <v>0</v>
      </c>
      <c r="CD61" s="796">
        <f>Operation!CD346</f>
        <v>0</v>
      </c>
      <c r="CE61" s="796">
        <f>Operation!CE346</f>
        <v>0</v>
      </c>
      <c r="CF61" s="796">
        <f>Operation!CF346</f>
        <v>0</v>
      </c>
      <c r="CG61" s="796">
        <f>Operation!CG346</f>
        <v>0</v>
      </c>
      <c r="CH61" s="796">
        <f>Operation!CH346</f>
        <v>0</v>
      </c>
      <c r="CI61" s="796">
        <f>Operation!CI346</f>
        <v>0</v>
      </c>
      <c r="CJ61" s="796">
        <f>Operation!CJ346</f>
        <v>0</v>
      </c>
      <c r="CK61" s="796">
        <f>Operation!CK346</f>
        <v>0</v>
      </c>
      <c r="CL61" s="796">
        <f>Operation!CL346</f>
        <v>0</v>
      </c>
      <c r="CM61" s="796">
        <f>Operation!CM346</f>
        <v>0</v>
      </c>
      <c r="CN61" s="796">
        <f>Operation!CN346</f>
        <v>0</v>
      </c>
      <c r="CO61" s="796">
        <f>Operation!CO346</f>
        <v>0</v>
      </c>
      <c r="CP61" s="796">
        <f>Operation!CP346</f>
        <v>0</v>
      </c>
      <c r="CQ61" s="796">
        <f>Operation!CQ346</f>
        <v>0</v>
      </c>
      <c r="CR61" s="796">
        <f>Operation!CR346</f>
        <v>0</v>
      </c>
      <c r="CS61" s="796">
        <f>Operation!CS346</f>
        <v>0</v>
      </c>
      <c r="CT61" s="796">
        <f>Operation!CT346</f>
        <v>0</v>
      </c>
      <c r="CU61" s="796">
        <f>Operation!CU346</f>
        <v>0</v>
      </c>
      <c r="CV61" s="796">
        <f>Operation!CV346</f>
        <v>0</v>
      </c>
      <c r="CW61" s="796">
        <f>Operation!CW346</f>
        <v>0</v>
      </c>
      <c r="CX61" s="796">
        <f>Operation!CX346</f>
        <v>0</v>
      </c>
      <c r="CY61" s="796">
        <f>Operation!CY346</f>
        <v>0</v>
      </c>
      <c r="CZ61" s="796">
        <f>Operation!CZ346</f>
        <v>0</v>
      </c>
      <c r="DA61" s="796">
        <f>Operation!DA346</f>
        <v>0</v>
      </c>
      <c r="DB61" s="796">
        <f>Operation!DB346</f>
        <v>0</v>
      </c>
      <c r="DC61" s="796">
        <f>Operation!DC346</f>
        <v>0</v>
      </c>
      <c r="DD61" s="796">
        <f>Operation!DD346</f>
        <v>0</v>
      </c>
      <c r="DE61" s="796">
        <f>Operation!DE346</f>
        <v>0</v>
      </c>
      <c r="DF61" s="796">
        <f>Operation!DF346</f>
        <v>0</v>
      </c>
      <c r="DG61" s="796">
        <f>Operation!DG346</f>
        <v>0</v>
      </c>
      <c r="DH61" s="796">
        <f>Operation!DH346</f>
        <v>0</v>
      </c>
      <c r="DI61" s="796">
        <f>Operation!DI346</f>
        <v>0</v>
      </c>
      <c r="DJ61" s="796">
        <f>Operation!DJ346</f>
        <v>0</v>
      </c>
      <c r="DK61" s="796">
        <f>Operation!DK346</f>
        <v>0</v>
      </c>
      <c r="DL61" s="796">
        <f>Operation!DL346</f>
        <v>0</v>
      </c>
      <c r="DM61" s="796">
        <f>Operation!DM346</f>
        <v>0</v>
      </c>
      <c r="DN61" s="796">
        <f>Operation!DN346</f>
        <v>0</v>
      </c>
      <c r="DO61" s="796">
        <f>Operation!DO346</f>
        <v>0</v>
      </c>
      <c r="DP61" s="796">
        <f>Operation!DP346</f>
        <v>0</v>
      </c>
      <c r="DQ61" s="796">
        <f>Operation!DQ346</f>
        <v>0</v>
      </c>
      <c r="DR61" s="796">
        <f>Operation!DR346</f>
        <v>0</v>
      </c>
      <c r="DS61" s="796">
        <f>Operation!DS346</f>
        <v>0</v>
      </c>
      <c r="DT61" s="796">
        <f>Operation!DT346</f>
        <v>0</v>
      </c>
      <c r="DU61" s="796">
        <f>Operation!DU346</f>
        <v>0</v>
      </c>
      <c r="DV61" s="796">
        <f>Operation!DV346</f>
        <v>0</v>
      </c>
      <c r="DW61" s="796">
        <f>Operation!DW346</f>
        <v>0</v>
      </c>
      <c r="DX61" s="796">
        <f>Operation!DX346</f>
        <v>0</v>
      </c>
      <c r="DY61" s="796">
        <f>Operation!DY346</f>
        <v>0</v>
      </c>
      <c r="DZ61" s="796">
        <f>Operation!DZ346</f>
        <v>0</v>
      </c>
      <c r="EA61" s="796">
        <f>Operation!EA346</f>
        <v>0</v>
      </c>
      <c r="EB61" s="796">
        <f>Operation!EB346</f>
        <v>0</v>
      </c>
      <c r="EC61" s="796">
        <f>Operation!EC346</f>
        <v>0</v>
      </c>
      <c r="ED61" s="796">
        <f>Operation!ED346</f>
        <v>0</v>
      </c>
      <c r="EE61" s="796">
        <f>Operation!EE346</f>
        <v>0</v>
      </c>
      <c r="EF61" s="796">
        <f>Operation!EF346</f>
        <v>0</v>
      </c>
      <c r="EG61" s="796">
        <f>Operation!EG346</f>
        <v>0</v>
      </c>
      <c r="EH61" s="796">
        <f>Operation!EH346</f>
        <v>0</v>
      </c>
      <c r="EI61" s="796">
        <f>Operation!EI346</f>
        <v>0</v>
      </c>
      <c r="EJ61" s="796">
        <f>Operation!EJ346</f>
        <v>0</v>
      </c>
      <c r="EK61" s="796">
        <f>Operation!EK346</f>
        <v>0</v>
      </c>
      <c r="EL61" s="796">
        <f>Operation!EL346</f>
        <v>0</v>
      </c>
      <c r="EM61" s="796">
        <f>Operation!EM346</f>
        <v>0</v>
      </c>
      <c r="EN61" s="796">
        <f>Operation!EN346</f>
        <v>0</v>
      </c>
      <c r="EO61" s="796">
        <f>Operation!EO346</f>
        <v>0</v>
      </c>
    </row>
    <row r="62" spans="1:145" x14ac:dyDescent="0.2">
      <c r="A62" s="113">
        <f>ROW()</f>
        <v>62</v>
      </c>
      <c r="C62" s="38" t="str">
        <f>CHOOSE($D$1,"신탁원본("&amp;'A&amp;R'!B40&amp;") 반환","자본금("&amp;'A&amp;R'!B40&amp;") 반환")</f>
        <v>자본금(보통주) 반환</v>
      </c>
      <c r="L62" s="793">
        <f t="shared" si="100"/>
        <v>-41327086.279251516</v>
      </c>
      <c r="M62" s="796">
        <f>Operation!M372</f>
        <v>0</v>
      </c>
      <c r="N62" s="796">
        <f>Operation!N372</f>
        <v>0</v>
      </c>
      <c r="O62" s="796">
        <f>Operation!O372</f>
        <v>0</v>
      </c>
      <c r="P62" s="796">
        <f>Operation!P372</f>
        <v>0</v>
      </c>
      <c r="Q62" s="796">
        <f>Operation!Q372</f>
        <v>0</v>
      </c>
      <c r="R62" s="796">
        <f>Operation!R372</f>
        <v>0</v>
      </c>
      <c r="S62" s="796">
        <f>Operation!S372</f>
        <v>0</v>
      </c>
      <c r="T62" s="796">
        <f>Operation!T372</f>
        <v>0</v>
      </c>
      <c r="U62" s="796">
        <f>Operation!U372</f>
        <v>0</v>
      </c>
      <c r="V62" s="796">
        <f>Operation!V372</f>
        <v>0</v>
      </c>
      <c r="W62" s="796">
        <f>Operation!W372</f>
        <v>0</v>
      </c>
      <c r="X62" s="796">
        <f>Operation!X372</f>
        <v>0</v>
      </c>
      <c r="Y62" s="796">
        <f>Operation!Y372</f>
        <v>0</v>
      </c>
      <c r="Z62" s="796">
        <f>Operation!Z372</f>
        <v>0</v>
      </c>
      <c r="AA62" s="796">
        <f>Operation!AA372</f>
        <v>0</v>
      </c>
      <c r="AB62" s="796">
        <f>Operation!AB372</f>
        <v>0</v>
      </c>
      <c r="AC62" s="796">
        <f>Operation!AC372</f>
        <v>0</v>
      </c>
      <c r="AD62" s="796">
        <f>Operation!AD372</f>
        <v>0</v>
      </c>
      <c r="AE62" s="796">
        <f>Operation!AE372</f>
        <v>0</v>
      </c>
      <c r="AF62" s="796">
        <f>Operation!AF372</f>
        <v>0</v>
      </c>
      <c r="AG62" s="796">
        <f>Operation!AG372</f>
        <v>0</v>
      </c>
      <c r="AH62" s="796">
        <f>Operation!AH372</f>
        <v>0</v>
      </c>
      <c r="AI62" s="796">
        <f>Operation!AI372</f>
        <v>0</v>
      </c>
      <c r="AJ62" s="796">
        <f>Operation!AJ372</f>
        <v>0</v>
      </c>
      <c r="AK62" s="796">
        <f>Operation!AK372</f>
        <v>0</v>
      </c>
      <c r="AL62" s="796">
        <f>Operation!AL372</f>
        <v>0</v>
      </c>
      <c r="AM62" s="796">
        <f>Operation!AM372</f>
        <v>0</v>
      </c>
      <c r="AN62" s="796">
        <f>Operation!AN372</f>
        <v>0</v>
      </c>
      <c r="AO62" s="796">
        <f>Operation!AO372</f>
        <v>0</v>
      </c>
      <c r="AP62" s="796">
        <f>Operation!AP372</f>
        <v>0</v>
      </c>
      <c r="AQ62" s="796">
        <f>Operation!AQ372</f>
        <v>0</v>
      </c>
      <c r="AR62" s="796">
        <f>Operation!AR372</f>
        <v>0</v>
      </c>
      <c r="AS62" s="796">
        <f>Operation!AS372</f>
        <v>0</v>
      </c>
      <c r="AT62" s="796">
        <f>Operation!AT372</f>
        <v>0</v>
      </c>
      <c r="AU62" s="796">
        <f>Operation!AU372</f>
        <v>0</v>
      </c>
      <c r="AV62" s="796">
        <f>Operation!AV372</f>
        <v>0</v>
      </c>
      <c r="AW62" s="796">
        <f>Operation!AW372</f>
        <v>0</v>
      </c>
      <c r="AX62" s="796">
        <f>Operation!AX372</f>
        <v>0</v>
      </c>
      <c r="AY62" s="796">
        <f>Operation!AY372</f>
        <v>0</v>
      </c>
      <c r="AZ62" s="796">
        <f>Operation!AZ372</f>
        <v>0</v>
      </c>
      <c r="BA62" s="796">
        <f>Operation!BA372</f>
        <v>0</v>
      </c>
      <c r="BB62" s="796">
        <f>Operation!BB372</f>
        <v>0</v>
      </c>
      <c r="BC62" s="796">
        <f>Operation!BC372</f>
        <v>-41327086.279251516</v>
      </c>
      <c r="BD62" s="796">
        <f>Operation!BD372</f>
        <v>0</v>
      </c>
      <c r="BE62" s="796">
        <f>Operation!BE372</f>
        <v>0</v>
      </c>
      <c r="BF62" s="796">
        <f>Operation!BF372</f>
        <v>0</v>
      </c>
      <c r="BG62" s="796">
        <f>Operation!BG372</f>
        <v>0</v>
      </c>
      <c r="BH62" s="796">
        <f>Operation!BH372</f>
        <v>0</v>
      </c>
      <c r="BI62" s="796">
        <f>Operation!BI372</f>
        <v>0</v>
      </c>
      <c r="BJ62" s="796">
        <f>Operation!BJ372</f>
        <v>0</v>
      </c>
      <c r="BK62" s="796">
        <f>Operation!BK372</f>
        <v>0</v>
      </c>
      <c r="BL62" s="796">
        <f>Operation!BL372</f>
        <v>0</v>
      </c>
      <c r="BM62" s="796">
        <f>Operation!BM372</f>
        <v>0</v>
      </c>
      <c r="BN62" s="796">
        <f>Operation!BN372</f>
        <v>0</v>
      </c>
      <c r="BO62" s="796">
        <f>Operation!BO372</f>
        <v>0</v>
      </c>
      <c r="BP62" s="796">
        <f>Operation!BP372</f>
        <v>0</v>
      </c>
      <c r="BQ62" s="796">
        <f>Operation!BQ372</f>
        <v>0</v>
      </c>
      <c r="BR62" s="796">
        <f>Operation!BR372</f>
        <v>0</v>
      </c>
      <c r="BS62" s="796">
        <f>Operation!BS372</f>
        <v>0</v>
      </c>
      <c r="BT62" s="796">
        <f>Operation!BT372</f>
        <v>0</v>
      </c>
      <c r="BU62" s="796">
        <f>Operation!BU372</f>
        <v>0</v>
      </c>
      <c r="BV62" s="796">
        <f>Operation!BV372</f>
        <v>0</v>
      </c>
      <c r="BW62" s="796">
        <f>Operation!BW372</f>
        <v>0</v>
      </c>
      <c r="BX62" s="796">
        <f>Operation!BX372</f>
        <v>0</v>
      </c>
      <c r="BY62" s="796">
        <f>Operation!BY372</f>
        <v>0</v>
      </c>
      <c r="BZ62" s="796">
        <f>Operation!BZ372</f>
        <v>0</v>
      </c>
      <c r="CA62" s="796">
        <f>Operation!CA372</f>
        <v>0</v>
      </c>
      <c r="CB62" s="796">
        <f>Operation!CB372</f>
        <v>0</v>
      </c>
      <c r="CC62" s="796">
        <f>Operation!CC372</f>
        <v>0</v>
      </c>
      <c r="CD62" s="796">
        <f>Operation!CD372</f>
        <v>0</v>
      </c>
      <c r="CE62" s="796">
        <f>Operation!CE372</f>
        <v>0</v>
      </c>
      <c r="CF62" s="796">
        <f>Operation!CF372</f>
        <v>0</v>
      </c>
      <c r="CG62" s="796">
        <f>Operation!CG372</f>
        <v>0</v>
      </c>
      <c r="CH62" s="796">
        <f>Operation!CH372</f>
        <v>0</v>
      </c>
      <c r="CI62" s="796">
        <f>Operation!CI372</f>
        <v>0</v>
      </c>
      <c r="CJ62" s="796">
        <f>Operation!CJ372</f>
        <v>0</v>
      </c>
      <c r="CK62" s="796">
        <f>Operation!CK372</f>
        <v>0</v>
      </c>
      <c r="CL62" s="796">
        <f>Operation!CL372</f>
        <v>0</v>
      </c>
      <c r="CM62" s="796">
        <f>Operation!CM372</f>
        <v>0</v>
      </c>
      <c r="CN62" s="796">
        <f>Operation!CN372</f>
        <v>0</v>
      </c>
      <c r="CO62" s="796">
        <f>Operation!CO372</f>
        <v>0</v>
      </c>
      <c r="CP62" s="796">
        <f>Operation!CP372</f>
        <v>0</v>
      </c>
      <c r="CQ62" s="796">
        <f>Operation!CQ372</f>
        <v>0</v>
      </c>
      <c r="CR62" s="796">
        <f>Operation!CR372</f>
        <v>0</v>
      </c>
      <c r="CS62" s="796">
        <f>Operation!CS372</f>
        <v>0</v>
      </c>
      <c r="CT62" s="796">
        <f>Operation!CT372</f>
        <v>0</v>
      </c>
      <c r="CU62" s="796">
        <f>Operation!CU372</f>
        <v>0</v>
      </c>
      <c r="CV62" s="796">
        <f>Operation!CV372</f>
        <v>0</v>
      </c>
      <c r="CW62" s="796">
        <f>Operation!CW372</f>
        <v>0</v>
      </c>
      <c r="CX62" s="796">
        <f>Operation!CX372</f>
        <v>0</v>
      </c>
      <c r="CY62" s="796">
        <f>Operation!CY372</f>
        <v>0</v>
      </c>
      <c r="CZ62" s="796">
        <f>Operation!CZ372</f>
        <v>0</v>
      </c>
      <c r="DA62" s="796">
        <f>Operation!DA372</f>
        <v>0</v>
      </c>
      <c r="DB62" s="796">
        <f>Operation!DB372</f>
        <v>0</v>
      </c>
      <c r="DC62" s="796">
        <f>Operation!DC372</f>
        <v>0</v>
      </c>
      <c r="DD62" s="796">
        <f>Operation!DD372</f>
        <v>0</v>
      </c>
      <c r="DE62" s="796">
        <f>Operation!DE372</f>
        <v>0</v>
      </c>
      <c r="DF62" s="796">
        <f>Operation!DF372</f>
        <v>0</v>
      </c>
      <c r="DG62" s="796">
        <f>Operation!DG372</f>
        <v>0</v>
      </c>
      <c r="DH62" s="796">
        <f>Operation!DH372</f>
        <v>0</v>
      </c>
      <c r="DI62" s="796">
        <f>Operation!DI372</f>
        <v>0</v>
      </c>
      <c r="DJ62" s="796">
        <f>Operation!DJ372</f>
        <v>0</v>
      </c>
      <c r="DK62" s="796">
        <f>Operation!DK372</f>
        <v>0</v>
      </c>
      <c r="DL62" s="796">
        <f>Operation!DL372</f>
        <v>0</v>
      </c>
      <c r="DM62" s="796">
        <f>Operation!DM372</f>
        <v>0</v>
      </c>
      <c r="DN62" s="796">
        <f>Operation!DN372</f>
        <v>0</v>
      </c>
      <c r="DO62" s="796">
        <f>Operation!DO372</f>
        <v>0</v>
      </c>
      <c r="DP62" s="796">
        <f>Operation!DP372</f>
        <v>0</v>
      </c>
      <c r="DQ62" s="796">
        <f>Operation!DQ372</f>
        <v>0</v>
      </c>
      <c r="DR62" s="796">
        <f>Operation!DR372</f>
        <v>0</v>
      </c>
      <c r="DS62" s="796">
        <f>Operation!DS372</f>
        <v>0</v>
      </c>
      <c r="DT62" s="796">
        <f>Operation!DT372</f>
        <v>0</v>
      </c>
      <c r="DU62" s="796">
        <f>Operation!DU372</f>
        <v>0</v>
      </c>
      <c r="DV62" s="796">
        <f>Operation!DV372</f>
        <v>0</v>
      </c>
      <c r="DW62" s="796">
        <f>Operation!DW372</f>
        <v>0</v>
      </c>
      <c r="DX62" s="796">
        <f>Operation!DX372</f>
        <v>0</v>
      </c>
      <c r="DY62" s="796">
        <f>Operation!DY372</f>
        <v>0</v>
      </c>
      <c r="DZ62" s="796">
        <f>Operation!DZ372</f>
        <v>0</v>
      </c>
      <c r="EA62" s="796">
        <f>Operation!EA372</f>
        <v>0</v>
      </c>
      <c r="EB62" s="796">
        <f>Operation!EB372</f>
        <v>0</v>
      </c>
      <c r="EC62" s="796">
        <f>Operation!EC372</f>
        <v>0</v>
      </c>
      <c r="ED62" s="796">
        <f>Operation!ED372</f>
        <v>0</v>
      </c>
      <c r="EE62" s="796">
        <f>Operation!EE372</f>
        <v>0</v>
      </c>
      <c r="EF62" s="796">
        <f>Operation!EF372</f>
        <v>0</v>
      </c>
      <c r="EG62" s="796">
        <f>Operation!EG372</f>
        <v>0</v>
      </c>
      <c r="EH62" s="796">
        <f>Operation!EH372</f>
        <v>0</v>
      </c>
      <c r="EI62" s="796">
        <f>Operation!EI372</f>
        <v>0</v>
      </c>
      <c r="EJ62" s="796">
        <f>Operation!EJ372</f>
        <v>0</v>
      </c>
      <c r="EK62" s="796">
        <f>Operation!EK372</f>
        <v>0</v>
      </c>
      <c r="EL62" s="796">
        <f>Operation!EL372</f>
        <v>0</v>
      </c>
      <c r="EM62" s="796">
        <f>Operation!EM372</f>
        <v>0</v>
      </c>
      <c r="EN62" s="796">
        <f>Operation!EN372</f>
        <v>0</v>
      </c>
      <c r="EO62" s="796">
        <f>Operation!EO372</f>
        <v>0</v>
      </c>
    </row>
    <row r="63" spans="1:145" x14ac:dyDescent="0.2">
      <c r="A63" s="113">
        <f>ROW()</f>
        <v>63</v>
      </c>
      <c r="C63" s="38" t="str">
        <f>"배당의 지급 ("&amp;'A&amp;R'!B39&amp;")"</f>
        <v>배당의 지급 (우선주)</v>
      </c>
      <c r="L63" s="793">
        <f t="shared" si="100"/>
        <v>-350000.00000000006</v>
      </c>
      <c r="M63" s="793">
        <f>Operation!M358</f>
        <v>0</v>
      </c>
      <c r="N63" s="793">
        <f>Operation!N358</f>
        <v>0</v>
      </c>
      <c r="O63" s="793">
        <f>Operation!O358</f>
        <v>0</v>
      </c>
      <c r="P63" s="793">
        <f>Operation!P358</f>
        <v>0</v>
      </c>
      <c r="Q63" s="793">
        <f>Operation!Q358</f>
        <v>0</v>
      </c>
      <c r="R63" s="793">
        <f>Operation!R358</f>
        <v>0</v>
      </c>
      <c r="S63" s="793">
        <f>Operation!S358</f>
        <v>-50000.000000000007</v>
      </c>
      <c r="T63" s="793">
        <f>Operation!T358</f>
        <v>0</v>
      </c>
      <c r="U63" s="793">
        <f>Operation!U358</f>
        <v>0</v>
      </c>
      <c r="V63" s="793">
        <f>Operation!V358</f>
        <v>0</v>
      </c>
      <c r="W63" s="793">
        <f>Operation!W358</f>
        <v>0</v>
      </c>
      <c r="X63" s="793">
        <f>Operation!X358</f>
        <v>0</v>
      </c>
      <c r="Y63" s="793">
        <f>Operation!Y358</f>
        <v>-50000.000000000007</v>
      </c>
      <c r="Z63" s="793">
        <f>Operation!Z358</f>
        <v>0</v>
      </c>
      <c r="AA63" s="793">
        <f>Operation!AA358</f>
        <v>0</v>
      </c>
      <c r="AB63" s="793">
        <f>Operation!AB358</f>
        <v>0</v>
      </c>
      <c r="AC63" s="793">
        <f>Operation!AC358</f>
        <v>0</v>
      </c>
      <c r="AD63" s="793">
        <f>Operation!AD358</f>
        <v>0</v>
      </c>
      <c r="AE63" s="793">
        <f>Operation!AE358</f>
        <v>-50000.000000000007</v>
      </c>
      <c r="AF63" s="793">
        <f>Operation!AF358</f>
        <v>0</v>
      </c>
      <c r="AG63" s="793">
        <f>Operation!AG358</f>
        <v>0</v>
      </c>
      <c r="AH63" s="793">
        <f>Operation!AH358</f>
        <v>0</v>
      </c>
      <c r="AI63" s="793">
        <f>Operation!AI358</f>
        <v>0</v>
      </c>
      <c r="AJ63" s="793">
        <f>Operation!AJ358</f>
        <v>0</v>
      </c>
      <c r="AK63" s="793">
        <f>Operation!AK358</f>
        <v>-50000.000000000007</v>
      </c>
      <c r="AL63" s="793">
        <f>Operation!AL358</f>
        <v>0</v>
      </c>
      <c r="AM63" s="793">
        <f>Operation!AM358</f>
        <v>0</v>
      </c>
      <c r="AN63" s="793">
        <f>Operation!AN358</f>
        <v>0</v>
      </c>
      <c r="AO63" s="793">
        <f>Operation!AO358</f>
        <v>0</v>
      </c>
      <c r="AP63" s="793">
        <f>Operation!AP358</f>
        <v>0</v>
      </c>
      <c r="AQ63" s="793">
        <f>Operation!AQ358</f>
        <v>-50000.000000000007</v>
      </c>
      <c r="AR63" s="793">
        <f>Operation!AR358</f>
        <v>0</v>
      </c>
      <c r="AS63" s="793">
        <f>Operation!AS358</f>
        <v>0</v>
      </c>
      <c r="AT63" s="793">
        <f>Operation!AT358</f>
        <v>0</v>
      </c>
      <c r="AU63" s="793">
        <f>Operation!AU358</f>
        <v>0</v>
      </c>
      <c r="AV63" s="793">
        <f>Operation!AV358</f>
        <v>0</v>
      </c>
      <c r="AW63" s="793">
        <f>Operation!AW358</f>
        <v>-50000.000000000007</v>
      </c>
      <c r="AX63" s="793">
        <f>Operation!AX358</f>
        <v>0</v>
      </c>
      <c r="AY63" s="793">
        <f>Operation!AY358</f>
        <v>0</v>
      </c>
      <c r="AZ63" s="793">
        <f>Operation!AZ358</f>
        <v>0</v>
      </c>
      <c r="BA63" s="793">
        <f>Operation!BA358</f>
        <v>0</v>
      </c>
      <c r="BB63" s="793">
        <f>Operation!BB358</f>
        <v>0</v>
      </c>
      <c r="BC63" s="793">
        <f>Operation!BC358</f>
        <v>-50000.000000000007</v>
      </c>
      <c r="BD63" s="793">
        <f>Operation!BD358</f>
        <v>0</v>
      </c>
      <c r="BE63" s="793">
        <f>Operation!BE358</f>
        <v>0</v>
      </c>
      <c r="BF63" s="793">
        <f>Operation!BF358</f>
        <v>0</v>
      </c>
      <c r="BG63" s="793">
        <f>Operation!BG358</f>
        <v>0</v>
      </c>
      <c r="BH63" s="793">
        <f>Operation!BH358</f>
        <v>0</v>
      </c>
      <c r="BI63" s="793">
        <f>Operation!BI358</f>
        <v>0</v>
      </c>
      <c r="BJ63" s="793">
        <f>Operation!BJ358</f>
        <v>0</v>
      </c>
      <c r="BK63" s="793">
        <f>Operation!BK358</f>
        <v>0</v>
      </c>
      <c r="BL63" s="793">
        <f>Operation!BL358</f>
        <v>0</v>
      </c>
      <c r="BM63" s="793">
        <f>Operation!BM358</f>
        <v>0</v>
      </c>
      <c r="BN63" s="793">
        <f>Operation!BN358</f>
        <v>0</v>
      </c>
      <c r="BO63" s="793">
        <f>Operation!BO358</f>
        <v>0</v>
      </c>
      <c r="BP63" s="793">
        <f>Operation!BP358</f>
        <v>0</v>
      </c>
      <c r="BQ63" s="793">
        <f>Operation!BQ358</f>
        <v>0</v>
      </c>
      <c r="BR63" s="793">
        <f>Operation!BR358</f>
        <v>0</v>
      </c>
      <c r="BS63" s="793">
        <f>Operation!BS358</f>
        <v>0</v>
      </c>
      <c r="BT63" s="793">
        <f>Operation!BT358</f>
        <v>0</v>
      </c>
      <c r="BU63" s="793">
        <f>Operation!BU358</f>
        <v>0</v>
      </c>
      <c r="BV63" s="793">
        <f>Operation!BV358</f>
        <v>0</v>
      </c>
      <c r="BW63" s="793">
        <f>Operation!BW358</f>
        <v>0</v>
      </c>
      <c r="BX63" s="793">
        <f>Operation!BX358</f>
        <v>0</v>
      </c>
      <c r="BY63" s="793">
        <f>Operation!BY358</f>
        <v>0</v>
      </c>
      <c r="BZ63" s="793">
        <f>Operation!BZ358</f>
        <v>0</v>
      </c>
      <c r="CA63" s="793">
        <f>Operation!CA358</f>
        <v>0</v>
      </c>
      <c r="CB63" s="793">
        <f>Operation!CB358</f>
        <v>0</v>
      </c>
      <c r="CC63" s="793">
        <f>Operation!CC358</f>
        <v>0</v>
      </c>
      <c r="CD63" s="793">
        <f>Operation!CD358</f>
        <v>0</v>
      </c>
      <c r="CE63" s="793">
        <f>Operation!CE358</f>
        <v>0</v>
      </c>
      <c r="CF63" s="793">
        <f>Operation!CF358</f>
        <v>0</v>
      </c>
      <c r="CG63" s="793">
        <f>Operation!CG358</f>
        <v>0</v>
      </c>
      <c r="CH63" s="793">
        <f>Operation!CH358</f>
        <v>0</v>
      </c>
      <c r="CI63" s="793">
        <f>Operation!CI358</f>
        <v>0</v>
      </c>
      <c r="CJ63" s="793">
        <f>Operation!CJ358</f>
        <v>0</v>
      </c>
      <c r="CK63" s="793">
        <f>Operation!CK358</f>
        <v>0</v>
      </c>
      <c r="CL63" s="793">
        <f>Operation!CL358</f>
        <v>0</v>
      </c>
      <c r="CM63" s="793">
        <f>Operation!CM358</f>
        <v>0</v>
      </c>
      <c r="CN63" s="793">
        <f>Operation!CN358</f>
        <v>0</v>
      </c>
      <c r="CO63" s="793">
        <f>Operation!CO358</f>
        <v>0</v>
      </c>
      <c r="CP63" s="793">
        <f>Operation!CP358</f>
        <v>0</v>
      </c>
      <c r="CQ63" s="793">
        <f>Operation!CQ358</f>
        <v>0</v>
      </c>
      <c r="CR63" s="793">
        <f>Operation!CR358</f>
        <v>0</v>
      </c>
      <c r="CS63" s="793">
        <f>Operation!CS358</f>
        <v>0</v>
      </c>
      <c r="CT63" s="793">
        <f>Operation!CT358</f>
        <v>0</v>
      </c>
      <c r="CU63" s="793">
        <f>Operation!CU358</f>
        <v>0</v>
      </c>
      <c r="CV63" s="793">
        <f>Operation!CV358</f>
        <v>0</v>
      </c>
      <c r="CW63" s="793">
        <f>Operation!CW358</f>
        <v>0</v>
      </c>
      <c r="CX63" s="793">
        <f>Operation!CX358</f>
        <v>0</v>
      </c>
      <c r="CY63" s="793">
        <f>Operation!CY358</f>
        <v>0</v>
      </c>
      <c r="CZ63" s="793">
        <f>Operation!CZ358</f>
        <v>0</v>
      </c>
      <c r="DA63" s="793">
        <f>Operation!DA358</f>
        <v>0</v>
      </c>
      <c r="DB63" s="793">
        <f>Operation!DB358</f>
        <v>0</v>
      </c>
      <c r="DC63" s="793">
        <f>Operation!DC358</f>
        <v>0</v>
      </c>
      <c r="DD63" s="793">
        <f>Operation!DD358</f>
        <v>0</v>
      </c>
      <c r="DE63" s="793">
        <f>Operation!DE358</f>
        <v>0</v>
      </c>
      <c r="DF63" s="793">
        <f>Operation!DF358</f>
        <v>0</v>
      </c>
      <c r="DG63" s="793">
        <f>Operation!DG358</f>
        <v>0</v>
      </c>
      <c r="DH63" s="793">
        <f>Operation!DH358</f>
        <v>0</v>
      </c>
      <c r="DI63" s="793">
        <f>Operation!DI358</f>
        <v>0</v>
      </c>
      <c r="DJ63" s="793">
        <f>Operation!DJ358</f>
        <v>0</v>
      </c>
      <c r="DK63" s="793">
        <f>Operation!DK358</f>
        <v>0</v>
      </c>
      <c r="DL63" s="793">
        <f>Operation!DL358</f>
        <v>0</v>
      </c>
      <c r="DM63" s="793">
        <f>Operation!DM358</f>
        <v>0</v>
      </c>
      <c r="DN63" s="793">
        <f>Operation!DN358</f>
        <v>0</v>
      </c>
      <c r="DO63" s="793">
        <f>Operation!DO358</f>
        <v>0</v>
      </c>
      <c r="DP63" s="793">
        <f>Operation!DP358</f>
        <v>0</v>
      </c>
      <c r="DQ63" s="793">
        <f>Operation!DQ358</f>
        <v>0</v>
      </c>
      <c r="DR63" s="793">
        <f>Operation!DR358</f>
        <v>0</v>
      </c>
      <c r="DS63" s="793">
        <f>Operation!DS358</f>
        <v>0</v>
      </c>
      <c r="DT63" s="793">
        <f>Operation!DT358</f>
        <v>0</v>
      </c>
      <c r="DU63" s="793">
        <f>Operation!DU358</f>
        <v>0</v>
      </c>
      <c r="DV63" s="793">
        <f>Operation!DV358</f>
        <v>0</v>
      </c>
      <c r="DW63" s="793">
        <f>Operation!DW358</f>
        <v>0</v>
      </c>
      <c r="DX63" s="793">
        <f>Operation!DX358</f>
        <v>0</v>
      </c>
      <c r="DY63" s="793">
        <f>Operation!DY358</f>
        <v>0</v>
      </c>
      <c r="DZ63" s="793">
        <f>Operation!DZ358</f>
        <v>0</v>
      </c>
      <c r="EA63" s="793">
        <f>Operation!EA358</f>
        <v>0</v>
      </c>
      <c r="EB63" s="793">
        <f>Operation!EB358</f>
        <v>0</v>
      </c>
      <c r="EC63" s="793">
        <f>Operation!EC358</f>
        <v>0</v>
      </c>
      <c r="ED63" s="793">
        <f>Operation!ED358</f>
        <v>0</v>
      </c>
      <c r="EE63" s="793">
        <f>Operation!EE358</f>
        <v>0</v>
      </c>
      <c r="EF63" s="793">
        <f>Operation!EF358</f>
        <v>0</v>
      </c>
      <c r="EG63" s="793">
        <f>Operation!EG358</f>
        <v>0</v>
      </c>
      <c r="EH63" s="793">
        <f>Operation!EH358</f>
        <v>0</v>
      </c>
      <c r="EI63" s="793">
        <f>Operation!EI358</f>
        <v>0</v>
      </c>
      <c r="EJ63" s="793">
        <f>Operation!EJ358</f>
        <v>0</v>
      </c>
      <c r="EK63" s="793">
        <f>Operation!EK358</f>
        <v>0</v>
      </c>
      <c r="EL63" s="793">
        <f>Operation!EL358</f>
        <v>0</v>
      </c>
      <c r="EM63" s="793">
        <f>Operation!EM358</f>
        <v>0</v>
      </c>
      <c r="EN63" s="793">
        <f>Operation!EN358</f>
        <v>0</v>
      </c>
      <c r="EO63" s="793">
        <f>Operation!EO358</f>
        <v>0</v>
      </c>
    </row>
    <row r="64" spans="1:145" x14ac:dyDescent="0.2">
      <c r="A64" s="113">
        <f>ROW()</f>
        <v>64</v>
      </c>
      <c r="C64" s="38" t="str">
        <f>"배당의 지급 ("&amp;'A&amp;R'!B40&amp;")"</f>
        <v>배당의 지급 (보통주)</v>
      </c>
      <c r="J64" s="12"/>
      <c r="K64" s="12"/>
      <c r="L64" s="793">
        <f t="shared" si="100"/>
        <v>-2801906.8127266578</v>
      </c>
      <c r="M64" s="793">
        <f>Operation!M312</f>
        <v>0</v>
      </c>
      <c r="N64" s="793">
        <f>Operation!N312</f>
        <v>0</v>
      </c>
      <c r="O64" s="793">
        <f>Operation!O312</f>
        <v>0</v>
      </c>
      <c r="P64" s="793">
        <f>Operation!P312</f>
        <v>0</v>
      </c>
      <c r="Q64" s="793">
        <f>Operation!Q312</f>
        <v>0</v>
      </c>
      <c r="R64" s="793">
        <f>Operation!R312</f>
        <v>0</v>
      </c>
      <c r="S64" s="793">
        <f>Operation!S312</f>
        <v>-405893.55455752957</v>
      </c>
      <c r="T64" s="793">
        <f>Operation!T312</f>
        <v>0</v>
      </c>
      <c r="U64" s="793">
        <f>Operation!U312</f>
        <v>0</v>
      </c>
      <c r="V64" s="793">
        <f>Operation!V312</f>
        <v>0</v>
      </c>
      <c r="W64" s="793">
        <f>Operation!W312</f>
        <v>0</v>
      </c>
      <c r="X64" s="793">
        <f>Operation!X312</f>
        <v>0</v>
      </c>
      <c r="Y64" s="793">
        <f>Operation!Y312</f>
        <v>-424207.74631116755</v>
      </c>
      <c r="Z64" s="793">
        <f>Operation!Z312</f>
        <v>0</v>
      </c>
      <c r="AA64" s="793">
        <f>Operation!AA312</f>
        <v>0</v>
      </c>
      <c r="AB64" s="793">
        <f>Operation!AB312</f>
        <v>0</v>
      </c>
      <c r="AC64" s="793">
        <f>Operation!AC312</f>
        <v>0</v>
      </c>
      <c r="AD64" s="793">
        <f>Operation!AD312</f>
        <v>0</v>
      </c>
      <c r="AE64" s="793">
        <f>Operation!AE312</f>
        <v>-402040.0683121754</v>
      </c>
      <c r="AF64" s="793">
        <f>Operation!AF312</f>
        <v>0</v>
      </c>
      <c r="AG64" s="793">
        <f>Operation!AG312</f>
        <v>0</v>
      </c>
      <c r="AH64" s="793">
        <f>Operation!AH312</f>
        <v>0</v>
      </c>
      <c r="AI64" s="793">
        <f>Operation!AI312</f>
        <v>0</v>
      </c>
      <c r="AJ64" s="793">
        <f>Operation!AJ312</f>
        <v>0</v>
      </c>
      <c r="AK64" s="793">
        <f>Operation!AK312</f>
        <v>-402040.0683121754</v>
      </c>
      <c r="AL64" s="793">
        <f>Operation!AL312</f>
        <v>0</v>
      </c>
      <c r="AM64" s="793">
        <f>Operation!AM312</f>
        <v>0</v>
      </c>
      <c r="AN64" s="793">
        <f>Operation!AN312</f>
        <v>0</v>
      </c>
      <c r="AO64" s="793">
        <f>Operation!AO312</f>
        <v>0</v>
      </c>
      <c r="AP64" s="793">
        <f>Operation!AP312</f>
        <v>0</v>
      </c>
      <c r="AQ64" s="793">
        <f>Operation!AQ312</f>
        <v>-397486.11708886363</v>
      </c>
      <c r="AR64" s="793">
        <f>Operation!AR312</f>
        <v>0</v>
      </c>
      <c r="AS64" s="793">
        <f>Operation!AS312</f>
        <v>0</v>
      </c>
      <c r="AT64" s="793">
        <f>Operation!AT312</f>
        <v>0</v>
      </c>
      <c r="AU64" s="793">
        <f>Operation!AU312</f>
        <v>0</v>
      </c>
      <c r="AV64" s="793">
        <f>Operation!AV312</f>
        <v>0</v>
      </c>
      <c r="AW64" s="793">
        <f>Operation!AW312</f>
        <v>-397446.16493998514</v>
      </c>
      <c r="AX64" s="793">
        <f>Operation!AX312</f>
        <v>0</v>
      </c>
      <c r="AY64" s="793">
        <f>Operation!AY312</f>
        <v>0</v>
      </c>
      <c r="AZ64" s="793">
        <f>Operation!AZ312</f>
        <v>0</v>
      </c>
      <c r="BA64" s="793">
        <f>Operation!BA312</f>
        <v>0</v>
      </c>
      <c r="BB64" s="793">
        <f>Operation!BB312</f>
        <v>0</v>
      </c>
      <c r="BC64" s="793">
        <f>Operation!BC312</f>
        <v>-372793.09320476116</v>
      </c>
      <c r="BD64" s="793">
        <f>Operation!BD312</f>
        <v>0</v>
      </c>
      <c r="BE64" s="793">
        <f>Operation!BE312</f>
        <v>0</v>
      </c>
      <c r="BF64" s="793">
        <f>Operation!BF312</f>
        <v>0</v>
      </c>
      <c r="BG64" s="793">
        <f>Operation!BG312</f>
        <v>0</v>
      </c>
      <c r="BH64" s="793">
        <f>Operation!BH312</f>
        <v>0</v>
      </c>
      <c r="BI64" s="793">
        <f>Operation!BI312</f>
        <v>0</v>
      </c>
      <c r="BJ64" s="793">
        <f>Operation!BJ312</f>
        <v>0</v>
      </c>
      <c r="BK64" s="793">
        <f>Operation!BK312</f>
        <v>0</v>
      </c>
      <c r="BL64" s="793">
        <f>Operation!BL312</f>
        <v>0</v>
      </c>
      <c r="BM64" s="793">
        <f>Operation!BM312</f>
        <v>0</v>
      </c>
      <c r="BN64" s="793">
        <f>Operation!BN312</f>
        <v>0</v>
      </c>
      <c r="BO64" s="793">
        <f>Operation!BO312</f>
        <v>0</v>
      </c>
      <c r="BP64" s="793">
        <f>Operation!BP312</f>
        <v>0</v>
      </c>
      <c r="BQ64" s="793">
        <f>Operation!BQ312</f>
        <v>0</v>
      </c>
      <c r="BR64" s="793">
        <f>Operation!BR312</f>
        <v>0</v>
      </c>
      <c r="BS64" s="793">
        <f>Operation!BS312</f>
        <v>0</v>
      </c>
      <c r="BT64" s="793">
        <f>Operation!BT312</f>
        <v>0</v>
      </c>
      <c r="BU64" s="793">
        <f>Operation!BU312</f>
        <v>0</v>
      </c>
      <c r="BV64" s="793">
        <f>Operation!BV312</f>
        <v>0</v>
      </c>
      <c r="BW64" s="793">
        <f>Operation!BW312</f>
        <v>0</v>
      </c>
      <c r="BX64" s="793">
        <f>Operation!BX312</f>
        <v>0</v>
      </c>
      <c r="BY64" s="793">
        <f>Operation!BY312</f>
        <v>0</v>
      </c>
      <c r="BZ64" s="793">
        <f>Operation!BZ312</f>
        <v>0</v>
      </c>
      <c r="CA64" s="793">
        <f>Operation!CA312</f>
        <v>0</v>
      </c>
      <c r="CB64" s="793">
        <f>Operation!CB312</f>
        <v>0</v>
      </c>
      <c r="CC64" s="793">
        <f>Operation!CC312</f>
        <v>0</v>
      </c>
      <c r="CD64" s="793">
        <f>Operation!CD312</f>
        <v>0</v>
      </c>
      <c r="CE64" s="793">
        <f>Operation!CE312</f>
        <v>0</v>
      </c>
      <c r="CF64" s="793">
        <f>Operation!CF312</f>
        <v>0</v>
      </c>
      <c r="CG64" s="793">
        <f>Operation!CG312</f>
        <v>0</v>
      </c>
      <c r="CH64" s="793">
        <f>Operation!CH312</f>
        <v>0</v>
      </c>
      <c r="CI64" s="793">
        <f>Operation!CI312</f>
        <v>0</v>
      </c>
      <c r="CJ64" s="793">
        <f>Operation!CJ312</f>
        <v>0</v>
      </c>
      <c r="CK64" s="793">
        <f>Operation!CK312</f>
        <v>0</v>
      </c>
      <c r="CL64" s="793">
        <f>Operation!CL312</f>
        <v>0</v>
      </c>
      <c r="CM64" s="793">
        <f>Operation!CM312</f>
        <v>0</v>
      </c>
      <c r="CN64" s="793">
        <f>Operation!CN312</f>
        <v>0</v>
      </c>
      <c r="CO64" s="793">
        <f>Operation!CO312</f>
        <v>0</v>
      </c>
      <c r="CP64" s="793">
        <f>Operation!CP312</f>
        <v>0</v>
      </c>
      <c r="CQ64" s="793">
        <f>Operation!CQ312</f>
        <v>0</v>
      </c>
      <c r="CR64" s="793">
        <f>Operation!CR312</f>
        <v>0</v>
      </c>
      <c r="CS64" s="793">
        <f>Operation!CS312</f>
        <v>0</v>
      </c>
      <c r="CT64" s="793">
        <f>Operation!CT312</f>
        <v>0</v>
      </c>
      <c r="CU64" s="793">
        <f>Operation!CU312</f>
        <v>0</v>
      </c>
      <c r="CV64" s="793">
        <f>Operation!CV312</f>
        <v>0</v>
      </c>
      <c r="CW64" s="793">
        <f>Operation!CW312</f>
        <v>0</v>
      </c>
      <c r="CX64" s="793">
        <f>Operation!CX312</f>
        <v>0</v>
      </c>
      <c r="CY64" s="793">
        <f>Operation!CY312</f>
        <v>0</v>
      </c>
      <c r="CZ64" s="793">
        <f>Operation!CZ312</f>
        <v>0</v>
      </c>
      <c r="DA64" s="793">
        <f>Operation!DA312</f>
        <v>0</v>
      </c>
      <c r="DB64" s="793">
        <f>Operation!DB312</f>
        <v>0</v>
      </c>
      <c r="DC64" s="793">
        <f>Operation!DC312</f>
        <v>0</v>
      </c>
      <c r="DD64" s="793">
        <f>Operation!DD312</f>
        <v>0</v>
      </c>
      <c r="DE64" s="793">
        <f>Operation!DE312</f>
        <v>0</v>
      </c>
      <c r="DF64" s="793">
        <f>Operation!DF312</f>
        <v>0</v>
      </c>
      <c r="DG64" s="793">
        <f>Operation!DG312</f>
        <v>0</v>
      </c>
      <c r="DH64" s="793">
        <f>Operation!DH312</f>
        <v>0</v>
      </c>
      <c r="DI64" s="793">
        <f>Operation!DI312</f>
        <v>0</v>
      </c>
      <c r="DJ64" s="793">
        <f>Operation!DJ312</f>
        <v>0</v>
      </c>
      <c r="DK64" s="793">
        <f>Operation!DK312</f>
        <v>0</v>
      </c>
      <c r="DL64" s="793">
        <f>Operation!DL312</f>
        <v>0</v>
      </c>
      <c r="DM64" s="793">
        <f>Operation!DM312</f>
        <v>0</v>
      </c>
      <c r="DN64" s="793">
        <f>Operation!DN312</f>
        <v>0</v>
      </c>
      <c r="DO64" s="793">
        <f>Operation!DO312</f>
        <v>0</v>
      </c>
      <c r="DP64" s="793">
        <f>Operation!DP312</f>
        <v>0</v>
      </c>
      <c r="DQ64" s="793">
        <f>Operation!DQ312</f>
        <v>0</v>
      </c>
      <c r="DR64" s="793">
        <f>Operation!DR312</f>
        <v>0</v>
      </c>
      <c r="DS64" s="793">
        <f>Operation!DS312</f>
        <v>0</v>
      </c>
      <c r="DT64" s="793">
        <f>Operation!DT312</f>
        <v>0</v>
      </c>
      <c r="DU64" s="793">
        <f>Operation!DU312</f>
        <v>0</v>
      </c>
      <c r="DV64" s="793">
        <f>Operation!DV312</f>
        <v>0</v>
      </c>
      <c r="DW64" s="793">
        <f>Operation!DW312</f>
        <v>0</v>
      </c>
      <c r="DX64" s="793">
        <f>Operation!DX312</f>
        <v>0</v>
      </c>
      <c r="DY64" s="793">
        <f>Operation!DY312</f>
        <v>0</v>
      </c>
      <c r="DZ64" s="793">
        <f>Operation!DZ312</f>
        <v>0</v>
      </c>
      <c r="EA64" s="793">
        <f>Operation!EA312</f>
        <v>0</v>
      </c>
      <c r="EB64" s="793">
        <f>Operation!EB312</f>
        <v>0</v>
      </c>
      <c r="EC64" s="793">
        <f>Operation!EC312</f>
        <v>0</v>
      </c>
      <c r="ED64" s="793">
        <f>Operation!ED312</f>
        <v>0</v>
      </c>
      <c r="EE64" s="793">
        <f>Operation!EE312</f>
        <v>0</v>
      </c>
      <c r="EF64" s="793">
        <f>Operation!EF312</f>
        <v>0</v>
      </c>
      <c r="EG64" s="793">
        <f>Operation!EG312</f>
        <v>0</v>
      </c>
      <c r="EH64" s="793">
        <f>Operation!EH312</f>
        <v>0</v>
      </c>
      <c r="EI64" s="793">
        <f>Operation!EI312</f>
        <v>0</v>
      </c>
      <c r="EJ64" s="793">
        <f>Operation!EJ312</f>
        <v>0</v>
      </c>
      <c r="EK64" s="793">
        <f>Operation!EK312</f>
        <v>0</v>
      </c>
      <c r="EL64" s="793">
        <f>Operation!EL312</f>
        <v>0</v>
      </c>
      <c r="EM64" s="793">
        <f>Operation!EM312</f>
        <v>0</v>
      </c>
      <c r="EN64" s="793">
        <f>Operation!EN312</f>
        <v>0</v>
      </c>
      <c r="EO64" s="793">
        <f>Operation!EO312</f>
        <v>0</v>
      </c>
    </row>
    <row r="65" spans="1:145" x14ac:dyDescent="0.2">
      <c r="A65" s="113">
        <f>ROW()</f>
        <v>65</v>
      </c>
      <c r="C65" s="38" t="str">
        <f>"매각이익분배 ("&amp;'A&amp;R'!B39&amp;")"</f>
        <v>매각이익분배 (우선주)</v>
      </c>
      <c r="J65" s="32">
        <f t="shared" ref="J65:J66" si="101">$J$5</f>
        <v>44742</v>
      </c>
      <c r="K65" s="967">
        <f>-Operation!H420</f>
        <v>0</v>
      </c>
      <c r="L65" s="793">
        <f t="shared" si="100"/>
        <v>0</v>
      </c>
      <c r="M65" s="793">
        <f t="shared" ref="M65:AC66" si="102">IF(M$2=$J65,$K65,0)</f>
        <v>0</v>
      </c>
      <c r="N65" s="793">
        <f t="shared" si="102"/>
        <v>0</v>
      </c>
      <c r="O65" s="793">
        <f t="shared" si="102"/>
        <v>0</v>
      </c>
      <c r="P65" s="793">
        <f t="shared" si="102"/>
        <v>0</v>
      </c>
      <c r="Q65" s="793">
        <f t="shared" si="102"/>
        <v>0</v>
      </c>
      <c r="R65" s="793">
        <f t="shared" si="102"/>
        <v>0</v>
      </c>
      <c r="S65" s="793">
        <f t="shared" si="102"/>
        <v>0</v>
      </c>
      <c r="T65" s="793">
        <f t="shared" si="102"/>
        <v>0</v>
      </c>
      <c r="U65" s="793">
        <f t="shared" si="102"/>
        <v>0</v>
      </c>
      <c r="V65" s="793">
        <f t="shared" si="102"/>
        <v>0</v>
      </c>
      <c r="W65" s="793">
        <f t="shared" si="102"/>
        <v>0</v>
      </c>
      <c r="X65" s="793">
        <f t="shared" si="102"/>
        <v>0</v>
      </c>
      <c r="Y65" s="793">
        <f t="shared" si="102"/>
        <v>0</v>
      </c>
      <c r="Z65" s="793">
        <f t="shared" si="102"/>
        <v>0</v>
      </c>
      <c r="AA65" s="793">
        <f t="shared" si="102"/>
        <v>0</v>
      </c>
      <c r="AB65" s="793">
        <f t="shared" si="102"/>
        <v>0</v>
      </c>
      <c r="AC65" s="793">
        <f t="shared" si="102"/>
        <v>0</v>
      </c>
      <c r="AD65" s="793">
        <f t="shared" ref="O65:AV66" si="103">IF(AD$2=$J65,$K65,0)</f>
        <v>0</v>
      </c>
      <c r="AE65" s="793">
        <f t="shared" si="103"/>
        <v>0</v>
      </c>
      <c r="AF65" s="793">
        <f t="shared" si="103"/>
        <v>0</v>
      </c>
      <c r="AG65" s="793">
        <f t="shared" si="103"/>
        <v>0</v>
      </c>
      <c r="AH65" s="793">
        <f t="shared" si="103"/>
        <v>0</v>
      </c>
      <c r="AI65" s="793">
        <f t="shared" si="103"/>
        <v>0</v>
      </c>
      <c r="AJ65" s="793">
        <f t="shared" si="103"/>
        <v>0</v>
      </c>
      <c r="AK65" s="793">
        <f t="shared" si="103"/>
        <v>0</v>
      </c>
      <c r="AL65" s="793">
        <f t="shared" si="103"/>
        <v>0</v>
      </c>
      <c r="AM65" s="793">
        <f t="shared" si="103"/>
        <v>0</v>
      </c>
      <c r="AN65" s="793">
        <f t="shared" si="103"/>
        <v>0</v>
      </c>
      <c r="AO65" s="793">
        <f t="shared" si="103"/>
        <v>0</v>
      </c>
      <c r="AP65" s="793">
        <f t="shared" si="103"/>
        <v>0</v>
      </c>
      <c r="AQ65" s="793">
        <f t="shared" si="103"/>
        <v>0</v>
      </c>
      <c r="AR65" s="793">
        <f t="shared" si="103"/>
        <v>0</v>
      </c>
      <c r="AS65" s="793">
        <f t="shared" si="103"/>
        <v>0</v>
      </c>
      <c r="AT65" s="793">
        <f t="shared" si="103"/>
        <v>0</v>
      </c>
      <c r="AU65" s="793">
        <f t="shared" si="103"/>
        <v>0</v>
      </c>
      <c r="AV65" s="793">
        <f t="shared" si="103"/>
        <v>0</v>
      </c>
      <c r="AW65" s="793">
        <f t="shared" ref="AW65:BL66" si="104">IF(AW$2=$J65,$K65,0)</f>
        <v>0</v>
      </c>
      <c r="AX65" s="793">
        <f t="shared" si="104"/>
        <v>0</v>
      </c>
      <c r="AY65" s="793">
        <f t="shared" si="104"/>
        <v>0</v>
      </c>
      <c r="AZ65" s="793">
        <f t="shared" si="104"/>
        <v>0</v>
      </c>
      <c r="BA65" s="793">
        <f t="shared" si="104"/>
        <v>0</v>
      </c>
      <c r="BB65" s="793">
        <f t="shared" si="104"/>
        <v>0</v>
      </c>
      <c r="BC65" s="793">
        <f t="shared" si="104"/>
        <v>0</v>
      </c>
      <c r="BD65" s="793">
        <f t="shared" si="104"/>
        <v>0</v>
      </c>
      <c r="BE65" s="793">
        <f t="shared" si="104"/>
        <v>0</v>
      </c>
      <c r="BF65" s="793">
        <f t="shared" si="104"/>
        <v>0</v>
      </c>
      <c r="BG65" s="793">
        <f t="shared" si="104"/>
        <v>0</v>
      </c>
      <c r="BH65" s="793">
        <f t="shared" si="104"/>
        <v>0</v>
      </c>
      <c r="BI65" s="793">
        <f t="shared" si="104"/>
        <v>0</v>
      </c>
      <c r="BJ65" s="793">
        <f t="shared" si="104"/>
        <v>0</v>
      </c>
      <c r="BK65" s="793">
        <f t="shared" si="104"/>
        <v>0</v>
      </c>
      <c r="BL65" s="793">
        <f t="shared" si="104"/>
        <v>0</v>
      </c>
      <c r="BM65" s="793">
        <f t="shared" ref="AX65:BV66" si="105">IF(BM$2=$J65,$K65,0)</f>
        <v>0</v>
      </c>
      <c r="BN65" s="793">
        <f t="shared" si="105"/>
        <v>0</v>
      </c>
      <c r="BO65" s="793">
        <f t="shared" si="105"/>
        <v>0</v>
      </c>
      <c r="BP65" s="793">
        <f t="shared" si="105"/>
        <v>0</v>
      </c>
      <c r="BQ65" s="793">
        <f t="shared" si="105"/>
        <v>0</v>
      </c>
      <c r="BR65" s="793">
        <f t="shared" si="105"/>
        <v>0</v>
      </c>
      <c r="BS65" s="793">
        <f t="shared" si="105"/>
        <v>0</v>
      </c>
      <c r="BT65" s="793">
        <f t="shared" si="105"/>
        <v>0</v>
      </c>
      <c r="BU65" s="793">
        <f t="shared" si="105"/>
        <v>0</v>
      </c>
      <c r="BV65" s="793">
        <f t="shared" si="105"/>
        <v>0</v>
      </c>
      <c r="BW65" s="793">
        <f t="shared" ref="BW65:EH66" si="106">IF(BW$2=$J65,$K65,0)</f>
        <v>0</v>
      </c>
      <c r="BX65" s="793">
        <f t="shared" si="106"/>
        <v>0</v>
      </c>
      <c r="BY65" s="793">
        <f t="shared" si="106"/>
        <v>0</v>
      </c>
      <c r="BZ65" s="793">
        <f t="shared" si="106"/>
        <v>0</v>
      </c>
      <c r="CA65" s="793">
        <f t="shared" si="106"/>
        <v>0</v>
      </c>
      <c r="CB65" s="793">
        <f t="shared" si="106"/>
        <v>0</v>
      </c>
      <c r="CC65" s="793">
        <f t="shared" si="106"/>
        <v>0</v>
      </c>
      <c r="CD65" s="793">
        <f t="shared" si="106"/>
        <v>0</v>
      </c>
      <c r="CE65" s="793">
        <f t="shared" si="106"/>
        <v>0</v>
      </c>
      <c r="CF65" s="793">
        <f t="shared" si="106"/>
        <v>0</v>
      </c>
      <c r="CG65" s="793">
        <f t="shared" si="106"/>
        <v>0</v>
      </c>
      <c r="CH65" s="793">
        <f t="shared" si="106"/>
        <v>0</v>
      </c>
      <c r="CI65" s="793">
        <f t="shared" si="106"/>
        <v>0</v>
      </c>
      <c r="CJ65" s="793">
        <f t="shared" si="106"/>
        <v>0</v>
      </c>
      <c r="CK65" s="793">
        <f t="shared" si="106"/>
        <v>0</v>
      </c>
      <c r="CL65" s="793">
        <f t="shared" si="106"/>
        <v>0</v>
      </c>
      <c r="CM65" s="793">
        <f t="shared" si="106"/>
        <v>0</v>
      </c>
      <c r="CN65" s="793">
        <f t="shared" si="106"/>
        <v>0</v>
      </c>
      <c r="CO65" s="793">
        <f t="shared" si="106"/>
        <v>0</v>
      </c>
      <c r="CP65" s="793">
        <f t="shared" si="106"/>
        <v>0</v>
      </c>
      <c r="CQ65" s="793">
        <f t="shared" si="106"/>
        <v>0</v>
      </c>
      <c r="CR65" s="793">
        <f t="shared" si="106"/>
        <v>0</v>
      </c>
      <c r="CS65" s="793">
        <f t="shared" si="106"/>
        <v>0</v>
      </c>
      <c r="CT65" s="793">
        <f t="shared" si="106"/>
        <v>0</v>
      </c>
      <c r="CU65" s="793">
        <f t="shared" si="106"/>
        <v>0</v>
      </c>
      <c r="CV65" s="793">
        <f t="shared" si="106"/>
        <v>0</v>
      </c>
      <c r="CW65" s="793">
        <f t="shared" si="106"/>
        <v>0</v>
      </c>
      <c r="CX65" s="793">
        <f t="shared" si="106"/>
        <v>0</v>
      </c>
      <c r="CY65" s="793">
        <f t="shared" si="106"/>
        <v>0</v>
      </c>
      <c r="CZ65" s="793">
        <f t="shared" si="106"/>
        <v>0</v>
      </c>
      <c r="DA65" s="793">
        <f t="shared" si="106"/>
        <v>0</v>
      </c>
      <c r="DB65" s="793">
        <f t="shared" si="106"/>
        <v>0</v>
      </c>
      <c r="DC65" s="793">
        <f t="shared" si="106"/>
        <v>0</v>
      </c>
      <c r="DD65" s="793">
        <f t="shared" si="106"/>
        <v>0</v>
      </c>
      <c r="DE65" s="793">
        <f t="shared" si="106"/>
        <v>0</v>
      </c>
      <c r="DF65" s="793">
        <f t="shared" si="106"/>
        <v>0</v>
      </c>
      <c r="DG65" s="793">
        <f t="shared" si="106"/>
        <v>0</v>
      </c>
      <c r="DH65" s="793">
        <f t="shared" si="106"/>
        <v>0</v>
      </c>
      <c r="DI65" s="793">
        <f t="shared" si="106"/>
        <v>0</v>
      </c>
      <c r="DJ65" s="793">
        <f t="shared" si="106"/>
        <v>0</v>
      </c>
      <c r="DK65" s="793">
        <f t="shared" si="106"/>
        <v>0</v>
      </c>
      <c r="DL65" s="793">
        <f t="shared" si="106"/>
        <v>0</v>
      </c>
      <c r="DM65" s="793">
        <f t="shared" si="106"/>
        <v>0</v>
      </c>
      <c r="DN65" s="793">
        <f t="shared" si="106"/>
        <v>0</v>
      </c>
      <c r="DO65" s="793">
        <f t="shared" si="106"/>
        <v>0</v>
      </c>
      <c r="DP65" s="793">
        <f t="shared" si="106"/>
        <v>0</v>
      </c>
      <c r="DQ65" s="793">
        <f t="shared" si="106"/>
        <v>0</v>
      </c>
      <c r="DR65" s="793">
        <f t="shared" si="106"/>
        <v>0</v>
      </c>
      <c r="DS65" s="793">
        <f t="shared" si="106"/>
        <v>0</v>
      </c>
      <c r="DT65" s="793">
        <f t="shared" si="106"/>
        <v>0</v>
      </c>
      <c r="DU65" s="793">
        <f t="shared" si="106"/>
        <v>0</v>
      </c>
      <c r="DV65" s="793">
        <f t="shared" si="106"/>
        <v>0</v>
      </c>
      <c r="DW65" s="793">
        <f t="shared" si="106"/>
        <v>0</v>
      </c>
      <c r="DX65" s="793">
        <f t="shared" si="106"/>
        <v>0</v>
      </c>
      <c r="DY65" s="793">
        <f t="shared" si="106"/>
        <v>0</v>
      </c>
      <c r="DZ65" s="793">
        <f t="shared" si="106"/>
        <v>0</v>
      </c>
      <c r="EA65" s="793">
        <f t="shared" si="106"/>
        <v>0</v>
      </c>
      <c r="EB65" s="793">
        <f t="shared" si="106"/>
        <v>0</v>
      </c>
      <c r="EC65" s="793">
        <f t="shared" si="106"/>
        <v>0</v>
      </c>
      <c r="ED65" s="793">
        <f t="shared" si="106"/>
        <v>0</v>
      </c>
      <c r="EE65" s="793">
        <f t="shared" si="106"/>
        <v>0</v>
      </c>
      <c r="EF65" s="793">
        <f t="shared" si="106"/>
        <v>0</v>
      </c>
      <c r="EG65" s="793">
        <f t="shared" si="106"/>
        <v>0</v>
      </c>
      <c r="EH65" s="793">
        <f t="shared" si="106"/>
        <v>0</v>
      </c>
      <c r="EI65" s="793">
        <f t="shared" ref="EI65:EO66" si="107">IF(EI$2=$J65,$K65,0)</f>
        <v>0</v>
      </c>
      <c r="EJ65" s="793">
        <f t="shared" si="107"/>
        <v>0</v>
      </c>
      <c r="EK65" s="793">
        <f t="shared" si="107"/>
        <v>0</v>
      </c>
      <c r="EL65" s="793">
        <f t="shared" si="107"/>
        <v>0</v>
      </c>
      <c r="EM65" s="793">
        <f t="shared" si="107"/>
        <v>0</v>
      </c>
      <c r="EN65" s="793">
        <f t="shared" si="107"/>
        <v>0</v>
      </c>
      <c r="EO65" s="793">
        <f t="shared" si="107"/>
        <v>0</v>
      </c>
    </row>
    <row r="66" spans="1:145" x14ac:dyDescent="0.2">
      <c r="A66" s="113">
        <f>ROW()</f>
        <v>66</v>
      </c>
      <c r="C66" s="38" t="str">
        <f>"매각이익분배 ("&amp;'A&amp;R'!B40&amp;")"</f>
        <v>매각이익분배 (보통주)</v>
      </c>
      <c r="J66" s="32">
        <f t="shared" si="101"/>
        <v>44742</v>
      </c>
      <c r="K66" s="967">
        <f>-Operation!H421</f>
        <v>7911607.7072845809</v>
      </c>
      <c r="L66" s="793">
        <f t="shared" si="100"/>
        <v>7911607.7072845809</v>
      </c>
      <c r="M66" s="793">
        <f t="shared" si="102"/>
        <v>0</v>
      </c>
      <c r="N66" s="793">
        <f t="shared" si="102"/>
        <v>0</v>
      </c>
      <c r="O66" s="793">
        <f t="shared" si="103"/>
        <v>0</v>
      </c>
      <c r="P66" s="793">
        <f t="shared" si="103"/>
        <v>0</v>
      </c>
      <c r="Q66" s="793">
        <f t="shared" si="103"/>
        <v>0</v>
      </c>
      <c r="R66" s="793">
        <f t="shared" si="103"/>
        <v>0</v>
      </c>
      <c r="S66" s="793">
        <f t="shared" si="103"/>
        <v>0</v>
      </c>
      <c r="T66" s="793">
        <f t="shared" si="103"/>
        <v>0</v>
      </c>
      <c r="U66" s="793">
        <f t="shared" si="103"/>
        <v>0</v>
      </c>
      <c r="V66" s="793">
        <f t="shared" si="103"/>
        <v>0</v>
      </c>
      <c r="W66" s="793">
        <f t="shared" si="103"/>
        <v>0</v>
      </c>
      <c r="X66" s="793">
        <f t="shared" si="103"/>
        <v>0</v>
      </c>
      <c r="Y66" s="793">
        <f t="shared" si="103"/>
        <v>0</v>
      </c>
      <c r="Z66" s="793">
        <f t="shared" si="103"/>
        <v>0</v>
      </c>
      <c r="AA66" s="793">
        <f t="shared" si="103"/>
        <v>0</v>
      </c>
      <c r="AB66" s="793">
        <f t="shared" si="103"/>
        <v>0</v>
      </c>
      <c r="AC66" s="793">
        <f t="shared" si="103"/>
        <v>0</v>
      </c>
      <c r="AD66" s="793">
        <f t="shared" si="103"/>
        <v>0</v>
      </c>
      <c r="AE66" s="793">
        <f t="shared" si="103"/>
        <v>0</v>
      </c>
      <c r="AF66" s="793">
        <f t="shared" si="103"/>
        <v>0</v>
      </c>
      <c r="AG66" s="793">
        <f t="shared" si="103"/>
        <v>0</v>
      </c>
      <c r="AH66" s="793">
        <f t="shared" si="103"/>
        <v>0</v>
      </c>
      <c r="AI66" s="793">
        <f t="shared" si="103"/>
        <v>0</v>
      </c>
      <c r="AJ66" s="793">
        <f t="shared" si="103"/>
        <v>0</v>
      </c>
      <c r="AK66" s="793">
        <f t="shared" si="103"/>
        <v>0</v>
      </c>
      <c r="AL66" s="793">
        <f t="shared" si="103"/>
        <v>0</v>
      </c>
      <c r="AM66" s="793">
        <f t="shared" si="103"/>
        <v>0</v>
      </c>
      <c r="AN66" s="793">
        <f t="shared" si="103"/>
        <v>0</v>
      </c>
      <c r="AO66" s="793">
        <f t="shared" si="103"/>
        <v>0</v>
      </c>
      <c r="AP66" s="793">
        <f t="shared" si="103"/>
        <v>0</v>
      </c>
      <c r="AQ66" s="793">
        <f t="shared" si="103"/>
        <v>0</v>
      </c>
      <c r="AR66" s="793">
        <f t="shared" si="103"/>
        <v>0</v>
      </c>
      <c r="AS66" s="793">
        <f t="shared" si="103"/>
        <v>0</v>
      </c>
      <c r="AT66" s="793">
        <f t="shared" si="103"/>
        <v>0</v>
      </c>
      <c r="AU66" s="793">
        <f t="shared" si="103"/>
        <v>0</v>
      </c>
      <c r="AV66" s="793">
        <f t="shared" si="103"/>
        <v>0</v>
      </c>
      <c r="AW66" s="793">
        <f t="shared" si="104"/>
        <v>0</v>
      </c>
      <c r="AX66" s="793">
        <f t="shared" si="105"/>
        <v>0</v>
      </c>
      <c r="AY66" s="793">
        <f t="shared" si="105"/>
        <v>0</v>
      </c>
      <c r="AZ66" s="793">
        <f t="shared" si="105"/>
        <v>0</v>
      </c>
      <c r="BA66" s="793">
        <f t="shared" si="105"/>
        <v>0</v>
      </c>
      <c r="BB66" s="793">
        <f t="shared" si="105"/>
        <v>0</v>
      </c>
      <c r="BC66" s="793">
        <f t="shared" si="105"/>
        <v>7911607.7072845809</v>
      </c>
      <c r="BD66" s="793">
        <f t="shared" si="105"/>
        <v>0</v>
      </c>
      <c r="BE66" s="793">
        <f t="shared" si="105"/>
        <v>0</v>
      </c>
      <c r="BF66" s="793">
        <f t="shared" si="105"/>
        <v>0</v>
      </c>
      <c r="BG66" s="793">
        <f t="shared" si="105"/>
        <v>0</v>
      </c>
      <c r="BH66" s="793">
        <f t="shared" si="105"/>
        <v>0</v>
      </c>
      <c r="BI66" s="793">
        <f t="shared" si="105"/>
        <v>0</v>
      </c>
      <c r="BJ66" s="793">
        <f t="shared" si="105"/>
        <v>0</v>
      </c>
      <c r="BK66" s="793">
        <f t="shared" si="105"/>
        <v>0</v>
      </c>
      <c r="BL66" s="793">
        <f t="shared" si="105"/>
        <v>0</v>
      </c>
      <c r="BM66" s="793">
        <f t="shared" si="105"/>
        <v>0</v>
      </c>
      <c r="BN66" s="793">
        <f t="shared" si="105"/>
        <v>0</v>
      </c>
      <c r="BO66" s="793">
        <f t="shared" si="105"/>
        <v>0</v>
      </c>
      <c r="BP66" s="793">
        <f t="shared" si="105"/>
        <v>0</v>
      </c>
      <c r="BQ66" s="793">
        <f t="shared" si="105"/>
        <v>0</v>
      </c>
      <c r="BR66" s="793">
        <f t="shared" si="105"/>
        <v>0</v>
      </c>
      <c r="BS66" s="793">
        <f t="shared" si="105"/>
        <v>0</v>
      </c>
      <c r="BT66" s="793">
        <f t="shared" si="105"/>
        <v>0</v>
      </c>
      <c r="BU66" s="793">
        <f t="shared" si="105"/>
        <v>0</v>
      </c>
      <c r="BV66" s="793">
        <f t="shared" ref="BV66:EG66" si="108">IF(BV$2=$J66,$K66,0)</f>
        <v>0</v>
      </c>
      <c r="BW66" s="793">
        <f t="shared" si="108"/>
        <v>0</v>
      </c>
      <c r="BX66" s="793">
        <f t="shared" si="108"/>
        <v>0</v>
      </c>
      <c r="BY66" s="793">
        <f t="shared" si="108"/>
        <v>0</v>
      </c>
      <c r="BZ66" s="793">
        <f t="shared" si="108"/>
        <v>0</v>
      </c>
      <c r="CA66" s="793">
        <f t="shared" si="108"/>
        <v>0</v>
      </c>
      <c r="CB66" s="793">
        <f t="shared" si="108"/>
        <v>0</v>
      </c>
      <c r="CC66" s="793">
        <f t="shared" si="108"/>
        <v>0</v>
      </c>
      <c r="CD66" s="793">
        <f t="shared" si="108"/>
        <v>0</v>
      </c>
      <c r="CE66" s="793">
        <f t="shared" si="108"/>
        <v>0</v>
      </c>
      <c r="CF66" s="793">
        <f t="shared" si="108"/>
        <v>0</v>
      </c>
      <c r="CG66" s="793">
        <f>IF(CG$2=$J66,$K66,0)</f>
        <v>0</v>
      </c>
      <c r="CH66" s="793">
        <f t="shared" si="108"/>
        <v>0</v>
      </c>
      <c r="CI66" s="793">
        <f t="shared" si="108"/>
        <v>0</v>
      </c>
      <c r="CJ66" s="793">
        <f t="shared" si="108"/>
        <v>0</v>
      </c>
      <c r="CK66" s="793">
        <f t="shared" si="108"/>
        <v>0</v>
      </c>
      <c r="CL66" s="793">
        <f t="shared" si="108"/>
        <v>0</v>
      </c>
      <c r="CM66" s="793">
        <f t="shared" si="108"/>
        <v>0</v>
      </c>
      <c r="CN66" s="793">
        <f t="shared" si="108"/>
        <v>0</v>
      </c>
      <c r="CO66" s="793">
        <f t="shared" si="108"/>
        <v>0</v>
      </c>
      <c r="CP66" s="793">
        <f t="shared" si="108"/>
        <v>0</v>
      </c>
      <c r="CQ66" s="793">
        <f t="shared" si="108"/>
        <v>0</v>
      </c>
      <c r="CR66" s="793">
        <f t="shared" si="108"/>
        <v>0</v>
      </c>
      <c r="CS66" s="793">
        <f t="shared" si="108"/>
        <v>0</v>
      </c>
      <c r="CT66" s="793">
        <f t="shared" si="108"/>
        <v>0</v>
      </c>
      <c r="CU66" s="793">
        <f t="shared" si="108"/>
        <v>0</v>
      </c>
      <c r="CV66" s="793">
        <f t="shared" si="108"/>
        <v>0</v>
      </c>
      <c r="CW66" s="793">
        <f t="shared" si="108"/>
        <v>0</v>
      </c>
      <c r="CX66" s="793">
        <f t="shared" si="108"/>
        <v>0</v>
      </c>
      <c r="CY66" s="793">
        <f t="shared" si="108"/>
        <v>0</v>
      </c>
      <c r="CZ66" s="793">
        <f t="shared" si="108"/>
        <v>0</v>
      </c>
      <c r="DA66" s="793">
        <f t="shared" si="108"/>
        <v>0</v>
      </c>
      <c r="DB66" s="793">
        <f t="shared" si="108"/>
        <v>0</v>
      </c>
      <c r="DC66" s="793">
        <f t="shared" si="108"/>
        <v>0</v>
      </c>
      <c r="DD66" s="793">
        <f t="shared" si="108"/>
        <v>0</v>
      </c>
      <c r="DE66" s="793">
        <f t="shared" si="108"/>
        <v>0</v>
      </c>
      <c r="DF66" s="793">
        <f t="shared" si="108"/>
        <v>0</v>
      </c>
      <c r="DG66" s="793">
        <f t="shared" si="108"/>
        <v>0</v>
      </c>
      <c r="DH66" s="793">
        <f t="shared" si="108"/>
        <v>0</v>
      </c>
      <c r="DI66" s="793">
        <f t="shared" si="108"/>
        <v>0</v>
      </c>
      <c r="DJ66" s="793">
        <f t="shared" si="108"/>
        <v>0</v>
      </c>
      <c r="DK66" s="793">
        <f t="shared" si="108"/>
        <v>0</v>
      </c>
      <c r="DL66" s="793">
        <f t="shared" si="108"/>
        <v>0</v>
      </c>
      <c r="DM66" s="793">
        <f t="shared" si="108"/>
        <v>0</v>
      </c>
      <c r="DN66" s="793">
        <f t="shared" si="108"/>
        <v>0</v>
      </c>
      <c r="DO66" s="793">
        <f t="shared" si="108"/>
        <v>0</v>
      </c>
      <c r="DP66" s="793">
        <f t="shared" si="108"/>
        <v>0</v>
      </c>
      <c r="DQ66" s="793">
        <f t="shared" si="108"/>
        <v>0</v>
      </c>
      <c r="DR66" s="793">
        <f t="shared" si="108"/>
        <v>0</v>
      </c>
      <c r="DS66" s="793">
        <f t="shared" si="108"/>
        <v>0</v>
      </c>
      <c r="DT66" s="793">
        <f t="shared" si="108"/>
        <v>0</v>
      </c>
      <c r="DU66" s="793">
        <f t="shared" si="108"/>
        <v>0</v>
      </c>
      <c r="DV66" s="793">
        <f t="shared" si="108"/>
        <v>0</v>
      </c>
      <c r="DW66" s="793">
        <f t="shared" si="108"/>
        <v>0</v>
      </c>
      <c r="DX66" s="793">
        <f t="shared" si="108"/>
        <v>0</v>
      </c>
      <c r="DY66" s="793">
        <f t="shared" si="108"/>
        <v>0</v>
      </c>
      <c r="DZ66" s="793">
        <f t="shared" si="108"/>
        <v>0</v>
      </c>
      <c r="EA66" s="793">
        <f t="shared" si="108"/>
        <v>0</v>
      </c>
      <c r="EB66" s="793">
        <f t="shared" si="108"/>
        <v>0</v>
      </c>
      <c r="EC66" s="793">
        <f t="shared" si="108"/>
        <v>0</v>
      </c>
      <c r="ED66" s="793">
        <f t="shared" si="108"/>
        <v>0</v>
      </c>
      <c r="EE66" s="793">
        <f t="shared" si="108"/>
        <v>0</v>
      </c>
      <c r="EF66" s="793">
        <f t="shared" si="108"/>
        <v>0</v>
      </c>
      <c r="EG66" s="793">
        <f t="shared" si="108"/>
        <v>0</v>
      </c>
      <c r="EH66" s="793">
        <f t="shared" si="106"/>
        <v>0</v>
      </c>
      <c r="EI66" s="793">
        <f t="shared" si="107"/>
        <v>0</v>
      </c>
      <c r="EJ66" s="793">
        <f t="shared" si="107"/>
        <v>0</v>
      </c>
      <c r="EK66" s="793">
        <f t="shared" si="107"/>
        <v>0</v>
      </c>
      <c r="EL66" s="793">
        <f t="shared" si="107"/>
        <v>0</v>
      </c>
      <c r="EM66" s="793">
        <f t="shared" si="107"/>
        <v>0</v>
      </c>
      <c r="EN66" s="793">
        <f t="shared" si="107"/>
        <v>0</v>
      </c>
      <c r="EO66" s="793">
        <f t="shared" si="107"/>
        <v>0</v>
      </c>
    </row>
    <row r="67" spans="1:145" x14ac:dyDescent="0.2">
      <c r="A67" s="113">
        <f>ROW()</f>
        <v>67</v>
      </c>
      <c r="C67" s="398" t="s">
        <v>686</v>
      </c>
      <c r="D67" s="398"/>
      <c r="E67" s="398"/>
      <c r="F67" s="398"/>
      <c r="G67" s="398"/>
      <c r="H67" s="398"/>
      <c r="I67" s="398"/>
      <c r="J67" s="397"/>
      <c r="K67" s="397"/>
      <c r="L67" s="794">
        <f t="shared" si="100"/>
        <v>-2.9802322387695313E-8</v>
      </c>
      <c r="M67" s="794">
        <f t="shared" ref="M67:AR67" si="109">M12+M43+M48</f>
        <v>300000</v>
      </c>
      <c r="N67" s="794">
        <f t="shared" si="109"/>
        <v>431736.20817534445</v>
      </c>
      <c r="O67" s="794">
        <f t="shared" si="109"/>
        <v>466599.25488116726</v>
      </c>
      <c r="P67" s="794">
        <f t="shared" si="109"/>
        <v>379645.78346692235</v>
      </c>
      <c r="Q67" s="794">
        <f t="shared" si="109"/>
        <v>472703.98546571325</v>
      </c>
      <c r="R67" s="794">
        <f t="shared" si="109"/>
        <v>472703.98546571325</v>
      </c>
      <c r="S67" s="794">
        <f t="shared" si="109"/>
        <v>-1894861.0578117529</v>
      </c>
      <c r="T67" s="794">
        <f t="shared" si="109"/>
        <v>398744.36744167487</v>
      </c>
      <c r="U67" s="794">
        <f t="shared" si="109"/>
        <v>472703.98546571325</v>
      </c>
      <c r="V67" s="794">
        <f t="shared" si="109"/>
        <v>34604.435171468183</v>
      </c>
      <c r="W67" s="794">
        <f t="shared" si="109"/>
        <v>447654.89746571326</v>
      </c>
      <c r="X67" s="794">
        <f t="shared" si="109"/>
        <v>472703.98546571325</v>
      </c>
      <c r="Y67" s="794">
        <f t="shared" si="109"/>
        <v>-2154939.8306533908</v>
      </c>
      <c r="Z67" s="794">
        <f t="shared" si="109"/>
        <v>438097.75753508817</v>
      </c>
      <c r="AA67" s="794">
        <f t="shared" si="109"/>
        <v>473658.06517502747</v>
      </c>
      <c r="AB67" s="794">
        <f t="shared" si="109"/>
        <v>386704.59376078245</v>
      </c>
      <c r="AC67" s="794">
        <f t="shared" si="109"/>
        <v>473658.06517502747</v>
      </c>
      <c r="AD67" s="794">
        <f t="shared" si="109"/>
        <v>473658.06517502747</v>
      </c>
      <c r="AE67" s="794">
        <f t="shared" si="109"/>
        <v>-1890053.4918570844</v>
      </c>
      <c r="AF67" s="794">
        <f t="shared" si="109"/>
        <v>400693.77549164009</v>
      </c>
      <c r="AG67" s="794">
        <f t="shared" si="109"/>
        <v>473658.06517502747</v>
      </c>
      <c r="AH67" s="794">
        <f t="shared" si="109"/>
        <v>18997.086688022595</v>
      </c>
      <c r="AI67" s="794">
        <f t="shared" si="109"/>
        <v>444854.12917502748</v>
      </c>
      <c r="AJ67" s="794">
        <f t="shared" si="109"/>
        <v>473658.06517502747</v>
      </c>
      <c r="AK67" s="794">
        <f t="shared" si="109"/>
        <v>-2167584.1766686141</v>
      </c>
      <c r="AL67" s="794">
        <f t="shared" si="109"/>
        <v>279330.01470077364</v>
      </c>
      <c r="AM67" s="794">
        <f t="shared" si="109"/>
        <v>500267.26930381206</v>
      </c>
      <c r="AN67" s="794">
        <f t="shared" si="109"/>
        <v>413233.89359181013</v>
      </c>
      <c r="AO67" s="794">
        <f t="shared" si="109"/>
        <v>500267.26930381206</v>
      </c>
      <c r="AP67" s="794">
        <f t="shared" si="109"/>
        <v>500267.26930381206</v>
      </c>
      <c r="AQ67" s="794">
        <f t="shared" si="109"/>
        <v>-1859010.1929516236</v>
      </c>
      <c r="AR67" s="794">
        <f t="shared" si="109"/>
        <v>428367.73818191129</v>
      </c>
      <c r="AS67" s="794">
        <f t="shared" ref="AS67:BX67" si="110">AS12+AS43+AS48</f>
        <v>500267.26930381206</v>
      </c>
      <c r="AT67" s="794">
        <f t="shared" si="110"/>
        <v>28147.094285214727</v>
      </c>
      <c r="AU67" s="794">
        <f t="shared" si="110"/>
        <v>469585.90930381202</v>
      </c>
      <c r="AV67" s="794">
        <f t="shared" si="110"/>
        <v>500267.26930381206</v>
      </c>
      <c r="AW67" s="794">
        <f t="shared" si="110"/>
        <v>-2175048.5044412585</v>
      </c>
      <c r="AX67" s="794">
        <f t="shared" si="110"/>
        <v>482753.87465559185</v>
      </c>
      <c r="AY67" s="794">
        <f t="shared" si="110"/>
        <v>501252.34668988828</v>
      </c>
      <c r="AZ67" s="794">
        <f t="shared" si="110"/>
        <v>414179.01882900787</v>
      </c>
      <c r="BA67" s="794">
        <f t="shared" si="110"/>
        <v>501252.34668988828</v>
      </c>
      <c r="BB67" s="794">
        <f t="shared" si="110"/>
        <v>501252.34668988828</v>
      </c>
      <c r="BC67" s="794">
        <f t="shared" si="110"/>
        <v>-2786632.2327439934</v>
      </c>
      <c r="BD67" s="794">
        <f t="shared" si="110"/>
        <v>2.9802322387695313E-8</v>
      </c>
      <c r="BE67" s="794">
        <f t="shared" si="110"/>
        <v>0</v>
      </c>
      <c r="BF67" s="794">
        <f t="shared" si="110"/>
        <v>0</v>
      </c>
      <c r="BG67" s="794">
        <f t="shared" si="110"/>
        <v>0</v>
      </c>
      <c r="BH67" s="794">
        <f t="shared" si="110"/>
        <v>0</v>
      </c>
      <c r="BI67" s="794">
        <f t="shared" si="110"/>
        <v>0</v>
      </c>
      <c r="BJ67" s="794">
        <f t="shared" si="110"/>
        <v>0</v>
      </c>
      <c r="BK67" s="794">
        <f t="shared" si="110"/>
        <v>0</v>
      </c>
      <c r="BL67" s="794">
        <f t="shared" si="110"/>
        <v>0</v>
      </c>
      <c r="BM67" s="794">
        <f t="shared" si="110"/>
        <v>0</v>
      </c>
      <c r="BN67" s="794">
        <f t="shared" si="110"/>
        <v>0</v>
      </c>
      <c r="BO67" s="794">
        <f t="shared" si="110"/>
        <v>0</v>
      </c>
      <c r="BP67" s="794">
        <f t="shared" si="110"/>
        <v>0</v>
      </c>
      <c r="BQ67" s="794">
        <f t="shared" si="110"/>
        <v>0</v>
      </c>
      <c r="BR67" s="794">
        <f t="shared" si="110"/>
        <v>0</v>
      </c>
      <c r="BS67" s="794">
        <f t="shared" si="110"/>
        <v>0</v>
      </c>
      <c r="BT67" s="794">
        <f t="shared" si="110"/>
        <v>0</v>
      </c>
      <c r="BU67" s="794">
        <f t="shared" si="110"/>
        <v>0</v>
      </c>
      <c r="BV67" s="794">
        <f t="shared" si="110"/>
        <v>0</v>
      </c>
      <c r="BW67" s="794">
        <f t="shared" si="110"/>
        <v>0</v>
      </c>
      <c r="BX67" s="794">
        <f t="shared" si="110"/>
        <v>0</v>
      </c>
      <c r="BY67" s="794">
        <f t="shared" ref="BY67:DD67" si="111">BY12+BY43+BY48</f>
        <v>0</v>
      </c>
      <c r="BZ67" s="794">
        <f t="shared" si="111"/>
        <v>0</v>
      </c>
      <c r="CA67" s="794">
        <f t="shared" si="111"/>
        <v>0</v>
      </c>
      <c r="CB67" s="794">
        <f t="shared" si="111"/>
        <v>0</v>
      </c>
      <c r="CC67" s="794">
        <f t="shared" si="111"/>
        <v>0</v>
      </c>
      <c r="CD67" s="794">
        <f t="shared" si="111"/>
        <v>0</v>
      </c>
      <c r="CE67" s="794">
        <f t="shared" si="111"/>
        <v>0</v>
      </c>
      <c r="CF67" s="794">
        <f t="shared" si="111"/>
        <v>0</v>
      </c>
      <c r="CG67" s="794">
        <f t="shared" si="111"/>
        <v>0</v>
      </c>
      <c r="CH67" s="794">
        <f t="shared" si="111"/>
        <v>0</v>
      </c>
      <c r="CI67" s="794">
        <f t="shared" si="111"/>
        <v>0</v>
      </c>
      <c r="CJ67" s="794">
        <f t="shared" si="111"/>
        <v>0</v>
      </c>
      <c r="CK67" s="794">
        <f t="shared" si="111"/>
        <v>0</v>
      </c>
      <c r="CL67" s="794">
        <f t="shared" si="111"/>
        <v>0</v>
      </c>
      <c r="CM67" s="794">
        <f t="shared" si="111"/>
        <v>0</v>
      </c>
      <c r="CN67" s="794">
        <f t="shared" si="111"/>
        <v>0</v>
      </c>
      <c r="CO67" s="794">
        <f t="shared" si="111"/>
        <v>0</v>
      </c>
      <c r="CP67" s="794">
        <f t="shared" si="111"/>
        <v>0</v>
      </c>
      <c r="CQ67" s="794">
        <f t="shared" si="111"/>
        <v>0</v>
      </c>
      <c r="CR67" s="794">
        <f t="shared" si="111"/>
        <v>0</v>
      </c>
      <c r="CS67" s="794">
        <f t="shared" si="111"/>
        <v>0</v>
      </c>
      <c r="CT67" s="794">
        <f t="shared" si="111"/>
        <v>0</v>
      </c>
      <c r="CU67" s="794">
        <f t="shared" si="111"/>
        <v>0</v>
      </c>
      <c r="CV67" s="794">
        <f t="shared" si="111"/>
        <v>0</v>
      </c>
      <c r="CW67" s="794">
        <f t="shared" si="111"/>
        <v>0</v>
      </c>
      <c r="CX67" s="794">
        <f t="shared" si="111"/>
        <v>0</v>
      </c>
      <c r="CY67" s="794">
        <f t="shared" si="111"/>
        <v>0</v>
      </c>
      <c r="CZ67" s="794">
        <f t="shared" si="111"/>
        <v>0</v>
      </c>
      <c r="DA67" s="794">
        <f t="shared" si="111"/>
        <v>0</v>
      </c>
      <c r="DB67" s="794">
        <f t="shared" si="111"/>
        <v>0</v>
      </c>
      <c r="DC67" s="794">
        <f t="shared" si="111"/>
        <v>0</v>
      </c>
      <c r="DD67" s="794">
        <f t="shared" si="111"/>
        <v>0</v>
      </c>
      <c r="DE67" s="794">
        <f t="shared" ref="DE67:EO67" si="112">DE12+DE43+DE48</f>
        <v>0</v>
      </c>
      <c r="DF67" s="794">
        <f t="shared" si="112"/>
        <v>0</v>
      </c>
      <c r="DG67" s="794">
        <f t="shared" si="112"/>
        <v>0</v>
      </c>
      <c r="DH67" s="794">
        <f t="shared" si="112"/>
        <v>0</v>
      </c>
      <c r="DI67" s="794">
        <f t="shared" si="112"/>
        <v>0</v>
      </c>
      <c r="DJ67" s="794">
        <f t="shared" si="112"/>
        <v>0</v>
      </c>
      <c r="DK67" s="794">
        <f t="shared" si="112"/>
        <v>0</v>
      </c>
      <c r="DL67" s="794">
        <f t="shared" si="112"/>
        <v>0</v>
      </c>
      <c r="DM67" s="794">
        <f t="shared" si="112"/>
        <v>0</v>
      </c>
      <c r="DN67" s="794">
        <f t="shared" si="112"/>
        <v>0</v>
      </c>
      <c r="DO67" s="794">
        <f t="shared" si="112"/>
        <v>0</v>
      </c>
      <c r="DP67" s="794">
        <f t="shared" si="112"/>
        <v>0</v>
      </c>
      <c r="DQ67" s="794">
        <f t="shared" si="112"/>
        <v>0</v>
      </c>
      <c r="DR67" s="794">
        <f t="shared" si="112"/>
        <v>0</v>
      </c>
      <c r="DS67" s="794">
        <f t="shared" si="112"/>
        <v>0</v>
      </c>
      <c r="DT67" s="794">
        <f t="shared" si="112"/>
        <v>0</v>
      </c>
      <c r="DU67" s="794">
        <f t="shared" si="112"/>
        <v>0</v>
      </c>
      <c r="DV67" s="794">
        <f t="shared" si="112"/>
        <v>0</v>
      </c>
      <c r="DW67" s="794">
        <f t="shared" si="112"/>
        <v>0</v>
      </c>
      <c r="DX67" s="794">
        <f t="shared" si="112"/>
        <v>0</v>
      </c>
      <c r="DY67" s="794">
        <f t="shared" si="112"/>
        <v>0</v>
      </c>
      <c r="DZ67" s="794">
        <f t="shared" si="112"/>
        <v>0</v>
      </c>
      <c r="EA67" s="794">
        <f t="shared" si="112"/>
        <v>0</v>
      </c>
      <c r="EB67" s="794">
        <f t="shared" si="112"/>
        <v>0</v>
      </c>
      <c r="EC67" s="794">
        <f t="shared" si="112"/>
        <v>0</v>
      </c>
      <c r="ED67" s="794">
        <f t="shared" si="112"/>
        <v>0</v>
      </c>
      <c r="EE67" s="794">
        <f t="shared" si="112"/>
        <v>0</v>
      </c>
      <c r="EF67" s="794">
        <f t="shared" si="112"/>
        <v>0</v>
      </c>
      <c r="EG67" s="794">
        <f t="shared" si="112"/>
        <v>0</v>
      </c>
      <c r="EH67" s="794">
        <f t="shared" si="112"/>
        <v>0</v>
      </c>
      <c r="EI67" s="794">
        <f t="shared" si="112"/>
        <v>0</v>
      </c>
      <c r="EJ67" s="794">
        <f t="shared" si="112"/>
        <v>0</v>
      </c>
      <c r="EK67" s="794">
        <f t="shared" si="112"/>
        <v>0</v>
      </c>
      <c r="EL67" s="794">
        <f t="shared" si="112"/>
        <v>0</v>
      </c>
      <c r="EM67" s="794">
        <f t="shared" si="112"/>
        <v>0</v>
      </c>
      <c r="EN67" s="794">
        <f t="shared" si="112"/>
        <v>0</v>
      </c>
      <c r="EO67" s="794">
        <f t="shared" si="112"/>
        <v>0</v>
      </c>
    </row>
    <row r="68" spans="1:145" x14ac:dyDescent="0.2">
      <c r="A68" s="113">
        <f>ROW()</f>
        <v>68</v>
      </c>
      <c r="C68" s="40" t="s">
        <v>174</v>
      </c>
      <c r="L68" s="12">
        <f>M68</f>
        <v>0</v>
      </c>
      <c r="M68" s="91">
        <v>0</v>
      </c>
      <c r="N68" s="12">
        <f>M69</f>
        <v>300000</v>
      </c>
      <c r="O68" s="12">
        <f>N69</f>
        <v>731736.20817534439</v>
      </c>
      <c r="P68" s="12">
        <f t="shared" ref="P68:BU68" si="113">O69</f>
        <v>1198335.4630565117</v>
      </c>
      <c r="Q68" s="12">
        <f t="shared" si="113"/>
        <v>1577981.2465234341</v>
      </c>
      <c r="R68" s="12">
        <f t="shared" si="113"/>
        <v>2050685.2319891474</v>
      </c>
      <c r="S68" s="12">
        <f t="shared" si="113"/>
        <v>2523389.2174548605</v>
      </c>
      <c r="T68" s="12">
        <f t="shared" si="113"/>
        <v>628528.15964310756</v>
      </c>
      <c r="U68" s="12">
        <f t="shared" si="113"/>
        <v>1027272.5270847825</v>
      </c>
      <c r="V68" s="12">
        <f t="shared" si="113"/>
        <v>1499976.5125504958</v>
      </c>
      <c r="W68" s="12">
        <f t="shared" si="113"/>
        <v>1534580.947721964</v>
      </c>
      <c r="X68" s="12">
        <f t="shared" si="113"/>
        <v>1982235.8451876773</v>
      </c>
      <c r="Y68" s="12">
        <f t="shared" si="113"/>
        <v>2454939.8306533904</v>
      </c>
      <c r="Z68" s="12">
        <f t="shared" si="113"/>
        <v>299999.99999999953</v>
      </c>
      <c r="AA68" s="12">
        <f t="shared" si="113"/>
        <v>738097.75753508764</v>
      </c>
      <c r="AB68" s="12">
        <f t="shared" si="113"/>
        <v>1211755.822710115</v>
      </c>
      <c r="AC68" s="12">
        <f t="shared" si="113"/>
        <v>1598460.4164708974</v>
      </c>
      <c r="AD68" s="12">
        <f t="shared" si="113"/>
        <v>2072118.481645925</v>
      </c>
      <c r="AE68" s="12">
        <f t="shared" si="113"/>
        <v>2545776.5468209526</v>
      </c>
      <c r="AF68" s="12">
        <f t="shared" si="113"/>
        <v>655723.05496386811</v>
      </c>
      <c r="AG68" s="12">
        <f t="shared" si="113"/>
        <v>1056416.8304555081</v>
      </c>
      <c r="AH68" s="12">
        <f t="shared" si="113"/>
        <v>1530074.8956305357</v>
      </c>
      <c r="AI68" s="12">
        <f t="shared" si="113"/>
        <v>1549071.9823185583</v>
      </c>
      <c r="AJ68" s="12">
        <f t="shared" si="113"/>
        <v>1993926.1114935856</v>
      </c>
      <c r="AK68" s="12">
        <f t="shared" si="113"/>
        <v>2467584.1766686132</v>
      </c>
      <c r="AL68" s="12">
        <f t="shared" si="113"/>
        <v>299999.99999999907</v>
      </c>
      <c r="AM68" s="12">
        <f t="shared" si="113"/>
        <v>579330.01470077271</v>
      </c>
      <c r="AN68" s="12">
        <f t="shared" si="113"/>
        <v>1079597.2840045849</v>
      </c>
      <c r="AO68" s="12">
        <f t="shared" si="113"/>
        <v>1492831.1775963949</v>
      </c>
      <c r="AP68" s="12">
        <f t="shared" si="113"/>
        <v>1993098.4469002071</v>
      </c>
      <c r="AQ68" s="12">
        <f t="shared" si="113"/>
        <v>2493365.7162040193</v>
      </c>
      <c r="AR68" s="12">
        <f t="shared" si="113"/>
        <v>634355.52325239568</v>
      </c>
      <c r="AS68" s="12">
        <f t="shared" si="113"/>
        <v>1062723.2614343069</v>
      </c>
      <c r="AT68" s="12">
        <f t="shared" si="113"/>
        <v>1562990.530738119</v>
      </c>
      <c r="AU68" s="12">
        <f t="shared" si="113"/>
        <v>1591137.6250233338</v>
      </c>
      <c r="AV68" s="12">
        <f t="shared" si="113"/>
        <v>2060723.5343271459</v>
      </c>
      <c r="AW68" s="12">
        <f t="shared" si="113"/>
        <v>2560990.8036309578</v>
      </c>
      <c r="AX68" s="12">
        <f t="shared" si="113"/>
        <v>385942.29918969935</v>
      </c>
      <c r="AY68" s="12">
        <f t="shared" si="113"/>
        <v>868696.17384529114</v>
      </c>
      <c r="AZ68" s="12">
        <f t="shared" si="113"/>
        <v>1369948.5205351794</v>
      </c>
      <c r="BA68" s="12">
        <f t="shared" si="113"/>
        <v>1784127.5393641873</v>
      </c>
      <c r="BB68" s="12">
        <f t="shared" si="113"/>
        <v>2285379.8860540753</v>
      </c>
      <c r="BC68" s="12">
        <f t="shared" si="113"/>
        <v>2786632.2327439636</v>
      </c>
      <c r="BD68" s="12">
        <f t="shared" si="113"/>
        <v>-2.9802322387695313E-8</v>
      </c>
      <c r="BE68" s="12">
        <f t="shared" si="113"/>
        <v>0</v>
      </c>
      <c r="BF68" s="12">
        <f t="shared" si="113"/>
        <v>0</v>
      </c>
      <c r="BG68" s="12">
        <f t="shared" si="113"/>
        <v>0</v>
      </c>
      <c r="BH68" s="12">
        <f t="shared" si="113"/>
        <v>0</v>
      </c>
      <c r="BI68" s="12">
        <f t="shared" si="113"/>
        <v>0</v>
      </c>
      <c r="BJ68" s="12">
        <f t="shared" si="113"/>
        <v>0</v>
      </c>
      <c r="BK68" s="12">
        <f t="shared" si="113"/>
        <v>0</v>
      </c>
      <c r="BL68" s="12">
        <f t="shared" si="113"/>
        <v>0</v>
      </c>
      <c r="BM68" s="12">
        <f t="shared" si="113"/>
        <v>0</v>
      </c>
      <c r="BN68" s="12">
        <f t="shared" si="113"/>
        <v>0</v>
      </c>
      <c r="BO68" s="12">
        <f t="shared" si="113"/>
        <v>0</v>
      </c>
      <c r="BP68" s="12">
        <f t="shared" si="113"/>
        <v>0</v>
      </c>
      <c r="BQ68" s="12">
        <f t="shared" si="113"/>
        <v>0</v>
      </c>
      <c r="BR68" s="12">
        <f t="shared" si="113"/>
        <v>0</v>
      </c>
      <c r="BS68" s="12">
        <f t="shared" si="113"/>
        <v>0</v>
      </c>
      <c r="BT68" s="12">
        <f t="shared" si="113"/>
        <v>0</v>
      </c>
      <c r="BU68" s="12">
        <f t="shared" si="113"/>
        <v>0</v>
      </c>
      <c r="BV68" s="12">
        <f t="shared" ref="BV68:DA68" si="114">BU69</f>
        <v>0</v>
      </c>
      <c r="BW68" s="12">
        <f t="shared" si="114"/>
        <v>0</v>
      </c>
      <c r="BX68" s="12">
        <f t="shared" si="114"/>
        <v>0</v>
      </c>
      <c r="BY68" s="12">
        <f t="shared" si="114"/>
        <v>0</v>
      </c>
      <c r="BZ68" s="12">
        <f t="shared" si="114"/>
        <v>0</v>
      </c>
      <c r="CA68" s="12">
        <f t="shared" si="114"/>
        <v>0</v>
      </c>
      <c r="CB68" s="12">
        <f t="shared" si="114"/>
        <v>0</v>
      </c>
      <c r="CC68" s="12">
        <f t="shared" si="114"/>
        <v>0</v>
      </c>
      <c r="CD68" s="12">
        <f t="shared" si="114"/>
        <v>0</v>
      </c>
      <c r="CE68" s="12">
        <f t="shared" si="114"/>
        <v>0</v>
      </c>
      <c r="CF68" s="12">
        <f t="shared" si="114"/>
        <v>0</v>
      </c>
      <c r="CG68" s="12">
        <f t="shared" si="114"/>
        <v>0</v>
      </c>
      <c r="CH68" s="12">
        <f t="shared" si="114"/>
        <v>0</v>
      </c>
      <c r="CI68" s="12">
        <f t="shared" si="114"/>
        <v>0</v>
      </c>
      <c r="CJ68" s="12">
        <f t="shared" si="114"/>
        <v>0</v>
      </c>
      <c r="CK68" s="12">
        <f t="shared" si="114"/>
        <v>0</v>
      </c>
      <c r="CL68" s="12">
        <f t="shared" si="114"/>
        <v>0</v>
      </c>
      <c r="CM68" s="12">
        <f t="shared" si="114"/>
        <v>0</v>
      </c>
      <c r="CN68" s="12">
        <f t="shared" si="114"/>
        <v>0</v>
      </c>
      <c r="CO68" s="12">
        <f t="shared" si="114"/>
        <v>0</v>
      </c>
      <c r="CP68" s="12">
        <f t="shared" si="114"/>
        <v>0</v>
      </c>
      <c r="CQ68" s="12">
        <f t="shared" si="114"/>
        <v>0</v>
      </c>
      <c r="CR68" s="12">
        <f t="shared" si="114"/>
        <v>0</v>
      </c>
      <c r="CS68" s="12">
        <f t="shared" si="114"/>
        <v>0</v>
      </c>
      <c r="CT68" s="12">
        <f t="shared" si="114"/>
        <v>0</v>
      </c>
      <c r="CU68" s="12">
        <f t="shared" si="114"/>
        <v>0</v>
      </c>
      <c r="CV68" s="12">
        <f t="shared" si="114"/>
        <v>0</v>
      </c>
      <c r="CW68" s="12">
        <f t="shared" si="114"/>
        <v>0</v>
      </c>
      <c r="CX68" s="12">
        <f t="shared" si="114"/>
        <v>0</v>
      </c>
      <c r="CY68" s="12">
        <f t="shared" si="114"/>
        <v>0</v>
      </c>
      <c r="CZ68" s="12">
        <f t="shared" si="114"/>
        <v>0</v>
      </c>
      <c r="DA68" s="12">
        <f t="shared" si="114"/>
        <v>0</v>
      </c>
      <c r="DB68" s="12">
        <f t="shared" ref="DB68:EC68" si="115">DA69</f>
        <v>0</v>
      </c>
      <c r="DC68" s="12">
        <f t="shared" si="115"/>
        <v>0</v>
      </c>
      <c r="DD68" s="12">
        <f t="shared" si="115"/>
        <v>0</v>
      </c>
      <c r="DE68" s="12">
        <f t="shared" si="115"/>
        <v>0</v>
      </c>
      <c r="DF68" s="12">
        <f t="shared" si="115"/>
        <v>0</v>
      </c>
      <c r="DG68" s="12">
        <f t="shared" si="115"/>
        <v>0</v>
      </c>
      <c r="DH68" s="12">
        <f t="shared" si="115"/>
        <v>0</v>
      </c>
      <c r="DI68" s="12">
        <f t="shared" si="115"/>
        <v>0</v>
      </c>
      <c r="DJ68" s="12">
        <f t="shared" si="115"/>
        <v>0</v>
      </c>
      <c r="DK68" s="12">
        <f t="shared" si="115"/>
        <v>0</v>
      </c>
      <c r="DL68" s="12">
        <f t="shared" si="115"/>
        <v>0</v>
      </c>
      <c r="DM68" s="12">
        <f t="shared" si="115"/>
        <v>0</v>
      </c>
      <c r="DN68" s="12">
        <f t="shared" si="115"/>
        <v>0</v>
      </c>
      <c r="DO68" s="12">
        <f t="shared" si="115"/>
        <v>0</v>
      </c>
      <c r="DP68" s="12">
        <f t="shared" si="115"/>
        <v>0</v>
      </c>
      <c r="DQ68" s="12">
        <f t="shared" si="115"/>
        <v>0</v>
      </c>
      <c r="DR68" s="12">
        <f t="shared" si="115"/>
        <v>0</v>
      </c>
      <c r="DS68" s="12">
        <f t="shared" si="115"/>
        <v>0</v>
      </c>
      <c r="DT68" s="12">
        <f t="shared" si="115"/>
        <v>0</v>
      </c>
      <c r="DU68" s="12">
        <f t="shared" si="115"/>
        <v>0</v>
      </c>
      <c r="DV68" s="12">
        <f t="shared" si="115"/>
        <v>0</v>
      </c>
      <c r="DW68" s="12">
        <f t="shared" si="115"/>
        <v>0</v>
      </c>
      <c r="DX68" s="12">
        <f t="shared" si="115"/>
        <v>0</v>
      </c>
      <c r="DY68" s="12">
        <f t="shared" si="115"/>
        <v>0</v>
      </c>
      <c r="DZ68" s="12">
        <f t="shared" si="115"/>
        <v>0</v>
      </c>
      <c r="EA68" s="12">
        <f t="shared" si="115"/>
        <v>0</v>
      </c>
      <c r="EB68" s="12">
        <f t="shared" si="115"/>
        <v>0</v>
      </c>
      <c r="EC68" s="12">
        <f t="shared" si="115"/>
        <v>0</v>
      </c>
      <c r="ED68" s="111">
        <f t="shared" ref="ED68" si="116">EC69</f>
        <v>0</v>
      </c>
      <c r="EE68" s="111">
        <f t="shared" ref="EE68" si="117">ED69</f>
        <v>0</v>
      </c>
      <c r="EF68" s="111">
        <f t="shared" ref="EF68" si="118">EE69</f>
        <v>0</v>
      </c>
      <c r="EG68" s="111">
        <f t="shared" ref="EG68" si="119">EF69</f>
        <v>0</v>
      </c>
      <c r="EH68" s="111">
        <f t="shared" ref="EH68" si="120">EG69</f>
        <v>0</v>
      </c>
      <c r="EI68" s="111">
        <f t="shared" ref="EI68" si="121">EH69</f>
        <v>0</v>
      </c>
      <c r="EJ68" s="111">
        <f t="shared" ref="EJ68" si="122">EI69</f>
        <v>0</v>
      </c>
      <c r="EK68" s="111">
        <f t="shared" ref="EK68" si="123">EJ69</f>
        <v>0</v>
      </c>
      <c r="EL68" s="111">
        <f t="shared" ref="EL68" si="124">EK69</f>
        <v>0</v>
      </c>
      <c r="EM68" s="111">
        <f t="shared" ref="EM68" si="125">EL69</f>
        <v>0</v>
      </c>
      <c r="EN68" s="111">
        <f t="shared" ref="EN68" si="126">EM69</f>
        <v>0</v>
      </c>
      <c r="EO68" s="111">
        <f t="shared" ref="EO68" si="127">EN69</f>
        <v>0</v>
      </c>
    </row>
    <row r="69" spans="1:145" x14ac:dyDescent="0.2">
      <c r="A69" s="113">
        <f>ROW()</f>
        <v>69</v>
      </c>
      <c r="C69" s="41" t="s">
        <v>175</v>
      </c>
      <c r="D69" s="15"/>
      <c r="E69" s="15"/>
      <c r="F69" s="15"/>
      <c r="G69" s="15"/>
      <c r="H69" s="15"/>
      <c r="I69" s="15"/>
      <c r="J69" s="15"/>
      <c r="K69" s="362" t="b">
        <f>MIN(M69:BU69)&gt;=-0.1</f>
        <v>1</v>
      </c>
      <c r="L69" s="16">
        <f>EC69</f>
        <v>0</v>
      </c>
      <c r="M69" s="16">
        <f>SUM(M67:M68)</f>
        <v>300000</v>
      </c>
      <c r="N69" s="16">
        <f>SUM(N67:N68)</f>
        <v>731736.20817534439</v>
      </c>
      <c r="O69" s="16">
        <f t="shared" ref="O69:BU69" si="128">SUM(O67:O68)</f>
        <v>1198335.4630565117</v>
      </c>
      <c r="P69" s="16">
        <f t="shared" si="128"/>
        <v>1577981.2465234341</v>
      </c>
      <c r="Q69" s="16">
        <f t="shared" si="128"/>
        <v>2050685.2319891474</v>
      </c>
      <c r="R69" s="16">
        <f t="shared" si="128"/>
        <v>2523389.2174548605</v>
      </c>
      <c r="S69" s="16">
        <f t="shared" si="128"/>
        <v>628528.15964310756</v>
      </c>
      <c r="T69" s="16">
        <f t="shared" si="128"/>
        <v>1027272.5270847825</v>
      </c>
      <c r="U69" s="16">
        <f t="shared" si="128"/>
        <v>1499976.5125504958</v>
      </c>
      <c r="V69" s="16">
        <f t="shared" si="128"/>
        <v>1534580.947721964</v>
      </c>
      <c r="W69" s="16">
        <f t="shared" si="128"/>
        <v>1982235.8451876773</v>
      </c>
      <c r="X69" s="16">
        <f t="shared" si="128"/>
        <v>2454939.8306533904</v>
      </c>
      <c r="Y69" s="16">
        <f t="shared" si="128"/>
        <v>299999.99999999953</v>
      </c>
      <c r="Z69" s="16">
        <f t="shared" si="128"/>
        <v>738097.75753508764</v>
      </c>
      <c r="AA69" s="16">
        <f t="shared" si="128"/>
        <v>1211755.822710115</v>
      </c>
      <c r="AB69" s="16">
        <f t="shared" si="128"/>
        <v>1598460.4164708974</v>
      </c>
      <c r="AC69" s="16">
        <f t="shared" si="128"/>
        <v>2072118.481645925</v>
      </c>
      <c r="AD69" s="16">
        <f t="shared" si="128"/>
        <v>2545776.5468209526</v>
      </c>
      <c r="AE69" s="16">
        <f t="shared" si="128"/>
        <v>655723.05496386811</v>
      </c>
      <c r="AF69" s="16">
        <f t="shared" si="128"/>
        <v>1056416.8304555081</v>
      </c>
      <c r="AG69" s="16">
        <f t="shared" si="128"/>
        <v>1530074.8956305357</v>
      </c>
      <c r="AH69" s="16">
        <f t="shared" si="128"/>
        <v>1549071.9823185583</v>
      </c>
      <c r="AI69" s="16">
        <f t="shared" si="128"/>
        <v>1993926.1114935856</v>
      </c>
      <c r="AJ69" s="16">
        <f t="shared" si="128"/>
        <v>2467584.1766686132</v>
      </c>
      <c r="AK69" s="16">
        <f t="shared" si="128"/>
        <v>299999.99999999907</v>
      </c>
      <c r="AL69" s="16">
        <f t="shared" si="128"/>
        <v>579330.01470077271</v>
      </c>
      <c r="AM69" s="16">
        <f t="shared" si="128"/>
        <v>1079597.2840045849</v>
      </c>
      <c r="AN69" s="16">
        <f t="shared" si="128"/>
        <v>1492831.1775963949</v>
      </c>
      <c r="AO69" s="16">
        <f t="shared" si="128"/>
        <v>1993098.4469002071</v>
      </c>
      <c r="AP69" s="16">
        <f t="shared" si="128"/>
        <v>2493365.7162040193</v>
      </c>
      <c r="AQ69" s="16">
        <f t="shared" si="128"/>
        <v>634355.52325239568</v>
      </c>
      <c r="AR69" s="16">
        <f t="shared" si="128"/>
        <v>1062723.2614343069</v>
      </c>
      <c r="AS69" s="16">
        <f t="shared" si="128"/>
        <v>1562990.530738119</v>
      </c>
      <c r="AT69" s="16">
        <f t="shared" si="128"/>
        <v>1591137.6250233338</v>
      </c>
      <c r="AU69" s="16">
        <f t="shared" si="128"/>
        <v>2060723.5343271459</v>
      </c>
      <c r="AV69" s="16">
        <f t="shared" si="128"/>
        <v>2560990.8036309578</v>
      </c>
      <c r="AW69" s="16">
        <f t="shared" si="128"/>
        <v>385942.29918969935</v>
      </c>
      <c r="AX69" s="16">
        <f t="shared" si="128"/>
        <v>868696.17384529114</v>
      </c>
      <c r="AY69" s="16">
        <f t="shared" si="128"/>
        <v>1369948.5205351794</v>
      </c>
      <c r="AZ69" s="16">
        <f t="shared" si="128"/>
        <v>1784127.5393641873</v>
      </c>
      <c r="BA69" s="16">
        <f t="shared" si="128"/>
        <v>2285379.8860540753</v>
      </c>
      <c r="BB69" s="16">
        <f t="shared" si="128"/>
        <v>2786632.2327439636</v>
      </c>
      <c r="BC69" s="16">
        <f t="shared" si="128"/>
        <v>-2.9802322387695313E-8</v>
      </c>
      <c r="BD69" s="16">
        <f t="shared" si="128"/>
        <v>0</v>
      </c>
      <c r="BE69" s="16">
        <f t="shared" si="128"/>
        <v>0</v>
      </c>
      <c r="BF69" s="16">
        <f t="shared" si="128"/>
        <v>0</v>
      </c>
      <c r="BG69" s="16">
        <f t="shared" si="128"/>
        <v>0</v>
      </c>
      <c r="BH69" s="16">
        <f t="shared" si="128"/>
        <v>0</v>
      </c>
      <c r="BI69" s="16">
        <f t="shared" si="128"/>
        <v>0</v>
      </c>
      <c r="BJ69" s="16">
        <f t="shared" si="128"/>
        <v>0</v>
      </c>
      <c r="BK69" s="16">
        <f t="shared" si="128"/>
        <v>0</v>
      </c>
      <c r="BL69" s="16">
        <f t="shared" si="128"/>
        <v>0</v>
      </c>
      <c r="BM69" s="16">
        <f t="shared" si="128"/>
        <v>0</v>
      </c>
      <c r="BN69" s="16">
        <f t="shared" si="128"/>
        <v>0</v>
      </c>
      <c r="BO69" s="16">
        <f t="shared" si="128"/>
        <v>0</v>
      </c>
      <c r="BP69" s="16">
        <f t="shared" si="128"/>
        <v>0</v>
      </c>
      <c r="BQ69" s="16">
        <f t="shared" si="128"/>
        <v>0</v>
      </c>
      <c r="BR69" s="16">
        <f t="shared" si="128"/>
        <v>0</v>
      </c>
      <c r="BS69" s="16">
        <f t="shared" si="128"/>
        <v>0</v>
      </c>
      <c r="BT69" s="16">
        <f t="shared" si="128"/>
        <v>0</v>
      </c>
      <c r="BU69" s="16">
        <f t="shared" si="128"/>
        <v>0</v>
      </c>
      <c r="BV69" s="16">
        <f t="shared" ref="BV69:EC69" si="129">SUM(BV67:BV68)</f>
        <v>0</v>
      </c>
      <c r="BW69" s="16">
        <f t="shared" si="129"/>
        <v>0</v>
      </c>
      <c r="BX69" s="16">
        <f t="shared" si="129"/>
        <v>0</v>
      </c>
      <c r="BY69" s="16">
        <f t="shared" si="129"/>
        <v>0</v>
      </c>
      <c r="BZ69" s="16">
        <f t="shared" si="129"/>
        <v>0</v>
      </c>
      <c r="CA69" s="16">
        <f t="shared" si="129"/>
        <v>0</v>
      </c>
      <c r="CB69" s="16">
        <f t="shared" si="129"/>
        <v>0</v>
      </c>
      <c r="CC69" s="16">
        <f t="shared" si="129"/>
        <v>0</v>
      </c>
      <c r="CD69" s="16">
        <f t="shared" si="129"/>
        <v>0</v>
      </c>
      <c r="CE69" s="16">
        <f t="shared" si="129"/>
        <v>0</v>
      </c>
      <c r="CF69" s="16">
        <f t="shared" si="129"/>
        <v>0</v>
      </c>
      <c r="CG69" s="16">
        <f t="shared" si="129"/>
        <v>0</v>
      </c>
      <c r="CH69" s="16">
        <f t="shared" si="129"/>
        <v>0</v>
      </c>
      <c r="CI69" s="16">
        <f t="shared" si="129"/>
        <v>0</v>
      </c>
      <c r="CJ69" s="16">
        <f t="shared" si="129"/>
        <v>0</v>
      </c>
      <c r="CK69" s="16">
        <f t="shared" si="129"/>
        <v>0</v>
      </c>
      <c r="CL69" s="16">
        <f t="shared" si="129"/>
        <v>0</v>
      </c>
      <c r="CM69" s="16">
        <f t="shared" si="129"/>
        <v>0</v>
      </c>
      <c r="CN69" s="16">
        <f t="shared" si="129"/>
        <v>0</v>
      </c>
      <c r="CO69" s="16">
        <f t="shared" si="129"/>
        <v>0</v>
      </c>
      <c r="CP69" s="16">
        <f t="shared" si="129"/>
        <v>0</v>
      </c>
      <c r="CQ69" s="16">
        <f t="shared" si="129"/>
        <v>0</v>
      </c>
      <c r="CR69" s="16">
        <f t="shared" si="129"/>
        <v>0</v>
      </c>
      <c r="CS69" s="16">
        <f t="shared" si="129"/>
        <v>0</v>
      </c>
      <c r="CT69" s="16">
        <f t="shared" si="129"/>
        <v>0</v>
      </c>
      <c r="CU69" s="16">
        <f t="shared" si="129"/>
        <v>0</v>
      </c>
      <c r="CV69" s="16">
        <f t="shared" si="129"/>
        <v>0</v>
      </c>
      <c r="CW69" s="16">
        <f t="shared" si="129"/>
        <v>0</v>
      </c>
      <c r="CX69" s="16">
        <f t="shared" si="129"/>
        <v>0</v>
      </c>
      <c r="CY69" s="16">
        <f t="shared" si="129"/>
        <v>0</v>
      </c>
      <c r="CZ69" s="16">
        <f t="shared" si="129"/>
        <v>0</v>
      </c>
      <c r="DA69" s="16">
        <f t="shared" si="129"/>
        <v>0</v>
      </c>
      <c r="DB69" s="16">
        <f t="shared" si="129"/>
        <v>0</v>
      </c>
      <c r="DC69" s="16">
        <f t="shared" si="129"/>
        <v>0</v>
      </c>
      <c r="DD69" s="16">
        <f t="shared" si="129"/>
        <v>0</v>
      </c>
      <c r="DE69" s="16">
        <f t="shared" si="129"/>
        <v>0</v>
      </c>
      <c r="DF69" s="16">
        <f t="shared" si="129"/>
        <v>0</v>
      </c>
      <c r="DG69" s="16">
        <f t="shared" si="129"/>
        <v>0</v>
      </c>
      <c r="DH69" s="16">
        <f t="shared" si="129"/>
        <v>0</v>
      </c>
      <c r="DI69" s="16">
        <f t="shared" si="129"/>
        <v>0</v>
      </c>
      <c r="DJ69" s="16">
        <f t="shared" si="129"/>
        <v>0</v>
      </c>
      <c r="DK69" s="16">
        <f t="shared" si="129"/>
        <v>0</v>
      </c>
      <c r="DL69" s="16">
        <f t="shared" si="129"/>
        <v>0</v>
      </c>
      <c r="DM69" s="16">
        <f t="shared" si="129"/>
        <v>0</v>
      </c>
      <c r="DN69" s="16">
        <f t="shared" si="129"/>
        <v>0</v>
      </c>
      <c r="DO69" s="16">
        <f t="shared" si="129"/>
        <v>0</v>
      </c>
      <c r="DP69" s="16">
        <f t="shared" si="129"/>
        <v>0</v>
      </c>
      <c r="DQ69" s="16">
        <f t="shared" si="129"/>
        <v>0</v>
      </c>
      <c r="DR69" s="16">
        <f t="shared" si="129"/>
        <v>0</v>
      </c>
      <c r="DS69" s="16">
        <f t="shared" si="129"/>
        <v>0</v>
      </c>
      <c r="DT69" s="16">
        <f t="shared" si="129"/>
        <v>0</v>
      </c>
      <c r="DU69" s="16">
        <f t="shared" si="129"/>
        <v>0</v>
      </c>
      <c r="DV69" s="16">
        <f t="shared" si="129"/>
        <v>0</v>
      </c>
      <c r="DW69" s="16">
        <f t="shared" si="129"/>
        <v>0</v>
      </c>
      <c r="DX69" s="16">
        <f t="shared" si="129"/>
        <v>0</v>
      </c>
      <c r="DY69" s="16">
        <f t="shared" si="129"/>
        <v>0</v>
      </c>
      <c r="DZ69" s="16">
        <f t="shared" si="129"/>
        <v>0</v>
      </c>
      <c r="EA69" s="16">
        <f t="shared" si="129"/>
        <v>0</v>
      </c>
      <c r="EB69" s="16">
        <f t="shared" si="129"/>
        <v>0</v>
      </c>
      <c r="EC69" s="16">
        <f t="shared" si="129"/>
        <v>0</v>
      </c>
      <c r="ED69" s="115">
        <f t="shared" ref="ED69:EO69" si="130">SUM(ED67:ED68)</f>
        <v>0</v>
      </c>
      <c r="EE69" s="115">
        <f t="shared" si="130"/>
        <v>0</v>
      </c>
      <c r="EF69" s="115">
        <f t="shared" si="130"/>
        <v>0</v>
      </c>
      <c r="EG69" s="115">
        <f t="shared" si="130"/>
        <v>0</v>
      </c>
      <c r="EH69" s="115">
        <f t="shared" si="130"/>
        <v>0</v>
      </c>
      <c r="EI69" s="115">
        <f t="shared" si="130"/>
        <v>0</v>
      </c>
      <c r="EJ69" s="115">
        <f t="shared" si="130"/>
        <v>0</v>
      </c>
      <c r="EK69" s="115">
        <f t="shared" si="130"/>
        <v>0</v>
      </c>
      <c r="EL69" s="115">
        <f t="shared" si="130"/>
        <v>0</v>
      </c>
      <c r="EM69" s="115">
        <f t="shared" si="130"/>
        <v>0</v>
      </c>
      <c r="EN69" s="115">
        <f t="shared" si="130"/>
        <v>0</v>
      </c>
      <c r="EO69" s="115">
        <f t="shared" si="130"/>
        <v>0</v>
      </c>
    </row>
    <row r="70" spans="1:145" x14ac:dyDescent="0.2">
      <c r="A70" s="113">
        <f>ROW()</f>
        <v>70</v>
      </c>
    </row>
    <row r="71" spans="1:145" x14ac:dyDescent="0.2">
      <c r="A71" s="113">
        <f>ROW()</f>
        <v>71</v>
      </c>
    </row>
    <row r="72" spans="1:145" x14ac:dyDescent="0.2">
      <c r="A72" s="113">
        <f>ROW()</f>
        <v>72</v>
      </c>
      <c r="C72" s="11"/>
      <c r="L72" s="4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</row>
    <row r="73" spans="1:145" hidden="1" outlineLevel="1" x14ac:dyDescent="0.2">
      <c r="A73" s="11">
        <f>ROW()</f>
        <v>73</v>
      </c>
      <c r="C73" s="11" t="s">
        <v>651</v>
      </c>
      <c r="L73" s="96" t="s">
        <v>652</v>
      </c>
      <c r="M73" s="111">
        <f t="shared" ref="M73:AR73" si="131">SUM(M12,M43,M49:M50,M53:M58,M68)</f>
        <v>300000.00000002142</v>
      </c>
      <c r="N73" s="111">
        <f t="shared" si="131"/>
        <v>731736.20817534439</v>
      </c>
      <c r="O73" s="111">
        <f t="shared" si="131"/>
        <v>1198335.4630565117</v>
      </c>
      <c r="P73" s="111">
        <f t="shared" si="131"/>
        <v>1577981.2465234341</v>
      </c>
      <c r="Q73" s="111">
        <f t="shared" si="131"/>
        <v>2050685.2319891474</v>
      </c>
      <c r="R73" s="111">
        <f t="shared" si="131"/>
        <v>2523389.2174548605</v>
      </c>
      <c r="S73" s="111">
        <f t="shared" si="131"/>
        <v>1084421.7142006371</v>
      </c>
      <c r="T73" s="111">
        <f t="shared" si="131"/>
        <v>1027272.5270847825</v>
      </c>
      <c r="U73" s="111">
        <f t="shared" si="131"/>
        <v>1499976.5125504958</v>
      </c>
      <c r="V73" s="111">
        <f t="shared" si="131"/>
        <v>1534580.947721964</v>
      </c>
      <c r="W73" s="111">
        <f t="shared" si="131"/>
        <v>1982235.8451876773</v>
      </c>
      <c r="X73" s="111">
        <f t="shared" si="131"/>
        <v>2454939.8306533904</v>
      </c>
      <c r="Y73" s="111">
        <f t="shared" si="131"/>
        <v>774207.74631116702</v>
      </c>
      <c r="Z73" s="111">
        <f t="shared" si="131"/>
        <v>738097.75753508764</v>
      </c>
      <c r="AA73" s="111">
        <f t="shared" si="131"/>
        <v>1211755.822710115</v>
      </c>
      <c r="AB73" s="111">
        <f t="shared" si="131"/>
        <v>1598460.4164708974</v>
      </c>
      <c r="AC73" s="111">
        <f t="shared" si="131"/>
        <v>2072118.481645925</v>
      </c>
      <c r="AD73" s="111">
        <f t="shared" si="131"/>
        <v>2545776.5468209526</v>
      </c>
      <c r="AE73" s="111">
        <f t="shared" si="131"/>
        <v>1107763.1232760435</v>
      </c>
      <c r="AF73" s="111">
        <f t="shared" si="131"/>
        <v>1056416.8304555081</v>
      </c>
      <c r="AG73" s="111">
        <f t="shared" si="131"/>
        <v>1530074.8956305357</v>
      </c>
      <c r="AH73" s="111">
        <f t="shared" si="131"/>
        <v>1549071.9823185583</v>
      </c>
      <c r="AI73" s="111">
        <f t="shared" si="131"/>
        <v>1993926.1114935856</v>
      </c>
      <c r="AJ73" s="111">
        <f t="shared" si="131"/>
        <v>2467584.1766686132</v>
      </c>
      <c r="AK73" s="111">
        <f t="shared" si="131"/>
        <v>752040.06831217441</v>
      </c>
      <c r="AL73" s="111">
        <f t="shared" si="131"/>
        <v>579330.01470077271</v>
      </c>
      <c r="AM73" s="111">
        <f t="shared" si="131"/>
        <v>1079597.2840045849</v>
      </c>
      <c r="AN73" s="111">
        <f t="shared" si="131"/>
        <v>1492831.1775963949</v>
      </c>
      <c r="AO73" s="111">
        <f t="shared" si="131"/>
        <v>1993098.4469002071</v>
      </c>
      <c r="AP73" s="111">
        <f t="shared" si="131"/>
        <v>2493365.7162040193</v>
      </c>
      <c r="AQ73" s="111">
        <f t="shared" si="131"/>
        <v>1081841.6403412593</v>
      </c>
      <c r="AR73" s="111">
        <f t="shared" si="131"/>
        <v>1062723.2614343069</v>
      </c>
      <c r="AS73" s="111">
        <f t="shared" ref="AS73:BX73" si="132">SUM(AS12,AS43,AS49:AS50,AS53:AS58,AS68)</f>
        <v>1562990.530738119</v>
      </c>
      <c r="AT73" s="111">
        <f t="shared" si="132"/>
        <v>1591137.6250233338</v>
      </c>
      <c r="AU73" s="111">
        <f t="shared" si="132"/>
        <v>2060723.5343271459</v>
      </c>
      <c r="AV73" s="111">
        <f t="shared" si="132"/>
        <v>2560990.8036309578</v>
      </c>
      <c r="AW73" s="111">
        <f t="shared" si="132"/>
        <v>833388.46412968426</v>
      </c>
      <c r="AX73" s="111">
        <f t="shared" si="132"/>
        <v>868696.17384529114</v>
      </c>
      <c r="AY73" s="111">
        <f t="shared" si="132"/>
        <v>1369948.5205351794</v>
      </c>
      <c r="AZ73" s="111">
        <f t="shared" si="132"/>
        <v>1784127.5393641873</v>
      </c>
      <c r="BA73" s="111">
        <f t="shared" si="132"/>
        <v>2285379.8860540753</v>
      </c>
      <c r="BB73" s="111">
        <f t="shared" si="132"/>
        <v>2786632.2327439636</v>
      </c>
      <c r="BC73" s="111">
        <f t="shared" si="132"/>
        <v>126965886.50022835</v>
      </c>
      <c r="BD73" s="111">
        <f t="shared" si="132"/>
        <v>-2.9802322387695313E-8</v>
      </c>
      <c r="BE73" s="111">
        <f t="shared" si="132"/>
        <v>0</v>
      </c>
      <c r="BF73" s="111">
        <f t="shared" si="132"/>
        <v>0</v>
      </c>
      <c r="BG73" s="111">
        <f t="shared" si="132"/>
        <v>0</v>
      </c>
      <c r="BH73" s="111">
        <f t="shared" si="132"/>
        <v>0</v>
      </c>
      <c r="BI73" s="111">
        <f t="shared" si="132"/>
        <v>0</v>
      </c>
      <c r="BJ73" s="111">
        <f t="shared" si="132"/>
        <v>0</v>
      </c>
      <c r="BK73" s="111">
        <f t="shared" si="132"/>
        <v>0</v>
      </c>
      <c r="BL73" s="111">
        <f t="shared" si="132"/>
        <v>0</v>
      </c>
      <c r="BM73" s="111">
        <f t="shared" si="132"/>
        <v>0</v>
      </c>
      <c r="BN73" s="111">
        <f t="shared" si="132"/>
        <v>0</v>
      </c>
      <c r="BO73" s="111">
        <f t="shared" si="132"/>
        <v>0</v>
      </c>
      <c r="BP73" s="111">
        <f t="shared" si="132"/>
        <v>0</v>
      </c>
      <c r="BQ73" s="111">
        <f t="shared" si="132"/>
        <v>0</v>
      </c>
      <c r="BR73" s="111">
        <f t="shared" si="132"/>
        <v>0</v>
      </c>
      <c r="BS73" s="111">
        <f t="shared" si="132"/>
        <v>0</v>
      </c>
      <c r="BT73" s="111">
        <f t="shared" si="132"/>
        <v>0</v>
      </c>
      <c r="BU73" s="111">
        <f t="shared" si="132"/>
        <v>0</v>
      </c>
      <c r="BV73" s="111">
        <f t="shared" si="132"/>
        <v>0</v>
      </c>
      <c r="BW73" s="111">
        <f t="shared" si="132"/>
        <v>0</v>
      </c>
      <c r="BX73" s="111">
        <f t="shared" si="132"/>
        <v>0</v>
      </c>
      <c r="BY73" s="111">
        <f t="shared" ref="BY73:DD73" si="133">SUM(BY12,BY43,BY49:BY50,BY53:BY58,BY68)</f>
        <v>0</v>
      </c>
      <c r="BZ73" s="111">
        <f t="shared" si="133"/>
        <v>0</v>
      </c>
      <c r="CA73" s="111">
        <f t="shared" si="133"/>
        <v>0</v>
      </c>
      <c r="CB73" s="111">
        <f t="shared" si="133"/>
        <v>0</v>
      </c>
      <c r="CC73" s="111">
        <f t="shared" si="133"/>
        <v>0</v>
      </c>
      <c r="CD73" s="111">
        <f t="shared" si="133"/>
        <v>0</v>
      </c>
      <c r="CE73" s="111">
        <f t="shared" si="133"/>
        <v>0</v>
      </c>
      <c r="CF73" s="111">
        <f t="shared" si="133"/>
        <v>0</v>
      </c>
      <c r="CG73" s="111">
        <f t="shared" si="133"/>
        <v>0</v>
      </c>
      <c r="CH73" s="111">
        <f t="shared" si="133"/>
        <v>0</v>
      </c>
      <c r="CI73" s="111">
        <f t="shared" si="133"/>
        <v>0</v>
      </c>
      <c r="CJ73" s="111">
        <f t="shared" si="133"/>
        <v>0</v>
      </c>
      <c r="CK73" s="111">
        <f t="shared" si="133"/>
        <v>0</v>
      </c>
      <c r="CL73" s="111">
        <f t="shared" si="133"/>
        <v>0</v>
      </c>
      <c r="CM73" s="111">
        <f t="shared" si="133"/>
        <v>0</v>
      </c>
      <c r="CN73" s="111">
        <f t="shared" si="133"/>
        <v>0</v>
      </c>
      <c r="CO73" s="111">
        <f t="shared" si="133"/>
        <v>0</v>
      </c>
      <c r="CP73" s="111">
        <f t="shared" si="133"/>
        <v>0</v>
      </c>
      <c r="CQ73" s="111">
        <f t="shared" si="133"/>
        <v>0</v>
      </c>
      <c r="CR73" s="111">
        <f t="shared" si="133"/>
        <v>0</v>
      </c>
      <c r="CS73" s="111">
        <f t="shared" si="133"/>
        <v>0</v>
      </c>
      <c r="CT73" s="111">
        <f t="shared" si="133"/>
        <v>0</v>
      </c>
      <c r="CU73" s="111">
        <f t="shared" si="133"/>
        <v>0</v>
      </c>
      <c r="CV73" s="111">
        <f t="shared" si="133"/>
        <v>0</v>
      </c>
      <c r="CW73" s="111">
        <f t="shared" si="133"/>
        <v>0</v>
      </c>
      <c r="CX73" s="111">
        <f t="shared" si="133"/>
        <v>0</v>
      </c>
      <c r="CY73" s="111">
        <f t="shared" si="133"/>
        <v>0</v>
      </c>
      <c r="CZ73" s="111">
        <f t="shared" si="133"/>
        <v>0</v>
      </c>
      <c r="DA73" s="111">
        <f t="shared" si="133"/>
        <v>0</v>
      </c>
      <c r="DB73" s="111">
        <f t="shared" si="133"/>
        <v>0</v>
      </c>
      <c r="DC73" s="111">
        <f t="shared" si="133"/>
        <v>0</v>
      </c>
      <c r="DD73" s="111">
        <f t="shared" si="133"/>
        <v>0</v>
      </c>
      <c r="DE73" s="111">
        <f t="shared" ref="DE73:EO73" si="134">SUM(DE12,DE43,DE49:DE50,DE53:DE58,DE68)</f>
        <v>0</v>
      </c>
      <c r="DF73" s="111">
        <f t="shared" si="134"/>
        <v>0</v>
      </c>
      <c r="DG73" s="111">
        <f t="shared" si="134"/>
        <v>0</v>
      </c>
      <c r="DH73" s="111">
        <f t="shared" si="134"/>
        <v>0</v>
      </c>
      <c r="DI73" s="111">
        <f t="shared" si="134"/>
        <v>0</v>
      </c>
      <c r="DJ73" s="111">
        <f t="shared" si="134"/>
        <v>0</v>
      </c>
      <c r="DK73" s="111">
        <f t="shared" si="134"/>
        <v>0</v>
      </c>
      <c r="DL73" s="111">
        <f t="shared" si="134"/>
        <v>0</v>
      </c>
      <c r="DM73" s="111">
        <f t="shared" si="134"/>
        <v>0</v>
      </c>
      <c r="DN73" s="111">
        <f t="shared" si="134"/>
        <v>0</v>
      </c>
      <c r="DO73" s="111">
        <f t="shared" si="134"/>
        <v>0</v>
      </c>
      <c r="DP73" s="111">
        <f t="shared" si="134"/>
        <v>0</v>
      </c>
      <c r="DQ73" s="111">
        <f t="shared" si="134"/>
        <v>0</v>
      </c>
      <c r="DR73" s="111">
        <f t="shared" si="134"/>
        <v>0</v>
      </c>
      <c r="DS73" s="111">
        <f t="shared" si="134"/>
        <v>0</v>
      </c>
      <c r="DT73" s="111">
        <f t="shared" si="134"/>
        <v>0</v>
      </c>
      <c r="DU73" s="111">
        <f t="shared" si="134"/>
        <v>0</v>
      </c>
      <c r="DV73" s="111">
        <f t="shared" si="134"/>
        <v>0</v>
      </c>
      <c r="DW73" s="111">
        <f t="shared" si="134"/>
        <v>0</v>
      </c>
      <c r="DX73" s="111">
        <f t="shared" si="134"/>
        <v>0</v>
      </c>
      <c r="DY73" s="111">
        <f t="shared" si="134"/>
        <v>0</v>
      </c>
      <c r="DZ73" s="111">
        <f t="shared" si="134"/>
        <v>0</v>
      </c>
      <c r="EA73" s="111">
        <f t="shared" si="134"/>
        <v>0</v>
      </c>
      <c r="EB73" s="111">
        <f t="shared" si="134"/>
        <v>0</v>
      </c>
      <c r="EC73" s="111">
        <f t="shared" si="134"/>
        <v>0</v>
      </c>
      <c r="ED73" s="111">
        <f t="shared" si="134"/>
        <v>0</v>
      </c>
      <c r="EE73" s="111">
        <f t="shared" si="134"/>
        <v>0</v>
      </c>
      <c r="EF73" s="111">
        <f t="shared" si="134"/>
        <v>0</v>
      </c>
      <c r="EG73" s="111">
        <f t="shared" si="134"/>
        <v>0</v>
      </c>
      <c r="EH73" s="111">
        <f t="shared" si="134"/>
        <v>0</v>
      </c>
      <c r="EI73" s="111">
        <f t="shared" si="134"/>
        <v>0</v>
      </c>
      <c r="EJ73" s="111">
        <f t="shared" si="134"/>
        <v>0</v>
      </c>
      <c r="EK73" s="111">
        <f t="shared" si="134"/>
        <v>0</v>
      </c>
      <c r="EL73" s="111">
        <f t="shared" si="134"/>
        <v>0</v>
      </c>
      <c r="EM73" s="111">
        <f t="shared" si="134"/>
        <v>0</v>
      </c>
      <c r="EN73" s="111">
        <f t="shared" si="134"/>
        <v>0</v>
      </c>
      <c r="EO73" s="111">
        <f t="shared" si="134"/>
        <v>0</v>
      </c>
    </row>
    <row r="74" spans="1:145" hidden="1" outlineLevel="1" x14ac:dyDescent="0.2">
      <c r="A74" s="11">
        <f>ROW()</f>
        <v>74</v>
      </c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  <c r="AW74" s="58"/>
      <c r="AX74" s="58"/>
      <c r="AY74" s="58"/>
      <c r="AZ74" s="58"/>
      <c r="BA74" s="58"/>
      <c r="BB74" s="58"/>
      <c r="BC74" s="58"/>
      <c r="BD74" s="58"/>
      <c r="BE74" s="58"/>
      <c r="BF74" s="58"/>
      <c r="BG74" s="58"/>
      <c r="BH74" s="58"/>
      <c r="BI74" s="58"/>
      <c r="BJ74" s="58"/>
      <c r="BK74" s="58"/>
      <c r="BL74" s="58"/>
      <c r="BM74" s="58"/>
      <c r="BN74" s="58"/>
      <c r="BO74" s="58"/>
      <c r="BP74" s="58"/>
      <c r="BQ74" s="58"/>
      <c r="BR74" s="58"/>
      <c r="BS74" s="58"/>
      <c r="BT74" s="58"/>
      <c r="BU74" s="58"/>
      <c r="BV74" s="58"/>
      <c r="BW74" s="58"/>
      <c r="BX74" s="58"/>
      <c r="BY74" s="58"/>
      <c r="BZ74" s="58"/>
      <c r="CA74" s="58"/>
      <c r="CB74" s="58"/>
      <c r="CC74" s="58"/>
      <c r="CD74" s="58"/>
      <c r="CE74" s="58"/>
      <c r="CF74" s="58"/>
      <c r="CG74" s="58"/>
      <c r="CH74" s="58"/>
      <c r="CI74" s="58"/>
      <c r="CJ74" s="58"/>
      <c r="CK74" s="58"/>
      <c r="CL74" s="58"/>
      <c r="CM74" s="58"/>
      <c r="CN74" s="58"/>
      <c r="CO74" s="58"/>
      <c r="CP74" s="58"/>
      <c r="CQ74" s="58"/>
      <c r="CR74" s="58"/>
      <c r="CS74" s="58"/>
      <c r="CT74" s="58"/>
      <c r="CU74" s="58"/>
      <c r="CV74" s="58"/>
      <c r="CW74" s="58"/>
      <c r="CX74" s="58"/>
      <c r="CY74" s="58"/>
      <c r="CZ74" s="58"/>
      <c r="DA74" s="58"/>
      <c r="DB74" s="58"/>
      <c r="DC74" s="58"/>
      <c r="DD74" s="58"/>
      <c r="DE74" s="58"/>
      <c r="DF74" s="58"/>
      <c r="DG74" s="58"/>
      <c r="DH74" s="58"/>
      <c r="DI74" s="58"/>
      <c r="DJ74" s="58"/>
      <c r="DK74" s="58"/>
      <c r="DL74" s="58"/>
      <c r="DM74" s="58"/>
      <c r="DN74" s="58"/>
      <c r="DO74" s="58"/>
      <c r="DP74" s="58"/>
      <c r="DQ74" s="58"/>
      <c r="DR74" s="58"/>
      <c r="DS74" s="58"/>
      <c r="DT74" s="58"/>
      <c r="DU74" s="58"/>
      <c r="DV74" s="58"/>
      <c r="DW74" s="58"/>
      <c r="DX74" s="58"/>
      <c r="DY74" s="58"/>
      <c r="DZ74" s="58"/>
      <c r="EA74" s="58"/>
      <c r="EB74" s="58"/>
      <c r="EC74" s="58"/>
      <c r="ED74" s="58"/>
      <c r="EE74" s="58"/>
      <c r="EF74" s="58"/>
      <c r="EG74" s="58"/>
      <c r="EH74" s="58"/>
      <c r="EI74" s="58"/>
      <c r="EJ74" s="58"/>
      <c r="EK74" s="58"/>
      <c r="EL74" s="58"/>
      <c r="EM74" s="58"/>
      <c r="EN74" s="58"/>
      <c r="EO74" s="58"/>
    </row>
    <row r="75" spans="1:145" hidden="1" outlineLevel="1" x14ac:dyDescent="0.2">
      <c r="A75" s="11">
        <f>ROW()</f>
        <v>75</v>
      </c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  <c r="AW75" s="58"/>
      <c r="AX75" s="58"/>
      <c r="AY75" s="58"/>
      <c r="AZ75" s="58"/>
      <c r="BA75" s="58"/>
      <c r="BB75" s="58"/>
      <c r="BC75" s="58"/>
      <c r="BD75" s="58"/>
      <c r="BE75" s="58"/>
      <c r="BF75" s="58"/>
      <c r="BG75" s="58"/>
      <c r="BH75" s="58"/>
      <c r="BI75" s="58"/>
      <c r="BJ75" s="58"/>
      <c r="BK75" s="58"/>
      <c r="BL75" s="58"/>
      <c r="BM75" s="58"/>
      <c r="BN75" s="58"/>
      <c r="BO75" s="58"/>
      <c r="BP75" s="58"/>
      <c r="BQ75" s="58"/>
      <c r="BR75" s="58"/>
      <c r="BS75" s="58"/>
      <c r="BT75" s="58"/>
      <c r="BU75" s="58"/>
      <c r="BV75" s="58"/>
      <c r="BW75" s="58"/>
      <c r="BX75" s="58"/>
      <c r="BY75" s="58"/>
      <c r="BZ75" s="58"/>
      <c r="CA75" s="58"/>
      <c r="CB75" s="58"/>
      <c r="CC75" s="58"/>
      <c r="CD75" s="58"/>
      <c r="CE75" s="58"/>
      <c r="CF75" s="58"/>
      <c r="CG75" s="58"/>
      <c r="CH75" s="58"/>
      <c r="CI75" s="58"/>
      <c r="CJ75" s="58"/>
      <c r="CK75" s="58"/>
      <c r="CL75" s="58"/>
      <c r="CM75" s="58"/>
      <c r="CN75" s="58"/>
      <c r="CO75" s="58"/>
      <c r="CP75" s="58"/>
      <c r="CQ75" s="58"/>
      <c r="CR75" s="58"/>
      <c r="CS75" s="58"/>
      <c r="CT75" s="58"/>
      <c r="CU75" s="58"/>
      <c r="CV75" s="58"/>
      <c r="CW75" s="58"/>
      <c r="CX75" s="58"/>
      <c r="CY75" s="58"/>
      <c r="CZ75" s="58"/>
      <c r="DA75" s="58"/>
      <c r="DB75" s="58"/>
      <c r="DC75" s="58"/>
      <c r="DD75" s="58"/>
      <c r="DE75" s="58"/>
      <c r="DF75" s="58"/>
      <c r="DG75" s="58"/>
      <c r="DH75" s="58"/>
      <c r="DI75" s="58"/>
      <c r="DJ75" s="58"/>
      <c r="DK75" s="58"/>
      <c r="DL75" s="58"/>
      <c r="DM75" s="58"/>
      <c r="DN75" s="58"/>
      <c r="DO75" s="58"/>
      <c r="DP75" s="58"/>
      <c r="DQ75" s="58"/>
      <c r="DR75" s="58"/>
      <c r="DS75" s="58"/>
      <c r="DT75" s="58"/>
      <c r="DU75" s="58"/>
      <c r="DV75" s="58"/>
      <c r="DW75" s="58"/>
      <c r="DX75" s="58"/>
      <c r="DY75" s="58"/>
      <c r="DZ75" s="58"/>
      <c r="EA75" s="58"/>
      <c r="EB75" s="58"/>
      <c r="EC75" s="58"/>
      <c r="ED75" s="58"/>
      <c r="EE75" s="58"/>
      <c r="EF75" s="58"/>
      <c r="EG75" s="58"/>
      <c r="EH75" s="58"/>
      <c r="EI75" s="58"/>
      <c r="EJ75" s="58"/>
      <c r="EK75" s="58"/>
      <c r="EL75" s="58"/>
      <c r="EM75" s="58"/>
      <c r="EN75" s="58"/>
      <c r="EO75" s="58"/>
    </row>
    <row r="76" spans="1:145" hidden="1" outlineLevel="1" x14ac:dyDescent="0.2">
      <c r="A76" s="11">
        <f>ROW()</f>
        <v>76</v>
      </c>
      <c r="F76" s="12"/>
      <c r="I76" s="12"/>
    </row>
    <row r="77" spans="1:145" collapsed="1" x14ac:dyDescent="0.2">
      <c r="A77" s="11">
        <f>ROW()</f>
        <v>77</v>
      </c>
      <c r="D77" s="43"/>
      <c r="E77" s="43"/>
      <c r="F77" s="36"/>
      <c r="G77" s="43"/>
      <c r="H77" s="43"/>
      <c r="I77" s="43"/>
      <c r="J77" s="43"/>
      <c r="M77" s="58"/>
      <c r="N77" s="58"/>
    </row>
    <row r="78" spans="1:145" x14ac:dyDescent="0.2">
      <c r="A78" s="11">
        <f>ROW()</f>
        <v>78</v>
      </c>
      <c r="D78" s="43"/>
      <c r="E78" s="43"/>
      <c r="F78" s="36"/>
      <c r="G78" s="43"/>
      <c r="H78" s="43"/>
      <c r="I78" s="43"/>
      <c r="J78" s="43"/>
    </row>
    <row r="79" spans="1:145" x14ac:dyDescent="0.2">
      <c r="A79" s="11">
        <f>ROW()</f>
        <v>79</v>
      </c>
      <c r="D79" s="43"/>
      <c r="E79" s="43"/>
      <c r="F79" s="36"/>
      <c r="G79" s="43"/>
      <c r="H79" s="43"/>
      <c r="I79" s="43"/>
      <c r="J79" s="43"/>
    </row>
    <row r="80" spans="1:145" x14ac:dyDescent="0.2">
      <c r="A80" s="11">
        <f>ROW()</f>
        <v>80</v>
      </c>
      <c r="D80" s="43"/>
      <c r="E80" s="43"/>
      <c r="F80" s="36"/>
      <c r="G80" s="43"/>
      <c r="H80" s="43"/>
      <c r="I80" s="43"/>
      <c r="J80" s="43"/>
    </row>
    <row r="81" spans="1:11" x14ac:dyDescent="0.2">
      <c r="A81" s="11">
        <f>ROW()</f>
        <v>81</v>
      </c>
      <c r="D81" s="43"/>
      <c r="E81" s="43"/>
      <c r="F81" s="43"/>
      <c r="G81" s="43"/>
      <c r="H81" s="43"/>
      <c r="I81" s="36"/>
      <c r="J81" s="43"/>
    </row>
    <row r="82" spans="1:11" x14ac:dyDescent="0.2">
      <c r="A82" s="11">
        <f>ROW()</f>
        <v>82</v>
      </c>
      <c r="D82" s="43"/>
      <c r="E82" s="43"/>
      <c r="F82" s="43"/>
      <c r="G82" s="43"/>
      <c r="H82" s="43"/>
      <c r="I82" s="36"/>
      <c r="J82" s="43"/>
    </row>
    <row r="83" spans="1:11" x14ac:dyDescent="0.2">
      <c r="A83" s="11">
        <f>ROW()</f>
        <v>83</v>
      </c>
      <c r="D83" s="43"/>
      <c r="E83" s="43"/>
      <c r="F83" s="36"/>
      <c r="G83" s="43"/>
      <c r="H83" s="43"/>
      <c r="I83" s="43"/>
      <c r="J83" s="43"/>
    </row>
    <row r="84" spans="1:11" x14ac:dyDescent="0.2">
      <c r="A84" s="11">
        <f>ROW()</f>
        <v>84</v>
      </c>
      <c r="D84" s="43"/>
      <c r="E84" s="43"/>
      <c r="F84" s="43"/>
      <c r="G84" s="43"/>
      <c r="H84" s="43"/>
      <c r="I84" s="43"/>
      <c r="J84" s="43"/>
    </row>
    <row r="85" spans="1:11" x14ac:dyDescent="0.2">
      <c r="A85" s="11">
        <f>ROW()</f>
        <v>85</v>
      </c>
      <c r="D85" s="43"/>
      <c r="E85" s="43"/>
      <c r="F85" s="43"/>
      <c r="G85" s="43"/>
      <c r="H85" s="43"/>
      <c r="I85" s="43"/>
      <c r="J85" s="43"/>
    </row>
    <row r="86" spans="1:11" x14ac:dyDescent="0.2">
      <c r="A86" s="11">
        <f>ROW()</f>
        <v>86</v>
      </c>
      <c r="D86" s="43"/>
      <c r="E86" s="43"/>
      <c r="F86" s="36"/>
      <c r="G86" s="43"/>
      <c r="H86" s="43"/>
      <c r="I86" s="36"/>
      <c r="J86" s="43"/>
    </row>
    <row r="87" spans="1:11" x14ac:dyDescent="0.2">
      <c r="A87" s="11">
        <f>ROW()</f>
        <v>87</v>
      </c>
      <c r="D87" s="44"/>
      <c r="E87" s="44"/>
      <c r="F87" s="45"/>
      <c r="G87" s="44"/>
      <c r="H87" s="43"/>
      <c r="I87" s="43"/>
      <c r="J87" s="43"/>
    </row>
    <row r="88" spans="1:11" x14ac:dyDescent="0.2">
      <c r="A88" s="11">
        <f>ROW()</f>
        <v>88</v>
      </c>
      <c r="D88" s="44"/>
      <c r="E88" s="44"/>
      <c r="F88" s="45"/>
      <c r="G88" s="44"/>
      <c r="H88" s="43"/>
      <c r="I88" s="43"/>
      <c r="J88" s="43"/>
    </row>
    <row r="89" spans="1:11" x14ac:dyDescent="0.2">
      <c r="A89" s="11">
        <f>ROW()</f>
        <v>89</v>
      </c>
      <c r="D89" s="43"/>
      <c r="E89" s="43"/>
      <c r="F89" s="36"/>
      <c r="G89" s="44"/>
      <c r="H89" s="43"/>
      <c r="I89" s="43"/>
      <c r="J89" s="36"/>
      <c r="K89" s="12"/>
    </row>
    <row r="90" spans="1:11" x14ac:dyDescent="0.2">
      <c r="A90" s="11">
        <f>ROW()</f>
        <v>90</v>
      </c>
      <c r="D90" s="44"/>
      <c r="E90" s="44"/>
      <c r="F90" s="45"/>
      <c r="G90" s="44"/>
      <c r="H90" s="43"/>
      <c r="I90" s="43"/>
      <c r="J90" s="36"/>
    </row>
    <row r="91" spans="1:11" x14ac:dyDescent="0.2">
      <c r="A91" s="11">
        <f>ROW()</f>
        <v>91</v>
      </c>
      <c r="D91" s="43"/>
      <c r="E91" s="43"/>
      <c r="F91" s="43"/>
      <c r="G91" s="44"/>
      <c r="H91" s="43"/>
      <c r="I91" s="43"/>
      <c r="J91" s="43"/>
    </row>
    <row r="92" spans="1:11" x14ac:dyDescent="0.2">
      <c r="A92" s="11">
        <f>ROW()</f>
        <v>92</v>
      </c>
      <c r="D92" s="44"/>
      <c r="E92" s="36"/>
      <c r="F92" s="44"/>
      <c r="G92" s="45"/>
      <c r="H92" s="43"/>
      <c r="I92" s="45"/>
      <c r="J92" s="43"/>
    </row>
    <row r="93" spans="1:11" x14ac:dyDescent="0.2">
      <c r="A93" s="11">
        <f>ROW()</f>
        <v>93</v>
      </c>
      <c r="D93" s="46"/>
      <c r="E93" s="46"/>
      <c r="G93" s="47"/>
    </row>
    <row r="94" spans="1:11" x14ac:dyDescent="0.2">
      <c r="A94" s="11">
        <f>ROW()</f>
        <v>94</v>
      </c>
      <c r="D94" s="48"/>
      <c r="E94" s="48"/>
      <c r="F94" s="49"/>
      <c r="G94" s="47"/>
    </row>
    <row r="95" spans="1:11" x14ac:dyDescent="0.2">
      <c r="A95" s="11">
        <f>ROW()</f>
        <v>95</v>
      </c>
      <c r="G95" s="47"/>
    </row>
    <row r="96" spans="1:11" x14ac:dyDescent="0.2">
      <c r="A96" s="11">
        <f>ROW()</f>
        <v>96</v>
      </c>
      <c r="D96" s="46"/>
      <c r="E96" s="47"/>
      <c r="F96" s="46"/>
      <c r="G96" s="12"/>
      <c r="H96" s="12"/>
    </row>
    <row r="97" spans="1:7" x14ac:dyDescent="0.2">
      <c r="A97" s="11">
        <f>ROW()</f>
        <v>97</v>
      </c>
      <c r="D97" s="46"/>
      <c r="E97" s="46"/>
      <c r="F97" s="46"/>
      <c r="G97" s="47"/>
    </row>
    <row r="98" spans="1:7" x14ac:dyDescent="0.2">
      <c r="A98" s="11">
        <f>ROW()</f>
        <v>98</v>
      </c>
      <c r="D98" s="46"/>
      <c r="E98" s="46"/>
      <c r="F98" s="47"/>
      <c r="G98" s="47"/>
    </row>
    <row r="99" spans="1:7" x14ac:dyDescent="0.2">
      <c r="A99" s="11">
        <f>ROW()</f>
        <v>99</v>
      </c>
      <c r="D99" s="46"/>
      <c r="E99" s="46"/>
      <c r="F99" s="46"/>
      <c r="G99" s="46"/>
    </row>
    <row r="100" spans="1:7" x14ac:dyDescent="0.2">
      <c r="A100" s="11">
        <f>ROW()</f>
        <v>100</v>
      </c>
      <c r="D100" s="46"/>
      <c r="E100" s="46"/>
      <c r="F100" s="46"/>
      <c r="G100" s="46"/>
    </row>
    <row r="101" spans="1:7" x14ac:dyDescent="0.2">
      <c r="A101" s="11">
        <f>ROW()</f>
        <v>101</v>
      </c>
    </row>
    <row r="102" spans="1:7" x14ac:dyDescent="0.2">
      <c r="A102" s="11">
        <f>ROW()</f>
        <v>102</v>
      </c>
    </row>
    <row r="103" spans="1:7" x14ac:dyDescent="0.2">
      <c r="A103" s="11">
        <f>ROW()</f>
        <v>103</v>
      </c>
    </row>
    <row r="104" spans="1:7" x14ac:dyDescent="0.2">
      <c r="A104" s="11">
        <f>ROW()</f>
        <v>104</v>
      </c>
    </row>
    <row r="105" spans="1:7" x14ac:dyDescent="0.2">
      <c r="A105" s="11">
        <f>ROW()</f>
        <v>105</v>
      </c>
    </row>
    <row r="106" spans="1:7" x14ac:dyDescent="0.2">
      <c r="A106" s="11">
        <f>ROW()</f>
        <v>106</v>
      </c>
    </row>
    <row r="107" spans="1:7" x14ac:dyDescent="0.2">
      <c r="A107" s="11">
        <f>ROW()</f>
        <v>107</v>
      </c>
    </row>
    <row r="108" spans="1:7" x14ac:dyDescent="0.2">
      <c r="A108" s="11">
        <f>ROW()</f>
        <v>108</v>
      </c>
    </row>
    <row r="109" spans="1:7" x14ac:dyDescent="0.2">
      <c r="A109" s="11">
        <f>ROW()</f>
        <v>109</v>
      </c>
    </row>
    <row r="110" spans="1:7" x14ac:dyDescent="0.2">
      <c r="A110" s="11">
        <f>ROW()</f>
        <v>110</v>
      </c>
    </row>
    <row r="111" spans="1:7" x14ac:dyDescent="0.2">
      <c r="A111" s="11">
        <f>ROW()</f>
        <v>111</v>
      </c>
    </row>
    <row r="112" spans="1:7" x14ac:dyDescent="0.2">
      <c r="A112" s="11">
        <f>ROW()</f>
        <v>112</v>
      </c>
    </row>
    <row r="113" spans="1:1" x14ac:dyDescent="0.2">
      <c r="A113" s="11">
        <f>ROW()</f>
        <v>113</v>
      </c>
    </row>
    <row r="114" spans="1:1" x14ac:dyDescent="0.2">
      <c r="A114" s="11">
        <f>ROW()</f>
        <v>114</v>
      </c>
    </row>
    <row r="115" spans="1:1" x14ac:dyDescent="0.2">
      <c r="A115" s="11">
        <f>ROW()</f>
        <v>115</v>
      </c>
    </row>
    <row r="116" spans="1:1" x14ac:dyDescent="0.2">
      <c r="A116" s="11">
        <f>ROW()</f>
        <v>116</v>
      </c>
    </row>
    <row r="117" spans="1:1" x14ac:dyDescent="0.2">
      <c r="A117" s="11">
        <f>ROW()</f>
        <v>117</v>
      </c>
    </row>
    <row r="118" spans="1:1" x14ac:dyDescent="0.2">
      <c r="A118" s="11">
        <f>ROW()</f>
        <v>118</v>
      </c>
    </row>
    <row r="119" spans="1:1" x14ac:dyDescent="0.2">
      <c r="A119" s="11">
        <f>ROW()</f>
        <v>119</v>
      </c>
    </row>
    <row r="120" spans="1:1" x14ac:dyDescent="0.2">
      <c r="A120" s="11">
        <f>ROW()</f>
        <v>120</v>
      </c>
    </row>
    <row r="121" spans="1:1" x14ac:dyDescent="0.2">
      <c r="A121" s="11">
        <f>ROW()</f>
        <v>121</v>
      </c>
    </row>
    <row r="122" spans="1:1" x14ac:dyDescent="0.2">
      <c r="A122" s="11">
        <f>ROW()</f>
        <v>122</v>
      </c>
    </row>
    <row r="123" spans="1:1" x14ac:dyDescent="0.2">
      <c r="A123" s="11">
        <f>ROW()</f>
        <v>123</v>
      </c>
    </row>
    <row r="124" spans="1:1" x14ac:dyDescent="0.2">
      <c r="A124" s="11">
        <f>ROW()</f>
        <v>124</v>
      </c>
    </row>
    <row r="125" spans="1:1" x14ac:dyDescent="0.2">
      <c r="A125" s="11">
        <f>ROW()</f>
        <v>125</v>
      </c>
    </row>
    <row r="126" spans="1:1" x14ac:dyDescent="0.2">
      <c r="A126" s="11">
        <f>ROW()</f>
        <v>126</v>
      </c>
    </row>
    <row r="127" spans="1:1" x14ac:dyDescent="0.2">
      <c r="A127" s="11">
        <f>ROW()</f>
        <v>127</v>
      </c>
    </row>
    <row r="128" spans="1:1" x14ac:dyDescent="0.2">
      <c r="A128" s="11">
        <f>ROW()</f>
        <v>128</v>
      </c>
    </row>
    <row r="129" spans="1:1" x14ac:dyDescent="0.2">
      <c r="A129" s="11">
        <f>ROW()</f>
        <v>129</v>
      </c>
    </row>
    <row r="130" spans="1:1" x14ac:dyDescent="0.2">
      <c r="A130" s="11">
        <f>ROW()</f>
        <v>130</v>
      </c>
    </row>
    <row r="131" spans="1:1" x14ac:dyDescent="0.2">
      <c r="A131" s="11">
        <f>ROW()</f>
        <v>131</v>
      </c>
    </row>
    <row r="132" spans="1:1" x14ac:dyDescent="0.2">
      <c r="A132" s="11">
        <f>ROW()</f>
        <v>132</v>
      </c>
    </row>
    <row r="133" spans="1:1" x14ac:dyDescent="0.2">
      <c r="A133" s="11">
        <f>ROW()</f>
        <v>133</v>
      </c>
    </row>
    <row r="134" spans="1:1" x14ac:dyDescent="0.2">
      <c r="A134" s="11">
        <f>ROW()</f>
        <v>134</v>
      </c>
    </row>
    <row r="135" spans="1:1" x14ac:dyDescent="0.2">
      <c r="A135" s="11">
        <f>ROW()</f>
        <v>135</v>
      </c>
    </row>
    <row r="136" spans="1:1" x14ac:dyDescent="0.2">
      <c r="A136" s="11">
        <f>ROW()</f>
        <v>136</v>
      </c>
    </row>
    <row r="137" spans="1:1" x14ac:dyDescent="0.2">
      <c r="A137" s="11">
        <f>ROW()</f>
        <v>137</v>
      </c>
    </row>
    <row r="138" spans="1:1" x14ac:dyDescent="0.2">
      <c r="A138" s="11">
        <f>ROW()</f>
        <v>138</v>
      </c>
    </row>
    <row r="139" spans="1:1" x14ac:dyDescent="0.2">
      <c r="A139" s="11">
        <f>ROW()</f>
        <v>139</v>
      </c>
    </row>
    <row r="140" spans="1:1" x14ac:dyDescent="0.2">
      <c r="A140" s="11">
        <f>ROW()</f>
        <v>140</v>
      </c>
    </row>
    <row r="141" spans="1:1" x14ac:dyDescent="0.2">
      <c r="A141" s="11">
        <f>ROW()</f>
        <v>141</v>
      </c>
    </row>
    <row r="142" spans="1:1" x14ac:dyDescent="0.2">
      <c r="A142" s="11">
        <f>ROW()</f>
        <v>142</v>
      </c>
    </row>
    <row r="143" spans="1:1" x14ac:dyDescent="0.2">
      <c r="A143" s="11">
        <f>ROW()</f>
        <v>143</v>
      </c>
    </row>
    <row r="144" spans="1:1" x14ac:dyDescent="0.2">
      <c r="A144" s="11">
        <f>ROW()</f>
        <v>144</v>
      </c>
    </row>
    <row r="145" spans="1:1" x14ac:dyDescent="0.2">
      <c r="A145" s="11">
        <f>ROW()</f>
        <v>145</v>
      </c>
    </row>
    <row r="146" spans="1:1" x14ac:dyDescent="0.2">
      <c r="A146" s="11">
        <f>ROW()</f>
        <v>146</v>
      </c>
    </row>
    <row r="147" spans="1:1" x14ac:dyDescent="0.2">
      <c r="A147" s="11">
        <f>ROW()</f>
        <v>147</v>
      </c>
    </row>
    <row r="148" spans="1:1" x14ac:dyDescent="0.2">
      <c r="A148" s="11">
        <f>ROW()</f>
        <v>148</v>
      </c>
    </row>
    <row r="149" spans="1:1" x14ac:dyDescent="0.2">
      <c r="A149" s="11">
        <f>ROW()</f>
        <v>149</v>
      </c>
    </row>
    <row r="150" spans="1:1" x14ac:dyDescent="0.2">
      <c r="A150" s="11">
        <f>ROW()</f>
        <v>150</v>
      </c>
    </row>
    <row r="151" spans="1:1" x14ac:dyDescent="0.2">
      <c r="A151" s="11">
        <f>ROW()</f>
        <v>151</v>
      </c>
    </row>
    <row r="152" spans="1:1" x14ac:dyDescent="0.2">
      <c r="A152" s="11">
        <f>ROW()</f>
        <v>152</v>
      </c>
    </row>
    <row r="153" spans="1:1" x14ac:dyDescent="0.2">
      <c r="A153" s="11">
        <f>ROW()</f>
        <v>153</v>
      </c>
    </row>
    <row r="154" spans="1:1" x14ac:dyDescent="0.2">
      <c r="A154" s="11">
        <f>ROW()</f>
        <v>154</v>
      </c>
    </row>
    <row r="155" spans="1:1" x14ac:dyDescent="0.2">
      <c r="A155" s="11">
        <f>ROW()</f>
        <v>155</v>
      </c>
    </row>
    <row r="156" spans="1:1" x14ac:dyDescent="0.2">
      <c r="A156" s="11">
        <f>ROW()</f>
        <v>156</v>
      </c>
    </row>
    <row r="157" spans="1:1" x14ac:dyDescent="0.2">
      <c r="A157" s="11">
        <f>ROW()</f>
        <v>157</v>
      </c>
    </row>
    <row r="158" spans="1:1" x14ac:dyDescent="0.2">
      <c r="A158" s="11">
        <f>ROW()</f>
        <v>158</v>
      </c>
    </row>
    <row r="159" spans="1:1" x14ac:dyDescent="0.2">
      <c r="A159" s="11">
        <f>ROW()</f>
        <v>159</v>
      </c>
    </row>
    <row r="160" spans="1:1" x14ac:dyDescent="0.2">
      <c r="A160" s="11">
        <f>ROW()</f>
        <v>160</v>
      </c>
    </row>
    <row r="161" spans="1:1" x14ac:dyDescent="0.2">
      <c r="A161" s="11">
        <f>ROW()</f>
        <v>161</v>
      </c>
    </row>
    <row r="162" spans="1:1" x14ac:dyDescent="0.2">
      <c r="A162" s="11">
        <f>ROW()</f>
        <v>162</v>
      </c>
    </row>
    <row r="163" spans="1:1" x14ac:dyDescent="0.2">
      <c r="A163" s="11">
        <f>ROW()</f>
        <v>163</v>
      </c>
    </row>
    <row r="164" spans="1:1" x14ac:dyDescent="0.2">
      <c r="A164" s="11">
        <f>ROW()</f>
        <v>164</v>
      </c>
    </row>
    <row r="165" spans="1:1" x14ac:dyDescent="0.2">
      <c r="A165" s="11">
        <f>ROW()</f>
        <v>165</v>
      </c>
    </row>
    <row r="166" spans="1:1" x14ac:dyDescent="0.2">
      <c r="A166" s="11">
        <f>ROW()</f>
        <v>166</v>
      </c>
    </row>
  </sheetData>
  <phoneticPr fontId="1" type="noConversion"/>
  <conditionalFormatting sqref="M9:EO10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{8BEF05F7-9695-4380-BDC6-D9CB9FA22334}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EF05F7-9695-4380-BDC6-D9CB9FA223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M9:EO10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FFFF00"/>
  </sheetPr>
  <dimension ref="A1:FN126"/>
  <sheetViews>
    <sheetView showGridLines="0" zoomScaleNormal="100" workbookViewId="0">
      <pane xSplit="13" ySplit="9" topLeftCell="AZ11" activePane="bottomRight" state="frozen"/>
      <selection activeCell="B1" sqref="B1"/>
      <selection pane="topRight" activeCell="B1" sqref="B1"/>
      <selection pane="bottomLeft" activeCell="B1" sqref="B1"/>
      <selection pane="bottomRight" activeCell="BC39" sqref="BC39"/>
    </sheetView>
  </sheetViews>
  <sheetFormatPr defaultColWidth="0" defaultRowHeight="11.25" outlineLevelCol="1" x14ac:dyDescent="0.2"/>
  <cols>
    <col min="1" max="1" width="2.7109375" style="34" hidden="1" customWidth="1" outlineLevel="1"/>
    <col min="2" max="2" width="2.7109375" style="34" customWidth="1" collapsed="1"/>
    <col min="3" max="4" width="12.28515625" style="34" customWidth="1"/>
    <col min="5" max="9" width="9.140625" style="34" customWidth="1" outlineLevel="1"/>
    <col min="10" max="10" width="10" style="34" customWidth="1" outlineLevel="1"/>
    <col min="11" max="12" width="9.140625" style="34" customWidth="1" outlineLevel="1"/>
    <col min="13" max="13" width="11.7109375" style="34" customWidth="1"/>
    <col min="14" max="134" width="9.7109375" style="34" customWidth="1"/>
    <col min="135" max="136" width="9.140625" style="34" customWidth="1"/>
    <col min="137" max="170" width="0" style="34" hidden="1" customWidth="1"/>
    <col min="171" max="16384" width="9.140625" style="34" hidden="1"/>
  </cols>
  <sheetData>
    <row r="1" spans="1:134" x14ac:dyDescent="0.2">
      <c r="C1" s="392" t="str">
        <f>'A&amp;R'!$S$1</f>
        <v>REIT</v>
      </c>
      <c r="D1" s="34">
        <f>'A&amp;R'!T1</f>
        <v>2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</row>
    <row r="2" spans="1:134" x14ac:dyDescent="0.2">
      <c r="A2" s="313"/>
      <c r="B2" s="313"/>
      <c r="C2" s="328" t="s">
        <v>336</v>
      </c>
      <c r="D2" s="315">
        <v>1000</v>
      </c>
      <c r="E2" s="313"/>
      <c r="F2" s="313"/>
      <c r="G2" s="313"/>
      <c r="H2" s="313"/>
      <c r="I2" s="313"/>
      <c r="J2" s="313"/>
      <c r="K2" s="313"/>
      <c r="L2" s="313"/>
      <c r="M2" s="313"/>
      <c r="N2" s="320">
        <f>J3</f>
        <v>43465</v>
      </c>
      <c r="O2" s="320">
        <f>EOMONTH(N2,1)</f>
        <v>43496</v>
      </c>
      <c r="P2" s="320">
        <f t="shared" ref="P2:BV2" si="0">EOMONTH(O2,1)</f>
        <v>43524</v>
      </c>
      <c r="Q2" s="320">
        <f t="shared" si="0"/>
        <v>43555</v>
      </c>
      <c r="R2" s="320">
        <f t="shared" si="0"/>
        <v>43585</v>
      </c>
      <c r="S2" s="320">
        <f t="shared" si="0"/>
        <v>43616</v>
      </c>
      <c r="T2" s="320">
        <f t="shared" si="0"/>
        <v>43646</v>
      </c>
      <c r="U2" s="320">
        <f t="shared" si="0"/>
        <v>43677</v>
      </c>
      <c r="V2" s="320">
        <f t="shared" si="0"/>
        <v>43708</v>
      </c>
      <c r="W2" s="320">
        <f t="shared" si="0"/>
        <v>43738</v>
      </c>
      <c r="X2" s="320">
        <f t="shared" si="0"/>
        <v>43769</v>
      </c>
      <c r="Y2" s="320">
        <f t="shared" si="0"/>
        <v>43799</v>
      </c>
      <c r="Z2" s="320">
        <f t="shared" si="0"/>
        <v>43830</v>
      </c>
      <c r="AA2" s="320">
        <f t="shared" si="0"/>
        <v>43861</v>
      </c>
      <c r="AB2" s="320">
        <f t="shared" si="0"/>
        <v>43890</v>
      </c>
      <c r="AC2" s="320">
        <f t="shared" si="0"/>
        <v>43921</v>
      </c>
      <c r="AD2" s="320">
        <f t="shared" si="0"/>
        <v>43951</v>
      </c>
      <c r="AE2" s="320">
        <f t="shared" si="0"/>
        <v>43982</v>
      </c>
      <c r="AF2" s="320">
        <f t="shared" si="0"/>
        <v>44012</v>
      </c>
      <c r="AG2" s="320">
        <f t="shared" si="0"/>
        <v>44043</v>
      </c>
      <c r="AH2" s="320">
        <f t="shared" si="0"/>
        <v>44074</v>
      </c>
      <c r="AI2" s="320">
        <f t="shared" si="0"/>
        <v>44104</v>
      </c>
      <c r="AJ2" s="320">
        <f t="shared" si="0"/>
        <v>44135</v>
      </c>
      <c r="AK2" s="320">
        <f t="shared" si="0"/>
        <v>44165</v>
      </c>
      <c r="AL2" s="320">
        <f t="shared" si="0"/>
        <v>44196</v>
      </c>
      <c r="AM2" s="320">
        <f t="shared" si="0"/>
        <v>44227</v>
      </c>
      <c r="AN2" s="320">
        <f t="shared" si="0"/>
        <v>44255</v>
      </c>
      <c r="AO2" s="320">
        <f t="shared" si="0"/>
        <v>44286</v>
      </c>
      <c r="AP2" s="320">
        <f t="shared" si="0"/>
        <v>44316</v>
      </c>
      <c r="AQ2" s="320">
        <f t="shared" si="0"/>
        <v>44347</v>
      </c>
      <c r="AR2" s="320">
        <f t="shared" si="0"/>
        <v>44377</v>
      </c>
      <c r="AS2" s="320">
        <f t="shared" si="0"/>
        <v>44408</v>
      </c>
      <c r="AT2" s="320">
        <f t="shared" si="0"/>
        <v>44439</v>
      </c>
      <c r="AU2" s="320">
        <f t="shared" si="0"/>
        <v>44469</v>
      </c>
      <c r="AV2" s="320">
        <f t="shared" si="0"/>
        <v>44500</v>
      </c>
      <c r="AW2" s="320">
        <f t="shared" si="0"/>
        <v>44530</v>
      </c>
      <c r="AX2" s="320">
        <f t="shared" si="0"/>
        <v>44561</v>
      </c>
      <c r="AY2" s="320">
        <f t="shared" si="0"/>
        <v>44592</v>
      </c>
      <c r="AZ2" s="320">
        <f t="shared" si="0"/>
        <v>44620</v>
      </c>
      <c r="BA2" s="320">
        <f t="shared" si="0"/>
        <v>44651</v>
      </c>
      <c r="BB2" s="320">
        <f t="shared" si="0"/>
        <v>44681</v>
      </c>
      <c r="BC2" s="320">
        <f t="shared" si="0"/>
        <v>44712</v>
      </c>
      <c r="BD2" s="320">
        <f t="shared" si="0"/>
        <v>44742</v>
      </c>
      <c r="BE2" s="320">
        <f t="shared" si="0"/>
        <v>44773</v>
      </c>
      <c r="BF2" s="320">
        <f t="shared" si="0"/>
        <v>44804</v>
      </c>
      <c r="BG2" s="320">
        <f t="shared" si="0"/>
        <v>44834</v>
      </c>
      <c r="BH2" s="320">
        <f t="shared" si="0"/>
        <v>44865</v>
      </c>
      <c r="BI2" s="320">
        <f t="shared" si="0"/>
        <v>44895</v>
      </c>
      <c r="BJ2" s="320">
        <f t="shared" si="0"/>
        <v>44926</v>
      </c>
      <c r="BK2" s="320">
        <f t="shared" si="0"/>
        <v>44957</v>
      </c>
      <c r="BL2" s="320">
        <f t="shared" si="0"/>
        <v>44985</v>
      </c>
      <c r="BM2" s="320">
        <f t="shared" si="0"/>
        <v>45016</v>
      </c>
      <c r="BN2" s="320">
        <f t="shared" si="0"/>
        <v>45046</v>
      </c>
      <c r="BO2" s="320">
        <f t="shared" si="0"/>
        <v>45077</v>
      </c>
      <c r="BP2" s="320">
        <f t="shared" si="0"/>
        <v>45107</v>
      </c>
      <c r="BQ2" s="320">
        <f t="shared" si="0"/>
        <v>45138</v>
      </c>
      <c r="BR2" s="320">
        <f t="shared" si="0"/>
        <v>45169</v>
      </c>
      <c r="BS2" s="320">
        <f t="shared" si="0"/>
        <v>45199</v>
      </c>
      <c r="BT2" s="320">
        <f t="shared" si="0"/>
        <v>45230</v>
      </c>
      <c r="BU2" s="320">
        <f t="shared" si="0"/>
        <v>45260</v>
      </c>
      <c r="BV2" s="320">
        <f t="shared" si="0"/>
        <v>45291</v>
      </c>
      <c r="BW2" s="320">
        <f t="shared" ref="BW2:DB2" si="1">EOMONTH(BV2,1)</f>
        <v>45322</v>
      </c>
      <c r="BX2" s="320">
        <f t="shared" si="1"/>
        <v>45351</v>
      </c>
      <c r="BY2" s="320">
        <f t="shared" si="1"/>
        <v>45382</v>
      </c>
      <c r="BZ2" s="320">
        <f t="shared" si="1"/>
        <v>45412</v>
      </c>
      <c r="CA2" s="320">
        <f t="shared" si="1"/>
        <v>45443</v>
      </c>
      <c r="CB2" s="320">
        <f t="shared" si="1"/>
        <v>45473</v>
      </c>
      <c r="CC2" s="320">
        <f t="shared" si="1"/>
        <v>45504</v>
      </c>
      <c r="CD2" s="320">
        <f t="shared" si="1"/>
        <v>45535</v>
      </c>
      <c r="CE2" s="320">
        <f t="shared" si="1"/>
        <v>45565</v>
      </c>
      <c r="CF2" s="320">
        <f t="shared" si="1"/>
        <v>45596</v>
      </c>
      <c r="CG2" s="320">
        <f t="shared" si="1"/>
        <v>45626</v>
      </c>
      <c r="CH2" s="320">
        <f t="shared" si="1"/>
        <v>45657</v>
      </c>
      <c r="CI2" s="320">
        <f t="shared" si="1"/>
        <v>45688</v>
      </c>
      <c r="CJ2" s="320">
        <f t="shared" si="1"/>
        <v>45716</v>
      </c>
      <c r="CK2" s="320">
        <f t="shared" si="1"/>
        <v>45747</v>
      </c>
      <c r="CL2" s="320">
        <f t="shared" si="1"/>
        <v>45777</v>
      </c>
      <c r="CM2" s="320">
        <f t="shared" si="1"/>
        <v>45808</v>
      </c>
      <c r="CN2" s="320">
        <f t="shared" si="1"/>
        <v>45838</v>
      </c>
      <c r="CO2" s="320">
        <f t="shared" si="1"/>
        <v>45869</v>
      </c>
      <c r="CP2" s="320">
        <f t="shared" si="1"/>
        <v>45900</v>
      </c>
      <c r="CQ2" s="320">
        <f t="shared" si="1"/>
        <v>45930</v>
      </c>
      <c r="CR2" s="320">
        <f t="shared" si="1"/>
        <v>45961</v>
      </c>
      <c r="CS2" s="320">
        <f t="shared" si="1"/>
        <v>45991</v>
      </c>
      <c r="CT2" s="320">
        <f t="shared" si="1"/>
        <v>46022</v>
      </c>
      <c r="CU2" s="320">
        <f t="shared" si="1"/>
        <v>46053</v>
      </c>
      <c r="CV2" s="320">
        <f t="shared" si="1"/>
        <v>46081</v>
      </c>
      <c r="CW2" s="320">
        <f t="shared" si="1"/>
        <v>46112</v>
      </c>
      <c r="CX2" s="320">
        <f t="shared" si="1"/>
        <v>46142</v>
      </c>
      <c r="CY2" s="320">
        <f t="shared" si="1"/>
        <v>46173</v>
      </c>
      <c r="CZ2" s="320">
        <f t="shared" si="1"/>
        <v>46203</v>
      </c>
      <c r="DA2" s="320">
        <f t="shared" si="1"/>
        <v>46234</v>
      </c>
      <c r="DB2" s="320">
        <f t="shared" si="1"/>
        <v>46265</v>
      </c>
      <c r="DC2" s="320">
        <f t="shared" ref="DC2:ED2" si="2">EOMONTH(DB2,1)</f>
        <v>46295</v>
      </c>
      <c r="DD2" s="320">
        <f t="shared" si="2"/>
        <v>46326</v>
      </c>
      <c r="DE2" s="320">
        <f t="shared" si="2"/>
        <v>46356</v>
      </c>
      <c r="DF2" s="320">
        <f t="shared" si="2"/>
        <v>46387</v>
      </c>
      <c r="DG2" s="320">
        <f t="shared" si="2"/>
        <v>46418</v>
      </c>
      <c r="DH2" s="320">
        <f t="shared" si="2"/>
        <v>46446</v>
      </c>
      <c r="DI2" s="320">
        <f t="shared" si="2"/>
        <v>46477</v>
      </c>
      <c r="DJ2" s="320">
        <f t="shared" si="2"/>
        <v>46507</v>
      </c>
      <c r="DK2" s="320">
        <f t="shared" si="2"/>
        <v>46538</v>
      </c>
      <c r="DL2" s="320">
        <f t="shared" si="2"/>
        <v>46568</v>
      </c>
      <c r="DM2" s="320">
        <f t="shared" si="2"/>
        <v>46599</v>
      </c>
      <c r="DN2" s="320">
        <f t="shared" si="2"/>
        <v>46630</v>
      </c>
      <c r="DO2" s="320">
        <f t="shared" si="2"/>
        <v>46660</v>
      </c>
      <c r="DP2" s="320">
        <f t="shared" si="2"/>
        <v>46691</v>
      </c>
      <c r="DQ2" s="320">
        <f t="shared" si="2"/>
        <v>46721</v>
      </c>
      <c r="DR2" s="320">
        <f t="shared" si="2"/>
        <v>46752</v>
      </c>
      <c r="DS2" s="320">
        <f t="shared" si="2"/>
        <v>46783</v>
      </c>
      <c r="DT2" s="320">
        <f t="shared" si="2"/>
        <v>46812</v>
      </c>
      <c r="DU2" s="320">
        <f t="shared" si="2"/>
        <v>46843</v>
      </c>
      <c r="DV2" s="320">
        <f t="shared" si="2"/>
        <v>46873</v>
      </c>
      <c r="DW2" s="320">
        <f t="shared" si="2"/>
        <v>46904</v>
      </c>
      <c r="DX2" s="320">
        <f t="shared" si="2"/>
        <v>46934</v>
      </c>
      <c r="DY2" s="320">
        <f t="shared" si="2"/>
        <v>46965</v>
      </c>
      <c r="DZ2" s="320">
        <f t="shared" si="2"/>
        <v>46996</v>
      </c>
      <c r="EA2" s="320">
        <f t="shared" si="2"/>
        <v>47026</v>
      </c>
      <c r="EB2" s="320">
        <f t="shared" si="2"/>
        <v>47057</v>
      </c>
      <c r="EC2" s="320">
        <f t="shared" si="2"/>
        <v>47087</v>
      </c>
      <c r="ED2" s="320">
        <f t="shared" si="2"/>
        <v>47118</v>
      </c>
    </row>
    <row r="3" spans="1:134" x14ac:dyDescent="0.2">
      <c r="A3" s="316"/>
      <c r="B3" s="316"/>
      <c r="C3" s="316"/>
      <c r="D3" s="316"/>
      <c r="E3" s="316"/>
      <c r="F3" s="316"/>
      <c r="G3" s="316"/>
      <c r="H3" s="316"/>
      <c r="I3" s="316"/>
      <c r="J3" s="349">
        <f>'A&amp;R'!D6</f>
        <v>43465</v>
      </c>
      <c r="K3" s="316" t="s">
        <v>9</v>
      </c>
      <c r="L3" s="316"/>
      <c r="M3" s="316"/>
      <c r="N3" s="321">
        <f t="shared" ref="N3:BV3" si="3">YEAR(N2)</f>
        <v>2018</v>
      </c>
      <c r="O3" s="321">
        <f t="shared" si="3"/>
        <v>2019</v>
      </c>
      <c r="P3" s="321">
        <f t="shared" si="3"/>
        <v>2019</v>
      </c>
      <c r="Q3" s="321">
        <f t="shared" si="3"/>
        <v>2019</v>
      </c>
      <c r="R3" s="321">
        <f t="shared" si="3"/>
        <v>2019</v>
      </c>
      <c r="S3" s="321">
        <f t="shared" si="3"/>
        <v>2019</v>
      </c>
      <c r="T3" s="321">
        <f t="shared" si="3"/>
        <v>2019</v>
      </c>
      <c r="U3" s="321">
        <f t="shared" si="3"/>
        <v>2019</v>
      </c>
      <c r="V3" s="321">
        <f t="shared" si="3"/>
        <v>2019</v>
      </c>
      <c r="W3" s="321">
        <f t="shared" si="3"/>
        <v>2019</v>
      </c>
      <c r="X3" s="321">
        <f t="shared" si="3"/>
        <v>2019</v>
      </c>
      <c r="Y3" s="321">
        <f t="shared" si="3"/>
        <v>2019</v>
      </c>
      <c r="Z3" s="321">
        <f t="shared" si="3"/>
        <v>2019</v>
      </c>
      <c r="AA3" s="321">
        <f t="shared" si="3"/>
        <v>2020</v>
      </c>
      <c r="AB3" s="321">
        <f t="shared" si="3"/>
        <v>2020</v>
      </c>
      <c r="AC3" s="321">
        <f t="shared" si="3"/>
        <v>2020</v>
      </c>
      <c r="AD3" s="321">
        <f t="shared" si="3"/>
        <v>2020</v>
      </c>
      <c r="AE3" s="321">
        <f t="shared" si="3"/>
        <v>2020</v>
      </c>
      <c r="AF3" s="321">
        <f t="shared" si="3"/>
        <v>2020</v>
      </c>
      <c r="AG3" s="321">
        <f t="shared" si="3"/>
        <v>2020</v>
      </c>
      <c r="AH3" s="321">
        <f t="shared" si="3"/>
        <v>2020</v>
      </c>
      <c r="AI3" s="321">
        <f t="shared" si="3"/>
        <v>2020</v>
      </c>
      <c r="AJ3" s="321">
        <f t="shared" si="3"/>
        <v>2020</v>
      </c>
      <c r="AK3" s="321">
        <f t="shared" si="3"/>
        <v>2020</v>
      </c>
      <c r="AL3" s="321">
        <f t="shared" si="3"/>
        <v>2020</v>
      </c>
      <c r="AM3" s="321">
        <f t="shared" si="3"/>
        <v>2021</v>
      </c>
      <c r="AN3" s="321">
        <f t="shared" si="3"/>
        <v>2021</v>
      </c>
      <c r="AO3" s="321">
        <f t="shared" si="3"/>
        <v>2021</v>
      </c>
      <c r="AP3" s="321">
        <f t="shared" si="3"/>
        <v>2021</v>
      </c>
      <c r="AQ3" s="321">
        <f t="shared" si="3"/>
        <v>2021</v>
      </c>
      <c r="AR3" s="321">
        <f t="shared" si="3"/>
        <v>2021</v>
      </c>
      <c r="AS3" s="321">
        <f t="shared" si="3"/>
        <v>2021</v>
      </c>
      <c r="AT3" s="321">
        <f t="shared" si="3"/>
        <v>2021</v>
      </c>
      <c r="AU3" s="321">
        <f t="shared" si="3"/>
        <v>2021</v>
      </c>
      <c r="AV3" s="321">
        <f t="shared" si="3"/>
        <v>2021</v>
      </c>
      <c r="AW3" s="321">
        <f t="shared" si="3"/>
        <v>2021</v>
      </c>
      <c r="AX3" s="321">
        <f t="shared" si="3"/>
        <v>2021</v>
      </c>
      <c r="AY3" s="321">
        <f t="shared" si="3"/>
        <v>2022</v>
      </c>
      <c r="AZ3" s="321">
        <f t="shared" si="3"/>
        <v>2022</v>
      </c>
      <c r="BA3" s="321">
        <f t="shared" si="3"/>
        <v>2022</v>
      </c>
      <c r="BB3" s="321">
        <f t="shared" si="3"/>
        <v>2022</v>
      </c>
      <c r="BC3" s="321">
        <f t="shared" si="3"/>
        <v>2022</v>
      </c>
      <c r="BD3" s="321">
        <f t="shared" si="3"/>
        <v>2022</v>
      </c>
      <c r="BE3" s="321">
        <f t="shared" si="3"/>
        <v>2022</v>
      </c>
      <c r="BF3" s="321">
        <f t="shared" si="3"/>
        <v>2022</v>
      </c>
      <c r="BG3" s="321">
        <f t="shared" si="3"/>
        <v>2022</v>
      </c>
      <c r="BH3" s="321">
        <f t="shared" si="3"/>
        <v>2022</v>
      </c>
      <c r="BI3" s="321">
        <f t="shared" si="3"/>
        <v>2022</v>
      </c>
      <c r="BJ3" s="321">
        <f t="shared" si="3"/>
        <v>2022</v>
      </c>
      <c r="BK3" s="321">
        <f t="shared" si="3"/>
        <v>2023</v>
      </c>
      <c r="BL3" s="321">
        <f t="shared" si="3"/>
        <v>2023</v>
      </c>
      <c r="BM3" s="321">
        <f t="shared" si="3"/>
        <v>2023</v>
      </c>
      <c r="BN3" s="321">
        <f t="shared" si="3"/>
        <v>2023</v>
      </c>
      <c r="BO3" s="321">
        <f t="shared" si="3"/>
        <v>2023</v>
      </c>
      <c r="BP3" s="321">
        <f t="shared" si="3"/>
        <v>2023</v>
      </c>
      <c r="BQ3" s="321">
        <f t="shared" si="3"/>
        <v>2023</v>
      </c>
      <c r="BR3" s="321">
        <f t="shared" si="3"/>
        <v>2023</v>
      </c>
      <c r="BS3" s="321">
        <f t="shared" si="3"/>
        <v>2023</v>
      </c>
      <c r="BT3" s="321">
        <f t="shared" si="3"/>
        <v>2023</v>
      </c>
      <c r="BU3" s="321">
        <f t="shared" si="3"/>
        <v>2023</v>
      </c>
      <c r="BV3" s="321">
        <f t="shared" si="3"/>
        <v>2023</v>
      </c>
      <c r="BW3" s="321">
        <f t="shared" ref="BW3:ED3" si="4">YEAR(BW2)</f>
        <v>2024</v>
      </c>
      <c r="BX3" s="321">
        <f t="shared" si="4"/>
        <v>2024</v>
      </c>
      <c r="BY3" s="321">
        <f t="shared" si="4"/>
        <v>2024</v>
      </c>
      <c r="BZ3" s="321">
        <f t="shared" si="4"/>
        <v>2024</v>
      </c>
      <c r="CA3" s="321">
        <f t="shared" si="4"/>
        <v>2024</v>
      </c>
      <c r="CB3" s="321">
        <f t="shared" si="4"/>
        <v>2024</v>
      </c>
      <c r="CC3" s="321">
        <f t="shared" si="4"/>
        <v>2024</v>
      </c>
      <c r="CD3" s="321">
        <f t="shared" si="4"/>
        <v>2024</v>
      </c>
      <c r="CE3" s="321">
        <f t="shared" si="4"/>
        <v>2024</v>
      </c>
      <c r="CF3" s="321">
        <f t="shared" si="4"/>
        <v>2024</v>
      </c>
      <c r="CG3" s="321">
        <f t="shared" si="4"/>
        <v>2024</v>
      </c>
      <c r="CH3" s="321">
        <f t="shared" si="4"/>
        <v>2024</v>
      </c>
      <c r="CI3" s="321">
        <f t="shared" si="4"/>
        <v>2025</v>
      </c>
      <c r="CJ3" s="321">
        <f t="shared" si="4"/>
        <v>2025</v>
      </c>
      <c r="CK3" s="321">
        <f t="shared" si="4"/>
        <v>2025</v>
      </c>
      <c r="CL3" s="321">
        <f t="shared" si="4"/>
        <v>2025</v>
      </c>
      <c r="CM3" s="321">
        <f t="shared" si="4"/>
        <v>2025</v>
      </c>
      <c r="CN3" s="321">
        <f t="shared" si="4"/>
        <v>2025</v>
      </c>
      <c r="CO3" s="321">
        <f t="shared" si="4"/>
        <v>2025</v>
      </c>
      <c r="CP3" s="321">
        <f t="shared" si="4"/>
        <v>2025</v>
      </c>
      <c r="CQ3" s="321">
        <f t="shared" si="4"/>
        <v>2025</v>
      </c>
      <c r="CR3" s="321">
        <f t="shared" si="4"/>
        <v>2025</v>
      </c>
      <c r="CS3" s="321">
        <f t="shared" si="4"/>
        <v>2025</v>
      </c>
      <c r="CT3" s="321">
        <f t="shared" si="4"/>
        <v>2025</v>
      </c>
      <c r="CU3" s="321">
        <f t="shared" si="4"/>
        <v>2026</v>
      </c>
      <c r="CV3" s="321">
        <f t="shared" si="4"/>
        <v>2026</v>
      </c>
      <c r="CW3" s="321">
        <f t="shared" si="4"/>
        <v>2026</v>
      </c>
      <c r="CX3" s="321">
        <f t="shared" si="4"/>
        <v>2026</v>
      </c>
      <c r="CY3" s="321">
        <f t="shared" si="4"/>
        <v>2026</v>
      </c>
      <c r="CZ3" s="321">
        <f t="shared" si="4"/>
        <v>2026</v>
      </c>
      <c r="DA3" s="321">
        <f t="shared" si="4"/>
        <v>2026</v>
      </c>
      <c r="DB3" s="321">
        <f t="shared" si="4"/>
        <v>2026</v>
      </c>
      <c r="DC3" s="321">
        <f t="shared" si="4"/>
        <v>2026</v>
      </c>
      <c r="DD3" s="321">
        <f t="shared" si="4"/>
        <v>2026</v>
      </c>
      <c r="DE3" s="321">
        <f t="shared" si="4"/>
        <v>2026</v>
      </c>
      <c r="DF3" s="321">
        <f t="shared" si="4"/>
        <v>2026</v>
      </c>
      <c r="DG3" s="321">
        <f t="shared" si="4"/>
        <v>2027</v>
      </c>
      <c r="DH3" s="321">
        <f t="shared" si="4"/>
        <v>2027</v>
      </c>
      <c r="DI3" s="321">
        <f t="shared" si="4"/>
        <v>2027</v>
      </c>
      <c r="DJ3" s="321">
        <f t="shared" si="4"/>
        <v>2027</v>
      </c>
      <c r="DK3" s="321">
        <f t="shared" si="4"/>
        <v>2027</v>
      </c>
      <c r="DL3" s="321">
        <f t="shared" si="4"/>
        <v>2027</v>
      </c>
      <c r="DM3" s="321">
        <f t="shared" si="4"/>
        <v>2027</v>
      </c>
      <c r="DN3" s="321">
        <f t="shared" si="4"/>
        <v>2027</v>
      </c>
      <c r="DO3" s="321">
        <f t="shared" si="4"/>
        <v>2027</v>
      </c>
      <c r="DP3" s="321">
        <f t="shared" si="4"/>
        <v>2027</v>
      </c>
      <c r="DQ3" s="321">
        <f t="shared" si="4"/>
        <v>2027</v>
      </c>
      <c r="DR3" s="321">
        <f t="shared" si="4"/>
        <v>2027</v>
      </c>
      <c r="DS3" s="321">
        <f t="shared" si="4"/>
        <v>2028</v>
      </c>
      <c r="DT3" s="321">
        <f t="shared" si="4"/>
        <v>2028</v>
      </c>
      <c r="DU3" s="321">
        <f t="shared" si="4"/>
        <v>2028</v>
      </c>
      <c r="DV3" s="321">
        <f t="shared" si="4"/>
        <v>2028</v>
      </c>
      <c r="DW3" s="321">
        <f t="shared" si="4"/>
        <v>2028</v>
      </c>
      <c r="DX3" s="321">
        <f t="shared" si="4"/>
        <v>2028</v>
      </c>
      <c r="DY3" s="321">
        <f t="shared" si="4"/>
        <v>2028</v>
      </c>
      <c r="DZ3" s="321">
        <f t="shared" si="4"/>
        <v>2028</v>
      </c>
      <c r="EA3" s="321">
        <f t="shared" si="4"/>
        <v>2028</v>
      </c>
      <c r="EB3" s="321">
        <f t="shared" si="4"/>
        <v>2028</v>
      </c>
      <c r="EC3" s="321">
        <f t="shared" si="4"/>
        <v>2028</v>
      </c>
      <c r="ED3" s="321">
        <f t="shared" si="4"/>
        <v>2028</v>
      </c>
    </row>
    <row r="4" spans="1:134" x14ac:dyDescent="0.2">
      <c r="A4" s="316"/>
      <c r="B4" s="316"/>
      <c r="C4" s="316"/>
      <c r="D4" s="316"/>
      <c r="E4" s="316"/>
      <c r="F4" s="316"/>
      <c r="G4" s="316"/>
      <c r="H4" s="316"/>
      <c r="I4" s="316"/>
      <c r="J4" s="350">
        <f>'A&amp;R'!E6</f>
        <v>43466</v>
      </c>
      <c r="K4" s="316" t="s">
        <v>10</v>
      </c>
      <c r="L4" s="316"/>
      <c r="M4" s="316"/>
      <c r="N4" s="322">
        <f>MONTH(N2)</f>
        <v>12</v>
      </c>
      <c r="O4" s="322">
        <f t="shared" ref="O4:BV4" si="5">MONTH(O2)</f>
        <v>1</v>
      </c>
      <c r="P4" s="322">
        <f t="shared" si="5"/>
        <v>2</v>
      </c>
      <c r="Q4" s="322">
        <f t="shared" si="5"/>
        <v>3</v>
      </c>
      <c r="R4" s="322">
        <f t="shared" si="5"/>
        <v>4</v>
      </c>
      <c r="S4" s="322">
        <f t="shared" si="5"/>
        <v>5</v>
      </c>
      <c r="T4" s="322">
        <f t="shared" si="5"/>
        <v>6</v>
      </c>
      <c r="U4" s="322">
        <f t="shared" si="5"/>
        <v>7</v>
      </c>
      <c r="V4" s="322">
        <f t="shared" si="5"/>
        <v>8</v>
      </c>
      <c r="W4" s="322">
        <f t="shared" si="5"/>
        <v>9</v>
      </c>
      <c r="X4" s="322">
        <f t="shared" si="5"/>
        <v>10</v>
      </c>
      <c r="Y4" s="322">
        <f t="shared" si="5"/>
        <v>11</v>
      </c>
      <c r="Z4" s="322">
        <f t="shared" si="5"/>
        <v>12</v>
      </c>
      <c r="AA4" s="322">
        <f t="shared" si="5"/>
        <v>1</v>
      </c>
      <c r="AB4" s="322">
        <f t="shared" si="5"/>
        <v>2</v>
      </c>
      <c r="AC4" s="322">
        <f t="shared" si="5"/>
        <v>3</v>
      </c>
      <c r="AD4" s="322">
        <f t="shared" si="5"/>
        <v>4</v>
      </c>
      <c r="AE4" s="322">
        <f t="shared" si="5"/>
        <v>5</v>
      </c>
      <c r="AF4" s="322">
        <f t="shared" si="5"/>
        <v>6</v>
      </c>
      <c r="AG4" s="322">
        <f t="shared" si="5"/>
        <v>7</v>
      </c>
      <c r="AH4" s="322">
        <f t="shared" si="5"/>
        <v>8</v>
      </c>
      <c r="AI4" s="322">
        <f t="shared" si="5"/>
        <v>9</v>
      </c>
      <c r="AJ4" s="322">
        <f t="shared" si="5"/>
        <v>10</v>
      </c>
      <c r="AK4" s="322">
        <f t="shared" si="5"/>
        <v>11</v>
      </c>
      <c r="AL4" s="322">
        <f t="shared" si="5"/>
        <v>12</v>
      </c>
      <c r="AM4" s="322">
        <f t="shared" si="5"/>
        <v>1</v>
      </c>
      <c r="AN4" s="322">
        <f t="shared" si="5"/>
        <v>2</v>
      </c>
      <c r="AO4" s="322">
        <f t="shared" si="5"/>
        <v>3</v>
      </c>
      <c r="AP4" s="322">
        <f t="shared" si="5"/>
        <v>4</v>
      </c>
      <c r="AQ4" s="322">
        <f t="shared" si="5"/>
        <v>5</v>
      </c>
      <c r="AR4" s="322">
        <f t="shared" si="5"/>
        <v>6</v>
      </c>
      <c r="AS4" s="322">
        <f t="shared" si="5"/>
        <v>7</v>
      </c>
      <c r="AT4" s="322">
        <f t="shared" si="5"/>
        <v>8</v>
      </c>
      <c r="AU4" s="322">
        <f t="shared" si="5"/>
        <v>9</v>
      </c>
      <c r="AV4" s="322">
        <f t="shared" si="5"/>
        <v>10</v>
      </c>
      <c r="AW4" s="322">
        <f t="shared" si="5"/>
        <v>11</v>
      </c>
      <c r="AX4" s="322">
        <f t="shared" si="5"/>
        <v>12</v>
      </c>
      <c r="AY4" s="322">
        <f t="shared" si="5"/>
        <v>1</v>
      </c>
      <c r="AZ4" s="322">
        <f t="shared" si="5"/>
        <v>2</v>
      </c>
      <c r="BA4" s="322">
        <f t="shared" si="5"/>
        <v>3</v>
      </c>
      <c r="BB4" s="322">
        <f t="shared" si="5"/>
        <v>4</v>
      </c>
      <c r="BC4" s="322">
        <f t="shared" si="5"/>
        <v>5</v>
      </c>
      <c r="BD4" s="322">
        <f t="shared" si="5"/>
        <v>6</v>
      </c>
      <c r="BE4" s="322">
        <f t="shared" si="5"/>
        <v>7</v>
      </c>
      <c r="BF4" s="322">
        <f t="shared" si="5"/>
        <v>8</v>
      </c>
      <c r="BG4" s="322">
        <f t="shared" si="5"/>
        <v>9</v>
      </c>
      <c r="BH4" s="322">
        <f t="shared" si="5"/>
        <v>10</v>
      </c>
      <c r="BI4" s="322">
        <f t="shared" si="5"/>
        <v>11</v>
      </c>
      <c r="BJ4" s="322">
        <f t="shared" si="5"/>
        <v>12</v>
      </c>
      <c r="BK4" s="322">
        <f t="shared" si="5"/>
        <v>1</v>
      </c>
      <c r="BL4" s="322">
        <f t="shared" si="5"/>
        <v>2</v>
      </c>
      <c r="BM4" s="322">
        <f t="shared" si="5"/>
        <v>3</v>
      </c>
      <c r="BN4" s="322">
        <f t="shared" si="5"/>
        <v>4</v>
      </c>
      <c r="BO4" s="322">
        <f t="shared" si="5"/>
        <v>5</v>
      </c>
      <c r="BP4" s="322">
        <f t="shared" si="5"/>
        <v>6</v>
      </c>
      <c r="BQ4" s="322">
        <f t="shared" si="5"/>
        <v>7</v>
      </c>
      <c r="BR4" s="322">
        <f t="shared" si="5"/>
        <v>8</v>
      </c>
      <c r="BS4" s="322">
        <f t="shared" si="5"/>
        <v>9</v>
      </c>
      <c r="BT4" s="322">
        <f t="shared" si="5"/>
        <v>10</v>
      </c>
      <c r="BU4" s="322">
        <f t="shared" si="5"/>
        <v>11</v>
      </c>
      <c r="BV4" s="322">
        <f t="shared" si="5"/>
        <v>12</v>
      </c>
      <c r="BW4" s="322">
        <f t="shared" ref="BW4:ED4" si="6">MONTH(BW2)</f>
        <v>1</v>
      </c>
      <c r="BX4" s="322">
        <f t="shared" si="6"/>
        <v>2</v>
      </c>
      <c r="BY4" s="322">
        <f t="shared" si="6"/>
        <v>3</v>
      </c>
      <c r="BZ4" s="322">
        <f t="shared" si="6"/>
        <v>4</v>
      </c>
      <c r="CA4" s="322">
        <f t="shared" si="6"/>
        <v>5</v>
      </c>
      <c r="CB4" s="322">
        <f t="shared" si="6"/>
        <v>6</v>
      </c>
      <c r="CC4" s="322">
        <f t="shared" si="6"/>
        <v>7</v>
      </c>
      <c r="CD4" s="322">
        <f t="shared" si="6"/>
        <v>8</v>
      </c>
      <c r="CE4" s="322">
        <f t="shared" si="6"/>
        <v>9</v>
      </c>
      <c r="CF4" s="322">
        <f t="shared" si="6"/>
        <v>10</v>
      </c>
      <c r="CG4" s="322">
        <f t="shared" si="6"/>
        <v>11</v>
      </c>
      <c r="CH4" s="322">
        <f t="shared" si="6"/>
        <v>12</v>
      </c>
      <c r="CI4" s="322">
        <f t="shared" si="6"/>
        <v>1</v>
      </c>
      <c r="CJ4" s="322">
        <f t="shared" si="6"/>
        <v>2</v>
      </c>
      <c r="CK4" s="322">
        <f t="shared" si="6"/>
        <v>3</v>
      </c>
      <c r="CL4" s="322">
        <f t="shared" si="6"/>
        <v>4</v>
      </c>
      <c r="CM4" s="322">
        <f t="shared" si="6"/>
        <v>5</v>
      </c>
      <c r="CN4" s="322">
        <f t="shared" si="6"/>
        <v>6</v>
      </c>
      <c r="CO4" s="322">
        <f t="shared" si="6"/>
        <v>7</v>
      </c>
      <c r="CP4" s="322">
        <f t="shared" si="6"/>
        <v>8</v>
      </c>
      <c r="CQ4" s="322">
        <f t="shared" si="6"/>
        <v>9</v>
      </c>
      <c r="CR4" s="322">
        <f t="shared" si="6"/>
        <v>10</v>
      </c>
      <c r="CS4" s="322">
        <f t="shared" si="6"/>
        <v>11</v>
      </c>
      <c r="CT4" s="322">
        <f t="shared" si="6"/>
        <v>12</v>
      </c>
      <c r="CU4" s="322">
        <f t="shared" si="6"/>
        <v>1</v>
      </c>
      <c r="CV4" s="322">
        <f t="shared" si="6"/>
        <v>2</v>
      </c>
      <c r="CW4" s="322">
        <f t="shared" si="6"/>
        <v>3</v>
      </c>
      <c r="CX4" s="322">
        <f t="shared" si="6"/>
        <v>4</v>
      </c>
      <c r="CY4" s="322">
        <f t="shared" si="6"/>
        <v>5</v>
      </c>
      <c r="CZ4" s="322">
        <f t="shared" si="6"/>
        <v>6</v>
      </c>
      <c r="DA4" s="322">
        <f t="shared" si="6"/>
        <v>7</v>
      </c>
      <c r="DB4" s="322">
        <f t="shared" si="6"/>
        <v>8</v>
      </c>
      <c r="DC4" s="322">
        <f t="shared" si="6"/>
        <v>9</v>
      </c>
      <c r="DD4" s="322">
        <f t="shared" si="6"/>
        <v>10</v>
      </c>
      <c r="DE4" s="322">
        <f t="shared" si="6"/>
        <v>11</v>
      </c>
      <c r="DF4" s="322">
        <f t="shared" si="6"/>
        <v>12</v>
      </c>
      <c r="DG4" s="322">
        <f t="shared" si="6"/>
        <v>1</v>
      </c>
      <c r="DH4" s="322">
        <f t="shared" si="6"/>
        <v>2</v>
      </c>
      <c r="DI4" s="322">
        <f t="shared" si="6"/>
        <v>3</v>
      </c>
      <c r="DJ4" s="322">
        <f t="shared" si="6"/>
        <v>4</v>
      </c>
      <c r="DK4" s="322">
        <f t="shared" si="6"/>
        <v>5</v>
      </c>
      <c r="DL4" s="322">
        <f t="shared" si="6"/>
        <v>6</v>
      </c>
      <c r="DM4" s="322">
        <f t="shared" si="6"/>
        <v>7</v>
      </c>
      <c r="DN4" s="322">
        <f t="shared" si="6"/>
        <v>8</v>
      </c>
      <c r="DO4" s="322">
        <f t="shared" si="6"/>
        <v>9</v>
      </c>
      <c r="DP4" s="322">
        <f t="shared" si="6"/>
        <v>10</v>
      </c>
      <c r="DQ4" s="322">
        <f t="shared" si="6"/>
        <v>11</v>
      </c>
      <c r="DR4" s="322">
        <f t="shared" si="6"/>
        <v>12</v>
      </c>
      <c r="DS4" s="322">
        <f t="shared" si="6"/>
        <v>1</v>
      </c>
      <c r="DT4" s="322">
        <f t="shared" si="6"/>
        <v>2</v>
      </c>
      <c r="DU4" s="322">
        <f t="shared" si="6"/>
        <v>3</v>
      </c>
      <c r="DV4" s="322">
        <f t="shared" si="6"/>
        <v>4</v>
      </c>
      <c r="DW4" s="322">
        <f t="shared" si="6"/>
        <v>5</v>
      </c>
      <c r="DX4" s="322">
        <f t="shared" si="6"/>
        <v>6</v>
      </c>
      <c r="DY4" s="322">
        <f t="shared" si="6"/>
        <v>7</v>
      </c>
      <c r="DZ4" s="322">
        <f t="shared" si="6"/>
        <v>8</v>
      </c>
      <c r="EA4" s="322">
        <f t="shared" si="6"/>
        <v>9</v>
      </c>
      <c r="EB4" s="322">
        <f t="shared" si="6"/>
        <v>10</v>
      </c>
      <c r="EC4" s="322">
        <f t="shared" si="6"/>
        <v>11</v>
      </c>
      <c r="ED4" s="322">
        <f t="shared" si="6"/>
        <v>12</v>
      </c>
    </row>
    <row r="5" spans="1:134" x14ac:dyDescent="0.2">
      <c r="A5" s="316"/>
      <c r="B5" s="316"/>
      <c r="C5" s="316"/>
      <c r="D5" s="316"/>
      <c r="E5" s="316"/>
      <c r="F5" s="316"/>
      <c r="G5" s="316"/>
      <c r="H5" s="316"/>
      <c r="I5" s="316"/>
      <c r="J5" s="351">
        <f>'A&amp;R'!G6</f>
        <v>44742</v>
      </c>
      <c r="K5" s="316" t="s">
        <v>11</v>
      </c>
      <c r="L5" s="319"/>
      <c r="M5" s="319"/>
      <c r="N5" s="323">
        <v>0</v>
      </c>
      <c r="O5" s="323">
        <f t="shared" ref="O5:BZ5" si="7">INT((O$8-1)/12)+1</f>
        <v>1</v>
      </c>
      <c r="P5" s="323">
        <f t="shared" si="7"/>
        <v>1</v>
      </c>
      <c r="Q5" s="323">
        <f t="shared" si="7"/>
        <v>1</v>
      </c>
      <c r="R5" s="323">
        <f t="shared" si="7"/>
        <v>1</v>
      </c>
      <c r="S5" s="323">
        <f t="shared" si="7"/>
        <v>1</v>
      </c>
      <c r="T5" s="323">
        <f t="shared" si="7"/>
        <v>1</v>
      </c>
      <c r="U5" s="323">
        <f t="shared" si="7"/>
        <v>1</v>
      </c>
      <c r="V5" s="323">
        <f t="shared" si="7"/>
        <v>1</v>
      </c>
      <c r="W5" s="323">
        <f t="shared" si="7"/>
        <v>1</v>
      </c>
      <c r="X5" s="323">
        <f t="shared" si="7"/>
        <v>1</v>
      </c>
      <c r="Y5" s="323">
        <f t="shared" si="7"/>
        <v>1</v>
      </c>
      <c r="Z5" s="323">
        <f t="shared" si="7"/>
        <v>1</v>
      </c>
      <c r="AA5" s="323">
        <f t="shared" si="7"/>
        <v>2</v>
      </c>
      <c r="AB5" s="323">
        <f t="shared" si="7"/>
        <v>2</v>
      </c>
      <c r="AC5" s="323">
        <f t="shared" si="7"/>
        <v>2</v>
      </c>
      <c r="AD5" s="323">
        <f t="shared" si="7"/>
        <v>2</v>
      </c>
      <c r="AE5" s="323">
        <f t="shared" si="7"/>
        <v>2</v>
      </c>
      <c r="AF5" s="323">
        <f t="shared" si="7"/>
        <v>2</v>
      </c>
      <c r="AG5" s="323">
        <f t="shared" si="7"/>
        <v>2</v>
      </c>
      <c r="AH5" s="323">
        <f t="shared" si="7"/>
        <v>2</v>
      </c>
      <c r="AI5" s="323">
        <f t="shared" si="7"/>
        <v>2</v>
      </c>
      <c r="AJ5" s="323">
        <f t="shared" si="7"/>
        <v>2</v>
      </c>
      <c r="AK5" s="323">
        <f t="shared" si="7"/>
        <v>2</v>
      </c>
      <c r="AL5" s="323">
        <f t="shared" si="7"/>
        <v>2</v>
      </c>
      <c r="AM5" s="323">
        <f t="shared" si="7"/>
        <v>3</v>
      </c>
      <c r="AN5" s="323">
        <f t="shared" si="7"/>
        <v>3</v>
      </c>
      <c r="AO5" s="323">
        <f t="shared" si="7"/>
        <v>3</v>
      </c>
      <c r="AP5" s="323">
        <f t="shared" si="7"/>
        <v>3</v>
      </c>
      <c r="AQ5" s="323">
        <f t="shared" si="7"/>
        <v>3</v>
      </c>
      <c r="AR5" s="323">
        <f t="shared" si="7"/>
        <v>3</v>
      </c>
      <c r="AS5" s="323">
        <f t="shared" si="7"/>
        <v>3</v>
      </c>
      <c r="AT5" s="323">
        <f t="shared" si="7"/>
        <v>3</v>
      </c>
      <c r="AU5" s="323">
        <f t="shared" si="7"/>
        <v>3</v>
      </c>
      <c r="AV5" s="323">
        <f t="shared" si="7"/>
        <v>3</v>
      </c>
      <c r="AW5" s="323">
        <f t="shared" si="7"/>
        <v>3</v>
      </c>
      <c r="AX5" s="323">
        <f t="shared" si="7"/>
        <v>3</v>
      </c>
      <c r="AY5" s="323">
        <f t="shared" si="7"/>
        <v>4</v>
      </c>
      <c r="AZ5" s="323">
        <f t="shared" si="7"/>
        <v>4</v>
      </c>
      <c r="BA5" s="323">
        <f t="shared" si="7"/>
        <v>4</v>
      </c>
      <c r="BB5" s="323">
        <f t="shared" si="7"/>
        <v>4</v>
      </c>
      <c r="BC5" s="323">
        <f t="shared" si="7"/>
        <v>4</v>
      </c>
      <c r="BD5" s="323">
        <f t="shared" si="7"/>
        <v>4</v>
      </c>
      <c r="BE5" s="323">
        <f t="shared" si="7"/>
        <v>4</v>
      </c>
      <c r="BF5" s="323">
        <f t="shared" si="7"/>
        <v>4</v>
      </c>
      <c r="BG5" s="323">
        <f t="shared" si="7"/>
        <v>4</v>
      </c>
      <c r="BH5" s="323">
        <f t="shared" si="7"/>
        <v>4</v>
      </c>
      <c r="BI5" s="323">
        <f t="shared" si="7"/>
        <v>4</v>
      </c>
      <c r="BJ5" s="323">
        <f t="shared" si="7"/>
        <v>4</v>
      </c>
      <c r="BK5" s="323">
        <f t="shared" si="7"/>
        <v>5</v>
      </c>
      <c r="BL5" s="323">
        <f t="shared" si="7"/>
        <v>5</v>
      </c>
      <c r="BM5" s="323">
        <f t="shared" si="7"/>
        <v>5</v>
      </c>
      <c r="BN5" s="323">
        <f t="shared" si="7"/>
        <v>5</v>
      </c>
      <c r="BO5" s="323">
        <f t="shared" si="7"/>
        <v>5</v>
      </c>
      <c r="BP5" s="323">
        <f t="shared" si="7"/>
        <v>5</v>
      </c>
      <c r="BQ5" s="323">
        <f t="shared" si="7"/>
        <v>5</v>
      </c>
      <c r="BR5" s="323">
        <f t="shared" si="7"/>
        <v>5</v>
      </c>
      <c r="BS5" s="323">
        <f t="shared" si="7"/>
        <v>5</v>
      </c>
      <c r="BT5" s="323">
        <f t="shared" si="7"/>
        <v>5</v>
      </c>
      <c r="BU5" s="323">
        <f t="shared" si="7"/>
        <v>5</v>
      </c>
      <c r="BV5" s="323">
        <f t="shared" si="7"/>
        <v>5</v>
      </c>
      <c r="BW5" s="323">
        <f t="shared" si="7"/>
        <v>6</v>
      </c>
      <c r="BX5" s="323">
        <f t="shared" si="7"/>
        <v>6</v>
      </c>
      <c r="BY5" s="323">
        <f t="shared" si="7"/>
        <v>6</v>
      </c>
      <c r="BZ5" s="323">
        <f t="shared" si="7"/>
        <v>6</v>
      </c>
      <c r="CA5" s="323">
        <f t="shared" ref="CA5:ED5" si="8">INT((CA$8-1)/12)+1</f>
        <v>6</v>
      </c>
      <c r="CB5" s="323">
        <f t="shared" si="8"/>
        <v>6</v>
      </c>
      <c r="CC5" s="323">
        <f t="shared" si="8"/>
        <v>6</v>
      </c>
      <c r="CD5" s="323">
        <f t="shared" si="8"/>
        <v>6</v>
      </c>
      <c r="CE5" s="323">
        <f t="shared" si="8"/>
        <v>6</v>
      </c>
      <c r="CF5" s="323">
        <f t="shared" si="8"/>
        <v>6</v>
      </c>
      <c r="CG5" s="323">
        <f t="shared" si="8"/>
        <v>6</v>
      </c>
      <c r="CH5" s="323">
        <f t="shared" si="8"/>
        <v>6</v>
      </c>
      <c r="CI5" s="323">
        <f t="shared" si="8"/>
        <v>7</v>
      </c>
      <c r="CJ5" s="323">
        <f t="shared" si="8"/>
        <v>7</v>
      </c>
      <c r="CK5" s="323">
        <f t="shared" si="8"/>
        <v>7</v>
      </c>
      <c r="CL5" s="323">
        <f t="shared" si="8"/>
        <v>7</v>
      </c>
      <c r="CM5" s="323">
        <f t="shared" si="8"/>
        <v>7</v>
      </c>
      <c r="CN5" s="323">
        <f t="shared" si="8"/>
        <v>7</v>
      </c>
      <c r="CO5" s="323">
        <f t="shared" si="8"/>
        <v>7</v>
      </c>
      <c r="CP5" s="323">
        <f t="shared" si="8"/>
        <v>7</v>
      </c>
      <c r="CQ5" s="323">
        <f t="shared" si="8"/>
        <v>7</v>
      </c>
      <c r="CR5" s="323">
        <f t="shared" si="8"/>
        <v>7</v>
      </c>
      <c r="CS5" s="323">
        <f t="shared" si="8"/>
        <v>7</v>
      </c>
      <c r="CT5" s="323">
        <f t="shared" si="8"/>
        <v>7</v>
      </c>
      <c r="CU5" s="323">
        <f t="shared" si="8"/>
        <v>8</v>
      </c>
      <c r="CV5" s="323">
        <f t="shared" si="8"/>
        <v>8</v>
      </c>
      <c r="CW5" s="323">
        <f t="shared" si="8"/>
        <v>8</v>
      </c>
      <c r="CX5" s="323">
        <f t="shared" si="8"/>
        <v>8</v>
      </c>
      <c r="CY5" s="323">
        <f t="shared" si="8"/>
        <v>8</v>
      </c>
      <c r="CZ5" s="323">
        <f t="shared" si="8"/>
        <v>8</v>
      </c>
      <c r="DA5" s="323">
        <f t="shared" si="8"/>
        <v>8</v>
      </c>
      <c r="DB5" s="323">
        <f t="shared" si="8"/>
        <v>8</v>
      </c>
      <c r="DC5" s="323">
        <f t="shared" si="8"/>
        <v>8</v>
      </c>
      <c r="DD5" s="323">
        <f t="shared" si="8"/>
        <v>8</v>
      </c>
      <c r="DE5" s="323">
        <f t="shared" si="8"/>
        <v>8</v>
      </c>
      <c r="DF5" s="323">
        <f t="shared" si="8"/>
        <v>8</v>
      </c>
      <c r="DG5" s="323">
        <f t="shared" si="8"/>
        <v>9</v>
      </c>
      <c r="DH5" s="323">
        <f t="shared" si="8"/>
        <v>9</v>
      </c>
      <c r="DI5" s="323">
        <f t="shared" si="8"/>
        <v>9</v>
      </c>
      <c r="DJ5" s="323">
        <f t="shared" si="8"/>
        <v>9</v>
      </c>
      <c r="DK5" s="323">
        <f t="shared" si="8"/>
        <v>9</v>
      </c>
      <c r="DL5" s="323">
        <f t="shared" si="8"/>
        <v>9</v>
      </c>
      <c r="DM5" s="323">
        <f t="shared" si="8"/>
        <v>9</v>
      </c>
      <c r="DN5" s="323">
        <f t="shared" si="8"/>
        <v>9</v>
      </c>
      <c r="DO5" s="323">
        <f t="shared" si="8"/>
        <v>9</v>
      </c>
      <c r="DP5" s="323">
        <f t="shared" si="8"/>
        <v>9</v>
      </c>
      <c r="DQ5" s="323">
        <f t="shared" si="8"/>
        <v>9</v>
      </c>
      <c r="DR5" s="323">
        <f t="shared" si="8"/>
        <v>9</v>
      </c>
      <c r="DS5" s="323">
        <f t="shared" si="8"/>
        <v>10</v>
      </c>
      <c r="DT5" s="323">
        <f t="shared" si="8"/>
        <v>10</v>
      </c>
      <c r="DU5" s="323">
        <f t="shared" si="8"/>
        <v>10</v>
      </c>
      <c r="DV5" s="323">
        <f t="shared" si="8"/>
        <v>10</v>
      </c>
      <c r="DW5" s="323">
        <f t="shared" si="8"/>
        <v>10</v>
      </c>
      <c r="DX5" s="323">
        <f t="shared" si="8"/>
        <v>10</v>
      </c>
      <c r="DY5" s="323">
        <f t="shared" si="8"/>
        <v>10</v>
      </c>
      <c r="DZ5" s="323">
        <f t="shared" si="8"/>
        <v>10</v>
      </c>
      <c r="EA5" s="323">
        <f t="shared" si="8"/>
        <v>10</v>
      </c>
      <c r="EB5" s="323">
        <f t="shared" si="8"/>
        <v>10</v>
      </c>
      <c r="EC5" s="323">
        <f t="shared" si="8"/>
        <v>10</v>
      </c>
      <c r="ED5" s="323">
        <f t="shared" si="8"/>
        <v>10</v>
      </c>
    </row>
    <row r="6" spans="1:134" x14ac:dyDescent="0.2">
      <c r="A6" s="316"/>
      <c r="B6" s="316"/>
      <c r="C6" s="316"/>
      <c r="D6" s="316"/>
      <c r="E6" s="316"/>
      <c r="F6" s="316"/>
      <c r="G6" s="316"/>
      <c r="H6" s="316"/>
      <c r="I6" s="316"/>
      <c r="J6" s="316"/>
      <c r="K6" s="316"/>
      <c r="L6" s="316"/>
      <c r="M6" s="316"/>
      <c r="N6" s="324">
        <v>0</v>
      </c>
      <c r="O6" s="324">
        <f t="shared" ref="O6:BZ6" si="9">INT((O$8-1)/6)+1</f>
        <v>1</v>
      </c>
      <c r="P6" s="324">
        <f t="shared" si="9"/>
        <v>1</v>
      </c>
      <c r="Q6" s="324">
        <f t="shared" si="9"/>
        <v>1</v>
      </c>
      <c r="R6" s="324">
        <f t="shared" si="9"/>
        <v>1</v>
      </c>
      <c r="S6" s="324">
        <f t="shared" si="9"/>
        <v>1</v>
      </c>
      <c r="T6" s="324">
        <f t="shared" si="9"/>
        <v>1</v>
      </c>
      <c r="U6" s="324">
        <f t="shared" si="9"/>
        <v>2</v>
      </c>
      <c r="V6" s="324">
        <f t="shared" si="9"/>
        <v>2</v>
      </c>
      <c r="W6" s="324">
        <f t="shared" si="9"/>
        <v>2</v>
      </c>
      <c r="X6" s="324">
        <f t="shared" si="9"/>
        <v>2</v>
      </c>
      <c r="Y6" s="324">
        <f t="shared" si="9"/>
        <v>2</v>
      </c>
      <c r="Z6" s="324">
        <f t="shared" si="9"/>
        <v>2</v>
      </c>
      <c r="AA6" s="324">
        <f t="shared" si="9"/>
        <v>3</v>
      </c>
      <c r="AB6" s="324">
        <f t="shared" si="9"/>
        <v>3</v>
      </c>
      <c r="AC6" s="324">
        <f t="shared" si="9"/>
        <v>3</v>
      </c>
      <c r="AD6" s="324">
        <f t="shared" si="9"/>
        <v>3</v>
      </c>
      <c r="AE6" s="324">
        <f t="shared" si="9"/>
        <v>3</v>
      </c>
      <c r="AF6" s="324">
        <f t="shared" si="9"/>
        <v>3</v>
      </c>
      <c r="AG6" s="324">
        <f t="shared" si="9"/>
        <v>4</v>
      </c>
      <c r="AH6" s="324">
        <f t="shared" si="9"/>
        <v>4</v>
      </c>
      <c r="AI6" s="324">
        <f t="shared" si="9"/>
        <v>4</v>
      </c>
      <c r="AJ6" s="324">
        <f t="shared" si="9"/>
        <v>4</v>
      </c>
      <c r="AK6" s="324">
        <f t="shared" si="9"/>
        <v>4</v>
      </c>
      <c r="AL6" s="324">
        <f t="shared" si="9"/>
        <v>4</v>
      </c>
      <c r="AM6" s="324">
        <f t="shared" si="9"/>
        <v>5</v>
      </c>
      <c r="AN6" s="324">
        <f t="shared" si="9"/>
        <v>5</v>
      </c>
      <c r="AO6" s="324">
        <f t="shared" si="9"/>
        <v>5</v>
      </c>
      <c r="AP6" s="324">
        <f t="shared" si="9"/>
        <v>5</v>
      </c>
      <c r="AQ6" s="324">
        <f t="shared" si="9"/>
        <v>5</v>
      </c>
      <c r="AR6" s="324">
        <f t="shared" si="9"/>
        <v>5</v>
      </c>
      <c r="AS6" s="324">
        <f t="shared" si="9"/>
        <v>6</v>
      </c>
      <c r="AT6" s="324">
        <f t="shared" si="9"/>
        <v>6</v>
      </c>
      <c r="AU6" s="324">
        <f t="shared" si="9"/>
        <v>6</v>
      </c>
      <c r="AV6" s="324">
        <f t="shared" si="9"/>
        <v>6</v>
      </c>
      <c r="AW6" s="324">
        <f t="shared" si="9"/>
        <v>6</v>
      </c>
      <c r="AX6" s="324">
        <f t="shared" si="9"/>
        <v>6</v>
      </c>
      <c r="AY6" s="324">
        <f t="shared" si="9"/>
        <v>7</v>
      </c>
      <c r="AZ6" s="324">
        <f t="shared" si="9"/>
        <v>7</v>
      </c>
      <c r="BA6" s="324">
        <f t="shared" si="9"/>
        <v>7</v>
      </c>
      <c r="BB6" s="324">
        <f t="shared" si="9"/>
        <v>7</v>
      </c>
      <c r="BC6" s="324">
        <f t="shared" si="9"/>
        <v>7</v>
      </c>
      <c r="BD6" s="324">
        <f t="shared" si="9"/>
        <v>7</v>
      </c>
      <c r="BE6" s="324">
        <f t="shared" si="9"/>
        <v>8</v>
      </c>
      <c r="BF6" s="324">
        <f t="shared" si="9"/>
        <v>8</v>
      </c>
      <c r="BG6" s="324">
        <f t="shared" si="9"/>
        <v>8</v>
      </c>
      <c r="BH6" s="324">
        <f t="shared" si="9"/>
        <v>8</v>
      </c>
      <c r="BI6" s="324">
        <f t="shared" si="9"/>
        <v>8</v>
      </c>
      <c r="BJ6" s="324">
        <f t="shared" si="9"/>
        <v>8</v>
      </c>
      <c r="BK6" s="324">
        <f t="shared" si="9"/>
        <v>9</v>
      </c>
      <c r="BL6" s="324">
        <f t="shared" si="9"/>
        <v>9</v>
      </c>
      <c r="BM6" s="324">
        <f t="shared" si="9"/>
        <v>9</v>
      </c>
      <c r="BN6" s="324">
        <f t="shared" si="9"/>
        <v>9</v>
      </c>
      <c r="BO6" s="324">
        <f t="shared" si="9"/>
        <v>9</v>
      </c>
      <c r="BP6" s="324">
        <f t="shared" si="9"/>
        <v>9</v>
      </c>
      <c r="BQ6" s="324">
        <f t="shared" si="9"/>
        <v>10</v>
      </c>
      <c r="BR6" s="324">
        <f t="shared" si="9"/>
        <v>10</v>
      </c>
      <c r="BS6" s="324">
        <f t="shared" si="9"/>
        <v>10</v>
      </c>
      <c r="BT6" s="324">
        <f t="shared" si="9"/>
        <v>10</v>
      </c>
      <c r="BU6" s="324">
        <f t="shared" si="9"/>
        <v>10</v>
      </c>
      <c r="BV6" s="324">
        <f t="shared" si="9"/>
        <v>10</v>
      </c>
      <c r="BW6" s="324">
        <f t="shared" si="9"/>
        <v>11</v>
      </c>
      <c r="BX6" s="324">
        <f t="shared" si="9"/>
        <v>11</v>
      </c>
      <c r="BY6" s="324">
        <f t="shared" si="9"/>
        <v>11</v>
      </c>
      <c r="BZ6" s="324">
        <f t="shared" si="9"/>
        <v>11</v>
      </c>
      <c r="CA6" s="324">
        <f t="shared" ref="CA6:ED6" si="10">INT((CA$8-1)/6)+1</f>
        <v>11</v>
      </c>
      <c r="CB6" s="324">
        <f t="shared" si="10"/>
        <v>11</v>
      </c>
      <c r="CC6" s="324">
        <f t="shared" si="10"/>
        <v>12</v>
      </c>
      <c r="CD6" s="324">
        <f t="shared" si="10"/>
        <v>12</v>
      </c>
      <c r="CE6" s="324">
        <f t="shared" si="10"/>
        <v>12</v>
      </c>
      <c r="CF6" s="324">
        <f t="shared" si="10"/>
        <v>12</v>
      </c>
      <c r="CG6" s="324">
        <f t="shared" si="10"/>
        <v>12</v>
      </c>
      <c r="CH6" s="324">
        <f t="shared" si="10"/>
        <v>12</v>
      </c>
      <c r="CI6" s="324">
        <f t="shared" si="10"/>
        <v>13</v>
      </c>
      <c r="CJ6" s="324">
        <f t="shared" si="10"/>
        <v>13</v>
      </c>
      <c r="CK6" s="324">
        <f t="shared" si="10"/>
        <v>13</v>
      </c>
      <c r="CL6" s="324">
        <f t="shared" si="10"/>
        <v>13</v>
      </c>
      <c r="CM6" s="324">
        <f t="shared" si="10"/>
        <v>13</v>
      </c>
      <c r="CN6" s="324">
        <f t="shared" si="10"/>
        <v>13</v>
      </c>
      <c r="CO6" s="324">
        <f t="shared" si="10"/>
        <v>14</v>
      </c>
      <c r="CP6" s="324">
        <f t="shared" si="10"/>
        <v>14</v>
      </c>
      <c r="CQ6" s="324">
        <f t="shared" si="10"/>
        <v>14</v>
      </c>
      <c r="CR6" s="324">
        <f t="shared" si="10"/>
        <v>14</v>
      </c>
      <c r="CS6" s="324">
        <f t="shared" si="10"/>
        <v>14</v>
      </c>
      <c r="CT6" s="324">
        <f t="shared" si="10"/>
        <v>14</v>
      </c>
      <c r="CU6" s="324">
        <f t="shared" si="10"/>
        <v>15</v>
      </c>
      <c r="CV6" s="324">
        <f t="shared" si="10"/>
        <v>15</v>
      </c>
      <c r="CW6" s="324">
        <f t="shared" si="10"/>
        <v>15</v>
      </c>
      <c r="CX6" s="324">
        <f t="shared" si="10"/>
        <v>15</v>
      </c>
      <c r="CY6" s="324">
        <f t="shared" si="10"/>
        <v>15</v>
      </c>
      <c r="CZ6" s="324">
        <f t="shared" si="10"/>
        <v>15</v>
      </c>
      <c r="DA6" s="324">
        <f t="shared" si="10"/>
        <v>16</v>
      </c>
      <c r="DB6" s="324">
        <f t="shared" si="10"/>
        <v>16</v>
      </c>
      <c r="DC6" s="324">
        <f t="shared" si="10"/>
        <v>16</v>
      </c>
      <c r="DD6" s="324">
        <f t="shared" si="10"/>
        <v>16</v>
      </c>
      <c r="DE6" s="324">
        <f t="shared" si="10"/>
        <v>16</v>
      </c>
      <c r="DF6" s="324">
        <f t="shared" si="10"/>
        <v>16</v>
      </c>
      <c r="DG6" s="324">
        <f t="shared" si="10"/>
        <v>17</v>
      </c>
      <c r="DH6" s="324">
        <f t="shared" si="10"/>
        <v>17</v>
      </c>
      <c r="DI6" s="324">
        <f t="shared" si="10"/>
        <v>17</v>
      </c>
      <c r="DJ6" s="324">
        <f t="shared" si="10"/>
        <v>17</v>
      </c>
      <c r="DK6" s="324">
        <f t="shared" si="10"/>
        <v>17</v>
      </c>
      <c r="DL6" s="324">
        <f t="shared" si="10"/>
        <v>17</v>
      </c>
      <c r="DM6" s="324">
        <f t="shared" si="10"/>
        <v>18</v>
      </c>
      <c r="DN6" s="324">
        <f t="shared" si="10"/>
        <v>18</v>
      </c>
      <c r="DO6" s="324">
        <f t="shared" si="10"/>
        <v>18</v>
      </c>
      <c r="DP6" s="324">
        <f t="shared" si="10"/>
        <v>18</v>
      </c>
      <c r="DQ6" s="324">
        <f t="shared" si="10"/>
        <v>18</v>
      </c>
      <c r="DR6" s="324">
        <f t="shared" si="10"/>
        <v>18</v>
      </c>
      <c r="DS6" s="324">
        <f t="shared" si="10"/>
        <v>19</v>
      </c>
      <c r="DT6" s="324">
        <f t="shared" si="10"/>
        <v>19</v>
      </c>
      <c r="DU6" s="324">
        <f t="shared" si="10"/>
        <v>19</v>
      </c>
      <c r="DV6" s="324">
        <f t="shared" si="10"/>
        <v>19</v>
      </c>
      <c r="DW6" s="324">
        <f t="shared" si="10"/>
        <v>19</v>
      </c>
      <c r="DX6" s="324">
        <f t="shared" si="10"/>
        <v>19</v>
      </c>
      <c r="DY6" s="324">
        <f t="shared" si="10"/>
        <v>20</v>
      </c>
      <c r="DZ6" s="324">
        <f t="shared" si="10"/>
        <v>20</v>
      </c>
      <c r="EA6" s="324">
        <f t="shared" si="10"/>
        <v>20</v>
      </c>
      <c r="EB6" s="324">
        <f t="shared" si="10"/>
        <v>20</v>
      </c>
      <c r="EC6" s="324">
        <f t="shared" si="10"/>
        <v>20</v>
      </c>
      <c r="ED6" s="324">
        <f t="shared" si="10"/>
        <v>20</v>
      </c>
    </row>
    <row r="7" spans="1:134" x14ac:dyDescent="0.2">
      <c r="A7" s="316"/>
      <c r="B7" s="316"/>
      <c r="C7" s="316"/>
      <c r="D7" s="316"/>
      <c r="E7" s="316"/>
      <c r="F7" s="316"/>
      <c r="G7" s="316"/>
      <c r="H7" s="316"/>
      <c r="I7" s="316"/>
      <c r="J7" s="316"/>
      <c r="K7" s="316"/>
      <c r="L7" s="316"/>
      <c r="M7" s="316"/>
      <c r="N7" s="325">
        <v>0</v>
      </c>
      <c r="O7" s="325">
        <f t="shared" ref="O7:BZ7" si="11">INT((O$8-1)/3)+1</f>
        <v>1</v>
      </c>
      <c r="P7" s="325">
        <f t="shared" si="11"/>
        <v>1</v>
      </c>
      <c r="Q7" s="325">
        <f t="shared" si="11"/>
        <v>1</v>
      </c>
      <c r="R7" s="325">
        <f t="shared" si="11"/>
        <v>2</v>
      </c>
      <c r="S7" s="325">
        <f t="shared" si="11"/>
        <v>2</v>
      </c>
      <c r="T7" s="325">
        <f t="shared" si="11"/>
        <v>2</v>
      </c>
      <c r="U7" s="325">
        <f t="shared" si="11"/>
        <v>3</v>
      </c>
      <c r="V7" s="325">
        <f t="shared" si="11"/>
        <v>3</v>
      </c>
      <c r="W7" s="325">
        <f t="shared" si="11"/>
        <v>3</v>
      </c>
      <c r="X7" s="325">
        <f t="shared" si="11"/>
        <v>4</v>
      </c>
      <c r="Y7" s="325">
        <f t="shared" si="11"/>
        <v>4</v>
      </c>
      <c r="Z7" s="325">
        <f t="shared" si="11"/>
        <v>4</v>
      </c>
      <c r="AA7" s="325">
        <f t="shared" si="11"/>
        <v>5</v>
      </c>
      <c r="AB7" s="325">
        <f t="shared" si="11"/>
        <v>5</v>
      </c>
      <c r="AC7" s="325">
        <f t="shared" si="11"/>
        <v>5</v>
      </c>
      <c r="AD7" s="325">
        <f t="shared" si="11"/>
        <v>6</v>
      </c>
      <c r="AE7" s="325">
        <f t="shared" si="11"/>
        <v>6</v>
      </c>
      <c r="AF7" s="325">
        <f t="shared" si="11"/>
        <v>6</v>
      </c>
      <c r="AG7" s="325">
        <f t="shared" si="11"/>
        <v>7</v>
      </c>
      <c r="AH7" s="325">
        <f t="shared" si="11"/>
        <v>7</v>
      </c>
      <c r="AI7" s="325">
        <f t="shared" si="11"/>
        <v>7</v>
      </c>
      <c r="AJ7" s="325">
        <f t="shared" si="11"/>
        <v>8</v>
      </c>
      <c r="AK7" s="325">
        <f t="shared" si="11"/>
        <v>8</v>
      </c>
      <c r="AL7" s="325">
        <f t="shared" si="11"/>
        <v>8</v>
      </c>
      <c r="AM7" s="325">
        <f t="shared" si="11"/>
        <v>9</v>
      </c>
      <c r="AN7" s="325">
        <f t="shared" si="11"/>
        <v>9</v>
      </c>
      <c r="AO7" s="325">
        <f t="shared" si="11"/>
        <v>9</v>
      </c>
      <c r="AP7" s="325">
        <f t="shared" si="11"/>
        <v>10</v>
      </c>
      <c r="AQ7" s="325">
        <f t="shared" si="11"/>
        <v>10</v>
      </c>
      <c r="AR7" s="325">
        <f t="shared" si="11"/>
        <v>10</v>
      </c>
      <c r="AS7" s="325">
        <f t="shared" si="11"/>
        <v>11</v>
      </c>
      <c r="AT7" s="325">
        <f t="shared" si="11"/>
        <v>11</v>
      </c>
      <c r="AU7" s="325">
        <f t="shared" si="11"/>
        <v>11</v>
      </c>
      <c r="AV7" s="325">
        <f t="shared" si="11"/>
        <v>12</v>
      </c>
      <c r="AW7" s="325">
        <f t="shared" si="11"/>
        <v>12</v>
      </c>
      <c r="AX7" s="325">
        <f t="shared" si="11"/>
        <v>12</v>
      </c>
      <c r="AY7" s="325">
        <f t="shared" si="11"/>
        <v>13</v>
      </c>
      <c r="AZ7" s="325">
        <f t="shared" si="11"/>
        <v>13</v>
      </c>
      <c r="BA7" s="325">
        <f t="shared" si="11"/>
        <v>13</v>
      </c>
      <c r="BB7" s="325">
        <f t="shared" si="11"/>
        <v>14</v>
      </c>
      <c r="BC7" s="325">
        <f t="shared" si="11"/>
        <v>14</v>
      </c>
      <c r="BD7" s="325">
        <f t="shared" si="11"/>
        <v>14</v>
      </c>
      <c r="BE7" s="325">
        <f t="shared" si="11"/>
        <v>15</v>
      </c>
      <c r="BF7" s="325">
        <f t="shared" si="11"/>
        <v>15</v>
      </c>
      <c r="BG7" s="325">
        <f t="shared" si="11"/>
        <v>15</v>
      </c>
      <c r="BH7" s="325">
        <f t="shared" si="11"/>
        <v>16</v>
      </c>
      <c r="BI7" s="325">
        <f t="shared" si="11"/>
        <v>16</v>
      </c>
      <c r="BJ7" s="325">
        <f t="shared" si="11"/>
        <v>16</v>
      </c>
      <c r="BK7" s="325">
        <f t="shared" si="11"/>
        <v>17</v>
      </c>
      <c r="BL7" s="325">
        <f t="shared" si="11"/>
        <v>17</v>
      </c>
      <c r="BM7" s="325">
        <f t="shared" si="11"/>
        <v>17</v>
      </c>
      <c r="BN7" s="325">
        <f t="shared" si="11"/>
        <v>18</v>
      </c>
      <c r="BO7" s="325">
        <f t="shared" si="11"/>
        <v>18</v>
      </c>
      <c r="BP7" s="325">
        <f t="shared" si="11"/>
        <v>18</v>
      </c>
      <c r="BQ7" s="325">
        <f t="shared" si="11"/>
        <v>19</v>
      </c>
      <c r="BR7" s="325">
        <f t="shared" si="11"/>
        <v>19</v>
      </c>
      <c r="BS7" s="325">
        <f t="shared" si="11"/>
        <v>19</v>
      </c>
      <c r="BT7" s="325">
        <f t="shared" si="11"/>
        <v>20</v>
      </c>
      <c r="BU7" s="325">
        <f t="shared" si="11"/>
        <v>20</v>
      </c>
      <c r="BV7" s="325">
        <f t="shared" si="11"/>
        <v>20</v>
      </c>
      <c r="BW7" s="325">
        <f t="shared" si="11"/>
        <v>21</v>
      </c>
      <c r="BX7" s="325">
        <f t="shared" si="11"/>
        <v>21</v>
      </c>
      <c r="BY7" s="325">
        <f t="shared" si="11"/>
        <v>21</v>
      </c>
      <c r="BZ7" s="325">
        <f t="shared" si="11"/>
        <v>22</v>
      </c>
      <c r="CA7" s="325">
        <f t="shared" ref="CA7:ED7" si="12">INT((CA$8-1)/3)+1</f>
        <v>22</v>
      </c>
      <c r="CB7" s="325">
        <f t="shared" si="12"/>
        <v>22</v>
      </c>
      <c r="CC7" s="325">
        <f t="shared" si="12"/>
        <v>23</v>
      </c>
      <c r="CD7" s="325">
        <f t="shared" si="12"/>
        <v>23</v>
      </c>
      <c r="CE7" s="325">
        <f t="shared" si="12"/>
        <v>23</v>
      </c>
      <c r="CF7" s="325">
        <f t="shared" si="12"/>
        <v>24</v>
      </c>
      <c r="CG7" s="325">
        <f t="shared" si="12"/>
        <v>24</v>
      </c>
      <c r="CH7" s="325">
        <f t="shared" si="12"/>
        <v>24</v>
      </c>
      <c r="CI7" s="325">
        <f t="shared" si="12"/>
        <v>25</v>
      </c>
      <c r="CJ7" s="325">
        <f t="shared" si="12"/>
        <v>25</v>
      </c>
      <c r="CK7" s="325">
        <f t="shared" si="12"/>
        <v>25</v>
      </c>
      <c r="CL7" s="325">
        <f t="shared" si="12"/>
        <v>26</v>
      </c>
      <c r="CM7" s="325">
        <f t="shared" si="12"/>
        <v>26</v>
      </c>
      <c r="CN7" s="325">
        <f t="shared" si="12"/>
        <v>26</v>
      </c>
      <c r="CO7" s="325">
        <f t="shared" si="12"/>
        <v>27</v>
      </c>
      <c r="CP7" s="325">
        <f t="shared" si="12"/>
        <v>27</v>
      </c>
      <c r="CQ7" s="325">
        <f t="shared" si="12"/>
        <v>27</v>
      </c>
      <c r="CR7" s="325">
        <f t="shared" si="12"/>
        <v>28</v>
      </c>
      <c r="CS7" s="325">
        <f t="shared" si="12"/>
        <v>28</v>
      </c>
      <c r="CT7" s="325">
        <f t="shared" si="12"/>
        <v>28</v>
      </c>
      <c r="CU7" s="325">
        <f t="shared" si="12"/>
        <v>29</v>
      </c>
      <c r="CV7" s="325">
        <f t="shared" si="12"/>
        <v>29</v>
      </c>
      <c r="CW7" s="325">
        <f t="shared" si="12"/>
        <v>29</v>
      </c>
      <c r="CX7" s="325">
        <f t="shared" si="12"/>
        <v>30</v>
      </c>
      <c r="CY7" s="325">
        <f t="shared" si="12"/>
        <v>30</v>
      </c>
      <c r="CZ7" s="325">
        <f t="shared" si="12"/>
        <v>30</v>
      </c>
      <c r="DA7" s="325">
        <f t="shared" si="12"/>
        <v>31</v>
      </c>
      <c r="DB7" s="325">
        <f t="shared" si="12"/>
        <v>31</v>
      </c>
      <c r="DC7" s="325">
        <f t="shared" si="12"/>
        <v>31</v>
      </c>
      <c r="DD7" s="325">
        <f t="shared" si="12"/>
        <v>32</v>
      </c>
      <c r="DE7" s="325">
        <f t="shared" si="12"/>
        <v>32</v>
      </c>
      <c r="DF7" s="325">
        <f t="shared" si="12"/>
        <v>32</v>
      </c>
      <c r="DG7" s="325">
        <f t="shared" si="12"/>
        <v>33</v>
      </c>
      <c r="DH7" s="325">
        <f t="shared" si="12"/>
        <v>33</v>
      </c>
      <c r="DI7" s="325">
        <f t="shared" si="12"/>
        <v>33</v>
      </c>
      <c r="DJ7" s="325">
        <f t="shared" si="12"/>
        <v>34</v>
      </c>
      <c r="DK7" s="325">
        <f t="shared" si="12"/>
        <v>34</v>
      </c>
      <c r="DL7" s="325">
        <f t="shared" si="12"/>
        <v>34</v>
      </c>
      <c r="DM7" s="325">
        <f t="shared" si="12"/>
        <v>35</v>
      </c>
      <c r="DN7" s="325">
        <f t="shared" si="12"/>
        <v>35</v>
      </c>
      <c r="DO7" s="325">
        <f t="shared" si="12"/>
        <v>35</v>
      </c>
      <c r="DP7" s="325">
        <f t="shared" si="12"/>
        <v>36</v>
      </c>
      <c r="DQ7" s="325">
        <f t="shared" si="12"/>
        <v>36</v>
      </c>
      <c r="DR7" s="325">
        <f t="shared" si="12"/>
        <v>36</v>
      </c>
      <c r="DS7" s="325">
        <f t="shared" si="12"/>
        <v>37</v>
      </c>
      <c r="DT7" s="325">
        <f t="shared" si="12"/>
        <v>37</v>
      </c>
      <c r="DU7" s="325">
        <f t="shared" si="12"/>
        <v>37</v>
      </c>
      <c r="DV7" s="325">
        <f t="shared" si="12"/>
        <v>38</v>
      </c>
      <c r="DW7" s="325">
        <f t="shared" si="12"/>
        <v>38</v>
      </c>
      <c r="DX7" s="325">
        <f t="shared" si="12"/>
        <v>38</v>
      </c>
      <c r="DY7" s="325">
        <f t="shared" si="12"/>
        <v>39</v>
      </c>
      <c r="DZ7" s="325">
        <f t="shared" si="12"/>
        <v>39</v>
      </c>
      <c r="EA7" s="325">
        <f t="shared" si="12"/>
        <v>39</v>
      </c>
      <c r="EB7" s="325">
        <f t="shared" si="12"/>
        <v>40</v>
      </c>
      <c r="EC7" s="325">
        <f t="shared" si="12"/>
        <v>40</v>
      </c>
      <c r="ED7" s="325">
        <f t="shared" si="12"/>
        <v>40</v>
      </c>
    </row>
    <row r="8" spans="1:134" x14ac:dyDescent="0.2">
      <c r="A8" s="317"/>
      <c r="B8" s="317"/>
      <c r="C8" s="317"/>
      <c r="D8" s="317"/>
      <c r="E8" s="317"/>
      <c r="F8" s="317"/>
      <c r="G8" s="317"/>
      <c r="H8" s="317"/>
      <c r="I8" s="317"/>
      <c r="J8" s="317"/>
      <c r="K8" s="317"/>
      <c r="L8" s="317"/>
      <c r="M8" s="317"/>
      <c r="N8" s="326">
        <v>0</v>
      </c>
      <c r="O8" s="326">
        <v>1</v>
      </c>
      <c r="P8" s="326">
        <f>O8+1</f>
        <v>2</v>
      </c>
      <c r="Q8" s="326">
        <f t="shared" ref="Q8:BV8" si="13">P8+1</f>
        <v>3</v>
      </c>
      <c r="R8" s="326">
        <f t="shared" si="13"/>
        <v>4</v>
      </c>
      <c r="S8" s="326">
        <f t="shared" si="13"/>
        <v>5</v>
      </c>
      <c r="T8" s="326">
        <f t="shared" si="13"/>
        <v>6</v>
      </c>
      <c r="U8" s="326">
        <f t="shared" si="13"/>
        <v>7</v>
      </c>
      <c r="V8" s="326">
        <f t="shared" si="13"/>
        <v>8</v>
      </c>
      <c r="W8" s="326">
        <f t="shared" si="13"/>
        <v>9</v>
      </c>
      <c r="X8" s="326">
        <f t="shared" si="13"/>
        <v>10</v>
      </c>
      <c r="Y8" s="326">
        <f t="shared" si="13"/>
        <v>11</v>
      </c>
      <c r="Z8" s="326">
        <f t="shared" si="13"/>
        <v>12</v>
      </c>
      <c r="AA8" s="326">
        <f t="shared" si="13"/>
        <v>13</v>
      </c>
      <c r="AB8" s="326">
        <f t="shared" si="13"/>
        <v>14</v>
      </c>
      <c r="AC8" s="326">
        <f t="shared" si="13"/>
        <v>15</v>
      </c>
      <c r="AD8" s="326">
        <f t="shared" si="13"/>
        <v>16</v>
      </c>
      <c r="AE8" s="326">
        <f t="shared" si="13"/>
        <v>17</v>
      </c>
      <c r="AF8" s="326">
        <f t="shared" si="13"/>
        <v>18</v>
      </c>
      <c r="AG8" s="326">
        <f t="shared" si="13"/>
        <v>19</v>
      </c>
      <c r="AH8" s="326">
        <f t="shared" si="13"/>
        <v>20</v>
      </c>
      <c r="AI8" s="326">
        <f t="shared" si="13"/>
        <v>21</v>
      </c>
      <c r="AJ8" s="326">
        <f t="shared" si="13"/>
        <v>22</v>
      </c>
      <c r="AK8" s="326">
        <f t="shared" si="13"/>
        <v>23</v>
      </c>
      <c r="AL8" s="326">
        <f t="shared" si="13"/>
        <v>24</v>
      </c>
      <c r="AM8" s="326">
        <f t="shared" si="13"/>
        <v>25</v>
      </c>
      <c r="AN8" s="326">
        <f t="shared" si="13"/>
        <v>26</v>
      </c>
      <c r="AO8" s="326">
        <f t="shared" si="13"/>
        <v>27</v>
      </c>
      <c r="AP8" s="326">
        <f t="shared" si="13"/>
        <v>28</v>
      </c>
      <c r="AQ8" s="326">
        <f t="shared" si="13"/>
        <v>29</v>
      </c>
      <c r="AR8" s="326">
        <f t="shared" si="13"/>
        <v>30</v>
      </c>
      <c r="AS8" s="326">
        <f t="shared" si="13"/>
        <v>31</v>
      </c>
      <c r="AT8" s="326">
        <f t="shared" si="13"/>
        <v>32</v>
      </c>
      <c r="AU8" s="326">
        <f t="shared" si="13"/>
        <v>33</v>
      </c>
      <c r="AV8" s="326">
        <f t="shared" si="13"/>
        <v>34</v>
      </c>
      <c r="AW8" s="326">
        <f t="shared" si="13"/>
        <v>35</v>
      </c>
      <c r="AX8" s="326">
        <f t="shared" si="13"/>
        <v>36</v>
      </c>
      <c r="AY8" s="326">
        <f t="shared" si="13"/>
        <v>37</v>
      </c>
      <c r="AZ8" s="326">
        <f t="shared" si="13"/>
        <v>38</v>
      </c>
      <c r="BA8" s="326">
        <f t="shared" si="13"/>
        <v>39</v>
      </c>
      <c r="BB8" s="326">
        <f t="shared" si="13"/>
        <v>40</v>
      </c>
      <c r="BC8" s="326">
        <f t="shared" si="13"/>
        <v>41</v>
      </c>
      <c r="BD8" s="326">
        <f t="shared" si="13"/>
        <v>42</v>
      </c>
      <c r="BE8" s="326">
        <f t="shared" si="13"/>
        <v>43</v>
      </c>
      <c r="BF8" s="326">
        <f t="shared" si="13"/>
        <v>44</v>
      </c>
      <c r="BG8" s="326">
        <f t="shared" si="13"/>
        <v>45</v>
      </c>
      <c r="BH8" s="326">
        <f t="shared" si="13"/>
        <v>46</v>
      </c>
      <c r="BI8" s="326">
        <f t="shared" si="13"/>
        <v>47</v>
      </c>
      <c r="BJ8" s="326">
        <f t="shared" si="13"/>
        <v>48</v>
      </c>
      <c r="BK8" s="326">
        <f t="shared" si="13"/>
        <v>49</v>
      </c>
      <c r="BL8" s="326">
        <f t="shared" si="13"/>
        <v>50</v>
      </c>
      <c r="BM8" s="326">
        <f t="shared" si="13"/>
        <v>51</v>
      </c>
      <c r="BN8" s="326">
        <f t="shared" si="13"/>
        <v>52</v>
      </c>
      <c r="BO8" s="326">
        <f t="shared" si="13"/>
        <v>53</v>
      </c>
      <c r="BP8" s="326">
        <f t="shared" si="13"/>
        <v>54</v>
      </c>
      <c r="BQ8" s="326">
        <f t="shared" si="13"/>
        <v>55</v>
      </c>
      <c r="BR8" s="326">
        <f t="shared" si="13"/>
        <v>56</v>
      </c>
      <c r="BS8" s="326">
        <f t="shared" si="13"/>
        <v>57</v>
      </c>
      <c r="BT8" s="326">
        <f t="shared" si="13"/>
        <v>58</v>
      </c>
      <c r="BU8" s="326">
        <f t="shared" si="13"/>
        <v>59</v>
      </c>
      <c r="BV8" s="326">
        <f t="shared" si="13"/>
        <v>60</v>
      </c>
      <c r="BW8" s="326">
        <f t="shared" ref="BW8:DB8" si="14">BV8+1</f>
        <v>61</v>
      </c>
      <c r="BX8" s="326">
        <f t="shared" si="14"/>
        <v>62</v>
      </c>
      <c r="BY8" s="326">
        <f t="shared" si="14"/>
        <v>63</v>
      </c>
      <c r="BZ8" s="326">
        <f t="shared" si="14"/>
        <v>64</v>
      </c>
      <c r="CA8" s="326">
        <f t="shared" si="14"/>
        <v>65</v>
      </c>
      <c r="CB8" s="326">
        <f t="shared" si="14"/>
        <v>66</v>
      </c>
      <c r="CC8" s="326">
        <f t="shared" si="14"/>
        <v>67</v>
      </c>
      <c r="CD8" s="326">
        <f t="shared" si="14"/>
        <v>68</v>
      </c>
      <c r="CE8" s="326">
        <f t="shared" si="14"/>
        <v>69</v>
      </c>
      <c r="CF8" s="326">
        <f t="shared" si="14"/>
        <v>70</v>
      </c>
      <c r="CG8" s="326">
        <f t="shared" si="14"/>
        <v>71</v>
      </c>
      <c r="CH8" s="326">
        <f t="shared" si="14"/>
        <v>72</v>
      </c>
      <c r="CI8" s="326">
        <f t="shared" si="14"/>
        <v>73</v>
      </c>
      <c r="CJ8" s="326">
        <f t="shared" si="14"/>
        <v>74</v>
      </c>
      <c r="CK8" s="326">
        <f t="shared" si="14"/>
        <v>75</v>
      </c>
      <c r="CL8" s="326">
        <f t="shared" si="14"/>
        <v>76</v>
      </c>
      <c r="CM8" s="326">
        <f t="shared" si="14"/>
        <v>77</v>
      </c>
      <c r="CN8" s="326">
        <f t="shared" si="14"/>
        <v>78</v>
      </c>
      <c r="CO8" s="326">
        <f t="shared" si="14"/>
        <v>79</v>
      </c>
      <c r="CP8" s="326">
        <f t="shared" si="14"/>
        <v>80</v>
      </c>
      <c r="CQ8" s="326">
        <f t="shared" si="14"/>
        <v>81</v>
      </c>
      <c r="CR8" s="326">
        <f t="shared" si="14"/>
        <v>82</v>
      </c>
      <c r="CS8" s="326">
        <f t="shared" si="14"/>
        <v>83</v>
      </c>
      <c r="CT8" s="326">
        <f t="shared" si="14"/>
        <v>84</v>
      </c>
      <c r="CU8" s="326">
        <f t="shared" si="14"/>
        <v>85</v>
      </c>
      <c r="CV8" s="326">
        <f t="shared" si="14"/>
        <v>86</v>
      </c>
      <c r="CW8" s="326">
        <f t="shared" si="14"/>
        <v>87</v>
      </c>
      <c r="CX8" s="326">
        <f t="shared" si="14"/>
        <v>88</v>
      </c>
      <c r="CY8" s="326">
        <f t="shared" si="14"/>
        <v>89</v>
      </c>
      <c r="CZ8" s="326">
        <f t="shared" si="14"/>
        <v>90</v>
      </c>
      <c r="DA8" s="326">
        <f t="shared" si="14"/>
        <v>91</v>
      </c>
      <c r="DB8" s="326">
        <f t="shared" si="14"/>
        <v>92</v>
      </c>
      <c r="DC8" s="326">
        <f t="shared" ref="DC8:ED8" si="15">DB8+1</f>
        <v>93</v>
      </c>
      <c r="DD8" s="326">
        <f t="shared" si="15"/>
        <v>94</v>
      </c>
      <c r="DE8" s="326">
        <f t="shared" si="15"/>
        <v>95</v>
      </c>
      <c r="DF8" s="326">
        <f t="shared" si="15"/>
        <v>96</v>
      </c>
      <c r="DG8" s="326">
        <f t="shared" si="15"/>
        <v>97</v>
      </c>
      <c r="DH8" s="326">
        <f t="shared" si="15"/>
        <v>98</v>
      </c>
      <c r="DI8" s="326">
        <f t="shared" si="15"/>
        <v>99</v>
      </c>
      <c r="DJ8" s="326">
        <f t="shared" si="15"/>
        <v>100</v>
      </c>
      <c r="DK8" s="326">
        <f t="shared" si="15"/>
        <v>101</v>
      </c>
      <c r="DL8" s="326">
        <f t="shared" si="15"/>
        <v>102</v>
      </c>
      <c r="DM8" s="326">
        <f t="shared" si="15"/>
        <v>103</v>
      </c>
      <c r="DN8" s="326">
        <f t="shared" si="15"/>
        <v>104</v>
      </c>
      <c r="DO8" s="326">
        <f t="shared" si="15"/>
        <v>105</v>
      </c>
      <c r="DP8" s="326">
        <f t="shared" si="15"/>
        <v>106</v>
      </c>
      <c r="DQ8" s="326">
        <f t="shared" si="15"/>
        <v>107</v>
      </c>
      <c r="DR8" s="326">
        <f t="shared" si="15"/>
        <v>108</v>
      </c>
      <c r="DS8" s="326">
        <f t="shared" si="15"/>
        <v>109</v>
      </c>
      <c r="DT8" s="326">
        <f t="shared" si="15"/>
        <v>110</v>
      </c>
      <c r="DU8" s="326">
        <f t="shared" si="15"/>
        <v>111</v>
      </c>
      <c r="DV8" s="326">
        <f t="shared" si="15"/>
        <v>112</v>
      </c>
      <c r="DW8" s="326">
        <f t="shared" si="15"/>
        <v>113</v>
      </c>
      <c r="DX8" s="326">
        <f t="shared" si="15"/>
        <v>114</v>
      </c>
      <c r="DY8" s="326">
        <f t="shared" si="15"/>
        <v>115</v>
      </c>
      <c r="DZ8" s="326">
        <f t="shared" si="15"/>
        <v>116</v>
      </c>
      <c r="EA8" s="326">
        <f t="shared" si="15"/>
        <v>117</v>
      </c>
      <c r="EB8" s="326">
        <f t="shared" si="15"/>
        <v>118</v>
      </c>
      <c r="EC8" s="326">
        <f t="shared" si="15"/>
        <v>119</v>
      </c>
      <c r="ED8" s="326">
        <f t="shared" si="15"/>
        <v>120</v>
      </c>
    </row>
    <row r="9" spans="1:134" x14ac:dyDescent="0.2">
      <c r="A9" s="318"/>
      <c r="B9" s="318"/>
      <c r="C9" s="318"/>
      <c r="D9" s="318"/>
      <c r="E9" s="318"/>
      <c r="F9" s="318"/>
      <c r="G9" s="318"/>
      <c r="H9" s="318"/>
      <c r="I9" s="318"/>
      <c r="J9" s="318"/>
      <c r="K9" s="318"/>
      <c r="L9" s="318"/>
      <c r="M9" s="318"/>
      <c r="N9" s="327" t="str">
        <f>IFERROR(VLOOKUP(N2,기간!$A:$B,2,FALSE),"")</f>
        <v>매입일</v>
      </c>
      <c r="O9" s="327" t="str">
        <f>IFERROR(VLOOKUP(O2,기간!$A:$B,2,FALSE),"")</f>
        <v/>
      </c>
      <c r="P9" s="327" t="str">
        <f>IFERROR(VLOOKUP(P2,기간!$A:$B,2,FALSE),"")</f>
        <v/>
      </c>
      <c r="Q9" s="327" t="str">
        <f>IFERROR(VLOOKUP(Q2,기간!$A:$B,2,FALSE),"")</f>
        <v/>
      </c>
      <c r="R9" s="327" t="str">
        <f>IFERROR(VLOOKUP(R2,기간!$A:$B,2,FALSE),"")</f>
        <v/>
      </c>
      <c r="S9" s="327" t="str">
        <f>IFERROR(VLOOKUP(S2,기간!$A:$B,2,FALSE),"")</f>
        <v/>
      </c>
      <c r="T9" s="327">
        <f>IFERROR(VLOOKUP(T2,기간!$A:$B,2,FALSE),"")</f>
        <v>1</v>
      </c>
      <c r="U9" s="327" t="str">
        <f>IFERROR(VLOOKUP(U2,기간!$A:$B,2,FALSE),"")</f>
        <v/>
      </c>
      <c r="V9" s="327" t="str">
        <f>IFERROR(VLOOKUP(V2,기간!$A:$B,2,FALSE),"")</f>
        <v/>
      </c>
      <c r="W9" s="327" t="str">
        <f>IFERROR(VLOOKUP(W2,기간!$A:$B,2,FALSE),"")</f>
        <v/>
      </c>
      <c r="X9" s="327" t="str">
        <f>IFERROR(VLOOKUP(X2,기간!$A:$B,2,FALSE),"")</f>
        <v/>
      </c>
      <c r="Y9" s="327" t="str">
        <f>IFERROR(VLOOKUP(Y2,기간!$A:$B,2,FALSE),"")</f>
        <v/>
      </c>
      <c r="Z9" s="327">
        <f>IFERROR(VLOOKUP(Z2,기간!$A:$B,2,FALSE),"")</f>
        <v>2</v>
      </c>
      <c r="AA9" s="327" t="str">
        <f>IFERROR(VLOOKUP(AA2,기간!$A:$B,2,FALSE),"")</f>
        <v/>
      </c>
      <c r="AB9" s="327" t="str">
        <f>IFERROR(VLOOKUP(AB2,기간!$A:$B,2,FALSE),"")</f>
        <v/>
      </c>
      <c r="AC9" s="327" t="str">
        <f>IFERROR(VLOOKUP(AC2,기간!$A:$B,2,FALSE),"")</f>
        <v/>
      </c>
      <c r="AD9" s="327" t="str">
        <f>IFERROR(VLOOKUP(AD2,기간!$A:$B,2,FALSE),"")</f>
        <v/>
      </c>
      <c r="AE9" s="327" t="str">
        <f>IFERROR(VLOOKUP(AE2,기간!$A:$B,2,FALSE),"")</f>
        <v/>
      </c>
      <c r="AF9" s="327">
        <f>IFERROR(VLOOKUP(AF2,기간!$A:$B,2,FALSE),"")</f>
        <v>3</v>
      </c>
      <c r="AG9" s="327" t="str">
        <f>IFERROR(VLOOKUP(AG2,기간!$A:$B,2,FALSE),"")</f>
        <v/>
      </c>
      <c r="AH9" s="327" t="str">
        <f>IFERROR(VLOOKUP(AH2,기간!$A:$B,2,FALSE),"")</f>
        <v/>
      </c>
      <c r="AI9" s="327" t="str">
        <f>IFERROR(VLOOKUP(AI2,기간!$A:$B,2,FALSE),"")</f>
        <v/>
      </c>
      <c r="AJ9" s="327" t="str">
        <f>IFERROR(VLOOKUP(AJ2,기간!$A:$B,2,FALSE),"")</f>
        <v/>
      </c>
      <c r="AK9" s="327" t="str">
        <f>IFERROR(VLOOKUP(AK2,기간!$A:$B,2,FALSE),"")</f>
        <v/>
      </c>
      <c r="AL9" s="327">
        <f>IFERROR(VLOOKUP(AL2,기간!$A:$B,2,FALSE),"")</f>
        <v>4</v>
      </c>
      <c r="AM9" s="327" t="str">
        <f>IFERROR(VLOOKUP(AM2,기간!$A:$B,2,FALSE),"")</f>
        <v/>
      </c>
      <c r="AN9" s="327" t="str">
        <f>IFERROR(VLOOKUP(AN2,기간!$A:$B,2,FALSE),"")</f>
        <v/>
      </c>
      <c r="AO9" s="327" t="str">
        <f>IFERROR(VLOOKUP(AO2,기간!$A:$B,2,FALSE),"")</f>
        <v/>
      </c>
      <c r="AP9" s="327" t="str">
        <f>IFERROR(VLOOKUP(AP2,기간!$A:$B,2,FALSE),"")</f>
        <v/>
      </c>
      <c r="AQ9" s="327" t="str">
        <f>IFERROR(VLOOKUP(AQ2,기간!$A:$B,2,FALSE),"")</f>
        <v/>
      </c>
      <c r="AR9" s="327">
        <f>IFERROR(VLOOKUP(AR2,기간!$A:$B,2,FALSE),"")</f>
        <v>5</v>
      </c>
      <c r="AS9" s="327" t="str">
        <f>IFERROR(VLOOKUP(AS2,기간!$A:$B,2,FALSE),"")</f>
        <v/>
      </c>
      <c r="AT9" s="327" t="str">
        <f>IFERROR(VLOOKUP(AT2,기간!$A:$B,2,FALSE),"")</f>
        <v/>
      </c>
      <c r="AU9" s="327" t="str">
        <f>IFERROR(VLOOKUP(AU2,기간!$A:$B,2,FALSE),"")</f>
        <v/>
      </c>
      <c r="AV9" s="327" t="str">
        <f>IFERROR(VLOOKUP(AV2,기간!$A:$B,2,FALSE),"")</f>
        <v/>
      </c>
      <c r="AW9" s="327" t="str">
        <f>IFERROR(VLOOKUP(AW2,기간!$A:$B,2,FALSE),"")</f>
        <v/>
      </c>
      <c r="AX9" s="327">
        <f>IFERROR(VLOOKUP(AX2,기간!$A:$B,2,FALSE),"")</f>
        <v>6</v>
      </c>
      <c r="AY9" s="327" t="str">
        <f>IFERROR(VLOOKUP(AY2,기간!$A:$B,2,FALSE),"")</f>
        <v/>
      </c>
      <c r="AZ9" s="327" t="str">
        <f>IFERROR(VLOOKUP(AZ2,기간!$A:$B,2,FALSE),"")</f>
        <v/>
      </c>
      <c r="BA9" s="327" t="str">
        <f>IFERROR(VLOOKUP(BA2,기간!$A:$B,2,FALSE),"")</f>
        <v/>
      </c>
      <c r="BB9" s="327" t="str">
        <f>IFERROR(VLOOKUP(BB2,기간!$A:$B,2,FALSE),"")</f>
        <v/>
      </c>
      <c r="BC9" s="327" t="str">
        <f>IFERROR(VLOOKUP(BC2,기간!$A:$B,2,FALSE),"")</f>
        <v/>
      </c>
      <c r="BD9" s="327">
        <f>IFERROR(VLOOKUP(BD2,기간!$A:$B,2,FALSE),"")</f>
        <v>7</v>
      </c>
      <c r="BE9" s="327" t="str">
        <f>IFERROR(VLOOKUP(BE2,기간!$A:$B,2,FALSE),"")</f>
        <v/>
      </c>
      <c r="BF9" s="327" t="str">
        <f>IFERROR(VLOOKUP(BF2,기간!$A:$B,2,FALSE),"")</f>
        <v/>
      </c>
      <c r="BG9" s="327" t="str">
        <f>IFERROR(VLOOKUP(BG2,기간!$A:$B,2,FALSE),"")</f>
        <v/>
      </c>
      <c r="BH9" s="327" t="str">
        <f>IFERROR(VLOOKUP(BH2,기간!$A:$B,2,FALSE),"")</f>
        <v/>
      </c>
      <c r="BI9" s="327" t="str">
        <f>IFERROR(VLOOKUP(BI2,기간!$A:$B,2,FALSE),"")</f>
        <v/>
      </c>
      <c r="BJ9" s="327">
        <f>IFERROR(VLOOKUP(BJ2,기간!$A:$B,2,FALSE),"")</f>
        <v>8</v>
      </c>
      <c r="BK9" s="327" t="str">
        <f>IFERROR(VLOOKUP(BK2,기간!$A:$B,2,FALSE),"")</f>
        <v/>
      </c>
      <c r="BL9" s="327" t="str">
        <f>IFERROR(VLOOKUP(BL2,기간!$A:$B,2,FALSE),"")</f>
        <v/>
      </c>
      <c r="BM9" s="327" t="str">
        <f>IFERROR(VLOOKUP(BM2,기간!$A:$B,2,FALSE),"")</f>
        <v/>
      </c>
      <c r="BN9" s="327" t="str">
        <f>IFERROR(VLOOKUP(BN2,기간!$A:$B,2,FALSE),"")</f>
        <v/>
      </c>
      <c r="BO9" s="327" t="str">
        <f>IFERROR(VLOOKUP(BO2,기간!$A:$B,2,FALSE),"")</f>
        <v/>
      </c>
      <c r="BP9" s="327">
        <f>IFERROR(VLOOKUP(BP2,기간!$A:$B,2,FALSE),"")</f>
        <v>9</v>
      </c>
      <c r="BQ9" s="327" t="str">
        <f>IFERROR(VLOOKUP(BQ2,기간!$A:$B,2,FALSE),"")</f>
        <v/>
      </c>
      <c r="BR9" s="327" t="str">
        <f>IFERROR(VLOOKUP(BR2,기간!$A:$B,2,FALSE),"")</f>
        <v/>
      </c>
      <c r="BS9" s="327" t="str">
        <f>IFERROR(VLOOKUP(BS2,기간!$A:$B,2,FALSE),"")</f>
        <v/>
      </c>
      <c r="BT9" s="327" t="str">
        <f>IFERROR(VLOOKUP(BT2,기간!$A:$B,2,FALSE),"")</f>
        <v/>
      </c>
      <c r="BU9" s="327" t="str">
        <f>IFERROR(VLOOKUP(BU2,기간!$A:$B,2,FALSE),"")</f>
        <v/>
      </c>
      <c r="BV9" s="327">
        <f>IFERROR(VLOOKUP(BV2,기간!$A:$B,2,FALSE),"")</f>
        <v>10</v>
      </c>
      <c r="BW9" s="327" t="str">
        <f>IFERROR(VLOOKUP(BW2,기간!$A:$B,2,FALSE),"")</f>
        <v/>
      </c>
      <c r="BX9" s="327" t="str">
        <f>IFERROR(VLOOKUP(BX2,기간!$A:$B,2,FALSE),"")</f>
        <v/>
      </c>
      <c r="BY9" s="327" t="str">
        <f>IFERROR(VLOOKUP(BY2,기간!$A:$B,2,FALSE),"")</f>
        <v/>
      </c>
      <c r="BZ9" s="327" t="str">
        <f>IFERROR(VLOOKUP(BZ2,기간!$A:$B,2,FALSE),"")</f>
        <v/>
      </c>
      <c r="CA9" s="327" t="str">
        <f>IFERROR(VLOOKUP(CA2,기간!$A:$B,2,FALSE),"")</f>
        <v/>
      </c>
      <c r="CB9" s="327">
        <f>IFERROR(VLOOKUP(CB2,기간!$A:$B,2,FALSE),"")</f>
        <v>11</v>
      </c>
      <c r="CC9" s="327" t="str">
        <f>IFERROR(VLOOKUP(CC2,기간!$A:$B,2,FALSE),"")</f>
        <v/>
      </c>
      <c r="CD9" s="327" t="str">
        <f>IFERROR(VLOOKUP(CD2,기간!$A:$B,2,FALSE),"")</f>
        <v/>
      </c>
      <c r="CE9" s="327" t="str">
        <f>IFERROR(VLOOKUP(CE2,기간!$A:$B,2,FALSE),"")</f>
        <v/>
      </c>
      <c r="CF9" s="327" t="str">
        <f>IFERROR(VLOOKUP(CF2,기간!$A:$B,2,FALSE),"")</f>
        <v/>
      </c>
      <c r="CG9" s="327" t="str">
        <f>IFERROR(VLOOKUP(CG2,기간!$A:$B,2,FALSE),"")</f>
        <v/>
      </c>
      <c r="CH9" s="327">
        <f>IFERROR(VLOOKUP(CH2,기간!$A:$B,2,FALSE),"")</f>
        <v>12</v>
      </c>
      <c r="CI9" s="327" t="str">
        <f>IFERROR(VLOOKUP(CI2,기간!$A:$B,2,FALSE),"")</f>
        <v/>
      </c>
      <c r="CJ9" s="327" t="str">
        <f>IFERROR(VLOOKUP(CJ2,기간!$A:$B,2,FALSE),"")</f>
        <v/>
      </c>
      <c r="CK9" s="327" t="str">
        <f>IFERROR(VLOOKUP(CK2,기간!$A:$B,2,FALSE),"")</f>
        <v/>
      </c>
      <c r="CL9" s="327" t="str">
        <f>IFERROR(VLOOKUP(CL2,기간!$A:$B,2,FALSE),"")</f>
        <v/>
      </c>
      <c r="CM9" s="327" t="str">
        <f>IFERROR(VLOOKUP(CM2,기간!$A:$B,2,FALSE),"")</f>
        <v/>
      </c>
      <c r="CN9" s="327">
        <f>IFERROR(VLOOKUP(CN2,기간!$A:$B,2,FALSE),"")</f>
        <v>13</v>
      </c>
      <c r="CO9" s="327" t="str">
        <f>IFERROR(VLOOKUP(CO2,기간!$A:$B,2,FALSE),"")</f>
        <v/>
      </c>
      <c r="CP9" s="327" t="str">
        <f>IFERROR(VLOOKUP(CP2,기간!$A:$B,2,FALSE),"")</f>
        <v/>
      </c>
      <c r="CQ9" s="327" t="str">
        <f>IFERROR(VLOOKUP(CQ2,기간!$A:$B,2,FALSE),"")</f>
        <v/>
      </c>
      <c r="CR9" s="327" t="str">
        <f>IFERROR(VLOOKUP(CR2,기간!$A:$B,2,FALSE),"")</f>
        <v/>
      </c>
      <c r="CS9" s="327" t="str">
        <f>IFERROR(VLOOKUP(CS2,기간!$A:$B,2,FALSE),"")</f>
        <v/>
      </c>
      <c r="CT9" s="327">
        <f>IFERROR(VLOOKUP(CT2,기간!$A:$B,2,FALSE),"")</f>
        <v>14</v>
      </c>
      <c r="CU9" s="327" t="str">
        <f>IFERROR(VLOOKUP(CU2,기간!$A:$B,2,FALSE),"")</f>
        <v/>
      </c>
      <c r="CV9" s="327" t="str">
        <f>IFERROR(VLOOKUP(CV2,기간!$A:$B,2,FALSE),"")</f>
        <v/>
      </c>
      <c r="CW9" s="327" t="str">
        <f>IFERROR(VLOOKUP(CW2,기간!$A:$B,2,FALSE),"")</f>
        <v/>
      </c>
      <c r="CX9" s="327" t="str">
        <f>IFERROR(VLOOKUP(CX2,기간!$A:$B,2,FALSE),"")</f>
        <v/>
      </c>
      <c r="CY9" s="327" t="str">
        <f>IFERROR(VLOOKUP(CY2,기간!$A:$B,2,FALSE),"")</f>
        <v/>
      </c>
      <c r="CZ9" s="327">
        <f>IFERROR(VLOOKUP(CZ2,기간!$A:$B,2,FALSE),"")</f>
        <v>15</v>
      </c>
      <c r="DA9" s="327" t="str">
        <f>IFERROR(VLOOKUP(DA2,기간!$A:$B,2,FALSE),"")</f>
        <v/>
      </c>
      <c r="DB9" s="327" t="str">
        <f>IFERROR(VLOOKUP(DB2,기간!$A:$B,2,FALSE),"")</f>
        <v/>
      </c>
      <c r="DC9" s="327" t="str">
        <f>IFERROR(VLOOKUP(DC2,기간!$A:$B,2,FALSE),"")</f>
        <v/>
      </c>
      <c r="DD9" s="327" t="str">
        <f>IFERROR(VLOOKUP(DD2,기간!$A:$B,2,FALSE),"")</f>
        <v/>
      </c>
      <c r="DE9" s="327" t="str">
        <f>IFERROR(VLOOKUP(DE2,기간!$A:$B,2,FALSE),"")</f>
        <v/>
      </c>
      <c r="DF9" s="327">
        <f>IFERROR(VLOOKUP(DF2,기간!$A:$B,2,FALSE),"")</f>
        <v>16</v>
      </c>
      <c r="DG9" s="327" t="str">
        <f>IFERROR(VLOOKUP(DG2,기간!$A:$B,2,FALSE),"")</f>
        <v/>
      </c>
      <c r="DH9" s="327" t="str">
        <f>IFERROR(VLOOKUP(DH2,기간!$A:$B,2,FALSE),"")</f>
        <v/>
      </c>
      <c r="DI9" s="327" t="str">
        <f>IFERROR(VLOOKUP(DI2,기간!$A:$B,2,FALSE),"")</f>
        <v/>
      </c>
      <c r="DJ9" s="327" t="str">
        <f>IFERROR(VLOOKUP(DJ2,기간!$A:$B,2,FALSE),"")</f>
        <v/>
      </c>
      <c r="DK9" s="327" t="str">
        <f>IFERROR(VLOOKUP(DK2,기간!$A:$B,2,FALSE),"")</f>
        <v/>
      </c>
      <c r="DL9" s="327">
        <f>IFERROR(VLOOKUP(DL2,기간!$A:$B,2,FALSE),"")</f>
        <v>17</v>
      </c>
      <c r="DM9" s="327" t="str">
        <f>IFERROR(VLOOKUP(DM2,기간!$A:$B,2,FALSE),"")</f>
        <v/>
      </c>
      <c r="DN9" s="327" t="str">
        <f>IFERROR(VLOOKUP(DN2,기간!$A:$B,2,FALSE),"")</f>
        <v/>
      </c>
      <c r="DO9" s="327" t="str">
        <f>IFERROR(VLOOKUP(DO2,기간!$A:$B,2,FALSE),"")</f>
        <v/>
      </c>
      <c r="DP9" s="327" t="str">
        <f>IFERROR(VLOOKUP(DP2,기간!$A:$B,2,FALSE),"")</f>
        <v/>
      </c>
      <c r="DQ9" s="327" t="str">
        <f>IFERROR(VLOOKUP(DQ2,기간!$A:$B,2,FALSE),"")</f>
        <v/>
      </c>
      <c r="DR9" s="327">
        <f>IFERROR(VLOOKUP(DR2,기간!$A:$B,2,FALSE),"")</f>
        <v>18</v>
      </c>
      <c r="DS9" s="327" t="str">
        <f>IFERROR(VLOOKUP(DS2,기간!$A:$B,2,FALSE),"")</f>
        <v/>
      </c>
      <c r="DT9" s="327" t="str">
        <f>IFERROR(VLOOKUP(DT2,기간!$A:$B,2,FALSE),"")</f>
        <v/>
      </c>
      <c r="DU9" s="327" t="str">
        <f>IFERROR(VLOOKUP(DU2,기간!$A:$B,2,FALSE),"")</f>
        <v/>
      </c>
      <c r="DV9" s="327" t="str">
        <f>IFERROR(VLOOKUP(DV2,기간!$A:$B,2,FALSE),"")</f>
        <v/>
      </c>
      <c r="DW9" s="327" t="str">
        <f>IFERROR(VLOOKUP(DW2,기간!$A:$B,2,FALSE),"")</f>
        <v/>
      </c>
      <c r="DX9" s="327">
        <f>IFERROR(VLOOKUP(DX2,기간!$A:$B,2,FALSE),"")</f>
        <v>19</v>
      </c>
      <c r="DY9" s="327" t="str">
        <f>IFERROR(VLOOKUP(DY2,기간!$A:$B,2,FALSE),"")</f>
        <v/>
      </c>
      <c r="DZ9" s="327" t="str">
        <f>IFERROR(VLOOKUP(DZ2,기간!$A:$B,2,FALSE),"")</f>
        <v/>
      </c>
      <c r="EA9" s="327" t="str">
        <f>IFERROR(VLOOKUP(EA2,기간!$A:$B,2,FALSE),"")</f>
        <v/>
      </c>
      <c r="EB9" s="327" t="str">
        <f>IFERROR(VLOOKUP(EB2,기간!$A:$B,2,FALSE),"")</f>
        <v/>
      </c>
      <c r="EC9" s="327" t="str">
        <f>IFERROR(VLOOKUP(EC2,기간!$A:$B,2,FALSE),"")</f>
        <v/>
      </c>
      <c r="ED9" s="327">
        <f>IFERROR(VLOOKUP(ED2,기간!$A:$B,2,FALSE),"")</f>
        <v>20</v>
      </c>
    </row>
    <row r="10" spans="1:134" hidden="1" x14ac:dyDescent="0.2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8" t="b">
        <f>$J$5&gt;=N$2</f>
        <v>1</v>
      </c>
      <c r="O10" s="8" t="b">
        <f t="shared" ref="O10:BZ10" si="16">$J$5&gt;=O$2</f>
        <v>1</v>
      </c>
      <c r="P10" s="8" t="b">
        <f t="shared" si="16"/>
        <v>1</v>
      </c>
      <c r="Q10" s="8" t="b">
        <f t="shared" si="16"/>
        <v>1</v>
      </c>
      <c r="R10" s="8" t="b">
        <f t="shared" si="16"/>
        <v>1</v>
      </c>
      <c r="S10" s="8" t="b">
        <f t="shared" si="16"/>
        <v>1</v>
      </c>
      <c r="T10" s="8" t="b">
        <f t="shared" si="16"/>
        <v>1</v>
      </c>
      <c r="U10" s="8" t="b">
        <f t="shared" si="16"/>
        <v>1</v>
      </c>
      <c r="V10" s="8" t="b">
        <f t="shared" si="16"/>
        <v>1</v>
      </c>
      <c r="W10" s="8" t="b">
        <f t="shared" si="16"/>
        <v>1</v>
      </c>
      <c r="X10" s="8" t="b">
        <f t="shared" si="16"/>
        <v>1</v>
      </c>
      <c r="Y10" s="8" t="b">
        <f t="shared" si="16"/>
        <v>1</v>
      </c>
      <c r="Z10" s="8" t="b">
        <f t="shared" si="16"/>
        <v>1</v>
      </c>
      <c r="AA10" s="8" t="b">
        <f t="shared" si="16"/>
        <v>1</v>
      </c>
      <c r="AB10" s="8" t="b">
        <f t="shared" si="16"/>
        <v>1</v>
      </c>
      <c r="AC10" s="8" t="b">
        <f t="shared" si="16"/>
        <v>1</v>
      </c>
      <c r="AD10" s="8" t="b">
        <f t="shared" si="16"/>
        <v>1</v>
      </c>
      <c r="AE10" s="8" t="b">
        <f t="shared" si="16"/>
        <v>1</v>
      </c>
      <c r="AF10" s="8" t="b">
        <f t="shared" si="16"/>
        <v>1</v>
      </c>
      <c r="AG10" s="8" t="b">
        <f t="shared" si="16"/>
        <v>1</v>
      </c>
      <c r="AH10" s="8" t="b">
        <f t="shared" si="16"/>
        <v>1</v>
      </c>
      <c r="AI10" s="8" t="b">
        <f t="shared" si="16"/>
        <v>1</v>
      </c>
      <c r="AJ10" s="8" t="b">
        <f t="shared" si="16"/>
        <v>1</v>
      </c>
      <c r="AK10" s="8" t="b">
        <f t="shared" si="16"/>
        <v>1</v>
      </c>
      <c r="AL10" s="8" t="b">
        <f t="shared" si="16"/>
        <v>1</v>
      </c>
      <c r="AM10" s="8" t="b">
        <f t="shared" si="16"/>
        <v>1</v>
      </c>
      <c r="AN10" s="8" t="b">
        <f t="shared" si="16"/>
        <v>1</v>
      </c>
      <c r="AO10" s="8" t="b">
        <f t="shared" si="16"/>
        <v>1</v>
      </c>
      <c r="AP10" s="8" t="b">
        <f t="shared" si="16"/>
        <v>1</v>
      </c>
      <c r="AQ10" s="8" t="b">
        <f t="shared" si="16"/>
        <v>1</v>
      </c>
      <c r="AR10" s="8" t="b">
        <f t="shared" si="16"/>
        <v>1</v>
      </c>
      <c r="AS10" s="8" t="b">
        <f t="shared" si="16"/>
        <v>1</v>
      </c>
      <c r="AT10" s="8" t="b">
        <f t="shared" si="16"/>
        <v>1</v>
      </c>
      <c r="AU10" s="8" t="b">
        <f t="shared" si="16"/>
        <v>1</v>
      </c>
      <c r="AV10" s="8" t="b">
        <f t="shared" si="16"/>
        <v>1</v>
      </c>
      <c r="AW10" s="8" t="b">
        <f t="shared" si="16"/>
        <v>1</v>
      </c>
      <c r="AX10" s="8" t="b">
        <f t="shared" si="16"/>
        <v>1</v>
      </c>
      <c r="AY10" s="8" t="b">
        <f t="shared" si="16"/>
        <v>1</v>
      </c>
      <c r="AZ10" s="8" t="b">
        <f t="shared" si="16"/>
        <v>1</v>
      </c>
      <c r="BA10" s="8" t="b">
        <f t="shared" si="16"/>
        <v>1</v>
      </c>
      <c r="BB10" s="8" t="b">
        <f t="shared" si="16"/>
        <v>1</v>
      </c>
      <c r="BC10" s="8" t="b">
        <f t="shared" si="16"/>
        <v>1</v>
      </c>
      <c r="BD10" s="8" t="b">
        <f t="shared" si="16"/>
        <v>1</v>
      </c>
      <c r="BE10" s="8" t="b">
        <f t="shared" si="16"/>
        <v>0</v>
      </c>
      <c r="BF10" s="8" t="b">
        <f t="shared" si="16"/>
        <v>0</v>
      </c>
      <c r="BG10" s="8" t="b">
        <f t="shared" si="16"/>
        <v>0</v>
      </c>
      <c r="BH10" s="8" t="b">
        <f t="shared" si="16"/>
        <v>0</v>
      </c>
      <c r="BI10" s="8" t="b">
        <f t="shared" si="16"/>
        <v>0</v>
      </c>
      <c r="BJ10" s="8" t="b">
        <f t="shared" si="16"/>
        <v>0</v>
      </c>
      <c r="BK10" s="8" t="b">
        <f t="shared" si="16"/>
        <v>0</v>
      </c>
      <c r="BL10" s="8" t="b">
        <f t="shared" si="16"/>
        <v>0</v>
      </c>
      <c r="BM10" s="8" t="b">
        <f t="shared" si="16"/>
        <v>0</v>
      </c>
      <c r="BN10" s="8" t="b">
        <f t="shared" si="16"/>
        <v>0</v>
      </c>
      <c r="BO10" s="8" t="b">
        <f t="shared" si="16"/>
        <v>0</v>
      </c>
      <c r="BP10" s="8" t="b">
        <f t="shared" si="16"/>
        <v>0</v>
      </c>
      <c r="BQ10" s="8" t="b">
        <f t="shared" si="16"/>
        <v>0</v>
      </c>
      <c r="BR10" s="8" t="b">
        <f t="shared" si="16"/>
        <v>0</v>
      </c>
      <c r="BS10" s="8" t="b">
        <f t="shared" si="16"/>
        <v>0</v>
      </c>
      <c r="BT10" s="8" t="b">
        <f t="shared" si="16"/>
        <v>0</v>
      </c>
      <c r="BU10" s="8" t="b">
        <f t="shared" si="16"/>
        <v>0</v>
      </c>
      <c r="BV10" s="8" t="b">
        <f t="shared" si="16"/>
        <v>0</v>
      </c>
      <c r="BW10" s="8" t="b">
        <f t="shared" si="16"/>
        <v>0</v>
      </c>
      <c r="BX10" s="8" t="b">
        <f t="shared" si="16"/>
        <v>0</v>
      </c>
      <c r="BY10" s="8" t="b">
        <f t="shared" si="16"/>
        <v>0</v>
      </c>
      <c r="BZ10" s="8" t="b">
        <f t="shared" si="16"/>
        <v>0</v>
      </c>
      <c r="CA10" s="8" t="b">
        <f t="shared" ref="CA10:ED10" si="17">$J$5&gt;=CA$2</f>
        <v>0</v>
      </c>
      <c r="CB10" s="8" t="b">
        <f t="shared" si="17"/>
        <v>0</v>
      </c>
      <c r="CC10" s="8" t="b">
        <f t="shared" si="17"/>
        <v>0</v>
      </c>
      <c r="CD10" s="8" t="b">
        <f t="shared" si="17"/>
        <v>0</v>
      </c>
      <c r="CE10" s="8" t="b">
        <f t="shared" si="17"/>
        <v>0</v>
      </c>
      <c r="CF10" s="8" t="b">
        <f t="shared" si="17"/>
        <v>0</v>
      </c>
      <c r="CG10" s="8" t="b">
        <f t="shared" si="17"/>
        <v>0</v>
      </c>
      <c r="CH10" s="8" t="b">
        <f t="shared" si="17"/>
        <v>0</v>
      </c>
      <c r="CI10" s="8" t="b">
        <f t="shared" si="17"/>
        <v>0</v>
      </c>
      <c r="CJ10" s="8" t="b">
        <f t="shared" si="17"/>
        <v>0</v>
      </c>
      <c r="CK10" s="8" t="b">
        <f t="shared" si="17"/>
        <v>0</v>
      </c>
      <c r="CL10" s="8" t="b">
        <f t="shared" si="17"/>
        <v>0</v>
      </c>
      <c r="CM10" s="8" t="b">
        <f t="shared" si="17"/>
        <v>0</v>
      </c>
      <c r="CN10" s="8" t="b">
        <f t="shared" si="17"/>
        <v>0</v>
      </c>
      <c r="CO10" s="8" t="b">
        <f t="shared" si="17"/>
        <v>0</v>
      </c>
      <c r="CP10" s="8" t="b">
        <f t="shared" si="17"/>
        <v>0</v>
      </c>
      <c r="CQ10" s="8" t="b">
        <f t="shared" si="17"/>
        <v>0</v>
      </c>
      <c r="CR10" s="8" t="b">
        <f t="shared" si="17"/>
        <v>0</v>
      </c>
      <c r="CS10" s="8" t="b">
        <f t="shared" si="17"/>
        <v>0</v>
      </c>
      <c r="CT10" s="8" t="b">
        <f t="shared" si="17"/>
        <v>0</v>
      </c>
      <c r="CU10" s="8" t="b">
        <f t="shared" si="17"/>
        <v>0</v>
      </c>
      <c r="CV10" s="8" t="b">
        <f t="shared" si="17"/>
        <v>0</v>
      </c>
      <c r="CW10" s="8" t="b">
        <f t="shared" si="17"/>
        <v>0</v>
      </c>
      <c r="CX10" s="8" t="b">
        <f t="shared" si="17"/>
        <v>0</v>
      </c>
      <c r="CY10" s="8" t="b">
        <f t="shared" si="17"/>
        <v>0</v>
      </c>
      <c r="CZ10" s="8" t="b">
        <f t="shared" si="17"/>
        <v>0</v>
      </c>
      <c r="DA10" s="8" t="b">
        <f t="shared" si="17"/>
        <v>0</v>
      </c>
      <c r="DB10" s="8" t="b">
        <f t="shared" si="17"/>
        <v>0</v>
      </c>
      <c r="DC10" s="8" t="b">
        <f t="shared" si="17"/>
        <v>0</v>
      </c>
      <c r="DD10" s="8" t="b">
        <f t="shared" si="17"/>
        <v>0</v>
      </c>
      <c r="DE10" s="8" t="b">
        <f t="shared" si="17"/>
        <v>0</v>
      </c>
      <c r="DF10" s="8" t="b">
        <f t="shared" si="17"/>
        <v>0</v>
      </c>
      <c r="DG10" s="8" t="b">
        <f t="shared" si="17"/>
        <v>0</v>
      </c>
      <c r="DH10" s="8" t="b">
        <f t="shared" si="17"/>
        <v>0</v>
      </c>
      <c r="DI10" s="8" t="b">
        <f t="shared" si="17"/>
        <v>0</v>
      </c>
      <c r="DJ10" s="8" t="b">
        <f t="shared" si="17"/>
        <v>0</v>
      </c>
      <c r="DK10" s="8" t="b">
        <f t="shared" si="17"/>
        <v>0</v>
      </c>
      <c r="DL10" s="8" t="b">
        <f t="shared" si="17"/>
        <v>0</v>
      </c>
      <c r="DM10" s="8" t="b">
        <f t="shared" si="17"/>
        <v>0</v>
      </c>
      <c r="DN10" s="8" t="b">
        <f t="shared" si="17"/>
        <v>0</v>
      </c>
      <c r="DO10" s="8" t="b">
        <f t="shared" si="17"/>
        <v>0</v>
      </c>
      <c r="DP10" s="8" t="b">
        <f t="shared" si="17"/>
        <v>0</v>
      </c>
      <c r="DQ10" s="8" t="b">
        <f t="shared" si="17"/>
        <v>0</v>
      </c>
      <c r="DR10" s="8" t="b">
        <f t="shared" si="17"/>
        <v>0</v>
      </c>
      <c r="DS10" s="8" t="b">
        <f t="shared" si="17"/>
        <v>0</v>
      </c>
      <c r="DT10" s="8" t="b">
        <f t="shared" si="17"/>
        <v>0</v>
      </c>
      <c r="DU10" s="8" t="b">
        <f t="shared" si="17"/>
        <v>0</v>
      </c>
      <c r="DV10" s="8" t="b">
        <f t="shared" si="17"/>
        <v>0</v>
      </c>
      <c r="DW10" s="8" t="b">
        <f t="shared" si="17"/>
        <v>0</v>
      </c>
      <c r="DX10" s="8" t="b">
        <f t="shared" si="17"/>
        <v>0</v>
      </c>
      <c r="DY10" s="8" t="b">
        <f t="shared" si="17"/>
        <v>0</v>
      </c>
      <c r="DZ10" s="8" t="b">
        <f t="shared" si="17"/>
        <v>0</v>
      </c>
      <c r="EA10" s="8" t="b">
        <f t="shared" si="17"/>
        <v>0</v>
      </c>
      <c r="EB10" s="8" t="b">
        <f t="shared" si="17"/>
        <v>0</v>
      </c>
      <c r="EC10" s="8" t="b">
        <f t="shared" si="17"/>
        <v>0</v>
      </c>
      <c r="ED10" s="8" t="b">
        <f t="shared" si="17"/>
        <v>0</v>
      </c>
    </row>
    <row r="11" spans="1:134" x14ac:dyDescent="0.2">
      <c r="A11" s="11">
        <f>ROW()</f>
        <v>11</v>
      </c>
      <c r="B11" s="11"/>
      <c r="C11" s="11"/>
      <c r="D11" s="11"/>
      <c r="E11" s="11"/>
      <c r="F11" s="9"/>
      <c r="G11" s="9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</row>
    <row r="12" spans="1:134" x14ac:dyDescent="0.2">
      <c r="A12" s="11">
        <f>ROW()</f>
        <v>12</v>
      </c>
      <c r="B12" s="11"/>
    </row>
    <row r="13" spans="1:134" x14ac:dyDescent="0.2">
      <c r="A13" s="11">
        <f>ROW()</f>
        <v>13</v>
      </c>
      <c r="C13" s="99" t="s">
        <v>298</v>
      </c>
      <c r="D13" s="72"/>
      <c r="E13" s="72"/>
      <c r="F13" s="72"/>
      <c r="G13" s="72"/>
      <c r="H13" s="72"/>
      <c r="I13" s="72"/>
      <c r="J13" s="72"/>
      <c r="K13" s="72"/>
      <c r="L13" s="72"/>
      <c r="M13" s="97"/>
      <c r="N13" s="788">
        <f>'CF(M)'!M69</f>
        <v>300000</v>
      </c>
      <c r="O13" s="788">
        <f>'CF(M)'!N69</f>
        <v>731736.20817534439</v>
      </c>
      <c r="P13" s="788">
        <f>'CF(M)'!O69</f>
        <v>1198335.4630565117</v>
      </c>
      <c r="Q13" s="788">
        <f>'CF(M)'!P69</f>
        <v>1577981.2465234341</v>
      </c>
      <c r="R13" s="788">
        <f>'CF(M)'!Q69</f>
        <v>2050685.2319891474</v>
      </c>
      <c r="S13" s="788">
        <f>'CF(M)'!R69</f>
        <v>2523389.2174548605</v>
      </c>
      <c r="T13" s="788">
        <f>'CF(M)'!S69</f>
        <v>628528.15964310756</v>
      </c>
      <c r="U13" s="788">
        <f>'CF(M)'!T69</f>
        <v>1027272.5270847825</v>
      </c>
      <c r="V13" s="788">
        <f>'CF(M)'!U69</f>
        <v>1499976.5125504958</v>
      </c>
      <c r="W13" s="788">
        <f>'CF(M)'!V69</f>
        <v>1534580.947721964</v>
      </c>
      <c r="X13" s="788">
        <f>'CF(M)'!W69</f>
        <v>1982235.8451876773</v>
      </c>
      <c r="Y13" s="788">
        <f>'CF(M)'!X69</f>
        <v>2454939.8306533904</v>
      </c>
      <c r="Z13" s="788">
        <f>'CF(M)'!Y69</f>
        <v>299999.99999999953</v>
      </c>
      <c r="AA13" s="788">
        <f>'CF(M)'!Z69</f>
        <v>738097.75753508764</v>
      </c>
      <c r="AB13" s="788">
        <f>'CF(M)'!AA69</f>
        <v>1211755.822710115</v>
      </c>
      <c r="AC13" s="788">
        <f>'CF(M)'!AB69</f>
        <v>1598460.4164708974</v>
      </c>
      <c r="AD13" s="788">
        <f>'CF(M)'!AC69</f>
        <v>2072118.481645925</v>
      </c>
      <c r="AE13" s="788">
        <f>'CF(M)'!AD69</f>
        <v>2545776.5468209526</v>
      </c>
      <c r="AF13" s="788">
        <f>'CF(M)'!AE69</f>
        <v>655723.05496386811</v>
      </c>
      <c r="AG13" s="788">
        <f>'CF(M)'!AF69</f>
        <v>1056416.8304555081</v>
      </c>
      <c r="AH13" s="788">
        <f>'CF(M)'!AG69</f>
        <v>1530074.8956305357</v>
      </c>
      <c r="AI13" s="788">
        <f>'CF(M)'!AH69</f>
        <v>1549071.9823185583</v>
      </c>
      <c r="AJ13" s="788">
        <f>'CF(M)'!AI69</f>
        <v>1993926.1114935856</v>
      </c>
      <c r="AK13" s="788">
        <f>'CF(M)'!AJ69</f>
        <v>2467584.1766686132</v>
      </c>
      <c r="AL13" s="788">
        <f>'CF(M)'!AK69</f>
        <v>299999.99999999907</v>
      </c>
      <c r="AM13" s="788">
        <f>'CF(M)'!AL69</f>
        <v>579330.01470077271</v>
      </c>
      <c r="AN13" s="788">
        <f>'CF(M)'!AM69</f>
        <v>1079597.2840045849</v>
      </c>
      <c r="AO13" s="788">
        <f>'CF(M)'!AN69</f>
        <v>1492831.1775963949</v>
      </c>
      <c r="AP13" s="788">
        <f>'CF(M)'!AO69</f>
        <v>1993098.4469002071</v>
      </c>
      <c r="AQ13" s="788">
        <f>'CF(M)'!AP69</f>
        <v>2493365.7162040193</v>
      </c>
      <c r="AR13" s="788">
        <f>'CF(M)'!AQ69</f>
        <v>634355.52325239568</v>
      </c>
      <c r="AS13" s="788">
        <f>'CF(M)'!AR69</f>
        <v>1062723.2614343069</v>
      </c>
      <c r="AT13" s="788">
        <f>'CF(M)'!AS69</f>
        <v>1562990.530738119</v>
      </c>
      <c r="AU13" s="788">
        <f>'CF(M)'!AT69</f>
        <v>1591137.6250233338</v>
      </c>
      <c r="AV13" s="788">
        <f>'CF(M)'!AU69</f>
        <v>2060723.5343271459</v>
      </c>
      <c r="AW13" s="788">
        <f>'CF(M)'!AV69</f>
        <v>2560990.8036309578</v>
      </c>
      <c r="AX13" s="788">
        <f>'CF(M)'!AW69</f>
        <v>385942.29918969935</v>
      </c>
      <c r="AY13" s="788">
        <f>'CF(M)'!AX69</f>
        <v>868696.17384529114</v>
      </c>
      <c r="AZ13" s="788">
        <f>'CF(M)'!AY69</f>
        <v>1369948.5205351794</v>
      </c>
      <c r="BA13" s="788">
        <f>'CF(M)'!AZ69</f>
        <v>1784127.5393641873</v>
      </c>
      <c r="BB13" s="788">
        <f>'CF(M)'!BA69</f>
        <v>2285379.8860540753</v>
      </c>
      <c r="BC13" s="788">
        <f>'CF(M)'!BB69</f>
        <v>2786632.2327439636</v>
      </c>
      <c r="BD13" s="788">
        <f>'CF(M)'!BC69</f>
        <v>-2.9802322387695313E-8</v>
      </c>
      <c r="BE13" s="788">
        <f>'CF(M)'!BD69</f>
        <v>0</v>
      </c>
      <c r="BF13" s="788">
        <f>'CF(M)'!BE69</f>
        <v>0</v>
      </c>
      <c r="BG13" s="788">
        <f>'CF(M)'!BF69</f>
        <v>0</v>
      </c>
      <c r="BH13" s="788">
        <f>'CF(M)'!BG69</f>
        <v>0</v>
      </c>
      <c r="BI13" s="788">
        <f>'CF(M)'!BH69</f>
        <v>0</v>
      </c>
      <c r="BJ13" s="788">
        <f>'CF(M)'!BI69</f>
        <v>0</v>
      </c>
      <c r="BK13" s="788">
        <f>'CF(M)'!BJ69</f>
        <v>0</v>
      </c>
      <c r="BL13" s="788">
        <f>'CF(M)'!BK69</f>
        <v>0</v>
      </c>
      <c r="BM13" s="788">
        <f>'CF(M)'!BL69</f>
        <v>0</v>
      </c>
      <c r="BN13" s="788">
        <f>'CF(M)'!BM69</f>
        <v>0</v>
      </c>
      <c r="BO13" s="788">
        <f>'CF(M)'!BN69</f>
        <v>0</v>
      </c>
      <c r="BP13" s="788">
        <f>'CF(M)'!BO69</f>
        <v>0</v>
      </c>
      <c r="BQ13" s="788">
        <f>'CF(M)'!BP69</f>
        <v>0</v>
      </c>
      <c r="BR13" s="788">
        <f>'CF(M)'!BQ69</f>
        <v>0</v>
      </c>
      <c r="BS13" s="788">
        <f>'CF(M)'!BR69</f>
        <v>0</v>
      </c>
      <c r="BT13" s="788">
        <f>'CF(M)'!BS69</f>
        <v>0</v>
      </c>
      <c r="BU13" s="788">
        <f>'CF(M)'!BT69</f>
        <v>0</v>
      </c>
      <c r="BV13" s="788">
        <f>'CF(M)'!BU69</f>
        <v>0</v>
      </c>
      <c r="BW13" s="788">
        <f>'CF(M)'!BV69</f>
        <v>0</v>
      </c>
      <c r="BX13" s="788">
        <f>'CF(M)'!BW69</f>
        <v>0</v>
      </c>
      <c r="BY13" s="788">
        <f>'CF(M)'!BX69</f>
        <v>0</v>
      </c>
      <c r="BZ13" s="788">
        <f>'CF(M)'!BY69</f>
        <v>0</v>
      </c>
      <c r="CA13" s="788">
        <f>'CF(M)'!BZ69</f>
        <v>0</v>
      </c>
      <c r="CB13" s="788">
        <f>'CF(M)'!CA69</f>
        <v>0</v>
      </c>
      <c r="CC13" s="788">
        <f>'CF(M)'!CB69</f>
        <v>0</v>
      </c>
      <c r="CD13" s="788">
        <f>'CF(M)'!CC69</f>
        <v>0</v>
      </c>
      <c r="CE13" s="788">
        <f>'CF(M)'!CD69</f>
        <v>0</v>
      </c>
      <c r="CF13" s="788">
        <f>'CF(M)'!CE69</f>
        <v>0</v>
      </c>
      <c r="CG13" s="788">
        <f>'CF(M)'!CF69</f>
        <v>0</v>
      </c>
      <c r="CH13" s="788">
        <f>'CF(M)'!CG69</f>
        <v>0</v>
      </c>
      <c r="CI13" s="788">
        <f>'CF(M)'!CH69</f>
        <v>0</v>
      </c>
      <c r="CJ13" s="788">
        <f>'CF(M)'!CI69</f>
        <v>0</v>
      </c>
      <c r="CK13" s="788">
        <f>'CF(M)'!CJ69</f>
        <v>0</v>
      </c>
      <c r="CL13" s="788">
        <f>'CF(M)'!CK69</f>
        <v>0</v>
      </c>
      <c r="CM13" s="788">
        <f>'CF(M)'!CL69</f>
        <v>0</v>
      </c>
      <c r="CN13" s="788">
        <f>'CF(M)'!CM69</f>
        <v>0</v>
      </c>
      <c r="CO13" s="788">
        <f>'CF(M)'!CN69</f>
        <v>0</v>
      </c>
      <c r="CP13" s="788">
        <f>'CF(M)'!CO69</f>
        <v>0</v>
      </c>
      <c r="CQ13" s="788">
        <f>'CF(M)'!CP69</f>
        <v>0</v>
      </c>
      <c r="CR13" s="788">
        <f>'CF(M)'!CQ69</f>
        <v>0</v>
      </c>
      <c r="CS13" s="788">
        <f>'CF(M)'!CR69</f>
        <v>0</v>
      </c>
      <c r="CT13" s="788">
        <f>'CF(M)'!CS69</f>
        <v>0</v>
      </c>
      <c r="CU13" s="788">
        <f>'CF(M)'!CT69</f>
        <v>0</v>
      </c>
      <c r="CV13" s="788">
        <f>'CF(M)'!CU69</f>
        <v>0</v>
      </c>
      <c r="CW13" s="788">
        <f>'CF(M)'!CV69</f>
        <v>0</v>
      </c>
      <c r="CX13" s="788">
        <f>'CF(M)'!CW69</f>
        <v>0</v>
      </c>
      <c r="CY13" s="788">
        <f>'CF(M)'!CX69</f>
        <v>0</v>
      </c>
      <c r="CZ13" s="788">
        <f>'CF(M)'!CY69</f>
        <v>0</v>
      </c>
      <c r="DA13" s="788">
        <f>'CF(M)'!CZ69</f>
        <v>0</v>
      </c>
      <c r="DB13" s="788">
        <f>'CF(M)'!DA69</f>
        <v>0</v>
      </c>
      <c r="DC13" s="788">
        <f>'CF(M)'!DB69</f>
        <v>0</v>
      </c>
      <c r="DD13" s="788">
        <f>'CF(M)'!DC69</f>
        <v>0</v>
      </c>
      <c r="DE13" s="788">
        <f>'CF(M)'!DD69</f>
        <v>0</v>
      </c>
      <c r="DF13" s="788">
        <f>'CF(M)'!DE69</f>
        <v>0</v>
      </c>
      <c r="DG13" s="788">
        <f>'CF(M)'!DF69</f>
        <v>0</v>
      </c>
      <c r="DH13" s="788">
        <f>'CF(M)'!DG69</f>
        <v>0</v>
      </c>
      <c r="DI13" s="788">
        <f>'CF(M)'!DH69</f>
        <v>0</v>
      </c>
      <c r="DJ13" s="788">
        <f>'CF(M)'!DI69</f>
        <v>0</v>
      </c>
      <c r="DK13" s="788">
        <f>'CF(M)'!DJ69</f>
        <v>0</v>
      </c>
      <c r="DL13" s="788">
        <f>'CF(M)'!DK69</f>
        <v>0</v>
      </c>
      <c r="DM13" s="788">
        <f>'CF(M)'!DL69</f>
        <v>0</v>
      </c>
      <c r="DN13" s="788">
        <f>'CF(M)'!DM69</f>
        <v>0</v>
      </c>
      <c r="DO13" s="788">
        <f>'CF(M)'!DN69</f>
        <v>0</v>
      </c>
      <c r="DP13" s="788">
        <f>'CF(M)'!DO69</f>
        <v>0</v>
      </c>
      <c r="DQ13" s="788">
        <f>'CF(M)'!DP69</f>
        <v>0</v>
      </c>
      <c r="DR13" s="788">
        <f>'CF(M)'!DQ69</f>
        <v>0</v>
      </c>
      <c r="DS13" s="788">
        <f>'CF(M)'!DR69</f>
        <v>0</v>
      </c>
      <c r="DT13" s="788">
        <f>'CF(M)'!DS69</f>
        <v>0</v>
      </c>
      <c r="DU13" s="788">
        <f>'CF(M)'!DT69</f>
        <v>0</v>
      </c>
      <c r="DV13" s="788">
        <f>'CF(M)'!DU69</f>
        <v>0</v>
      </c>
      <c r="DW13" s="788">
        <f>'CF(M)'!DV69</f>
        <v>0</v>
      </c>
      <c r="DX13" s="788">
        <f>'CF(M)'!DW69</f>
        <v>0</v>
      </c>
      <c r="DY13" s="788">
        <f>'CF(M)'!DX69</f>
        <v>0</v>
      </c>
      <c r="DZ13" s="788">
        <f>'CF(M)'!DY69</f>
        <v>0</v>
      </c>
      <c r="EA13" s="788">
        <f>'CF(M)'!DZ69</f>
        <v>0</v>
      </c>
      <c r="EB13" s="788">
        <f>'CF(M)'!EA69</f>
        <v>0</v>
      </c>
      <c r="EC13" s="788">
        <f>'CF(M)'!EB69</f>
        <v>0</v>
      </c>
      <c r="ED13" s="788">
        <f>'CF(M)'!EC69</f>
        <v>0</v>
      </c>
    </row>
    <row r="14" spans="1:134" x14ac:dyDescent="0.2">
      <c r="A14" s="11">
        <f>ROW()</f>
        <v>14</v>
      </c>
      <c r="C14" s="98" t="s">
        <v>308</v>
      </c>
      <c r="D14" s="48"/>
      <c r="E14" s="48"/>
      <c r="F14" s="48"/>
      <c r="G14" s="48"/>
      <c r="H14" s="48"/>
      <c r="I14" s="48"/>
      <c r="J14" s="48"/>
      <c r="K14" s="48"/>
      <c r="L14" s="48"/>
      <c r="M14" s="89"/>
      <c r="N14" s="789">
        <f>-Operation!M157</f>
        <v>0</v>
      </c>
      <c r="O14" s="789">
        <f>-Operation!N157</f>
        <v>31957.792813670942</v>
      </c>
      <c r="P14" s="789">
        <f>-Operation!O157</f>
        <v>29052.538921519037</v>
      </c>
      <c r="Q14" s="789">
        <f>-Operation!P157</f>
        <v>26147.285029367133</v>
      </c>
      <c r="R14" s="789">
        <f>-Operation!Q157</f>
        <v>23242.031137215228</v>
      </c>
      <c r="S14" s="789">
        <f>-Operation!R157</f>
        <v>20336.777245063324</v>
      </c>
      <c r="T14" s="789">
        <f>-Operation!S157</f>
        <v>17431.523352911419</v>
      </c>
      <c r="U14" s="789">
        <f>-Operation!T157</f>
        <v>14526.269460759515</v>
      </c>
      <c r="V14" s="789">
        <f>-Operation!U157</f>
        <v>11621.01556860761</v>
      </c>
      <c r="W14" s="789">
        <f>-Operation!V157</f>
        <v>8715.761676455706</v>
      </c>
      <c r="X14" s="789">
        <f>-Operation!W157</f>
        <v>5810.5077843038016</v>
      </c>
      <c r="Y14" s="789">
        <f>-Operation!X157</f>
        <v>2905.2538921518976</v>
      </c>
      <c r="Z14" s="789">
        <f>-Operation!Y157</f>
        <v>-6.3664629124104977E-12</v>
      </c>
      <c r="AA14" s="789">
        <f>-Operation!Z157</f>
        <v>32596.948669944348</v>
      </c>
      <c r="AB14" s="789">
        <f>-Operation!AA157</f>
        <v>29633.589699949407</v>
      </c>
      <c r="AC14" s="789">
        <f>-Operation!AB157</f>
        <v>26670.230729954466</v>
      </c>
      <c r="AD14" s="789">
        <f>-Operation!AC157</f>
        <v>23706.871759959526</v>
      </c>
      <c r="AE14" s="789">
        <f>-Operation!AD157</f>
        <v>20743.512789964585</v>
      </c>
      <c r="AF14" s="789">
        <f>-Operation!AE157</f>
        <v>17780.153819969644</v>
      </c>
      <c r="AG14" s="789">
        <f>-Operation!AF157</f>
        <v>14816.794849974702</v>
      </c>
      <c r="AH14" s="789">
        <f>-Operation!AG157</f>
        <v>11853.435879979759</v>
      </c>
      <c r="AI14" s="789">
        <f>-Operation!AH157</f>
        <v>8890.0769099848167</v>
      </c>
      <c r="AJ14" s="789">
        <f>-Operation!AI157</f>
        <v>5926.7179399898741</v>
      </c>
      <c r="AK14" s="789">
        <f>-Operation!AJ157</f>
        <v>2963.3589699949321</v>
      </c>
      <c r="AL14" s="789">
        <f>-Operation!AK157</f>
        <v>-1.0004441719502211E-11</v>
      </c>
      <c r="AM14" s="789">
        <f>-Operation!AL157</f>
        <v>33248.887643343245</v>
      </c>
      <c r="AN14" s="789">
        <f>-Operation!AM157</f>
        <v>30226.261493948405</v>
      </c>
      <c r="AO14" s="789">
        <f>-Operation!AN157</f>
        <v>27203.635344553564</v>
      </c>
      <c r="AP14" s="789">
        <f>-Operation!AO157</f>
        <v>24181.009195158724</v>
      </c>
      <c r="AQ14" s="789">
        <f>-Operation!AP157</f>
        <v>21158.383045763883</v>
      </c>
      <c r="AR14" s="789">
        <f>-Operation!AQ157</f>
        <v>18135.756896369043</v>
      </c>
      <c r="AS14" s="789">
        <f>-Operation!AR157</f>
        <v>15113.130746974202</v>
      </c>
      <c r="AT14" s="789">
        <f>-Operation!AS157</f>
        <v>12090.504597579362</v>
      </c>
      <c r="AU14" s="789">
        <f>-Operation!AT157</f>
        <v>9067.8784481845214</v>
      </c>
      <c r="AV14" s="789">
        <f>-Operation!AU157</f>
        <v>6045.2522987896809</v>
      </c>
      <c r="AW14" s="789">
        <f>-Operation!AV157</f>
        <v>3022.62614939484</v>
      </c>
      <c r="AX14" s="789">
        <f>-Operation!AW157</f>
        <v>-9.0949470177292824E-13</v>
      </c>
      <c r="AY14" s="789">
        <f>-Operation!AX157</f>
        <v>15415.393361913686</v>
      </c>
      <c r="AZ14" s="789">
        <f>-Operation!AY157</f>
        <v>12332.314689530949</v>
      </c>
      <c r="BA14" s="789">
        <f>-Operation!AZ157</f>
        <v>9249.2360171482123</v>
      </c>
      <c r="BB14" s="789">
        <f>-Operation!BA157</f>
        <v>6166.1573447654755</v>
      </c>
      <c r="BC14" s="789">
        <f>-Operation!BB157</f>
        <v>3083.0786723827382</v>
      </c>
      <c r="BD14" s="789">
        <f>-Operation!BC157</f>
        <v>9.0949470177292824E-13</v>
      </c>
      <c r="BE14" s="789">
        <f>-Operation!BD157</f>
        <v>9.0949470177292824E-13</v>
      </c>
      <c r="BF14" s="789">
        <f>-Operation!BE157</f>
        <v>9.0949470177292824E-13</v>
      </c>
      <c r="BG14" s="789">
        <f>-Operation!BF157</f>
        <v>9.0949470177292824E-13</v>
      </c>
      <c r="BH14" s="789">
        <f>-Operation!BG157</f>
        <v>9.0949470177292824E-13</v>
      </c>
      <c r="BI14" s="789">
        <f>-Operation!BH157</f>
        <v>9.0949470177292824E-13</v>
      </c>
      <c r="BJ14" s="789">
        <f>-Operation!BI157</f>
        <v>9.0949470177292824E-13</v>
      </c>
      <c r="BK14" s="789">
        <f>-Operation!BJ157</f>
        <v>9.0949470177292824E-13</v>
      </c>
      <c r="BL14" s="789">
        <f>-Operation!BK157</f>
        <v>9.0949470177292824E-13</v>
      </c>
      <c r="BM14" s="789">
        <f>-Operation!BL157</f>
        <v>9.0949470177292824E-13</v>
      </c>
      <c r="BN14" s="789">
        <f>-Operation!BM157</f>
        <v>9.0949470177292824E-13</v>
      </c>
      <c r="BO14" s="789">
        <f>-Operation!BN157</f>
        <v>9.0949470177292824E-13</v>
      </c>
      <c r="BP14" s="789">
        <f>-Operation!BO157</f>
        <v>9.0949470177292824E-13</v>
      </c>
      <c r="BQ14" s="789">
        <f>-Operation!BP157</f>
        <v>9.0949470177292824E-13</v>
      </c>
      <c r="BR14" s="789">
        <f>-Operation!BQ157</f>
        <v>9.0949470177292824E-13</v>
      </c>
      <c r="BS14" s="789">
        <f>-Operation!BR157</f>
        <v>9.0949470177292824E-13</v>
      </c>
      <c r="BT14" s="789">
        <f>-Operation!BS157</f>
        <v>9.0949470177292824E-13</v>
      </c>
      <c r="BU14" s="789">
        <f>-Operation!BT157</f>
        <v>9.0949470177292824E-13</v>
      </c>
      <c r="BV14" s="789">
        <f>-Operation!BU157</f>
        <v>9.0949470177292824E-13</v>
      </c>
      <c r="BW14" s="789">
        <f>-Operation!BV157</f>
        <v>9.0949470177292824E-13</v>
      </c>
      <c r="BX14" s="789">
        <f>-Operation!BW157</f>
        <v>9.0949470177292824E-13</v>
      </c>
      <c r="BY14" s="789">
        <f>-Operation!BX157</f>
        <v>9.0949470177292824E-13</v>
      </c>
      <c r="BZ14" s="789">
        <f>-Operation!BY157</f>
        <v>9.0949470177292824E-13</v>
      </c>
      <c r="CA14" s="789">
        <f>-Operation!BZ157</f>
        <v>9.0949470177292824E-13</v>
      </c>
      <c r="CB14" s="789">
        <f>-Operation!CA157</f>
        <v>9.0949470177292824E-13</v>
      </c>
      <c r="CC14" s="789">
        <f>-Operation!CB157</f>
        <v>9.0949470177292824E-13</v>
      </c>
      <c r="CD14" s="789">
        <f>-Operation!CC157</f>
        <v>9.0949470177292824E-13</v>
      </c>
      <c r="CE14" s="789">
        <f>-Operation!CD157</f>
        <v>9.0949470177292824E-13</v>
      </c>
      <c r="CF14" s="789">
        <f>-Operation!CE157</f>
        <v>9.0949470177292824E-13</v>
      </c>
      <c r="CG14" s="789">
        <f>-Operation!CF157</f>
        <v>9.0949470177292824E-13</v>
      </c>
      <c r="CH14" s="789">
        <f>-Operation!CG157</f>
        <v>9.0949470177292824E-13</v>
      </c>
      <c r="CI14" s="789">
        <f>-Operation!CH157</f>
        <v>9.0949470177292824E-13</v>
      </c>
      <c r="CJ14" s="789">
        <f>-Operation!CI157</f>
        <v>9.0949470177292824E-13</v>
      </c>
      <c r="CK14" s="789">
        <f>-Operation!CJ157</f>
        <v>9.0949470177292824E-13</v>
      </c>
      <c r="CL14" s="789">
        <f>-Operation!CK157</f>
        <v>9.0949470177292824E-13</v>
      </c>
      <c r="CM14" s="789">
        <f>-Operation!CL157</f>
        <v>9.0949470177292824E-13</v>
      </c>
      <c r="CN14" s="789">
        <f>-Operation!CM157</f>
        <v>9.0949470177292824E-13</v>
      </c>
      <c r="CO14" s="789">
        <f>-Operation!CN157</f>
        <v>9.0949470177292824E-13</v>
      </c>
      <c r="CP14" s="789">
        <f>-Operation!CO157</f>
        <v>9.0949470177292824E-13</v>
      </c>
      <c r="CQ14" s="789">
        <f>-Operation!CP157</f>
        <v>9.0949470177292824E-13</v>
      </c>
      <c r="CR14" s="789">
        <f>-Operation!CQ157</f>
        <v>9.0949470177292824E-13</v>
      </c>
      <c r="CS14" s="789">
        <f>-Operation!CR157</f>
        <v>9.0949470177292824E-13</v>
      </c>
      <c r="CT14" s="789">
        <f>-Operation!CS157</f>
        <v>9.0949470177292824E-13</v>
      </c>
      <c r="CU14" s="789">
        <f>-Operation!CT157</f>
        <v>9.0949470177292824E-13</v>
      </c>
      <c r="CV14" s="789">
        <f>-Operation!CU157</f>
        <v>9.0949470177292824E-13</v>
      </c>
      <c r="CW14" s="789">
        <f>-Operation!CV157</f>
        <v>9.0949470177292824E-13</v>
      </c>
      <c r="CX14" s="789">
        <f>-Operation!CW157</f>
        <v>9.0949470177292824E-13</v>
      </c>
      <c r="CY14" s="789">
        <f>-Operation!CX157</f>
        <v>9.0949470177292824E-13</v>
      </c>
      <c r="CZ14" s="789">
        <f>-Operation!CY157</f>
        <v>9.0949470177292824E-13</v>
      </c>
      <c r="DA14" s="789">
        <f>-Operation!CZ157</f>
        <v>9.0949470177292824E-13</v>
      </c>
      <c r="DB14" s="789">
        <f>-Operation!DA157</f>
        <v>9.0949470177292824E-13</v>
      </c>
      <c r="DC14" s="789">
        <f>-Operation!DB157</f>
        <v>9.0949470177292824E-13</v>
      </c>
      <c r="DD14" s="789">
        <f>-Operation!DC157</f>
        <v>9.0949470177292824E-13</v>
      </c>
      <c r="DE14" s="789">
        <f>-Operation!DD157</f>
        <v>9.0949470177292824E-13</v>
      </c>
      <c r="DF14" s="789">
        <f>-Operation!DE157</f>
        <v>9.0949470177292824E-13</v>
      </c>
      <c r="DG14" s="789">
        <f>-Operation!DF157</f>
        <v>9.0949470177292824E-13</v>
      </c>
      <c r="DH14" s="789">
        <f>-Operation!DG157</f>
        <v>9.0949470177292824E-13</v>
      </c>
      <c r="DI14" s="789">
        <f>-Operation!DH157</f>
        <v>9.0949470177292824E-13</v>
      </c>
      <c r="DJ14" s="789">
        <f>-Operation!DI157</f>
        <v>9.0949470177292824E-13</v>
      </c>
      <c r="DK14" s="789">
        <f>-Operation!DJ157</f>
        <v>9.0949470177292824E-13</v>
      </c>
      <c r="DL14" s="789">
        <f>-Operation!DK157</f>
        <v>9.0949470177292824E-13</v>
      </c>
      <c r="DM14" s="789">
        <f>-Operation!DL157</f>
        <v>9.0949470177292824E-13</v>
      </c>
      <c r="DN14" s="789">
        <f>-Operation!DM157</f>
        <v>9.0949470177292824E-13</v>
      </c>
      <c r="DO14" s="789">
        <f>-Operation!DN157</f>
        <v>9.0949470177292824E-13</v>
      </c>
      <c r="DP14" s="789">
        <f>-Operation!DO157</f>
        <v>9.0949470177292824E-13</v>
      </c>
      <c r="DQ14" s="789">
        <f>-Operation!DP157</f>
        <v>9.0949470177292824E-13</v>
      </c>
      <c r="DR14" s="789">
        <f>-Operation!DQ157</f>
        <v>9.0949470177292824E-13</v>
      </c>
      <c r="DS14" s="789">
        <f>-Operation!DR157</f>
        <v>9.0949470177292824E-13</v>
      </c>
      <c r="DT14" s="789">
        <f>-Operation!DS157</f>
        <v>9.0949470177292824E-13</v>
      </c>
      <c r="DU14" s="789">
        <f>-Operation!DT157</f>
        <v>9.0949470177292824E-13</v>
      </c>
      <c r="DV14" s="789">
        <f>-Operation!DU157</f>
        <v>9.0949470177292824E-13</v>
      </c>
      <c r="DW14" s="789">
        <f>-Operation!DV157</f>
        <v>9.0949470177292824E-13</v>
      </c>
      <c r="DX14" s="789">
        <f>-Operation!DW157</f>
        <v>9.0949470177292824E-13</v>
      </c>
      <c r="DY14" s="789">
        <f>-Operation!DX157</f>
        <v>9.0949470177292824E-13</v>
      </c>
      <c r="DZ14" s="789">
        <f>-Operation!DY157</f>
        <v>9.0949470177292824E-13</v>
      </c>
      <c r="EA14" s="789">
        <f>-Operation!DZ157</f>
        <v>9.0949470177292824E-13</v>
      </c>
      <c r="EB14" s="789">
        <f>-Operation!EA157</f>
        <v>9.0949470177292824E-13</v>
      </c>
      <c r="EC14" s="789">
        <f>-Operation!EB157</f>
        <v>9.0949470177292824E-13</v>
      </c>
      <c r="ED14" s="789">
        <f>-Operation!EC157</f>
        <v>9.0949470177292824E-13</v>
      </c>
    </row>
    <row r="15" spans="1:134" x14ac:dyDescent="0.2">
      <c r="A15" s="11">
        <f>ROW()</f>
        <v>15</v>
      </c>
      <c r="C15" s="98" t="s">
        <v>315</v>
      </c>
      <c r="D15" s="48"/>
      <c r="E15" s="48"/>
      <c r="F15" s="48"/>
      <c r="G15" s="48"/>
      <c r="H15" s="48"/>
      <c r="I15" s="48"/>
      <c r="J15" s="48"/>
      <c r="K15" s="48"/>
      <c r="L15" s="48"/>
      <c r="M15" s="89"/>
      <c r="N15" s="789">
        <f>-Operation!M240</f>
        <v>0</v>
      </c>
      <c r="O15" s="789">
        <f>-Operation!N240</f>
        <v>0</v>
      </c>
      <c r="P15" s="789">
        <f>-Operation!O240</f>
        <v>0</v>
      </c>
      <c r="Q15" s="789">
        <f>-Operation!P240</f>
        <v>0</v>
      </c>
      <c r="R15" s="789">
        <f>-Operation!Q240</f>
        <v>0</v>
      </c>
      <c r="S15" s="789">
        <f>-Operation!R240</f>
        <v>0</v>
      </c>
      <c r="T15" s="789">
        <f>-Operation!S240</f>
        <v>0</v>
      </c>
      <c r="U15" s="789">
        <f>-Operation!T240</f>
        <v>0</v>
      </c>
      <c r="V15" s="789">
        <f>-Operation!U240</f>
        <v>0</v>
      </c>
      <c r="W15" s="789">
        <f>-Operation!V240</f>
        <v>0</v>
      </c>
      <c r="X15" s="789">
        <f>-Operation!W240</f>
        <v>0</v>
      </c>
      <c r="Y15" s="789">
        <f>-Operation!X240</f>
        <v>0</v>
      </c>
      <c r="Z15" s="789">
        <f>-Operation!Y240</f>
        <v>0</v>
      </c>
      <c r="AA15" s="789">
        <f>-Operation!Z240</f>
        <v>0</v>
      </c>
      <c r="AB15" s="789">
        <f>-Operation!AA240</f>
        <v>0</v>
      </c>
      <c r="AC15" s="789">
        <f>-Operation!AB240</f>
        <v>0</v>
      </c>
      <c r="AD15" s="789">
        <f>-Operation!AC240</f>
        <v>0</v>
      </c>
      <c r="AE15" s="789">
        <f>-Operation!AD240</f>
        <v>0</v>
      </c>
      <c r="AF15" s="789">
        <f>-Operation!AE240</f>
        <v>0</v>
      </c>
      <c r="AG15" s="789">
        <f>-Operation!AF240</f>
        <v>0</v>
      </c>
      <c r="AH15" s="789">
        <f>-Operation!AG240</f>
        <v>0</v>
      </c>
      <c r="AI15" s="789">
        <f>-Operation!AH240</f>
        <v>0</v>
      </c>
      <c r="AJ15" s="789">
        <f>-Operation!AI240</f>
        <v>0</v>
      </c>
      <c r="AK15" s="789">
        <f>-Operation!AJ240</f>
        <v>0</v>
      </c>
      <c r="AL15" s="789">
        <f>-Operation!AK240</f>
        <v>0</v>
      </c>
      <c r="AM15" s="789">
        <f>-Operation!AL240</f>
        <v>428462.73000000004</v>
      </c>
      <c r="AN15" s="789">
        <f>-Operation!AM240</f>
        <v>405912.06000000006</v>
      </c>
      <c r="AO15" s="789">
        <f>-Operation!AN240</f>
        <v>383361.39000000007</v>
      </c>
      <c r="AP15" s="789">
        <f>-Operation!AO240</f>
        <v>360810.72000000009</v>
      </c>
      <c r="AQ15" s="789">
        <f>-Operation!AP240</f>
        <v>338260.0500000001</v>
      </c>
      <c r="AR15" s="789">
        <f>-Operation!AQ240</f>
        <v>315709.38000000012</v>
      </c>
      <c r="AS15" s="789">
        <f>-Operation!AR240</f>
        <v>293158.71000000014</v>
      </c>
      <c r="AT15" s="789">
        <f>-Operation!AS240</f>
        <v>270608.04000000015</v>
      </c>
      <c r="AU15" s="789">
        <f>-Operation!AT240</f>
        <v>248057.37000000014</v>
      </c>
      <c r="AV15" s="789">
        <f>-Operation!AU240</f>
        <v>225506.70000000013</v>
      </c>
      <c r="AW15" s="789">
        <f>-Operation!AV240</f>
        <v>202956.03000000012</v>
      </c>
      <c r="AX15" s="789">
        <f>-Operation!AW240</f>
        <v>180405.3600000001</v>
      </c>
      <c r="AY15" s="789">
        <f>-Operation!AX240</f>
        <v>157854.69000000009</v>
      </c>
      <c r="AZ15" s="789">
        <f>-Operation!AY240</f>
        <v>135304.02000000008</v>
      </c>
      <c r="BA15" s="789">
        <f>-Operation!AZ240</f>
        <v>112753.35000000008</v>
      </c>
      <c r="BB15" s="789">
        <f>-Operation!BA240</f>
        <v>90202.68000000008</v>
      </c>
      <c r="BC15" s="789">
        <f>-Operation!BB240</f>
        <v>67652.010000000082</v>
      </c>
      <c r="BD15" s="789">
        <f>-Operation!BC240</f>
        <v>0</v>
      </c>
      <c r="BE15" s="789">
        <f>-Operation!BD240</f>
        <v>0</v>
      </c>
      <c r="BF15" s="789">
        <f>-Operation!BE240</f>
        <v>0</v>
      </c>
      <c r="BG15" s="789">
        <f>-Operation!BF240</f>
        <v>0</v>
      </c>
      <c r="BH15" s="789">
        <f>-Operation!BG240</f>
        <v>0</v>
      </c>
      <c r="BI15" s="789">
        <f>-Operation!BH240</f>
        <v>0</v>
      </c>
      <c r="BJ15" s="789">
        <f>-Operation!BI240</f>
        <v>0</v>
      </c>
      <c r="BK15" s="789">
        <f>-Operation!BJ240</f>
        <v>0</v>
      </c>
      <c r="BL15" s="789">
        <f>-Operation!BK240</f>
        <v>0</v>
      </c>
      <c r="BM15" s="789">
        <f>-Operation!BL240</f>
        <v>0</v>
      </c>
      <c r="BN15" s="789">
        <f>-Operation!BM240</f>
        <v>0</v>
      </c>
      <c r="BO15" s="789">
        <f>-Operation!BN240</f>
        <v>0</v>
      </c>
      <c r="BP15" s="789">
        <f>-Operation!BO240</f>
        <v>0</v>
      </c>
      <c r="BQ15" s="789">
        <f>-Operation!BP240</f>
        <v>0</v>
      </c>
      <c r="BR15" s="789">
        <f>-Operation!BQ240</f>
        <v>0</v>
      </c>
      <c r="BS15" s="789">
        <f>-Operation!BR240</f>
        <v>0</v>
      </c>
      <c r="BT15" s="789">
        <f>-Operation!BS240</f>
        <v>0</v>
      </c>
      <c r="BU15" s="789">
        <f>-Operation!BT240</f>
        <v>0</v>
      </c>
      <c r="BV15" s="789">
        <f>-Operation!BU240</f>
        <v>0</v>
      </c>
      <c r="BW15" s="789">
        <f>-Operation!BV240</f>
        <v>0</v>
      </c>
      <c r="BX15" s="789">
        <f>-Operation!BW240</f>
        <v>0</v>
      </c>
      <c r="BY15" s="789">
        <f>-Operation!BX240</f>
        <v>0</v>
      </c>
      <c r="BZ15" s="789">
        <f>-Operation!BY240</f>
        <v>0</v>
      </c>
      <c r="CA15" s="789">
        <f>-Operation!BZ240</f>
        <v>0</v>
      </c>
      <c r="CB15" s="789">
        <f>-Operation!CA240</f>
        <v>0</v>
      </c>
      <c r="CC15" s="789">
        <f>-Operation!CB240</f>
        <v>0</v>
      </c>
      <c r="CD15" s="789">
        <f>-Operation!CC240</f>
        <v>0</v>
      </c>
      <c r="CE15" s="789">
        <f>-Operation!CD240</f>
        <v>0</v>
      </c>
      <c r="CF15" s="789">
        <f>-Operation!CE240</f>
        <v>0</v>
      </c>
      <c r="CG15" s="789">
        <f>-Operation!CF240</f>
        <v>0</v>
      </c>
      <c r="CH15" s="789">
        <f>-Operation!CG240</f>
        <v>0</v>
      </c>
      <c r="CI15" s="789">
        <f>-Operation!CH240</f>
        <v>0</v>
      </c>
      <c r="CJ15" s="789">
        <f>-Operation!CI240</f>
        <v>0</v>
      </c>
      <c r="CK15" s="789">
        <f>-Operation!CJ240</f>
        <v>0</v>
      </c>
      <c r="CL15" s="789">
        <f>-Operation!CK240</f>
        <v>0</v>
      </c>
      <c r="CM15" s="789">
        <f>-Operation!CL240</f>
        <v>0</v>
      </c>
      <c r="CN15" s="789">
        <f>-Operation!CM240</f>
        <v>0</v>
      </c>
      <c r="CO15" s="789">
        <f>-Operation!CN240</f>
        <v>0</v>
      </c>
      <c r="CP15" s="789">
        <f>-Operation!CO240</f>
        <v>0</v>
      </c>
      <c r="CQ15" s="789">
        <f>-Operation!CP240</f>
        <v>0</v>
      </c>
      <c r="CR15" s="789">
        <f>-Operation!CQ240</f>
        <v>0</v>
      </c>
      <c r="CS15" s="789">
        <f>-Operation!CR240</f>
        <v>0</v>
      </c>
      <c r="CT15" s="789">
        <f>-Operation!CS240</f>
        <v>0</v>
      </c>
      <c r="CU15" s="789">
        <f>-Operation!CT240</f>
        <v>0</v>
      </c>
      <c r="CV15" s="789">
        <f>-Operation!CU240</f>
        <v>0</v>
      </c>
      <c r="CW15" s="789">
        <f>-Operation!CV240</f>
        <v>0</v>
      </c>
      <c r="CX15" s="789">
        <f>-Operation!CW240</f>
        <v>0</v>
      </c>
      <c r="CY15" s="789">
        <f>-Operation!CX240</f>
        <v>0</v>
      </c>
      <c r="CZ15" s="789">
        <f>-Operation!CY240</f>
        <v>0</v>
      </c>
      <c r="DA15" s="789">
        <f>-Operation!CZ240</f>
        <v>0</v>
      </c>
      <c r="DB15" s="789">
        <f>-Operation!DA240</f>
        <v>0</v>
      </c>
      <c r="DC15" s="789">
        <f>-Operation!DB240</f>
        <v>0</v>
      </c>
      <c r="DD15" s="789">
        <f>-Operation!DC240</f>
        <v>0</v>
      </c>
      <c r="DE15" s="789">
        <f>-Operation!DD240</f>
        <v>0</v>
      </c>
      <c r="DF15" s="789">
        <f>-Operation!DE240</f>
        <v>0</v>
      </c>
      <c r="DG15" s="789">
        <f>-Operation!DF240</f>
        <v>0</v>
      </c>
      <c r="DH15" s="789">
        <f>-Operation!DG240</f>
        <v>0</v>
      </c>
      <c r="DI15" s="789">
        <f>-Operation!DH240</f>
        <v>0</v>
      </c>
      <c r="DJ15" s="789">
        <f>-Operation!DI240</f>
        <v>0</v>
      </c>
      <c r="DK15" s="789">
        <f>-Operation!DJ240</f>
        <v>0</v>
      </c>
      <c r="DL15" s="789">
        <f>-Operation!DK240</f>
        <v>0</v>
      </c>
      <c r="DM15" s="789">
        <f>-Operation!DL240</f>
        <v>0</v>
      </c>
      <c r="DN15" s="789">
        <f>-Operation!DM240</f>
        <v>0</v>
      </c>
      <c r="DO15" s="789">
        <f>-Operation!DN240</f>
        <v>0</v>
      </c>
      <c r="DP15" s="789">
        <f>-Operation!DO240</f>
        <v>0</v>
      </c>
      <c r="DQ15" s="789">
        <f>-Operation!DP240</f>
        <v>0</v>
      </c>
      <c r="DR15" s="789">
        <f>-Operation!DQ240</f>
        <v>0</v>
      </c>
      <c r="DS15" s="789">
        <f>-Operation!DR240</f>
        <v>0</v>
      </c>
      <c r="DT15" s="789">
        <f>-Operation!DS240</f>
        <v>0</v>
      </c>
      <c r="DU15" s="789">
        <f>-Operation!DT240</f>
        <v>0</v>
      </c>
      <c r="DV15" s="789">
        <f>-Operation!DU240</f>
        <v>0</v>
      </c>
      <c r="DW15" s="789">
        <f>-Operation!DV240</f>
        <v>0</v>
      </c>
      <c r="DX15" s="789">
        <f>-Operation!DW240</f>
        <v>0</v>
      </c>
      <c r="DY15" s="789">
        <f>-Operation!DX240</f>
        <v>0</v>
      </c>
      <c r="DZ15" s="789">
        <f>-Operation!DY240</f>
        <v>0</v>
      </c>
      <c r="EA15" s="789">
        <f>-Operation!DZ240</f>
        <v>0</v>
      </c>
      <c r="EB15" s="789">
        <f>-Operation!EA240</f>
        <v>0</v>
      </c>
      <c r="EC15" s="789">
        <f>-Operation!EB240</f>
        <v>0</v>
      </c>
      <c r="ED15" s="789">
        <f>-Operation!EC240</f>
        <v>0</v>
      </c>
    </row>
    <row r="16" spans="1:134" x14ac:dyDescent="0.2">
      <c r="A16" s="11">
        <f>ROW()</f>
        <v>16</v>
      </c>
      <c r="C16" s="98" t="s">
        <v>303</v>
      </c>
      <c r="D16" s="48"/>
      <c r="E16" s="48"/>
      <c r="F16" s="48"/>
      <c r="G16" s="48"/>
      <c r="H16" s="48"/>
      <c r="I16" s="48"/>
      <c r="J16" s="48"/>
      <c r="K16" s="48"/>
      <c r="L16" s="48"/>
      <c r="M16" s="89"/>
      <c r="N16" s="790">
        <f>Operation!M286</f>
        <v>136890024.61022809</v>
      </c>
      <c r="O16" s="790">
        <f>Operation!N286</f>
        <v>136890024.61022809</v>
      </c>
      <c r="P16" s="790">
        <f>Operation!O286</f>
        <v>136890024.61022809</v>
      </c>
      <c r="Q16" s="790">
        <f>Operation!P286</f>
        <v>136890024.61022809</v>
      </c>
      <c r="R16" s="790">
        <f>Operation!Q286</f>
        <v>136890024.61022809</v>
      </c>
      <c r="S16" s="790">
        <f>Operation!R286</f>
        <v>136890024.61022809</v>
      </c>
      <c r="T16" s="790">
        <f>Operation!S286</f>
        <v>136890024.61022809</v>
      </c>
      <c r="U16" s="790">
        <f>Operation!T286</f>
        <v>136890024.61022809</v>
      </c>
      <c r="V16" s="790">
        <f>Operation!U286</f>
        <v>136890024.61022809</v>
      </c>
      <c r="W16" s="790">
        <f>Operation!V286</f>
        <v>136890024.61022809</v>
      </c>
      <c r="X16" s="790">
        <f>Operation!W286</f>
        <v>136890024.61022809</v>
      </c>
      <c r="Y16" s="790">
        <f>Operation!X286</f>
        <v>136890024.61022809</v>
      </c>
      <c r="Z16" s="790">
        <f>Operation!Y286</f>
        <v>136890024.61022809</v>
      </c>
      <c r="AA16" s="790">
        <f>Operation!Z286</f>
        <v>136890024.61022809</v>
      </c>
      <c r="AB16" s="790">
        <f>Operation!AA286</f>
        <v>136890024.61022809</v>
      </c>
      <c r="AC16" s="790">
        <f>Operation!AB286</f>
        <v>136890024.61022809</v>
      </c>
      <c r="AD16" s="790">
        <f>Operation!AC286</f>
        <v>136890024.61022809</v>
      </c>
      <c r="AE16" s="790">
        <f>Operation!AD286</f>
        <v>136890024.61022809</v>
      </c>
      <c r="AF16" s="790">
        <f>Operation!AE286</f>
        <v>136890024.61022809</v>
      </c>
      <c r="AG16" s="790">
        <f>Operation!AF286</f>
        <v>136890024.61022809</v>
      </c>
      <c r="AH16" s="790">
        <f>Operation!AG286</f>
        <v>136890024.61022809</v>
      </c>
      <c r="AI16" s="790">
        <f>Operation!AH286</f>
        <v>136890024.61022809</v>
      </c>
      <c r="AJ16" s="790">
        <f>Operation!AI286</f>
        <v>136890024.61022809</v>
      </c>
      <c r="AK16" s="790">
        <f>Operation!AJ286</f>
        <v>136890024.61022809</v>
      </c>
      <c r="AL16" s="790">
        <f>Operation!AK286</f>
        <v>136890024.61022809</v>
      </c>
      <c r="AM16" s="790">
        <f>Operation!AL286</f>
        <v>136890024.61022809</v>
      </c>
      <c r="AN16" s="790">
        <f>Operation!AM286</f>
        <v>136890024.61022809</v>
      </c>
      <c r="AO16" s="790">
        <f>Operation!AN286</f>
        <v>136890024.61022809</v>
      </c>
      <c r="AP16" s="790">
        <f>Operation!AO286</f>
        <v>136890024.61022809</v>
      </c>
      <c r="AQ16" s="790">
        <f>Operation!AP286</f>
        <v>136890024.61022809</v>
      </c>
      <c r="AR16" s="790">
        <f>Operation!AQ286</f>
        <v>136890024.61022809</v>
      </c>
      <c r="AS16" s="790">
        <f>Operation!AR286</f>
        <v>136890024.61022809</v>
      </c>
      <c r="AT16" s="790">
        <f>Operation!AS286</f>
        <v>136890024.61022809</v>
      </c>
      <c r="AU16" s="790">
        <f>Operation!AT286</f>
        <v>136890024.61022809</v>
      </c>
      <c r="AV16" s="790">
        <f>Operation!AU286</f>
        <v>136890024.61022809</v>
      </c>
      <c r="AW16" s="790">
        <f>Operation!AV286</f>
        <v>136890024.61022809</v>
      </c>
      <c r="AX16" s="790">
        <f>Operation!AW286</f>
        <v>136890024.61022809</v>
      </c>
      <c r="AY16" s="790">
        <f>Operation!AX286</f>
        <v>136890024.61022809</v>
      </c>
      <c r="AZ16" s="790">
        <f>Operation!AY286</f>
        <v>136890024.61022809</v>
      </c>
      <c r="BA16" s="790">
        <f>Operation!AZ286</f>
        <v>136890024.61022809</v>
      </c>
      <c r="BB16" s="790">
        <f>Operation!BA286</f>
        <v>136890024.61022809</v>
      </c>
      <c r="BC16" s="790">
        <f>Operation!BB286</f>
        <v>136890024.61022809</v>
      </c>
      <c r="BD16" s="790">
        <f>Operation!BC286</f>
        <v>0</v>
      </c>
      <c r="BE16" s="790">
        <f>Operation!BD286</f>
        <v>0</v>
      </c>
      <c r="BF16" s="790">
        <f>Operation!BE286</f>
        <v>0</v>
      </c>
      <c r="BG16" s="790">
        <f>Operation!BF286</f>
        <v>0</v>
      </c>
      <c r="BH16" s="790">
        <f>Operation!BG286</f>
        <v>0</v>
      </c>
      <c r="BI16" s="790">
        <f>Operation!BH286</f>
        <v>0</v>
      </c>
      <c r="BJ16" s="790">
        <f>Operation!BI286</f>
        <v>0</v>
      </c>
      <c r="BK16" s="790">
        <f>Operation!BJ286</f>
        <v>0</v>
      </c>
      <c r="BL16" s="790">
        <f>Operation!BK286</f>
        <v>0</v>
      </c>
      <c r="BM16" s="790">
        <f>Operation!BL286</f>
        <v>0</v>
      </c>
      <c r="BN16" s="790">
        <f>Operation!BM286</f>
        <v>0</v>
      </c>
      <c r="BO16" s="790">
        <f>Operation!BN286</f>
        <v>0</v>
      </c>
      <c r="BP16" s="790">
        <f>Operation!BO286</f>
        <v>0</v>
      </c>
      <c r="BQ16" s="790">
        <f>Operation!BP286</f>
        <v>0</v>
      </c>
      <c r="BR16" s="790">
        <f>Operation!BQ286</f>
        <v>0</v>
      </c>
      <c r="BS16" s="790">
        <f>Operation!BR286</f>
        <v>0</v>
      </c>
      <c r="BT16" s="790">
        <f>Operation!BS286</f>
        <v>0</v>
      </c>
      <c r="BU16" s="790">
        <f>Operation!BT286</f>
        <v>0</v>
      </c>
      <c r="BV16" s="790">
        <f>Operation!BU286</f>
        <v>0</v>
      </c>
      <c r="BW16" s="790">
        <f>Operation!BV286</f>
        <v>0</v>
      </c>
      <c r="BX16" s="790">
        <f>Operation!BW286</f>
        <v>0</v>
      </c>
      <c r="BY16" s="790">
        <f>Operation!BX286</f>
        <v>0</v>
      </c>
      <c r="BZ16" s="790">
        <f>Operation!BY286</f>
        <v>0</v>
      </c>
      <c r="CA16" s="790">
        <f>Operation!BZ286</f>
        <v>0</v>
      </c>
      <c r="CB16" s="790">
        <f>Operation!CA286</f>
        <v>0</v>
      </c>
      <c r="CC16" s="790">
        <f>Operation!CB286</f>
        <v>0</v>
      </c>
      <c r="CD16" s="790">
        <f>Operation!CC286</f>
        <v>0</v>
      </c>
      <c r="CE16" s="790">
        <f>Operation!CD286</f>
        <v>0</v>
      </c>
      <c r="CF16" s="790">
        <f>Operation!CE286</f>
        <v>0</v>
      </c>
      <c r="CG16" s="790">
        <f>Operation!CF286</f>
        <v>0</v>
      </c>
      <c r="CH16" s="790">
        <f>Operation!CG286</f>
        <v>0</v>
      </c>
      <c r="CI16" s="790">
        <f>Operation!CH286</f>
        <v>0</v>
      </c>
      <c r="CJ16" s="790">
        <f>Operation!CI286</f>
        <v>0</v>
      </c>
      <c r="CK16" s="790">
        <f>Operation!CJ286</f>
        <v>0</v>
      </c>
      <c r="CL16" s="790">
        <f>Operation!CK286</f>
        <v>0</v>
      </c>
      <c r="CM16" s="790">
        <f>Operation!CL286</f>
        <v>0</v>
      </c>
      <c r="CN16" s="790">
        <f>Operation!CM286</f>
        <v>0</v>
      </c>
      <c r="CO16" s="790">
        <f>Operation!CN286</f>
        <v>0</v>
      </c>
      <c r="CP16" s="790">
        <f>Operation!CO286</f>
        <v>0</v>
      </c>
      <c r="CQ16" s="790">
        <f>Operation!CP286</f>
        <v>0</v>
      </c>
      <c r="CR16" s="790">
        <f>Operation!CQ286</f>
        <v>0</v>
      </c>
      <c r="CS16" s="790">
        <f>Operation!CR286</f>
        <v>0</v>
      </c>
      <c r="CT16" s="790">
        <f>Operation!CS286</f>
        <v>0</v>
      </c>
      <c r="CU16" s="790">
        <f>Operation!CT286</f>
        <v>0</v>
      </c>
      <c r="CV16" s="790">
        <f>Operation!CU286</f>
        <v>0</v>
      </c>
      <c r="CW16" s="790">
        <f>Operation!CV286</f>
        <v>0</v>
      </c>
      <c r="CX16" s="790">
        <f>Operation!CW286</f>
        <v>0</v>
      </c>
      <c r="CY16" s="790">
        <f>Operation!CX286</f>
        <v>0</v>
      </c>
      <c r="CZ16" s="790">
        <f>Operation!CY286</f>
        <v>0</v>
      </c>
      <c r="DA16" s="790">
        <f>Operation!CZ286</f>
        <v>0</v>
      </c>
      <c r="DB16" s="790">
        <f>Operation!DA286</f>
        <v>0</v>
      </c>
      <c r="DC16" s="790">
        <f>Operation!DB286</f>
        <v>0</v>
      </c>
      <c r="DD16" s="790">
        <f>Operation!DC286</f>
        <v>0</v>
      </c>
      <c r="DE16" s="790">
        <f>Operation!DD286</f>
        <v>0</v>
      </c>
      <c r="DF16" s="790">
        <f>Operation!DE286</f>
        <v>0</v>
      </c>
      <c r="DG16" s="790">
        <f>Operation!DF286</f>
        <v>0</v>
      </c>
      <c r="DH16" s="790">
        <f>Operation!DG286</f>
        <v>0</v>
      </c>
      <c r="DI16" s="790">
        <f>Operation!DH286</f>
        <v>0</v>
      </c>
      <c r="DJ16" s="790">
        <f>Operation!DI286</f>
        <v>0</v>
      </c>
      <c r="DK16" s="790">
        <f>Operation!DJ286</f>
        <v>0</v>
      </c>
      <c r="DL16" s="790">
        <f>Operation!DK286</f>
        <v>0</v>
      </c>
      <c r="DM16" s="790">
        <f>Operation!DL286</f>
        <v>0</v>
      </c>
      <c r="DN16" s="790">
        <f>Operation!DM286</f>
        <v>0</v>
      </c>
      <c r="DO16" s="790">
        <f>Operation!DN286</f>
        <v>0</v>
      </c>
      <c r="DP16" s="790">
        <f>Operation!DO286</f>
        <v>0</v>
      </c>
      <c r="DQ16" s="790">
        <f>Operation!DP286</f>
        <v>0</v>
      </c>
      <c r="DR16" s="790">
        <f>Operation!DQ286</f>
        <v>0</v>
      </c>
      <c r="DS16" s="790">
        <f>Operation!DR286</f>
        <v>0</v>
      </c>
      <c r="DT16" s="790">
        <f>Operation!DS286</f>
        <v>0</v>
      </c>
      <c r="DU16" s="790">
        <f>Operation!DT286</f>
        <v>0</v>
      </c>
      <c r="DV16" s="790">
        <f>Operation!DU286</f>
        <v>0</v>
      </c>
      <c r="DW16" s="790">
        <f>Operation!DV286</f>
        <v>0</v>
      </c>
      <c r="DX16" s="790">
        <f>Operation!DW286</f>
        <v>0</v>
      </c>
      <c r="DY16" s="790">
        <f>Operation!DX286</f>
        <v>0</v>
      </c>
      <c r="DZ16" s="790">
        <f>Operation!DY286</f>
        <v>0</v>
      </c>
      <c r="EA16" s="790">
        <f>Operation!DZ286</f>
        <v>0</v>
      </c>
      <c r="EB16" s="790">
        <f>Operation!EA286</f>
        <v>0</v>
      </c>
      <c r="EC16" s="790">
        <f>Operation!EB286</f>
        <v>0</v>
      </c>
      <c r="ED16" s="790">
        <f>Operation!EC286</f>
        <v>0</v>
      </c>
    </row>
    <row r="17" spans="1:134" x14ac:dyDescent="0.2">
      <c r="A17" s="11">
        <f>ROW()</f>
        <v>17</v>
      </c>
      <c r="C17" s="98" t="s">
        <v>304</v>
      </c>
      <c r="D17" s="48"/>
      <c r="E17" s="48"/>
      <c r="F17" s="48"/>
      <c r="G17" s="48"/>
      <c r="H17" s="48"/>
      <c r="I17" s="48"/>
      <c r="J17" s="48"/>
      <c r="K17" s="48"/>
      <c r="L17" s="48"/>
      <c r="M17" s="89"/>
      <c r="N17" s="789">
        <f>-Operation!M295</f>
        <v>0</v>
      </c>
      <c r="O17" s="789">
        <f>-Operation!N295</f>
        <v>-228150.04101704681</v>
      </c>
      <c r="P17" s="789">
        <f>-Operation!O295</f>
        <v>-456300.08203409362</v>
      </c>
      <c r="Q17" s="789">
        <f>-Operation!P295</f>
        <v>-684450.12305114046</v>
      </c>
      <c r="R17" s="789">
        <f>-Operation!Q295</f>
        <v>-912600.16406818724</v>
      </c>
      <c r="S17" s="789">
        <f>-Operation!R295</f>
        <v>-1140750.205085234</v>
      </c>
      <c r="T17" s="789">
        <f>-Operation!S295</f>
        <v>-1368900.2461022809</v>
      </c>
      <c r="U17" s="789">
        <f>-Operation!T295</f>
        <v>-1597050.2871193278</v>
      </c>
      <c r="V17" s="789">
        <f>-Operation!U295</f>
        <v>-1825200.3281363747</v>
      </c>
      <c r="W17" s="789">
        <f>-Operation!V295</f>
        <v>-2053350.3691534216</v>
      </c>
      <c r="X17" s="789">
        <f>-Operation!W295</f>
        <v>-2281500.4101704685</v>
      </c>
      <c r="Y17" s="789">
        <f>-Operation!X295</f>
        <v>-2509650.4511875152</v>
      </c>
      <c r="Z17" s="789">
        <f>-Operation!Y295</f>
        <v>-2737800.4922045618</v>
      </c>
      <c r="AA17" s="789">
        <f>-Operation!Z295</f>
        <v>-2965950.5332216085</v>
      </c>
      <c r="AB17" s="789">
        <f>-Operation!AA295</f>
        <v>-3194100.5742386552</v>
      </c>
      <c r="AC17" s="789">
        <f>-Operation!AB295</f>
        <v>-3422250.6152557018</v>
      </c>
      <c r="AD17" s="789">
        <f>-Operation!AC295</f>
        <v>-3650400.6562727485</v>
      </c>
      <c r="AE17" s="789">
        <f>-Operation!AD295</f>
        <v>-3878550.6972897951</v>
      </c>
      <c r="AF17" s="789">
        <f>-Operation!AE295</f>
        <v>-4106700.7383068418</v>
      </c>
      <c r="AG17" s="789">
        <f>-Operation!AF295</f>
        <v>-4334850.7793238889</v>
      </c>
      <c r="AH17" s="789">
        <f>-Operation!AG295</f>
        <v>-4563000.8203409361</v>
      </c>
      <c r="AI17" s="789">
        <f>-Operation!AH295</f>
        <v>-4791150.8613579832</v>
      </c>
      <c r="AJ17" s="789">
        <f>-Operation!AI295</f>
        <v>-5019300.9023750303</v>
      </c>
      <c r="AK17" s="789">
        <f>-Operation!AJ295</f>
        <v>-5247450.9433920775</v>
      </c>
      <c r="AL17" s="789">
        <f>-Operation!AK295</f>
        <v>-5475600.9844091246</v>
      </c>
      <c r="AM17" s="789">
        <f>-Operation!AL295</f>
        <v>-5703751.0254261717</v>
      </c>
      <c r="AN17" s="789">
        <f>-Operation!AM295</f>
        <v>-5931901.0664432188</v>
      </c>
      <c r="AO17" s="789">
        <f>-Operation!AN295</f>
        <v>-6160051.107460266</v>
      </c>
      <c r="AP17" s="789">
        <f>-Operation!AO295</f>
        <v>-6388201.1484773131</v>
      </c>
      <c r="AQ17" s="789">
        <f>-Operation!AP295</f>
        <v>-6616351.1894943602</v>
      </c>
      <c r="AR17" s="789">
        <f>-Operation!AQ295</f>
        <v>-6844501.2305114074</v>
      </c>
      <c r="AS17" s="789">
        <f>-Operation!AR295</f>
        <v>-7072651.2715284545</v>
      </c>
      <c r="AT17" s="789">
        <f>-Operation!AS295</f>
        <v>-7300801.3125455016</v>
      </c>
      <c r="AU17" s="789">
        <f>-Operation!AT295</f>
        <v>-7528951.3535625488</v>
      </c>
      <c r="AV17" s="789">
        <f>-Operation!AU295</f>
        <v>-7757101.3945795959</v>
      </c>
      <c r="AW17" s="789">
        <f>-Operation!AV295</f>
        <v>-7985251.435596643</v>
      </c>
      <c r="AX17" s="789">
        <f>-Operation!AW295</f>
        <v>-8213401.4766136901</v>
      </c>
      <c r="AY17" s="789">
        <f>-Operation!AX295</f>
        <v>-8441551.5176307373</v>
      </c>
      <c r="AZ17" s="789">
        <f>-Operation!AY295</f>
        <v>-8669701.5586477835</v>
      </c>
      <c r="BA17" s="789">
        <f>-Operation!AZ295</f>
        <v>-8897851.5996648297</v>
      </c>
      <c r="BB17" s="789">
        <f>-Operation!BA295</f>
        <v>-9126001.6406818759</v>
      </c>
      <c r="BC17" s="789">
        <f>-Operation!BB295</f>
        <v>-9354151.6816989221</v>
      </c>
      <c r="BD17" s="789">
        <f>-Operation!BC295</f>
        <v>0</v>
      </c>
      <c r="BE17" s="789">
        <f>-Operation!BD295</f>
        <v>0</v>
      </c>
      <c r="BF17" s="789">
        <f>-Operation!BE295</f>
        <v>0</v>
      </c>
      <c r="BG17" s="789">
        <f>-Operation!BF295</f>
        <v>0</v>
      </c>
      <c r="BH17" s="789">
        <f>-Operation!BG295</f>
        <v>0</v>
      </c>
      <c r="BI17" s="789">
        <f>-Operation!BH295</f>
        <v>0</v>
      </c>
      <c r="BJ17" s="789">
        <f>-Operation!BI295</f>
        <v>0</v>
      </c>
      <c r="BK17" s="789">
        <f>-Operation!BJ295</f>
        <v>0</v>
      </c>
      <c r="BL17" s="789">
        <f>-Operation!BK295</f>
        <v>0</v>
      </c>
      <c r="BM17" s="789">
        <f>-Operation!BL295</f>
        <v>0</v>
      </c>
      <c r="BN17" s="789">
        <f>-Operation!BM295</f>
        <v>0</v>
      </c>
      <c r="BO17" s="789">
        <f>-Operation!BN295</f>
        <v>0</v>
      </c>
      <c r="BP17" s="789">
        <f>-Operation!BO295</f>
        <v>0</v>
      </c>
      <c r="BQ17" s="789">
        <f>-Operation!BP295</f>
        <v>0</v>
      </c>
      <c r="BR17" s="789">
        <f>-Operation!BQ295</f>
        <v>0</v>
      </c>
      <c r="BS17" s="789">
        <f>-Operation!BR295</f>
        <v>0</v>
      </c>
      <c r="BT17" s="789">
        <f>-Operation!BS295</f>
        <v>0</v>
      </c>
      <c r="BU17" s="789">
        <f>-Operation!BT295</f>
        <v>0</v>
      </c>
      <c r="BV17" s="789">
        <f>-Operation!BU295</f>
        <v>0</v>
      </c>
      <c r="BW17" s="789">
        <f>-Operation!BV295</f>
        <v>0</v>
      </c>
      <c r="BX17" s="789">
        <f>-Operation!BW295</f>
        <v>0</v>
      </c>
      <c r="BY17" s="789">
        <f>-Operation!BX295</f>
        <v>0</v>
      </c>
      <c r="BZ17" s="789">
        <f>-Operation!BY295</f>
        <v>0</v>
      </c>
      <c r="CA17" s="789">
        <f>-Operation!BZ295</f>
        <v>0</v>
      </c>
      <c r="CB17" s="789">
        <f>-Operation!CA295</f>
        <v>0</v>
      </c>
      <c r="CC17" s="789">
        <f>-Operation!CB295</f>
        <v>0</v>
      </c>
      <c r="CD17" s="789">
        <f>-Operation!CC295</f>
        <v>0</v>
      </c>
      <c r="CE17" s="789">
        <f>-Operation!CD295</f>
        <v>0</v>
      </c>
      <c r="CF17" s="789">
        <f>-Operation!CE295</f>
        <v>0</v>
      </c>
      <c r="CG17" s="789">
        <f>-Operation!CF295</f>
        <v>0</v>
      </c>
      <c r="CH17" s="789">
        <f>-Operation!CG295</f>
        <v>0</v>
      </c>
      <c r="CI17" s="789">
        <f>-Operation!CH295</f>
        <v>0</v>
      </c>
      <c r="CJ17" s="789">
        <f>-Operation!CI295</f>
        <v>0</v>
      </c>
      <c r="CK17" s="789">
        <f>-Operation!CJ295</f>
        <v>0</v>
      </c>
      <c r="CL17" s="789">
        <f>-Operation!CK295</f>
        <v>0</v>
      </c>
      <c r="CM17" s="789">
        <f>-Operation!CL295</f>
        <v>0</v>
      </c>
      <c r="CN17" s="789">
        <f>-Operation!CM295</f>
        <v>0</v>
      </c>
      <c r="CO17" s="789">
        <f>-Operation!CN295</f>
        <v>0</v>
      </c>
      <c r="CP17" s="789">
        <f>-Operation!CO295</f>
        <v>0</v>
      </c>
      <c r="CQ17" s="789">
        <f>-Operation!CP295</f>
        <v>0</v>
      </c>
      <c r="CR17" s="789">
        <f>-Operation!CQ295</f>
        <v>0</v>
      </c>
      <c r="CS17" s="789">
        <f>-Operation!CR295</f>
        <v>0</v>
      </c>
      <c r="CT17" s="789">
        <f>-Operation!CS295</f>
        <v>0</v>
      </c>
      <c r="CU17" s="789">
        <f>-Operation!CT295</f>
        <v>0</v>
      </c>
      <c r="CV17" s="789">
        <f>-Operation!CU295</f>
        <v>0</v>
      </c>
      <c r="CW17" s="789">
        <f>-Operation!CV295</f>
        <v>0</v>
      </c>
      <c r="CX17" s="789">
        <f>-Operation!CW295</f>
        <v>0</v>
      </c>
      <c r="CY17" s="789">
        <f>-Operation!CX295</f>
        <v>0</v>
      </c>
      <c r="CZ17" s="789">
        <f>-Operation!CY295</f>
        <v>0</v>
      </c>
      <c r="DA17" s="789">
        <f>-Operation!CZ295</f>
        <v>0</v>
      </c>
      <c r="DB17" s="789">
        <f>-Operation!DA295</f>
        <v>0</v>
      </c>
      <c r="DC17" s="789">
        <f>-Operation!DB295</f>
        <v>0</v>
      </c>
      <c r="DD17" s="789">
        <f>-Operation!DC295</f>
        <v>0</v>
      </c>
      <c r="DE17" s="789">
        <f>-Operation!DD295</f>
        <v>0</v>
      </c>
      <c r="DF17" s="789">
        <f>-Operation!DE295</f>
        <v>0</v>
      </c>
      <c r="DG17" s="789">
        <f>-Operation!DF295</f>
        <v>0</v>
      </c>
      <c r="DH17" s="789">
        <f>-Operation!DG295</f>
        <v>0</v>
      </c>
      <c r="DI17" s="789">
        <f>-Operation!DH295</f>
        <v>0</v>
      </c>
      <c r="DJ17" s="789">
        <f>-Operation!DI295</f>
        <v>0</v>
      </c>
      <c r="DK17" s="789">
        <f>-Operation!DJ295</f>
        <v>0</v>
      </c>
      <c r="DL17" s="789">
        <f>-Operation!DK295</f>
        <v>0</v>
      </c>
      <c r="DM17" s="789">
        <f>-Operation!DL295</f>
        <v>0</v>
      </c>
      <c r="DN17" s="789">
        <f>-Operation!DM295</f>
        <v>0</v>
      </c>
      <c r="DO17" s="789">
        <f>-Operation!DN295</f>
        <v>0</v>
      </c>
      <c r="DP17" s="789">
        <f>-Operation!DO295</f>
        <v>0</v>
      </c>
      <c r="DQ17" s="789">
        <f>-Operation!DP295</f>
        <v>0</v>
      </c>
      <c r="DR17" s="789">
        <f>-Operation!DQ295</f>
        <v>0</v>
      </c>
      <c r="DS17" s="789">
        <f>-Operation!DR295</f>
        <v>0</v>
      </c>
      <c r="DT17" s="789">
        <f>-Operation!DS295</f>
        <v>0</v>
      </c>
      <c r="DU17" s="789">
        <f>-Operation!DT295</f>
        <v>0</v>
      </c>
      <c r="DV17" s="789">
        <f>-Operation!DU295</f>
        <v>0</v>
      </c>
      <c r="DW17" s="789">
        <f>-Operation!DV295</f>
        <v>0</v>
      </c>
      <c r="DX17" s="789">
        <f>-Operation!DW295</f>
        <v>0</v>
      </c>
      <c r="DY17" s="789">
        <f>-Operation!DX295</f>
        <v>0</v>
      </c>
      <c r="DZ17" s="789">
        <f>-Operation!DY295</f>
        <v>0</v>
      </c>
      <c r="EA17" s="789">
        <f>-Operation!DZ295</f>
        <v>0</v>
      </c>
      <c r="EB17" s="789">
        <f>-Operation!EA295</f>
        <v>0</v>
      </c>
      <c r="EC17" s="789">
        <f>-Operation!EB295</f>
        <v>0</v>
      </c>
      <c r="ED17" s="789">
        <f>-Operation!EC295</f>
        <v>0</v>
      </c>
    </row>
    <row r="18" spans="1:134" x14ac:dyDescent="0.2">
      <c r="A18" s="11">
        <f>ROW()</f>
        <v>18</v>
      </c>
      <c r="C18" s="399" t="s">
        <v>302</v>
      </c>
      <c r="D18" s="400"/>
      <c r="E18" s="400"/>
      <c r="F18" s="400"/>
      <c r="G18" s="400"/>
      <c r="H18" s="400"/>
      <c r="I18" s="400"/>
      <c r="J18" s="400"/>
      <c r="K18" s="401"/>
      <c r="L18" s="400"/>
      <c r="M18" s="402"/>
      <c r="N18" s="791">
        <f t="shared" ref="N18:AS18" si="18">SUM(N13:N17)</f>
        <v>137190024.61022809</v>
      </c>
      <c r="O18" s="791">
        <f t="shared" si="18"/>
        <v>137425568.57020006</v>
      </c>
      <c r="P18" s="791">
        <f t="shared" si="18"/>
        <v>137661112.53017205</v>
      </c>
      <c r="Q18" s="791">
        <f t="shared" si="18"/>
        <v>137809703.01872975</v>
      </c>
      <c r="R18" s="791">
        <f t="shared" si="18"/>
        <v>138051351.70928627</v>
      </c>
      <c r="S18" s="791">
        <f t="shared" si="18"/>
        <v>138293000.39984277</v>
      </c>
      <c r="T18" s="791">
        <f t="shared" si="18"/>
        <v>136167084.04712182</v>
      </c>
      <c r="U18" s="791">
        <f t="shared" si="18"/>
        <v>136334773.1196543</v>
      </c>
      <c r="V18" s="791">
        <f t="shared" si="18"/>
        <v>136576421.81021082</v>
      </c>
      <c r="W18" s="791">
        <f t="shared" si="18"/>
        <v>136379970.9504731</v>
      </c>
      <c r="X18" s="791">
        <f t="shared" si="18"/>
        <v>136596570.5530296</v>
      </c>
      <c r="Y18" s="791">
        <f t="shared" si="18"/>
        <v>136838219.24358612</v>
      </c>
      <c r="Z18" s="791">
        <f t="shared" si="18"/>
        <v>134452224.11802351</v>
      </c>
      <c r="AA18" s="791">
        <f t="shared" si="18"/>
        <v>134694768.78321153</v>
      </c>
      <c r="AB18" s="791">
        <f t="shared" si="18"/>
        <v>134937313.44839948</v>
      </c>
      <c r="AC18" s="791">
        <f t="shared" si="18"/>
        <v>135092904.64217323</v>
      </c>
      <c r="AD18" s="791">
        <f t="shared" si="18"/>
        <v>135335449.30736125</v>
      </c>
      <c r="AE18" s="791">
        <f t="shared" si="18"/>
        <v>135577993.9725492</v>
      </c>
      <c r="AF18" s="791">
        <f t="shared" si="18"/>
        <v>133456827.08070509</v>
      </c>
      <c r="AG18" s="791">
        <f t="shared" si="18"/>
        <v>133626407.45620967</v>
      </c>
      <c r="AH18" s="791">
        <f t="shared" si="18"/>
        <v>133868952.12139767</v>
      </c>
      <c r="AI18" s="791">
        <f t="shared" si="18"/>
        <v>133656835.80809864</v>
      </c>
      <c r="AJ18" s="791">
        <f t="shared" si="18"/>
        <v>133870576.53728665</v>
      </c>
      <c r="AK18" s="791">
        <f t="shared" si="18"/>
        <v>134113121.20247461</v>
      </c>
      <c r="AL18" s="791">
        <f t="shared" si="18"/>
        <v>131714423.62581897</v>
      </c>
      <c r="AM18" s="791">
        <f t="shared" si="18"/>
        <v>132227315.21714604</v>
      </c>
      <c r="AN18" s="791">
        <f t="shared" si="18"/>
        <v>132473859.14928339</v>
      </c>
      <c r="AO18" s="791">
        <f t="shared" si="18"/>
        <v>132633369.70570877</v>
      </c>
      <c r="AP18" s="791">
        <f t="shared" si="18"/>
        <v>132879913.63784614</v>
      </c>
      <c r="AQ18" s="791">
        <f t="shared" si="18"/>
        <v>133126457.56998353</v>
      </c>
      <c r="AR18" s="791">
        <f t="shared" si="18"/>
        <v>131013724.03986545</v>
      </c>
      <c r="AS18" s="791">
        <f t="shared" si="18"/>
        <v>131188368.44088092</v>
      </c>
      <c r="AT18" s="791">
        <f t="shared" ref="AT18:BY18" si="19">SUM(AT13:AT17)</f>
        <v>131434912.37301829</v>
      </c>
      <c r="AU18" s="791">
        <f t="shared" si="19"/>
        <v>131209336.13013707</v>
      </c>
      <c r="AV18" s="791">
        <f t="shared" si="19"/>
        <v>131425198.70227444</v>
      </c>
      <c r="AW18" s="791">
        <f t="shared" si="19"/>
        <v>131671742.63441181</v>
      </c>
      <c r="AX18" s="791">
        <f t="shared" si="19"/>
        <v>129242970.79280411</v>
      </c>
      <c r="AY18" s="791">
        <f t="shared" si="19"/>
        <v>129490439.34980457</v>
      </c>
      <c r="AZ18" s="791">
        <f t="shared" si="19"/>
        <v>129737907.90680501</v>
      </c>
      <c r="BA18" s="791">
        <f t="shared" si="19"/>
        <v>129898303.13594458</v>
      </c>
      <c r="BB18" s="791">
        <f t="shared" si="19"/>
        <v>130145771.69294505</v>
      </c>
      <c r="BC18" s="791">
        <f t="shared" si="19"/>
        <v>130393240.24994552</v>
      </c>
      <c r="BD18" s="791">
        <f t="shared" si="19"/>
        <v>-2.980141289299354E-8</v>
      </c>
      <c r="BE18" s="791">
        <f t="shared" si="19"/>
        <v>9.0949470177292824E-13</v>
      </c>
      <c r="BF18" s="791">
        <f t="shared" si="19"/>
        <v>9.0949470177292824E-13</v>
      </c>
      <c r="BG18" s="791">
        <f t="shared" si="19"/>
        <v>9.0949470177292824E-13</v>
      </c>
      <c r="BH18" s="791">
        <f t="shared" si="19"/>
        <v>9.0949470177292824E-13</v>
      </c>
      <c r="BI18" s="791">
        <f t="shared" si="19"/>
        <v>9.0949470177292824E-13</v>
      </c>
      <c r="BJ18" s="791">
        <f t="shared" si="19"/>
        <v>9.0949470177292824E-13</v>
      </c>
      <c r="BK18" s="791">
        <f t="shared" si="19"/>
        <v>9.0949470177292824E-13</v>
      </c>
      <c r="BL18" s="791">
        <f t="shared" si="19"/>
        <v>9.0949470177292824E-13</v>
      </c>
      <c r="BM18" s="791">
        <f t="shared" si="19"/>
        <v>9.0949470177292824E-13</v>
      </c>
      <c r="BN18" s="791">
        <f t="shared" si="19"/>
        <v>9.0949470177292824E-13</v>
      </c>
      <c r="BO18" s="791">
        <f t="shared" si="19"/>
        <v>9.0949470177292824E-13</v>
      </c>
      <c r="BP18" s="791">
        <f t="shared" si="19"/>
        <v>9.0949470177292824E-13</v>
      </c>
      <c r="BQ18" s="791">
        <f t="shared" si="19"/>
        <v>9.0949470177292824E-13</v>
      </c>
      <c r="BR18" s="791">
        <f t="shared" si="19"/>
        <v>9.0949470177292824E-13</v>
      </c>
      <c r="BS18" s="791">
        <f t="shared" si="19"/>
        <v>9.0949470177292824E-13</v>
      </c>
      <c r="BT18" s="791">
        <f t="shared" si="19"/>
        <v>9.0949470177292824E-13</v>
      </c>
      <c r="BU18" s="791">
        <f t="shared" si="19"/>
        <v>9.0949470177292824E-13</v>
      </c>
      <c r="BV18" s="791">
        <f t="shared" si="19"/>
        <v>9.0949470177292824E-13</v>
      </c>
      <c r="BW18" s="791">
        <f t="shared" si="19"/>
        <v>9.0949470177292824E-13</v>
      </c>
      <c r="BX18" s="791">
        <f t="shared" si="19"/>
        <v>9.0949470177292824E-13</v>
      </c>
      <c r="BY18" s="791">
        <f t="shared" si="19"/>
        <v>9.0949470177292824E-13</v>
      </c>
      <c r="BZ18" s="791">
        <f t="shared" ref="BZ18:DE18" si="20">SUM(BZ13:BZ17)</f>
        <v>9.0949470177292824E-13</v>
      </c>
      <c r="CA18" s="791">
        <f t="shared" si="20"/>
        <v>9.0949470177292824E-13</v>
      </c>
      <c r="CB18" s="791">
        <f t="shared" si="20"/>
        <v>9.0949470177292824E-13</v>
      </c>
      <c r="CC18" s="791">
        <f t="shared" si="20"/>
        <v>9.0949470177292824E-13</v>
      </c>
      <c r="CD18" s="791">
        <f t="shared" si="20"/>
        <v>9.0949470177292824E-13</v>
      </c>
      <c r="CE18" s="791">
        <f t="shared" si="20"/>
        <v>9.0949470177292824E-13</v>
      </c>
      <c r="CF18" s="791">
        <f t="shared" si="20"/>
        <v>9.0949470177292824E-13</v>
      </c>
      <c r="CG18" s="791">
        <f t="shared" si="20"/>
        <v>9.0949470177292824E-13</v>
      </c>
      <c r="CH18" s="791">
        <f t="shared" si="20"/>
        <v>9.0949470177292824E-13</v>
      </c>
      <c r="CI18" s="791">
        <f t="shared" si="20"/>
        <v>9.0949470177292824E-13</v>
      </c>
      <c r="CJ18" s="791">
        <f t="shared" si="20"/>
        <v>9.0949470177292824E-13</v>
      </c>
      <c r="CK18" s="791">
        <f t="shared" si="20"/>
        <v>9.0949470177292824E-13</v>
      </c>
      <c r="CL18" s="791">
        <f t="shared" si="20"/>
        <v>9.0949470177292824E-13</v>
      </c>
      <c r="CM18" s="791">
        <f t="shared" si="20"/>
        <v>9.0949470177292824E-13</v>
      </c>
      <c r="CN18" s="791">
        <f t="shared" si="20"/>
        <v>9.0949470177292824E-13</v>
      </c>
      <c r="CO18" s="791">
        <f t="shared" si="20"/>
        <v>9.0949470177292824E-13</v>
      </c>
      <c r="CP18" s="791">
        <f t="shared" si="20"/>
        <v>9.0949470177292824E-13</v>
      </c>
      <c r="CQ18" s="791">
        <f t="shared" si="20"/>
        <v>9.0949470177292824E-13</v>
      </c>
      <c r="CR18" s="791">
        <f t="shared" si="20"/>
        <v>9.0949470177292824E-13</v>
      </c>
      <c r="CS18" s="791">
        <f t="shared" si="20"/>
        <v>9.0949470177292824E-13</v>
      </c>
      <c r="CT18" s="791">
        <f t="shared" si="20"/>
        <v>9.0949470177292824E-13</v>
      </c>
      <c r="CU18" s="791">
        <f t="shared" si="20"/>
        <v>9.0949470177292824E-13</v>
      </c>
      <c r="CV18" s="791">
        <f t="shared" si="20"/>
        <v>9.0949470177292824E-13</v>
      </c>
      <c r="CW18" s="791">
        <f t="shared" si="20"/>
        <v>9.0949470177292824E-13</v>
      </c>
      <c r="CX18" s="791">
        <f t="shared" si="20"/>
        <v>9.0949470177292824E-13</v>
      </c>
      <c r="CY18" s="791">
        <f t="shared" si="20"/>
        <v>9.0949470177292824E-13</v>
      </c>
      <c r="CZ18" s="791">
        <f t="shared" si="20"/>
        <v>9.0949470177292824E-13</v>
      </c>
      <c r="DA18" s="791">
        <f t="shared" si="20"/>
        <v>9.0949470177292824E-13</v>
      </c>
      <c r="DB18" s="791">
        <f t="shared" si="20"/>
        <v>9.0949470177292824E-13</v>
      </c>
      <c r="DC18" s="791">
        <f t="shared" si="20"/>
        <v>9.0949470177292824E-13</v>
      </c>
      <c r="DD18" s="791">
        <f t="shared" si="20"/>
        <v>9.0949470177292824E-13</v>
      </c>
      <c r="DE18" s="791">
        <f t="shared" si="20"/>
        <v>9.0949470177292824E-13</v>
      </c>
      <c r="DF18" s="791">
        <f t="shared" ref="DF18:ED18" si="21">SUM(DF13:DF17)</f>
        <v>9.0949470177292824E-13</v>
      </c>
      <c r="DG18" s="791">
        <f t="shared" si="21"/>
        <v>9.0949470177292824E-13</v>
      </c>
      <c r="DH18" s="791">
        <f t="shared" si="21"/>
        <v>9.0949470177292824E-13</v>
      </c>
      <c r="DI18" s="791">
        <f t="shared" si="21"/>
        <v>9.0949470177292824E-13</v>
      </c>
      <c r="DJ18" s="791">
        <f t="shared" si="21"/>
        <v>9.0949470177292824E-13</v>
      </c>
      <c r="DK18" s="791">
        <f t="shared" si="21"/>
        <v>9.0949470177292824E-13</v>
      </c>
      <c r="DL18" s="791">
        <f t="shared" si="21"/>
        <v>9.0949470177292824E-13</v>
      </c>
      <c r="DM18" s="791">
        <f t="shared" si="21"/>
        <v>9.0949470177292824E-13</v>
      </c>
      <c r="DN18" s="791">
        <f t="shared" si="21"/>
        <v>9.0949470177292824E-13</v>
      </c>
      <c r="DO18" s="791">
        <f t="shared" si="21"/>
        <v>9.0949470177292824E-13</v>
      </c>
      <c r="DP18" s="791">
        <f t="shared" si="21"/>
        <v>9.0949470177292824E-13</v>
      </c>
      <c r="DQ18" s="791">
        <f t="shared" si="21"/>
        <v>9.0949470177292824E-13</v>
      </c>
      <c r="DR18" s="791">
        <f t="shared" si="21"/>
        <v>9.0949470177292824E-13</v>
      </c>
      <c r="DS18" s="791">
        <f t="shared" si="21"/>
        <v>9.0949470177292824E-13</v>
      </c>
      <c r="DT18" s="791">
        <f t="shared" si="21"/>
        <v>9.0949470177292824E-13</v>
      </c>
      <c r="DU18" s="791">
        <f t="shared" si="21"/>
        <v>9.0949470177292824E-13</v>
      </c>
      <c r="DV18" s="791">
        <f t="shared" si="21"/>
        <v>9.0949470177292824E-13</v>
      </c>
      <c r="DW18" s="791">
        <f t="shared" si="21"/>
        <v>9.0949470177292824E-13</v>
      </c>
      <c r="DX18" s="791">
        <f t="shared" si="21"/>
        <v>9.0949470177292824E-13</v>
      </c>
      <c r="DY18" s="791">
        <f t="shared" si="21"/>
        <v>9.0949470177292824E-13</v>
      </c>
      <c r="DZ18" s="791">
        <f t="shared" si="21"/>
        <v>9.0949470177292824E-13</v>
      </c>
      <c r="EA18" s="791">
        <f t="shared" si="21"/>
        <v>9.0949470177292824E-13</v>
      </c>
      <c r="EB18" s="791">
        <f t="shared" si="21"/>
        <v>9.0949470177292824E-13</v>
      </c>
      <c r="EC18" s="791">
        <f t="shared" si="21"/>
        <v>9.0949470177292824E-13</v>
      </c>
      <c r="ED18" s="791">
        <f t="shared" si="21"/>
        <v>9.0949470177292824E-13</v>
      </c>
    </row>
    <row r="19" spans="1:134" x14ac:dyDescent="0.2">
      <c r="A19" s="11">
        <f>ROW()</f>
        <v>19</v>
      </c>
      <c r="C19" s="98" t="str">
        <f>'A&amp;R'!I34</f>
        <v>자본적지출</v>
      </c>
      <c r="D19" s="48"/>
      <c r="E19" s="48"/>
      <c r="F19" s="48"/>
      <c r="G19" s="48"/>
      <c r="H19" s="48"/>
      <c r="I19" s="48"/>
      <c r="J19" s="48"/>
      <c r="K19" s="48"/>
      <c r="L19" s="48"/>
      <c r="M19" s="89"/>
      <c r="N19" s="789">
        <f>Operation!M180</f>
        <v>0</v>
      </c>
      <c r="O19" s="789">
        <f>Operation!N180</f>
        <v>7142.8571428571422</v>
      </c>
      <c r="P19" s="789">
        <f>Operation!O180</f>
        <v>14285.714285714284</v>
      </c>
      <c r="Q19" s="789">
        <f>Operation!P180</f>
        <v>21428.571428571428</v>
      </c>
      <c r="R19" s="789">
        <f>Operation!Q180</f>
        <v>28571.428571428569</v>
      </c>
      <c r="S19" s="789">
        <f>Operation!R180</f>
        <v>35714.28571428571</v>
      </c>
      <c r="T19" s="789">
        <f>Operation!S180</f>
        <v>0</v>
      </c>
      <c r="U19" s="789">
        <f>Operation!T180</f>
        <v>7142.8571428571422</v>
      </c>
      <c r="V19" s="789">
        <f>Operation!U180</f>
        <v>14285.714285714284</v>
      </c>
      <c r="W19" s="789">
        <f>Operation!V180</f>
        <v>21428.571428571428</v>
      </c>
      <c r="X19" s="789">
        <f>Operation!W180</f>
        <v>28571.428571428569</v>
      </c>
      <c r="Y19" s="789">
        <f>Operation!X180</f>
        <v>35714.28571428571</v>
      </c>
      <c r="Z19" s="789">
        <f>Operation!Y180</f>
        <v>0</v>
      </c>
      <c r="AA19" s="789">
        <f>Operation!Z180</f>
        <v>7142.8571428571422</v>
      </c>
      <c r="AB19" s="789">
        <f>Operation!AA180</f>
        <v>14285.714285714284</v>
      </c>
      <c r="AC19" s="789">
        <f>Operation!AB180</f>
        <v>21428.571428571428</v>
      </c>
      <c r="AD19" s="789">
        <f>Operation!AC180</f>
        <v>28571.428571428569</v>
      </c>
      <c r="AE19" s="789">
        <f>Operation!AD180</f>
        <v>35714.28571428571</v>
      </c>
      <c r="AF19" s="789">
        <f>Operation!AE180</f>
        <v>0</v>
      </c>
      <c r="AG19" s="789">
        <f>Operation!AF180</f>
        <v>7142.8571428571422</v>
      </c>
      <c r="AH19" s="789">
        <f>Operation!AG180</f>
        <v>14285.714285714284</v>
      </c>
      <c r="AI19" s="789">
        <f>Operation!AH180</f>
        <v>21428.571428571428</v>
      </c>
      <c r="AJ19" s="789">
        <f>Operation!AI180</f>
        <v>28571.428571428569</v>
      </c>
      <c r="AK19" s="789">
        <f>Operation!AJ180</f>
        <v>35714.28571428571</v>
      </c>
      <c r="AL19" s="789">
        <f>Operation!AK180</f>
        <v>0</v>
      </c>
      <c r="AM19" s="789">
        <f>Operation!AL180</f>
        <v>7142.8571428571422</v>
      </c>
      <c r="AN19" s="789">
        <f>Operation!AM180</f>
        <v>14285.714285714284</v>
      </c>
      <c r="AO19" s="789">
        <f>Operation!AN180</f>
        <v>21428.571428571428</v>
      </c>
      <c r="AP19" s="789">
        <f>Operation!AO180</f>
        <v>28571.428571428569</v>
      </c>
      <c r="AQ19" s="789">
        <f>Operation!AP180</f>
        <v>35714.28571428571</v>
      </c>
      <c r="AR19" s="789">
        <f>Operation!AQ180</f>
        <v>0</v>
      </c>
      <c r="AS19" s="789">
        <f>Operation!AR180</f>
        <v>7142.8571428571422</v>
      </c>
      <c r="AT19" s="789">
        <f>Operation!AS180</f>
        <v>14285.714285714284</v>
      </c>
      <c r="AU19" s="789">
        <f>Operation!AT180</f>
        <v>21428.571428571428</v>
      </c>
      <c r="AV19" s="789">
        <f>Operation!AU180</f>
        <v>28571.428571428569</v>
      </c>
      <c r="AW19" s="789">
        <f>Operation!AV180</f>
        <v>35714.28571428571</v>
      </c>
      <c r="AX19" s="789">
        <f>Operation!AW180</f>
        <v>0</v>
      </c>
      <c r="AY19" s="789">
        <f>Operation!AX180</f>
        <v>7142.8571428571422</v>
      </c>
      <c r="AZ19" s="789">
        <f>Operation!AY180</f>
        <v>14285.714285714284</v>
      </c>
      <c r="BA19" s="789">
        <f>Operation!AZ180</f>
        <v>21428.571428571428</v>
      </c>
      <c r="BB19" s="789">
        <f>Operation!BA180</f>
        <v>28571.428571428569</v>
      </c>
      <c r="BC19" s="789">
        <f>Operation!BB180</f>
        <v>35714.28571428571</v>
      </c>
      <c r="BD19" s="789">
        <f>Operation!BC180</f>
        <v>0</v>
      </c>
      <c r="BE19" s="789">
        <f>Operation!BD180</f>
        <v>0</v>
      </c>
      <c r="BF19" s="789">
        <f>Operation!BE180</f>
        <v>0</v>
      </c>
      <c r="BG19" s="789">
        <f>Operation!BF180</f>
        <v>0</v>
      </c>
      <c r="BH19" s="789">
        <f>Operation!BG180</f>
        <v>0</v>
      </c>
      <c r="BI19" s="789">
        <f>Operation!BH180</f>
        <v>0</v>
      </c>
      <c r="BJ19" s="789">
        <f>Operation!BI180</f>
        <v>0</v>
      </c>
      <c r="BK19" s="789">
        <f>Operation!BJ180</f>
        <v>0</v>
      </c>
      <c r="BL19" s="789">
        <f>Operation!BK180</f>
        <v>0</v>
      </c>
      <c r="BM19" s="789">
        <f>Operation!BL180</f>
        <v>0</v>
      </c>
      <c r="BN19" s="789">
        <f>Operation!BM180</f>
        <v>0</v>
      </c>
      <c r="BO19" s="789">
        <f>Operation!BN180</f>
        <v>0</v>
      </c>
      <c r="BP19" s="789">
        <f>Operation!BO180</f>
        <v>0</v>
      </c>
      <c r="BQ19" s="789">
        <f>Operation!BP180</f>
        <v>0</v>
      </c>
      <c r="BR19" s="789">
        <f>Operation!BQ180</f>
        <v>0</v>
      </c>
      <c r="BS19" s="789">
        <f>Operation!BR180</f>
        <v>0</v>
      </c>
      <c r="BT19" s="789">
        <f>Operation!BS180</f>
        <v>0</v>
      </c>
      <c r="BU19" s="789">
        <f>Operation!BT180</f>
        <v>0</v>
      </c>
      <c r="BV19" s="789">
        <f>Operation!BU180</f>
        <v>0</v>
      </c>
      <c r="BW19" s="789">
        <f>Operation!BV180</f>
        <v>0</v>
      </c>
      <c r="BX19" s="789">
        <f>Operation!BW180</f>
        <v>0</v>
      </c>
      <c r="BY19" s="789">
        <f>Operation!BX180</f>
        <v>0</v>
      </c>
      <c r="BZ19" s="789">
        <f>Operation!BY180</f>
        <v>0</v>
      </c>
      <c r="CA19" s="789">
        <f>Operation!BZ180</f>
        <v>0</v>
      </c>
      <c r="CB19" s="789">
        <f>Operation!CA180</f>
        <v>0</v>
      </c>
      <c r="CC19" s="789">
        <f>Operation!CB180</f>
        <v>0</v>
      </c>
      <c r="CD19" s="789">
        <f>Operation!CC180</f>
        <v>0</v>
      </c>
      <c r="CE19" s="789">
        <f>Operation!CD180</f>
        <v>0</v>
      </c>
      <c r="CF19" s="789">
        <f>Operation!CE180</f>
        <v>0</v>
      </c>
      <c r="CG19" s="789">
        <f>Operation!CF180</f>
        <v>0</v>
      </c>
      <c r="CH19" s="789">
        <f>Operation!CG180</f>
        <v>0</v>
      </c>
      <c r="CI19" s="789">
        <f>Operation!CH180</f>
        <v>0</v>
      </c>
      <c r="CJ19" s="789">
        <f>Operation!CI180</f>
        <v>0</v>
      </c>
      <c r="CK19" s="789">
        <f>Operation!CJ180</f>
        <v>0</v>
      </c>
      <c r="CL19" s="789">
        <f>Operation!CK180</f>
        <v>0</v>
      </c>
      <c r="CM19" s="789">
        <f>Operation!CL180</f>
        <v>0</v>
      </c>
      <c r="CN19" s="789">
        <f>Operation!CM180</f>
        <v>0</v>
      </c>
      <c r="CO19" s="789">
        <f>Operation!CN180</f>
        <v>0</v>
      </c>
      <c r="CP19" s="789">
        <f>Operation!CO180</f>
        <v>0</v>
      </c>
      <c r="CQ19" s="789">
        <f>Operation!CP180</f>
        <v>0</v>
      </c>
      <c r="CR19" s="789">
        <f>Operation!CQ180</f>
        <v>0</v>
      </c>
      <c r="CS19" s="789">
        <f>Operation!CR180</f>
        <v>0</v>
      </c>
      <c r="CT19" s="789">
        <f>Operation!CS180</f>
        <v>0</v>
      </c>
      <c r="CU19" s="789">
        <f>Operation!CT180</f>
        <v>0</v>
      </c>
      <c r="CV19" s="789">
        <f>Operation!CU180</f>
        <v>0</v>
      </c>
      <c r="CW19" s="789">
        <f>Operation!CV180</f>
        <v>0</v>
      </c>
      <c r="CX19" s="789">
        <f>Operation!CW180</f>
        <v>0</v>
      </c>
      <c r="CY19" s="789">
        <f>Operation!CX180</f>
        <v>0</v>
      </c>
      <c r="CZ19" s="789">
        <f>Operation!CY180</f>
        <v>0</v>
      </c>
      <c r="DA19" s="789">
        <f>Operation!CZ180</f>
        <v>0</v>
      </c>
      <c r="DB19" s="789">
        <f>Operation!DA180</f>
        <v>0</v>
      </c>
      <c r="DC19" s="789">
        <f>Operation!DB180</f>
        <v>0</v>
      </c>
      <c r="DD19" s="789">
        <f>Operation!DC180</f>
        <v>0</v>
      </c>
      <c r="DE19" s="789">
        <f>Operation!DD180</f>
        <v>0</v>
      </c>
      <c r="DF19" s="789">
        <f>Operation!DE180</f>
        <v>0</v>
      </c>
      <c r="DG19" s="789">
        <f>Operation!DF180</f>
        <v>0</v>
      </c>
      <c r="DH19" s="789">
        <f>Operation!DG180</f>
        <v>0</v>
      </c>
      <c r="DI19" s="789">
        <f>Operation!DH180</f>
        <v>0</v>
      </c>
      <c r="DJ19" s="789">
        <f>Operation!DI180</f>
        <v>0</v>
      </c>
      <c r="DK19" s="789">
        <f>Operation!DJ180</f>
        <v>0</v>
      </c>
      <c r="DL19" s="789">
        <f>Operation!DK180</f>
        <v>0</v>
      </c>
      <c r="DM19" s="789">
        <f>Operation!DL180</f>
        <v>0</v>
      </c>
      <c r="DN19" s="789">
        <f>Operation!DM180</f>
        <v>0</v>
      </c>
      <c r="DO19" s="789">
        <f>Operation!DN180</f>
        <v>0</v>
      </c>
      <c r="DP19" s="789">
        <f>Operation!DO180</f>
        <v>0</v>
      </c>
      <c r="DQ19" s="789">
        <f>Operation!DP180</f>
        <v>0</v>
      </c>
      <c r="DR19" s="789">
        <f>Operation!DQ180</f>
        <v>0</v>
      </c>
      <c r="DS19" s="789">
        <f>Operation!DR180</f>
        <v>0</v>
      </c>
      <c r="DT19" s="789">
        <f>Operation!DS180</f>
        <v>0</v>
      </c>
      <c r="DU19" s="789">
        <f>Operation!DT180</f>
        <v>0</v>
      </c>
      <c r="DV19" s="789">
        <f>Operation!DU180</f>
        <v>0</v>
      </c>
      <c r="DW19" s="789">
        <f>Operation!DV180</f>
        <v>0</v>
      </c>
      <c r="DX19" s="789">
        <f>Operation!DW180</f>
        <v>0</v>
      </c>
      <c r="DY19" s="789">
        <f>Operation!DX180</f>
        <v>0</v>
      </c>
      <c r="DZ19" s="789">
        <f>Operation!DY180</f>
        <v>0</v>
      </c>
      <c r="EA19" s="789">
        <f>Operation!DZ180</f>
        <v>0</v>
      </c>
      <c r="EB19" s="789">
        <f>Operation!EA180</f>
        <v>0</v>
      </c>
      <c r="EC19" s="789">
        <f>Operation!EB180</f>
        <v>0</v>
      </c>
      <c r="ED19" s="789">
        <f>Operation!EC180</f>
        <v>0</v>
      </c>
    </row>
    <row r="20" spans="1:134" x14ac:dyDescent="0.2">
      <c r="A20" s="11">
        <f>ROW()</f>
        <v>20</v>
      </c>
      <c r="C20" s="98" t="s">
        <v>305</v>
      </c>
      <c r="D20" s="48"/>
      <c r="E20" s="48"/>
      <c r="F20" s="48"/>
      <c r="G20" s="48"/>
      <c r="H20" s="48"/>
      <c r="I20" s="48"/>
      <c r="J20" s="48"/>
      <c r="K20" s="48"/>
      <c r="L20" s="48"/>
      <c r="M20" s="89"/>
      <c r="N20" s="789">
        <f>Operation!M52</f>
        <v>0</v>
      </c>
      <c r="O20" s="789">
        <f>Operation!N52</f>
        <v>430.85777474149808</v>
      </c>
      <c r="P20" s="789">
        <f>Operation!O52</f>
        <v>861.71554948299615</v>
      </c>
      <c r="Q20" s="789">
        <f>Operation!P52</f>
        <v>0</v>
      </c>
      <c r="R20" s="789">
        <f>Operation!Q52</f>
        <v>430.85777474149808</v>
      </c>
      <c r="S20" s="789">
        <f>Operation!R52</f>
        <v>861.71554948299615</v>
      </c>
      <c r="T20" s="789">
        <f>Operation!S52</f>
        <v>0</v>
      </c>
      <c r="U20" s="789">
        <f>Operation!T52</f>
        <v>430.85777474149808</v>
      </c>
      <c r="V20" s="789">
        <f>Operation!U52</f>
        <v>861.71554948299615</v>
      </c>
      <c r="W20" s="789">
        <f>Operation!V52</f>
        <v>0</v>
      </c>
      <c r="X20" s="789">
        <f>Operation!W52</f>
        <v>430.85777474149808</v>
      </c>
      <c r="Y20" s="789">
        <f>Operation!X52</f>
        <v>861.71554948299615</v>
      </c>
      <c r="Z20" s="789">
        <f>Operation!Y52</f>
        <v>0</v>
      </c>
      <c r="AA20" s="789">
        <f>Operation!Z52</f>
        <v>430.85777474149808</v>
      </c>
      <c r="AB20" s="789">
        <f>Operation!AA52</f>
        <v>861.71554948299615</v>
      </c>
      <c r="AC20" s="789">
        <f>Operation!AB52</f>
        <v>0</v>
      </c>
      <c r="AD20" s="789">
        <f>Operation!AC52</f>
        <v>430.85777474149808</v>
      </c>
      <c r="AE20" s="789">
        <f>Operation!AD52</f>
        <v>861.71554948299615</v>
      </c>
      <c r="AF20" s="789">
        <f>Operation!AE52</f>
        <v>0</v>
      </c>
      <c r="AG20" s="789">
        <f>Operation!AF52</f>
        <v>430.85777474149808</v>
      </c>
      <c r="AH20" s="789">
        <f>Operation!AG52</f>
        <v>861.71554948299615</v>
      </c>
      <c r="AI20" s="789">
        <f>Operation!AH52</f>
        <v>0</v>
      </c>
      <c r="AJ20" s="789">
        <f>Operation!AI52</f>
        <v>430.85777474149808</v>
      </c>
      <c r="AK20" s="789">
        <f>Operation!AJ52</f>
        <v>861.71554948299615</v>
      </c>
      <c r="AL20" s="789">
        <f>Operation!AK52</f>
        <v>0</v>
      </c>
      <c r="AM20" s="789">
        <f>Operation!AL52</f>
        <v>430.85777474149808</v>
      </c>
      <c r="AN20" s="789">
        <f>Operation!AM52</f>
        <v>901.66769836145113</v>
      </c>
      <c r="AO20" s="789">
        <f>Operation!AN52</f>
        <v>0</v>
      </c>
      <c r="AP20" s="789">
        <f>Operation!AO52</f>
        <v>470.80992361995305</v>
      </c>
      <c r="AQ20" s="789">
        <f>Operation!AP52</f>
        <v>941.61984723990611</v>
      </c>
      <c r="AR20" s="789">
        <f>Operation!AQ52</f>
        <v>0</v>
      </c>
      <c r="AS20" s="789">
        <f>Operation!AR52</f>
        <v>470.80992361995305</v>
      </c>
      <c r="AT20" s="789">
        <f>Operation!AS52</f>
        <v>941.61984723990611</v>
      </c>
      <c r="AU20" s="789">
        <f>Operation!AT52</f>
        <v>0</v>
      </c>
      <c r="AV20" s="789">
        <f>Operation!AU52</f>
        <v>470.80992361995305</v>
      </c>
      <c r="AW20" s="789">
        <f>Operation!AV52</f>
        <v>941.61984723990611</v>
      </c>
      <c r="AX20" s="789">
        <f>Operation!AW52</f>
        <v>0</v>
      </c>
      <c r="AY20" s="789">
        <f>Operation!AX52</f>
        <v>470.80992361995305</v>
      </c>
      <c r="AZ20" s="789">
        <f>Operation!AY52</f>
        <v>941.61984723990611</v>
      </c>
      <c r="BA20" s="789">
        <f>Operation!AZ52</f>
        <v>0</v>
      </c>
      <c r="BB20" s="789">
        <f>Operation!BA52</f>
        <v>470.80992361995305</v>
      </c>
      <c r="BC20" s="789">
        <f>Operation!BB52</f>
        <v>941.61984723990611</v>
      </c>
      <c r="BD20" s="789">
        <f>Operation!BC52</f>
        <v>0</v>
      </c>
      <c r="BE20" s="789">
        <f>Operation!BD52</f>
        <v>0</v>
      </c>
      <c r="BF20" s="789">
        <f>Operation!BE52</f>
        <v>0</v>
      </c>
      <c r="BG20" s="789">
        <f>Operation!BF52</f>
        <v>0</v>
      </c>
      <c r="BH20" s="789">
        <f>Operation!BG52</f>
        <v>0</v>
      </c>
      <c r="BI20" s="789">
        <f>Operation!BH52</f>
        <v>0</v>
      </c>
      <c r="BJ20" s="789">
        <f>Operation!BI52</f>
        <v>0</v>
      </c>
      <c r="BK20" s="789">
        <f>Operation!BJ52</f>
        <v>0</v>
      </c>
      <c r="BL20" s="789">
        <f>Operation!BK52</f>
        <v>0</v>
      </c>
      <c r="BM20" s="789">
        <f>Operation!BL52</f>
        <v>0</v>
      </c>
      <c r="BN20" s="789">
        <f>Operation!BM52</f>
        <v>0</v>
      </c>
      <c r="BO20" s="789">
        <f>Operation!BN52</f>
        <v>0</v>
      </c>
      <c r="BP20" s="789">
        <f>Operation!BO52</f>
        <v>0</v>
      </c>
      <c r="BQ20" s="789">
        <f>Operation!BP52</f>
        <v>0</v>
      </c>
      <c r="BR20" s="789">
        <f>Operation!BQ52</f>
        <v>0</v>
      </c>
      <c r="BS20" s="789">
        <f>Operation!BR52</f>
        <v>0</v>
      </c>
      <c r="BT20" s="789">
        <f>Operation!BS52</f>
        <v>0</v>
      </c>
      <c r="BU20" s="789">
        <f>Operation!BT52</f>
        <v>0</v>
      </c>
      <c r="BV20" s="789">
        <f>Operation!BU52</f>
        <v>0</v>
      </c>
      <c r="BW20" s="789">
        <f>Operation!BV52</f>
        <v>0</v>
      </c>
      <c r="BX20" s="789">
        <f>Operation!BW52</f>
        <v>0</v>
      </c>
      <c r="BY20" s="789">
        <f>Operation!BX52</f>
        <v>0</v>
      </c>
      <c r="BZ20" s="789">
        <f>Operation!BY52</f>
        <v>0</v>
      </c>
      <c r="CA20" s="789">
        <f>Operation!BZ52</f>
        <v>0</v>
      </c>
      <c r="CB20" s="789">
        <f>Operation!CA52</f>
        <v>0</v>
      </c>
      <c r="CC20" s="789">
        <f>Operation!CB52</f>
        <v>0</v>
      </c>
      <c r="CD20" s="789">
        <f>Operation!CC52</f>
        <v>0</v>
      </c>
      <c r="CE20" s="789">
        <f>Operation!CD52</f>
        <v>0</v>
      </c>
      <c r="CF20" s="789">
        <f>Operation!CE52</f>
        <v>0</v>
      </c>
      <c r="CG20" s="789">
        <f>Operation!CF52</f>
        <v>0</v>
      </c>
      <c r="CH20" s="789">
        <f>Operation!CG52</f>
        <v>0</v>
      </c>
      <c r="CI20" s="789">
        <f>Operation!CH52</f>
        <v>0</v>
      </c>
      <c r="CJ20" s="789">
        <f>Operation!CI52</f>
        <v>0</v>
      </c>
      <c r="CK20" s="789">
        <f>Operation!CJ52</f>
        <v>0</v>
      </c>
      <c r="CL20" s="789">
        <f>Operation!CK52</f>
        <v>0</v>
      </c>
      <c r="CM20" s="789">
        <f>Operation!CL52</f>
        <v>0</v>
      </c>
      <c r="CN20" s="789">
        <f>Operation!CM52</f>
        <v>0</v>
      </c>
      <c r="CO20" s="789">
        <f>Operation!CN52</f>
        <v>0</v>
      </c>
      <c r="CP20" s="789">
        <f>Operation!CO52</f>
        <v>0</v>
      </c>
      <c r="CQ20" s="789">
        <f>Operation!CP52</f>
        <v>0</v>
      </c>
      <c r="CR20" s="789">
        <f>Operation!CQ52</f>
        <v>0</v>
      </c>
      <c r="CS20" s="789">
        <f>Operation!CR52</f>
        <v>0</v>
      </c>
      <c r="CT20" s="789">
        <f>Operation!CS52</f>
        <v>0</v>
      </c>
      <c r="CU20" s="789">
        <f>Operation!CT52</f>
        <v>0</v>
      </c>
      <c r="CV20" s="789">
        <f>Operation!CU52</f>
        <v>0</v>
      </c>
      <c r="CW20" s="789">
        <f>Operation!CV52</f>
        <v>0</v>
      </c>
      <c r="CX20" s="789">
        <f>Operation!CW52</f>
        <v>0</v>
      </c>
      <c r="CY20" s="789">
        <f>Operation!CX52</f>
        <v>0</v>
      </c>
      <c r="CZ20" s="789">
        <f>Operation!CY52</f>
        <v>0</v>
      </c>
      <c r="DA20" s="789">
        <f>Operation!CZ52</f>
        <v>0</v>
      </c>
      <c r="DB20" s="789">
        <f>Operation!DA52</f>
        <v>0</v>
      </c>
      <c r="DC20" s="789">
        <f>Operation!DB52</f>
        <v>0</v>
      </c>
      <c r="DD20" s="789">
        <f>Operation!DC52</f>
        <v>0</v>
      </c>
      <c r="DE20" s="789">
        <f>Operation!DD52</f>
        <v>0</v>
      </c>
      <c r="DF20" s="789">
        <f>Operation!DE52</f>
        <v>0</v>
      </c>
      <c r="DG20" s="789">
        <f>Operation!DF52</f>
        <v>0</v>
      </c>
      <c r="DH20" s="789">
        <f>Operation!DG52</f>
        <v>0</v>
      </c>
      <c r="DI20" s="789">
        <f>Operation!DH52</f>
        <v>0</v>
      </c>
      <c r="DJ20" s="789">
        <f>Operation!DI52</f>
        <v>0</v>
      </c>
      <c r="DK20" s="789">
        <f>Operation!DJ52</f>
        <v>0</v>
      </c>
      <c r="DL20" s="789">
        <f>Operation!DK52</f>
        <v>0</v>
      </c>
      <c r="DM20" s="789">
        <f>Operation!DL52</f>
        <v>0</v>
      </c>
      <c r="DN20" s="789">
        <f>Operation!DM52</f>
        <v>0</v>
      </c>
      <c r="DO20" s="789">
        <f>Operation!DN52</f>
        <v>0</v>
      </c>
      <c r="DP20" s="789">
        <f>Operation!DO52</f>
        <v>0</v>
      </c>
      <c r="DQ20" s="789">
        <f>Operation!DP52</f>
        <v>0</v>
      </c>
      <c r="DR20" s="789">
        <f>Operation!DQ52</f>
        <v>0</v>
      </c>
      <c r="DS20" s="789">
        <f>Operation!DR52</f>
        <v>0</v>
      </c>
      <c r="DT20" s="789">
        <f>Operation!DS52</f>
        <v>0</v>
      </c>
      <c r="DU20" s="789">
        <f>Operation!DT52</f>
        <v>0</v>
      </c>
      <c r="DV20" s="789">
        <f>Operation!DU52</f>
        <v>0</v>
      </c>
      <c r="DW20" s="789">
        <f>Operation!DV52</f>
        <v>0</v>
      </c>
      <c r="DX20" s="789">
        <f>Operation!DW52</f>
        <v>0</v>
      </c>
      <c r="DY20" s="789">
        <f>Operation!DX52</f>
        <v>0</v>
      </c>
      <c r="DZ20" s="789">
        <f>Operation!DY52</f>
        <v>0</v>
      </c>
      <c r="EA20" s="789">
        <f>Operation!DZ52</f>
        <v>0</v>
      </c>
      <c r="EB20" s="789">
        <f>Operation!EA52</f>
        <v>0</v>
      </c>
      <c r="EC20" s="789">
        <f>Operation!EB52</f>
        <v>0</v>
      </c>
      <c r="ED20" s="789">
        <f>Operation!EC52</f>
        <v>0</v>
      </c>
    </row>
    <row r="21" spans="1:134" x14ac:dyDescent="0.2">
      <c r="A21" s="113">
        <f>ROW()</f>
        <v>21</v>
      </c>
      <c r="C21" s="98" t="str">
        <f>'A&amp;R'!I33</f>
        <v>유지관리비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17"/>
      <c r="N21" s="789">
        <f>Operation!N168</f>
        <v>0</v>
      </c>
      <c r="O21" s="789">
        <f>Operation!O168</f>
        <v>0</v>
      </c>
      <c r="P21" s="789">
        <f>Operation!P168</f>
        <v>0</v>
      </c>
      <c r="Q21" s="789">
        <f>Operation!Q168</f>
        <v>0</v>
      </c>
      <c r="R21" s="789">
        <f>Operation!R168</f>
        <v>0</v>
      </c>
      <c r="S21" s="789">
        <f>Operation!S168</f>
        <v>0</v>
      </c>
      <c r="T21" s="789">
        <f>Operation!T168</f>
        <v>0</v>
      </c>
      <c r="U21" s="789">
        <f>Operation!U168</f>
        <v>0</v>
      </c>
      <c r="V21" s="789">
        <f>Operation!V168</f>
        <v>0</v>
      </c>
      <c r="W21" s="789">
        <f>Operation!W168</f>
        <v>0</v>
      </c>
      <c r="X21" s="789">
        <f>Operation!X168</f>
        <v>0</v>
      </c>
      <c r="Y21" s="789">
        <f>Operation!Y168</f>
        <v>0</v>
      </c>
      <c r="Z21" s="789">
        <f>Operation!Z168</f>
        <v>0</v>
      </c>
      <c r="AA21" s="789">
        <f>Operation!AA168</f>
        <v>0</v>
      </c>
      <c r="AB21" s="789">
        <f>Operation!AB168</f>
        <v>0</v>
      </c>
      <c r="AC21" s="789">
        <f>Operation!AC168</f>
        <v>0</v>
      </c>
      <c r="AD21" s="789">
        <f>Operation!AD168</f>
        <v>0</v>
      </c>
      <c r="AE21" s="789">
        <f>Operation!AE168</f>
        <v>0</v>
      </c>
      <c r="AF21" s="789">
        <f>Operation!AF168</f>
        <v>0</v>
      </c>
      <c r="AG21" s="789">
        <f>Operation!AG168</f>
        <v>0</v>
      </c>
      <c r="AH21" s="789">
        <f>Operation!AH168</f>
        <v>0</v>
      </c>
      <c r="AI21" s="789">
        <f>Operation!AI168</f>
        <v>0</v>
      </c>
      <c r="AJ21" s="789">
        <f>Operation!AJ168</f>
        <v>0</v>
      </c>
      <c r="AK21" s="789">
        <f>Operation!AK168</f>
        <v>0</v>
      </c>
      <c r="AL21" s="789">
        <f>Operation!AL168</f>
        <v>0</v>
      </c>
      <c r="AM21" s="789">
        <f>Operation!AM168</f>
        <v>0</v>
      </c>
      <c r="AN21" s="789">
        <f>Operation!AN168</f>
        <v>0</v>
      </c>
      <c r="AO21" s="789">
        <f>Operation!AO168</f>
        <v>0</v>
      </c>
      <c r="AP21" s="789">
        <f>Operation!AP168</f>
        <v>0</v>
      </c>
      <c r="AQ21" s="789">
        <f>Operation!AQ168</f>
        <v>0</v>
      </c>
      <c r="AR21" s="789">
        <f>Operation!AR168</f>
        <v>0</v>
      </c>
      <c r="AS21" s="789">
        <f>Operation!AS168</f>
        <v>0</v>
      </c>
      <c r="AT21" s="789">
        <f>Operation!AT168</f>
        <v>0</v>
      </c>
      <c r="AU21" s="789">
        <f>Operation!AU168</f>
        <v>0</v>
      </c>
      <c r="AV21" s="789">
        <f>Operation!AV168</f>
        <v>0</v>
      </c>
      <c r="AW21" s="789">
        <f>Operation!AW168</f>
        <v>0</v>
      </c>
      <c r="AX21" s="789">
        <f>Operation!AX168</f>
        <v>0</v>
      </c>
      <c r="AY21" s="789">
        <f>Operation!AY168</f>
        <v>0</v>
      </c>
      <c r="AZ21" s="789">
        <f>Operation!AZ168</f>
        <v>0</v>
      </c>
      <c r="BA21" s="789">
        <f>Operation!BA168</f>
        <v>0</v>
      </c>
      <c r="BB21" s="789">
        <f>Operation!BB168</f>
        <v>0</v>
      </c>
      <c r="BC21" s="789">
        <f>Operation!BC168</f>
        <v>0</v>
      </c>
      <c r="BD21" s="789">
        <f>Operation!BD168</f>
        <v>0</v>
      </c>
      <c r="BE21" s="789">
        <f>Operation!BE168</f>
        <v>0</v>
      </c>
      <c r="BF21" s="789">
        <f>Operation!BF168</f>
        <v>0</v>
      </c>
      <c r="BG21" s="789">
        <f>Operation!BG168</f>
        <v>0</v>
      </c>
      <c r="BH21" s="789">
        <f>Operation!BH168</f>
        <v>0</v>
      </c>
      <c r="BI21" s="789">
        <f>Operation!BI168</f>
        <v>0</v>
      </c>
      <c r="BJ21" s="789">
        <f>Operation!BJ168</f>
        <v>0</v>
      </c>
      <c r="BK21" s="789">
        <f>Operation!BK168</f>
        <v>0</v>
      </c>
      <c r="BL21" s="789">
        <f>Operation!BL168</f>
        <v>0</v>
      </c>
      <c r="BM21" s="789">
        <f>Operation!BM168</f>
        <v>0</v>
      </c>
      <c r="BN21" s="789">
        <f>Operation!BN168</f>
        <v>0</v>
      </c>
      <c r="BO21" s="789">
        <f>Operation!BO168</f>
        <v>0</v>
      </c>
      <c r="BP21" s="789">
        <f>Operation!BP168</f>
        <v>0</v>
      </c>
      <c r="BQ21" s="789">
        <f>Operation!BQ168</f>
        <v>0</v>
      </c>
      <c r="BR21" s="789">
        <f>Operation!BR168</f>
        <v>0</v>
      </c>
      <c r="BS21" s="789">
        <f>Operation!BS168</f>
        <v>0</v>
      </c>
      <c r="BT21" s="789">
        <f>Operation!BT168</f>
        <v>0</v>
      </c>
      <c r="BU21" s="789">
        <f>Operation!BU168</f>
        <v>0</v>
      </c>
      <c r="BV21" s="789">
        <f>Operation!BV168</f>
        <v>0</v>
      </c>
      <c r="BW21" s="789">
        <f>Operation!BW168</f>
        <v>0</v>
      </c>
      <c r="BX21" s="789">
        <f>Operation!BX168</f>
        <v>0</v>
      </c>
      <c r="BY21" s="789">
        <f>Operation!BY168</f>
        <v>0</v>
      </c>
      <c r="BZ21" s="789">
        <f>Operation!BZ168</f>
        <v>0</v>
      </c>
      <c r="CA21" s="789">
        <f>Operation!CA168</f>
        <v>0</v>
      </c>
      <c r="CB21" s="789">
        <f>Operation!CB168</f>
        <v>0</v>
      </c>
      <c r="CC21" s="789">
        <f>Operation!CC168</f>
        <v>0</v>
      </c>
      <c r="CD21" s="789">
        <f>Operation!CD168</f>
        <v>0</v>
      </c>
      <c r="CE21" s="789">
        <f>Operation!CE168</f>
        <v>0</v>
      </c>
      <c r="CF21" s="789">
        <f>Operation!CF168</f>
        <v>0</v>
      </c>
      <c r="CG21" s="789">
        <f>Operation!CG168</f>
        <v>0</v>
      </c>
      <c r="CH21" s="789">
        <f>Operation!CH168</f>
        <v>0</v>
      </c>
      <c r="CI21" s="789">
        <f>Operation!CI168</f>
        <v>0</v>
      </c>
      <c r="CJ21" s="789">
        <f>Operation!CJ168</f>
        <v>0</v>
      </c>
      <c r="CK21" s="789">
        <f>Operation!CK168</f>
        <v>0</v>
      </c>
      <c r="CL21" s="789">
        <f>Operation!CL168</f>
        <v>0</v>
      </c>
      <c r="CM21" s="789">
        <f>Operation!CM168</f>
        <v>0</v>
      </c>
      <c r="CN21" s="789">
        <f>Operation!CN168</f>
        <v>0</v>
      </c>
      <c r="CO21" s="789">
        <f>Operation!CO168</f>
        <v>0</v>
      </c>
      <c r="CP21" s="789">
        <f>Operation!CP168</f>
        <v>0</v>
      </c>
      <c r="CQ21" s="789">
        <f>Operation!CQ168</f>
        <v>0</v>
      </c>
      <c r="CR21" s="789">
        <f>Operation!CR168</f>
        <v>0</v>
      </c>
      <c r="CS21" s="789">
        <f>Operation!CS168</f>
        <v>0</v>
      </c>
      <c r="CT21" s="789">
        <f>Operation!CT168</f>
        <v>0</v>
      </c>
      <c r="CU21" s="789">
        <f>Operation!CU168</f>
        <v>0</v>
      </c>
      <c r="CV21" s="789">
        <f>Operation!CV168</f>
        <v>0</v>
      </c>
      <c r="CW21" s="789">
        <f>Operation!CW168</f>
        <v>0</v>
      </c>
      <c r="CX21" s="789">
        <f>Operation!CX168</f>
        <v>0</v>
      </c>
      <c r="CY21" s="789">
        <f>Operation!CY168</f>
        <v>0</v>
      </c>
      <c r="CZ21" s="789">
        <f>Operation!CZ168</f>
        <v>0</v>
      </c>
      <c r="DA21" s="789">
        <f>Operation!DA168</f>
        <v>0</v>
      </c>
      <c r="DB21" s="789">
        <f>Operation!DB168</f>
        <v>0</v>
      </c>
      <c r="DC21" s="789">
        <f>Operation!DC168</f>
        <v>0</v>
      </c>
      <c r="DD21" s="789">
        <f>Operation!DD168</f>
        <v>0</v>
      </c>
      <c r="DE21" s="789">
        <f>Operation!DE168</f>
        <v>0</v>
      </c>
      <c r="DF21" s="789">
        <f>Operation!DF168</f>
        <v>0</v>
      </c>
      <c r="DG21" s="789">
        <f>Operation!DG168</f>
        <v>0</v>
      </c>
      <c r="DH21" s="789">
        <f>Operation!DH168</f>
        <v>0</v>
      </c>
      <c r="DI21" s="789">
        <f>Operation!DI168</f>
        <v>0</v>
      </c>
      <c r="DJ21" s="789">
        <f>Operation!DJ168</f>
        <v>0</v>
      </c>
      <c r="DK21" s="789">
        <f>Operation!DK168</f>
        <v>0</v>
      </c>
      <c r="DL21" s="789">
        <f>Operation!DL168</f>
        <v>0</v>
      </c>
      <c r="DM21" s="789">
        <f>Operation!DM168</f>
        <v>0</v>
      </c>
      <c r="DN21" s="789">
        <f>Operation!DN168</f>
        <v>0</v>
      </c>
      <c r="DO21" s="789">
        <f>Operation!DO168</f>
        <v>0</v>
      </c>
      <c r="DP21" s="789">
        <f>Operation!DP168</f>
        <v>0</v>
      </c>
      <c r="DQ21" s="789">
        <f>Operation!DQ168</f>
        <v>0</v>
      </c>
      <c r="DR21" s="789">
        <f>Operation!DR168</f>
        <v>0</v>
      </c>
      <c r="DS21" s="789">
        <f>Operation!DS168</f>
        <v>0</v>
      </c>
      <c r="DT21" s="789">
        <f>Operation!DT168</f>
        <v>0</v>
      </c>
      <c r="DU21" s="789">
        <f>Operation!DU168</f>
        <v>0</v>
      </c>
      <c r="DV21" s="789">
        <f>Operation!DV168</f>
        <v>0</v>
      </c>
      <c r="DW21" s="789">
        <f>Operation!DW168</f>
        <v>0</v>
      </c>
      <c r="DX21" s="789">
        <f>Operation!DX168</f>
        <v>0</v>
      </c>
      <c r="DY21" s="789">
        <f>Operation!DY168</f>
        <v>0</v>
      </c>
      <c r="DZ21" s="789">
        <f>Operation!DZ168</f>
        <v>0</v>
      </c>
      <c r="EA21" s="789">
        <f>Operation!EA168</f>
        <v>0</v>
      </c>
      <c r="EB21" s="789">
        <f>Operation!EB168</f>
        <v>0</v>
      </c>
      <c r="EC21" s="789">
        <f>Operation!EC168</f>
        <v>0</v>
      </c>
      <c r="ED21" s="789">
        <f>Operation!ED168</f>
        <v>0</v>
      </c>
    </row>
    <row r="22" spans="1:134" x14ac:dyDescent="0.2">
      <c r="A22" s="11">
        <f>ROW()</f>
        <v>22</v>
      </c>
      <c r="C22" s="98" t="str">
        <f>'A&amp;R'!I50</f>
        <v>자산관리수수료</v>
      </c>
      <c r="D22" s="48"/>
      <c r="E22" s="48"/>
      <c r="F22" s="48"/>
      <c r="G22" s="48"/>
      <c r="H22" s="48"/>
      <c r="I22" s="48"/>
      <c r="J22" s="48"/>
      <c r="K22" s="48"/>
      <c r="L22" s="48"/>
      <c r="M22" s="89"/>
      <c r="N22" s="789">
        <f>Operation!M68</f>
        <v>0</v>
      </c>
      <c r="O22" s="789">
        <f>Operation!N68</f>
        <v>22831.670768371358</v>
      </c>
      <c r="P22" s="789">
        <f>Operation!O68</f>
        <v>45663.341536742715</v>
      </c>
      <c r="Q22" s="789">
        <f>Operation!P68</f>
        <v>0</v>
      </c>
      <c r="R22" s="789">
        <f>Operation!Q68</f>
        <v>22831.670768371358</v>
      </c>
      <c r="S22" s="789">
        <f>Operation!R68</f>
        <v>45663.341536742715</v>
      </c>
      <c r="T22" s="789">
        <f>Operation!S68</f>
        <v>0</v>
      </c>
      <c r="U22" s="789">
        <f>Operation!T68</f>
        <v>22831.670768371358</v>
      </c>
      <c r="V22" s="789">
        <f>Operation!U68</f>
        <v>45663.341536742715</v>
      </c>
      <c r="W22" s="789">
        <f>Operation!V68</f>
        <v>0</v>
      </c>
      <c r="X22" s="789">
        <f>Operation!W68</f>
        <v>22831.670768371358</v>
      </c>
      <c r="Y22" s="789">
        <f>Operation!X68</f>
        <v>45663.341536742715</v>
      </c>
      <c r="Z22" s="789">
        <f>Operation!Y68</f>
        <v>0</v>
      </c>
      <c r="AA22" s="789">
        <f>Operation!Z68</f>
        <v>22831.670768371358</v>
      </c>
      <c r="AB22" s="789">
        <f>Operation!AA68</f>
        <v>45663.341536742715</v>
      </c>
      <c r="AC22" s="789">
        <f>Operation!AB68</f>
        <v>0</v>
      </c>
      <c r="AD22" s="789">
        <f>Operation!AC68</f>
        <v>22831.670768371358</v>
      </c>
      <c r="AE22" s="789">
        <f>Operation!AD68</f>
        <v>45663.341536742715</v>
      </c>
      <c r="AF22" s="789">
        <f>Operation!AE68</f>
        <v>0</v>
      </c>
      <c r="AG22" s="789">
        <f>Operation!AF68</f>
        <v>22831.670768371358</v>
      </c>
      <c r="AH22" s="789">
        <f>Operation!AG68</f>
        <v>45663.341536742715</v>
      </c>
      <c r="AI22" s="789">
        <f>Operation!AH68</f>
        <v>0</v>
      </c>
      <c r="AJ22" s="789">
        <f>Operation!AI68</f>
        <v>22831.670768371358</v>
      </c>
      <c r="AK22" s="789">
        <f>Operation!AJ68</f>
        <v>45663.341536742715</v>
      </c>
      <c r="AL22" s="789">
        <f>Operation!AK68</f>
        <v>0</v>
      </c>
      <c r="AM22" s="789">
        <f>Operation!AL68</f>
        <v>22831.670768371358</v>
      </c>
      <c r="AN22" s="789">
        <f>Operation!AM68</f>
        <v>45663.341536742715</v>
      </c>
      <c r="AO22" s="789">
        <f>Operation!AN68</f>
        <v>0</v>
      </c>
      <c r="AP22" s="789">
        <f>Operation!AO68</f>
        <v>22831.670768371358</v>
      </c>
      <c r="AQ22" s="789">
        <f>Operation!AP68</f>
        <v>45663.341536742715</v>
      </c>
      <c r="AR22" s="789">
        <f>Operation!AQ68</f>
        <v>0</v>
      </c>
      <c r="AS22" s="789">
        <f>Operation!AR68</f>
        <v>22831.670768371358</v>
      </c>
      <c r="AT22" s="789">
        <f>Operation!AS68</f>
        <v>45663.341536742715</v>
      </c>
      <c r="AU22" s="789">
        <f>Operation!AT68</f>
        <v>0</v>
      </c>
      <c r="AV22" s="789">
        <f>Operation!AU68</f>
        <v>22831.670768371358</v>
      </c>
      <c r="AW22" s="789">
        <f>Operation!AV68</f>
        <v>45663.341536742715</v>
      </c>
      <c r="AX22" s="789">
        <f>Operation!AW68</f>
        <v>0</v>
      </c>
      <c r="AY22" s="789">
        <f>Operation!AX68</f>
        <v>22831.670768371358</v>
      </c>
      <c r="AZ22" s="789">
        <f>Operation!AY68</f>
        <v>45663.341536742715</v>
      </c>
      <c r="BA22" s="789">
        <f>Operation!AZ68</f>
        <v>0</v>
      </c>
      <c r="BB22" s="789">
        <f>Operation!BA68</f>
        <v>22831.670768371358</v>
      </c>
      <c r="BC22" s="789">
        <f>Operation!BB68</f>
        <v>45663.341536742715</v>
      </c>
      <c r="BD22" s="789">
        <f>Operation!BC68</f>
        <v>0</v>
      </c>
      <c r="BE22" s="789">
        <f>Operation!BD68</f>
        <v>0</v>
      </c>
      <c r="BF22" s="789">
        <f>Operation!BE68</f>
        <v>0</v>
      </c>
      <c r="BG22" s="789">
        <f>Operation!BF68</f>
        <v>0</v>
      </c>
      <c r="BH22" s="789">
        <f>Operation!BG68</f>
        <v>0</v>
      </c>
      <c r="BI22" s="789">
        <f>Operation!BH68</f>
        <v>0</v>
      </c>
      <c r="BJ22" s="789">
        <f>Operation!BI68</f>
        <v>0</v>
      </c>
      <c r="BK22" s="789">
        <f>Operation!BJ68</f>
        <v>0</v>
      </c>
      <c r="BL22" s="789">
        <f>Operation!BK68</f>
        <v>0</v>
      </c>
      <c r="BM22" s="789">
        <f>Operation!BL68</f>
        <v>0</v>
      </c>
      <c r="BN22" s="789">
        <f>Operation!BM68</f>
        <v>0</v>
      </c>
      <c r="BO22" s="789">
        <f>Operation!BN68</f>
        <v>0</v>
      </c>
      <c r="BP22" s="789">
        <f>Operation!BO68</f>
        <v>0</v>
      </c>
      <c r="BQ22" s="789">
        <f>Operation!BP68</f>
        <v>0</v>
      </c>
      <c r="BR22" s="789">
        <f>Operation!BQ68</f>
        <v>0</v>
      </c>
      <c r="BS22" s="789">
        <f>Operation!BR68</f>
        <v>0</v>
      </c>
      <c r="BT22" s="789">
        <f>Operation!BS68</f>
        <v>0</v>
      </c>
      <c r="BU22" s="789">
        <f>Operation!BT68</f>
        <v>0</v>
      </c>
      <c r="BV22" s="789">
        <f>Operation!BU68</f>
        <v>0</v>
      </c>
      <c r="BW22" s="789">
        <f>Operation!BV68</f>
        <v>0</v>
      </c>
      <c r="BX22" s="789">
        <f>Operation!BW68</f>
        <v>0</v>
      </c>
      <c r="BY22" s="789">
        <f>Operation!BX68</f>
        <v>0</v>
      </c>
      <c r="BZ22" s="789">
        <f>Operation!BY68</f>
        <v>0</v>
      </c>
      <c r="CA22" s="789">
        <f>Operation!BZ68</f>
        <v>0</v>
      </c>
      <c r="CB22" s="789">
        <f>Operation!CA68</f>
        <v>0</v>
      </c>
      <c r="CC22" s="789">
        <f>Operation!CB68</f>
        <v>0</v>
      </c>
      <c r="CD22" s="789">
        <f>Operation!CC68</f>
        <v>0</v>
      </c>
      <c r="CE22" s="789">
        <f>Operation!CD68</f>
        <v>0</v>
      </c>
      <c r="CF22" s="789">
        <f>Operation!CE68</f>
        <v>0</v>
      </c>
      <c r="CG22" s="789">
        <f>Operation!CF68</f>
        <v>0</v>
      </c>
      <c r="CH22" s="789">
        <f>Operation!CG68</f>
        <v>0</v>
      </c>
      <c r="CI22" s="789">
        <f>Operation!CH68</f>
        <v>0</v>
      </c>
      <c r="CJ22" s="789">
        <f>Operation!CI68</f>
        <v>0</v>
      </c>
      <c r="CK22" s="789">
        <f>Operation!CJ68</f>
        <v>0</v>
      </c>
      <c r="CL22" s="789">
        <f>Operation!CK68</f>
        <v>0</v>
      </c>
      <c r="CM22" s="789">
        <f>Operation!CL68</f>
        <v>0</v>
      </c>
      <c r="CN22" s="789">
        <f>Operation!CM68</f>
        <v>0</v>
      </c>
      <c r="CO22" s="789">
        <f>Operation!CN68</f>
        <v>0</v>
      </c>
      <c r="CP22" s="789">
        <f>Operation!CO68</f>
        <v>0</v>
      </c>
      <c r="CQ22" s="789">
        <f>Operation!CP68</f>
        <v>0</v>
      </c>
      <c r="CR22" s="789">
        <f>Operation!CQ68</f>
        <v>0</v>
      </c>
      <c r="CS22" s="789">
        <f>Operation!CR68</f>
        <v>0</v>
      </c>
      <c r="CT22" s="789">
        <f>Operation!CS68</f>
        <v>0</v>
      </c>
      <c r="CU22" s="789">
        <f>Operation!CT68</f>
        <v>0</v>
      </c>
      <c r="CV22" s="789">
        <f>Operation!CU68</f>
        <v>0</v>
      </c>
      <c r="CW22" s="789">
        <f>Operation!CV68</f>
        <v>0</v>
      </c>
      <c r="CX22" s="789">
        <f>Operation!CW68</f>
        <v>0</v>
      </c>
      <c r="CY22" s="789">
        <f>Operation!CX68</f>
        <v>0</v>
      </c>
      <c r="CZ22" s="789">
        <f>Operation!CY68</f>
        <v>0</v>
      </c>
      <c r="DA22" s="789">
        <f>Operation!CZ68</f>
        <v>0</v>
      </c>
      <c r="DB22" s="789">
        <f>Operation!DA68</f>
        <v>0</v>
      </c>
      <c r="DC22" s="789">
        <f>Operation!DB68</f>
        <v>0</v>
      </c>
      <c r="DD22" s="789">
        <f>Operation!DC68</f>
        <v>0</v>
      </c>
      <c r="DE22" s="789">
        <f>Operation!DD68</f>
        <v>0</v>
      </c>
      <c r="DF22" s="789">
        <f>Operation!DE68</f>
        <v>0</v>
      </c>
      <c r="DG22" s="789">
        <f>Operation!DF68</f>
        <v>0</v>
      </c>
      <c r="DH22" s="789">
        <f>Operation!DG68</f>
        <v>0</v>
      </c>
      <c r="DI22" s="789">
        <f>Operation!DH68</f>
        <v>0</v>
      </c>
      <c r="DJ22" s="789">
        <f>Operation!DI68</f>
        <v>0</v>
      </c>
      <c r="DK22" s="789">
        <f>Operation!DJ68</f>
        <v>0</v>
      </c>
      <c r="DL22" s="789">
        <f>Operation!DK68</f>
        <v>0</v>
      </c>
      <c r="DM22" s="789">
        <f>Operation!DL68</f>
        <v>0</v>
      </c>
      <c r="DN22" s="789">
        <f>Operation!DM68</f>
        <v>0</v>
      </c>
      <c r="DO22" s="789">
        <f>Operation!DN68</f>
        <v>0</v>
      </c>
      <c r="DP22" s="789">
        <f>Operation!DO68</f>
        <v>0</v>
      </c>
      <c r="DQ22" s="789">
        <f>Operation!DP68</f>
        <v>0</v>
      </c>
      <c r="DR22" s="789">
        <f>Operation!DQ68</f>
        <v>0</v>
      </c>
      <c r="DS22" s="789">
        <f>Operation!DR68</f>
        <v>0</v>
      </c>
      <c r="DT22" s="789">
        <f>Operation!DS68</f>
        <v>0</v>
      </c>
      <c r="DU22" s="789">
        <f>Operation!DT68</f>
        <v>0</v>
      </c>
      <c r="DV22" s="789">
        <f>Operation!DU68</f>
        <v>0</v>
      </c>
      <c r="DW22" s="789">
        <f>Operation!DV68</f>
        <v>0</v>
      </c>
      <c r="DX22" s="789">
        <f>Operation!DW68</f>
        <v>0</v>
      </c>
      <c r="DY22" s="789">
        <f>Operation!DX68</f>
        <v>0</v>
      </c>
      <c r="DZ22" s="789">
        <f>Operation!DY68</f>
        <v>0</v>
      </c>
      <c r="EA22" s="789">
        <f>Operation!DZ68</f>
        <v>0</v>
      </c>
      <c r="EB22" s="789">
        <f>Operation!EA68</f>
        <v>0</v>
      </c>
      <c r="EC22" s="789">
        <f>Operation!EB68</f>
        <v>0</v>
      </c>
      <c r="ED22" s="789">
        <f>Operation!EC68</f>
        <v>0</v>
      </c>
    </row>
    <row r="23" spans="1:134" x14ac:dyDescent="0.2">
      <c r="A23" s="11">
        <f>ROW()</f>
        <v>23</v>
      </c>
      <c r="C23" s="98" t="str">
        <f>'A&amp;R'!I51</f>
        <v>자산보관수수료</v>
      </c>
      <c r="D23" s="48"/>
      <c r="E23" s="48"/>
      <c r="F23" s="48"/>
      <c r="G23" s="48"/>
      <c r="H23" s="48"/>
      <c r="I23" s="48"/>
      <c r="J23" s="48"/>
      <c r="K23" s="48"/>
      <c r="L23" s="48"/>
      <c r="M23" s="89"/>
      <c r="N23" s="789">
        <f>Operation!M79</f>
        <v>0</v>
      </c>
      <c r="O23" s="789">
        <f>Operation!N79</f>
        <v>3433.1771569812877</v>
      </c>
      <c r="P23" s="789">
        <f>Operation!O79</f>
        <v>6866.3543139625754</v>
      </c>
      <c r="Q23" s="789">
        <f>Operation!P79</f>
        <v>0</v>
      </c>
      <c r="R23" s="789">
        <f>Operation!Q79</f>
        <v>3433.1771569812877</v>
      </c>
      <c r="S23" s="789">
        <f>Operation!R79</f>
        <v>6866.3543139625754</v>
      </c>
      <c r="T23" s="789">
        <f>Operation!S79</f>
        <v>0</v>
      </c>
      <c r="U23" s="789">
        <f>Operation!T79</f>
        <v>3433.1771569812877</v>
      </c>
      <c r="V23" s="789">
        <f>Operation!U79</f>
        <v>6866.3543139625754</v>
      </c>
      <c r="W23" s="789">
        <f>Operation!V79</f>
        <v>0</v>
      </c>
      <c r="X23" s="789">
        <f>Operation!W79</f>
        <v>3433.1771569812877</v>
      </c>
      <c r="Y23" s="789">
        <f>Operation!X79</f>
        <v>6866.3543139625754</v>
      </c>
      <c r="Z23" s="789">
        <f>Operation!Y79</f>
        <v>0</v>
      </c>
      <c r="AA23" s="789">
        <f>Operation!Z79</f>
        <v>3433.1771569812877</v>
      </c>
      <c r="AB23" s="789">
        <f>Operation!AA79</f>
        <v>6866.3543139625754</v>
      </c>
      <c r="AC23" s="789">
        <f>Operation!AB79</f>
        <v>0</v>
      </c>
      <c r="AD23" s="789">
        <f>Operation!AC79</f>
        <v>3433.1771569812877</v>
      </c>
      <c r="AE23" s="789">
        <f>Operation!AD79</f>
        <v>6866.3543139625754</v>
      </c>
      <c r="AF23" s="789">
        <f>Operation!AE79</f>
        <v>0</v>
      </c>
      <c r="AG23" s="789">
        <f>Operation!AF79</f>
        <v>3433.1771569812877</v>
      </c>
      <c r="AH23" s="789">
        <f>Operation!AG79</f>
        <v>6866.3543139625754</v>
      </c>
      <c r="AI23" s="789">
        <f>Operation!AH79</f>
        <v>0</v>
      </c>
      <c r="AJ23" s="789">
        <f>Operation!AI79</f>
        <v>3433.1771569812877</v>
      </c>
      <c r="AK23" s="789">
        <f>Operation!AJ79</f>
        <v>6866.3543139625754</v>
      </c>
      <c r="AL23" s="789">
        <f>Operation!AK79</f>
        <v>0</v>
      </c>
      <c r="AM23" s="789">
        <f>Operation!AL79</f>
        <v>3433.1771569812877</v>
      </c>
      <c r="AN23" s="789">
        <f>Operation!AM79</f>
        <v>6866.3543139625754</v>
      </c>
      <c r="AO23" s="789">
        <f>Operation!AN79</f>
        <v>0</v>
      </c>
      <c r="AP23" s="789">
        <f>Operation!AO79</f>
        <v>3433.1771569812877</v>
      </c>
      <c r="AQ23" s="789">
        <f>Operation!AP79</f>
        <v>6866.3543139625754</v>
      </c>
      <c r="AR23" s="789">
        <f>Operation!AQ79</f>
        <v>0</v>
      </c>
      <c r="AS23" s="789">
        <f>Operation!AR79</f>
        <v>3433.1771569812877</v>
      </c>
      <c r="AT23" s="789">
        <f>Operation!AS79</f>
        <v>6866.3543139625754</v>
      </c>
      <c r="AU23" s="789">
        <f>Operation!AT79</f>
        <v>0</v>
      </c>
      <c r="AV23" s="789">
        <f>Operation!AU79</f>
        <v>3433.1771569812877</v>
      </c>
      <c r="AW23" s="789">
        <f>Operation!AV79</f>
        <v>6866.3543139625754</v>
      </c>
      <c r="AX23" s="789">
        <f>Operation!AW79</f>
        <v>0</v>
      </c>
      <c r="AY23" s="789">
        <f>Operation!AX79</f>
        <v>3433.1771569812877</v>
      </c>
      <c r="AZ23" s="789">
        <f>Operation!AY79</f>
        <v>6866.3543139625754</v>
      </c>
      <c r="BA23" s="789">
        <f>Operation!AZ79</f>
        <v>0</v>
      </c>
      <c r="BB23" s="789">
        <f>Operation!BA79</f>
        <v>3433.1771569812877</v>
      </c>
      <c r="BC23" s="789">
        <f>Operation!BB79</f>
        <v>6866.3543139625754</v>
      </c>
      <c r="BD23" s="789">
        <f>Operation!BC79</f>
        <v>0</v>
      </c>
      <c r="BE23" s="789">
        <f>Operation!BD79</f>
        <v>0</v>
      </c>
      <c r="BF23" s="789">
        <f>Operation!BE79</f>
        <v>0</v>
      </c>
      <c r="BG23" s="789">
        <f>Operation!BF79</f>
        <v>0</v>
      </c>
      <c r="BH23" s="789">
        <f>Operation!BG79</f>
        <v>0</v>
      </c>
      <c r="BI23" s="789">
        <f>Operation!BH79</f>
        <v>0</v>
      </c>
      <c r="BJ23" s="789">
        <f>Operation!BI79</f>
        <v>0</v>
      </c>
      <c r="BK23" s="789">
        <f>Operation!BJ79</f>
        <v>0</v>
      </c>
      <c r="BL23" s="789">
        <f>Operation!BK79</f>
        <v>0</v>
      </c>
      <c r="BM23" s="789">
        <f>Operation!BL79</f>
        <v>0</v>
      </c>
      <c r="BN23" s="789">
        <f>Operation!BM79</f>
        <v>0</v>
      </c>
      <c r="BO23" s="789">
        <f>Operation!BN79</f>
        <v>0</v>
      </c>
      <c r="BP23" s="789">
        <f>Operation!BO79</f>
        <v>0</v>
      </c>
      <c r="BQ23" s="789">
        <f>Operation!BP79</f>
        <v>0</v>
      </c>
      <c r="BR23" s="789">
        <f>Operation!BQ79</f>
        <v>0</v>
      </c>
      <c r="BS23" s="789">
        <f>Operation!BR79</f>
        <v>0</v>
      </c>
      <c r="BT23" s="789">
        <f>Operation!BS79</f>
        <v>0</v>
      </c>
      <c r="BU23" s="789">
        <f>Operation!BT79</f>
        <v>0</v>
      </c>
      <c r="BV23" s="789">
        <f>Operation!BU79</f>
        <v>0</v>
      </c>
      <c r="BW23" s="789">
        <f>Operation!BV79</f>
        <v>0</v>
      </c>
      <c r="BX23" s="789">
        <f>Operation!BW79</f>
        <v>0</v>
      </c>
      <c r="BY23" s="789">
        <f>Operation!BX79</f>
        <v>0</v>
      </c>
      <c r="BZ23" s="789">
        <f>Operation!BY79</f>
        <v>0</v>
      </c>
      <c r="CA23" s="789">
        <f>Operation!BZ79</f>
        <v>0</v>
      </c>
      <c r="CB23" s="789">
        <f>Operation!CA79</f>
        <v>0</v>
      </c>
      <c r="CC23" s="789">
        <f>Operation!CB79</f>
        <v>0</v>
      </c>
      <c r="CD23" s="789">
        <f>Operation!CC79</f>
        <v>0</v>
      </c>
      <c r="CE23" s="789">
        <f>Operation!CD79</f>
        <v>0</v>
      </c>
      <c r="CF23" s="789">
        <f>Operation!CE79</f>
        <v>0</v>
      </c>
      <c r="CG23" s="789">
        <f>Operation!CF79</f>
        <v>0</v>
      </c>
      <c r="CH23" s="789">
        <f>Operation!CG79</f>
        <v>0</v>
      </c>
      <c r="CI23" s="789">
        <f>Operation!CH79</f>
        <v>0</v>
      </c>
      <c r="CJ23" s="789">
        <f>Operation!CI79</f>
        <v>0</v>
      </c>
      <c r="CK23" s="789">
        <f>Operation!CJ79</f>
        <v>0</v>
      </c>
      <c r="CL23" s="789">
        <f>Operation!CK79</f>
        <v>0</v>
      </c>
      <c r="CM23" s="789">
        <f>Operation!CL79</f>
        <v>0</v>
      </c>
      <c r="CN23" s="789">
        <f>Operation!CM79</f>
        <v>0</v>
      </c>
      <c r="CO23" s="789">
        <f>Operation!CN79</f>
        <v>0</v>
      </c>
      <c r="CP23" s="789">
        <f>Operation!CO79</f>
        <v>0</v>
      </c>
      <c r="CQ23" s="789">
        <f>Operation!CP79</f>
        <v>0</v>
      </c>
      <c r="CR23" s="789">
        <f>Operation!CQ79</f>
        <v>0</v>
      </c>
      <c r="CS23" s="789">
        <f>Operation!CR79</f>
        <v>0</v>
      </c>
      <c r="CT23" s="789">
        <f>Operation!CS79</f>
        <v>0</v>
      </c>
      <c r="CU23" s="789">
        <f>Operation!CT79</f>
        <v>0</v>
      </c>
      <c r="CV23" s="789">
        <f>Operation!CU79</f>
        <v>0</v>
      </c>
      <c r="CW23" s="789">
        <f>Operation!CV79</f>
        <v>0</v>
      </c>
      <c r="CX23" s="789">
        <f>Operation!CW79</f>
        <v>0</v>
      </c>
      <c r="CY23" s="789">
        <f>Operation!CX79</f>
        <v>0</v>
      </c>
      <c r="CZ23" s="789">
        <f>Operation!CY79</f>
        <v>0</v>
      </c>
      <c r="DA23" s="789">
        <f>Operation!CZ79</f>
        <v>0</v>
      </c>
      <c r="DB23" s="789">
        <f>Operation!DA79</f>
        <v>0</v>
      </c>
      <c r="DC23" s="789">
        <f>Operation!DB79</f>
        <v>0</v>
      </c>
      <c r="DD23" s="789">
        <f>Operation!DC79</f>
        <v>0</v>
      </c>
      <c r="DE23" s="789">
        <f>Operation!DD79</f>
        <v>0</v>
      </c>
      <c r="DF23" s="789">
        <f>Operation!DE79</f>
        <v>0</v>
      </c>
      <c r="DG23" s="789">
        <f>Operation!DF79</f>
        <v>0</v>
      </c>
      <c r="DH23" s="789">
        <f>Operation!DG79</f>
        <v>0</v>
      </c>
      <c r="DI23" s="789">
        <f>Operation!DH79</f>
        <v>0</v>
      </c>
      <c r="DJ23" s="789">
        <f>Operation!DI79</f>
        <v>0</v>
      </c>
      <c r="DK23" s="789">
        <f>Operation!DJ79</f>
        <v>0</v>
      </c>
      <c r="DL23" s="789">
        <f>Operation!DK79</f>
        <v>0</v>
      </c>
      <c r="DM23" s="789">
        <f>Operation!DL79</f>
        <v>0</v>
      </c>
      <c r="DN23" s="789">
        <f>Operation!DM79</f>
        <v>0</v>
      </c>
      <c r="DO23" s="789">
        <f>Operation!DN79</f>
        <v>0</v>
      </c>
      <c r="DP23" s="789">
        <f>Operation!DO79</f>
        <v>0</v>
      </c>
      <c r="DQ23" s="789">
        <f>Operation!DP79</f>
        <v>0</v>
      </c>
      <c r="DR23" s="789">
        <f>Operation!DQ79</f>
        <v>0</v>
      </c>
      <c r="DS23" s="789">
        <f>Operation!DR79</f>
        <v>0</v>
      </c>
      <c r="DT23" s="789">
        <f>Operation!DS79</f>
        <v>0</v>
      </c>
      <c r="DU23" s="789">
        <f>Operation!DT79</f>
        <v>0</v>
      </c>
      <c r="DV23" s="789">
        <f>Operation!DU79</f>
        <v>0</v>
      </c>
      <c r="DW23" s="789">
        <f>Operation!DV79</f>
        <v>0</v>
      </c>
      <c r="DX23" s="789">
        <f>Operation!DW79</f>
        <v>0</v>
      </c>
      <c r="DY23" s="789">
        <f>Operation!DX79</f>
        <v>0</v>
      </c>
      <c r="DZ23" s="789">
        <f>Operation!DY79</f>
        <v>0</v>
      </c>
      <c r="EA23" s="789">
        <f>Operation!DZ79</f>
        <v>0</v>
      </c>
      <c r="EB23" s="789">
        <f>Operation!EA79</f>
        <v>0</v>
      </c>
      <c r="EC23" s="789">
        <f>Operation!EB79</f>
        <v>0</v>
      </c>
      <c r="ED23" s="789">
        <f>Operation!EC79</f>
        <v>0</v>
      </c>
    </row>
    <row r="24" spans="1:134" x14ac:dyDescent="0.2">
      <c r="A24" s="113">
        <f>ROW()</f>
        <v>24</v>
      </c>
      <c r="C24" s="98" t="str">
        <f>'A&amp;R'!I52</f>
        <v>사무수탁관리</v>
      </c>
      <c r="D24" s="48"/>
      <c r="E24" s="48"/>
      <c r="F24" s="48"/>
      <c r="G24" s="48"/>
      <c r="H24" s="48"/>
      <c r="I24" s="48"/>
      <c r="J24" s="48"/>
      <c r="K24" s="48"/>
      <c r="L24" s="48"/>
      <c r="M24" s="89"/>
      <c r="N24" s="789">
        <f>Operation!M90</f>
        <v>0</v>
      </c>
      <c r="O24" s="789">
        <f>Operation!N90</f>
        <v>2288.7847713208589</v>
      </c>
      <c r="P24" s="789">
        <f>Operation!O90</f>
        <v>4577.5695426417178</v>
      </c>
      <c r="Q24" s="789">
        <f>Operation!P90</f>
        <v>0</v>
      </c>
      <c r="R24" s="789">
        <f>Operation!Q90</f>
        <v>2288.7847713208589</v>
      </c>
      <c r="S24" s="789">
        <f>Operation!R90</f>
        <v>4577.5695426417178</v>
      </c>
      <c r="T24" s="789">
        <f>Operation!S90</f>
        <v>0</v>
      </c>
      <c r="U24" s="789">
        <f>Operation!T90</f>
        <v>2288.7847713208589</v>
      </c>
      <c r="V24" s="789">
        <f>Operation!U90</f>
        <v>4577.5695426417178</v>
      </c>
      <c r="W24" s="789">
        <f>Operation!V90</f>
        <v>0</v>
      </c>
      <c r="X24" s="789">
        <f>Operation!W90</f>
        <v>2288.7847713208589</v>
      </c>
      <c r="Y24" s="789">
        <f>Operation!X90</f>
        <v>4577.5695426417178</v>
      </c>
      <c r="Z24" s="789">
        <f>Operation!Y90</f>
        <v>0</v>
      </c>
      <c r="AA24" s="789">
        <f>Operation!Z90</f>
        <v>2288.7847713208589</v>
      </c>
      <c r="AB24" s="789">
        <f>Operation!AA90</f>
        <v>4577.5695426417178</v>
      </c>
      <c r="AC24" s="789">
        <f>Operation!AB90</f>
        <v>0</v>
      </c>
      <c r="AD24" s="789">
        <f>Operation!AC90</f>
        <v>2288.7847713208589</v>
      </c>
      <c r="AE24" s="789">
        <f>Operation!AD90</f>
        <v>4577.5695426417178</v>
      </c>
      <c r="AF24" s="789">
        <f>Operation!AE90</f>
        <v>0</v>
      </c>
      <c r="AG24" s="789">
        <f>Operation!AF90</f>
        <v>2288.7847713208589</v>
      </c>
      <c r="AH24" s="789">
        <f>Operation!AG90</f>
        <v>4577.5695426417178</v>
      </c>
      <c r="AI24" s="789">
        <f>Operation!AH90</f>
        <v>0</v>
      </c>
      <c r="AJ24" s="789">
        <f>Operation!AI90</f>
        <v>2288.7847713208589</v>
      </c>
      <c r="AK24" s="789">
        <f>Operation!AJ90</f>
        <v>4577.5695426417178</v>
      </c>
      <c r="AL24" s="789">
        <f>Operation!AK90</f>
        <v>0</v>
      </c>
      <c r="AM24" s="789">
        <f>Operation!AL90</f>
        <v>2288.7847713208589</v>
      </c>
      <c r="AN24" s="789">
        <f>Operation!AM90</f>
        <v>4577.5695426417178</v>
      </c>
      <c r="AO24" s="789">
        <f>Operation!AN90</f>
        <v>0</v>
      </c>
      <c r="AP24" s="789">
        <f>Operation!AO90</f>
        <v>2288.7847713208589</v>
      </c>
      <c r="AQ24" s="789">
        <f>Operation!AP90</f>
        <v>4577.5695426417178</v>
      </c>
      <c r="AR24" s="789">
        <f>Operation!AQ90</f>
        <v>0</v>
      </c>
      <c r="AS24" s="789">
        <f>Operation!AR90</f>
        <v>2288.7847713208589</v>
      </c>
      <c r="AT24" s="789">
        <f>Operation!AS90</f>
        <v>4577.5695426417178</v>
      </c>
      <c r="AU24" s="789">
        <f>Operation!AT90</f>
        <v>0</v>
      </c>
      <c r="AV24" s="789">
        <f>Operation!AU90</f>
        <v>2288.7847713208589</v>
      </c>
      <c r="AW24" s="789">
        <f>Operation!AV90</f>
        <v>4577.5695426417178</v>
      </c>
      <c r="AX24" s="789">
        <f>Operation!AW90</f>
        <v>0</v>
      </c>
      <c r="AY24" s="789">
        <f>Operation!AX90</f>
        <v>2288.7847713208589</v>
      </c>
      <c r="AZ24" s="789">
        <f>Operation!AY90</f>
        <v>4577.5695426417178</v>
      </c>
      <c r="BA24" s="789">
        <f>Operation!AZ90</f>
        <v>0</v>
      </c>
      <c r="BB24" s="789">
        <f>Operation!BA90</f>
        <v>2288.7847713208589</v>
      </c>
      <c r="BC24" s="789">
        <f>Operation!BB90</f>
        <v>4577.5695426417178</v>
      </c>
      <c r="BD24" s="789">
        <f>Operation!BC90</f>
        <v>0</v>
      </c>
      <c r="BE24" s="789">
        <f>Operation!BD90</f>
        <v>0</v>
      </c>
      <c r="BF24" s="789">
        <f>Operation!BE90</f>
        <v>0</v>
      </c>
      <c r="BG24" s="789">
        <f>Operation!BF90</f>
        <v>0</v>
      </c>
      <c r="BH24" s="789">
        <f>Operation!BG90</f>
        <v>0</v>
      </c>
      <c r="BI24" s="789">
        <f>Operation!BH90</f>
        <v>0</v>
      </c>
      <c r="BJ24" s="789">
        <f>Operation!BI90</f>
        <v>0</v>
      </c>
      <c r="BK24" s="789">
        <f>Operation!BJ90</f>
        <v>0</v>
      </c>
      <c r="BL24" s="789">
        <f>Operation!BK90</f>
        <v>0</v>
      </c>
      <c r="BM24" s="789">
        <f>Operation!BL90</f>
        <v>0</v>
      </c>
      <c r="BN24" s="789">
        <f>Operation!BM90</f>
        <v>0</v>
      </c>
      <c r="BO24" s="789">
        <f>Operation!BN90</f>
        <v>0</v>
      </c>
      <c r="BP24" s="789">
        <f>Operation!BO90</f>
        <v>0</v>
      </c>
      <c r="BQ24" s="789">
        <f>Operation!BP90</f>
        <v>0</v>
      </c>
      <c r="BR24" s="789">
        <f>Operation!BQ90</f>
        <v>0</v>
      </c>
      <c r="BS24" s="789">
        <f>Operation!BR90</f>
        <v>0</v>
      </c>
      <c r="BT24" s="789">
        <f>Operation!BS90</f>
        <v>0</v>
      </c>
      <c r="BU24" s="789">
        <f>Operation!BT90</f>
        <v>0</v>
      </c>
      <c r="BV24" s="789">
        <f>Operation!BU90</f>
        <v>0</v>
      </c>
      <c r="BW24" s="789">
        <f>Operation!BV90</f>
        <v>0</v>
      </c>
      <c r="BX24" s="789">
        <f>Operation!BW90</f>
        <v>0</v>
      </c>
      <c r="BY24" s="789">
        <f>Operation!BX90</f>
        <v>0</v>
      </c>
      <c r="BZ24" s="789">
        <f>Operation!BY90</f>
        <v>0</v>
      </c>
      <c r="CA24" s="789">
        <f>Operation!BZ90</f>
        <v>0</v>
      </c>
      <c r="CB24" s="789">
        <f>Operation!CA90</f>
        <v>0</v>
      </c>
      <c r="CC24" s="789">
        <f>Operation!CB90</f>
        <v>0</v>
      </c>
      <c r="CD24" s="789">
        <f>Operation!CC90</f>
        <v>0</v>
      </c>
      <c r="CE24" s="789">
        <f>Operation!CD90</f>
        <v>0</v>
      </c>
      <c r="CF24" s="789">
        <f>Operation!CE90</f>
        <v>0</v>
      </c>
      <c r="CG24" s="789">
        <f>Operation!CF90</f>
        <v>0</v>
      </c>
      <c r="CH24" s="789">
        <f>Operation!CG90</f>
        <v>0</v>
      </c>
      <c r="CI24" s="789">
        <f>Operation!CH90</f>
        <v>0</v>
      </c>
      <c r="CJ24" s="789">
        <f>Operation!CI90</f>
        <v>0</v>
      </c>
      <c r="CK24" s="789">
        <f>Operation!CJ90</f>
        <v>0</v>
      </c>
      <c r="CL24" s="789">
        <f>Operation!CK90</f>
        <v>0</v>
      </c>
      <c r="CM24" s="789">
        <f>Operation!CL90</f>
        <v>0</v>
      </c>
      <c r="CN24" s="789">
        <f>Operation!CM90</f>
        <v>0</v>
      </c>
      <c r="CO24" s="789">
        <f>Operation!CN90</f>
        <v>0</v>
      </c>
      <c r="CP24" s="789">
        <f>Operation!CO90</f>
        <v>0</v>
      </c>
      <c r="CQ24" s="789">
        <f>Operation!CP90</f>
        <v>0</v>
      </c>
      <c r="CR24" s="789">
        <f>Operation!CQ90</f>
        <v>0</v>
      </c>
      <c r="CS24" s="789">
        <f>Operation!CR90</f>
        <v>0</v>
      </c>
      <c r="CT24" s="789">
        <f>Operation!CS90</f>
        <v>0</v>
      </c>
      <c r="CU24" s="789">
        <f>Operation!CT90</f>
        <v>0</v>
      </c>
      <c r="CV24" s="789">
        <f>Operation!CU90</f>
        <v>0</v>
      </c>
      <c r="CW24" s="789">
        <f>Operation!CV90</f>
        <v>0</v>
      </c>
      <c r="CX24" s="789">
        <f>Operation!CW90</f>
        <v>0</v>
      </c>
      <c r="CY24" s="789">
        <f>Operation!CX90</f>
        <v>0</v>
      </c>
      <c r="CZ24" s="789">
        <f>Operation!CY90</f>
        <v>0</v>
      </c>
      <c r="DA24" s="789">
        <f>Operation!CZ90</f>
        <v>0</v>
      </c>
      <c r="DB24" s="789">
        <f>Operation!DA90</f>
        <v>0</v>
      </c>
      <c r="DC24" s="789">
        <f>Operation!DB90</f>
        <v>0</v>
      </c>
      <c r="DD24" s="789">
        <f>Operation!DC90</f>
        <v>0</v>
      </c>
      <c r="DE24" s="789">
        <f>Operation!DD90</f>
        <v>0</v>
      </c>
      <c r="DF24" s="789">
        <f>Operation!DE90</f>
        <v>0</v>
      </c>
      <c r="DG24" s="789">
        <f>Operation!DF90</f>
        <v>0</v>
      </c>
      <c r="DH24" s="789">
        <f>Operation!DG90</f>
        <v>0</v>
      </c>
      <c r="DI24" s="789">
        <f>Operation!DH90</f>
        <v>0</v>
      </c>
      <c r="DJ24" s="789">
        <f>Operation!DI90</f>
        <v>0</v>
      </c>
      <c r="DK24" s="789">
        <f>Operation!DJ90</f>
        <v>0</v>
      </c>
      <c r="DL24" s="789">
        <f>Operation!DK90</f>
        <v>0</v>
      </c>
      <c r="DM24" s="789">
        <f>Operation!DL90</f>
        <v>0</v>
      </c>
      <c r="DN24" s="789">
        <f>Operation!DM90</f>
        <v>0</v>
      </c>
      <c r="DO24" s="789">
        <f>Operation!DN90</f>
        <v>0</v>
      </c>
      <c r="DP24" s="789">
        <f>Operation!DO90</f>
        <v>0</v>
      </c>
      <c r="DQ24" s="789">
        <f>Operation!DP90</f>
        <v>0</v>
      </c>
      <c r="DR24" s="789">
        <f>Operation!DQ90</f>
        <v>0</v>
      </c>
      <c r="DS24" s="789">
        <f>Operation!DR90</f>
        <v>0</v>
      </c>
      <c r="DT24" s="789">
        <f>Operation!DS90</f>
        <v>0</v>
      </c>
      <c r="DU24" s="789">
        <f>Operation!DT90</f>
        <v>0</v>
      </c>
      <c r="DV24" s="789">
        <f>Operation!DU90</f>
        <v>0</v>
      </c>
      <c r="DW24" s="789">
        <f>Operation!DV90</f>
        <v>0</v>
      </c>
      <c r="DX24" s="789">
        <f>Operation!DW90</f>
        <v>0</v>
      </c>
      <c r="DY24" s="789">
        <f>Operation!DX90</f>
        <v>0</v>
      </c>
      <c r="DZ24" s="789">
        <f>Operation!DY90</f>
        <v>0</v>
      </c>
      <c r="EA24" s="789">
        <f>Operation!DZ90</f>
        <v>0</v>
      </c>
      <c r="EB24" s="789">
        <f>Operation!EA90</f>
        <v>0</v>
      </c>
      <c r="EC24" s="789">
        <f>Operation!EB90</f>
        <v>0</v>
      </c>
      <c r="ED24" s="789">
        <f>Operation!EC90</f>
        <v>0</v>
      </c>
    </row>
    <row r="25" spans="1:134" x14ac:dyDescent="0.2">
      <c r="A25" s="113">
        <f>ROW()</f>
        <v>25</v>
      </c>
      <c r="C25" s="98" t="str">
        <f>'A&amp;R'!I53</f>
        <v>판매수수료</v>
      </c>
      <c r="D25" s="48"/>
      <c r="E25" s="48"/>
      <c r="F25" s="48"/>
      <c r="G25" s="48"/>
      <c r="H25" s="48"/>
      <c r="I25" s="48"/>
      <c r="J25" s="48"/>
      <c r="K25" s="48"/>
      <c r="L25" s="48"/>
      <c r="M25" s="89"/>
      <c r="N25" s="789">
        <f>Operation!M101</f>
        <v>0</v>
      </c>
      <c r="O25" s="789">
        <f>Operation!N101</f>
        <v>0</v>
      </c>
      <c r="P25" s="789">
        <f>Operation!O101</f>
        <v>0</v>
      </c>
      <c r="Q25" s="789">
        <f>Operation!P101</f>
        <v>0</v>
      </c>
      <c r="R25" s="789">
        <f>Operation!Q101</f>
        <v>0</v>
      </c>
      <c r="S25" s="789">
        <f>Operation!R101</f>
        <v>0</v>
      </c>
      <c r="T25" s="789">
        <f>Operation!S101</f>
        <v>0</v>
      </c>
      <c r="U25" s="789">
        <f>Operation!T101</f>
        <v>0</v>
      </c>
      <c r="V25" s="789">
        <f>Operation!U101</f>
        <v>0</v>
      </c>
      <c r="W25" s="789">
        <f>Operation!V101</f>
        <v>0</v>
      </c>
      <c r="X25" s="789">
        <f>Operation!W101</f>
        <v>0</v>
      </c>
      <c r="Y25" s="789">
        <f>Operation!X101</f>
        <v>0</v>
      </c>
      <c r="Z25" s="789">
        <f>Operation!Y101</f>
        <v>0</v>
      </c>
      <c r="AA25" s="789">
        <f>Operation!Z101</f>
        <v>0</v>
      </c>
      <c r="AB25" s="789">
        <f>Operation!AA101</f>
        <v>0</v>
      </c>
      <c r="AC25" s="789">
        <f>Operation!AB101</f>
        <v>0</v>
      </c>
      <c r="AD25" s="789">
        <f>Operation!AC101</f>
        <v>0</v>
      </c>
      <c r="AE25" s="789">
        <f>Operation!AD101</f>
        <v>0</v>
      </c>
      <c r="AF25" s="789">
        <f>Operation!AE101</f>
        <v>0</v>
      </c>
      <c r="AG25" s="789">
        <f>Operation!AF101</f>
        <v>0</v>
      </c>
      <c r="AH25" s="789">
        <f>Operation!AG101</f>
        <v>0</v>
      </c>
      <c r="AI25" s="789">
        <f>Operation!AH101</f>
        <v>0</v>
      </c>
      <c r="AJ25" s="789">
        <f>Operation!AI101</f>
        <v>0</v>
      </c>
      <c r="AK25" s="789">
        <f>Operation!AJ101</f>
        <v>0</v>
      </c>
      <c r="AL25" s="789">
        <f>Operation!AK101</f>
        <v>0</v>
      </c>
      <c r="AM25" s="789">
        <f>Operation!AL101</f>
        <v>0</v>
      </c>
      <c r="AN25" s="789">
        <f>Operation!AM101</f>
        <v>0</v>
      </c>
      <c r="AO25" s="789">
        <f>Operation!AN101</f>
        <v>0</v>
      </c>
      <c r="AP25" s="789">
        <f>Operation!AO101</f>
        <v>0</v>
      </c>
      <c r="AQ25" s="789">
        <f>Operation!AP101</f>
        <v>0</v>
      </c>
      <c r="AR25" s="789">
        <f>Operation!AQ101</f>
        <v>0</v>
      </c>
      <c r="AS25" s="789">
        <f>Operation!AR101</f>
        <v>0</v>
      </c>
      <c r="AT25" s="789">
        <f>Operation!AS101</f>
        <v>0</v>
      </c>
      <c r="AU25" s="789">
        <f>Operation!AT101</f>
        <v>0</v>
      </c>
      <c r="AV25" s="789">
        <f>Operation!AU101</f>
        <v>0</v>
      </c>
      <c r="AW25" s="789">
        <f>Operation!AV101</f>
        <v>0</v>
      </c>
      <c r="AX25" s="789">
        <f>Operation!AW101</f>
        <v>0</v>
      </c>
      <c r="AY25" s="789">
        <f>Operation!AX101</f>
        <v>0</v>
      </c>
      <c r="AZ25" s="789">
        <f>Operation!AY101</f>
        <v>0</v>
      </c>
      <c r="BA25" s="789">
        <f>Operation!AZ101</f>
        <v>0</v>
      </c>
      <c r="BB25" s="789">
        <f>Operation!BA101</f>
        <v>0</v>
      </c>
      <c r="BC25" s="789">
        <f>Operation!BB101</f>
        <v>0</v>
      </c>
      <c r="BD25" s="789">
        <f>Operation!BC101</f>
        <v>0</v>
      </c>
      <c r="BE25" s="789">
        <f>Operation!BD101</f>
        <v>0</v>
      </c>
      <c r="BF25" s="789">
        <f>Operation!BE101</f>
        <v>0</v>
      </c>
      <c r="BG25" s="789">
        <f>Operation!BF101</f>
        <v>0</v>
      </c>
      <c r="BH25" s="789">
        <f>Operation!BG101</f>
        <v>0</v>
      </c>
      <c r="BI25" s="789">
        <f>Operation!BH101</f>
        <v>0</v>
      </c>
      <c r="BJ25" s="789">
        <f>Operation!BI101</f>
        <v>0</v>
      </c>
      <c r="BK25" s="789">
        <f>Operation!BJ101</f>
        <v>0</v>
      </c>
      <c r="BL25" s="789">
        <f>Operation!BK101</f>
        <v>0</v>
      </c>
      <c r="BM25" s="789">
        <f>Operation!BL101</f>
        <v>0</v>
      </c>
      <c r="BN25" s="789">
        <f>Operation!BM101</f>
        <v>0</v>
      </c>
      <c r="BO25" s="789">
        <f>Operation!BN101</f>
        <v>0</v>
      </c>
      <c r="BP25" s="789">
        <f>Operation!BO101</f>
        <v>0</v>
      </c>
      <c r="BQ25" s="789">
        <f>Operation!BP101</f>
        <v>0</v>
      </c>
      <c r="BR25" s="789">
        <f>Operation!BQ101</f>
        <v>0</v>
      </c>
      <c r="BS25" s="789">
        <f>Operation!BR101</f>
        <v>0</v>
      </c>
      <c r="BT25" s="789">
        <f>Operation!BS101</f>
        <v>0</v>
      </c>
      <c r="BU25" s="789">
        <f>Operation!BT101</f>
        <v>0</v>
      </c>
      <c r="BV25" s="789">
        <f>Operation!BU101</f>
        <v>0</v>
      </c>
      <c r="BW25" s="789">
        <f>Operation!BV101</f>
        <v>0</v>
      </c>
      <c r="BX25" s="789">
        <f>Operation!BW101</f>
        <v>0</v>
      </c>
      <c r="BY25" s="789">
        <f>Operation!BX101</f>
        <v>0</v>
      </c>
      <c r="BZ25" s="789">
        <f>Operation!BY101</f>
        <v>0</v>
      </c>
      <c r="CA25" s="789">
        <f>Operation!BZ101</f>
        <v>0</v>
      </c>
      <c r="CB25" s="789">
        <f>Operation!CA101</f>
        <v>0</v>
      </c>
      <c r="CC25" s="789">
        <f>Operation!CB101</f>
        <v>0</v>
      </c>
      <c r="CD25" s="789">
        <f>Operation!CC101</f>
        <v>0</v>
      </c>
      <c r="CE25" s="789">
        <f>Operation!CD101</f>
        <v>0</v>
      </c>
      <c r="CF25" s="789">
        <f>Operation!CE101</f>
        <v>0</v>
      </c>
      <c r="CG25" s="789">
        <f>Operation!CF101</f>
        <v>0</v>
      </c>
      <c r="CH25" s="789">
        <f>Operation!CG101</f>
        <v>0</v>
      </c>
      <c r="CI25" s="789">
        <f>Operation!CH101</f>
        <v>0</v>
      </c>
      <c r="CJ25" s="789">
        <f>Operation!CI101</f>
        <v>0</v>
      </c>
      <c r="CK25" s="789">
        <f>Operation!CJ101</f>
        <v>0</v>
      </c>
      <c r="CL25" s="789">
        <f>Operation!CK101</f>
        <v>0</v>
      </c>
      <c r="CM25" s="789">
        <f>Operation!CL101</f>
        <v>0</v>
      </c>
      <c r="CN25" s="789">
        <f>Operation!CM101</f>
        <v>0</v>
      </c>
      <c r="CO25" s="789">
        <f>Operation!CN101</f>
        <v>0</v>
      </c>
      <c r="CP25" s="789">
        <f>Operation!CO101</f>
        <v>0</v>
      </c>
      <c r="CQ25" s="789">
        <f>Operation!CP101</f>
        <v>0</v>
      </c>
      <c r="CR25" s="789">
        <f>Operation!CQ101</f>
        <v>0</v>
      </c>
      <c r="CS25" s="789">
        <f>Operation!CR101</f>
        <v>0</v>
      </c>
      <c r="CT25" s="789">
        <f>Operation!CS101</f>
        <v>0</v>
      </c>
      <c r="CU25" s="789">
        <f>Operation!CT101</f>
        <v>0</v>
      </c>
      <c r="CV25" s="789">
        <f>Operation!CU101</f>
        <v>0</v>
      </c>
      <c r="CW25" s="789">
        <f>Operation!CV101</f>
        <v>0</v>
      </c>
      <c r="CX25" s="789">
        <f>Operation!CW101</f>
        <v>0</v>
      </c>
      <c r="CY25" s="789">
        <f>Operation!CX101</f>
        <v>0</v>
      </c>
      <c r="CZ25" s="789">
        <f>Operation!CY101</f>
        <v>0</v>
      </c>
      <c r="DA25" s="789">
        <f>Operation!CZ101</f>
        <v>0</v>
      </c>
      <c r="DB25" s="789">
        <f>Operation!DA101</f>
        <v>0</v>
      </c>
      <c r="DC25" s="789">
        <f>Operation!DB101</f>
        <v>0</v>
      </c>
      <c r="DD25" s="789">
        <f>Operation!DC101</f>
        <v>0</v>
      </c>
      <c r="DE25" s="789">
        <f>Operation!DD101</f>
        <v>0</v>
      </c>
      <c r="DF25" s="789">
        <f>Operation!DE101</f>
        <v>0</v>
      </c>
      <c r="DG25" s="789">
        <f>Operation!DF101</f>
        <v>0</v>
      </c>
      <c r="DH25" s="789">
        <f>Operation!DG101</f>
        <v>0</v>
      </c>
      <c r="DI25" s="789">
        <f>Operation!DH101</f>
        <v>0</v>
      </c>
      <c r="DJ25" s="789">
        <f>Operation!DI101</f>
        <v>0</v>
      </c>
      <c r="DK25" s="789">
        <f>Operation!DJ101</f>
        <v>0</v>
      </c>
      <c r="DL25" s="789">
        <f>Operation!DK101</f>
        <v>0</v>
      </c>
      <c r="DM25" s="789">
        <f>Operation!DL101</f>
        <v>0</v>
      </c>
      <c r="DN25" s="789">
        <f>Operation!DM101</f>
        <v>0</v>
      </c>
      <c r="DO25" s="789">
        <f>Operation!DN101</f>
        <v>0</v>
      </c>
      <c r="DP25" s="789">
        <f>Operation!DO101</f>
        <v>0</v>
      </c>
      <c r="DQ25" s="789">
        <f>Operation!DP101</f>
        <v>0</v>
      </c>
      <c r="DR25" s="789">
        <f>Operation!DQ101</f>
        <v>0</v>
      </c>
      <c r="DS25" s="789">
        <f>Operation!DR101</f>
        <v>0</v>
      </c>
      <c r="DT25" s="789">
        <f>Operation!DS101</f>
        <v>0</v>
      </c>
      <c r="DU25" s="789">
        <f>Operation!DT101</f>
        <v>0</v>
      </c>
      <c r="DV25" s="789">
        <f>Operation!DU101</f>
        <v>0</v>
      </c>
      <c r="DW25" s="789">
        <f>Operation!DV101</f>
        <v>0</v>
      </c>
      <c r="DX25" s="789">
        <f>Operation!DW101</f>
        <v>0</v>
      </c>
      <c r="DY25" s="789">
        <f>Operation!DX101</f>
        <v>0</v>
      </c>
      <c r="DZ25" s="789">
        <f>Operation!DY101</f>
        <v>0</v>
      </c>
      <c r="EA25" s="789">
        <f>Operation!DZ101</f>
        <v>0</v>
      </c>
      <c r="EB25" s="789">
        <f>Operation!EA101</f>
        <v>0</v>
      </c>
      <c r="EC25" s="789">
        <f>Operation!EB101</f>
        <v>0</v>
      </c>
      <c r="ED25" s="789">
        <f>Operation!EC101</f>
        <v>0</v>
      </c>
    </row>
    <row r="26" spans="1:134" x14ac:dyDescent="0.2">
      <c r="A26" s="113">
        <f>ROW()</f>
        <v>26</v>
      </c>
      <c r="C26" s="98" t="str">
        <f>'A&amp;R'!I54</f>
        <v>세무 및 감사보수</v>
      </c>
      <c r="D26" s="48"/>
      <c r="E26" s="48"/>
      <c r="F26" s="48"/>
      <c r="G26" s="48"/>
      <c r="H26" s="48"/>
      <c r="I26" s="48"/>
      <c r="J26" s="48"/>
      <c r="K26" s="48"/>
      <c r="L26" s="48"/>
      <c r="M26" s="89"/>
      <c r="N26" s="789">
        <f>Operation!M112</f>
        <v>0</v>
      </c>
      <c r="O26" s="789">
        <f>Operation!N112</f>
        <v>333.33333333333331</v>
      </c>
      <c r="P26" s="789">
        <f>Operation!O112</f>
        <v>666.66666666666663</v>
      </c>
      <c r="Q26" s="789">
        <f>Operation!P112</f>
        <v>1000</v>
      </c>
      <c r="R26" s="789">
        <f>Operation!Q112</f>
        <v>1333.3333333333333</v>
      </c>
      <c r="S26" s="789">
        <f>Operation!R112</f>
        <v>1666.6666666666665</v>
      </c>
      <c r="T26" s="789">
        <f>Operation!S112</f>
        <v>0</v>
      </c>
      <c r="U26" s="789">
        <f>Operation!T112</f>
        <v>333.33333333333331</v>
      </c>
      <c r="V26" s="789">
        <f>Operation!U112</f>
        <v>666.66666666666663</v>
      </c>
      <c r="W26" s="789">
        <f>Operation!V112</f>
        <v>1000</v>
      </c>
      <c r="X26" s="789">
        <f>Operation!W112</f>
        <v>1333.3333333333333</v>
      </c>
      <c r="Y26" s="789">
        <f>Operation!X112</f>
        <v>1666.6666666666665</v>
      </c>
      <c r="Z26" s="789">
        <f>Operation!Y112</f>
        <v>0</v>
      </c>
      <c r="AA26" s="789">
        <f>Operation!Z112</f>
        <v>333.33333333333331</v>
      </c>
      <c r="AB26" s="789">
        <f>Operation!AA112</f>
        <v>666.66666666666663</v>
      </c>
      <c r="AC26" s="789">
        <f>Operation!AB112</f>
        <v>1000</v>
      </c>
      <c r="AD26" s="789">
        <f>Operation!AC112</f>
        <v>1333.3333333333333</v>
      </c>
      <c r="AE26" s="789">
        <f>Operation!AD112</f>
        <v>1666.6666666666665</v>
      </c>
      <c r="AF26" s="789">
        <f>Operation!AE112</f>
        <v>0</v>
      </c>
      <c r="AG26" s="789">
        <f>Operation!AF112</f>
        <v>333.33333333333331</v>
      </c>
      <c r="AH26" s="789">
        <f>Operation!AG112</f>
        <v>666.66666666666663</v>
      </c>
      <c r="AI26" s="789">
        <f>Operation!AH112</f>
        <v>1000</v>
      </c>
      <c r="AJ26" s="789">
        <f>Operation!AI112</f>
        <v>1333.3333333333333</v>
      </c>
      <c r="AK26" s="789">
        <f>Operation!AJ112</f>
        <v>1666.6666666666665</v>
      </c>
      <c r="AL26" s="789">
        <f>Operation!AK112</f>
        <v>0</v>
      </c>
      <c r="AM26" s="789">
        <f>Operation!AL112</f>
        <v>333.33333333333331</v>
      </c>
      <c r="AN26" s="789">
        <f>Operation!AM112</f>
        <v>666.66666666666663</v>
      </c>
      <c r="AO26" s="789">
        <f>Operation!AN112</f>
        <v>1000</v>
      </c>
      <c r="AP26" s="789">
        <f>Operation!AO112</f>
        <v>1333.3333333333333</v>
      </c>
      <c r="AQ26" s="789">
        <f>Operation!AP112</f>
        <v>1666.6666666666665</v>
      </c>
      <c r="AR26" s="789">
        <f>Operation!AQ112</f>
        <v>0</v>
      </c>
      <c r="AS26" s="789">
        <f>Operation!AR112</f>
        <v>333.33333333333331</v>
      </c>
      <c r="AT26" s="789">
        <f>Operation!AS112</f>
        <v>666.66666666666663</v>
      </c>
      <c r="AU26" s="789">
        <f>Operation!AT112</f>
        <v>1000</v>
      </c>
      <c r="AV26" s="789">
        <f>Operation!AU112</f>
        <v>1333.3333333333333</v>
      </c>
      <c r="AW26" s="789">
        <f>Operation!AV112</f>
        <v>1666.6666666666665</v>
      </c>
      <c r="AX26" s="789">
        <f>Operation!AW112</f>
        <v>0</v>
      </c>
      <c r="AY26" s="789">
        <f>Operation!AX112</f>
        <v>333.33333333333331</v>
      </c>
      <c r="AZ26" s="789">
        <f>Operation!AY112</f>
        <v>666.66666666666663</v>
      </c>
      <c r="BA26" s="789">
        <f>Operation!AZ112</f>
        <v>1000</v>
      </c>
      <c r="BB26" s="789">
        <f>Operation!BA112</f>
        <v>1333.3333333333333</v>
      </c>
      <c r="BC26" s="789">
        <f>Operation!BB112</f>
        <v>1666.6666666666665</v>
      </c>
      <c r="BD26" s="789">
        <f>Operation!BC112</f>
        <v>0</v>
      </c>
      <c r="BE26" s="789">
        <f>Operation!BD112</f>
        <v>0</v>
      </c>
      <c r="BF26" s="789">
        <f>Operation!BE112</f>
        <v>0</v>
      </c>
      <c r="BG26" s="789">
        <f>Operation!BF112</f>
        <v>0</v>
      </c>
      <c r="BH26" s="789">
        <f>Operation!BG112</f>
        <v>0</v>
      </c>
      <c r="BI26" s="789">
        <f>Operation!BH112</f>
        <v>0</v>
      </c>
      <c r="BJ26" s="789">
        <f>Operation!BI112</f>
        <v>0</v>
      </c>
      <c r="BK26" s="789">
        <f>Operation!BJ112</f>
        <v>0</v>
      </c>
      <c r="BL26" s="789">
        <f>Operation!BK112</f>
        <v>0</v>
      </c>
      <c r="BM26" s="789">
        <f>Operation!BL112</f>
        <v>0</v>
      </c>
      <c r="BN26" s="789">
        <f>Operation!BM112</f>
        <v>0</v>
      </c>
      <c r="BO26" s="789">
        <f>Operation!BN112</f>
        <v>0</v>
      </c>
      <c r="BP26" s="789">
        <f>Operation!BO112</f>
        <v>0</v>
      </c>
      <c r="BQ26" s="789">
        <f>Operation!BP112</f>
        <v>0</v>
      </c>
      <c r="BR26" s="789">
        <f>Operation!BQ112</f>
        <v>0</v>
      </c>
      <c r="BS26" s="789">
        <f>Operation!BR112</f>
        <v>0</v>
      </c>
      <c r="BT26" s="789">
        <f>Operation!BS112</f>
        <v>0</v>
      </c>
      <c r="BU26" s="789">
        <f>Operation!BT112</f>
        <v>0</v>
      </c>
      <c r="BV26" s="789">
        <f>Operation!BU112</f>
        <v>0</v>
      </c>
      <c r="BW26" s="789">
        <f>Operation!BV112</f>
        <v>0</v>
      </c>
      <c r="BX26" s="789">
        <f>Operation!BW112</f>
        <v>0</v>
      </c>
      <c r="BY26" s="789">
        <f>Operation!BX112</f>
        <v>0</v>
      </c>
      <c r="BZ26" s="789">
        <f>Operation!BY112</f>
        <v>0</v>
      </c>
      <c r="CA26" s="789">
        <f>Operation!BZ112</f>
        <v>0</v>
      </c>
      <c r="CB26" s="789">
        <f>Operation!CA112</f>
        <v>0</v>
      </c>
      <c r="CC26" s="789">
        <f>Operation!CB112</f>
        <v>0</v>
      </c>
      <c r="CD26" s="789">
        <f>Operation!CC112</f>
        <v>0</v>
      </c>
      <c r="CE26" s="789">
        <f>Operation!CD112</f>
        <v>0</v>
      </c>
      <c r="CF26" s="789">
        <f>Operation!CE112</f>
        <v>0</v>
      </c>
      <c r="CG26" s="789">
        <f>Operation!CF112</f>
        <v>0</v>
      </c>
      <c r="CH26" s="789">
        <f>Operation!CG112</f>
        <v>0</v>
      </c>
      <c r="CI26" s="789">
        <f>Operation!CH112</f>
        <v>0</v>
      </c>
      <c r="CJ26" s="789">
        <f>Operation!CI112</f>
        <v>0</v>
      </c>
      <c r="CK26" s="789">
        <f>Operation!CJ112</f>
        <v>0</v>
      </c>
      <c r="CL26" s="789">
        <f>Operation!CK112</f>
        <v>0</v>
      </c>
      <c r="CM26" s="789">
        <f>Operation!CL112</f>
        <v>0</v>
      </c>
      <c r="CN26" s="789">
        <f>Operation!CM112</f>
        <v>0</v>
      </c>
      <c r="CO26" s="789">
        <f>Operation!CN112</f>
        <v>0</v>
      </c>
      <c r="CP26" s="789">
        <f>Operation!CO112</f>
        <v>0</v>
      </c>
      <c r="CQ26" s="789">
        <f>Operation!CP112</f>
        <v>0</v>
      </c>
      <c r="CR26" s="789">
        <f>Operation!CQ112</f>
        <v>0</v>
      </c>
      <c r="CS26" s="789">
        <f>Operation!CR112</f>
        <v>0</v>
      </c>
      <c r="CT26" s="789">
        <f>Operation!CS112</f>
        <v>0</v>
      </c>
      <c r="CU26" s="789">
        <f>Operation!CT112</f>
        <v>0</v>
      </c>
      <c r="CV26" s="789">
        <f>Operation!CU112</f>
        <v>0</v>
      </c>
      <c r="CW26" s="789">
        <f>Operation!CV112</f>
        <v>0</v>
      </c>
      <c r="CX26" s="789">
        <f>Operation!CW112</f>
        <v>0</v>
      </c>
      <c r="CY26" s="789">
        <f>Operation!CX112</f>
        <v>0</v>
      </c>
      <c r="CZ26" s="789">
        <f>Operation!CY112</f>
        <v>0</v>
      </c>
      <c r="DA26" s="789">
        <f>Operation!CZ112</f>
        <v>0</v>
      </c>
      <c r="DB26" s="789">
        <f>Operation!DA112</f>
        <v>0</v>
      </c>
      <c r="DC26" s="789">
        <f>Operation!DB112</f>
        <v>0</v>
      </c>
      <c r="DD26" s="789">
        <f>Operation!DC112</f>
        <v>0</v>
      </c>
      <c r="DE26" s="789">
        <f>Operation!DD112</f>
        <v>0</v>
      </c>
      <c r="DF26" s="789">
        <f>Operation!DE112</f>
        <v>0</v>
      </c>
      <c r="DG26" s="789">
        <f>Operation!DF112</f>
        <v>0</v>
      </c>
      <c r="DH26" s="789">
        <f>Operation!DG112</f>
        <v>0</v>
      </c>
      <c r="DI26" s="789">
        <f>Operation!DH112</f>
        <v>0</v>
      </c>
      <c r="DJ26" s="789">
        <f>Operation!DI112</f>
        <v>0</v>
      </c>
      <c r="DK26" s="789">
        <f>Operation!DJ112</f>
        <v>0</v>
      </c>
      <c r="DL26" s="789">
        <f>Operation!DK112</f>
        <v>0</v>
      </c>
      <c r="DM26" s="789">
        <f>Operation!DL112</f>
        <v>0</v>
      </c>
      <c r="DN26" s="789">
        <f>Operation!DM112</f>
        <v>0</v>
      </c>
      <c r="DO26" s="789">
        <f>Operation!DN112</f>
        <v>0</v>
      </c>
      <c r="DP26" s="789">
        <f>Operation!DO112</f>
        <v>0</v>
      </c>
      <c r="DQ26" s="789">
        <f>Operation!DP112</f>
        <v>0</v>
      </c>
      <c r="DR26" s="789">
        <f>Operation!DQ112</f>
        <v>0</v>
      </c>
      <c r="DS26" s="789">
        <f>Operation!DR112</f>
        <v>0</v>
      </c>
      <c r="DT26" s="789">
        <f>Operation!DS112</f>
        <v>0</v>
      </c>
      <c r="DU26" s="789">
        <f>Operation!DT112</f>
        <v>0</v>
      </c>
      <c r="DV26" s="789">
        <f>Operation!DU112</f>
        <v>0</v>
      </c>
      <c r="DW26" s="789">
        <f>Operation!DV112</f>
        <v>0</v>
      </c>
      <c r="DX26" s="789">
        <f>Operation!DW112</f>
        <v>0</v>
      </c>
      <c r="DY26" s="789">
        <f>Operation!DX112</f>
        <v>0</v>
      </c>
      <c r="DZ26" s="789">
        <f>Operation!DY112</f>
        <v>0</v>
      </c>
      <c r="EA26" s="789">
        <f>Operation!DZ112</f>
        <v>0</v>
      </c>
      <c r="EB26" s="789">
        <f>Operation!EA112</f>
        <v>0</v>
      </c>
      <c r="EC26" s="789">
        <f>Operation!EB112</f>
        <v>0</v>
      </c>
      <c r="ED26" s="789">
        <f>Operation!EC112</f>
        <v>0</v>
      </c>
    </row>
    <row r="27" spans="1:134" x14ac:dyDescent="0.2">
      <c r="A27" s="113">
        <f>ROW()</f>
        <v>27</v>
      </c>
      <c r="C27" s="98" t="s">
        <v>316</v>
      </c>
      <c r="D27" s="48"/>
      <c r="E27" s="48"/>
      <c r="F27" s="48"/>
      <c r="G27" s="48"/>
      <c r="H27" s="48"/>
      <c r="I27" s="48"/>
      <c r="J27" s="48"/>
      <c r="K27" s="48"/>
      <c r="L27" s="48"/>
      <c r="M27" s="89"/>
      <c r="N27" s="789">
        <f>제세공과금!L20</f>
        <v>0</v>
      </c>
      <c r="O27" s="789">
        <f>제세공과금!M20</f>
        <v>57659.947166003192</v>
      </c>
      <c r="P27" s="789">
        <f>제세공과금!N20</f>
        <v>115319.89433200638</v>
      </c>
      <c r="Q27" s="789">
        <f>제세공과금!O20</f>
        <v>172979.84149800957</v>
      </c>
      <c r="R27" s="789">
        <f>제세공과금!P20</f>
        <v>230639.78866401277</v>
      </c>
      <c r="S27" s="789">
        <f>제세공과금!Q20</f>
        <v>288299.73583001597</v>
      </c>
      <c r="T27" s="789">
        <f>제세공과금!R20</f>
        <v>345959.68299601914</v>
      </c>
      <c r="U27" s="789">
        <f>제세공과금!S20</f>
        <v>329660.01213798393</v>
      </c>
      <c r="V27" s="789">
        <f>제세공과금!T20</f>
        <v>387319.9593039871</v>
      </c>
      <c r="W27" s="789">
        <f>제세공과금!U20</f>
        <v>93833.827589990222</v>
      </c>
      <c r="X27" s="789">
        <f>제세공과금!V20</f>
        <v>126444.68675599342</v>
      </c>
      <c r="Y27" s="789">
        <f>제세공과금!W20</f>
        <v>184104.6339219966</v>
      </c>
      <c r="Z27" s="789">
        <f>제세공과금!X20</f>
        <v>0</v>
      </c>
      <c r="AA27" s="789">
        <f>제세공과금!Y20</f>
        <v>62250.534797306413</v>
      </c>
      <c r="AB27" s="789">
        <f>제세공과금!Z20</f>
        <v>124501.06959461283</v>
      </c>
      <c r="AC27" s="789">
        <f>제세공과금!AA20</f>
        <v>186751.60439191925</v>
      </c>
      <c r="AD27" s="789">
        <f>제세공과금!AB20</f>
        <v>249002.13918922565</v>
      </c>
      <c r="AE27" s="789">
        <f>제세공과금!AC20</f>
        <v>311252.67398653209</v>
      </c>
      <c r="AF27" s="789">
        <f>제세공과금!AD20</f>
        <v>373503.20878383849</v>
      </c>
      <c r="AG27" s="789">
        <f>제세공과금!AE20</f>
        <v>362789.45389775751</v>
      </c>
      <c r="AH27" s="789">
        <f>제세공과금!AF20</f>
        <v>425039.98869506392</v>
      </c>
      <c r="AI27" s="789">
        <f>제세공과금!AG20</f>
        <v>119583.01641961047</v>
      </c>
      <c r="AJ27" s="789">
        <f>제세공과금!AH20</f>
        <v>153029.61521691689</v>
      </c>
      <c r="AK27" s="789">
        <f>제세공과금!AI20</f>
        <v>215280.1500142233</v>
      </c>
      <c r="AL27" s="789">
        <f>제세공과금!AJ20</f>
        <v>0</v>
      </c>
      <c r="AM27" s="789">
        <f>제세공과금!AK20</f>
        <v>66975.50015984429</v>
      </c>
      <c r="AN27" s="789">
        <f>제세공과금!AL20</f>
        <v>133951.00031968858</v>
      </c>
      <c r="AO27" s="789">
        <f>제세공과금!AM20</f>
        <v>200926.50047953287</v>
      </c>
      <c r="AP27" s="789">
        <f>제세공과금!AN20</f>
        <v>267902.00063937716</v>
      </c>
      <c r="AQ27" s="789">
        <f>제세공과금!AO20</f>
        <v>334877.50079922145</v>
      </c>
      <c r="AR27" s="789">
        <f>제세공과금!AP20</f>
        <v>401853.00095906574</v>
      </c>
      <c r="AS27" s="789">
        <f>제세공과금!AQ20</f>
        <v>396928.96999700932</v>
      </c>
      <c r="AT27" s="789">
        <f>제세공과금!AR20</f>
        <v>463904.47015685361</v>
      </c>
      <c r="AU27" s="789">
        <f>제세공과금!AS20</f>
        <v>145833.12315898086</v>
      </c>
      <c r="AV27" s="789">
        <f>제세공과금!AT20</f>
        <v>182127.26331882516</v>
      </c>
      <c r="AW27" s="789">
        <f>제세공과금!AU20</f>
        <v>249102.76347866945</v>
      </c>
      <c r="AX27" s="789">
        <f>제세공과금!AV20</f>
        <v>0</v>
      </c>
      <c r="AY27" s="789">
        <f>제세공과금!AW20</f>
        <v>72008.970312136618</v>
      </c>
      <c r="AZ27" s="789">
        <f>제세공과금!AX20</f>
        <v>144017.94062427324</v>
      </c>
      <c r="BA27" s="789">
        <f>제세공과금!AY20</f>
        <v>216026.91093640984</v>
      </c>
      <c r="BB27" s="789">
        <f>제세공과금!AZ20</f>
        <v>288035.88124854647</v>
      </c>
      <c r="BC27" s="789">
        <f>제세공과금!BA20</f>
        <v>360044.85156068311</v>
      </c>
      <c r="BD27" s="789">
        <f>제세공과금!BB20</f>
        <v>0</v>
      </c>
      <c r="BE27" s="789">
        <f>제세공과금!BC20</f>
        <v>0</v>
      </c>
      <c r="BF27" s="789">
        <f>제세공과금!BD20</f>
        <v>0</v>
      </c>
      <c r="BG27" s="789">
        <f>제세공과금!BE20</f>
        <v>0</v>
      </c>
      <c r="BH27" s="789">
        <f>제세공과금!BF20</f>
        <v>0</v>
      </c>
      <c r="BI27" s="789">
        <f>제세공과금!BG20</f>
        <v>0</v>
      </c>
      <c r="BJ27" s="789">
        <f>제세공과금!BH20</f>
        <v>0</v>
      </c>
      <c r="BK27" s="789">
        <f>제세공과금!BI20</f>
        <v>0</v>
      </c>
      <c r="BL27" s="789">
        <f>제세공과금!BJ20</f>
        <v>0</v>
      </c>
      <c r="BM27" s="789">
        <f>제세공과금!BK20</f>
        <v>0</v>
      </c>
      <c r="BN27" s="789">
        <f>제세공과금!BL20</f>
        <v>0</v>
      </c>
      <c r="BO27" s="789">
        <f>제세공과금!BM20</f>
        <v>0</v>
      </c>
      <c r="BP27" s="789">
        <f>제세공과금!BN20</f>
        <v>0</v>
      </c>
      <c r="BQ27" s="789">
        <f>제세공과금!BO20</f>
        <v>0</v>
      </c>
      <c r="BR27" s="789">
        <f>제세공과금!BP20</f>
        <v>0</v>
      </c>
      <c r="BS27" s="789">
        <f>제세공과금!BQ20</f>
        <v>0</v>
      </c>
      <c r="BT27" s="789">
        <f>제세공과금!BR20</f>
        <v>0</v>
      </c>
      <c r="BU27" s="789">
        <f>제세공과금!BS20</f>
        <v>0</v>
      </c>
      <c r="BV27" s="789">
        <f>제세공과금!BT20</f>
        <v>0</v>
      </c>
      <c r="BW27" s="789">
        <f>제세공과금!BU20</f>
        <v>0</v>
      </c>
      <c r="BX27" s="789">
        <f>제세공과금!BV20</f>
        <v>0</v>
      </c>
      <c r="BY27" s="789">
        <f>제세공과금!BW20</f>
        <v>0</v>
      </c>
      <c r="BZ27" s="789">
        <f>제세공과금!BX20</f>
        <v>0</v>
      </c>
      <c r="CA27" s="789">
        <f>제세공과금!BY20</f>
        <v>0</v>
      </c>
      <c r="CB27" s="789">
        <f>제세공과금!BZ20</f>
        <v>0</v>
      </c>
      <c r="CC27" s="789">
        <f>제세공과금!CA20</f>
        <v>0</v>
      </c>
      <c r="CD27" s="789">
        <f>제세공과금!CB20</f>
        <v>0</v>
      </c>
      <c r="CE27" s="789">
        <f>제세공과금!CC20</f>
        <v>0</v>
      </c>
      <c r="CF27" s="789">
        <f>제세공과금!CD20</f>
        <v>0</v>
      </c>
      <c r="CG27" s="789">
        <f>제세공과금!CE20</f>
        <v>0</v>
      </c>
      <c r="CH27" s="789">
        <f>제세공과금!CF20</f>
        <v>0</v>
      </c>
      <c r="CI27" s="789">
        <f>제세공과금!CG20</f>
        <v>0</v>
      </c>
      <c r="CJ27" s="789">
        <f>제세공과금!CH20</f>
        <v>0</v>
      </c>
      <c r="CK27" s="789">
        <f>제세공과금!CI20</f>
        <v>0</v>
      </c>
      <c r="CL27" s="789">
        <f>제세공과금!CJ20</f>
        <v>0</v>
      </c>
      <c r="CM27" s="789">
        <f>제세공과금!CK20</f>
        <v>0</v>
      </c>
      <c r="CN27" s="789">
        <f>제세공과금!CL20</f>
        <v>0</v>
      </c>
      <c r="CO27" s="789">
        <f>제세공과금!CM20</f>
        <v>0</v>
      </c>
      <c r="CP27" s="789">
        <f>제세공과금!CN20</f>
        <v>0</v>
      </c>
      <c r="CQ27" s="789">
        <f>제세공과금!CO20</f>
        <v>0</v>
      </c>
      <c r="CR27" s="789">
        <f>제세공과금!CP20</f>
        <v>0</v>
      </c>
      <c r="CS27" s="789">
        <f>제세공과금!CQ20</f>
        <v>0</v>
      </c>
      <c r="CT27" s="789">
        <f>제세공과금!CR20</f>
        <v>0</v>
      </c>
      <c r="CU27" s="789">
        <f>제세공과금!CS20</f>
        <v>0</v>
      </c>
      <c r="CV27" s="789">
        <f>제세공과금!CT20</f>
        <v>0</v>
      </c>
      <c r="CW27" s="789">
        <f>제세공과금!CU20</f>
        <v>0</v>
      </c>
      <c r="CX27" s="789">
        <f>제세공과금!CV20</f>
        <v>0</v>
      </c>
      <c r="CY27" s="789">
        <f>제세공과금!CW20</f>
        <v>0</v>
      </c>
      <c r="CZ27" s="789">
        <f>제세공과금!CX20</f>
        <v>0</v>
      </c>
      <c r="DA27" s="789">
        <f>제세공과금!CY20</f>
        <v>0</v>
      </c>
      <c r="DB27" s="789">
        <f>제세공과금!CZ20</f>
        <v>0</v>
      </c>
      <c r="DC27" s="789">
        <f>제세공과금!DA20</f>
        <v>0</v>
      </c>
      <c r="DD27" s="789">
        <f>제세공과금!DB20</f>
        <v>0</v>
      </c>
      <c r="DE27" s="789">
        <f>제세공과금!DC20</f>
        <v>0</v>
      </c>
      <c r="DF27" s="789">
        <f>제세공과금!DD20</f>
        <v>0</v>
      </c>
      <c r="DG27" s="789">
        <f>제세공과금!DE20</f>
        <v>0</v>
      </c>
      <c r="DH27" s="789">
        <f>제세공과금!DF20</f>
        <v>0</v>
      </c>
      <c r="DI27" s="789">
        <f>제세공과금!DG20</f>
        <v>0</v>
      </c>
      <c r="DJ27" s="789">
        <f>제세공과금!DH20</f>
        <v>0</v>
      </c>
      <c r="DK27" s="789">
        <f>제세공과금!DI20</f>
        <v>0</v>
      </c>
      <c r="DL27" s="789">
        <f>제세공과금!DJ20</f>
        <v>0</v>
      </c>
      <c r="DM27" s="789">
        <f>제세공과금!DK20</f>
        <v>0</v>
      </c>
      <c r="DN27" s="789">
        <f>제세공과금!DL20</f>
        <v>0</v>
      </c>
      <c r="DO27" s="789">
        <f>제세공과금!DM20</f>
        <v>0</v>
      </c>
      <c r="DP27" s="789">
        <f>제세공과금!DN20</f>
        <v>0</v>
      </c>
      <c r="DQ27" s="789">
        <f>제세공과금!DO20</f>
        <v>0</v>
      </c>
      <c r="DR27" s="789">
        <f>제세공과금!DP20</f>
        <v>0</v>
      </c>
      <c r="DS27" s="789">
        <f>제세공과금!DQ20</f>
        <v>0</v>
      </c>
      <c r="DT27" s="789">
        <f>제세공과금!DR20</f>
        <v>0</v>
      </c>
      <c r="DU27" s="789">
        <f>제세공과금!DS20</f>
        <v>0</v>
      </c>
      <c r="DV27" s="789">
        <f>제세공과금!DT20</f>
        <v>0</v>
      </c>
      <c r="DW27" s="789">
        <f>제세공과금!DU20</f>
        <v>0</v>
      </c>
      <c r="DX27" s="789">
        <f>제세공과금!DV20</f>
        <v>0</v>
      </c>
      <c r="DY27" s="789">
        <f>제세공과금!DW20</f>
        <v>0</v>
      </c>
      <c r="DZ27" s="789">
        <f>제세공과금!DX20</f>
        <v>0</v>
      </c>
      <c r="EA27" s="789">
        <f>제세공과금!DY20</f>
        <v>0</v>
      </c>
      <c r="EB27" s="789">
        <f>제세공과금!DZ20</f>
        <v>0</v>
      </c>
      <c r="EC27" s="789">
        <f>제세공과금!EA20</f>
        <v>0</v>
      </c>
      <c r="ED27" s="789">
        <f>제세공과금!EB20</f>
        <v>0</v>
      </c>
    </row>
    <row r="28" spans="1:134" x14ac:dyDescent="0.2">
      <c r="A28" s="113">
        <f>ROW()</f>
        <v>28</v>
      </c>
      <c r="C28" s="38" t="s">
        <v>435</v>
      </c>
      <c r="D28" s="48"/>
      <c r="E28" s="48"/>
      <c r="F28" s="48"/>
      <c r="G28" s="48"/>
      <c r="H28" s="48"/>
      <c r="I28" s="48"/>
      <c r="J28" s="48"/>
      <c r="K28" s="48"/>
      <c r="L28" s="48"/>
      <c r="M28" s="89"/>
      <c r="N28" s="789">
        <f>Operation!M265</f>
        <v>0</v>
      </c>
      <c r="O28" s="789">
        <f>Operation!N265</f>
        <v>0</v>
      </c>
      <c r="P28" s="789">
        <f>Operation!O265</f>
        <v>0</v>
      </c>
      <c r="Q28" s="789">
        <f>Operation!P265</f>
        <v>0</v>
      </c>
      <c r="R28" s="789">
        <f>Operation!Q265</f>
        <v>0</v>
      </c>
      <c r="S28" s="789">
        <f>Operation!R265</f>
        <v>0</v>
      </c>
      <c r="T28" s="789">
        <f>Operation!S265</f>
        <v>0</v>
      </c>
      <c r="U28" s="789">
        <f>Operation!T265</f>
        <v>0</v>
      </c>
      <c r="V28" s="789">
        <f>Operation!U265</f>
        <v>0</v>
      </c>
      <c r="W28" s="789">
        <f>Operation!V265</f>
        <v>0</v>
      </c>
      <c r="X28" s="789">
        <f>Operation!W265</f>
        <v>0</v>
      </c>
      <c r="Y28" s="789">
        <f>Operation!X265</f>
        <v>0</v>
      </c>
      <c r="Z28" s="789">
        <f>Operation!Y265</f>
        <v>0</v>
      </c>
      <c r="AA28" s="789">
        <f>Operation!Z265</f>
        <v>0</v>
      </c>
      <c r="AB28" s="789">
        <f>Operation!AA265</f>
        <v>0</v>
      </c>
      <c r="AC28" s="789">
        <f>Operation!AB265</f>
        <v>0</v>
      </c>
      <c r="AD28" s="789">
        <f>Operation!AC265</f>
        <v>0</v>
      </c>
      <c r="AE28" s="789">
        <f>Operation!AD265</f>
        <v>0</v>
      </c>
      <c r="AF28" s="789">
        <f>Operation!AE265</f>
        <v>0</v>
      </c>
      <c r="AG28" s="789">
        <f>Operation!AF265</f>
        <v>0</v>
      </c>
      <c r="AH28" s="789">
        <f>Operation!AG265</f>
        <v>0</v>
      </c>
      <c r="AI28" s="789">
        <f>Operation!AH265</f>
        <v>0</v>
      </c>
      <c r="AJ28" s="789">
        <f>Operation!AI265</f>
        <v>0</v>
      </c>
      <c r="AK28" s="789">
        <f>Operation!AJ265</f>
        <v>0</v>
      </c>
      <c r="AL28" s="789">
        <f>Operation!AK265</f>
        <v>0</v>
      </c>
      <c r="AM28" s="789">
        <f>Operation!AL265</f>
        <v>0</v>
      </c>
      <c r="AN28" s="789">
        <f>Operation!AM265</f>
        <v>0</v>
      </c>
      <c r="AO28" s="789">
        <f>Operation!AN265</f>
        <v>0</v>
      </c>
      <c r="AP28" s="789">
        <f>Operation!AO265</f>
        <v>0</v>
      </c>
      <c r="AQ28" s="789">
        <f>Operation!AP265</f>
        <v>0</v>
      </c>
      <c r="AR28" s="789">
        <f>Operation!AQ265</f>
        <v>0</v>
      </c>
      <c r="AS28" s="789">
        <f>Operation!AR265</f>
        <v>0</v>
      </c>
      <c r="AT28" s="789">
        <f>Operation!AS265</f>
        <v>0</v>
      </c>
      <c r="AU28" s="789">
        <f>Operation!AT265</f>
        <v>0</v>
      </c>
      <c r="AV28" s="789">
        <f>Operation!AU265</f>
        <v>0</v>
      </c>
      <c r="AW28" s="789">
        <f>Operation!AV265</f>
        <v>0</v>
      </c>
      <c r="AX28" s="789">
        <f>Operation!AW265</f>
        <v>0</v>
      </c>
      <c r="AY28" s="789">
        <f>Operation!AX265</f>
        <v>0</v>
      </c>
      <c r="AZ28" s="789">
        <f>Operation!AY265</f>
        <v>0</v>
      </c>
      <c r="BA28" s="789">
        <f>Operation!AZ265</f>
        <v>0</v>
      </c>
      <c r="BB28" s="789">
        <f>Operation!BA265</f>
        <v>0</v>
      </c>
      <c r="BC28" s="789">
        <f>Operation!BB265</f>
        <v>0</v>
      </c>
      <c r="BD28" s="789">
        <f>Operation!BC265</f>
        <v>0</v>
      </c>
      <c r="BE28" s="789">
        <f>Operation!BD265</f>
        <v>0</v>
      </c>
      <c r="BF28" s="789">
        <f>Operation!BE265</f>
        <v>0</v>
      </c>
      <c r="BG28" s="789">
        <f>Operation!BF265</f>
        <v>0</v>
      </c>
      <c r="BH28" s="789">
        <f>Operation!BG265</f>
        <v>0</v>
      </c>
      <c r="BI28" s="789">
        <f>Operation!BH265</f>
        <v>0</v>
      </c>
      <c r="BJ28" s="789">
        <f>Operation!BI265</f>
        <v>0</v>
      </c>
      <c r="BK28" s="789">
        <f>Operation!BJ265</f>
        <v>0</v>
      </c>
      <c r="BL28" s="789">
        <f>Operation!BK265</f>
        <v>0</v>
      </c>
      <c r="BM28" s="789">
        <f>Operation!BL265</f>
        <v>0</v>
      </c>
      <c r="BN28" s="789">
        <f>Operation!BM265</f>
        <v>0</v>
      </c>
      <c r="BO28" s="789">
        <f>Operation!BN265</f>
        <v>0</v>
      </c>
      <c r="BP28" s="789">
        <f>Operation!BO265</f>
        <v>0</v>
      </c>
      <c r="BQ28" s="789">
        <f>Operation!BP265</f>
        <v>0</v>
      </c>
      <c r="BR28" s="789">
        <f>Operation!BQ265</f>
        <v>0</v>
      </c>
      <c r="BS28" s="789">
        <f>Operation!BR265</f>
        <v>0</v>
      </c>
      <c r="BT28" s="789">
        <f>Operation!BS265</f>
        <v>0</v>
      </c>
      <c r="BU28" s="789">
        <f>Operation!BT265</f>
        <v>0</v>
      </c>
      <c r="BV28" s="789">
        <f>Operation!BU265</f>
        <v>0</v>
      </c>
      <c r="BW28" s="789">
        <f>Operation!BV265</f>
        <v>0</v>
      </c>
      <c r="BX28" s="789">
        <f>Operation!BW265</f>
        <v>0</v>
      </c>
      <c r="BY28" s="789">
        <f>Operation!BX265</f>
        <v>0</v>
      </c>
      <c r="BZ28" s="789">
        <f>Operation!BY265</f>
        <v>0</v>
      </c>
      <c r="CA28" s="789">
        <f>Operation!BZ265</f>
        <v>0</v>
      </c>
      <c r="CB28" s="789">
        <f>Operation!CA265</f>
        <v>0</v>
      </c>
      <c r="CC28" s="789">
        <f>Operation!CB265</f>
        <v>0</v>
      </c>
      <c r="CD28" s="789">
        <f>Operation!CC265</f>
        <v>0</v>
      </c>
      <c r="CE28" s="789">
        <f>Operation!CD265</f>
        <v>0</v>
      </c>
      <c r="CF28" s="789">
        <f>Operation!CE265</f>
        <v>0</v>
      </c>
      <c r="CG28" s="789">
        <f>Operation!CF265</f>
        <v>0</v>
      </c>
      <c r="CH28" s="789">
        <f>Operation!CG265</f>
        <v>0</v>
      </c>
      <c r="CI28" s="789">
        <f>Operation!CH265</f>
        <v>0</v>
      </c>
      <c r="CJ28" s="789">
        <f>Operation!CI265</f>
        <v>0</v>
      </c>
      <c r="CK28" s="789">
        <f>Operation!CJ265</f>
        <v>0</v>
      </c>
      <c r="CL28" s="789">
        <f>Operation!CK265</f>
        <v>0</v>
      </c>
      <c r="CM28" s="789">
        <f>Operation!CL265</f>
        <v>0</v>
      </c>
      <c r="CN28" s="789">
        <f>Operation!CM265</f>
        <v>0</v>
      </c>
      <c r="CO28" s="789">
        <f>Operation!CN265</f>
        <v>0</v>
      </c>
      <c r="CP28" s="789">
        <f>Operation!CO265</f>
        <v>0</v>
      </c>
      <c r="CQ28" s="789">
        <f>Operation!CP265</f>
        <v>0</v>
      </c>
      <c r="CR28" s="789">
        <f>Operation!CQ265</f>
        <v>0</v>
      </c>
      <c r="CS28" s="789">
        <f>Operation!CR265</f>
        <v>0</v>
      </c>
      <c r="CT28" s="789">
        <f>Operation!CS265</f>
        <v>0</v>
      </c>
      <c r="CU28" s="789">
        <f>Operation!CT265</f>
        <v>0</v>
      </c>
      <c r="CV28" s="789">
        <f>Operation!CU265</f>
        <v>0</v>
      </c>
      <c r="CW28" s="789">
        <f>Operation!CV265</f>
        <v>0</v>
      </c>
      <c r="CX28" s="789">
        <f>Operation!CW265</f>
        <v>0</v>
      </c>
      <c r="CY28" s="789">
        <f>Operation!CX265</f>
        <v>0</v>
      </c>
      <c r="CZ28" s="789">
        <f>Operation!CY265</f>
        <v>0</v>
      </c>
      <c r="DA28" s="789">
        <f>Operation!CZ265</f>
        <v>0</v>
      </c>
      <c r="DB28" s="789">
        <f>Operation!DA265</f>
        <v>0</v>
      </c>
      <c r="DC28" s="789">
        <f>Operation!DB265</f>
        <v>0</v>
      </c>
      <c r="DD28" s="789">
        <f>Operation!DC265</f>
        <v>0</v>
      </c>
      <c r="DE28" s="789">
        <f>Operation!DD265</f>
        <v>0</v>
      </c>
      <c r="DF28" s="789">
        <f>Operation!DE265</f>
        <v>0</v>
      </c>
      <c r="DG28" s="789">
        <f>Operation!DF265</f>
        <v>0</v>
      </c>
      <c r="DH28" s="789">
        <f>Operation!DG265</f>
        <v>0</v>
      </c>
      <c r="DI28" s="789">
        <f>Operation!DH265</f>
        <v>0</v>
      </c>
      <c r="DJ28" s="789">
        <f>Operation!DI265</f>
        <v>0</v>
      </c>
      <c r="DK28" s="789">
        <f>Operation!DJ265</f>
        <v>0</v>
      </c>
      <c r="DL28" s="789">
        <f>Operation!DK265</f>
        <v>0</v>
      </c>
      <c r="DM28" s="789">
        <f>Operation!DL265</f>
        <v>0</v>
      </c>
      <c r="DN28" s="789">
        <f>Operation!DM265</f>
        <v>0</v>
      </c>
      <c r="DO28" s="789">
        <f>Operation!DN265</f>
        <v>0</v>
      </c>
      <c r="DP28" s="789">
        <f>Operation!DO265</f>
        <v>0</v>
      </c>
      <c r="DQ28" s="789">
        <f>Operation!DP265</f>
        <v>0</v>
      </c>
      <c r="DR28" s="789">
        <f>Operation!DQ265</f>
        <v>0</v>
      </c>
      <c r="DS28" s="789">
        <f>Operation!DR265</f>
        <v>0</v>
      </c>
      <c r="DT28" s="789">
        <f>Operation!DS265</f>
        <v>0</v>
      </c>
      <c r="DU28" s="789">
        <f>Operation!DT265</f>
        <v>0</v>
      </c>
      <c r="DV28" s="789">
        <f>Operation!DU265</f>
        <v>0</v>
      </c>
      <c r="DW28" s="789">
        <f>Operation!DV265</f>
        <v>0</v>
      </c>
      <c r="DX28" s="789">
        <f>Operation!DW265</f>
        <v>0</v>
      </c>
      <c r="DY28" s="789">
        <f>Operation!DX265</f>
        <v>0</v>
      </c>
      <c r="DZ28" s="789">
        <f>Operation!DY265</f>
        <v>0</v>
      </c>
      <c r="EA28" s="789">
        <f>Operation!DZ265</f>
        <v>0</v>
      </c>
      <c r="EB28" s="789">
        <f>Operation!EA265</f>
        <v>0</v>
      </c>
      <c r="EC28" s="789">
        <f>Operation!EB265</f>
        <v>0</v>
      </c>
      <c r="ED28" s="789">
        <f>Operation!EC265</f>
        <v>0</v>
      </c>
    </row>
    <row r="29" spans="1:134" x14ac:dyDescent="0.2">
      <c r="A29" s="113">
        <f>ROW()</f>
        <v>29</v>
      </c>
      <c r="C29" s="38" t="s">
        <v>436</v>
      </c>
      <c r="D29" s="48"/>
      <c r="E29" s="48"/>
      <c r="F29" s="48"/>
      <c r="G29" s="48"/>
      <c r="H29" s="48"/>
      <c r="I29" s="48"/>
      <c r="J29" s="48"/>
      <c r="K29" s="48"/>
      <c r="L29" s="48"/>
      <c r="M29" s="89"/>
      <c r="N29" s="789">
        <f>Operation!M274</f>
        <v>0</v>
      </c>
      <c r="O29" s="789">
        <f>Operation!N274</f>
        <v>0</v>
      </c>
      <c r="P29" s="789">
        <f>Operation!O274</f>
        <v>0</v>
      </c>
      <c r="Q29" s="789">
        <f>Operation!P274</f>
        <v>0</v>
      </c>
      <c r="R29" s="789">
        <f>Operation!Q274</f>
        <v>0</v>
      </c>
      <c r="S29" s="789">
        <f>Operation!R274</f>
        <v>0</v>
      </c>
      <c r="T29" s="789">
        <f>Operation!S274</f>
        <v>0</v>
      </c>
      <c r="U29" s="789">
        <f>Operation!T274</f>
        <v>0</v>
      </c>
      <c r="V29" s="789">
        <f>Operation!U274</f>
        <v>0</v>
      </c>
      <c r="W29" s="789">
        <f>Operation!V274</f>
        <v>0</v>
      </c>
      <c r="X29" s="789">
        <f>Operation!W274</f>
        <v>0</v>
      </c>
      <c r="Y29" s="789">
        <f>Operation!X274</f>
        <v>0</v>
      </c>
      <c r="Z29" s="789">
        <f>Operation!Y274</f>
        <v>0</v>
      </c>
      <c r="AA29" s="789">
        <f>Operation!Z274</f>
        <v>0</v>
      </c>
      <c r="AB29" s="789">
        <f>Operation!AA274</f>
        <v>0</v>
      </c>
      <c r="AC29" s="789">
        <f>Operation!AB274</f>
        <v>0</v>
      </c>
      <c r="AD29" s="789">
        <f>Operation!AC274</f>
        <v>0</v>
      </c>
      <c r="AE29" s="789">
        <f>Operation!AD274</f>
        <v>0</v>
      </c>
      <c r="AF29" s="789">
        <f>Operation!AE274</f>
        <v>0</v>
      </c>
      <c r="AG29" s="789">
        <f>Operation!AF274</f>
        <v>0</v>
      </c>
      <c r="AH29" s="789">
        <f>Operation!AG274</f>
        <v>0</v>
      </c>
      <c r="AI29" s="789">
        <f>Operation!AH274</f>
        <v>0</v>
      </c>
      <c r="AJ29" s="789">
        <f>Operation!AI274</f>
        <v>0</v>
      </c>
      <c r="AK29" s="789">
        <f>Operation!AJ274</f>
        <v>0</v>
      </c>
      <c r="AL29" s="789">
        <f>Operation!AK274</f>
        <v>0</v>
      </c>
      <c r="AM29" s="789">
        <f>Operation!AL274</f>
        <v>0</v>
      </c>
      <c r="AN29" s="789">
        <f>Operation!AM274</f>
        <v>0</v>
      </c>
      <c r="AO29" s="789">
        <f>Operation!AN274</f>
        <v>0</v>
      </c>
      <c r="AP29" s="789">
        <f>Operation!AO274</f>
        <v>0</v>
      </c>
      <c r="AQ29" s="789">
        <f>Operation!AP274</f>
        <v>0</v>
      </c>
      <c r="AR29" s="789">
        <f>Operation!AQ274</f>
        <v>0</v>
      </c>
      <c r="AS29" s="789">
        <f>Operation!AR274</f>
        <v>0</v>
      </c>
      <c r="AT29" s="789">
        <f>Operation!AS274</f>
        <v>0</v>
      </c>
      <c r="AU29" s="789">
        <f>Operation!AT274</f>
        <v>0</v>
      </c>
      <c r="AV29" s="789">
        <f>Operation!AU274</f>
        <v>0</v>
      </c>
      <c r="AW29" s="789">
        <f>Operation!AV274</f>
        <v>0</v>
      </c>
      <c r="AX29" s="789">
        <f>Operation!AW274</f>
        <v>0</v>
      </c>
      <c r="AY29" s="789">
        <f>Operation!AX274</f>
        <v>0</v>
      </c>
      <c r="AZ29" s="789">
        <f>Operation!AY274</f>
        <v>0</v>
      </c>
      <c r="BA29" s="789">
        <f>Operation!AZ274</f>
        <v>0</v>
      </c>
      <c r="BB29" s="789">
        <f>Operation!BA274</f>
        <v>0</v>
      </c>
      <c r="BC29" s="789">
        <f>Operation!BB274</f>
        <v>0</v>
      </c>
      <c r="BD29" s="789">
        <f>Operation!BC274</f>
        <v>0</v>
      </c>
      <c r="BE29" s="789">
        <f>Operation!BD274</f>
        <v>0</v>
      </c>
      <c r="BF29" s="789">
        <f>Operation!BE274</f>
        <v>0</v>
      </c>
      <c r="BG29" s="789">
        <f>Operation!BF274</f>
        <v>0</v>
      </c>
      <c r="BH29" s="789">
        <f>Operation!BG274</f>
        <v>0</v>
      </c>
      <c r="BI29" s="789">
        <f>Operation!BH274</f>
        <v>0</v>
      </c>
      <c r="BJ29" s="789">
        <f>Operation!BI274</f>
        <v>0</v>
      </c>
      <c r="BK29" s="789">
        <f>Operation!BJ274</f>
        <v>0</v>
      </c>
      <c r="BL29" s="789">
        <f>Operation!BK274</f>
        <v>0</v>
      </c>
      <c r="BM29" s="789">
        <f>Operation!BL274</f>
        <v>0</v>
      </c>
      <c r="BN29" s="789">
        <f>Operation!BM274</f>
        <v>0</v>
      </c>
      <c r="BO29" s="789">
        <f>Operation!BN274</f>
        <v>0</v>
      </c>
      <c r="BP29" s="789">
        <f>Operation!BO274</f>
        <v>0</v>
      </c>
      <c r="BQ29" s="789">
        <f>Operation!BP274</f>
        <v>0</v>
      </c>
      <c r="BR29" s="789">
        <f>Operation!BQ274</f>
        <v>0</v>
      </c>
      <c r="BS29" s="789">
        <f>Operation!BR274</f>
        <v>0</v>
      </c>
      <c r="BT29" s="789">
        <f>Operation!BS274</f>
        <v>0</v>
      </c>
      <c r="BU29" s="789">
        <f>Operation!BT274</f>
        <v>0</v>
      </c>
      <c r="BV29" s="789">
        <f>Operation!BU274</f>
        <v>0</v>
      </c>
      <c r="BW29" s="789">
        <f>Operation!BV274</f>
        <v>0</v>
      </c>
      <c r="BX29" s="789">
        <f>Operation!BW274</f>
        <v>0</v>
      </c>
      <c r="BY29" s="789">
        <f>Operation!BX274</f>
        <v>0</v>
      </c>
      <c r="BZ29" s="789">
        <f>Operation!BY274</f>
        <v>0</v>
      </c>
      <c r="CA29" s="789">
        <f>Operation!BZ274</f>
        <v>0</v>
      </c>
      <c r="CB29" s="789">
        <f>Operation!CA274</f>
        <v>0</v>
      </c>
      <c r="CC29" s="789">
        <f>Operation!CB274</f>
        <v>0</v>
      </c>
      <c r="CD29" s="789">
        <f>Operation!CC274</f>
        <v>0</v>
      </c>
      <c r="CE29" s="789">
        <f>Operation!CD274</f>
        <v>0</v>
      </c>
      <c r="CF29" s="789">
        <f>Operation!CE274</f>
        <v>0</v>
      </c>
      <c r="CG29" s="789">
        <f>Operation!CF274</f>
        <v>0</v>
      </c>
      <c r="CH29" s="789">
        <f>Operation!CG274</f>
        <v>0</v>
      </c>
      <c r="CI29" s="789">
        <f>Operation!CH274</f>
        <v>0</v>
      </c>
      <c r="CJ29" s="789">
        <f>Operation!CI274</f>
        <v>0</v>
      </c>
      <c r="CK29" s="789">
        <f>Operation!CJ274</f>
        <v>0</v>
      </c>
      <c r="CL29" s="789">
        <f>Operation!CK274</f>
        <v>0</v>
      </c>
      <c r="CM29" s="789">
        <f>Operation!CL274</f>
        <v>0</v>
      </c>
      <c r="CN29" s="789">
        <f>Operation!CM274</f>
        <v>0</v>
      </c>
      <c r="CO29" s="789">
        <f>Operation!CN274</f>
        <v>0</v>
      </c>
      <c r="CP29" s="789">
        <f>Operation!CO274</f>
        <v>0</v>
      </c>
      <c r="CQ29" s="789">
        <f>Operation!CP274</f>
        <v>0</v>
      </c>
      <c r="CR29" s="789">
        <f>Operation!CQ274</f>
        <v>0</v>
      </c>
      <c r="CS29" s="789">
        <f>Operation!CR274</f>
        <v>0</v>
      </c>
      <c r="CT29" s="789">
        <f>Operation!CS274</f>
        <v>0</v>
      </c>
      <c r="CU29" s="789">
        <f>Operation!CT274</f>
        <v>0</v>
      </c>
      <c r="CV29" s="789">
        <f>Operation!CU274</f>
        <v>0</v>
      </c>
      <c r="CW29" s="789">
        <f>Operation!CV274</f>
        <v>0</v>
      </c>
      <c r="CX29" s="789">
        <f>Operation!CW274</f>
        <v>0</v>
      </c>
      <c r="CY29" s="789">
        <f>Operation!CX274</f>
        <v>0</v>
      </c>
      <c r="CZ29" s="789">
        <f>Operation!CY274</f>
        <v>0</v>
      </c>
      <c r="DA29" s="789">
        <f>Operation!CZ274</f>
        <v>0</v>
      </c>
      <c r="DB29" s="789">
        <f>Operation!DA274</f>
        <v>0</v>
      </c>
      <c r="DC29" s="789">
        <f>Operation!DB274</f>
        <v>0</v>
      </c>
      <c r="DD29" s="789">
        <f>Operation!DC274</f>
        <v>0</v>
      </c>
      <c r="DE29" s="789">
        <f>Operation!DD274</f>
        <v>0</v>
      </c>
      <c r="DF29" s="789">
        <f>Operation!DE274</f>
        <v>0</v>
      </c>
      <c r="DG29" s="789">
        <f>Operation!DF274</f>
        <v>0</v>
      </c>
      <c r="DH29" s="789">
        <f>Operation!DG274</f>
        <v>0</v>
      </c>
      <c r="DI29" s="789">
        <f>Operation!DH274</f>
        <v>0</v>
      </c>
      <c r="DJ29" s="789">
        <f>Operation!DI274</f>
        <v>0</v>
      </c>
      <c r="DK29" s="789">
        <f>Operation!DJ274</f>
        <v>0</v>
      </c>
      <c r="DL29" s="789">
        <f>Operation!DK274</f>
        <v>0</v>
      </c>
      <c r="DM29" s="789">
        <f>Operation!DL274</f>
        <v>0</v>
      </c>
      <c r="DN29" s="789">
        <f>Operation!DM274</f>
        <v>0</v>
      </c>
      <c r="DO29" s="789">
        <f>Operation!DN274</f>
        <v>0</v>
      </c>
      <c r="DP29" s="789">
        <f>Operation!DO274</f>
        <v>0</v>
      </c>
      <c r="DQ29" s="789">
        <f>Operation!DP274</f>
        <v>0</v>
      </c>
      <c r="DR29" s="789">
        <f>Operation!DQ274</f>
        <v>0</v>
      </c>
      <c r="DS29" s="789">
        <f>Operation!DR274</f>
        <v>0</v>
      </c>
      <c r="DT29" s="789">
        <f>Operation!DS274</f>
        <v>0</v>
      </c>
      <c r="DU29" s="789">
        <f>Operation!DT274</f>
        <v>0</v>
      </c>
      <c r="DV29" s="789">
        <f>Operation!DU274</f>
        <v>0</v>
      </c>
      <c r="DW29" s="789">
        <f>Operation!DV274</f>
        <v>0</v>
      </c>
      <c r="DX29" s="789">
        <f>Operation!DW274</f>
        <v>0</v>
      </c>
      <c r="DY29" s="789">
        <f>Operation!DX274</f>
        <v>0</v>
      </c>
      <c r="DZ29" s="789">
        <f>Operation!DY274</f>
        <v>0</v>
      </c>
      <c r="EA29" s="789">
        <f>Operation!DZ274</f>
        <v>0</v>
      </c>
      <c r="EB29" s="789">
        <f>Operation!EA274</f>
        <v>0</v>
      </c>
      <c r="EC29" s="789">
        <f>Operation!EB274</f>
        <v>0</v>
      </c>
      <c r="ED29" s="789">
        <f>Operation!EC274</f>
        <v>0</v>
      </c>
    </row>
    <row r="30" spans="1:134" x14ac:dyDescent="0.2">
      <c r="A30" s="113">
        <f>ROW()</f>
        <v>30</v>
      </c>
      <c r="C30" s="98" t="s">
        <v>406</v>
      </c>
      <c r="D30" s="48"/>
      <c r="E30" s="48"/>
      <c r="F30" s="48"/>
      <c r="G30" s="48"/>
      <c r="H30" s="48"/>
      <c r="I30" s="48"/>
      <c r="J30" s="48"/>
      <c r="K30" s="48"/>
      <c r="L30" s="48"/>
      <c r="M30" s="89"/>
      <c r="N30" s="789">
        <f>Operation!M196</f>
        <v>0</v>
      </c>
      <c r="O30" s="789">
        <f>Operation!N196</f>
        <v>231643.4790747581</v>
      </c>
      <c r="P30" s="789">
        <f>Operation!O196</f>
        <v>463286.9581495162</v>
      </c>
      <c r="Q30" s="789">
        <f>Operation!P196</f>
        <v>694930.43722427427</v>
      </c>
      <c r="R30" s="789">
        <f>Operation!Q196</f>
        <v>926573.9162990324</v>
      </c>
      <c r="S30" s="789">
        <f>Operation!R196</f>
        <v>1158217.3953737905</v>
      </c>
      <c r="T30" s="789">
        <f>Operation!S196</f>
        <v>0</v>
      </c>
      <c r="U30" s="789">
        <f>Operation!T196</f>
        <v>231643.4790747581</v>
      </c>
      <c r="V30" s="789">
        <f>Operation!U196</f>
        <v>463286.9581495162</v>
      </c>
      <c r="W30" s="789">
        <f>Operation!V196</f>
        <v>694930.43722427427</v>
      </c>
      <c r="X30" s="789">
        <f>Operation!W196</f>
        <v>926573.9162990324</v>
      </c>
      <c r="Y30" s="789">
        <f>Operation!X196</f>
        <v>1158217.3953737905</v>
      </c>
      <c r="Z30" s="789">
        <f>Operation!Y196</f>
        <v>0</v>
      </c>
      <c r="AA30" s="789">
        <f>Operation!Z196</f>
        <v>231643.4790747581</v>
      </c>
      <c r="AB30" s="789">
        <f>Operation!AA196</f>
        <v>463286.9581495162</v>
      </c>
      <c r="AC30" s="789">
        <f>Operation!AB196</f>
        <v>694930.43722427427</v>
      </c>
      <c r="AD30" s="789">
        <f>Operation!AC196</f>
        <v>926573.9162990324</v>
      </c>
      <c r="AE30" s="789">
        <f>Operation!AD196</f>
        <v>1158217.3953737905</v>
      </c>
      <c r="AF30" s="789">
        <f>Operation!AE196</f>
        <v>0</v>
      </c>
      <c r="AG30" s="789">
        <f>Operation!AF196</f>
        <v>231643.4790747581</v>
      </c>
      <c r="AH30" s="789">
        <f>Operation!AG196</f>
        <v>463286.9581495162</v>
      </c>
      <c r="AI30" s="789">
        <f>Operation!AH196</f>
        <v>694930.43722427427</v>
      </c>
      <c r="AJ30" s="789">
        <f>Operation!AI196</f>
        <v>926573.9162990324</v>
      </c>
      <c r="AK30" s="789">
        <f>Operation!AJ196</f>
        <v>1158217.3953737905</v>
      </c>
      <c r="AL30" s="789">
        <f>Operation!AK196</f>
        <v>0</v>
      </c>
      <c r="AM30" s="789">
        <f>Operation!AL196</f>
        <v>231643.4790747581</v>
      </c>
      <c r="AN30" s="789">
        <f>Operation!AM196</f>
        <v>463286.9581495162</v>
      </c>
      <c r="AO30" s="789">
        <f>Operation!AN196</f>
        <v>694930.43722427427</v>
      </c>
      <c r="AP30" s="789">
        <f>Operation!AO196</f>
        <v>926573.9162990324</v>
      </c>
      <c r="AQ30" s="789">
        <f>Operation!AP196</f>
        <v>1158217.3953737905</v>
      </c>
      <c r="AR30" s="789">
        <f>Operation!AQ196</f>
        <v>0</v>
      </c>
      <c r="AS30" s="789">
        <f>Operation!AR196</f>
        <v>231643.4790747581</v>
      </c>
      <c r="AT30" s="789">
        <f>Operation!AS196</f>
        <v>463286.9581495162</v>
      </c>
      <c r="AU30" s="789">
        <f>Operation!AT196</f>
        <v>694930.43722427427</v>
      </c>
      <c r="AV30" s="789">
        <f>Operation!AU196</f>
        <v>926573.9162990324</v>
      </c>
      <c r="AW30" s="789">
        <f>Operation!AV196</f>
        <v>1158217.3953737905</v>
      </c>
      <c r="AX30" s="789">
        <f>Operation!AW196</f>
        <v>0</v>
      </c>
      <c r="AY30" s="789">
        <f>Operation!AX196</f>
        <v>231643.4790747581</v>
      </c>
      <c r="AZ30" s="789">
        <f>Operation!AY196</f>
        <v>463286.9581495162</v>
      </c>
      <c r="BA30" s="789">
        <f>Operation!AZ196</f>
        <v>694930.43722427427</v>
      </c>
      <c r="BB30" s="789">
        <f>Operation!BA196</f>
        <v>926573.9162990324</v>
      </c>
      <c r="BC30" s="789">
        <f>Operation!BB196</f>
        <v>1158217.3953737905</v>
      </c>
      <c r="BD30" s="789">
        <f>Operation!BC196</f>
        <v>0</v>
      </c>
      <c r="BE30" s="789">
        <f>Operation!BD196</f>
        <v>0</v>
      </c>
      <c r="BF30" s="789">
        <f>Operation!BE196</f>
        <v>0</v>
      </c>
      <c r="BG30" s="789">
        <f>Operation!BF196</f>
        <v>0</v>
      </c>
      <c r="BH30" s="789">
        <f>Operation!BG196</f>
        <v>0</v>
      </c>
      <c r="BI30" s="789">
        <f>Operation!BH196</f>
        <v>0</v>
      </c>
      <c r="BJ30" s="789">
        <f>Operation!BI196</f>
        <v>0</v>
      </c>
      <c r="BK30" s="789">
        <f>Operation!BJ196</f>
        <v>0</v>
      </c>
      <c r="BL30" s="789">
        <f>Operation!BK196</f>
        <v>0</v>
      </c>
      <c r="BM30" s="789">
        <f>Operation!BL196</f>
        <v>0</v>
      </c>
      <c r="BN30" s="789">
        <f>Operation!BM196</f>
        <v>0</v>
      </c>
      <c r="BO30" s="789">
        <f>Operation!BN196</f>
        <v>0</v>
      </c>
      <c r="BP30" s="789">
        <f>Operation!BO196</f>
        <v>0</v>
      </c>
      <c r="BQ30" s="789">
        <f>Operation!BP196</f>
        <v>0</v>
      </c>
      <c r="BR30" s="789">
        <f>Operation!BQ196</f>
        <v>0</v>
      </c>
      <c r="BS30" s="789">
        <f>Operation!BR196</f>
        <v>0</v>
      </c>
      <c r="BT30" s="789">
        <f>Operation!BS196</f>
        <v>0</v>
      </c>
      <c r="BU30" s="789">
        <f>Operation!BT196</f>
        <v>0</v>
      </c>
      <c r="BV30" s="789">
        <f>Operation!BU196</f>
        <v>0</v>
      </c>
      <c r="BW30" s="789">
        <f>Operation!BV196</f>
        <v>0</v>
      </c>
      <c r="BX30" s="789">
        <f>Operation!BW196</f>
        <v>0</v>
      </c>
      <c r="BY30" s="789">
        <f>Operation!BX196</f>
        <v>0</v>
      </c>
      <c r="BZ30" s="789">
        <f>Operation!BY196</f>
        <v>0</v>
      </c>
      <c r="CA30" s="789">
        <f>Operation!BZ196</f>
        <v>0</v>
      </c>
      <c r="CB30" s="789">
        <f>Operation!CA196</f>
        <v>0</v>
      </c>
      <c r="CC30" s="789">
        <f>Operation!CB196</f>
        <v>0</v>
      </c>
      <c r="CD30" s="789">
        <f>Operation!CC196</f>
        <v>0</v>
      </c>
      <c r="CE30" s="789">
        <f>Operation!CD196</f>
        <v>0</v>
      </c>
      <c r="CF30" s="789">
        <f>Operation!CE196</f>
        <v>0</v>
      </c>
      <c r="CG30" s="789">
        <f>Operation!CF196</f>
        <v>0</v>
      </c>
      <c r="CH30" s="789">
        <f>Operation!CG196</f>
        <v>0</v>
      </c>
      <c r="CI30" s="789">
        <f>Operation!CH196</f>
        <v>0</v>
      </c>
      <c r="CJ30" s="789">
        <f>Operation!CI196</f>
        <v>0</v>
      </c>
      <c r="CK30" s="789">
        <f>Operation!CJ196</f>
        <v>0</v>
      </c>
      <c r="CL30" s="789">
        <f>Operation!CK196</f>
        <v>0</v>
      </c>
      <c r="CM30" s="789">
        <f>Operation!CL196</f>
        <v>0</v>
      </c>
      <c r="CN30" s="789">
        <f>Operation!CM196</f>
        <v>0</v>
      </c>
      <c r="CO30" s="789">
        <f>Operation!CN196</f>
        <v>0</v>
      </c>
      <c r="CP30" s="789">
        <f>Operation!CO196</f>
        <v>0</v>
      </c>
      <c r="CQ30" s="789">
        <f>Operation!CP196</f>
        <v>0</v>
      </c>
      <c r="CR30" s="789">
        <f>Operation!CQ196</f>
        <v>0</v>
      </c>
      <c r="CS30" s="789">
        <f>Operation!CR196</f>
        <v>0</v>
      </c>
      <c r="CT30" s="789">
        <f>Operation!CS196</f>
        <v>0</v>
      </c>
      <c r="CU30" s="789">
        <f>Operation!CT196</f>
        <v>0</v>
      </c>
      <c r="CV30" s="789">
        <f>Operation!CU196</f>
        <v>0</v>
      </c>
      <c r="CW30" s="789">
        <f>Operation!CV196</f>
        <v>0</v>
      </c>
      <c r="CX30" s="789">
        <f>Operation!CW196</f>
        <v>0</v>
      </c>
      <c r="CY30" s="789">
        <f>Operation!CX196</f>
        <v>0</v>
      </c>
      <c r="CZ30" s="789">
        <f>Operation!CY196</f>
        <v>0</v>
      </c>
      <c r="DA30" s="789">
        <f>Operation!CZ196</f>
        <v>0</v>
      </c>
      <c r="DB30" s="789">
        <f>Operation!DA196</f>
        <v>0</v>
      </c>
      <c r="DC30" s="789">
        <f>Operation!DB196</f>
        <v>0</v>
      </c>
      <c r="DD30" s="789">
        <f>Operation!DC196</f>
        <v>0</v>
      </c>
      <c r="DE30" s="789">
        <f>Operation!DD196</f>
        <v>0</v>
      </c>
      <c r="DF30" s="789">
        <f>Operation!DE196</f>
        <v>0</v>
      </c>
      <c r="DG30" s="789">
        <f>Operation!DF196</f>
        <v>0</v>
      </c>
      <c r="DH30" s="789">
        <f>Operation!DG196</f>
        <v>0</v>
      </c>
      <c r="DI30" s="789">
        <f>Operation!DH196</f>
        <v>0</v>
      </c>
      <c r="DJ30" s="789">
        <f>Operation!DI196</f>
        <v>0</v>
      </c>
      <c r="DK30" s="789">
        <f>Operation!DJ196</f>
        <v>0</v>
      </c>
      <c r="DL30" s="789">
        <f>Operation!DK196</f>
        <v>0</v>
      </c>
      <c r="DM30" s="789">
        <f>Operation!DL196</f>
        <v>0</v>
      </c>
      <c r="DN30" s="789">
        <f>Operation!DM196</f>
        <v>0</v>
      </c>
      <c r="DO30" s="789">
        <f>Operation!DN196</f>
        <v>0</v>
      </c>
      <c r="DP30" s="789">
        <f>Operation!DO196</f>
        <v>0</v>
      </c>
      <c r="DQ30" s="789">
        <f>Operation!DP196</f>
        <v>0</v>
      </c>
      <c r="DR30" s="789">
        <f>Operation!DQ196</f>
        <v>0</v>
      </c>
      <c r="DS30" s="789">
        <f>Operation!DR196</f>
        <v>0</v>
      </c>
      <c r="DT30" s="789">
        <f>Operation!DS196</f>
        <v>0</v>
      </c>
      <c r="DU30" s="789">
        <f>Operation!DT196</f>
        <v>0</v>
      </c>
      <c r="DV30" s="789">
        <f>Operation!DU196</f>
        <v>0</v>
      </c>
      <c r="DW30" s="789">
        <f>Operation!DV196</f>
        <v>0</v>
      </c>
      <c r="DX30" s="789">
        <f>Operation!DW196</f>
        <v>0</v>
      </c>
      <c r="DY30" s="789">
        <f>Operation!DX196</f>
        <v>0</v>
      </c>
      <c r="DZ30" s="789">
        <f>Operation!DY196</f>
        <v>0</v>
      </c>
      <c r="EA30" s="789">
        <f>Operation!DZ196</f>
        <v>0</v>
      </c>
      <c r="EB30" s="789">
        <f>Operation!EA196</f>
        <v>0</v>
      </c>
      <c r="EC30" s="789">
        <f>Operation!EB196</f>
        <v>0</v>
      </c>
      <c r="ED30" s="789">
        <f>Operation!EC196</f>
        <v>0</v>
      </c>
    </row>
    <row r="31" spans="1:134" x14ac:dyDescent="0.2">
      <c r="A31" s="113">
        <f>ROW()</f>
        <v>31</v>
      </c>
      <c r="C31" s="98" t="s">
        <v>407</v>
      </c>
      <c r="D31" s="48"/>
      <c r="E31" s="48"/>
      <c r="F31" s="48"/>
      <c r="G31" s="48"/>
      <c r="H31" s="48"/>
      <c r="I31" s="48"/>
      <c r="J31" s="48"/>
      <c r="K31" s="48"/>
      <c r="L31" s="48"/>
      <c r="M31" s="89"/>
      <c r="N31" s="789">
        <f>Operation!M212</f>
        <v>0</v>
      </c>
      <c r="O31" s="789">
        <f>Operation!N212</f>
        <v>65000</v>
      </c>
      <c r="P31" s="789">
        <f>Operation!O212</f>
        <v>130000</v>
      </c>
      <c r="Q31" s="789">
        <f>Operation!P212</f>
        <v>195000</v>
      </c>
      <c r="R31" s="789">
        <f>Operation!Q212</f>
        <v>260000</v>
      </c>
      <c r="S31" s="789">
        <f>Operation!R212</f>
        <v>325000</v>
      </c>
      <c r="T31" s="789">
        <f>Operation!S212</f>
        <v>0</v>
      </c>
      <c r="U31" s="789">
        <f>Operation!T212</f>
        <v>65000</v>
      </c>
      <c r="V31" s="789">
        <f>Operation!U212</f>
        <v>130000</v>
      </c>
      <c r="W31" s="789">
        <f>Operation!V212</f>
        <v>195000</v>
      </c>
      <c r="X31" s="789">
        <f>Operation!W212</f>
        <v>260000</v>
      </c>
      <c r="Y31" s="789">
        <f>Operation!X212</f>
        <v>325000</v>
      </c>
      <c r="Z31" s="789">
        <f>Operation!Y212</f>
        <v>0</v>
      </c>
      <c r="AA31" s="789">
        <f>Operation!Z212</f>
        <v>65000</v>
      </c>
      <c r="AB31" s="789">
        <f>Operation!AA212</f>
        <v>130000</v>
      </c>
      <c r="AC31" s="789">
        <f>Operation!AB212</f>
        <v>195000</v>
      </c>
      <c r="AD31" s="789">
        <f>Operation!AC212</f>
        <v>260000</v>
      </c>
      <c r="AE31" s="789">
        <f>Operation!AD212</f>
        <v>325000</v>
      </c>
      <c r="AF31" s="789">
        <f>Operation!AE212</f>
        <v>0</v>
      </c>
      <c r="AG31" s="789">
        <f>Operation!AF212</f>
        <v>65000</v>
      </c>
      <c r="AH31" s="789">
        <f>Operation!AG212</f>
        <v>130000</v>
      </c>
      <c r="AI31" s="789">
        <f>Operation!AH212</f>
        <v>195000</v>
      </c>
      <c r="AJ31" s="789">
        <f>Operation!AI212</f>
        <v>260000</v>
      </c>
      <c r="AK31" s="789">
        <f>Operation!AJ212</f>
        <v>325000</v>
      </c>
      <c r="AL31" s="789">
        <f>Operation!AK212</f>
        <v>0</v>
      </c>
      <c r="AM31" s="789">
        <f>Operation!AL212</f>
        <v>65000</v>
      </c>
      <c r="AN31" s="789">
        <f>Operation!AM212</f>
        <v>130000</v>
      </c>
      <c r="AO31" s="789">
        <f>Operation!AN212</f>
        <v>195000</v>
      </c>
      <c r="AP31" s="789">
        <f>Operation!AO212</f>
        <v>260000</v>
      </c>
      <c r="AQ31" s="789">
        <f>Operation!AP212</f>
        <v>325000</v>
      </c>
      <c r="AR31" s="789">
        <f>Operation!AQ212</f>
        <v>0</v>
      </c>
      <c r="AS31" s="789">
        <f>Operation!AR212</f>
        <v>65000</v>
      </c>
      <c r="AT31" s="789">
        <f>Operation!AS212</f>
        <v>130000</v>
      </c>
      <c r="AU31" s="789">
        <f>Operation!AT212</f>
        <v>195000</v>
      </c>
      <c r="AV31" s="789">
        <f>Operation!AU212</f>
        <v>260000</v>
      </c>
      <c r="AW31" s="789">
        <f>Operation!AV212</f>
        <v>325000</v>
      </c>
      <c r="AX31" s="789">
        <f>Operation!AW212</f>
        <v>0</v>
      </c>
      <c r="AY31" s="789">
        <f>Operation!AX212</f>
        <v>65000</v>
      </c>
      <c r="AZ31" s="789">
        <f>Operation!AY212</f>
        <v>130000</v>
      </c>
      <c r="BA31" s="789">
        <f>Operation!AZ212</f>
        <v>195000</v>
      </c>
      <c r="BB31" s="789">
        <f>Operation!BA212</f>
        <v>260000</v>
      </c>
      <c r="BC31" s="789">
        <f>Operation!BB212</f>
        <v>325000</v>
      </c>
      <c r="BD31" s="789">
        <f>Operation!BC212</f>
        <v>0</v>
      </c>
      <c r="BE31" s="789">
        <f>Operation!BD212</f>
        <v>0</v>
      </c>
      <c r="BF31" s="789">
        <f>Operation!BE212</f>
        <v>0</v>
      </c>
      <c r="BG31" s="789">
        <f>Operation!BF212</f>
        <v>0</v>
      </c>
      <c r="BH31" s="789">
        <f>Operation!BG212</f>
        <v>0</v>
      </c>
      <c r="BI31" s="789">
        <f>Operation!BH212</f>
        <v>0</v>
      </c>
      <c r="BJ31" s="789">
        <f>Operation!BI212</f>
        <v>0</v>
      </c>
      <c r="BK31" s="789">
        <f>Operation!BJ212</f>
        <v>0</v>
      </c>
      <c r="BL31" s="789">
        <f>Operation!BK212</f>
        <v>0</v>
      </c>
      <c r="BM31" s="789">
        <f>Operation!BL212</f>
        <v>0</v>
      </c>
      <c r="BN31" s="789">
        <f>Operation!BM212</f>
        <v>0</v>
      </c>
      <c r="BO31" s="789">
        <f>Operation!BN212</f>
        <v>0</v>
      </c>
      <c r="BP31" s="789">
        <f>Operation!BO212</f>
        <v>0</v>
      </c>
      <c r="BQ31" s="789">
        <f>Operation!BP212</f>
        <v>0</v>
      </c>
      <c r="BR31" s="789">
        <f>Operation!BQ212</f>
        <v>0</v>
      </c>
      <c r="BS31" s="789">
        <f>Operation!BR212</f>
        <v>0</v>
      </c>
      <c r="BT31" s="789">
        <f>Operation!BS212</f>
        <v>0</v>
      </c>
      <c r="BU31" s="789">
        <f>Operation!BT212</f>
        <v>0</v>
      </c>
      <c r="BV31" s="789">
        <f>Operation!BU212</f>
        <v>0</v>
      </c>
      <c r="BW31" s="789">
        <f>Operation!BV212</f>
        <v>0</v>
      </c>
      <c r="BX31" s="789">
        <f>Operation!BW212</f>
        <v>0</v>
      </c>
      <c r="BY31" s="789">
        <f>Operation!BX212</f>
        <v>0</v>
      </c>
      <c r="BZ31" s="789">
        <f>Operation!BY212</f>
        <v>0</v>
      </c>
      <c r="CA31" s="789">
        <f>Operation!BZ212</f>
        <v>0</v>
      </c>
      <c r="CB31" s="789">
        <f>Operation!CA212</f>
        <v>0</v>
      </c>
      <c r="CC31" s="789">
        <f>Operation!CB212</f>
        <v>0</v>
      </c>
      <c r="CD31" s="789">
        <f>Operation!CC212</f>
        <v>0</v>
      </c>
      <c r="CE31" s="789">
        <f>Operation!CD212</f>
        <v>0</v>
      </c>
      <c r="CF31" s="789">
        <f>Operation!CE212</f>
        <v>0</v>
      </c>
      <c r="CG31" s="789">
        <f>Operation!CF212</f>
        <v>0</v>
      </c>
      <c r="CH31" s="789">
        <f>Operation!CG212</f>
        <v>0</v>
      </c>
      <c r="CI31" s="789">
        <f>Operation!CH212</f>
        <v>0</v>
      </c>
      <c r="CJ31" s="789">
        <f>Operation!CI212</f>
        <v>0</v>
      </c>
      <c r="CK31" s="789">
        <f>Operation!CJ212</f>
        <v>0</v>
      </c>
      <c r="CL31" s="789">
        <f>Operation!CK212</f>
        <v>0</v>
      </c>
      <c r="CM31" s="789">
        <f>Operation!CL212</f>
        <v>0</v>
      </c>
      <c r="CN31" s="789">
        <f>Operation!CM212</f>
        <v>0</v>
      </c>
      <c r="CO31" s="789">
        <f>Operation!CN212</f>
        <v>0</v>
      </c>
      <c r="CP31" s="789">
        <f>Operation!CO212</f>
        <v>0</v>
      </c>
      <c r="CQ31" s="789">
        <f>Operation!CP212</f>
        <v>0</v>
      </c>
      <c r="CR31" s="789">
        <f>Operation!CQ212</f>
        <v>0</v>
      </c>
      <c r="CS31" s="789">
        <f>Operation!CR212</f>
        <v>0</v>
      </c>
      <c r="CT31" s="789">
        <f>Operation!CS212</f>
        <v>0</v>
      </c>
      <c r="CU31" s="789">
        <f>Operation!CT212</f>
        <v>0</v>
      </c>
      <c r="CV31" s="789">
        <f>Operation!CU212</f>
        <v>0</v>
      </c>
      <c r="CW31" s="789">
        <f>Operation!CV212</f>
        <v>0</v>
      </c>
      <c r="CX31" s="789">
        <f>Operation!CW212</f>
        <v>0</v>
      </c>
      <c r="CY31" s="789">
        <f>Operation!CX212</f>
        <v>0</v>
      </c>
      <c r="CZ31" s="789">
        <f>Operation!CY212</f>
        <v>0</v>
      </c>
      <c r="DA31" s="789">
        <f>Operation!CZ212</f>
        <v>0</v>
      </c>
      <c r="DB31" s="789">
        <f>Operation!DA212</f>
        <v>0</v>
      </c>
      <c r="DC31" s="789">
        <f>Operation!DB212</f>
        <v>0</v>
      </c>
      <c r="DD31" s="789">
        <f>Operation!DC212</f>
        <v>0</v>
      </c>
      <c r="DE31" s="789">
        <f>Operation!DD212</f>
        <v>0</v>
      </c>
      <c r="DF31" s="789">
        <f>Operation!DE212</f>
        <v>0</v>
      </c>
      <c r="DG31" s="789">
        <f>Operation!DF212</f>
        <v>0</v>
      </c>
      <c r="DH31" s="789">
        <f>Operation!DG212</f>
        <v>0</v>
      </c>
      <c r="DI31" s="789">
        <f>Operation!DH212</f>
        <v>0</v>
      </c>
      <c r="DJ31" s="789">
        <f>Operation!DI212</f>
        <v>0</v>
      </c>
      <c r="DK31" s="789">
        <f>Operation!DJ212</f>
        <v>0</v>
      </c>
      <c r="DL31" s="789">
        <f>Operation!DK212</f>
        <v>0</v>
      </c>
      <c r="DM31" s="789">
        <f>Operation!DL212</f>
        <v>0</v>
      </c>
      <c r="DN31" s="789">
        <f>Operation!DM212</f>
        <v>0</v>
      </c>
      <c r="DO31" s="789">
        <f>Operation!DN212</f>
        <v>0</v>
      </c>
      <c r="DP31" s="789">
        <f>Operation!DO212</f>
        <v>0</v>
      </c>
      <c r="DQ31" s="789">
        <f>Operation!DP212</f>
        <v>0</v>
      </c>
      <c r="DR31" s="789">
        <f>Operation!DQ212</f>
        <v>0</v>
      </c>
      <c r="DS31" s="789">
        <f>Operation!DR212</f>
        <v>0</v>
      </c>
      <c r="DT31" s="789">
        <f>Operation!DS212</f>
        <v>0</v>
      </c>
      <c r="DU31" s="789">
        <f>Operation!DT212</f>
        <v>0</v>
      </c>
      <c r="DV31" s="789">
        <f>Operation!DU212</f>
        <v>0</v>
      </c>
      <c r="DW31" s="789">
        <f>Operation!DV212</f>
        <v>0</v>
      </c>
      <c r="DX31" s="789">
        <f>Operation!DW212</f>
        <v>0</v>
      </c>
      <c r="DY31" s="789">
        <f>Operation!DX212</f>
        <v>0</v>
      </c>
      <c r="DZ31" s="789">
        <f>Operation!DY212</f>
        <v>0</v>
      </c>
      <c r="EA31" s="789">
        <f>Operation!DZ212</f>
        <v>0</v>
      </c>
      <c r="EB31" s="789">
        <f>Operation!EA212</f>
        <v>0</v>
      </c>
      <c r="EC31" s="789">
        <f>Operation!EB212</f>
        <v>0</v>
      </c>
      <c r="ED31" s="789">
        <f>Operation!EC212</f>
        <v>0</v>
      </c>
    </row>
    <row r="32" spans="1:134" x14ac:dyDescent="0.2">
      <c r="A32" s="113">
        <f>ROW()</f>
        <v>32</v>
      </c>
      <c r="C32" s="98" t="s">
        <v>666</v>
      </c>
      <c r="D32" s="121"/>
      <c r="E32" s="121"/>
      <c r="F32" s="121"/>
      <c r="G32" s="121"/>
      <c r="H32" s="121"/>
      <c r="I32" s="121"/>
      <c r="J32" s="121"/>
      <c r="K32" s="121"/>
      <c r="L32" s="121"/>
      <c r="M32" s="117"/>
      <c r="N32" s="789">
        <f>Operation!M229</f>
        <v>0</v>
      </c>
      <c r="O32" s="789">
        <f>Operation!N229</f>
        <v>0</v>
      </c>
      <c r="P32" s="789">
        <f>Operation!O229</f>
        <v>0</v>
      </c>
      <c r="Q32" s="789">
        <f>Operation!P229</f>
        <v>0</v>
      </c>
      <c r="R32" s="789">
        <f>Operation!Q229</f>
        <v>0</v>
      </c>
      <c r="S32" s="789">
        <f>Operation!R229</f>
        <v>0</v>
      </c>
      <c r="T32" s="789">
        <f>Operation!S229</f>
        <v>0</v>
      </c>
      <c r="U32" s="789">
        <f>Operation!T229</f>
        <v>0</v>
      </c>
      <c r="V32" s="789">
        <f>Operation!U229</f>
        <v>0</v>
      </c>
      <c r="W32" s="789">
        <f>Operation!V229</f>
        <v>0</v>
      </c>
      <c r="X32" s="789">
        <f>Operation!W229</f>
        <v>0</v>
      </c>
      <c r="Y32" s="789">
        <f>Operation!X229</f>
        <v>0</v>
      </c>
      <c r="Z32" s="789">
        <f>Operation!Y229</f>
        <v>0</v>
      </c>
      <c r="AA32" s="789">
        <f>Operation!Z229</f>
        <v>0</v>
      </c>
      <c r="AB32" s="789">
        <f>Operation!AA229</f>
        <v>0</v>
      </c>
      <c r="AC32" s="789">
        <f>Operation!AB229</f>
        <v>0</v>
      </c>
      <c r="AD32" s="789">
        <f>Operation!AC229</f>
        <v>0</v>
      </c>
      <c r="AE32" s="789">
        <f>Operation!AD229</f>
        <v>0</v>
      </c>
      <c r="AF32" s="789">
        <f>Operation!AE229</f>
        <v>0</v>
      </c>
      <c r="AG32" s="789">
        <f>Operation!AF229</f>
        <v>0</v>
      </c>
      <c r="AH32" s="789">
        <f>Operation!AG229</f>
        <v>0</v>
      </c>
      <c r="AI32" s="789">
        <f>Operation!AH229</f>
        <v>0</v>
      </c>
      <c r="AJ32" s="789">
        <f>Operation!AI229</f>
        <v>0</v>
      </c>
      <c r="AK32" s="789">
        <f>Operation!AJ229</f>
        <v>0</v>
      </c>
      <c r="AL32" s="789">
        <f>Operation!AK229</f>
        <v>0</v>
      </c>
      <c r="AM32" s="789">
        <f>Operation!AL229</f>
        <v>0</v>
      </c>
      <c r="AN32" s="789">
        <f>Operation!AM229</f>
        <v>0</v>
      </c>
      <c r="AO32" s="789">
        <f>Operation!AN229</f>
        <v>0</v>
      </c>
      <c r="AP32" s="789">
        <f>Operation!AO229</f>
        <v>0</v>
      </c>
      <c r="AQ32" s="789">
        <f>Operation!AP229</f>
        <v>0</v>
      </c>
      <c r="AR32" s="789">
        <f>Operation!AQ229</f>
        <v>0</v>
      </c>
      <c r="AS32" s="789">
        <f>Operation!AR229</f>
        <v>0</v>
      </c>
      <c r="AT32" s="789">
        <f>Operation!AS229</f>
        <v>0</v>
      </c>
      <c r="AU32" s="789">
        <f>Operation!AT229</f>
        <v>0</v>
      </c>
      <c r="AV32" s="789">
        <f>Operation!AU229</f>
        <v>0</v>
      </c>
      <c r="AW32" s="789">
        <f>Operation!AV229</f>
        <v>0</v>
      </c>
      <c r="AX32" s="789">
        <f>Operation!AW229</f>
        <v>0</v>
      </c>
      <c r="AY32" s="789">
        <f>Operation!AX229</f>
        <v>0</v>
      </c>
      <c r="AZ32" s="789">
        <f>Operation!AY229</f>
        <v>0</v>
      </c>
      <c r="BA32" s="789">
        <f>Operation!AZ229</f>
        <v>0</v>
      </c>
      <c r="BB32" s="789">
        <f>Operation!BA229</f>
        <v>0</v>
      </c>
      <c r="BC32" s="789">
        <f>Operation!BB229</f>
        <v>0</v>
      </c>
      <c r="BD32" s="789">
        <f>Operation!BC229</f>
        <v>0</v>
      </c>
      <c r="BE32" s="789">
        <f>Operation!BD229</f>
        <v>0</v>
      </c>
      <c r="BF32" s="789">
        <f>Operation!BE229</f>
        <v>0</v>
      </c>
      <c r="BG32" s="789">
        <f>Operation!BF229</f>
        <v>0</v>
      </c>
      <c r="BH32" s="789">
        <f>Operation!BG229</f>
        <v>0</v>
      </c>
      <c r="BI32" s="789">
        <f>Operation!BH229</f>
        <v>0</v>
      </c>
      <c r="BJ32" s="789">
        <f>Operation!BI229</f>
        <v>0</v>
      </c>
      <c r="BK32" s="789">
        <f>Operation!BJ229</f>
        <v>0</v>
      </c>
      <c r="BL32" s="789">
        <f>Operation!BK229</f>
        <v>0</v>
      </c>
      <c r="BM32" s="789">
        <f>Operation!BL229</f>
        <v>0</v>
      </c>
      <c r="BN32" s="789">
        <f>Operation!BM229</f>
        <v>0</v>
      </c>
      <c r="BO32" s="789">
        <f>Operation!BN229</f>
        <v>0</v>
      </c>
      <c r="BP32" s="789">
        <f>Operation!BO229</f>
        <v>0</v>
      </c>
      <c r="BQ32" s="789">
        <f>Operation!BP229</f>
        <v>0</v>
      </c>
      <c r="BR32" s="789">
        <f>Operation!BQ229</f>
        <v>0</v>
      </c>
      <c r="BS32" s="789">
        <f>Operation!BR229</f>
        <v>0</v>
      </c>
      <c r="BT32" s="789">
        <f>Operation!BS229</f>
        <v>0</v>
      </c>
      <c r="BU32" s="789">
        <f>Operation!BT229</f>
        <v>0</v>
      </c>
      <c r="BV32" s="789">
        <f>Operation!BU229</f>
        <v>0</v>
      </c>
      <c r="BW32" s="789">
        <f>Operation!BV229</f>
        <v>0</v>
      </c>
      <c r="BX32" s="789">
        <f>Operation!BW229</f>
        <v>0</v>
      </c>
      <c r="BY32" s="789">
        <f>Operation!BX229</f>
        <v>0</v>
      </c>
      <c r="BZ32" s="789">
        <f>Operation!BY229</f>
        <v>0</v>
      </c>
      <c r="CA32" s="789">
        <f>Operation!BZ229</f>
        <v>0</v>
      </c>
      <c r="CB32" s="789">
        <f>Operation!CA229</f>
        <v>0</v>
      </c>
      <c r="CC32" s="789">
        <f>Operation!CB229</f>
        <v>0</v>
      </c>
      <c r="CD32" s="789">
        <f>Operation!CC229</f>
        <v>0</v>
      </c>
      <c r="CE32" s="789">
        <f>Operation!CD229</f>
        <v>0</v>
      </c>
      <c r="CF32" s="789">
        <f>Operation!CE229</f>
        <v>0</v>
      </c>
      <c r="CG32" s="789">
        <f>Operation!CF229</f>
        <v>0</v>
      </c>
      <c r="CH32" s="789">
        <f>Operation!CG229</f>
        <v>0</v>
      </c>
      <c r="CI32" s="789">
        <f>Operation!CH229</f>
        <v>0</v>
      </c>
      <c r="CJ32" s="789">
        <f>Operation!CI229</f>
        <v>0</v>
      </c>
      <c r="CK32" s="789">
        <f>Operation!CJ229</f>
        <v>0</v>
      </c>
      <c r="CL32" s="789">
        <f>Operation!CK229</f>
        <v>0</v>
      </c>
      <c r="CM32" s="789">
        <f>Operation!CL229</f>
        <v>0</v>
      </c>
      <c r="CN32" s="789">
        <f>Operation!CM229</f>
        <v>0</v>
      </c>
      <c r="CO32" s="789">
        <f>Operation!CN229</f>
        <v>0</v>
      </c>
      <c r="CP32" s="789">
        <f>Operation!CO229</f>
        <v>0</v>
      </c>
      <c r="CQ32" s="789">
        <f>Operation!CP229</f>
        <v>0</v>
      </c>
      <c r="CR32" s="789">
        <f>Operation!CQ229</f>
        <v>0</v>
      </c>
      <c r="CS32" s="789">
        <f>Operation!CR229</f>
        <v>0</v>
      </c>
      <c r="CT32" s="789">
        <f>Operation!CS229</f>
        <v>0</v>
      </c>
      <c r="CU32" s="789">
        <f>Operation!CT229</f>
        <v>0</v>
      </c>
      <c r="CV32" s="789">
        <f>Operation!CU229</f>
        <v>0</v>
      </c>
      <c r="CW32" s="789">
        <f>Operation!CV229</f>
        <v>0</v>
      </c>
      <c r="CX32" s="789">
        <f>Operation!CW229</f>
        <v>0</v>
      </c>
      <c r="CY32" s="789">
        <f>Operation!CX229</f>
        <v>0</v>
      </c>
      <c r="CZ32" s="789">
        <f>Operation!CY229</f>
        <v>0</v>
      </c>
      <c r="DA32" s="789">
        <f>Operation!CZ229</f>
        <v>0</v>
      </c>
      <c r="DB32" s="789">
        <f>Operation!DA229</f>
        <v>0</v>
      </c>
      <c r="DC32" s="789">
        <f>Operation!DB229</f>
        <v>0</v>
      </c>
      <c r="DD32" s="789">
        <f>Operation!DC229</f>
        <v>0</v>
      </c>
      <c r="DE32" s="789">
        <f>Operation!DD229</f>
        <v>0</v>
      </c>
      <c r="DF32" s="789">
        <f>Operation!DE229</f>
        <v>0</v>
      </c>
      <c r="DG32" s="789">
        <f>Operation!DF229</f>
        <v>0</v>
      </c>
      <c r="DH32" s="789">
        <f>Operation!DG229</f>
        <v>0</v>
      </c>
      <c r="DI32" s="789">
        <f>Operation!DH229</f>
        <v>0</v>
      </c>
      <c r="DJ32" s="789">
        <f>Operation!DI229</f>
        <v>0</v>
      </c>
      <c r="DK32" s="789">
        <f>Operation!DJ229</f>
        <v>0</v>
      </c>
      <c r="DL32" s="789">
        <f>Operation!DK229</f>
        <v>0</v>
      </c>
      <c r="DM32" s="789">
        <f>Operation!DL229</f>
        <v>0</v>
      </c>
      <c r="DN32" s="789">
        <f>Operation!DM229</f>
        <v>0</v>
      </c>
      <c r="DO32" s="789">
        <f>Operation!DN229</f>
        <v>0</v>
      </c>
      <c r="DP32" s="789">
        <f>Operation!DO229</f>
        <v>0</v>
      </c>
      <c r="DQ32" s="789">
        <f>Operation!DP229</f>
        <v>0</v>
      </c>
      <c r="DR32" s="789">
        <f>Operation!DQ229</f>
        <v>0</v>
      </c>
      <c r="DS32" s="789">
        <f>Operation!DR229</f>
        <v>0</v>
      </c>
      <c r="DT32" s="789">
        <f>Operation!DS229</f>
        <v>0</v>
      </c>
      <c r="DU32" s="789">
        <f>Operation!DT229</f>
        <v>0</v>
      </c>
      <c r="DV32" s="789">
        <f>Operation!DU229</f>
        <v>0</v>
      </c>
      <c r="DW32" s="789">
        <f>Operation!DV229</f>
        <v>0</v>
      </c>
      <c r="DX32" s="789">
        <f>Operation!DW229</f>
        <v>0</v>
      </c>
      <c r="DY32" s="789">
        <f>Operation!DX229</f>
        <v>0</v>
      </c>
      <c r="DZ32" s="789">
        <f>Operation!DY229</f>
        <v>0</v>
      </c>
      <c r="EA32" s="789">
        <f>Operation!DZ229</f>
        <v>0</v>
      </c>
      <c r="EB32" s="789">
        <f>Operation!EA229</f>
        <v>0</v>
      </c>
      <c r="EC32" s="789">
        <f>Operation!EB229</f>
        <v>0</v>
      </c>
      <c r="ED32" s="789">
        <f>Operation!EC229</f>
        <v>0</v>
      </c>
    </row>
    <row r="33" spans="1:134" x14ac:dyDescent="0.2">
      <c r="A33" s="113">
        <f>ROW()</f>
        <v>33</v>
      </c>
      <c r="C33" s="38" t="str">
        <f>'CF(M)'!C33</f>
        <v>이자비용(단기)</v>
      </c>
      <c r="D33" s="121"/>
      <c r="E33" s="121"/>
      <c r="F33" s="121"/>
      <c r="G33" s="121"/>
      <c r="H33" s="121"/>
      <c r="I33" s="121"/>
      <c r="J33" s="121"/>
      <c r="K33" s="121"/>
      <c r="L33" s="121"/>
      <c r="M33" s="117"/>
      <c r="N33" s="789">
        <f>Operation!M333</f>
        <v>0</v>
      </c>
      <c r="O33" s="789">
        <f>Operation!N333</f>
        <v>0</v>
      </c>
      <c r="P33" s="789">
        <f>Operation!O333</f>
        <v>0</v>
      </c>
      <c r="Q33" s="789">
        <f>Operation!P333</f>
        <v>0</v>
      </c>
      <c r="R33" s="789">
        <f>Operation!Q333</f>
        <v>0</v>
      </c>
      <c r="S33" s="789">
        <f>Operation!R333</f>
        <v>0</v>
      </c>
      <c r="T33" s="789">
        <f>Operation!S333</f>
        <v>0</v>
      </c>
      <c r="U33" s="789">
        <f>Operation!T333</f>
        <v>0</v>
      </c>
      <c r="V33" s="789">
        <f>Operation!U333</f>
        <v>0</v>
      </c>
      <c r="W33" s="789">
        <f>Operation!V333</f>
        <v>0</v>
      </c>
      <c r="X33" s="789">
        <f>Operation!W333</f>
        <v>0</v>
      </c>
      <c r="Y33" s="789">
        <f>Operation!X333</f>
        <v>0</v>
      </c>
      <c r="Z33" s="789">
        <f>Operation!Y333</f>
        <v>0</v>
      </c>
      <c r="AA33" s="789">
        <f>Operation!Z333</f>
        <v>0</v>
      </c>
      <c r="AB33" s="789">
        <f>Operation!AA333</f>
        <v>0</v>
      </c>
      <c r="AC33" s="789">
        <f>Operation!AB333</f>
        <v>0</v>
      </c>
      <c r="AD33" s="789">
        <f>Operation!AC333</f>
        <v>0</v>
      </c>
      <c r="AE33" s="789">
        <f>Operation!AD333</f>
        <v>0</v>
      </c>
      <c r="AF33" s="789">
        <f>Operation!AE333</f>
        <v>0</v>
      </c>
      <c r="AG33" s="789">
        <f>Operation!AF333</f>
        <v>0</v>
      </c>
      <c r="AH33" s="789">
        <f>Operation!AG333</f>
        <v>0</v>
      </c>
      <c r="AI33" s="789">
        <f>Operation!AH333</f>
        <v>0</v>
      </c>
      <c r="AJ33" s="789">
        <f>Operation!AI333</f>
        <v>0</v>
      </c>
      <c r="AK33" s="789">
        <f>Operation!AJ333</f>
        <v>0</v>
      </c>
      <c r="AL33" s="789">
        <f>Operation!AK333</f>
        <v>0</v>
      </c>
      <c r="AM33" s="789">
        <f>Operation!AL333</f>
        <v>0</v>
      </c>
      <c r="AN33" s="789">
        <f>Operation!AM333</f>
        <v>0</v>
      </c>
      <c r="AO33" s="789">
        <f>Operation!AN333</f>
        <v>0</v>
      </c>
      <c r="AP33" s="789">
        <f>Operation!AO333</f>
        <v>0</v>
      </c>
      <c r="AQ33" s="789">
        <f>Operation!AP333</f>
        <v>0</v>
      </c>
      <c r="AR33" s="789">
        <f>Operation!AQ333</f>
        <v>0</v>
      </c>
      <c r="AS33" s="789">
        <f>Operation!AR333</f>
        <v>0</v>
      </c>
      <c r="AT33" s="789">
        <f>Operation!AS333</f>
        <v>0</v>
      </c>
      <c r="AU33" s="789">
        <f>Operation!AT333</f>
        <v>0</v>
      </c>
      <c r="AV33" s="789">
        <f>Operation!AU333</f>
        <v>0</v>
      </c>
      <c r="AW33" s="789">
        <f>Operation!AV333</f>
        <v>0</v>
      </c>
      <c r="AX33" s="789">
        <f>Operation!AW333</f>
        <v>0</v>
      </c>
      <c r="AY33" s="789">
        <f>Operation!AX333</f>
        <v>0</v>
      </c>
      <c r="AZ33" s="789">
        <f>Operation!AY333</f>
        <v>0</v>
      </c>
      <c r="BA33" s="789">
        <f>Operation!AZ333</f>
        <v>0</v>
      </c>
      <c r="BB33" s="789">
        <f>Operation!BA333</f>
        <v>0</v>
      </c>
      <c r="BC33" s="789">
        <f>Operation!BB333</f>
        <v>0</v>
      </c>
      <c r="BD33" s="789">
        <f>Operation!BC333</f>
        <v>0</v>
      </c>
      <c r="BE33" s="789">
        <f>Operation!BD333</f>
        <v>0</v>
      </c>
      <c r="BF33" s="789">
        <f>Operation!BE333</f>
        <v>0</v>
      </c>
      <c r="BG33" s="789">
        <f>Operation!BF333</f>
        <v>0</v>
      </c>
      <c r="BH33" s="789">
        <f>Operation!BG333</f>
        <v>0</v>
      </c>
      <c r="BI33" s="789">
        <f>Operation!BH333</f>
        <v>0</v>
      </c>
      <c r="BJ33" s="789">
        <f>Operation!BI333</f>
        <v>0</v>
      </c>
      <c r="BK33" s="789">
        <f>Operation!BJ333</f>
        <v>0</v>
      </c>
      <c r="BL33" s="789">
        <f>Operation!BK333</f>
        <v>0</v>
      </c>
      <c r="BM33" s="789">
        <f>Operation!BL333</f>
        <v>0</v>
      </c>
      <c r="BN33" s="789">
        <f>Operation!BM333</f>
        <v>0</v>
      </c>
      <c r="BO33" s="789">
        <f>Operation!BN333</f>
        <v>0</v>
      </c>
      <c r="BP33" s="789">
        <f>Operation!BO333</f>
        <v>0</v>
      </c>
      <c r="BQ33" s="789">
        <f>Operation!BP333</f>
        <v>0</v>
      </c>
      <c r="BR33" s="789">
        <f>Operation!BQ333</f>
        <v>0</v>
      </c>
      <c r="BS33" s="789">
        <f>Operation!BR333</f>
        <v>0</v>
      </c>
      <c r="BT33" s="789">
        <f>Operation!BS333</f>
        <v>0</v>
      </c>
      <c r="BU33" s="789">
        <f>Operation!BT333</f>
        <v>0</v>
      </c>
      <c r="BV33" s="789">
        <f>Operation!BU333</f>
        <v>0</v>
      </c>
      <c r="BW33" s="789">
        <f>Operation!BV333</f>
        <v>0</v>
      </c>
      <c r="BX33" s="789">
        <f>Operation!BW333</f>
        <v>0</v>
      </c>
      <c r="BY33" s="789">
        <f>Operation!BX333</f>
        <v>0</v>
      </c>
      <c r="BZ33" s="789">
        <f>Operation!BY333</f>
        <v>0</v>
      </c>
      <c r="CA33" s="789">
        <f>Operation!BZ333</f>
        <v>0</v>
      </c>
      <c r="CB33" s="789">
        <f>Operation!CA333</f>
        <v>0</v>
      </c>
      <c r="CC33" s="789">
        <f>Operation!CB333</f>
        <v>0</v>
      </c>
      <c r="CD33" s="789">
        <f>Operation!CC333</f>
        <v>0</v>
      </c>
      <c r="CE33" s="789">
        <f>Operation!CD333</f>
        <v>0</v>
      </c>
      <c r="CF33" s="789">
        <f>Operation!CE333</f>
        <v>0</v>
      </c>
      <c r="CG33" s="789">
        <f>Operation!CF333</f>
        <v>0</v>
      </c>
      <c r="CH33" s="789">
        <f>Operation!CG333</f>
        <v>0</v>
      </c>
      <c r="CI33" s="789">
        <f>Operation!CH333</f>
        <v>0</v>
      </c>
      <c r="CJ33" s="789">
        <f>Operation!CI333</f>
        <v>0</v>
      </c>
      <c r="CK33" s="789">
        <f>Operation!CJ333</f>
        <v>0</v>
      </c>
      <c r="CL33" s="789">
        <f>Operation!CK333</f>
        <v>0</v>
      </c>
      <c r="CM33" s="789">
        <f>Operation!CL333</f>
        <v>0</v>
      </c>
      <c r="CN33" s="789">
        <f>Operation!CM333</f>
        <v>0</v>
      </c>
      <c r="CO33" s="789">
        <f>Operation!CN333</f>
        <v>0</v>
      </c>
      <c r="CP33" s="789">
        <f>Operation!CO333</f>
        <v>0</v>
      </c>
      <c r="CQ33" s="789">
        <f>Operation!CP333</f>
        <v>0</v>
      </c>
      <c r="CR33" s="789">
        <f>Operation!CQ333</f>
        <v>0</v>
      </c>
      <c r="CS33" s="789">
        <f>Operation!CR333</f>
        <v>0</v>
      </c>
      <c r="CT33" s="789">
        <f>Operation!CS333</f>
        <v>0</v>
      </c>
      <c r="CU33" s="789">
        <f>Operation!CT333</f>
        <v>0</v>
      </c>
      <c r="CV33" s="789">
        <f>Operation!CU333</f>
        <v>0</v>
      </c>
      <c r="CW33" s="789">
        <f>Operation!CV333</f>
        <v>0</v>
      </c>
      <c r="CX33" s="789">
        <f>Operation!CW333</f>
        <v>0</v>
      </c>
      <c r="CY33" s="789">
        <f>Operation!CX333</f>
        <v>0</v>
      </c>
      <c r="CZ33" s="789">
        <f>Operation!CY333</f>
        <v>0</v>
      </c>
      <c r="DA33" s="789">
        <f>Operation!CZ333</f>
        <v>0</v>
      </c>
      <c r="DB33" s="789">
        <f>Operation!DA333</f>
        <v>0</v>
      </c>
      <c r="DC33" s="789">
        <f>Operation!DB333</f>
        <v>0</v>
      </c>
      <c r="DD33" s="789">
        <f>Operation!DC333</f>
        <v>0</v>
      </c>
      <c r="DE33" s="789">
        <f>Operation!DD333</f>
        <v>0</v>
      </c>
      <c r="DF33" s="789">
        <f>Operation!DE333</f>
        <v>0</v>
      </c>
      <c r="DG33" s="789">
        <f>Operation!DF333</f>
        <v>0</v>
      </c>
      <c r="DH33" s="789">
        <f>Operation!DG333</f>
        <v>0</v>
      </c>
      <c r="DI33" s="789">
        <f>Operation!DH333</f>
        <v>0</v>
      </c>
      <c r="DJ33" s="789">
        <f>Operation!DI333</f>
        <v>0</v>
      </c>
      <c r="DK33" s="789">
        <f>Operation!DJ333</f>
        <v>0</v>
      </c>
      <c r="DL33" s="789">
        <f>Operation!DK333</f>
        <v>0</v>
      </c>
      <c r="DM33" s="789">
        <f>Operation!DL333</f>
        <v>0</v>
      </c>
      <c r="DN33" s="789">
        <f>Operation!DM333</f>
        <v>0</v>
      </c>
      <c r="DO33" s="789">
        <f>Operation!DN333</f>
        <v>0</v>
      </c>
      <c r="DP33" s="789">
        <f>Operation!DO333</f>
        <v>0</v>
      </c>
      <c r="DQ33" s="789">
        <f>Operation!DP333</f>
        <v>0</v>
      </c>
      <c r="DR33" s="789">
        <f>Operation!DQ333</f>
        <v>0</v>
      </c>
      <c r="DS33" s="789">
        <f>Operation!DR333</f>
        <v>0</v>
      </c>
      <c r="DT33" s="789">
        <f>Operation!DS333</f>
        <v>0</v>
      </c>
      <c r="DU33" s="789">
        <f>Operation!DT333</f>
        <v>0</v>
      </c>
      <c r="DV33" s="789">
        <f>Operation!DU333</f>
        <v>0</v>
      </c>
      <c r="DW33" s="789">
        <f>Operation!DV333</f>
        <v>0</v>
      </c>
      <c r="DX33" s="789">
        <f>Operation!DW333</f>
        <v>0</v>
      </c>
      <c r="DY33" s="789">
        <f>Operation!DX333</f>
        <v>0</v>
      </c>
      <c r="DZ33" s="789">
        <f>Operation!DY333</f>
        <v>0</v>
      </c>
      <c r="EA33" s="789">
        <f>Operation!DZ333</f>
        <v>0</v>
      </c>
      <c r="EB33" s="789">
        <f>Operation!EA333</f>
        <v>0</v>
      </c>
      <c r="EC33" s="789">
        <f>Operation!EB333</f>
        <v>0</v>
      </c>
      <c r="ED33" s="789">
        <f>Operation!EC333</f>
        <v>0</v>
      </c>
    </row>
    <row r="34" spans="1:134" x14ac:dyDescent="0.2">
      <c r="A34" s="113">
        <f>ROW()</f>
        <v>34</v>
      </c>
      <c r="C34" s="98" t="s">
        <v>307</v>
      </c>
      <c r="D34" s="48"/>
      <c r="E34" s="48"/>
      <c r="F34" s="48"/>
      <c r="G34" s="48"/>
      <c r="H34" s="48"/>
      <c r="I34" s="48"/>
      <c r="J34" s="48"/>
      <c r="K34" s="48"/>
      <c r="L34" s="48"/>
      <c r="M34" s="89"/>
      <c r="N34" s="789">
        <f>Operation!M42</f>
        <v>2872385.1649433207</v>
      </c>
      <c r="O34" s="789">
        <f>Operation!N42</f>
        <v>2872385.1649433207</v>
      </c>
      <c r="P34" s="789">
        <f>Operation!O42</f>
        <v>2872385.1649433207</v>
      </c>
      <c r="Q34" s="789">
        <f>Operation!P42</f>
        <v>2872385.1649433207</v>
      </c>
      <c r="R34" s="789">
        <f>Operation!Q42</f>
        <v>2872385.1649433207</v>
      </c>
      <c r="S34" s="789">
        <f>Operation!R42</f>
        <v>2872385.1649433207</v>
      </c>
      <c r="T34" s="789">
        <f>Operation!S42</f>
        <v>2872385.1649433207</v>
      </c>
      <c r="U34" s="789">
        <f>Operation!T42</f>
        <v>2872385.1649433207</v>
      </c>
      <c r="V34" s="789">
        <f>Operation!U42</f>
        <v>2872385.1649433207</v>
      </c>
      <c r="W34" s="789">
        <f>Operation!V42</f>
        <v>2872385.1649433207</v>
      </c>
      <c r="X34" s="789">
        <f>Operation!W42</f>
        <v>2872385.1649433207</v>
      </c>
      <c r="Y34" s="789">
        <f>Operation!X42</f>
        <v>2872385.1649433207</v>
      </c>
      <c r="Z34" s="789">
        <f>Operation!Y42</f>
        <v>2872385.1649433207</v>
      </c>
      <c r="AA34" s="789">
        <f>Operation!Z42</f>
        <v>2872385.1649433207</v>
      </c>
      <c r="AB34" s="789">
        <f>Operation!AA42</f>
        <v>2872385.1649433207</v>
      </c>
      <c r="AC34" s="789">
        <f>Operation!AB42</f>
        <v>2872385.1649433207</v>
      </c>
      <c r="AD34" s="789">
        <f>Operation!AC42</f>
        <v>2872385.1649433207</v>
      </c>
      <c r="AE34" s="789">
        <f>Operation!AD42</f>
        <v>2872385.1649433207</v>
      </c>
      <c r="AF34" s="789">
        <f>Operation!AE42</f>
        <v>2872385.1649433207</v>
      </c>
      <c r="AG34" s="789">
        <f>Operation!AF42</f>
        <v>2872385.1649433207</v>
      </c>
      <c r="AH34" s="789">
        <f>Operation!AG42</f>
        <v>2872385.1649433207</v>
      </c>
      <c r="AI34" s="789">
        <f>Operation!AH42</f>
        <v>2872385.1649433207</v>
      </c>
      <c r="AJ34" s="789">
        <f>Operation!AI42</f>
        <v>2872385.1649433207</v>
      </c>
      <c r="AK34" s="789">
        <f>Operation!AJ42</f>
        <v>2872385.1649433207</v>
      </c>
      <c r="AL34" s="789">
        <f>Operation!AK42</f>
        <v>2872385.1649433207</v>
      </c>
      <c r="AM34" s="789">
        <f>Operation!AL42</f>
        <v>3138732.8241330204</v>
      </c>
      <c r="AN34" s="789">
        <f>Operation!AM42</f>
        <v>3138732.8241330204</v>
      </c>
      <c r="AO34" s="789">
        <f>Operation!AN42</f>
        <v>3138732.8241330204</v>
      </c>
      <c r="AP34" s="789">
        <f>Operation!AO42</f>
        <v>3138732.8241330204</v>
      </c>
      <c r="AQ34" s="789">
        <f>Operation!AP42</f>
        <v>3138732.8241330204</v>
      </c>
      <c r="AR34" s="789">
        <f>Operation!AQ42</f>
        <v>3138732.8241330204</v>
      </c>
      <c r="AS34" s="789">
        <f>Operation!AR42</f>
        <v>3138732.8241330204</v>
      </c>
      <c r="AT34" s="789">
        <f>Operation!AS42</f>
        <v>3138732.8241330204</v>
      </c>
      <c r="AU34" s="789">
        <f>Operation!AT42</f>
        <v>3138732.8241330204</v>
      </c>
      <c r="AV34" s="789">
        <f>Operation!AU42</f>
        <v>3138732.8241330204</v>
      </c>
      <c r="AW34" s="789">
        <f>Operation!AV42</f>
        <v>3138732.8241330204</v>
      </c>
      <c r="AX34" s="789">
        <f>Operation!AW42</f>
        <v>3138732.8241330204</v>
      </c>
      <c r="AY34" s="789">
        <f>Operation!AX42</f>
        <v>3138732.8241330204</v>
      </c>
      <c r="AZ34" s="789">
        <f>Operation!AY42</f>
        <v>3138732.8241330204</v>
      </c>
      <c r="BA34" s="789">
        <f>Operation!AZ42</f>
        <v>3138732.8241330204</v>
      </c>
      <c r="BB34" s="789">
        <f>Operation!BA42</f>
        <v>3138732.8241330204</v>
      </c>
      <c r="BC34" s="789">
        <f>Operation!BB42</f>
        <v>3138732.8241330204</v>
      </c>
      <c r="BD34" s="789">
        <f>Operation!BC42</f>
        <v>0</v>
      </c>
      <c r="BE34" s="789">
        <f>Operation!BD42</f>
        <v>0</v>
      </c>
      <c r="BF34" s="789">
        <f>Operation!BE42</f>
        <v>0</v>
      </c>
      <c r="BG34" s="789">
        <f>Operation!BF42</f>
        <v>0</v>
      </c>
      <c r="BH34" s="789">
        <f>Operation!BG42</f>
        <v>0</v>
      </c>
      <c r="BI34" s="789">
        <f>Operation!BH42</f>
        <v>0</v>
      </c>
      <c r="BJ34" s="789">
        <f>Operation!BI42</f>
        <v>0</v>
      </c>
      <c r="BK34" s="789">
        <f>Operation!BJ42</f>
        <v>0</v>
      </c>
      <c r="BL34" s="789">
        <f>Operation!BK42</f>
        <v>0</v>
      </c>
      <c r="BM34" s="789">
        <f>Operation!BL42</f>
        <v>0</v>
      </c>
      <c r="BN34" s="789">
        <f>Operation!BM42</f>
        <v>0</v>
      </c>
      <c r="BO34" s="789">
        <f>Operation!BN42</f>
        <v>0</v>
      </c>
      <c r="BP34" s="789">
        <f>Operation!BO42</f>
        <v>0</v>
      </c>
      <c r="BQ34" s="789">
        <f>Operation!BP42</f>
        <v>0</v>
      </c>
      <c r="BR34" s="789">
        <f>Operation!BQ42</f>
        <v>0</v>
      </c>
      <c r="BS34" s="789">
        <f>Operation!BR42</f>
        <v>0</v>
      </c>
      <c r="BT34" s="789">
        <f>Operation!BS42</f>
        <v>0</v>
      </c>
      <c r="BU34" s="789">
        <f>Operation!BT42</f>
        <v>0</v>
      </c>
      <c r="BV34" s="789">
        <f>Operation!BU42</f>
        <v>0</v>
      </c>
      <c r="BW34" s="789">
        <f>Operation!BV42</f>
        <v>0</v>
      </c>
      <c r="BX34" s="789">
        <f>Operation!BW42</f>
        <v>0</v>
      </c>
      <c r="BY34" s="789">
        <f>Operation!BX42</f>
        <v>0</v>
      </c>
      <c r="BZ34" s="789">
        <f>Operation!BY42</f>
        <v>0</v>
      </c>
      <c r="CA34" s="789">
        <f>Operation!BZ42</f>
        <v>0</v>
      </c>
      <c r="CB34" s="789">
        <f>Operation!CA42</f>
        <v>0</v>
      </c>
      <c r="CC34" s="789">
        <f>Operation!CB42</f>
        <v>0</v>
      </c>
      <c r="CD34" s="789">
        <f>Operation!CC42</f>
        <v>0</v>
      </c>
      <c r="CE34" s="789">
        <f>Operation!CD42</f>
        <v>0</v>
      </c>
      <c r="CF34" s="789">
        <f>Operation!CE42</f>
        <v>0</v>
      </c>
      <c r="CG34" s="789">
        <f>Operation!CF42</f>
        <v>0</v>
      </c>
      <c r="CH34" s="789">
        <f>Operation!CG42</f>
        <v>0</v>
      </c>
      <c r="CI34" s="789">
        <f>Operation!CH42</f>
        <v>0</v>
      </c>
      <c r="CJ34" s="789">
        <f>Operation!CI42</f>
        <v>0</v>
      </c>
      <c r="CK34" s="789">
        <f>Operation!CJ42</f>
        <v>0</v>
      </c>
      <c r="CL34" s="789">
        <f>Operation!CK42</f>
        <v>0</v>
      </c>
      <c r="CM34" s="789">
        <f>Operation!CL42</f>
        <v>0</v>
      </c>
      <c r="CN34" s="789">
        <f>Operation!CM42</f>
        <v>0</v>
      </c>
      <c r="CO34" s="789">
        <f>Operation!CN42</f>
        <v>0</v>
      </c>
      <c r="CP34" s="789">
        <f>Operation!CO42</f>
        <v>0</v>
      </c>
      <c r="CQ34" s="789">
        <f>Operation!CP42</f>
        <v>0</v>
      </c>
      <c r="CR34" s="789">
        <f>Operation!CQ42</f>
        <v>0</v>
      </c>
      <c r="CS34" s="789">
        <f>Operation!CR42</f>
        <v>0</v>
      </c>
      <c r="CT34" s="789">
        <f>Operation!CS42</f>
        <v>0</v>
      </c>
      <c r="CU34" s="789">
        <f>Operation!CT42</f>
        <v>0</v>
      </c>
      <c r="CV34" s="789">
        <f>Operation!CU42</f>
        <v>0</v>
      </c>
      <c r="CW34" s="789">
        <f>Operation!CV42</f>
        <v>0</v>
      </c>
      <c r="CX34" s="789">
        <f>Operation!CW42</f>
        <v>0</v>
      </c>
      <c r="CY34" s="789">
        <f>Operation!CX42</f>
        <v>0</v>
      </c>
      <c r="CZ34" s="789">
        <f>Operation!CY42</f>
        <v>0</v>
      </c>
      <c r="DA34" s="789">
        <f>Operation!CZ42</f>
        <v>0</v>
      </c>
      <c r="DB34" s="789">
        <f>Operation!DA42</f>
        <v>0</v>
      </c>
      <c r="DC34" s="789">
        <f>Operation!DB42</f>
        <v>0</v>
      </c>
      <c r="DD34" s="789">
        <f>Operation!DC42</f>
        <v>0</v>
      </c>
      <c r="DE34" s="789">
        <f>Operation!DD42</f>
        <v>0</v>
      </c>
      <c r="DF34" s="789">
        <f>Operation!DE42</f>
        <v>0</v>
      </c>
      <c r="DG34" s="789">
        <f>Operation!DF42</f>
        <v>0</v>
      </c>
      <c r="DH34" s="789">
        <f>Operation!DG42</f>
        <v>0</v>
      </c>
      <c r="DI34" s="789">
        <f>Operation!DH42</f>
        <v>0</v>
      </c>
      <c r="DJ34" s="789">
        <f>Operation!DI42</f>
        <v>0</v>
      </c>
      <c r="DK34" s="789">
        <f>Operation!DJ42</f>
        <v>0</v>
      </c>
      <c r="DL34" s="789">
        <f>Operation!DK42</f>
        <v>0</v>
      </c>
      <c r="DM34" s="789">
        <f>Operation!DL42</f>
        <v>0</v>
      </c>
      <c r="DN34" s="789">
        <f>Operation!DM42</f>
        <v>0</v>
      </c>
      <c r="DO34" s="789">
        <f>Operation!DN42</f>
        <v>0</v>
      </c>
      <c r="DP34" s="789">
        <f>Operation!DO42</f>
        <v>0</v>
      </c>
      <c r="DQ34" s="789">
        <f>Operation!DP42</f>
        <v>0</v>
      </c>
      <c r="DR34" s="789">
        <f>Operation!DQ42</f>
        <v>0</v>
      </c>
      <c r="DS34" s="789">
        <f>Operation!DR42</f>
        <v>0</v>
      </c>
      <c r="DT34" s="789">
        <f>Operation!DS42</f>
        <v>0</v>
      </c>
      <c r="DU34" s="789">
        <f>Operation!DT42</f>
        <v>0</v>
      </c>
      <c r="DV34" s="789">
        <f>Operation!DU42</f>
        <v>0</v>
      </c>
      <c r="DW34" s="789">
        <f>Operation!DV42</f>
        <v>0</v>
      </c>
      <c r="DX34" s="789">
        <f>Operation!DW42</f>
        <v>0</v>
      </c>
      <c r="DY34" s="789">
        <f>Operation!DX42</f>
        <v>0</v>
      </c>
      <c r="DZ34" s="789">
        <f>Operation!DY42</f>
        <v>0</v>
      </c>
      <c r="EA34" s="789">
        <f>Operation!DZ42</f>
        <v>0</v>
      </c>
      <c r="EB34" s="789">
        <f>Operation!EA42</f>
        <v>0</v>
      </c>
      <c r="EC34" s="789">
        <f>Operation!EB42</f>
        <v>0</v>
      </c>
      <c r="ED34" s="789">
        <f>Operation!EC42</f>
        <v>0</v>
      </c>
    </row>
    <row r="35" spans="1:134" x14ac:dyDescent="0.2">
      <c r="A35" s="113">
        <f>ROW()</f>
        <v>35</v>
      </c>
      <c r="C35" s="98" t="s">
        <v>675</v>
      </c>
      <c r="D35" s="48"/>
      <c r="E35" s="48"/>
      <c r="F35" s="48"/>
      <c r="G35" s="48"/>
      <c r="H35" s="48"/>
      <c r="I35" s="48"/>
      <c r="J35" s="48"/>
      <c r="K35" s="48"/>
      <c r="L35" s="48"/>
      <c r="M35" s="89"/>
      <c r="N35" s="790">
        <f>Operation!M186</f>
        <v>75127614.835056677</v>
      </c>
      <c r="O35" s="790">
        <f>Operation!N186</f>
        <v>75127614.835056677</v>
      </c>
      <c r="P35" s="790">
        <f>Operation!O186</f>
        <v>75127614.835056677</v>
      </c>
      <c r="Q35" s="790">
        <f>Operation!P186</f>
        <v>75127614.835056677</v>
      </c>
      <c r="R35" s="790">
        <f>Operation!Q186</f>
        <v>75127614.835056677</v>
      </c>
      <c r="S35" s="790">
        <f>Operation!R186</f>
        <v>75127614.835056677</v>
      </c>
      <c r="T35" s="790">
        <f>Operation!S186</f>
        <v>75127614.835056677</v>
      </c>
      <c r="U35" s="790">
        <f>Operation!T186</f>
        <v>75127614.835056677</v>
      </c>
      <c r="V35" s="790">
        <f>Operation!U186</f>
        <v>75127614.835056677</v>
      </c>
      <c r="W35" s="790">
        <f>Operation!V186</f>
        <v>75127614.835056677</v>
      </c>
      <c r="X35" s="790">
        <f>Operation!W186</f>
        <v>75127614.835056677</v>
      </c>
      <c r="Y35" s="790">
        <f>Operation!X186</f>
        <v>75127614.835056677</v>
      </c>
      <c r="Z35" s="790">
        <f>Operation!Y186</f>
        <v>75127614.835056677</v>
      </c>
      <c r="AA35" s="790">
        <f>Operation!Z186</f>
        <v>75127614.835056677</v>
      </c>
      <c r="AB35" s="790">
        <f>Operation!AA186</f>
        <v>75127614.835056677</v>
      </c>
      <c r="AC35" s="790">
        <f>Operation!AB186</f>
        <v>75127614.835056677</v>
      </c>
      <c r="AD35" s="790">
        <f>Operation!AC186</f>
        <v>75127614.835056677</v>
      </c>
      <c r="AE35" s="790">
        <f>Operation!AD186</f>
        <v>75127614.835056677</v>
      </c>
      <c r="AF35" s="790">
        <f>Operation!AE186</f>
        <v>75127614.835056677</v>
      </c>
      <c r="AG35" s="790">
        <f>Operation!AF186</f>
        <v>75127614.835056677</v>
      </c>
      <c r="AH35" s="790">
        <f>Operation!AG186</f>
        <v>75127614.835056677</v>
      </c>
      <c r="AI35" s="790">
        <f>Operation!AH186</f>
        <v>75127614.835056677</v>
      </c>
      <c r="AJ35" s="790">
        <f>Operation!AI186</f>
        <v>75127614.835056677</v>
      </c>
      <c r="AK35" s="790">
        <f>Operation!AJ186</f>
        <v>75127614.835056677</v>
      </c>
      <c r="AL35" s="790">
        <f>Operation!AK186</f>
        <v>75127614.835056677</v>
      </c>
      <c r="AM35" s="790">
        <f>Operation!AL186</f>
        <v>75127614.835056677</v>
      </c>
      <c r="AN35" s="790">
        <f>Operation!AM186</f>
        <v>75127614.835056677</v>
      </c>
      <c r="AO35" s="790">
        <f>Operation!AN186</f>
        <v>75127614.835056677</v>
      </c>
      <c r="AP35" s="790">
        <f>Operation!AO186</f>
        <v>75127614.835056677</v>
      </c>
      <c r="AQ35" s="790">
        <f>Operation!AP186</f>
        <v>75127614.835056677</v>
      </c>
      <c r="AR35" s="790">
        <f>Operation!AQ186</f>
        <v>75127614.835056677</v>
      </c>
      <c r="AS35" s="790">
        <f>Operation!AR186</f>
        <v>75127614.835056677</v>
      </c>
      <c r="AT35" s="790">
        <f>Operation!AS186</f>
        <v>75127614.835056677</v>
      </c>
      <c r="AU35" s="790">
        <f>Operation!AT186</f>
        <v>75127614.835056677</v>
      </c>
      <c r="AV35" s="790">
        <f>Operation!AU186</f>
        <v>75127614.835056677</v>
      </c>
      <c r="AW35" s="790">
        <f>Operation!AV186</f>
        <v>75127614.835056677</v>
      </c>
      <c r="AX35" s="790">
        <f>Operation!AW186</f>
        <v>75127614.835056677</v>
      </c>
      <c r="AY35" s="790">
        <f>Operation!AX186</f>
        <v>75127614.835056677</v>
      </c>
      <c r="AZ35" s="790">
        <f>Operation!AY186</f>
        <v>75127614.835056677</v>
      </c>
      <c r="BA35" s="790">
        <f>Operation!AZ186</f>
        <v>75127614.835056677</v>
      </c>
      <c r="BB35" s="790">
        <f>Operation!BA186</f>
        <v>75127614.835056677</v>
      </c>
      <c r="BC35" s="790">
        <f>Operation!BB186</f>
        <v>75127614.835056677</v>
      </c>
      <c r="BD35" s="790">
        <f>Operation!BC186</f>
        <v>0</v>
      </c>
      <c r="BE35" s="790">
        <f>Operation!BD186</f>
        <v>0</v>
      </c>
      <c r="BF35" s="790">
        <f>Operation!BE186</f>
        <v>0</v>
      </c>
      <c r="BG35" s="790">
        <f>Operation!BF186</f>
        <v>0</v>
      </c>
      <c r="BH35" s="790">
        <f>Operation!BG186</f>
        <v>0</v>
      </c>
      <c r="BI35" s="790">
        <f>Operation!BH186</f>
        <v>0</v>
      </c>
      <c r="BJ35" s="790">
        <f>Operation!BI186</f>
        <v>0</v>
      </c>
      <c r="BK35" s="790">
        <f>Operation!BJ186</f>
        <v>0</v>
      </c>
      <c r="BL35" s="790">
        <f>Operation!BK186</f>
        <v>0</v>
      </c>
      <c r="BM35" s="790">
        <f>Operation!BL186</f>
        <v>0</v>
      </c>
      <c r="BN35" s="790">
        <f>Operation!BM186</f>
        <v>0</v>
      </c>
      <c r="BO35" s="790">
        <f>Operation!BN186</f>
        <v>0</v>
      </c>
      <c r="BP35" s="790">
        <f>Operation!BO186</f>
        <v>0</v>
      </c>
      <c r="BQ35" s="790">
        <f>Operation!BP186</f>
        <v>0</v>
      </c>
      <c r="BR35" s="790">
        <f>Operation!BQ186</f>
        <v>0</v>
      </c>
      <c r="BS35" s="790">
        <f>Operation!BR186</f>
        <v>0</v>
      </c>
      <c r="BT35" s="790">
        <f>Operation!BS186</f>
        <v>0</v>
      </c>
      <c r="BU35" s="790">
        <f>Operation!BT186</f>
        <v>0</v>
      </c>
      <c r="BV35" s="790">
        <f>Operation!BU186</f>
        <v>0</v>
      </c>
      <c r="BW35" s="790">
        <f>Operation!BV186</f>
        <v>0</v>
      </c>
      <c r="BX35" s="790">
        <f>Operation!BW186</f>
        <v>0</v>
      </c>
      <c r="BY35" s="790">
        <f>Operation!BX186</f>
        <v>0</v>
      </c>
      <c r="BZ35" s="790">
        <f>Operation!BY186</f>
        <v>0</v>
      </c>
      <c r="CA35" s="790">
        <f>Operation!BZ186</f>
        <v>0</v>
      </c>
      <c r="CB35" s="790">
        <f>Operation!CA186</f>
        <v>0</v>
      </c>
      <c r="CC35" s="790">
        <f>Operation!CB186</f>
        <v>0</v>
      </c>
      <c r="CD35" s="790">
        <f>Operation!CC186</f>
        <v>0</v>
      </c>
      <c r="CE35" s="790">
        <f>Operation!CD186</f>
        <v>0</v>
      </c>
      <c r="CF35" s="790">
        <f>Operation!CE186</f>
        <v>0</v>
      </c>
      <c r="CG35" s="790">
        <f>Operation!CF186</f>
        <v>0</v>
      </c>
      <c r="CH35" s="790">
        <f>Operation!CG186</f>
        <v>0</v>
      </c>
      <c r="CI35" s="790">
        <f>Operation!CH186</f>
        <v>0</v>
      </c>
      <c r="CJ35" s="790">
        <f>Operation!CI186</f>
        <v>0</v>
      </c>
      <c r="CK35" s="790">
        <f>Operation!CJ186</f>
        <v>0</v>
      </c>
      <c r="CL35" s="790">
        <f>Operation!CK186</f>
        <v>0</v>
      </c>
      <c r="CM35" s="790">
        <f>Operation!CL186</f>
        <v>0</v>
      </c>
      <c r="CN35" s="790">
        <f>Operation!CM186</f>
        <v>0</v>
      </c>
      <c r="CO35" s="790">
        <f>Operation!CN186</f>
        <v>0</v>
      </c>
      <c r="CP35" s="790">
        <f>Operation!CO186</f>
        <v>0</v>
      </c>
      <c r="CQ35" s="790">
        <f>Operation!CP186</f>
        <v>0</v>
      </c>
      <c r="CR35" s="790">
        <f>Operation!CQ186</f>
        <v>0</v>
      </c>
      <c r="CS35" s="790">
        <f>Operation!CR186</f>
        <v>0</v>
      </c>
      <c r="CT35" s="790">
        <f>Operation!CS186</f>
        <v>0</v>
      </c>
      <c r="CU35" s="790">
        <f>Operation!CT186</f>
        <v>0</v>
      </c>
      <c r="CV35" s="790">
        <f>Operation!CU186</f>
        <v>0</v>
      </c>
      <c r="CW35" s="790">
        <f>Operation!CV186</f>
        <v>0</v>
      </c>
      <c r="CX35" s="790">
        <f>Operation!CW186</f>
        <v>0</v>
      </c>
      <c r="CY35" s="790">
        <f>Operation!CX186</f>
        <v>0</v>
      </c>
      <c r="CZ35" s="790">
        <f>Operation!CY186</f>
        <v>0</v>
      </c>
      <c r="DA35" s="790">
        <f>Operation!CZ186</f>
        <v>0</v>
      </c>
      <c r="DB35" s="790">
        <f>Operation!DA186</f>
        <v>0</v>
      </c>
      <c r="DC35" s="790">
        <f>Operation!DB186</f>
        <v>0</v>
      </c>
      <c r="DD35" s="790">
        <f>Operation!DC186</f>
        <v>0</v>
      </c>
      <c r="DE35" s="790">
        <f>Operation!DD186</f>
        <v>0</v>
      </c>
      <c r="DF35" s="790">
        <f>Operation!DE186</f>
        <v>0</v>
      </c>
      <c r="DG35" s="790">
        <f>Operation!DF186</f>
        <v>0</v>
      </c>
      <c r="DH35" s="790">
        <f>Operation!DG186</f>
        <v>0</v>
      </c>
      <c r="DI35" s="790">
        <f>Operation!DH186</f>
        <v>0</v>
      </c>
      <c r="DJ35" s="790">
        <f>Operation!DI186</f>
        <v>0</v>
      </c>
      <c r="DK35" s="790">
        <f>Operation!DJ186</f>
        <v>0</v>
      </c>
      <c r="DL35" s="790">
        <f>Operation!DK186</f>
        <v>0</v>
      </c>
      <c r="DM35" s="790">
        <f>Operation!DL186</f>
        <v>0</v>
      </c>
      <c r="DN35" s="790">
        <f>Operation!DM186</f>
        <v>0</v>
      </c>
      <c r="DO35" s="790">
        <f>Operation!DN186</f>
        <v>0</v>
      </c>
      <c r="DP35" s="790">
        <f>Operation!DO186</f>
        <v>0</v>
      </c>
      <c r="DQ35" s="790">
        <f>Operation!DP186</f>
        <v>0</v>
      </c>
      <c r="DR35" s="790">
        <f>Operation!DQ186</f>
        <v>0</v>
      </c>
      <c r="DS35" s="790">
        <f>Operation!DR186</f>
        <v>0</v>
      </c>
      <c r="DT35" s="790">
        <f>Operation!DS186</f>
        <v>0</v>
      </c>
      <c r="DU35" s="790">
        <f>Operation!DT186</f>
        <v>0</v>
      </c>
      <c r="DV35" s="790">
        <f>Operation!DU186</f>
        <v>0</v>
      </c>
      <c r="DW35" s="790">
        <f>Operation!DV186</f>
        <v>0</v>
      </c>
      <c r="DX35" s="790">
        <f>Operation!DW186</f>
        <v>0</v>
      </c>
      <c r="DY35" s="790">
        <f>Operation!DX186</f>
        <v>0</v>
      </c>
      <c r="DZ35" s="790">
        <f>Operation!DY186</f>
        <v>0</v>
      </c>
      <c r="EA35" s="790">
        <f>Operation!DZ186</f>
        <v>0</v>
      </c>
      <c r="EB35" s="790">
        <f>Operation!EA186</f>
        <v>0</v>
      </c>
      <c r="EC35" s="790">
        <f>Operation!EB186</f>
        <v>0</v>
      </c>
      <c r="ED35" s="790">
        <f>Operation!EC186</f>
        <v>0</v>
      </c>
    </row>
    <row r="36" spans="1:134" x14ac:dyDescent="0.2">
      <c r="A36" s="113">
        <f>ROW()</f>
        <v>36</v>
      </c>
      <c r="C36" s="98" t="s">
        <v>676</v>
      </c>
      <c r="D36" s="48"/>
      <c r="E36" s="48"/>
      <c r="F36" s="48"/>
      <c r="G36" s="48"/>
      <c r="H36" s="48"/>
      <c r="I36" s="48"/>
      <c r="J36" s="48"/>
      <c r="K36" s="48"/>
      <c r="L36" s="48"/>
      <c r="M36" s="89"/>
      <c r="N36" s="790">
        <f>Operation!M202</f>
        <v>13000000</v>
      </c>
      <c r="O36" s="790">
        <f>Operation!N202</f>
        <v>13000000</v>
      </c>
      <c r="P36" s="790">
        <f>Operation!O202</f>
        <v>13000000</v>
      </c>
      <c r="Q36" s="790">
        <f>Operation!P202</f>
        <v>13000000</v>
      </c>
      <c r="R36" s="790">
        <f>Operation!Q202</f>
        <v>13000000</v>
      </c>
      <c r="S36" s="790">
        <f>Operation!R202</f>
        <v>13000000</v>
      </c>
      <c r="T36" s="790">
        <f>Operation!S202</f>
        <v>13000000</v>
      </c>
      <c r="U36" s="790">
        <f>Operation!T202</f>
        <v>13000000</v>
      </c>
      <c r="V36" s="790">
        <f>Operation!U202</f>
        <v>13000000</v>
      </c>
      <c r="W36" s="790">
        <f>Operation!V202</f>
        <v>13000000</v>
      </c>
      <c r="X36" s="790">
        <f>Operation!W202</f>
        <v>13000000</v>
      </c>
      <c r="Y36" s="790">
        <f>Operation!X202</f>
        <v>13000000</v>
      </c>
      <c r="Z36" s="790">
        <f>Operation!Y202</f>
        <v>13000000</v>
      </c>
      <c r="AA36" s="790">
        <f>Operation!Z202</f>
        <v>13000000</v>
      </c>
      <c r="AB36" s="790">
        <f>Operation!AA202</f>
        <v>13000000</v>
      </c>
      <c r="AC36" s="790">
        <f>Operation!AB202</f>
        <v>13000000</v>
      </c>
      <c r="AD36" s="790">
        <f>Operation!AC202</f>
        <v>13000000</v>
      </c>
      <c r="AE36" s="790">
        <f>Operation!AD202</f>
        <v>13000000</v>
      </c>
      <c r="AF36" s="790">
        <f>Operation!AE202</f>
        <v>13000000</v>
      </c>
      <c r="AG36" s="790">
        <f>Operation!AF202</f>
        <v>13000000</v>
      </c>
      <c r="AH36" s="790">
        <f>Operation!AG202</f>
        <v>13000000</v>
      </c>
      <c r="AI36" s="790">
        <f>Operation!AH202</f>
        <v>13000000</v>
      </c>
      <c r="AJ36" s="790">
        <f>Operation!AI202</f>
        <v>13000000</v>
      </c>
      <c r="AK36" s="790">
        <f>Operation!AJ202</f>
        <v>13000000</v>
      </c>
      <c r="AL36" s="790">
        <f>Operation!AK202</f>
        <v>13000000</v>
      </c>
      <c r="AM36" s="790">
        <f>Operation!AL202</f>
        <v>13000000</v>
      </c>
      <c r="AN36" s="790">
        <f>Operation!AM202</f>
        <v>13000000</v>
      </c>
      <c r="AO36" s="790">
        <f>Operation!AN202</f>
        <v>13000000</v>
      </c>
      <c r="AP36" s="790">
        <f>Operation!AO202</f>
        <v>13000000</v>
      </c>
      <c r="AQ36" s="790">
        <f>Operation!AP202</f>
        <v>13000000</v>
      </c>
      <c r="AR36" s="790">
        <f>Operation!AQ202</f>
        <v>13000000</v>
      </c>
      <c r="AS36" s="790">
        <f>Operation!AR202</f>
        <v>13000000</v>
      </c>
      <c r="AT36" s="790">
        <f>Operation!AS202</f>
        <v>13000000</v>
      </c>
      <c r="AU36" s="790">
        <f>Operation!AT202</f>
        <v>13000000</v>
      </c>
      <c r="AV36" s="790">
        <f>Operation!AU202</f>
        <v>13000000</v>
      </c>
      <c r="AW36" s="790">
        <f>Operation!AV202</f>
        <v>13000000</v>
      </c>
      <c r="AX36" s="790">
        <f>Operation!AW202</f>
        <v>13000000</v>
      </c>
      <c r="AY36" s="790">
        <f>Operation!AX202</f>
        <v>13000000</v>
      </c>
      <c r="AZ36" s="790">
        <f>Operation!AY202</f>
        <v>13000000</v>
      </c>
      <c r="BA36" s="790">
        <f>Operation!AZ202</f>
        <v>13000000</v>
      </c>
      <c r="BB36" s="790">
        <f>Operation!BA202</f>
        <v>13000000</v>
      </c>
      <c r="BC36" s="790">
        <f>Operation!BB202</f>
        <v>13000000</v>
      </c>
      <c r="BD36" s="790">
        <f>Operation!BC202</f>
        <v>0</v>
      </c>
      <c r="BE36" s="790">
        <f>Operation!BD202</f>
        <v>0</v>
      </c>
      <c r="BF36" s="790">
        <f>Operation!BE202</f>
        <v>0</v>
      </c>
      <c r="BG36" s="790">
        <f>Operation!BF202</f>
        <v>0</v>
      </c>
      <c r="BH36" s="790">
        <f>Operation!BG202</f>
        <v>0</v>
      </c>
      <c r="BI36" s="790">
        <f>Operation!BH202</f>
        <v>0</v>
      </c>
      <c r="BJ36" s="790">
        <f>Operation!BI202</f>
        <v>0</v>
      </c>
      <c r="BK36" s="790">
        <f>Operation!BJ202</f>
        <v>0</v>
      </c>
      <c r="BL36" s="790">
        <f>Operation!BK202</f>
        <v>0</v>
      </c>
      <c r="BM36" s="790">
        <f>Operation!BL202</f>
        <v>0</v>
      </c>
      <c r="BN36" s="790">
        <f>Operation!BM202</f>
        <v>0</v>
      </c>
      <c r="BO36" s="790">
        <f>Operation!BN202</f>
        <v>0</v>
      </c>
      <c r="BP36" s="790">
        <f>Operation!BO202</f>
        <v>0</v>
      </c>
      <c r="BQ36" s="790">
        <f>Operation!BP202</f>
        <v>0</v>
      </c>
      <c r="BR36" s="790">
        <f>Operation!BQ202</f>
        <v>0</v>
      </c>
      <c r="BS36" s="790">
        <f>Operation!BR202</f>
        <v>0</v>
      </c>
      <c r="BT36" s="790">
        <f>Operation!BS202</f>
        <v>0</v>
      </c>
      <c r="BU36" s="790">
        <f>Operation!BT202</f>
        <v>0</v>
      </c>
      <c r="BV36" s="790">
        <f>Operation!BU202</f>
        <v>0</v>
      </c>
      <c r="BW36" s="790">
        <f>Operation!BV202</f>
        <v>0</v>
      </c>
      <c r="BX36" s="790">
        <f>Operation!BW202</f>
        <v>0</v>
      </c>
      <c r="BY36" s="790">
        <f>Operation!BX202</f>
        <v>0</v>
      </c>
      <c r="BZ36" s="790">
        <f>Operation!BY202</f>
        <v>0</v>
      </c>
      <c r="CA36" s="790">
        <f>Operation!BZ202</f>
        <v>0</v>
      </c>
      <c r="CB36" s="790">
        <f>Operation!CA202</f>
        <v>0</v>
      </c>
      <c r="CC36" s="790">
        <f>Operation!CB202</f>
        <v>0</v>
      </c>
      <c r="CD36" s="790">
        <f>Operation!CC202</f>
        <v>0</v>
      </c>
      <c r="CE36" s="790">
        <f>Operation!CD202</f>
        <v>0</v>
      </c>
      <c r="CF36" s="790">
        <f>Operation!CE202</f>
        <v>0</v>
      </c>
      <c r="CG36" s="790">
        <f>Operation!CF202</f>
        <v>0</v>
      </c>
      <c r="CH36" s="790">
        <f>Operation!CG202</f>
        <v>0</v>
      </c>
      <c r="CI36" s="790">
        <f>Operation!CH202</f>
        <v>0</v>
      </c>
      <c r="CJ36" s="790">
        <f>Operation!CI202</f>
        <v>0</v>
      </c>
      <c r="CK36" s="790">
        <f>Operation!CJ202</f>
        <v>0</v>
      </c>
      <c r="CL36" s="790">
        <f>Operation!CK202</f>
        <v>0</v>
      </c>
      <c r="CM36" s="790">
        <f>Operation!CL202</f>
        <v>0</v>
      </c>
      <c r="CN36" s="790">
        <f>Operation!CM202</f>
        <v>0</v>
      </c>
      <c r="CO36" s="790">
        <f>Operation!CN202</f>
        <v>0</v>
      </c>
      <c r="CP36" s="790">
        <f>Operation!CO202</f>
        <v>0</v>
      </c>
      <c r="CQ36" s="790">
        <f>Operation!CP202</f>
        <v>0</v>
      </c>
      <c r="CR36" s="790">
        <f>Operation!CQ202</f>
        <v>0</v>
      </c>
      <c r="CS36" s="790">
        <f>Operation!CR202</f>
        <v>0</v>
      </c>
      <c r="CT36" s="790">
        <f>Operation!CS202</f>
        <v>0</v>
      </c>
      <c r="CU36" s="790">
        <f>Operation!CT202</f>
        <v>0</v>
      </c>
      <c r="CV36" s="790">
        <f>Operation!CU202</f>
        <v>0</v>
      </c>
      <c r="CW36" s="790">
        <f>Operation!CV202</f>
        <v>0</v>
      </c>
      <c r="CX36" s="790">
        <f>Operation!CW202</f>
        <v>0</v>
      </c>
      <c r="CY36" s="790">
        <f>Operation!CX202</f>
        <v>0</v>
      </c>
      <c r="CZ36" s="790">
        <f>Operation!CY202</f>
        <v>0</v>
      </c>
      <c r="DA36" s="790">
        <f>Operation!CZ202</f>
        <v>0</v>
      </c>
      <c r="DB36" s="790">
        <f>Operation!DA202</f>
        <v>0</v>
      </c>
      <c r="DC36" s="790">
        <f>Operation!DB202</f>
        <v>0</v>
      </c>
      <c r="DD36" s="790">
        <f>Operation!DC202</f>
        <v>0</v>
      </c>
      <c r="DE36" s="790">
        <f>Operation!DD202</f>
        <v>0</v>
      </c>
      <c r="DF36" s="790">
        <f>Operation!DE202</f>
        <v>0</v>
      </c>
      <c r="DG36" s="790">
        <f>Operation!DF202</f>
        <v>0</v>
      </c>
      <c r="DH36" s="790">
        <f>Operation!DG202</f>
        <v>0</v>
      </c>
      <c r="DI36" s="790">
        <f>Operation!DH202</f>
        <v>0</v>
      </c>
      <c r="DJ36" s="790">
        <f>Operation!DI202</f>
        <v>0</v>
      </c>
      <c r="DK36" s="790">
        <f>Operation!DJ202</f>
        <v>0</v>
      </c>
      <c r="DL36" s="790">
        <f>Operation!DK202</f>
        <v>0</v>
      </c>
      <c r="DM36" s="790">
        <f>Operation!DL202</f>
        <v>0</v>
      </c>
      <c r="DN36" s="790">
        <f>Operation!DM202</f>
        <v>0</v>
      </c>
      <c r="DO36" s="790">
        <f>Operation!DN202</f>
        <v>0</v>
      </c>
      <c r="DP36" s="790">
        <f>Operation!DO202</f>
        <v>0</v>
      </c>
      <c r="DQ36" s="790">
        <f>Operation!DP202</f>
        <v>0</v>
      </c>
      <c r="DR36" s="790">
        <f>Operation!DQ202</f>
        <v>0</v>
      </c>
      <c r="DS36" s="790">
        <f>Operation!DR202</f>
        <v>0</v>
      </c>
      <c r="DT36" s="790">
        <f>Operation!DS202</f>
        <v>0</v>
      </c>
      <c r="DU36" s="790">
        <f>Operation!DT202</f>
        <v>0</v>
      </c>
      <c r="DV36" s="790">
        <f>Operation!DU202</f>
        <v>0</v>
      </c>
      <c r="DW36" s="790">
        <f>Operation!DV202</f>
        <v>0</v>
      </c>
      <c r="DX36" s="790">
        <f>Operation!DW202</f>
        <v>0</v>
      </c>
      <c r="DY36" s="790">
        <f>Operation!DX202</f>
        <v>0</v>
      </c>
      <c r="DZ36" s="790">
        <f>Operation!DY202</f>
        <v>0</v>
      </c>
      <c r="EA36" s="790">
        <f>Operation!DZ202</f>
        <v>0</v>
      </c>
      <c r="EB36" s="790">
        <f>Operation!EA202</f>
        <v>0</v>
      </c>
      <c r="EC36" s="790">
        <f>Operation!EB202</f>
        <v>0</v>
      </c>
      <c r="ED36" s="790">
        <f>Operation!EC202</f>
        <v>0</v>
      </c>
    </row>
    <row r="37" spans="1:134" x14ac:dyDescent="0.2">
      <c r="A37" s="113">
        <f>ROW()</f>
        <v>37</v>
      </c>
      <c r="C37" s="98" t="str">
        <f>'A&amp;R'!$B$60</f>
        <v>단기차입금</v>
      </c>
      <c r="D37" s="121"/>
      <c r="E37" s="121"/>
      <c r="F37" s="121"/>
      <c r="G37" s="121"/>
      <c r="H37" s="121"/>
      <c r="I37" s="121"/>
      <c r="J37" s="121"/>
      <c r="K37" s="373" t="s">
        <v>678</v>
      </c>
      <c r="L37" s="372">
        <f>MAX(N37:ED37)</f>
        <v>2.9802322387695313E-8</v>
      </c>
      <c r="M37" s="117"/>
      <c r="N37" s="789">
        <f>Operation!M324</f>
        <v>0</v>
      </c>
      <c r="O37" s="789">
        <f>Operation!N324</f>
        <v>0</v>
      </c>
      <c r="P37" s="789">
        <f>Operation!O324</f>
        <v>0</v>
      </c>
      <c r="Q37" s="789">
        <f>Operation!P324</f>
        <v>0</v>
      </c>
      <c r="R37" s="789">
        <f>Operation!Q324</f>
        <v>0</v>
      </c>
      <c r="S37" s="789">
        <f>Operation!R324</f>
        <v>0</v>
      </c>
      <c r="T37" s="789">
        <f>Operation!S324</f>
        <v>0</v>
      </c>
      <c r="U37" s="789">
        <f>Operation!T324</f>
        <v>0</v>
      </c>
      <c r="V37" s="789">
        <f>Operation!U324</f>
        <v>0</v>
      </c>
      <c r="W37" s="789">
        <f>Operation!V324</f>
        <v>0</v>
      </c>
      <c r="X37" s="789">
        <f>Operation!W324</f>
        <v>0</v>
      </c>
      <c r="Y37" s="789">
        <f>Operation!X324</f>
        <v>0</v>
      </c>
      <c r="Z37" s="789">
        <f>Operation!Y324</f>
        <v>0</v>
      </c>
      <c r="AA37" s="789">
        <f>Operation!Z324</f>
        <v>0</v>
      </c>
      <c r="AB37" s="789">
        <f>Operation!AA324</f>
        <v>0</v>
      </c>
      <c r="AC37" s="789">
        <f>Operation!AB324</f>
        <v>0</v>
      </c>
      <c r="AD37" s="789">
        <f>Operation!AC324</f>
        <v>0</v>
      </c>
      <c r="AE37" s="789">
        <f>Operation!AD324</f>
        <v>0</v>
      </c>
      <c r="AF37" s="789">
        <f>Operation!AE324</f>
        <v>0</v>
      </c>
      <c r="AG37" s="789">
        <f>Operation!AF324</f>
        <v>0</v>
      </c>
      <c r="AH37" s="789">
        <f>Operation!AG324</f>
        <v>0</v>
      </c>
      <c r="AI37" s="789">
        <f>Operation!AH324</f>
        <v>0</v>
      </c>
      <c r="AJ37" s="789">
        <f>Operation!AI324</f>
        <v>0</v>
      </c>
      <c r="AK37" s="789">
        <f>Operation!AJ324</f>
        <v>0</v>
      </c>
      <c r="AL37" s="789">
        <f>Operation!AK324</f>
        <v>0</v>
      </c>
      <c r="AM37" s="789">
        <f>Operation!AL324</f>
        <v>0</v>
      </c>
      <c r="AN37" s="789">
        <f>Operation!AM324</f>
        <v>0</v>
      </c>
      <c r="AO37" s="789">
        <f>Operation!AN324</f>
        <v>0</v>
      </c>
      <c r="AP37" s="789">
        <f>Operation!AO324</f>
        <v>0</v>
      </c>
      <c r="AQ37" s="789">
        <f>Operation!AP324</f>
        <v>0</v>
      </c>
      <c r="AR37" s="789">
        <f>Operation!AQ324</f>
        <v>0</v>
      </c>
      <c r="AS37" s="789">
        <f>Operation!AR324</f>
        <v>0</v>
      </c>
      <c r="AT37" s="789">
        <f>Operation!AS324</f>
        <v>0</v>
      </c>
      <c r="AU37" s="789">
        <f>Operation!AT324</f>
        <v>0</v>
      </c>
      <c r="AV37" s="789">
        <f>Operation!AU324</f>
        <v>0</v>
      </c>
      <c r="AW37" s="789">
        <f>Operation!AV324</f>
        <v>0</v>
      </c>
      <c r="AX37" s="789">
        <f>Operation!AW324</f>
        <v>0</v>
      </c>
      <c r="AY37" s="789">
        <f>Operation!AX324</f>
        <v>0</v>
      </c>
      <c r="AZ37" s="789">
        <f>Operation!AY324</f>
        <v>0</v>
      </c>
      <c r="BA37" s="789">
        <f>Operation!AZ324</f>
        <v>0</v>
      </c>
      <c r="BB37" s="789">
        <f>Operation!BA324</f>
        <v>0</v>
      </c>
      <c r="BC37" s="789">
        <f>Operation!BB324</f>
        <v>0</v>
      </c>
      <c r="BD37" s="789">
        <f>Operation!BC324</f>
        <v>0</v>
      </c>
      <c r="BE37" s="789">
        <f>Operation!BD324</f>
        <v>2.9802322387695313E-8</v>
      </c>
      <c r="BF37" s="789">
        <f>Operation!BE324</f>
        <v>2.9802322387695313E-8</v>
      </c>
      <c r="BG37" s="789">
        <f>Operation!BF324</f>
        <v>2.9802322387695313E-8</v>
      </c>
      <c r="BH37" s="789">
        <f>Operation!BG324</f>
        <v>2.9802322387695313E-8</v>
      </c>
      <c r="BI37" s="789">
        <f>Operation!BH324</f>
        <v>2.9802322387695313E-8</v>
      </c>
      <c r="BJ37" s="789">
        <f>Operation!BI324</f>
        <v>2.9802322387695313E-8</v>
      </c>
      <c r="BK37" s="789">
        <f>Operation!BJ324</f>
        <v>2.9802322387695313E-8</v>
      </c>
      <c r="BL37" s="789">
        <f>Operation!BK324</f>
        <v>2.9802322387695313E-8</v>
      </c>
      <c r="BM37" s="789">
        <f>Operation!BL324</f>
        <v>2.9802322387695313E-8</v>
      </c>
      <c r="BN37" s="789">
        <f>Operation!BM324</f>
        <v>2.9802322387695313E-8</v>
      </c>
      <c r="BO37" s="789">
        <f>Operation!BN324</f>
        <v>2.9802322387695313E-8</v>
      </c>
      <c r="BP37" s="789">
        <f>Operation!BO324</f>
        <v>2.9802322387695313E-8</v>
      </c>
      <c r="BQ37" s="789">
        <f>Operation!BP324</f>
        <v>2.9802322387695313E-8</v>
      </c>
      <c r="BR37" s="789">
        <f>Operation!BQ324</f>
        <v>2.9802322387695313E-8</v>
      </c>
      <c r="BS37" s="789">
        <f>Operation!BR324</f>
        <v>2.9802322387695313E-8</v>
      </c>
      <c r="BT37" s="789">
        <f>Operation!BS324</f>
        <v>2.9802322387695313E-8</v>
      </c>
      <c r="BU37" s="789">
        <f>Operation!BT324</f>
        <v>2.9802322387695313E-8</v>
      </c>
      <c r="BV37" s="789">
        <f>Operation!BU324</f>
        <v>2.9802322387695313E-8</v>
      </c>
      <c r="BW37" s="789">
        <f>Operation!BV324</f>
        <v>2.9802322387695313E-8</v>
      </c>
      <c r="BX37" s="789">
        <f>Operation!BW324</f>
        <v>2.9802322387695313E-8</v>
      </c>
      <c r="BY37" s="789">
        <f>Operation!BX324</f>
        <v>2.9802322387695313E-8</v>
      </c>
      <c r="BZ37" s="789">
        <f>Operation!BY324</f>
        <v>2.9802322387695313E-8</v>
      </c>
      <c r="CA37" s="789">
        <f>Operation!BZ324</f>
        <v>2.9802322387695313E-8</v>
      </c>
      <c r="CB37" s="789">
        <f>Operation!CA324</f>
        <v>2.9802322387695313E-8</v>
      </c>
      <c r="CC37" s="789">
        <f>Operation!CB324</f>
        <v>2.9802322387695313E-8</v>
      </c>
      <c r="CD37" s="789">
        <f>Operation!CC324</f>
        <v>2.9802322387695313E-8</v>
      </c>
      <c r="CE37" s="789">
        <f>Operation!CD324</f>
        <v>2.9802322387695313E-8</v>
      </c>
      <c r="CF37" s="789">
        <f>Operation!CE324</f>
        <v>2.9802322387695313E-8</v>
      </c>
      <c r="CG37" s="789">
        <f>Operation!CF324</f>
        <v>2.9802322387695313E-8</v>
      </c>
      <c r="CH37" s="789">
        <f>Operation!CG324</f>
        <v>2.9802322387695313E-8</v>
      </c>
      <c r="CI37" s="789">
        <f>Operation!CH324</f>
        <v>2.9802322387695313E-8</v>
      </c>
      <c r="CJ37" s="789">
        <f>Operation!CI324</f>
        <v>2.9802322387695313E-8</v>
      </c>
      <c r="CK37" s="789">
        <f>Operation!CJ324</f>
        <v>2.9802322387695313E-8</v>
      </c>
      <c r="CL37" s="789">
        <f>Operation!CK324</f>
        <v>2.9802322387695313E-8</v>
      </c>
      <c r="CM37" s="789">
        <f>Operation!CL324</f>
        <v>2.9802322387695313E-8</v>
      </c>
      <c r="CN37" s="789">
        <f>Operation!CM324</f>
        <v>2.9802322387695313E-8</v>
      </c>
      <c r="CO37" s="789">
        <f>Operation!CN324</f>
        <v>2.9802322387695313E-8</v>
      </c>
      <c r="CP37" s="789">
        <f>Operation!CO324</f>
        <v>2.9802322387695313E-8</v>
      </c>
      <c r="CQ37" s="789">
        <f>Operation!CP324</f>
        <v>2.9802322387695313E-8</v>
      </c>
      <c r="CR37" s="789">
        <f>Operation!CQ324</f>
        <v>2.9802322387695313E-8</v>
      </c>
      <c r="CS37" s="789">
        <f>Operation!CR324</f>
        <v>2.9802322387695313E-8</v>
      </c>
      <c r="CT37" s="789">
        <f>Operation!CS324</f>
        <v>2.9802322387695313E-8</v>
      </c>
      <c r="CU37" s="789">
        <f>Operation!CT324</f>
        <v>2.9802322387695313E-8</v>
      </c>
      <c r="CV37" s="789">
        <f>Operation!CU324</f>
        <v>2.9802322387695313E-8</v>
      </c>
      <c r="CW37" s="789">
        <f>Operation!CV324</f>
        <v>2.9802322387695313E-8</v>
      </c>
      <c r="CX37" s="789">
        <f>Operation!CW324</f>
        <v>2.9802322387695313E-8</v>
      </c>
      <c r="CY37" s="789">
        <f>Operation!CX324</f>
        <v>2.9802322387695313E-8</v>
      </c>
      <c r="CZ37" s="789">
        <f>Operation!CY324</f>
        <v>2.9802322387695313E-8</v>
      </c>
      <c r="DA37" s="789">
        <f>Operation!CZ324</f>
        <v>2.9802322387695313E-8</v>
      </c>
      <c r="DB37" s="789">
        <f>Operation!DA324</f>
        <v>2.9802322387695313E-8</v>
      </c>
      <c r="DC37" s="789">
        <f>Operation!DB324</f>
        <v>2.9802322387695313E-8</v>
      </c>
      <c r="DD37" s="789">
        <f>Operation!DC324</f>
        <v>2.9802322387695313E-8</v>
      </c>
      <c r="DE37" s="789">
        <f>Operation!DD324</f>
        <v>2.9802322387695313E-8</v>
      </c>
      <c r="DF37" s="789">
        <f>Operation!DE324</f>
        <v>2.9802322387695313E-8</v>
      </c>
      <c r="DG37" s="789">
        <f>Operation!DF324</f>
        <v>2.9802322387695313E-8</v>
      </c>
      <c r="DH37" s="789">
        <f>Operation!DG324</f>
        <v>2.9802322387695313E-8</v>
      </c>
      <c r="DI37" s="789">
        <f>Operation!DH324</f>
        <v>2.9802322387695313E-8</v>
      </c>
      <c r="DJ37" s="789">
        <f>Operation!DI324</f>
        <v>2.9802322387695313E-8</v>
      </c>
      <c r="DK37" s="789">
        <f>Operation!DJ324</f>
        <v>2.9802322387695313E-8</v>
      </c>
      <c r="DL37" s="789">
        <f>Operation!DK324</f>
        <v>2.9802322387695313E-8</v>
      </c>
      <c r="DM37" s="789">
        <f>Operation!DL324</f>
        <v>2.9802322387695313E-8</v>
      </c>
      <c r="DN37" s="789">
        <f>Operation!DM324</f>
        <v>2.9802322387695313E-8</v>
      </c>
      <c r="DO37" s="789">
        <f>Operation!DN324</f>
        <v>2.9802322387695313E-8</v>
      </c>
      <c r="DP37" s="789">
        <f>Operation!DO324</f>
        <v>2.9802322387695313E-8</v>
      </c>
      <c r="DQ37" s="789">
        <f>Operation!DP324</f>
        <v>2.9802322387695313E-8</v>
      </c>
      <c r="DR37" s="789">
        <f>Operation!DQ324</f>
        <v>2.9802322387695313E-8</v>
      </c>
      <c r="DS37" s="789">
        <f>Operation!DR324</f>
        <v>2.9802322387695313E-8</v>
      </c>
      <c r="DT37" s="789">
        <f>Operation!DS324</f>
        <v>2.9802322387695313E-8</v>
      </c>
      <c r="DU37" s="789">
        <f>Operation!DT324</f>
        <v>2.9802322387695313E-8</v>
      </c>
      <c r="DV37" s="789">
        <f>Operation!DU324</f>
        <v>2.9802322387695313E-8</v>
      </c>
      <c r="DW37" s="789">
        <f>Operation!DV324</f>
        <v>2.9802322387695313E-8</v>
      </c>
      <c r="DX37" s="789">
        <f>Operation!DW324</f>
        <v>2.9802322387695313E-8</v>
      </c>
      <c r="DY37" s="789">
        <f>Operation!DX324</f>
        <v>2.9802322387695313E-8</v>
      </c>
      <c r="DZ37" s="789">
        <f>Operation!DY324</f>
        <v>2.9802322387695313E-8</v>
      </c>
      <c r="EA37" s="789">
        <f>Operation!DZ324</f>
        <v>2.9802322387695313E-8</v>
      </c>
      <c r="EB37" s="789">
        <f>Operation!EA324</f>
        <v>2.9802322387695313E-8</v>
      </c>
      <c r="EC37" s="789">
        <f>Operation!EB324</f>
        <v>2.9802322387695313E-8</v>
      </c>
      <c r="ED37" s="789">
        <f>Operation!EC324</f>
        <v>2.9802322387695313E-8</v>
      </c>
    </row>
    <row r="38" spans="1:134" x14ac:dyDescent="0.2">
      <c r="A38" s="113">
        <f>ROW()</f>
        <v>38</v>
      </c>
      <c r="C38" s="399" t="s">
        <v>301</v>
      </c>
      <c r="D38" s="400"/>
      <c r="E38" s="400"/>
      <c r="F38" s="400"/>
      <c r="G38" s="400"/>
      <c r="H38" s="400"/>
      <c r="I38" s="400"/>
      <c r="J38" s="400"/>
      <c r="K38" s="401"/>
      <c r="L38" s="400"/>
      <c r="M38" s="402"/>
      <c r="N38" s="791">
        <f t="shared" ref="N38:AS38" si="22">SUM(N19:N37)</f>
        <v>91000000</v>
      </c>
      <c r="O38" s="791">
        <f t="shared" si="22"/>
        <v>91390764.107188359</v>
      </c>
      <c r="P38" s="791">
        <f t="shared" si="22"/>
        <v>91781528.214376733</v>
      </c>
      <c r="Q38" s="791">
        <f t="shared" si="22"/>
        <v>92085338.850150853</v>
      </c>
      <c r="R38" s="791">
        <f t="shared" si="22"/>
        <v>92476102.957339227</v>
      </c>
      <c r="S38" s="791">
        <f t="shared" si="22"/>
        <v>92866867.064527586</v>
      </c>
      <c r="T38" s="791">
        <f t="shared" si="22"/>
        <v>91345959.68299602</v>
      </c>
      <c r="U38" s="791">
        <f t="shared" si="22"/>
        <v>91662764.172160342</v>
      </c>
      <c r="V38" s="791">
        <f t="shared" si="22"/>
        <v>92053528.279348716</v>
      </c>
      <c r="W38" s="791">
        <f t="shared" si="22"/>
        <v>92006192.83624284</v>
      </c>
      <c r="X38" s="791">
        <f t="shared" si="22"/>
        <v>92371907.855431199</v>
      </c>
      <c r="Y38" s="791">
        <f t="shared" si="22"/>
        <v>92762671.962619573</v>
      </c>
      <c r="Z38" s="791">
        <f t="shared" si="22"/>
        <v>91000000</v>
      </c>
      <c r="AA38" s="791">
        <f t="shared" si="22"/>
        <v>91395354.694819674</v>
      </c>
      <c r="AB38" s="791">
        <f t="shared" si="22"/>
        <v>91790709.389639333</v>
      </c>
      <c r="AC38" s="791">
        <f t="shared" si="22"/>
        <v>92099110.613044769</v>
      </c>
      <c r="AD38" s="791">
        <f t="shared" si="22"/>
        <v>92494465.307864428</v>
      </c>
      <c r="AE38" s="791">
        <f t="shared" si="22"/>
        <v>92889820.002684101</v>
      </c>
      <c r="AF38" s="791">
        <f t="shared" si="22"/>
        <v>91373503.208783835</v>
      </c>
      <c r="AG38" s="791">
        <f t="shared" si="22"/>
        <v>91695893.613920122</v>
      </c>
      <c r="AH38" s="791">
        <f t="shared" si="22"/>
        <v>92091248.308739796</v>
      </c>
      <c r="AI38" s="791">
        <f t="shared" si="22"/>
        <v>92031942.025072455</v>
      </c>
      <c r="AJ38" s="791">
        <f t="shared" si="22"/>
        <v>92398492.783892125</v>
      </c>
      <c r="AK38" s="791">
        <f t="shared" si="22"/>
        <v>92793847.478711799</v>
      </c>
      <c r="AL38" s="791">
        <f t="shared" si="22"/>
        <v>91000000</v>
      </c>
      <c r="AM38" s="791">
        <f t="shared" si="22"/>
        <v>91666427.319371909</v>
      </c>
      <c r="AN38" s="791">
        <f t="shared" si="22"/>
        <v>92066546.931702986</v>
      </c>
      <c r="AO38" s="791">
        <f t="shared" si="22"/>
        <v>92379633.168322071</v>
      </c>
      <c r="AP38" s="791">
        <f t="shared" si="22"/>
        <v>92779752.780653164</v>
      </c>
      <c r="AQ38" s="791">
        <f t="shared" si="22"/>
        <v>93179872.392984241</v>
      </c>
      <c r="AR38" s="791">
        <f t="shared" si="22"/>
        <v>91668200.66014877</v>
      </c>
      <c r="AS38" s="791">
        <f t="shared" si="22"/>
        <v>91996420.741357952</v>
      </c>
      <c r="AT38" s="791">
        <f t="shared" ref="AT38:BY38" si="23">SUM(AT19:AT37)</f>
        <v>92396540.35368903</v>
      </c>
      <c r="AU38" s="791">
        <f t="shared" si="23"/>
        <v>92324539.791001529</v>
      </c>
      <c r="AV38" s="791">
        <f t="shared" si="23"/>
        <v>92693978.043332607</v>
      </c>
      <c r="AW38" s="791">
        <f t="shared" si="23"/>
        <v>93094097.655663699</v>
      </c>
      <c r="AX38" s="791">
        <f t="shared" si="23"/>
        <v>91266347.659189701</v>
      </c>
      <c r="AY38" s="791">
        <f t="shared" si="23"/>
        <v>91671500.741673082</v>
      </c>
      <c r="AZ38" s="791">
        <f t="shared" si="23"/>
        <v>92076653.824156448</v>
      </c>
      <c r="BA38" s="791">
        <f t="shared" si="23"/>
        <v>92394733.578778952</v>
      </c>
      <c r="BB38" s="791">
        <f t="shared" si="23"/>
        <v>92799886.661262333</v>
      </c>
      <c r="BC38" s="791">
        <f t="shared" si="23"/>
        <v>93205039.743745714</v>
      </c>
      <c r="BD38" s="791">
        <f t="shared" si="23"/>
        <v>0</v>
      </c>
      <c r="BE38" s="791">
        <f t="shared" si="23"/>
        <v>2.9802322387695313E-8</v>
      </c>
      <c r="BF38" s="791">
        <f t="shared" si="23"/>
        <v>2.9802322387695313E-8</v>
      </c>
      <c r="BG38" s="791">
        <f t="shared" si="23"/>
        <v>2.9802322387695313E-8</v>
      </c>
      <c r="BH38" s="791">
        <f t="shared" si="23"/>
        <v>2.9802322387695313E-8</v>
      </c>
      <c r="BI38" s="791">
        <f t="shared" si="23"/>
        <v>2.9802322387695313E-8</v>
      </c>
      <c r="BJ38" s="791">
        <f t="shared" si="23"/>
        <v>2.9802322387695313E-8</v>
      </c>
      <c r="BK38" s="791">
        <f t="shared" si="23"/>
        <v>2.9802322387695313E-8</v>
      </c>
      <c r="BL38" s="791">
        <f t="shared" si="23"/>
        <v>2.9802322387695313E-8</v>
      </c>
      <c r="BM38" s="791">
        <f t="shared" si="23"/>
        <v>2.9802322387695313E-8</v>
      </c>
      <c r="BN38" s="791">
        <f t="shared" si="23"/>
        <v>2.9802322387695313E-8</v>
      </c>
      <c r="BO38" s="791">
        <f t="shared" si="23"/>
        <v>2.9802322387695313E-8</v>
      </c>
      <c r="BP38" s="791">
        <f t="shared" si="23"/>
        <v>2.9802322387695313E-8</v>
      </c>
      <c r="BQ38" s="791">
        <f t="shared" si="23"/>
        <v>2.9802322387695313E-8</v>
      </c>
      <c r="BR38" s="791">
        <f t="shared" si="23"/>
        <v>2.9802322387695313E-8</v>
      </c>
      <c r="BS38" s="791">
        <f t="shared" si="23"/>
        <v>2.9802322387695313E-8</v>
      </c>
      <c r="BT38" s="791">
        <f t="shared" si="23"/>
        <v>2.9802322387695313E-8</v>
      </c>
      <c r="BU38" s="791">
        <f t="shared" si="23"/>
        <v>2.9802322387695313E-8</v>
      </c>
      <c r="BV38" s="791">
        <f t="shared" si="23"/>
        <v>2.9802322387695313E-8</v>
      </c>
      <c r="BW38" s="791">
        <f t="shared" si="23"/>
        <v>2.9802322387695313E-8</v>
      </c>
      <c r="BX38" s="791">
        <f t="shared" si="23"/>
        <v>2.9802322387695313E-8</v>
      </c>
      <c r="BY38" s="791">
        <f t="shared" si="23"/>
        <v>2.9802322387695313E-8</v>
      </c>
      <c r="BZ38" s="791">
        <f t="shared" ref="BZ38:DE38" si="24">SUM(BZ19:BZ37)</f>
        <v>2.9802322387695313E-8</v>
      </c>
      <c r="CA38" s="791">
        <f t="shared" si="24"/>
        <v>2.9802322387695313E-8</v>
      </c>
      <c r="CB38" s="791">
        <f t="shared" si="24"/>
        <v>2.9802322387695313E-8</v>
      </c>
      <c r="CC38" s="791">
        <f t="shared" si="24"/>
        <v>2.9802322387695313E-8</v>
      </c>
      <c r="CD38" s="791">
        <f t="shared" si="24"/>
        <v>2.9802322387695313E-8</v>
      </c>
      <c r="CE38" s="791">
        <f t="shared" si="24"/>
        <v>2.9802322387695313E-8</v>
      </c>
      <c r="CF38" s="791">
        <f t="shared" si="24"/>
        <v>2.9802322387695313E-8</v>
      </c>
      <c r="CG38" s="791">
        <f t="shared" si="24"/>
        <v>2.9802322387695313E-8</v>
      </c>
      <c r="CH38" s="791">
        <f t="shared" si="24"/>
        <v>2.9802322387695313E-8</v>
      </c>
      <c r="CI38" s="791">
        <f t="shared" si="24"/>
        <v>2.9802322387695313E-8</v>
      </c>
      <c r="CJ38" s="791">
        <f t="shared" si="24"/>
        <v>2.9802322387695313E-8</v>
      </c>
      <c r="CK38" s="791">
        <f t="shared" si="24"/>
        <v>2.9802322387695313E-8</v>
      </c>
      <c r="CL38" s="791">
        <f t="shared" si="24"/>
        <v>2.9802322387695313E-8</v>
      </c>
      <c r="CM38" s="791">
        <f t="shared" si="24"/>
        <v>2.9802322387695313E-8</v>
      </c>
      <c r="CN38" s="791">
        <f t="shared" si="24"/>
        <v>2.9802322387695313E-8</v>
      </c>
      <c r="CO38" s="791">
        <f t="shared" si="24"/>
        <v>2.9802322387695313E-8</v>
      </c>
      <c r="CP38" s="791">
        <f t="shared" si="24"/>
        <v>2.9802322387695313E-8</v>
      </c>
      <c r="CQ38" s="791">
        <f t="shared" si="24"/>
        <v>2.9802322387695313E-8</v>
      </c>
      <c r="CR38" s="791">
        <f t="shared" si="24"/>
        <v>2.9802322387695313E-8</v>
      </c>
      <c r="CS38" s="791">
        <f t="shared" si="24"/>
        <v>2.9802322387695313E-8</v>
      </c>
      <c r="CT38" s="791">
        <f t="shared" si="24"/>
        <v>2.9802322387695313E-8</v>
      </c>
      <c r="CU38" s="791">
        <f t="shared" si="24"/>
        <v>2.9802322387695313E-8</v>
      </c>
      <c r="CV38" s="791">
        <f t="shared" si="24"/>
        <v>2.9802322387695313E-8</v>
      </c>
      <c r="CW38" s="791">
        <f t="shared" si="24"/>
        <v>2.9802322387695313E-8</v>
      </c>
      <c r="CX38" s="791">
        <f t="shared" si="24"/>
        <v>2.9802322387695313E-8</v>
      </c>
      <c r="CY38" s="791">
        <f t="shared" si="24"/>
        <v>2.9802322387695313E-8</v>
      </c>
      <c r="CZ38" s="791">
        <f t="shared" si="24"/>
        <v>2.9802322387695313E-8</v>
      </c>
      <c r="DA38" s="791">
        <f t="shared" si="24"/>
        <v>2.9802322387695313E-8</v>
      </c>
      <c r="DB38" s="791">
        <f t="shared" si="24"/>
        <v>2.9802322387695313E-8</v>
      </c>
      <c r="DC38" s="791">
        <f t="shared" si="24"/>
        <v>2.9802322387695313E-8</v>
      </c>
      <c r="DD38" s="791">
        <f t="shared" si="24"/>
        <v>2.9802322387695313E-8</v>
      </c>
      <c r="DE38" s="791">
        <f t="shared" si="24"/>
        <v>2.9802322387695313E-8</v>
      </c>
      <c r="DF38" s="791">
        <f t="shared" ref="DF38:ED38" si="25">SUM(DF19:DF37)</f>
        <v>2.9802322387695313E-8</v>
      </c>
      <c r="DG38" s="791">
        <f t="shared" si="25"/>
        <v>2.9802322387695313E-8</v>
      </c>
      <c r="DH38" s="791">
        <f t="shared" si="25"/>
        <v>2.9802322387695313E-8</v>
      </c>
      <c r="DI38" s="791">
        <f t="shared" si="25"/>
        <v>2.9802322387695313E-8</v>
      </c>
      <c r="DJ38" s="791">
        <f t="shared" si="25"/>
        <v>2.9802322387695313E-8</v>
      </c>
      <c r="DK38" s="791">
        <f t="shared" si="25"/>
        <v>2.9802322387695313E-8</v>
      </c>
      <c r="DL38" s="791">
        <f t="shared" si="25"/>
        <v>2.9802322387695313E-8</v>
      </c>
      <c r="DM38" s="791">
        <f t="shared" si="25"/>
        <v>2.9802322387695313E-8</v>
      </c>
      <c r="DN38" s="791">
        <f t="shared" si="25"/>
        <v>2.9802322387695313E-8</v>
      </c>
      <c r="DO38" s="791">
        <f t="shared" si="25"/>
        <v>2.9802322387695313E-8</v>
      </c>
      <c r="DP38" s="791">
        <f t="shared" si="25"/>
        <v>2.9802322387695313E-8</v>
      </c>
      <c r="DQ38" s="791">
        <f t="shared" si="25"/>
        <v>2.9802322387695313E-8</v>
      </c>
      <c r="DR38" s="791">
        <f t="shared" si="25"/>
        <v>2.9802322387695313E-8</v>
      </c>
      <c r="DS38" s="791">
        <f t="shared" si="25"/>
        <v>2.9802322387695313E-8</v>
      </c>
      <c r="DT38" s="791">
        <f t="shared" si="25"/>
        <v>2.9802322387695313E-8</v>
      </c>
      <c r="DU38" s="791">
        <f t="shared" si="25"/>
        <v>2.9802322387695313E-8</v>
      </c>
      <c r="DV38" s="791">
        <f t="shared" si="25"/>
        <v>2.9802322387695313E-8</v>
      </c>
      <c r="DW38" s="791">
        <f t="shared" si="25"/>
        <v>2.9802322387695313E-8</v>
      </c>
      <c r="DX38" s="791">
        <f t="shared" si="25"/>
        <v>2.9802322387695313E-8</v>
      </c>
      <c r="DY38" s="791">
        <f t="shared" si="25"/>
        <v>2.9802322387695313E-8</v>
      </c>
      <c r="DZ38" s="791">
        <f t="shared" si="25"/>
        <v>2.9802322387695313E-8</v>
      </c>
      <c r="EA38" s="791">
        <f t="shared" si="25"/>
        <v>2.9802322387695313E-8</v>
      </c>
      <c r="EB38" s="791">
        <f t="shared" si="25"/>
        <v>2.9802322387695313E-8</v>
      </c>
      <c r="EC38" s="791">
        <f t="shared" si="25"/>
        <v>2.9802322387695313E-8</v>
      </c>
      <c r="ED38" s="791">
        <f t="shared" si="25"/>
        <v>2.9802322387695313E-8</v>
      </c>
    </row>
    <row r="39" spans="1:134" x14ac:dyDescent="0.2">
      <c r="A39" s="113">
        <f>ROW()</f>
        <v>39</v>
      </c>
      <c r="C39" s="98" t="str">
        <f>CHOOSE($D$1,"신탁원본("&amp;'A&amp;R'!B39&amp;")","자본금("&amp;'A&amp;R'!B39&amp;")")</f>
        <v>자본금(우선주)</v>
      </c>
      <c r="D39" s="48"/>
      <c r="E39" s="48"/>
      <c r="F39" s="48"/>
      <c r="G39" s="48"/>
      <c r="H39" s="48"/>
      <c r="I39" s="48"/>
      <c r="J39" s="48"/>
      <c r="K39" s="48"/>
      <c r="L39" s="48"/>
      <c r="M39" s="89"/>
      <c r="N39" s="790">
        <f>Operation!M340</f>
        <v>833333.33333333337</v>
      </c>
      <c r="O39" s="790">
        <f>Operation!N340</f>
        <v>833333.33333333337</v>
      </c>
      <c r="P39" s="790">
        <f>Operation!O340</f>
        <v>833333.33333333337</v>
      </c>
      <c r="Q39" s="790">
        <f>Operation!P340</f>
        <v>833333.33333333337</v>
      </c>
      <c r="R39" s="790">
        <f>Operation!Q340</f>
        <v>833333.33333333337</v>
      </c>
      <c r="S39" s="790">
        <f>Operation!R340</f>
        <v>833333.33333333337</v>
      </c>
      <c r="T39" s="790">
        <f>Operation!S340</f>
        <v>833333.33333333337</v>
      </c>
      <c r="U39" s="790">
        <f>Operation!T340</f>
        <v>833333.33333333337</v>
      </c>
      <c r="V39" s="790">
        <f>Operation!U340</f>
        <v>833333.33333333337</v>
      </c>
      <c r="W39" s="790">
        <f>Operation!V340</f>
        <v>833333.33333333337</v>
      </c>
      <c r="X39" s="790">
        <f>Operation!W340</f>
        <v>833333.33333333337</v>
      </c>
      <c r="Y39" s="790">
        <f>Operation!X340</f>
        <v>833333.33333333337</v>
      </c>
      <c r="Z39" s="790">
        <f>Operation!Y340</f>
        <v>833333.33333333337</v>
      </c>
      <c r="AA39" s="790">
        <f>Operation!Z340</f>
        <v>833333.33333333337</v>
      </c>
      <c r="AB39" s="790">
        <f>Operation!AA340</f>
        <v>833333.33333333337</v>
      </c>
      <c r="AC39" s="790">
        <f>Operation!AB340</f>
        <v>833333.33333333337</v>
      </c>
      <c r="AD39" s="790">
        <f>Operation!AC340</f>
        <v>833333.33333333337</v>
      </c>
      <c r="AE39" s="790">
        <f>Operation!AD340</f>
        <v>833333.33333333337</v>
      </c>
      <c r="AF39" s="790">
        <f>Operation!AE340</f>
        <v>833333.33333333337</v>
      </c>
      <c r="AG39" s="790">
        <f>Operation!AF340</f>
        <v>833333.33333333337</v>
      </c>
      <c r="AH39" s="790">
        <f>Operation!AG340</f>
        <v>833333.33333333337</v>
      </c>
      <c r="AI39" s="790">
        <f>Operation!AH340</f>
        <v>833333.33333333337</v>
      </c>
      <c r="AJ39" s="790">
        <f>Operation!AI340</f>
        <v>833333.33333333337</v>
      </c>
      <c r="AK39" s="790">
        <f>Operation!AJ340</f>
        <v>833333.33333333337</v>
      </c>
      <c r="AL39" s="790">
        <f>Operation!AK340</f>
        <v>833333.33333333337</v>
      </c>
      <c r="AM39" s="790">
        <f>Operation!AL340</f>
        <v>833333.33333333337</v>
      </c>
      <c r="AN39" s="790">
        <f>Operation!AM340</f>
        <v>833333.33333333337</v>
      </c>
      <c r="AO39" s="790">
        <f>Operation!AN340</f>
        <v>833333.33333333337</v>
      </c>
      <c r="AP39" s="790">
        <f>Operation!AO340</f>
        <v>833333.33333333337</v>
      </c>
      <c r="AQ39" s="790">
        <f>Operation!AP340</f>
        <v>833333.33333333337</v>
      </c>
      <c r="AR39" s="790">
        <f>Operation!AQ340</f>
        <v>833333.33333333337</v>
      </c>
      <c r="AS39" s="790">
        <f>Operation!AR340</f>
        <v>833333.33333333337</v>
      </c>
      <c r="AT39" s="790">
        <f>Operation!AS340</f>
        <v>833333.33333333337</v>
      </c>
      <c r="AU39" s="790">
        <f>Operation!AT340</f>
        <v>833333.33333333337</v>
      </c>
      <c r="AV39" s="790">
        <f>Operation!AU340</f>
        <v>833333.33333333337</v>
      </c>
      <c r="AW39" s="790">
        <f>Operation!AV340</f>
        <v>833333.33333333337</v>
      </c>
      <c r="AX39" s="790">
        <f>Operation!AW340</f>
        <v>833333.33333333337</v>
      </c>
      <c r="AY39" s="790">
        <f>Operation!AX340</f>
        <v>833333.33333333337</v>
      </c>
      <c r="AZ39" s="790">
        <f>Operation!AY340</f>
        <v>833333.33333333337</v>
      </c>
      <c r="BA39" s="790">
        <f>Operation!AZ340</f>
        <v>833333.33333333337</v>
      </c>
      <c r="BB39" s="790">
        <f>Operation!BA340</f>
        <v>833333.33333333337</v>
      </c>
      <c r="BC39" s="790">
        <f>Operation!BB340</f>
        <v>833333.33333333337</v>
      </c>
      <c r="BD39" s="790">
        <f>Operation!BC340</f>
        <v>0</v>
      </c>
      <c r="BE39" s="790">
        <f>Operation!BD340</f>
        <v>0</v>
      </c>
      <c r="BF39" s="790">
        <f>Operation!BE340</f>
        <v>0</v>
      </c>
      <c r="BG39" s="790">
        <f>Operation!BF340</f>
        <v>0</v>
      </c>
      <c r="BH39" s="790">
        <f>Operation!BG340</f>
        <v>0</v>
      </c>
      <c r="BI39" s="790">
        <f>Operation!BH340</f>
        <v>0</v>
      </c>
      <c r="BJ39" s="790">
        <f>Operation!BI340</f>
        <v>0</v>
      </c>
      <c r="BK39" s="790">
        <f>Operation!BJ340</f>
        <v>0</v>
      </c>
      <c r="BL39" s="790">
        <f>Operation!BK340</f>
        <v>0</v>
      </c>
      <c r="BM39" s="790">
        <f>Operation!BL340</f>
        <v>0</v>
      </c>
      <c r="BN39" s="790">
        <f>Operation!BM340</f>
        <v>0</v>
      </c>
      <c r="BO39" s="790">
        <f>Operation!BN340</f>
        <v>0</v>
      </c>
      <c r="BP39" s="790">
        <f>Operation!BO340</f>
        <v>0</v>
      </c>
      <c r="BQ39" s="790">
        <f>Operation!BP340</f>
        <v>0</v>
      </c>
      <c r="BR39" s="790">
        <f>Operation!BQ340</f>
        <v>0</v>
      </c>
      <c r="BS39" s="790">
        <f>Operation!BR340</f>
        <v>0</v>
      </c>
      <c r="BT39" s="790">
        <f>Operation!BS340</f>
        <v>0</v>
      </c>
      <c r="BU39" s="790">
        <f>Operation!BT340</f>
        <v>0</v>
      </c>
      <c r="BV39" s="790">
        <f>Operation!BU340</f>
        <v>0</v>
      </c>
      <c r="BW39" s="790">
        <f>Operation!BV340</f>
        <v>0</v>
      </c>
      <c r="BX39" s="790">
        <f>Operation!BW340</f>
        <v>0</v>
      </c>
      <c r="BY39" s="790">
        <f>Operation!BX340</f>
        <v>0</v>
      </c>
      <c r="BZ39" s="790">
        <f>Operation!BY340</f>
        <v>0</v>
      </c>
      <c r="CA39" s="790">
        <f>Operation!BZ340</f>
        <v>0</v>
      </c>
      <c r="CB39" s="790">
        <f>Operation!CA340</f>
        <v>0</v>
      </c>
      <c r="CC39" s="790">
        <f>Operation!CB340</f>
        <v>0</v>
      </c>
      <c r="CD39" s="790">
        <f>Operation!CC340</f>
        <v>0</v>
      </c>
      <c r="CE39" s="790">
        <f>Operation!CD340</f>
        <v>0</v>
      </c>
      <c r="CF39" s="790">
        <f>Operation!CE340</f>
        <v>0</v>
      </c>
      <c r="CG39" s="790">
        <f>Operation!CF340</f>
        <v>0</v>
      </c>
      <c r="CH39" s="790">
        <f>Operation!CG340</f>
        <v>0</v>
      </c>
      <c r="CI39" s="790">
        <f>Operation!CH340</f>
        <v>0</v>
      </c>
      <c r="CJ39" s="790">
        <f>Operation!CI340</f>
        <v>0</v>
      </c>
      <c r="CK39" s="790">
        <f>Operation!CJ340</f>
        <v>0</v>
      </c>
      <c r="CL39" s="790">
        <f>Operation!CK340</f>
        <v>0</v>
      </c>
      <c r="CM39" s="790">
        <f>Operation!CL340</f>
        <v>0</v>
      </c>
      <c r="CN39" s="790">
        <f>Operation!CM340</f>
        <v>0</v>
      </c>
      <c r="CO39" s="790">
        <f>Operation!CN340</f>
        <v>0</v>
      </c>
      <c r="CP39" s="790">
        <f>Operation!CO340</f>
        <v>0</v>
      </c>
      <c r="CQ39" s="790">
        <f>Operation!CP340</f>
        <v>0</v>
      </c>
      <c r="CR39" s="790">
        <f>Operation!CQ340</f>
        <v>0</v>
      </c>
      <c r="CS39" s="790">
        <f>Operation!CR340</f>
        <v>0</v>
      </c>
      <c r="CT39" s="790">
        <f>Operation!CS340</f>
        <v>0</v>
      </c>
      <c r="CU39" s="790">
        <f>Operation!CT340</f>
        <v>0</v>
      </c>
      <c r="CV39" s="790">
        <f>Operation!CU340</f>
        <v>0</v>
      </c>
      <c r="CW39" s="790">
        <f>Operation!CV340</f>
        <v>0</v>
      </c>
      <c r="CX39" s="790">
        <f>Operation!CW340</f>
        <v>0</v>
      </c>
      <c r="CY39" s="790">
        <f>Operation!CX340</f>
        <v>0</v>
      </c>
      <c r="CZ39" s="790">
        <f>Operation!CY340</f>
        <v>0</v>
      </c>
      <c r="DA39" s="790">
        <f>Operation!CZ340</f>
        <v>0</v>
      </c>
      <c r="DB39" s="790">
        <f>Operation!DA340</f>
        <v>0</v>
      </c>
      <c r="DC39" s="790">
        <f>Operation!DB340</f>
        <v>0</v>
      </c>
      <c r="DD39" s="790">
        <f>Operation!DC340</f>
        <v>0</v>
      </c>
      <c r="DE39" s="790">
        <f>Operation!DD340</f>
        <v>0</v>
      </c>
      <c r="DF39" s="790">
        <f>Operation!DE340</f>
        <v>0</v>
      </c>
      <c r="DG39" s="790">
        <f>Operation!DF340</f>
        <v>0</v>
      </c>
      <c r="DH39" s="790">
        <f>Operation!DG340</f>
        <v>0</v>
      </c>
      <c r="DI39" s="790">
        <f>Operation!DH340</f>
        <v>0</v>
      </c>
      <c r="DJ39" s="790">
        <f>Operation!DI340</f>
        <v>0</v>
      </c>
      <c r="DK39" s="790">
        <f>Operation!DJ340</f>
        <v>0</v>
      </c>
      <c r="DL39" s="790">
        <f>Operation!DK340</f>
        <v>0</v>
      </c>
      <c r="DM39" s="790">
        <f>Operation!DL340</f>
        <v>0</v>
      </c>
      <c r="DN39" s="790">
        <f>Operation!DM340</f>
        <v>0</v>
      </c>
      <c r="DO39" s="790">
        <f>Operation!DN340</f>
        <v>0</v>
      </c>
      <c r="DP39" s="790">
        <f>Operation!DO340</f>
        <v>0</v>
      </c>
      <c r="DQ39" s="790">
        <f>Operation!DP340</f>
        <v>0</v>
      </c>
      <c r="DR39" s="790">
        <f>Operation!DQ340</f>
        <v>0</v>
      </c>
      <c r="DS39" s="790">
        <f>Operation!DR340</f>
        <v>0</v>
      </c>
      <c r="DT39" s="790">
        <f>Operation!DS340</f>
        <v>0</v>
      </c>
      <c r="DU39" s="790">
        <f>Operation!DT340</f>
        <v>0</v>
      </c>
      <c r="DV39" s="790">
        <f>Operation!DU340</f>
        <v>0</v>
      </c>
      <c r="DW39" s="790">
        <f>Operation!DV340</f>
        <v>0</v>
      </c>
      <c r="DX39" s="790">
        <f>Operation!DW340</f>
        <v>0</v>
      </c>
      <c r="DY39" s="790">
        <f>Operation!DX340</f>
        <v>0</v>
      </c>
      <c r="DZ39" s="790">
        <f>Operation!DY340</f>
        <v>0</v>
      </c>
      <c r="EA39" s="790">
        <f>Operation!DZ340</f>
        <v>0</v>
      </c>
      <c r="EB39" s="790">
        <f>Operation!EA340</f>
        <v>0</v>
      </c>
      <c r="EC39" s="790">
        <f>Operation!EB340</f>
        <v>0</v>
      </c>
      <c r="ED39" s="790">
        <f>Operation!EC340</f>
        <v>0</v>
      </c>
    </row>
    <row r="40" spans="1:134" x14ac:dyDescent="0.2">
      <c r="A40" s="113">
        <f>ROW()</f>
        <v>40</v>
      </c>
      <c r="C40" s="98" t="str">
        <f>CHOOSE($D$1,"신탁원본("&amp;'A&amp;R'!B40&amp;")","자본금("&amp;'A&amp;R'!B40&amp;")")</f>
        <v>자본금(보통주)</v>
      </c>
      <c r="D40" s="48"/>
      <c r="E40" s="48"/>
      <c r="F40" s="48"/>
      <c r="G40" s="48"/>
      <c r="H40" s="48"/>
      <c r="I40" s="48"/>
      <c r="J40" s="48"/>
      <c r="K40" s="48"/>
      <c r="L40" s="48"/>
      <c r="M40" s="89"/>
      <c r="N40" s="790">
        <f>Operation!M366</f>
        <v>6887847.713208586</v>
      </c>
      <c r="O40" s="790">
        <f>Operation!N366</f>
        <v>6887847.713208586</v>
      </c>
      <c r="P40" s="790">
        <f>Operation!O366</f>
        <v>6887847.713208586</v>
      </c>
      <c r="Q40" s="790">
        <f>Operation!P366</f>
        <v>6887847.713208586</v>
      </c>
      <c r="R40" s="790">
        <f>Operation!Q366</f>
        <v>6887847.713208586</v>
      </c>
      <c r="S40" s="790">
        <f>Operation!R366</f>
        <v>6887847.713208586</v>
      </c>
      <c r="T40" s="790">
        <f>Operation!S366</f>
        <v>6887847.713208586</v>
      </c>
      <c r="U40" s="790">
        <f>Operation!T366</f>
        <v>6887847.713208586</v>
      </c>
      <c r="V40" s="790">
        <f>Operation!U366</f>
        <v>6887847.713208586</v>
      </c>
      <c r="W40" s="790">
        <f>Operation!V366</f>
        <v>6887847.713208586</v>
      </c>
      <c r="X40" s="790">
        <f>Operation!W366</f>
        <v>6887847.713208586</v>
      </c>
      <c r="Y40" s="790">
        <f>Operation!X366</f>
        <v>6887847.713208586</v>
      </c>
      <c r="Z40" s="790">
        <f>Operation!Y366</f>
        <v>6887847.713208586</v>
      </c>
      <c r="AA40" s="790">
        <f>Operation!Z366</f>
        <v>6887847.713208586</v>
      </c>
      <c r="AB40" s="790">
        <f>Operation!AA366</f>
        <v>6887847.713208586</v>
      </c>
      <c r="AC40" s="790">
        <f>Operation!AB366</f>
        <v>6887847.713208586</v>
      </c>
      <c r="AD40" s="790">
        <f>Operation!AC366</f>
        <v>6887847.713208586</v>
      </c>
      <c r="AE40" s="790">
        <f>Operation!AD366</f>
        <v>6887847.713208586</v>
      </c>
      <c r="AF40" s="790">
        <f>Operation!AE366</f>
        <v>6887847.713208586</v>
      </c>
      <c r="AG40" s="790">
        <f>Operation!AF366</f>
        <v>6887847.713208586</v>
      </c>
      <c r="AH40" s="790">
        <f>Operation!AG366</f>
        <v>6887847.713208586</v>
      </c>
      <c r="AI40" s="790">
        <f>Operation!AH366</f>
        <v>6887847.713208586</v>
      </c>
      <c r="AJ40" s="790">
        <f>Operation!AI366</f>
        <v>6887847.713208586</v>
      </c>
      <c r="AK40" s="790">
        <f>Operation!AJ366</f>
        <v>6887847.713208586</v>
      </c>
      <c r="AL40" s="790">
        <f>Operation!AK366</f>
        <v>6887847.713208586</v>
      </c>
      <c r="AM40" s="790">
        <f>Operation!AL366</f>
        <v>6887847.713208586</v>
      </c>
      <c r="AN40" s="790">
        <f>Operation!AM366</f>
        <v>6887847.713208586</v>
      </c>
      <c r="AO40" s="790">
        <f>Operation!AN366</f>
        <v>6887847.713208586</v>
      </c>
      <c r="AP40" s="790">
        <f>Operation!AO366</f>
        <v>6887847.713208586</v>
      </c>
      <c r="AQ40" s="790">
        <f>Operation!AP366</f>
        <v>6887847.713208586</v>
      </c>
      <c r="AR40" s="790">
        <f>Operation!AQ366</f>
        <v>6887847.713208586</v>
      </c>
      <c r="AS40" s="790">
        <f>Operation!AR366</f>
        <v>6887847.713208586</v>
      </c>
      <c r="AT40" s="790">
        <f>Operation!AS366</f>
        <v>6887847.713208586</v>
      </c>
      <c r="AU40" s="790">
        <f>Operation!AT366</f>
        <v>6887847.713208586</v>
      </c>
      <c r="AV40" s="790">
        <f>Operation!AU366</f>
        <v>6887847.713208586</v>
      </c>
      <c r="AW40" s="790">
        <f>Operation!AV366</f>
        <v>6887847.713208586</v>
      </c>
      <c r="AX40" s="790">
        <f>Operation!AW366</f>
        <v>6887847.713208586</v>
      </c>
      <c r="AY40" s="790">
        <f>Operation!AX366</f>
        <v>6887847.713208586</v>
      </c>
      <c r="AZ40" s="790">
        <f>Operation!AY366</f>
        <v>6887847.713208586</v>
      </c>
      <c r="BA40" s="790">
        <f>Operation!AZ366</f>
        <v>6887847.713208586</v>
      </c>
      <c r="BB40" s="790">
        <f>Operation!BA366</f>
        <v>6887847.713208586</v>
      </c>
      <c r="BC40" s="790">
        <f>Operation!BB366</f>
        <v>6887847.713208586</v>
      </c>
      <c r="BD40" s="790">
        <f>Operation!BC366</f>
        <v>0</v>
      </c>
      <c r="BE40" s="790">
        <f>Operation!BD366</f>
        <v>0</v>
      </c>
      <c r="BF40" s="790">
        <f>Operation!BE366</f>
        <v>0</v>
      </c>
      <c r="BG40" s="790">
        <f>Operation!BF366</f>
        <v>0</v>
      </c>
      <c r="BH40" s="790">
        <f>Operation!BG366</f>
        <v>0</v>
      </c>
      <c r="BI40" s="790">
        <f>Operation!BH366</f>
        <v>0</v>
      </c>
      <c r="BJ40" s="790">
        <f>Operation!BI366</f>
        <v>0</v>
      </c>
      <c r="BK40" s="790">
        <f>Operation!BJ366</f>
        <v>0</v>
      </c>
      <c r="BL40" s="790">
        <f>Operation!BK366</f>
        <v>0</v>
      </c>
      <c r="BM40" s="790">
        <f>Operation!BL366</f>
        <v>0</v>
      </c>
      <c r="BN40" s="790">
        <f>Operation!BM366</f>
        <v>0</v>
      </c>
      <c r="BO40" s="790">
        <f>Operation!BN366</f>
        <v>0</v>
      </c>
      <c r="BP40" s="790">
        <f>Operation!BO366</f>
        <v>0</v>
      </c>
      <c r="BQ40" s="790">
        <f>Operation!BP366</f>
        <v>0</v>
      </c>
      <c r="BR40" s="790">
        <f>Operation!BQ366</f>
        <v>0</v>
      </c>
      <c r="BS40" s="790">
        <f>Operation!BR366</f>
        <v>0</v>
      </c>
      <c r="BT40" s="790">
        <f>Operation!BS366</f>
        <v>0</v>
      </c>
      <c r="BU40" s="790">
        <f>Operation!BT366</f>
        <v>0</v>
      </c>
      <c r="BV40" s="790">
        <f>Operation!BU366</f>
        <v>0</v>
      </c>
      <c r="BW40" s="790">
        <f>Operation!BV366</f>
        <v>0</v>
      </c>
      <c r="BX40" s="790">
        <f>Operation!BW366</f>
        <v>0</v>
      </c>
      <c r="BY40" s="790">
        <f>Operation!BX366</f>
        <v>0</v>
      </c>
      <c r="BZ40" s="790">
        <f>Operation!BY366</f>
        <v>0</v>
      </c>
      <c r="CA40" s="790">
        <f>Operation!BZ366</f>
        <v>0</v>
      </c>
      <c r="CB40" s="790">
        <f>Operation!CA366</f>
        <v>0</v>
      </c>
      <c r="CC40" s="790">
        <f>Operation!CB366</f>
        <v>0</v>
      </c>
      <c r="CD40" s="790">
        <f>Operation!CC366</f>
        <v>0</v>
      </c>
      <c r="CE40" s="790">
        <f>Operation!CD366</f>
        <v>0</v>
      </c>
      <c r="CF40" s="790">
        <f>Operation!CE366</f>
        <v>0</v>
      </c>
      <c r="CG40" s="790">
        <f>Operation!CF366</f>
        <v>0</v>
      </c>
      <c r="CH40" s="790">
        <f>Operation!CG366</f>
        <v>0</v>
      </c>
      <c r="CI40" s="790">
        <f>Operation!CH366</f>
        <v>0</v>
      </c>
      <c r="CJ40" s="790">
        <f>Operation!CI366</f>
        <v>0</v>
      </c>
      <c r="CK40" s="790">
        <f>Operation!CJ366</f>
        <v>0</v>
      </c>
      <c r="CL40" s="790">
        <f>Operation!CK366</f>
        <v>0</v>
      </c>
      <c r="CM40" s="790">
        <f>Operation!CL366</f>
        <v>0</v>
      </c>
      <c r="CN40" s="790">
        <f>Operation!CM366</f>
        <v>0</v>
      </c>
      <c r="CO40" s="790">
        <f>Operation!CN366</f>
        <v>0</v>
      </c>
      <c r="CP40" s="790">
        <f>Operation!CO366</f>
        <v>0</v>
      </c>
      <c r="CQ40" s="790">
        <f>Operation!CP366</f>
        <v>0</v>
      </c>
      <c r="CR40" s="790">
        <f>Operation!CQ366</f>
        <v>0</v>
      </c>
      <c r="CS40" s="790">
        <f>Operation!CR366</f>
        <v>0</v>
      </c>
      <c r="CT40" s="790">
        <f>Operation!CS366</f>
        <v>0</v>
      </c>
      <c r="CU40" s="790">
        <f>Operation!CT366</f>
        <v>0</v>
      </c>
      <c r="CV40" s="790">
        <f>Operation!CU366</f>
        <v>0</v>
      </c>
      <c r="CW40" s="790">
        <f>Operation!CV366</f>
        <v>0</v>
      </c>
      <c r="CX40" s="790">
        <f>Operation!CW366</f>
        <v>0</v>
      </c>
      <c r="CY40" s="790">
        <f>Operation!CX366</f>
        <v>0</v>
      </c>
      <c r="CZ40" s="790">
        <f>Operation!CY366</f>
        <v>0</v>
      </c>
      <c r="DA40" s="790">
        <f>Operation!CZ366</f>
        <v>0</v>
      </c>
      <c r="DB40" s="790">
        <f>Operation!DA366</f>
        <v>0</v>
      </c>
      <c r="DC40" s="790">
        <f>Operation!DB366</f>
        <v>0</v>
      </c>
      <c r="DD40" s="790">
        <f>Operation!DC366</f>
        <v>0</v>
      </c>
      <c r="DE40" s="790">
        <f>Operation!DD366</f>
        <v>0</v>
      </c>
      <c r="DF40" s="790">
        <f>Operation!DE366</f>
        <v>0</v>
      </c>
      <c r="DG40" s="790">
        <f>Operation!DF366</f>
        <v>0</v>
      </c>
      <c r="DH40" s="790">
        <f>Operation!DG366</f>
        <v>0</v>
      </c>
      <c r="DI40" s="790">
        <f>Operation!DH366</f>
        <v>0</v>
      </c>
      <c r="DJ40" s="790">
        <f>Operation!DI366</f>
        <v>0</v>
      </c>
      <c r="DK40" s="790">
        <f>Operation!DJ366</f>
        <v>0</v>
      </c>
      <c r="DL40" s="790">
        <f>Operation!DK366</f>
        <v>0</v>
      </c>
      <c r="DM40" s="790">
        <f>Operation!DL366</f>
        <v>0</v>
      </c>
      <c r="DN40" s="790">
        <f>Operation!DM366</f>
        <v>0</v>
      </c>
      <c r="DO40" s="790">
        <f>Operation!DN366</f>
        <v>0</v>
      </c>
      <c r="DP40" s="790">
        <f>Operation!DO366</f>
        <v>0</v>
      </c>
      <c r="DQ40" s="790">
        <f>Operation!DP366</f>
        <v>0</v>
      </c>
      <c r="DR40" s="790">
        <f>Operation!DQ366</f>
        <v>0</v>
      </c>
      <c r="DS40" s="790">
        <f>Operation!DR366</f>
        <v>0</v>
      </c>
      <c r="DT40" s="790">
        <f>Operation!DS366</f>
        <v>0</v>
      </c>
      <c r="DU40" s="790">
        <f>Operation!DT366</f>
        <v>0</v>
      </c>
      <c r="DV40" s="790">
        <f>Operation!DU366</f>
        <v>0</v>
      </c>
      <c r="DW40" s="790">
        <f>Operation!DV366</f>
        <v>0</v>
      </c>
      <c r="DX40" s="790">
        <f>Operation!DW366</f>
        <v>0</v>
      </c>
      <c r="DY40" s="790">
        <f>Operation!DX366</f>
        <v>0</v>
      </c>
      <c r="DZ40" s="790">
        <f>Operation!DY366</f>
        <v>0</v>
      </c>
      <c r="EA40" s="790">
        <f>Operation!DZ366</f>
        <v>0</v>
      </c>
      <c r="EB40" s="790">
        <f>Operation!EA366</f>
        <v>0</v>
      </c>
      <c r="EC40" s="790">
        <f>Operation!EB366</f>
        <v>0</v>
      </c>
      <c r="ED40" s="790">
        <f>Operation!EC366</f>
        <v>0</v>
      </c>
    </row>
    <row r="41" spans="1:134" x14ac:dyDescent="0.2">
      <c r="A41" s="11">
        <f>ROW()</f>
        <v>41</v>
      </c>
      <c r="C41" s="98" t="str">
        <f>CHOOSE(D1,"-","주식발행초과금")</f>
        <v>주식발행초과금</v>
      </c>
      <c r="D41" s="48"/>
      <c r="E41" s="48"/>
      <c r="F41" s="48"/>
      <c r="G41" s="48"/>
      <c r="H41" s="48"/>
      <c r="I41" s="48"/>
      <c r="J41" s="48"/>
      <c r="K41" s="48"/>
      <c r="L41" s="48"/>
      <c r="M41" s="89"/>
      <c r="N41" s="790">
        <f>IF(N$2&gt;=$J$5,0,Operation!M304)</f>
        <v>38568843.563686192</v>
      </c>
      <c r="O41" s="790">
        <f>IF(O$2&gt;=$J$5,0,Operation!N304)</f>
        <v>38568843.563686192</v>
      </c>
      <c r="P41" s="790">
        <f>IF(P$2&gt;=$J$5,0,Operation!O304)</f>
        <v>38568843.563686192</v>
      </c>
      <c r="Q41" s="790">
        <f>IF(Q$2&gt;=$J$5,0,Operation!P304)</f>
        <v>38568843.563686192</v>
      </c>
      <c r="R41" s="790">
        <f>IF(R$2&gt;=$J$5,0,Operation!Q304)</f>
        <v>38568843.563686192</v>
      </c>
      <c r="S41" s="790">
        <f>IF(S$2&gt;=$J$5,0,Operation!R304)</f>
        <v>38568843.563686192</v>
      </c>
      <c r="T41" s="790">
        <f>IF(T$2&gt;=$J$5,0,Operation!S304)</f>
        <v>37199943.317583911</v>
      </c>
      <c r="U41" s="790">
        <f>IF(U$2&gt;=$J$5,0,Operation!T304)</f>
        <v>37199943.317583911</v>
      </c>
      <c r="V41" s="790">
        <f>IF(V$2&gt;=$J$5,0,Operation!U304)</f>
        <v>37199943.317583911</v>
      </c>
      <c r="W41" s="790">
        <f>IF(W$2&gt;=$J$5,0,Operation!V304)</f>
        <v>37199943.317583911</v>
      </c>
      <c r="X41" s="790">
        <f>IF(X$2&gt;=$J$5,0,Operation!W304)</f>
        <v>37199943.317583911</v>
      </c>
      <c r="Y41" s="790">
        <f>IF(Y$2&gt;=$J$5,0,Operation!X304)</f>
        <v>37199943.317583911</v>
      </c>
      <c r="Z41" s="790">
        <f>IF(Z$2&gt;=$J$5,0,Operation!Y304)</f>
        <v>35831043.07148163</v>
      </c>
      <c r="AA41" s="790">
        <f>IF(AA$2&gt;=$J$5,0,Operation!Z304)</f>
        <v>35831043.07148163</v>
      </c>
      <c r="AB41" s="790">
        <f>IF(AB$2&gt;=$J$5,0,Operation!AA304)</f>
        <v>35831043.07148163</v>
      </c>
      <c r="AC41" s="790">
        <f>IF(AC$2&gt;=$J$5,0,Operation!AB304)</f>
        <v>35831043.07148163</v>
      </c>
      <c r="AD41" s="790">
        <f>IF(AD$2&gt;=$J$5,0,Operation!AC304)</f>
        <v>35831043.07148163</v>
      </c>
      <c r="AE41" s="790">
        <f>IF(AE$2&gt;=$J$5,0,Operation!AD304)</f>
        <v>35831043.07148163</v>
      </c>
      <c r="AF41" s="790">
        <f>IF(AF$2&gt;=$J$5,0,Operation!AE304)</f>
        <v>34462142.825379349</v>
      </c>
      <c r="AG41" s="790">
        <f>IF(AG$2&gt;=$J$5,0,Operation!AF304)</f>
        <v>34462142.825379349</v>
      </c>
      <c r="AH41" s="790">
        <f>IF(AH$2&gt;=$J$5,0,Operation!AG304)</f>
        <v>34462142.825379349</v>
      </c>
      <c r="AI41" s="790">
        <f>IF(AI$2&gt;=$J$5,0,Operation!AH304)</f>
        <v>34462142.825379349</v>
      </c>
      <c r="AJ41" s="790">
        <f>IF(AJ$2&gt;=$J$5,0,Operation!AI304)</f>
        <v>34462142.825379349</v>
      </c>
      <c r="AK41" s="790">
        <f>IF(AK$2&gt;=$J$5,0,Operation!AJ304)</f>
        <v>34462142.825379349</v>
      </c>
      <c r="AL41" s="790">
        <f>IF(AL$2&gt;=$J$5,0,Operation!AK304)</f>
        <v>33093242.579277068</v>
      </c>
      <c r="AM41" s="790">
        <f>IF(AM$2&gt;=$J$5,0,Operation!AL304)</f>
        <v>33093242.579277068</v>
      </c>
      <c r="AN41" s="790">
        <f>IF(AN$2&gt;=$J$5,0,Operation!AM304)</f>
        <v>33093242.579277068</v>
      </c>
      <c r="AO41" s="790">
        <f>IF(AO$2&gt;=$J$5,0,Operation!AN304)</f>
        <v>33093242.579277068</v>
      </c>
      <c r="AP41" s="790">
        <f>IF(AP$2&gt;=$J$5,0,Operation!AO304)</f>
        <v>33093242.579277068</v>
      </c>
      <c r="AQ41" s="790">
        <f>IF(AQ$2&gt;=$J$5,0,Operation!AP304)</f>
        <v>33093242.579277068</v>
      </c>
      <c r="AR41" s="790">
        <f>IF(AR$2&gt;=$J$5,0,Operation!AQ304)</f>
        <v>31724342.333174787</v>
      </c>
      <c r="AS41" s="790">
        <f>IF(AS$2&gt;=$J$5,0,Operation!AR304)</f>
        <v>31724342.333174787</v>
      </c>
      <c r="AT41" s="790">
        <f>IF(AT$2&gt;=$J$5,0,Operation!AS304)</f>
        <v>31724342.333174787</v>
      </c>
      <c r="AU41" s="790">
        <f>IF(AU$2&gt;=$J$5,0,Operation!AT304)</f>
        <v>31724342.333174787</v>
      </c>
      <c r="AV41" s="790">
        <f>IF(AV$2&gt;=$J$5,0,Operation!AU304)</f>
        <v>31724342.333174787</v>
      </c>
      <c r="AW41" s="790">
        <f>IF(AW$2&gt;=$J$5,0,Operation!AV304)</f>
        <v>31724342.333174787</v>
      </c>
      <c r="AX41" s="790">
        <f>IF(AX$2&gt;=$J$5,0,Operation!AW304)</f>
        <v>30355442.087072507</v>
      </c>
      <c r="AY41" s="790">
        <f>IF(AY$2&gt;=$J$5,0,Operation!AX304)</f>
        <v>30355442.087072507</v>
      </c>
      <c r="AZ41" s="790">
        <f>IF(AZ$2&gt;=$J$5,0,Operation!AY304)</f>
        <v>30355442.087072507</v>
      </c>
      <c r="BA41" s="790">
        <f>IF(BA$2&gt;=$J$5,0,Operation!AZ304)</f>
        <v>30355442.087072507</v>
      </c>
      <c r="BB41" s="790">
        <f>IF(BB$2&gt;=$J$5,0,Operation!BA304)</f>
        <v>30355442.087072507</v>
      </c>
      <c r="BC41" s="790">
        <f>IF(BC$2&gt;=$J$5,0,Operation!BB304)</f>
        <v>30355442.087072507</v>
      </c>
      <c r="BD41" s="790">
        <f>IF(BD$2&gt;=$J$5,0,Operation!BC304)</f>
        <v>0</v>
      </c>
      <c r="BE41" s="790">
        <f>IF(BE$2&gt;=$J$5,0,Operation!BD304)</f>
        <v>0</v>
      </c>
      <c r="BF41" s="790">
        <f>IF(BF$2&gt;=$J$5,0,Operation!BE304)</f>
        <v>0</v>
      </c>
      <c r="BG41" s="790">
        <f>IF(BG$2&gt;=$J$5,0,Operation!BF304)</f>
        <v>0</v>
      </c>
      <c r="BH41" s="790">
        <f>IF(BH$2&gt;=$J$5,0,Operation!BG304)</f>
        <v>0</v>
      </c>
      <c r="BI41" s="790">
        <f>IF(BI$2&gt;=$J$5,0,Operation!BH304)</f>
        <v>0</v>
      </c>
      <c r="BJ41" s="790">
        <f>IF(BJ$2&gt;=$J$5,0,Operation!BI304)</f>
        <v>0</v>
      </c>
      <c r="BK41" s="790">
        <f>IF(BK$2&gt;=$J$5,0,Operation!BJ304)</f>
        <v>0</v>
      </c>
      <c r="BL41" s="790">
        <f>IF(BL$2&gt;=$J$5,0,Operation!BK304)</f>
        <v>0</v>
      </c>
      <c r="BM41" s="790">
        <f>IF(BM$2&gt;=$J$5,0,Operation!BL304)</f>
        <v>0</v>
      </c>
      <c r="BN41" s="790">
        <f>IF(BN$2&gt;=$J$5,0,Operation!BM304)</f>
        <v>0</v>
      </c>
      <c r="BO41" s="790">
        <f>IF(BO$2&gt;=$J$5,0,Operation!BN304)</f>
        <v>0</v>
      </c>
      <c r="BP41" s="790">
        <f>IF(BP$2&gt;=$J$5,0,Operation!BO304)</f>
        <v>0</v>
      </c>
      <c r="BQ41" s="790">
        <f>IF(BQ$2&gt;=$J$5,0,Operation!BP304)</f>
        <v>0</v>
      </c>
      <c r="BR41" s="790">
        <f>IF(BR$2&gt;=$J$5,0,Operation!BQ304)</f>
        <v>0</v>
      </c>
      <c r="BS41" s="790">
        <f>IF(BS$2&gt;=$J$5,0,Operation!BR304)</f>
        <v>0</v>
      </c>
      <c r="BT41" s="790">
        <f>IF(BT$2&gt;=$J$5,0,Operation!BS304)</f>
        <v>0</v>
      </c>
      <c r="BU41" s="790">
        <f>IF(BU$2&gt;=$J$5,0,Operation!BT304)</f>
        <v>0</v>
      </c>
      <c r="BV41" s="790">
        <f>IF(BV$2&gt;=$J$5,0,Operation!BU304)</f>
        <v>0</v>
      </c>
      <c r="BW41" s="790">
        <f>IF(BW$2&gt;=$J$5,0,Operation!BV304)</f>
        <v>0</v>
      </c>
      <c r="BX41" s="790">
        <f>IF(BX$2&gt;=$J$5,0,Operation!BW304)</f>
        <v>0</v>
      </c>
      <c r="BY41" s="790">
        <f>IF(BY$2&gt;=$J$5,0,Operation!BX304)</f>
        <v>0</v>
      </c>
      <c r="BZ41" s="790">
        <f>IF(BZ$2&gt;=$J$5,0,Operation!BY304)</f>
        <v>0</v>
      </c>
      <c r="CA41" s="790">
        <f>IF(CA$2&gt;=$J$5,0,Operation!BZ304)</f>
        <v>0</v>
      </c>
      <c r="CB41" s="790">
        <f>IF(CB$2&gt;=$J$5,0,Operation!CA304)</f>
        <v>0</v>
      </c>
      <c r="CC41" s="790">
        <f>IF(CC$2&gt;=$J$5,0,Operation!CB304)</f>
        <v>0</v>
      </c>
      <c r="CD41" s="790">
        <f>IF(CD$2&gt;=$J$5,0,Operation!CC304)</f>
        <v>0</v>
      </c>
      <c r="CE41" s="790">
        <f>IF(CE$2&gt;=$J$5,0,Operation!CD304)</f>
        <v>0</v>
      </c>
      <c r="CF41" s="790">
        <f>IF(CF$2&gt;=$J$5,0,Operation!CE304)</f>
        <v>0</v>
      </c>
      <c r="CG41" s="790">
        <f>IF(CG$2&gt;=$J$5,0,Operation!CF304)</f>
        <v>0</v>
      </c>
      <c r="CH41" s="790">
        <f>IF(CH$2&gt;=$J$5,0,Operation!CG304)</f>
        <v>0</v>
      </c>
      <c r="CI41" s="790">
        <f>IF(CI$2&gt;=$J$5,0,Operation!CH304)</f>
        <v>0</v>
      </c>
      <c r="CJ41" s="790">
        <f>IF(CJ$2&gt;=$J$5,0,Operation!CI304)</f>
        <v>0</v>
      </c>
      <c r="CK41" s="790">
        <f>IF(CK$2&gt;=$J$5,0,Operation!CJ304)</f>
        <v>0</v>
      </c>
      <c r="CL41" s="790">
        <f>IF(CL$2&gt;=$J$5,0,Operation!CK304)</f>
        <v>0</v>
      </c>
      <c r="CM41" s="790">
        <f>IF(CM$2&gt;=$J$5,0,Operation!CL304)</f>
        <v>0</v>
      </c>
      <c r="CN41" s="790">
        <f>IF(CN$2&gt;=$J$5,0,Operation!CM304)</f>
        <v>0</v>
      </c>
      <c r="CO41" s="790">
        <f>IF(CO$2&gt;=$J$5,0,Operation!CN304)</f>
        <v>0</v>
      </c>
      <c r="CP41" s="790">
        <f>IF(CP$2&gt;=$J$5,0,Operation!CO304)</f>
        <v>0</v>
      </c>
      <c r="CQ41" s="790">
        <f>IF(CQ$2&gt;=$J$5,0,Operation!CP304)</f>
        <v>0</v>
      </c>
      <c r="CR41" s="790">
        <f>IF(CR$2&gt;=$J$5,0,Operation!CQ304)</f>
        <v>0</v>
      </c>
      <c r="CS41" s="790">
        <f>IF(CS$2&gt;=$J$5,0,Operation!CR304)</f>
        <v>0</v>
      </c>
      <c r="CT41" s="790">
        <f>IF(CT$2&gt;=$J$5,0,Operation!CS304)</f>
        <v>0</v>
      </c>
      <c r="CU41" s="790">
        <f>IF(CU$2&gt;=$J$5,0,Operation!CT304)</f>
        <v>0</v>
      </c>
      <c r="CV41" s="790">
        <f>IF(CV$2&gt;=$J$5,0,Operation!CU304)</f>
        <v>0</v>
      </c>
      <c r="CW41" s="790">
        <f>IF(CW$2&gt;=$J$5,0,Operation!CV304)</f>
        <v>0</v>
      </c>
      <c r="CX41" s="790">
        <f>IF(CX$2&gt;=$J$5,0,Operation!CW304)</f>
        <v>0</v>
      </c>
      <c r="CY41" s="790">
        <f>IF(CY$2&gt;=$J$5,0,Operation!CX304)</f>
        <v>0</v>
      </c>
      <c r="CZ41" s="790">
        <f>IF(CZ$2&gt;=$J$5,0,Operation!CY304)</f>
        <v>0</v>
      </c>
      <c r="DA41" s="790">
        <f>IF(DA$2&gt;=$J$5,0,Operation!CZ304)</f>
        <v>0</v>
      </c>
      <c r="DB41" s="790">
        <f>IF(DB$2&gt;=$J$5,0,Operation!DA304)</f>
        <v>0</v>
      </c>
      <c r="DC41" s="790">
        <f>IF(DC$2&gt;=$J$5,0,Operation!DB304)</f>
        <v>0</v>
      </c>
      <c r="DD41" s="790">
        <f>IF(DD$2&gt;=$J$5,0,Operation!DC304)</f>
        <v>0</v>
      </c>
      <c r="DE41" s="790">
        <f>IF(DE$2&gt;=$J$5,0,Operation!DD304)</f>
        <v>0</v>
      </c>
      <c r="DF41" s="790">
        <f>IF(DF$2&gt;=$J$5,0,Operation!DE304)</f>
        <v>0</v>
      </c>
      <c r="DG41" s="790">
        <f>IF(DG$2&gt;=$J$5,0,Operation!DF304)</f>
        <v>0</v>
      </c>
      <c r="DH41" s="790">
        <f>IF(DH$2&gt;=$J$5,0,Operation!DG304)</f>
        <v>0</v>
      </c>
      <c r="DI41" s="790">
        <f>IF(DI$2&gt;=$J$5,0,Operation!DH304)</f>
        <v>0</v>
      </c>
      <c r="DJ41" s="790">
        <f>IF(DJ$2&gt;=$J$5,0,Operation!DI304)</f>
        <v>0</v>
      </c>
      <c r="DK41" s="790">
        <f>IF(DK$2&gt;=$J$5,0,Operation!DJ304)</f>
        <v>0</v>
      </c>
      <c r="DL41" s="790">
        <f>IF(DL$2&gt;=$J$5,0,Operation!DK304)</f>
        <v>0</v>
      </c>
      <c r="DM41" s="790">
        <f>IF(DM$2&gt;=$J$5,0,Operation!DL304)</f>
        <v>0</v>
      </c>
      <c r="DN41" s="790">
        <f>IF(DN$2&gt;=$J$5,0,Operation!DM304)</f>
        <v>0</v>
      </c>
      <c r="DO41" s="790">
        <f>IF(DO$2&gt;=$J$5,0,Operation!DN304)</f>
        <v>0</v>
      </c>
      <c r="DP41" s="790">
        <f>IF(DP$2&gt;=$J$5,0,Operation!DO304)</f>
        <v>0</v>
      </c>
      <c r="DQ41" s="790">
        <f>IF(DQ$2&gt;=$J$5,0,Operation!DP304)</f>
        <v>0</v>
      </c>
      <c r="DR41" s="790">
        <f>IF(DR$2&gt;=$J$5,0,Operation!DQ304)</f>
        <v>0</v>
      </c>
      <c r="DS41" s="790">
        <f>IF(DS$2&gt;=$J$5,0,Operation!DR304)</f>
        <v>0</v>
      </c>
      <c r="DT41" s="790">
        <f>IF(DT$2&gt;=$J$5,0,Operation!DS304)</f>
        <v>0</v>
      </c>
      <c r="DU41" s="790">
        <f>IF(DU$2&gt;=$J$5,0,Operation!DT304)</f>
        <v>0</v>
      </c>
      <c r="DV41" s="790">
        <f>IF(DV$2&gt;=$J$5,0,Operation!DU304)</f>
        <v>0</v>
      </c>
      <c r="DW41" s="790">
        <f>IF(DW$2&gt;=$J$5,0,Operation!DV304)</f>
        <v>0</v>
      </c>
      <c r="DX41" s="790">
        <f>IF(DX$2&gt;=$J$5,0,Operation!DW304)</f>
        <v>0</v>
      </c>
      <c r="DY41" s="790">
        <f>IF(DY$2&gt;=$J$5,0,Operation!DX304)</f>
        <v>0</v>
      </c>
      <c r="DZ41" s="790">
        <f>IF(DZ$2&gt;=$J$5,0,Operation!DY304)</f>
        <v>0</v>
      </c>
      <c r="EA41" s="790">
        <f>IF(EA$2&gt;=$J$5,0,Operation!DZ304)</f>
        <v>0</v>
      </c>
      <c r="EB41" s="790">
        <f>IF(EB$2&gt;=$J$5,0,Operation!EA304)</f>
        <v>0</v>
      </c>
      <c r="EC41" s="790">
        <f>IF(EC$2&gt;=$J$5,0,Operation!EB304)</f>
        <v>0</v>
      </c>
      <c r="ED41" s="790">
        <f>IF(ED$2&gt;=$J$5,0,Operation!EC304)</f>
        <v>0</v>
      </c>
    </row>
    <row r="42" spans="1:134" x14ac:dyDescent="0.2">
      <c r="A42" s="11">
        <f>ROW()</f>
        <v>42</v>
      </c>
      <c r="C42" s="98" t="s">
        <v>299</v>
      </c>
      <c r="D42" s="48"/>
      <c r="E42" s="48"/>
      <c r="F42" s="48"/>
      <c r="G42" s="48"/>
      <c r="H42" s="48"/>
      <c r="I42" s="48"/>
      <c r="J42" s="48"/>
      <c r="K42" s="48"/>
      <c r="L42" s="48"/>
      <c r="M42" s="89"/>
      <c r="N42" s="789">
        <f>IF(N$2&gt;=$J$5,0,Operation!M314)</f>
        <v>-100000</v>
      </c>
      <c r="O42" s="789">
        <f>IF(O$2&gt;=$J$5,0,Operation!N314)</f>
        <v>-255220.14721639821</v>
      </c>
      <c r="P42" s="789">
        <f>IF(P$2&gt;=$J$5,0,Operation!O314)</f>
        <v>-410440.29443279642</v>
      </c>
      <c r="Q42" s="789">
        <f>IF(Q$2&gt;=$J$5,0,Operation!P314)</f>
        <v>-565660.44164919457</v>
      </c>
      <c r="R42" s="789">
        <f>IF(R$2&gt;=$J$5,0,Operation!Q314)</f>
        <v>-714775.85828104685</v>
      </c>
      <c r="S42" s="789">
        <f>IF(S$2&gt;=$J$5,0,Operation!R314)</f>
        <v>-863891.27491289913</v>
      </c>
      <c r="T42" s="789">
        <f>IF(T$2&gt;=$J$5,0,Operation!S314)</f>
        <v>-100000</v>
      </c>
      <c r="U42" s="789">
        <f>IF(U$2&gt;=$J$5,0,Operation!T314)</f>
        <v>-249115.41663185222</v>
      </c>
      <c r="V42" s="789">
        <f>IF(V$2&gt;=$J$5,0,Operation!U314)</f>
        <v>-398230.83326370444</v>
      </c>
      <c r="W42" s="789">
        <f>IF(W$2&gt;=$J$5,0,Operation!V314)</f>
        <v>-547346.2498955566</v>
      </c>
      <c r="X42" s="789">
        <f>IF(X$2&gt;=$J$5,0,Operation!W314)</f>
        <v>-696461.66652740887</v>
      </c>
      <c r="Y42" s="789">
        <f>IF(Y$2&gt;=$J$5,0,Operation!X314)</f>
        <v>-845577.08315926115</v>
      </c>
      <c r="Z42" s="789">
        <f>IF(Z$2&gt;=$J$5,0,Operation!Y314)</f>
        <v>-100000</v>
      </c>
      <c r="AA42" s="789">
        <f>IF(AA$2&gt;=$J$5,0,Operation!Z314)</f>
        <v>-252810.02963168424</v>
      </c>
      <c r="AB42" s="789">
        <f>IF(AB$2&gt;=$J$5,0,Operation!AA314)</f>
        <v>-405620.05926336849</v>
      </c>
      <c r="AC42" s="789">
        <f>IF(AC$2&gt;=$J$5,0,Operation!AB314)</f>
        <v>-558430.08889505267</v>
      </c>
      <c r="AD42" s="789">
        <f>IF(AD$2&gt;=$J$5,0,Operation!AC314)</f>
        <v>-711240.11852673697</v>
      </c>
      <c r="AE42" s="789">
        <f>IF(AE$2&gt;=$J$5,0,Operation!AD314)</f>
        <v>-864050.14815842127</v>
      </c>
      <c r="AF42" s="789">
        <f>IF(AF$2&gt;=$J$5,0,Operation!AE314)</f>
        <v>-100000</v>
      </c>
      <c r="AG42" s="789">
        <f>IF(AG$2&gt;=$J$5,0,Operation!AF314)</f>
        <v>-252810.02963168424</v>
      </c>
      <c r="AH42" s="789">
        <f>IF(AH$2&gt;=$J$5,0,Operation!AG314)</f>
        <v>-405620.05926336849</v>
      </c>
      <c r="AI42" s="789">
        <f>IF(AI$2&gt;=$J$5,0,Operation!AH314)</f>
        <v>-558430.08889505267</v>
      </c>
      <c r="AJ42" s="789">
        <f>IF(AJ$2&gt;=$J$5,0,Operation!AI314)</f>
        <v>-711240.11852673697</v>
      </c>
      <c r="AK42" s="789">
        <f>IF(AK$2&gt;=$J$5,0,Operation!AJ314)</f>
        <v>-864050.14815842127</v>
      </c>
      <c r="AL42" s="789">
        <f>IF(AL$2&gt;=$J$5,0,Operation!AK314)</f>
        <v>-100000</v>
      </c>
      <c r="AM42" s="789">
        <f>IF(AM$2&gt;=$J$5,0,Operation!AL314)</f>
        <v>-253535.72804483754</v>
      </c>
      <c r="AN42" s="789">
        <f>IF(AN$2&gt;=$J$5,0,Operation!AM314)</f>
        <v>-407111.4082385535</v>
      </c>
      <c r="AO42" s="789">
        <f>IF(AO$2&gt;=$J$5,0,Operation!AN314)</f>
        <v>-560687.0884322694</v>
      </c>
      <c r="AP42" s="789">
        <f>IF(AP$2&gt;=$J$5,0,Operation!AO314)</f>
        <v>-714262.76862598537</v>
      </c>
      <c r="AQ42" s="789">
        <f>IF(AQ$2&gt;=$J$5,0,Operation!AP314)</f>
        <v>-867838.44881970133</v>
      </c>
      <c r="AR42" s="789">
        <f>IF(AR$2&gt;=$J$5,0,Operation!AQ314)</f>
        <v>-100000</v>
      </c>
      <c r="AS42" s="789">
        <f>IF(AS$2&gt;=$J$5,0,Operation!AR314)</f>
        <v>-253575.68019371596</v>
      </c>
      <c r="AT42" s="789">
        <f>IF(AT$2&gt;=$J$5,0,Operation!AS314)</f>
        <v>-407151.36038743192</v>
      </c>
      <c r="AU42" s="789">
        <f>IF(AU$2&gt;=$J$5,0,Operation!AT314)</f>
        <v>-560727.04058114788</v>
      </c>
      <c r="AV42" s="789">
        <f>IF(AV$2&gt;=$J$5,0,Operation!AU314)</f>
        <v>-714302.72077486385</v>
      </c>
      <c r="AW42" s="789">
        <f>IF(AW$2&gt;=$J$5,0,Operation!AV314)</f>
        <v>-867878.40096857981</v>
      </c>
      <c r="AX42" s="789">
        <f>IF(AX$2&gt;=$J$5,0,Operation!AW314)</f>
        <v>-100000</v>
      </c>
      <c r="AY42" s="789">
        <f>IF(AY$2&gt;=$J$5,0,Operation!AX314)</f>
        <v>-257684.52548291994</v>
      </c>
      <c r="AZ42" s="789">
        <f>IF(AZ$2&gt;=$J$5,0,Operation!AY314)</f>
        <v>-415369.05096583988</v>
      </c>
      <c r="BA42" s="789">
        <f>IF(BA$2&gt;=$J$5,0,Operation!AZ314)</f>
        <v>-573053.57644875976</v>
      </c>
      <c r="BB42" s="789">
        <f>IF(BB$2&gt;=$J$5,0,Operation!BA314)</f>
        <v>-730738.10193167976</v>
      </c>
      <c r="BC42" s="789">
        <f>IF(BC$2&gt;=$J$5,0,Operation!BB314)</f>
        <v>-888422.62741459976</v>
      </c>
      <c r="BD42" s="789">
        <f>IF(BD$2&gt;=$J$5,0,Operation!BC314)</f>
        <v>0</v>
      </c>
      <c r="BE42" s="789">
        <f>IF(BE$2&gt;=$J$5,0,Operation!BD314)</f>
        <v>0</v>
      </c>
      <c r="BF42" s="789">
        <f>IF(BF$2&gt;=$J$5,0,Operation!BE314)</f>
        <v>0</v>
      </c>
      <c r="BG42" s="789">
        <f>IF(BG$2&gt;=$J$5,0,Operation!BF314)</f>
        <v>0</v>
      </c>
      <c r="BH42" s="789">
        <f>IF(BH$2&gt;=$J$5,0,Operation!BG314)</f>
        <v>0</v>
      </c>
      <c r="BI42" s="789">
        <f>IF(BI$2&gt;=$J$5,0,Operation!BH314)</f>
        <v>0</v>
      </c>
      <c r="BJ42" s="789">
        <f>IF(BJ$2&gt;=$J$5,0,Operation!BI314)</f>
        <v>0</v>
      </c>
      <c r="BK42" s="789">
        <f>IF(BK$2&gt;=$J$5,0,Operation!BJ314)</f>
        <v>0</v>
      </c>
      <c r="BL42" s="789">
        <f>IF(BL$2&gt;=$J$5,0,Operation!BK314)</f>
        <v>0</v>
      </c>
      <c r="BM42" s="789">
        <f>IF(BM$2&gt;=$J$5,0,Operation!BL314)</f>
        <v>0</v>
      </c>
      <c r="BN42" s="789">
        <f>IF(BN$2&gt;=$J$5,0,Operation!BM314)</f>
        <v>0</v>
      </c>
      <c r="BO42" s="789">
        <f>IF(BO$2&gt;=$J$5,0,Operation!BN314)</f>
        <v>0</v>
      </c>
      <c r="BP42" s="789">
        <f>IF(BP$2&gt;=$J$5,0,Operation!BO314)</f>
        <v>0</v>
      </c>
      <c r="BQ42" s="789">
        <f>IF(BQ$2&gt;=$J$5,0,Operation!BP314)</f>
        <v>0</v>
      </c>
      <c r="BR42" s="789">
        <f>IF(BR$2&gt;=$J$5,0,Operation!BQ314)</f>
        <v>0</v>
      </c>
      <c r="BS42" s="789">
        <f>IF(BS$2&gt;=$J$5,0,Operation!BR314)</f>
        <v>0</v>
      </c>
      <c r="BT42" s="789">
        <f>IF(BT$2&gt;=$J$5,0,Operation!BS314)</f>
        <v>0</v>
      </c>
      <c r="BU42" s="789">
        <f>IF(BU$2&gt;=$J$5,0,Operation!BT314)</f>
        <v>0</v>
      </c>
      <c r="BV42" s="789">
        <f>IF(BV$2&gt;=$J$5,0,Operation!BU314)</f>
        <v>0</v>
      </c>
      <c r="BW42" s="789">
        <f>IF(BW$2&gt;=$J$5,0,Operation!BV314)</f>
        <v>0</v>
      </c>
      <c r="BX42" s="789">
        <f>IF(BX$2&gt;=$J$5,0,Operation!BW314)</f>
        <v>0</v>
      </c>
      <c r="BY42" s="789">
        <f>IF(BY$2&gt;=$J$5,0,Operation!BX314)</f>
        <v>0</v>
      </c>
      <c r="BZ42" s="789">
        <f>IF(BZ$2&gt;=$J$5,0,Operation!BY314)</f>
        <v>0</v>
      </c>
      <c r="CA42" s="789">
        <f>IF(CA$2&gt;=$J$5,0,Operation!BZ314)</f>
        <v>0</v>
      </c>
      <c r="CB42" s="789">
        <f>IF(CB$2&gt;=$J$5,0,Operation!CA314)</f>
        <v>0</v>
      </c>
      <c r="CC42" s="789">
        <f>IF(CC$2&gt;=$J$5,0,Operation!CB314)</f>
        <v>0</v>
      </c>
      <c r="CD42" s="789">
        <f>IF(CD$2&gt;=$J$5,0,Operation!CC314)</f>
        <v>0</v>
      </c>
      <c r="CE42" s="789">
        <f>IF(CE$2&gt;=$J$5,0,Operation!CD314)</f>
        <v>0</v>
      </c>
      <c r="CF42" s="789">
        <f>IF(CF$2&gt;=$J$5,0,Operation!CE314)</f>
        <v>0</v>
      </c>
      <c r="CG42" s="789">
        <f>IF(CG$2&gt;=$J$5,0,Operation!CF314)</f>
        <v>0</v>
      </c>
      <c r="CH42" s="789">
        <f>IF(CH$2&gt;=$J$5,0,Operation!CG314)</f>
        <v>0</v>
      </c>
      <c r="CI42" s="789">
        <f>IF(CI$2&gt;=$J$5,0,Operation!CH314)</f>
        <v>0</v>
      </c>
      <c r="CJ42" s="789">
        <f>IF(CJ$2&gt;=$J$5,0,Operation!CI314)</f>
        <v>0</v>
      </c>
      <c r="CK42" s="789">
        <f>IF(CK$2&gt;=$J$5,0,Operation!CJ314)</f>
        <v>0</v>
      </c>
      <c r="CL42" s="789">
        <f>IF(CL$2&gt;=$J$5,0,Operation!CK314)</f>
        <v>0</v>
      </c>
      <c r="CM42" s="789">
        <f>IF(CM$2&gt;=$J$5,0,Operation!CL314)</f>
        <v>0</v>
      </c>
      <c r="CN42" s="789">
        <f>IF(CN$2&gt;=$J$5,0,Operation!CM314)</f>
        <v>0</v>
      </c>
      <c r="CO42" s="789">
        <f>IF(CO$2&gt;=$J$5,0,Operation!CN314)</f>
        <v>0</v>
      </c>
      <c r="CP42" s="789">
        <f>IF(CP$2&gt;=$J$5,0,Operation!CO314)</f>
        <v>0</v>
      </c>
      <c r="CQ42" s="789">
        <f>IF(CQ$2&gt;=$J$5,0,Operation!CP314)</f>
        <v>0</v>
      </c>
      <c r="CR42" s="789">
        <f>IF(CR$2&gt;=$J$5,0,Operation!CQ314)</f>
        <v>0</v>
      </c>
      <c r="CS42" s="789">
        <f>IF(CS$2&gt;=$J$5,0,Operation!CR314)</f>
        <v>0</v>
      </c>
      <c r="CT42" s="789">
        <f>IF(CT$2&gt;=$J$5,0,Operation!CS314)</f>
        <v>0</v>
      </c>
      <c r="CU42" s="789">
        <f>IF(CU$2&gt;=$J$5,0,Operation!CT314)</f>
        <v>0</v>
      </c>
      <c r="CV42" s="789">
        <f>IF(CV$2&gt;=$J$5,0,Operation!CU314)</f>
        <v>0</v>
      </c>
      <c r="CW42" s="789">
        <f>IF(CW$2&gt;=$J$5,0,Operation!CV314)</f>
        <v>0</v>
      </c>
      <c r="CX42" s="789">
        <f>IF(CX$2&gt;=$J$5,0,Operation!CW314)</f>
        <v>0</v>
      </c>
      <c r="CY42" s="789">
        <f>IF(CY$2&gt;=$J$5,0,Operation!CX314)</f>
        <v>0</v>
      </c>
      <c r="CZ42" s="789">
        <f>IF(CZ$2&gt;=$J$5,0,Operation!CY314)</f>
        <v>0</v>
      </c>
      <c r="DA42" s="789">
        <f>IF(DA$2&gt;=$J$5,0,Operation!CZ314)</f>
        <v>0</v>
      </c>
      <c r="DB42" s="789">
        <f>IF(DB$2&gt;=$J$5,0,Operation!DA314)</f>
        <v>0</v>
      </c>
      <c r="DC42" s="789">
        <f>IF(DC$2&gt;=$J$5,0,Operation!DB314)</f>
        <v>0</v>
      </c>
      <c r="DD42" s="789">
        <f>IF(DD$2&gt;=$J$5,0,Operation!DC314)</f>
        <v>0</v>
      </c>
      <c r="DE42" s="789">
        <f>IF(DE$2&gt;=$J$5,0,Operation!DD314)</f>
        <v>0</v>
      </c>
      <c r="DF42" s="789">
        <f>IF(DF$2&gt;=$J$5,0,Operation!DE314)</f>
        <v>0</v>
      </c>
      <c r="DG42" s="789">
        <f>IF(DG$2&gt;=$J$5,0,Operation!DF314)</f>
        <v>0</v>
      </c>
      <c r="DH42" s="789">
        <f>IF(DH$2&gt;=$J$5,0,Operation!DG314)</f>
        <v>0</v>
      </c>
      <c r="DI42" s="789">
        <f>IF(DI$2&gt;=$J$5,0,Operation!DH314)</f>
        <v>0</v>
      </c>
      <c r="DJ42" s="789">
        <f>IF(DJ$2&gt;=$J$5,0,Operation!DI314)</f>
        <v>0</v>
      </c>
      <c r="DK42" s="789">
        <f>IF(DK$2&gt;=$J$5,0,Operation!DJ314)</f>
        <v>0</v>
      </c>
      <c r="DL42" s="789">
        <f>IF(DL$2&gt;=$J$5,0,Operation!DK314)</f>
        <v>0</v>
      </c>
      <c r="DM42" s="789">
        <f>IF(DM$2&gt;=$J$5,0,Operation!DL314)</f>
        <v>0</v>
      </c>
      <c r="DN42" s="789">
        <f>IF(DN$2&gt;=$J$5,0,Operation!DM314)</f>
        <v>0</v>
      </c>
      <c r="DO42" s="789">
        <f>IF(DO$2&gt;=$J$5,0,Operation!DN314)</f>
        <v>0</v>
      </c>
      <c r="DP42" s="789">
        <f>IF(DP$2&gt;=$J$5,0,Operation!DO314)</f>
        <v>0</v>
      </c>
      <c r="DQ42" s="789">
        <f>IF(DQ$2&gt;=$J$5,0,Operation!DP314)</f>
        <v>0</v>
      </c>
      <c r="DR42" s="789">
        <f>IF(DR$2&gt;=$J$5,0,Operation!DQ314)</f>
        <v>0</v>
      </c>
      <c r="DS42" s="789">
        <f>IF(DS$2&gt;=$J$5,0,Operation!DR314)</f>
        <v>0</v>
      </c>
      <c r="DT42" s="789">
        <f>IF(DT$2&gt;=$J$5,0,Operation!DS314)</f>
        <v>0</v>
      </c>
      <c r="DU42" s="789">
        <f>IF(DU$2&gt;=$J$5,0,Operation!DT314)</f>
        <v>0</v>
      </c>
      <c r="DV42" s="789">
        <f>IF(DV$2&gt;=$J$5,0,Operation!DU314)</f>
        <v>0</v>
      </c>
      <c r="DW42" s="789">
        <f>IF(DW$2&gt;=$J$5,0,Operation!DV314)</f>
        <v>0</v>
      </c>
      <c r="DX42" s="789">
        <f>IF(DX$2&gt;=$J$5,0,Operation!DW314)</f>
        <v>0</v>
      </c>
      <c r="DY42" s="789">
        <f>IF(DY$2&gt;=$J$5,0,Operation!DX314)</f>
        <v>0</v>
      </c>
      <c r="DZ42" s="789">
        <f>IF(DZ$2&gt;=$J$5,0,Operation!DY314)</f>
        <v>0</v>
      </c>
      <c r="EA42" s="789">
        <f>IF(EA$2&gt;=$J$5,0,Operation!DZ314)</f>
        <v>0</v>
      </c>
      <c r="EB42" s="789">
        <f>IF(EB$2&gt;=$J$5,0,Operation!EA314)</f>
        <v>0</v>
      </c>
      <c r="EC42" s="789">
        <f>IF(EC$2&gt;=$J$5,0,Operation!EB314)</f>
        <v>0</v>
      </c>
      <c r="ED42" s="789">
        <f>IF(ED$2&gt;=$J$5,0,Operation!EC314)</f>
        <v>0</v>
      </c>
    </row>
    <row r="43" spans="1:134" x14ac:dyDescent="0.2">
      <c r="A43" s="11">
        <f>ROW()</f>
        <v>43</v>
      </c>
      <c r="C43" s="399" t="s">
        <v>300</v>
      </c>
      <c r="D43" s="400"/>
      <c r="E43" s="400"/>
      <c r="F43" s="400"/>
      <c r="G43" s="400"/>
      <c r="H43" s="400"/>
      <c r="I43" s="400"/>
      <c r="J43" s="400"/>
      <c r="K43" s="401"/>
      <c r="L43" s="400"/>
      <c r="M43" s="402"/>
      <c r="N43" s="791">
        <f>SUM(N39:N42)</f>
        <v>46190024.610228114</v>
      </c>
      <c r="O43" s="791">
        <f t="shared" ref="O43:BV43" si="26">SUM(O39:O42)</f>
        <v>46034804.463011719</v>
      </c>
      <c r="P43" s="791">
        <f t="shared" si="26"/>
        <v>45879584.315795317</v>
      </c>
      <c r="Q43" s="791">
        <f t="shared" si="26"/>
        <v>45724364.168578923</v>
      </c>
      <c r="R43" s="791">
        <f t="shared" si="26"/>
        <v>45575248.751947068</v>
      </c>
      <c r="S43" s="791">
        <f t="shared" si="26"/>
        <v>45426133.335315213</v>
      </c>
      <c r="T43" s="791">
        <f t="shared" si="26"/>
        <v>44821124.364125833</v>
      </c>
      <c r="U43" s="791">
        <f t="shared" si="26"/>
        <v>44672008.947493978</v>
      </c>
      <c r="V43" s="791">
        <f t="shared" si="26"/>
        <v>44522893.53086213</v>
      </c>
      <c r="W43" s="791">
        <f t="shared" si="26"/>
        <v>44373778.114230275</v>
      </c>
      <c r="X43" s="791">
        <f t="shared" si="26"/>
        <v>44224662.697598428</v>
      </c>
      <c r="Y43" s="791">
        <f t="shared" si="26"/>
        <v>44075547.280966572</v>
      </c>
      <c r="Z43" s="791">
        <f t="shared" si="26"/>
        <v>43452224.118023552</v>
      </c>
      <c r="AA43" s="791">
        <f t="shared" si="26"/>
        <v>43299414.08839187</v>
      </c>
      <c r="AB43" s="791">
        <f t="shared" si="26"/>
        <v>43146604.058760181</v>
      </c>
      <c r="AC43" s="791">
        <f t="shared" si="26"/>
        <v>42993794.029128499</v>
      </c>
      <c r="AD43" s="791">
        <f t="shared" si="26"/>
        <v>42840983.999496818</v>
      </c>
      <c r="AE43" s="791">
        <f t="shared" si="26"/>
        <v>42688173.969865128</v>
      </c>
      <c r="AF43" s="791">
        <f t="shared" si="26"/>
        <v>42083323.871921271</v>
      </c>
      <c r="AG43" s="791">
        <f t="shared" si="26"/>
        <v>41930513.842289589</v>
      </c>
      <c r="AH43" s="791">
        <f t="shared" si="26"/>
        <v>41777703.8126579</v>
      </c>
      <c r="AI43" s="791">
        <f t="shared" si="26"/>
        <v>41624893.783026218</v>
      </c>
      <c r="AJ43" s="791">
        <f t="shared" si="26"/>
        <v>41472083.753394537</v>
      </c>
      <c r="AK43" s="791">
        <f t="shared" si="26"/>
        <v>41319273.723762847</v>
      </c>
      <c r="AL43" s="791">
        <f t="shared" si="26"/>
        <v>40714423.62581899</v>
      </c>
      <c r="AM43" s="791">
        <f t="shared" si="26"/>
        <v>40560887.897774152</v>
      </c>
      <c r="AN43" s="791">
        <f t="shared" si="26"/>
        <v>40407312.217580438</v>
      </c>
      <c r="AO43" s="791">
        <f t="shared" si="26"/>
        <v>40253736.537386723</v>
      </c>
      <c r="AP43" s="791">
        <f t="shared" si="26"/>
        <v>40100160.857193008</v>
      </c>
      <c r="AQ43" s="791">
        <f t="shared" si="26"/>
        <v>39946585.176999286</v>
      </c>
      <c r="AR43" s="791">
        <f t="shared" si="26"/>
        <v>39345523.379716709</v>
      </c>
      <c r="AS43" s="791">
        <f t="shared" si="26"/>
        <v>39191947.699522994</v>
      </c>
      <c r="AT43" s="791">
        <f t="shared" si="26"/>
        <v>39038372.01932928</v>
      </c>
      <c r="AU43" s="791">
        <f t="shared" si="26"/>
        <v>38884796.339135565</v>
      </c>
      <c r="AV43" s="791">
        <f t="shared" si="26"/>
        <v>38731220.658941843</v>
      </c>
      <c r="AW43" s="791">
        <f t="shared" si="26"/>
        <v>38577644.978748128</v>
      </c>
      <c r="AX43" s="791">
        <f t="shared" si="26"/>
        <v>37976623.133614428</v>
      </c>
      <c r="AY43" s="791">
        <f t="shared" si="26"/>
        <v>37818938.608131506</v>
      </c>
      <c r="AZ43" s="791">
        <f t="shared" si="26"/>
        <v>37661254.08264859</v>
      </c>
      <c r="BA43" s="791">
        <f t="shared" si="26"/>
        <v>37503569.557165667</v>
      </c>
      <c r="BB43" s="791">
        <f t="shared" si="26"/>
        <v>37345885.031682752</v>
      </c>
      <c r="BC43" s="791">
        <f t="shared" si="26"/>
        <v>37188200.506199829</v>
      </c>
      <c r="BD43" s="791">
        <f t="shared" si="26"/>
        <v>0</v>
      </c>
      <c r="BE43" s="791">
        <f t="shared" si="26"/>
        <v>0</v>
      </c>
      <c r="BF43" s="791">
        <f t="shared" si="26"/>
        <v>0</v>
      </c>
      <c r="BG43" s="791">
        <f t="shared" si="26"/>
        <v>0</v>
      </c>
      <c r="BH43" s="791">
        <f t="shared" si="26"/>
        <v>0</v>
      </c>
      <c r="BI43" s="791">
        <f t="shared" si="26"/>
        <v>0</v>
      </c>
      <c r="BJ43" s="791">
        <f t="shared" si="26"/>
        <v>0</v>
      </c>
      <c r="BK43" s="791">
        <f t="shared" si="26"/>
        <v>0</v>
      </c>
      <c r="BL43" s="791">
        <f t="shared" si="26"/>
        <v>0</v>
      </c>
      <c r="BM43" s="791">
        <f t="shared" si="26"/>
        <v>0</v>
      </c>
      <c r="BN43" s="791">
        <f t="shared" si="26"/>
        <v>0</v>
      </c>
      <c r="BO43" s="791">
        <f t="shared" si="26"/>
        <v>0</v>
      </c>
      <c r="BP43" s="791">
        <f t="shared" si="26"/>
        <v>0</v>
      </c>
      <c r="BQ43" s="791">
        <f t="shared" si="26"/>
        <v>0</v>
      </c>
      <c r="BR43" s="791">
        <f t="shared" si="26"/>
        <v>0</v>
      </c>
      <c r="BS43" s="791">
        <f t="shared" si="26"/>
        <v>0</v>
      </c>
      <c r="BT43" s="791">
        <f t="shared" si="26"/>
        <v>0</v>
      </c>
      <c r="BU43" s="791">
        <f t="shared" si="26"/>
        <v>0</v>
      </c>
      <c r="BV43" s="791">
        <f t="shared" si="26"/>
        <v>0</v>
      </c>
      <c r="BW43" s="791">
        <f t="shared" ref="BW43:ED43" si="27">SUM(BW39:BW42)</f>
        <v>0</v>
      </c>
      <c r="BX43" s="791">
        <f t="shared" si="27"/>
        <v>0</v>
      </c>
      <c r="BY43" s="791">
        <f t="shared" si="27"/>
        <v>0</v>
      </c>
      <c r="BZ43" s="791">
        <f t="shared" si="27"/>
        <v>0</v>
      </c>
      <c r="CA43" s="791">
        <f t="shared" si="27"/>
        <v>0</v>
      </c>
      <c r="CB43" s="791">
        <f t="shared" si="27"/>
        <v>0</v>
      </c>
      <c r="CC43" s="791">
        <f t="shared" si="27"/>
        <v>0</v>
      </c>
      <c r="CD43" s="791">
        <f t="shared" si="27"/>
        <v>0</v>
      </c>
      <c r="CE43" s="791">
        <f t="shared" si="27"/>
        <v>0</v>
      </c>
      <c r="CF43" s="791">
        <f t="shared" si="27"/>
        <v>0</v>
      </c>
      <c r="CG43" s="791">
        <f t="shared" si="27"/>
        <v>0</v>
      </c>
      <c r="CH43" s="791">
        <f t="shared" si="27"/>
        <v>0</v>
      </c>
      <c r="CI43" s="791">
        <f t="shared" si="27"/>
        <v>0</v>
      </c>
      <c r="CJ43" s="791">
        <f t="shared" si="27"/>
        <v>0</v>
      </c>
      <c r="CK43" s="791">
        <f t="shared" si="27"/>
        <v>0</v>
      </c>
      <c r="CL43" s="791">
        <f t="shared" si="27"/>
        <v>0</v>
      </c>
      <c r="CM43" s="791">
        <f t="shared" si="27"/>
        <v>0</v>
      </c>
      <c r="CN43" s="791">
        <f t="shared" si="27"/>
        <v>0</v>
      </c>
      <c r="CO43" s="791">
        <f t="shared" si="27"/>
        <v>0</v>
      </c>
      <c r="CP43" s="791">
        <f t="shared" si="27"/>
        <v>0</v>
      </c>
      <c r="CQ43" s="791">
        <f t="shared" si="27"/>
        <v>0</v>
      </c>
      <c r="CR43" s="791">
        <f t="shared" si="27"/>
        <v>0</v>
      </c>
      <c r="CS43" s="791">
        <f t="shared" si="27"/>
        <v>0</v>
      </c>
      <c r="CT43" s="791">
        <f t="shared" si="27"/>
        <v>0</v>
      </c>
      <c r="CU43" s="791">
        <f t="shared" si="27"/>
        <v>0</v>
      </c>
      <c r="CV43" s="791">
        <f t="shared" si="27"/>
        <v>0</v>
      </c>
      <c r="CW43" s="791">
        <f t="shared" si="27"/>
        <v>0</v>
      </c>
      <c r="CX43" s="791">
        <f t="shared" si="27"/>
        <v>0</v>
      </c>
      <c r="CY43" s="791">
        <f t="shared" si="27"/>
        <v>0</v>
      </c>
      <c r="CZ43" s="791">
        <f t="shared" si="27"/>
        <v>0</v>
      </c>
      <c r="DA43" s="791">
        <f t="shared" si="27"/>
        <v>0</v>
      </c>
      <c r="DB43" s="791">
        <f t="shared" si="27"/>
        <v>0</v>
      </c>
      <c r="DC43" s="791">
        <f t="shared" si="27"/>
        <v>0</v>
      </c>
      <c r="DD43" s="791">
        <f t="shared" si="27"/>
        <v>0</v>
      </c>
      <c r="DE43" s="791">
        <f t="shared" si="27"/>
        <v>0</v>
      </c>
      <c r="DF43" s="791">
        <f t="shared" si="27"/>
        <v>0</v>
      </c>
      <c r="DG43" s="791">
        <f t="shared" si="27"/>
        <v>0</v>
      </c>
      <c r="DH43" s="791">
        <f t="shared" si="27"/>
        <v>0</v>
      </c>
      <c r="DI43" s="791">
        <f t="shared" si="27"/>
        <v>0</v>
      </c>
      <c r="DJ43" s="791">
        <f t="shared" si="27"/>
        <v>0</v>
      </c>
      <c r="DK43" s="791">
        <f t="shared" si="27"/>
        <v>0</v>
      </c>
      <c r="DL43" s="791">
        <f t="shared" si="27"/>
        <v>0</v>
      </c>
      <c r="DM43" s="791">
        <f t="shared" si="27"/>
        <v>0</v>
      </c>
      <c r="DN43" s="791">
        <f t="shared" si="27"/>
        <v>0</v>
      </c>
      <c r="DO43" s="791">
        <f t="shared" si="27"/>
        <v>0</v>
      </c>
      <c r="DP43" s="791">
        <f t="shared" si="27"/>
        <v>0</v>
      </c>
      <c r="DQ43" s="791">
        <f t="shared" si="27"/>
        <v>0</v>
      </c>
      <c r="DR43" s="791">
        <f t="shared" si="27"/>
        <v>0</v>
      </c>
      <c r="DS43" s="791">
        <f t="shared" si="27"/>
        <v>0</v>
      </c>
      <c r="DT43" s="791">
        <f t="shared" si="27"/>
        <v>0</v>
      </c>
      <c r="DU43" s="791">
        <f t="shared" si="27"/>
        <v>0</v>
      </c>
      <c r="DV43" s="791">
        <f t="shared" si="27"/>
        <v>0</v>
      </c>
      <c r="DW43" s="791">
        <f t="shared" si="27"/>
        <v>0</v>
      </c>
      <c r="DX43" s="791">
        <f t="shared" si="27"/>
        <v>0</v>
      </c>
      <c r="DY43" s="791">
        <f t="shared" si="27"/>
        <v>0</v>
      </c>
      <c r="DZ43" s="791">
        <f t="shared" si="27"/>
        <v>0</v>
      </c>
      <c r="EA43" s="791">
        <f t="shared" si="27"/>
        <v>0</v>
      </c>
      <c r="EB43" s="791">
        <f t="shared" si="27"/>
        <v>0</v>
      </c>
      <c r="EC43" s="791">
        <f t="shared" si="27"/>
        <v>0</v>
      </c>
      <c r="ED43" s="791">
        <f t="shared" si="27"/>
        <v>0</v>
      </c>
    </row>
    <row r="44" spans="1:134" x14ac:dyDescent="0.2">
      <c r="A44" s="11">
        <f>ROW()</f>
        <v>44</v>
      </c>
      <c r="C44" s="399" t="s">
        <v>306</v>
      </c>
      <c r="D44" s="400"/>
      <c r="E44" s="400"/>
      <c r="F44" s="400"/>
      <c r="G44" s="400"/>
      <c r="H44" s="400"/>
      <c r="I44" s="400"/>
      <c r="J44" s="400"/>
      <c r="K44" s="401"/>
      <c r="L44" s="400"/>
      <c r="M44" s="402"/>
      <c r="N44" s="791">
        <f>N38+N43</f>
        <v>137190024.61022812</v>
      </c>
      <c r="O44" s="791">
        <f t="shared" ref="O44:BV44" si="28">O38+O43</f>
        <v>137425568.57020009</v>
      </c>
      <c r="P44" s="791">
        <f t="shared" si="28"/>
        <v>137661112.53017205</v>
      </c>
      <c r="Q44" s="791">
        <f t="shared" si="28"/>
        <v>137809703.01872978</v>
      </c>
      <c r="R44" s="791">
        <f t="shared" si="28"/>
        <v>138051351.7092863</v>
      </c>
      <c r="S44" s="791">
        <f t="shared" si="28"/>
        <v>138293000.3998428</v>
      </c>
      <c r="T44" s="791">
        <f t="shared" si="28"/>
        <v>136167084.04712185</v>
      </c>
      <c r="U44" s="791">
        <f t="shared" si="28"/>
        <v>136334773.11965433</v>
      </c>
      <c r="V44" s="791">
        <f t="shared" si="28"/>
        <v>136576421.81021085</v>
      </c>
      <c r="W44" s="791">
        <f t="shared" si="28"/>
        <v>136379970.95047313</v>
      </c>
      <c r="X44" s="791">
        <f t="shared" si="28"/>
        <v>136596570.55302963</v>
      </c>
      <c r="Y44" s="791">
        <f t="shared" si="28"/>
        <v>136838219.24358615</v>
      </c>
      <c r="Z44" s="791">
        <f t="shared" si="28"/>
        <v>134452224.11802354</v>
      </c>
      <c r="AA44" s="791">
        <f t="shared" si="28"/>
        <v>134694768.78321153</v>
      </c>
      <c r="AB44" s="791">
        <f t="shared" si="28"/>
        <v>134937313.44839951</v>
      </c>
      <c r="AC44" s="791">
        <f t="shared" si="28"/>
        <v>135092904.64217326</v>
      </c>
      <c r="AD44" s="791">
        <f t="shared" si="28"/>
        <v>135335449.30736125</v>
      </c>
      <c r="AE44" s="791">
        <f t="shared" si="28"/>
        <v>135577993.97254923</v>
      </c>
      <c r="AF44" s="791">
        <f t="shared" si="28"/>
        <v>133456827.08070511</v>
      </c>
      <c r="AG44" s="791">
        <f t="shared" si="28"/>
        <v>133626407.45620972</v>
      </c>
      <c r="AH44" s="791">
        <f t="shared" si="28"/>
        <v>133868952.1213977</v>
      </c>
      <c r="AI44" s="791">
        <f t="shared" si="28"/>
        <v>133656835.80809867</v>
      </c>
      <c r="AJ44" s="791">
        <f t="shared" si="28"/>
        <v>133870576.53728667</v>
      </c>
      <c r="AK44" s="791">
        <f t="shared" si="28"/>
        <v>134113121.20247465</v>
      </c>
      <c r="AL44" s="791">
        <f t="shared" si="28"/>
        <v>131714423.625819</v>
      </c>
      <c r="AM44" s="791">
        <f t="shared" si="28"/>
        <v>132227315.21714607</v>
      </c>
      <c r="AN44" s="791">
        <f t="shared" si="28"/>
        <v>132473859.14928342</v>
      </c>
      <c r="AO44" s="791">
        <f t="shared" si="28"/>
        <v>132633369.7057088</v>
      </c>
      <c r="AP44" s="791">
        <f t="shared" si="28"/>
        <v>132879913.63784617</v>
      </c>
      <c r="AQ44" s="791">
        <f t="shared" si="28"/>
        <v>133126457.56998353</v>
      </c>
      <c r="AR44" s="791">
        <f t="shared" si="28"/>
        <v>131013724.03986548</v>
      </c>
      <c r="AS44" s="791">
        <f t="shared" si="28"/>
        <v>131188368.44088095</v>
      </c>
      <c r="AT44" s="791">
        <f t="shared" si="28"/>
        <v>131434912.37301831</v>
      </c>
      <c r="AU44" s="791">
        <f t="shared" si="28"/>
        <v>131209336.13013709</v>
      </c>
      <c r="AV44" s="791">
        <f t="shared" si="28"/>
        <v>131425198.70227444</v>
      </c>
      <c r="AW44" s="791">
        <f t="shared" si="28"/>
        <v>131671742.63441183</v>
      </c>
      <c r="AX44" s="791">
        <f t="shared" si="28"/>
        <v>129242970.79280412</v>
      </c>
      <c r="AY44" s="791">
        <f t="shared" si="28"/>
        <v>129490439.34980458</v>
      </c>
      <c r="AZ44" s="791">
        <f t="shared" si="28"/>
        <v>129737907.90680504</v>
      </c>
      <c r="BA44" s="791">
        <f t="shared" si="28"/>
        <v>129898303.13594462</v>
      </c>
      <c r="BB44" s="791">
        <f t="shared" si="28"/>
        <v>130145771.69294509</v>
      </c>
      <c r="BC44" s="791">
        <f t="shared" si="28"/>
        <v>130393240.24994555</v>
      </c>
      <c r="BD44" s="791">
        <f t="shared" si="28"/>
        <v>0</v>
      </c>
      <c r="BE44" s="791">
        <f t="shared" si="28"/>
        <v>2.9802322387695313E-8</v>
      </c>
      <c r="BF44" s="791">
        <f t="shared" si="28"/>
        <v>2.9802322387695313E-8</v>
      </c>
      <c r="BG44" s="791">
        <f t="shared" si="28"/>
        <v>2.9802322387695313E-8</v>
      </c>
      <c r="BH44" s="791">
        <f t="shared" si="28"/>
        <v>2.9802322387695313E-8</v>
      </c>
      <c r="BI44" s="791">
        <f t="shared" si="28"/>
        <v>2.9802322387695313E-8</v>
      </c>
      <c r="BJ44" s="791">
        <f t="shared" si="28"/>
        <v>2.9802322387695313E-8</v>
      </c>
      <c r="BK44" s="791">
        <f t="shared" si="28"/>
        <v>2.9802322387695313E-8</v>
      </c>
      <c r="BL44" s="791">
        <f t="shared" si="28"/>
        <v>2.9802322387695313E-8</v>
      </c>
      <c r="BM44" s="791">
        <f t="shared" si="28"/>
        <v>2.9802322387695313E-8</v>
      </c>
      <c r="BN44" s="791">
        <f t="shared" si="28"/>
        <v>2.9802322387695313E-8</v>
      </c>
      <c r="BO44" s="791">
        <f t="shared" si="28"/>
        <v>2.9802322387695313E-8</v>
      </c>
      <c r="BP44" s="791">
        <f t="shared" si="28"/>
        <v>2.9802322387695313E-8</v>
      </c>
      <c r="BQ44" s="791">
        <f t="shared" si="28"/>
        <v>2.9802322387695313E-8</v>
      </c>
      <c r="BR44" s="791">
        <f t="shared" si="28"/>
        <v>2.9802322387695313E-8</v>
      </c>
      <c r="BS44" s="791">
        <f t="shared" si="28"/>
        <v>2.9802322387695313E-8</v>
      </c>
      <c r="BT44" s="791">
        <f t="shared" si="28"/>
        <v>2.9802322387695313E-8</v>
      </c>
      <c r="BU44" s="791">
        <f t="shared" si="28"/>
        <v>2.9802322387695313E-8</v>
      </c>
      <c r="BV44" s="791">
        <f t="shared" si="28"/>
        <v>2.9802322387695313E-8</v>
      </c>
      <c r="BW44" s="791">
        <f t="shared" ref="BW44:ED44" si="29">BW38+BW43</f>
        <v>2.9802322387695313E-8</v>
      </c>
      <c r="BX44" s="791">
        <f t="shared" si="29"/>
        <v>2.9802322387695313E-8</v>
      </c>
      <c r="BY44" s="791">
        <f t="shared" si="29"/>
        <v>2.9802322387695313E-8</v>
      </c>
      <c r="BZ44" s="791">
        <f t="shared" si="29"/>
        <v>2.9802322387695313E-8</v>
      </c>
      <c r="CA44" s="791">
        <f t="shared" si="29"/>
        <v>2.9802322387695313E-8</v>
      </c>
      <c r="CB44" s="791">
        <f t="shared" si="29"/>
        <v>2.9802322387695313E-8</v>
      </c>
      <c r="CC44" s="791">
        <f t="shared" si="29"/>
        <v>2.9802322387695313E-8</v>
      </c>
      <c r="CD44" s="791">
        <f t="shared" si="29"/>
        <v>2.9802322387695313E-8</v>
      </c>
      <c r="CE44" s="791">
        <f t="shared" si="29"/>
        <v>2.9802322387695313E-8</v>
      </c>
      <c r="CF44" s="791">
        <f t="shared" si="29"/>
        <v>2.9802322387695313E-8</v>
      </c>
      <c r="CG44" s="791">
        <f t="shared" si="29"/>
        <v>2.9802322387695313E-8</v>
      </c>
      <c r="CH44" s="791">
        <f t="shared" si="29"/>
        <v>2.9802322387695313E-8</v>
      </c>
      <c r="CI44" s="791">
        <f t="shared" si="29"/>
        <v>2.9802322387695313E-8</v>
      </c>
      <c r="CJ44" s="791">
        <f t="shared" si="29"/>
        <v>2.9802322387695313E-8</v>
      </c>
      <c r="CK44" s="791">
        <f t="shared" si="29"/>
        <v>2.9802322387695313E-8</v>
      </c>
      <c r="CL44" s="791">
        <f t="shared" si="29"/>
        <v>2.9802322387695313E-8</v>
      </c>
      <c r="CM44" s="791">
        <f t="shared" si="29"/>
        <v>2.9802322387695313E-8</v>
      </c>
      <c r="CN44" s="791">
        <f t="shared" si="29"/>
        <v>2.9802322387695313E-8</v>
      </c>
      <c r="CO44" s="791">
        <f t="shared" si="29"/>
        <v>2.9802322387695313E-8</v>
      </c>
      <c r="CP44" s="791">
        <f t="shared" si="29"/>
        <v>2.9802322387695313E-8</v>
      </c>
      <c r="CQ44" s="791">
        <f t="shared" si="29"/>
        <v>2.9802322387695313E-8</v>
      </c>
      <c r="CR44" s="791">
        <f t="shared" si="29"/>
        <v>2.9802322387695313E-8</v>
      </c>
      <c r="CS44" s="791">
        <f t="shared" si="29"/>
        <v>2.9802322387695313E-8</v>
      </c>
      <c r="CT44" s="791">
        <f t="shared" si="29"/>
        <v>2.9802322387695313E-8</v>
      </c>
      <c r="CU44" s="791">
        <f t="shared" si="29"/>
        <v>2.9802322387695313E-8</v>
      </c>
      <c r="CV44" s="791">
        <f t="shared" si="29"/>
        <v>2.9802322387695313E-8</v>
      </c>
      <c r="CW44" s="791">
        <f t="shared" si="29"/>
        <v>2.9802322387695313E-8</v>
      </c>
      <c r="CX44" s="791">
        <f t="shared" si="29"/>
        <v>2.9802322387695313E-8</v>
      </c>
      <c r="CY44" s="791">
        <f t="shared" si="29"/>
        <v>2.9802322387695313E-8</v>
      </c>
      <c r="CZ44" s="791">
        <f t="shared" si="29"/>
        <v>2.9802322387695313E-8</v>
      </c>
      <c r="DA44" s="791">
        <f t="shared" si="29"/>
        <v>2.9802322387695313E-8</v>
      </c>
      <c r="DB44" s="791">
        <f t="shared" si="29"/>
        <v>2.9802322387695313E-8</v>
      </c>
      <c r="DC44" s="791">
        <f t="shared" si="29"/>
        <v>2.9802322387695313E-8</v>
      </c>
      <c r="DD44" s="791">
        <f t="shared" si="29"/>
        <v>2.9802322387695313E-8</v>
      </c>
      <c r="DE44" s="791">
        <f t="shared" si="29"/>
        <v>2.9802322387695313E-8</v>
      </c>
      <c r="DF44" s="791">
        <f t="shared" si="29"/>
        <v>2.9802322387695313E-8</v>
      </c>
      <c r="DG44" s="791">
        <f t="shared" si="29"/>
        <v>2.9802322387695313E-8</v>
      </c>
      <c r="DH44" s="791">
        <f t="shared" si="29"/>
        <v>2.9802322387695313E-8</v>
      </c>
      <c r="DI44" s="791">
        <f t="shared" si="29"/>
        <v>2.9802322387695313E-8</v>
      </c>
      <c r="DJ44" s="791">
        <f t="shared" si="29"/>
        <v>2.9802322387695313E-8</v>
      </c>
      <c r="DK44" s="791">
        <f t="shared" si="29"/>
        <v>2.9802322387695313E-8</v>
      </c>
      <c r="DL44" s="791">
        <f t="shared" si="29"/>
        <v>2.9802322387695313E-8</v>
      </c>
      <c r="DM44" s="791">
        <f t="shared" si="29"/>
        <v>2.9802322387695313E-8</v>
      </c>
      <c r="DN44" s="791">
        <f t="shared" si="29"/>
        <v>2.9802322387695313E-8</v>
      </c>
      <c r="DO44" s="791">
        <f t="shared" si="29"/>
        <v>2.9802322387695313E-8</v>
      </c>
      <c r="DP44" s="791">
        <f t="shared" si="29"/>
        <v>2.9802322387695313E-8</v>
      </c>
      <c r="DQ44" s="791">
        <f t="shared" si="29"/>
        <v>2.9802322387695313E-8</v>
      </c>
      <c r="DR44" s="791">
        <f t="shared" si="29"/>
        <v>2.9802322387695313E-8</v>
      </c>
      <c r="DS44" s="791">
        <f t="shared" si="29"/>
        <v>2.9802322387695313E-8</v>
      </c>
      <c r="DT44" s="791">
        <f t="shared" si="29"/>
        <v>2.9802322387695313E-8</v>
      </c>
      <c r="DU44" s="791">
        <f t="shared" si="29"/>
        <v>2.9802322387695313E-8</v>
      </c>
      <c r="DV44" s="791">
        <f t="shared" si="29"/>
        <v>2.9802322387695313E-8</v>
      </c>
      <c r="DW44" s="791">
        <f t="shared" si="29"/>
        <v>2.9802322387695313E-8</v>
      </c>
      <c r="DX44" s="791">
        <f t="shared" si="29"/>
        <v>2.9802322387695313E-8</v>
      </c>
      <c r="DY44" s="791">
        <f t="shared" si="29"/>
        <v>2.9802322387695313E-8</v>
      </c>
      <c r="DZ44" s="791">
        <f t="shared" si="29"/>
        <v>2.9802322387695313E-8</v>
      </c>
      <c r="EA44" s="791">
        <f t="shared" si="29"/>
        <v>2.9802322387695313E-8</v>
      </c>
      <c r="EB44" s="791">
        <f t="shared" si="29"/>
        <v>2.9802322387695313E-8</v>
      </c>
      <c r="EC44" s="791">
        <f t="shared" si="29"/>
        <v>2.9802322387695313E-8</v>
      </c>
      <c r="ED44" s="791">
        <f t="shared" si="29"/>
        <v>2.9802322387695313E-8</v>
      </c>
    </row>
    <row r="45" spans="1:134" x14ac:dyDescent="0.2">
      <c r="A45" s="11">
        <f>ROW()</f>
        <v>45</v>
      </c>
      <c r="K45" s="58">
        <f>SUM(N45:BV45)</f>
        <v>-5.6622684496687725E-7</v>
      </c>
      <c r="N45" s="792">
        <f t="shared" ref="N45:AS45" si="30">N18-N44</f>
        <v>0</v>
      </c>
      <c r="O45" s="792">
        <f t="shared" si="30"/>
        <v>0</v>
      </c>
      <c r="P45" s="792">
        <f t="shared" si="30"/>
        <v>0</v>
      </c>
      <c r="Q45" s="792">
        <f t="shared" si="30"/>
        <v>0</v>
      </c>
      <c r="R45" s="792">
        <f t="shared" si="30"/>
        <v>0</v>
      </c>
      <c r="S45" s="792">
        <f t="shared" si="30"/>
        <v>0</v>
      </c>
      <c r="T45" s="792">
        <f t="shared" si="30"/>
        <v>0</v>
      </c>
      <c r="U45" s="792">
        <f t="shared" si="30"/>
        <v>0</v>
      </c>
      <c r="V45" s="792">
        <f t="shared" si="30"/>
        <v>0</v>
      </c>
      <c r="W45" s="792">
        <f t="shared" si="30"/>
        <v>0</v>
      </c>
      <c r="X45" s="792">
        <f t="shared" si="30"/>
        <v>0</v>
      </c>
      <c r="Y45" s="792">
        <f t="shared" si="30"/>
        <v>0</v>
      </c>
      <c r="Z45" s="792">
        <f t="shared" si="30"/>
        <v>0</v>
      </c>
      <c r="AA45" s="792">
        <f t="shared" si="30"/>
        <v>0</v>
      </c>
      <c r="AB45" s="792">
        <f t="shared" si="30"/>
        <v>0</v>
      </c>
      <c r="AC45" s="792">
        <f t="shared" si="30"/>
        <v>0</v>
      </c>
      <c r="AD45" s="792">
        <f t="shared" si="30"/>
        <v>0</v>
      </c>
      <c r="AE45" s="792">
        <f t="shared" si="30"/>
        <v>0</v>
      </c>
      <c r="AF45" s="792">
        <f t="shared" si="30"/>
        <v>0</v>
      </c>
      <c r="AG45" s="792">
        <f t="shared" si="30"/>
        <v>0</v>
      </c>
      <c r="AH45" s="792">
        <f t="shared" si="30"/>
        <v>0</v>
      </c>
      <c r="AI45" s="792">
        <f t="shared" si="30"/>
        <v>0</v>
      </c>
      <c r="AJ45" s="792">
        <f t="shared" si="30"/>
        <v>0</v>
      </c>
      <c r="AK45" s="792">
        <f t="shared" si="30"/>
        <v>0</v>
      </c>
      <c r="AL45" s="792">
        <f t="shared" si="30"/>
        <v>0</v>
      </c>
      <c r="AM45" s="792">
        <f t="shared" si="30"/>
        <v>0</v>
      </c>
      <c r="AN45" s="792">
        <f t="shared" si="30"/>
        <v>0</v>
      </c>
      <c r="AO45" s="792">
        <f t="shared" si="30"/>
        <v>0</v>
      </c>
      <c r="AP45" s="792">
        <f t="shared" si="30"/>
        <v>0</v>
      </c>
      <c r="AQ45" s="792">
        <f t="shared" si="30"/>
        <v>0</v>
      </c>
      <c r="AR45" s="792">
        <f t="shared" si="30"/>
        <v>0</v>
      </c>
      <c r="AS45" s="792">
        <f t="shared" si="30"/>
        <v>0</v>
      </c>
      <c r="AT45" s="792">
        <f t="shared" ref="AT45:BY45" si="31">AT18-AT44</f>
        <v>0</v>
      </c>
      <c r="AU45" s="792">
        <f t="shared" si="31"/>
        <v>0</v>
      </c>
      <c r="AV45" s="792">
        <f t="shared" si="31"/>
        <v>0</v>
      </c>
      <c r="AW45" s="792">
        <f t="shared" si="31"/>
        <v>0</v>
      </c>
      <c r="AX45" s="792">
        <f t="shared" si="31"/>
        <v>0</v>
      </c>
      <c r="AY45" s="792">
        <f t="shared" si="31"/>
        <v>0</v>
      </c>
      <c r="AZ45" s="792">
        <f t="shared" si="31"/>
        <v>0</v>
      </c>
      <c r="BA45" s="792">
        <f t="shared" si="31"/>
        <v>0</v>
      </c>
      <c r="BB45" s="792">
        <f t="shared" si="31"/>
        <v>0</v>
      </c>
      <c r="BC45" s="792">
        <f t="shared" si="31"/>
        <v>0</v>
      </c>
      <c r="BD45" s="792">
        <f t="shared" si="31"/>
        <v>-2.980141289299354E-8</v>
      </c>
      <c r="BE45" s="792">
        <f t="shared" si="31"/>
        <v>-2.980141289299354E-8</v>
      </c>
      <c r="BF45" s="792">
        <f t="shared" si="31"/>
        <v>-2.980141289299354E-8</v>
      </c>
      <c r="BG45" s="792">
        <f t="shared" si="31"/>
        <v>-2.980141289299354E-8</v>
      </c>
      <c r="BH45" s="792">
        <f t="shared" si="31"/>
        <v>-2.980141289299354E-8</v>
      </c>
      <c r="BI45" s="792">
        <f t="shared" si="31"/>
        <v>-2.980141289299354E-8</v>
      </c>
      <c r="BJ45" s="792">
        <f t="shared" si="31"/>
        <v>-2.980141289299354E-8</v>
      </c>
      <c r="BK45" s="792">
        <f t="shared" si="31"/>
        <v>-2.980141289299354E-8</v>
      </c>
      <c r="BL45" s="792">
        <f t="shared" si="31"/>
        <v>-2.980141289299354E-8</v>
      </c>
      <c r="BM45" s="792">
        <f t="shared" si="31"/>
        <v>-2.980141289299354E-8</v>
      </c>
      <c r="BN45" s="792">
        <f t="shared" si="31"/>
        <v>-2.980141289299354E-8</v>
      </c>
      <c r="BO45" s="792">
        <f t="shared" si="31"/>
        <v>-2.980141289299354E-8</v>
      </c>
      <c r="BP45" s="792">
        <f t="shared" si="31"/>
        <v>-2.980141289299354E-8</v>
      </c>
      <c r="BQ45" s="792">
        <f t="shared" si="31"/>
        <v>-2.980141289299354E-8</v>
      </c>
      <c r="BR45" s="792">
        <f t="shared" si="31"/>
        <v>-2.980141289299354E-8</v>
      </c>
      <c r="BS45" s="792">
        <f t="shared" si="31"/>
        <v>-2.980141289299354E-8</v>
      </c>
      <c r="BT45" s="792">
        <f t="shared" si="31"/>
        <v>-2.980141289299354E-8</v>
      </c>
      <c r="BU45" s="792">
        <f t="shared" si="31"/>
        <v>-2.980141289299354E-8</v>
      </c>
      <c r="BV45" s="792">
        <f t="shared" si="31"/>
        <v>-2.980141289299354E-8</v>
      </c>
      <c r="BW45" s="792">
        <f t="shared" si="31"/>
        <v>-2.980141289299354E-8</v>
      </c>
      <c r="BX45" s="792">
        <f t="shared" si="31"/>
        <v>-2.980141289299354E-8</v>
      </c>
      <c r="BY45" s="792">
        <f t="shared" si="31"/>
        <v>-2.980141289299354E-8</v>
      </c>
      <c r="BZ45" s="792">
        <f t="shared" ref="BZ45:DE45" si="32">BZ18-BZ44</f>
        <v>-2.980141289299354E-8</v>
      </c>
      <c r="CA45" s="792">
        <f t="shared" si="32"/>
        <v>-2.980141289299354E-8</v>
      </c>
      <c r="CB45" s="792">
        <f t="shared" si="32"/>
        <v>-2.980141289299354E-8</v>
      </c>
      <c r="CC45" s="792">
        <f t="shared" si="32"/>
        <v>-2.980141289299354E-8</v>
      </c>
      <c r="CD45" s="792">
        <f t="shared" si="32"/>
        <v>-2.980141289299354E-8</v>
      </c>
      <c r="CE45" s="792">
        <f t="shared" si="32"/>
        <v>-2.980141289299354E-8</v>
      </c>
      <c r="CF45" s="792">
        <f t="shared" si="32"/>
        <v>-2.980141289299354E-8</v>
      </c>
      <c r="CG45" s="792">
        <f t="shared" si="32"/>
        <v>-2.980141289299354E-8</v>
      </c>
      <c r="CH45" s="792">
        <f t="shared" si="32"/>
        <v>-2.980141289299354E-8</v>
      </c>
      <c r="CI45" s="792">
        <f t="shared" si="32"/>
        <v>-2.980141289299354E-8</v>
      </c>
      <c r="CJ45" s="792">
        <f t="shared" si="32"/>
        <v>-2.980141289299354E-8</v>
      </c>
      <c r="CK45" s="792">
        <f t="shared" si="32"/>
        <v>-2.980141289299354E-8</v>
      </c>
      <c r="CL45" s="792">
        <f t="shared" si="32"/>
        <v>-2.980141289299354E-8</v>
      </c>
      <c r="CM45" s="792">
        <f t="shared" si="32"/>
        <v>-2.980141289299354E-8</v>
      </c>
      <c r="CN45" s="792">
        <f t="shared" si="32"/>
        <v>-2.980141289299354E-8</v>
      </c>
      <c r="CO45" s="792">
        <f t="shared" si="32"/>
        <v>-2.980141289299354E-8</v>
      </c>
      <c r="CP45" s="792">
        <f t="shared" si="32"/>
        <v>-2.980141289299354E-8</v>
      </c>
      <c r="CQ45" s="792">
        <f t="shared" si="32"/>
        <v>-2.980141289299354E-8</v>
      </c>
      <c r="CR45" s="792">
        <f t="shared" si="32"/>
        <v>-2.980141289299354E-8</v>
      </c>
      <c r="CS45" s="792">
        <f t="shared" si="32"/>
        <v>-2.980141289299354E-8</v>
      </c>
      <c r="CT45" s="792">
        <f t="shared" si="32"/>
        <v>-2.980141289299354E-8</v>
      </c>
      <c r="CU45" s="792">
        <f t="shared" si="32"/>
        <v>-2.980141289299354E-8</v>
      </c>
      <c r="CV45" s="792">
        <f t="shared" si="32"/>
        <v>-2.980141289299354E-8</v>
      </c>
      <c r="CW45" s="792">
        <f t="shared" si="32"/>
        <v>-2.980141289299354E-8</v>
      </c>
      <c r="CX45" s="792">
        <f t="shared" si="32"/>
        <v>-2.980141289299354E-8</v>
      </c>
      <c r="CY45" s="792">
        <f t="shared" si="32"/>
        <v>-2.980141289299354E-8</v>
      </c>
      <c r="CZ45" s="792">
        <f t="shared" si="32"/>
        <v>-2.980141289299354E-8</v>
      </c>
      <c r="DA45" s="792">
        <f t="shared" si="32"/>
        <v>-2.980141289299354E-8</v>
      </c>
      <c r="DB45" s="792">
        <f t="shared" si="32"/>
        <v>-2.980141289299354E-8</v>
      </c>
      <c r="DC45" s="792">
        <f t="shared" si="32"/>
        <v>-2.980141289299354E-8</v>
      </c>
      <c r="DD45" s="792">
        <f t="shared" si="32"/>
        <v>-2.980141289299354E-8</v>
      </c>
      <c r="DE45" s="792">
        <f t="shared" si="32"/>
        <v>-2.980141289299354E-8</v>
      </c>
      <c r="DF45" s="792">
        <f t="shared" ref="DF45:ED45" si="33">DF18-DF44</f>
        <v>-2.980141289299354E-8</v>
      </c>
      <c r="DG45" s="792">
        <f t="shared" si="33"/>
        <v>-2.980141289299354E-8</v>
      </c>
      <c r="DH45" s="792">
        <f t="shared" si="33"/>
        <v>-2.980141289299354E-8</v>
      </c>
      <c r="DI45" s="792">
        <f t="shared" si="33"/>
        <v>-2.980141289299354E-8</v>
      </c>
      <c r="DJ45" s="792">
        <f t="shared" si="33"/>
        <v>-2.980141289299354E-8</v>
      </c>
      <c r="DK45" s="792">
        <f t="shared" si="33"/>
        <v>-2.980141289299354E-8</v>
      </c>
      <c r="DL45" s="792">
        <f t="shared" si="33"/>
        <v>-2.980141289299354E-8</v>
      </c>
      <c r="DM45" s="792">
        <f t="shared" si="33"/>
        <v>-2.980141289299354E-8</v>
      </c>
      <c r="DN45" s="792">
        <f t="shared" si="33"/>
        <v>-2.980141289299354E-8</v>
      </c>
      <c r="DO45" s="792">
        <f t="shared" si="33"/>
        <v>-2.980141289299354E-8</v>
      </c>
      <c r="DP45" s="792">
        <f t="shared" si="33"/>
        <v>-2.980141289299354E-8</v>
      </c>
      <c r="DQ45" s="792">
        <f t="shared" si="33"/>
        <v>-2.980141289299354E-8</v>
      </c>
      <c r="DR45" s="792">
        <f t="shared" si="33"/>
        <v>-2.980141289299354E-8</v>
      </c>
      <c r="DS45" s="792">
        <f t="shared" si="33"/>
        <v>-2.980141289299354E-8</v>
      </c>
      <c r="DT45" s="792">
        <f t="shared" si="33"/>
        <v>-2.980141289299354E-8</v>
      </c>
      <c r="DU45" s="792">
        <f t="shared" si="33"/>
        <v>-2.980141289299354E-8</v>
      </c>
      <c r="DV45" s="792">
        <f t="shared" si="33"/>
        <v>-2.980141289299354E-8</v>
      </c>
      <c r="DW45" s="792">
        <f t="shared" si="33"/>
        <v>-2.980141289299354E-8</v>
      </c>
      <c r="DX45" s="792">
        <f t="shared" si="33"/>
        <v>-2.980141289299354E-8</v>
      </c>
      <c r="DY45" s="792">
        <f t="shared" si="33"/>
        <v>-2.980141289299354E-8</v>
      </c>
      <c r="DZ45" s="792">
        <f t="shared" si="33"/>
        <v>-2.980141289299354E-8</v>
      </c>
      <c r="EA45" s="792">
        <f t="shared" si="33"/>
        <v>-2.980141289299354E-8</v>
      </c>
      <c r="EB45" s="792">
        <f t="shared" si="33"/>
        <v>-2.980141289299354E-8</v>
      </c>
      <c r="EC45" s="792">
        <f t="shared" si="33"/>
        <v>-2.980141289299354E-8</v>
      </c>
      <c r="ED45" s="792">
        <f t="shared" si="33"/>
        <v>-2.980141289299354E-8</v>
      </c>
    </row>
    <row r="46" spans="1:134" x14ac:dyDescent="0.2">
      <c r="A46" s="11">
        <f>ROW()</f>
        <v>46</v>
      </c>
    </row>
    <row r="47" spans="1:134" x14ac:dyDescent="0.2">
      <c r="A47" s="11">
        <f>ROW()</f>
        <v>47</v>
      </c>
    </row>
    <row r="48" spans="1:134" x14ac:dyDescent="0.2">
      <c r="A48" s="11">
        <f>ROW()</f>
        <v>48</v>
      </c>
    </row>
    <row r="49" spans="1:3" x14ac:dyDescent="0.2">
      <c r="A49" s="11">
        <f>ROW()</f>
        <v>49</v>
      </c>
    </row>
    <row r="50" spans="1:3" x14ac:dyDescent="0.2">
      <c r="A50" s="11">
        <f>ROW()</f>
        <v>50</v>
      </c>
      <c r="C50" s="34" t="s">
        <v>679</v>
      </c>
    </row>
    <row r="51" spans="1:3" x14ac:dyDescent="0.2">
      <c r="A51" s="11">
        <f>ROW()</f>
        <v>51</v>
      </c>
    </row>
    <row r="52" spans="1:3" x14ac:dyDescent="0.2">
      <c r="A52" s="11">
        <f>ROW()</f>
        <v>52</v>
      </c>
    </row>
    <row r="53" spans="1:3" x14ac:dyDescent="0.2">
      <c r="A53" s="11">
        <f>ROW()</f>
        <v>53</v>
      </c>
    </row>
    <row r="54" spans="1:3" x14ac:dyDescent="0.2">
      <c r="A54" s="11">
        <f>ROW()</f>
        <v>54</v>
      </c>
    </row>
    <row r="55" spans="1:3" x14ac:dyDescent="0.2">
      <c r="A55" s="11">
        <f>ROW()</f>
        <v>55</v>
      </c>
    </row>
    <row r="56" spans="1:3" x14ac:dyDescent="0.2">
      <c r="A56" s="11">
        <f>ROW()</f>
        <v>56</v>
      </c>
    </row>
    <row r="57" spans="1:3" x14ac:dyDescent="0.2">
      <c r="A57" s="11">
        <f>ROW()</f>
        <v>57</v>
      </c>
    </row>
    <row r="58" spans="1:3" x14ac:dyDescent="0.2">
      <c r="A58" s="11">
        <f>ROW()</f>
        <v>58</v>
      </c>
    </row>
    <row r="59" spans="1:3" x14ac:dyDescent="0.2">
      <c r="A59" s="11">
        <f>ROW()</f>
        <v>59</v>
      </c>
    </row>
    <row r="60" spans="1:3" x14ac:dyDescent="0.2">
      <c r="A60" s="11">
        <f>ROW()</f>
        <v>60</v>
      </c>
    </row>
    <row r="61" spans="1:3" x14ac:dyDescent="0.2">
      <c r="A61" s="11">
        <f>ROW()</f>
        <v>61</v>
      </c>
    </row>
    <row r="62" spans="1:3" x14ac:dyDescent="0.2">
      <c r="A62" s="11">
        <f>ROW()</f>
        <v>62</v>
      </c>
    </row>
    <row r="63" spans="1:3" x14ac:dyDescent="0.2">
      <c r="A63" s="11">
        <f>ROW()</f>
        <v>63</v>
      </c>
    </row>
    <row r="64" spans="1:3" x14ac:dyDescent="0.2">
      <c r="A64" s="11">
        <f>ROW()</f>
        <v>64</v>
      </c>
    </row>
    <row r="65" spans="1:1" x14ac:dyDescent="0.2">
      <c r="A65" s="11">
        <f>ROW()</f>
        <v>65</v>
      </c>
    </row>
    <row r="66" spans="1:1" x14ac:dyDescent="0.2">
      <c r="A66" s="11">
        <f>ROW()</f>
        <v>66</v>
      </c>
    </row>
    <row r="67" spans="1:1" x14ac:dyDescent="0.2">
      <c r="A67" s="11">
        <f>ROW()</f>
        <v>67</v>
      </c>
    </row>
    <row r="68" spans="1:1" x14ac:dyDescent="0.2">
      <c r="A68" s="11">
        <f>ROW()</f>
        <v>68</v>
      </c>
    </row>
    <row r="69" spans="1:1" x14ac:dyDescent="0.2">
      <c r="A69" s="11">
        <f>ROW()</f>
        <v>69</v>
      </c>
    </row>
    <row r="70" spans="1:1" x14ac:dyDescent="0.2">
      <c r="A70" s="11">
        <f>ROW()</f>
        <v>70</v>
      </c>
    </row>
    <row r="71" spans="1:1" x14ac:dyDescent="0.2">
      <c r="A71" s="11">
        <f>ROW()</f>
        <v>71</v>
      </c>
    </row>
    <row r="72" spans="1:1" x14ac:dyDescent="0.2">
      <c r="A72" s="11">
        <f>ROW()</f>
        <v>72</v>
      </c>
    </row>
    <row r="73" spans="1:1" x14ac:dyDescent="0.2">
      <c r="A73" s="11">
        <f>ROW()</f>
        <v>73</v>
      </c>
    </row>
    <row r="74" spans="1:1" x14ac:dyDescent="0.2">
      <c r="A74" s="11">
        <f>ROW()</f>
        <v>74</v>
      </c>
    </row>
    <row r="75" spans="1:1" x14ac:dyDescent="0.2">
      <c r="A75" s="11">
        <f>ROW()</f>
        <v>75</v>
      </c>
    </row>
    <row r="76" spans="1:1" x14ac:dyDescent="0.2">
      <c r="A76" s="11">
        <f>ROW()</f>
        <v>76</v>
      </c>
    </row>
    <row r="77" spans="1:1" x14ac:dyDescent="0.2">
      <c r="A77" s="11">
        <f>ROW()</f>
        <v>77</v>
      </c>
    </row>
    <row r="78" spans="1:1" x14ac:dyDescent="0.2">
      <c r="A78" s="11">
        <f>ROW()</f>
        <v>78</v>
      </c>
    </row>
    <row r="79" spans="1:1" x14ac:dyDescent="0.2">
      <c r="A79" s="11">
        <f>ROW()</f>
        <v>79</v>
      </c>
    </row>
    <row r="80" spans="1:1" x14ac:dyDescent="0.2">
      <c r="A80" s="11">
        <f>ROW()</f>
        <v>80</v>
      </c>
    </row>
    <row r="81" spans="1:1" x14ac:dyDescent="0.2">
      <c r="A81" s="11">
        <f>ROW()</f>
        <v>81</v>
      </c>
    </row>
    <row r="82" spans="1:1" x14ac:dyDescent="0.2">
      <c r="A82" s="11">
        <f>ROW()</f>
        <v>82</v>
      </c>
    </row>
    <row r="83" spans="1:1" x14ac:dyDescent="0.2">
      <c r="A83" s="11">
        <f>ROW()</f>
        <v>83</v>
      </c>
    </row>
    <row r="84" spans="1:1" x14ac:dyDescent="0.2">
      <c r="A84" s="11">
        <f>ROW()</f>
        <v>84</v>
      </c>
    </row>
    <row r="85" spans="1:1" x14ac:dyDescent="0.2">
      <c r="A85" s="11">
        <f>ROW()</f>
        <v>85</v>
      </c>
    </row>
    <row r="86" spans="1:1" x14ac:dyDescent="0.2">
      <c r="A86" s="11">
        <f>ROW()</f>
        <v>86</v>
      </c>
    </row>
    <row r="87" spans="1:1" x14ac:dyDescent="0.2">
      <c r="A87" s="11">
        <f>ROW()</f>
        <v>87</v>
      </c>
    </row>
    <row r="88" spans="1:1" x14ac:dyDescent="0.2">
      <c r="A88" s="11">
        <f>ROW()</f>
        <v>88</v>
      </c>
    </row>
    <row r="89" spans="1:1" x14ac:dyDescent="0.2">
      <c r="A89" s="11">
        <f>ROW()</f>
        <v>89</v>
      </c>
    </row>
    <row r="90" spans="1:1" x14ac:dyDescent="0.2">
      <c r="A90" s="11">
        <f>ROW()</f>
        <v>90</v>
      </c>
    </row>
    <row r="91" spans="1:1" x14ac:dyDescent="0.2">
      <c r="A91" s="11">
        <f>ROW()</f>
        <v>91</v>
      </c>
    </row>
    <row r="92" spans="1:1" x14ac:dyDescent="0.2">
      <c r="A92" s="11">
        <f>ROW()</f>
        <v>92</v>
      </c>
    </row>
    <row r="93" spans="1:1" x14ac:dyDescent="0.2">
      <c r="A93" s="11">
        <f>ROW()</f>
        <v>93</v>
      </c>
    </row>
    <row r="94" spans="1:1" x14ac:dyDescent="0.2">
      <c r="A94" s="11">
        <f>ROW()</f>
        <v>94</v>
      </c>
    </row>
    <row r="95" spans="1:1" x14ac:dyDescent="0.2">
      <c r="A95" s="11">
        <f>ROW()</f>
        <v>95</v>
      </c>
    </row>
    <row r="96" spans="1:1" x14ac:dyDescent="0.2">
      <c r="A96" s="11">
        <f>ROW()</f>
        <v>96</v>
      </c>
    </row>
    <row r="97" spans="1:1" x14ac:dyDescent="0.2">
      <c r="A97" s="11">
        <f>ROW()</f>
        <v>97</v>
      </c>
    </row>
    <row r="98" spans="1:1" x14ac:dyDescent="0.2">
      <c r="A98" s="11">
        <f>ROW()</f>
        <v>98</v>
      </c>
    </row>
    <row r="99" spans="1:1" x14ac:dyDescent="0.2">
      <c r="A99" s="11">
        <f>ROW()</f>
        <v>99</v>
      </c>
    </row>
    <row r="100" spans="1:1" x14ac:dyDescent="0.2">
      <c r="A100" s="11">
        <f>ROW()</f>
        <v>100</v>
      </c>
    </row>
    <row r="101" spans="1:1" x14ac:dyDescent="0.2">
      <c r="A101" s="11">
        <f>ROW()</f>
        <v>101</v>
      </c>
    </row>
    <row r="102" spans="1:1" x14ac:dyDescent="0.2">
      <c r="A102" s="11">
        <f>ROW()</f>
        <v>102</v>
      </c>
    </row>
    <row r="103" spans="1:1" x14ac:dyDescent="0.2">
      <c r="A103" s="11">
        <f>ROW()</f>
        <v>103</v>
      </c>
    </row>
    <row r="104" spans="1:1" x14ac:dyDescent="0.2">
      <c r="A104" s="11">
        <f>ROW()</f>
        <v>104</v>
      </c>
    </row>
    <row r="105" spans="1:1" x14ac:dyDescent="0.2">
      <c r="A105" s="11">
        <f>ROW()</f>
        <v>105</v>
      </c>
    </row>
    <row r="106" spans="1:1" x14ac:dyDescent="0.2">
      <c r="A106" s="11">
        <f>ROW()</f>
        <v>106</v>
      </c>
    </row>
    <row r="107" spans="1:1" x14ac:dyDescent="0.2">
      <c r="A107" s="11">
        <f>ROW()</f>
        <v>107</v>
      </c>
    </row>
    <row r="108" spans="1:1" x14ac:dyDescent="0.2">
      <c r="A108" s="11">
        <f>ROW()</f>
        <v>108</v>
      </c>
    </row>
    <row r="109" spans="1:1" x14ac:dyDescent="0.2">
      <c r="A109" s="11">
        <f>ROW()</f>
        <v>109</v>
      </c>
    </row>
    <row r="110" spans="1:1" x14ac:dyDescent="0.2">
      <c r="A110" s="11">
        <f>ROW()</f>
        <v>110</v>
      </c>
    </row>
    <row r="111" spans="1:1" x14ac:dyDescent="0.2">
      <c r="A111" s="11">
        <f>ROW()</f>
        <v>111</v>
      </c>
    </row>
    <row r="112" spans="1:1" x14ac:dyDescent="0.2">
      <c r="A112" s="11">
        <f>ROW()</f>
        <v>112</v>
      </c>
    </row>
    <row r="113" spans="1:1" x14ac:dyDescent="0.2">
      <c r="A113" s="11">
        <f>ROW()</f>
        <v>113</v>
      </c>
    </row>
    <row r="114" spans="1:1" x14ac:dyDescent="0.2">
      <c r="A114" s="11">
        <f>ROW()</f>
        <v>114</v>
      </c>
    </row>
    <row r="115" spans="1:1" x14ac:dyDescent="0.2">
      <c r="A115" s="11">
        <f>ROW()</f>
        <v>115</v>
      </c>
    </row>
    <row r="116" spans="1:1" x14ac:dyDescent="0.2">
      <c r="A116" s="11">
        <f>ROW()</f>
        <v>116</v>
      </c>
    </row>
    <row r="117" spans="1:1" x14ac:dyDescent="0.2">
      <c r="A117" s="11">
        <f>ROW()</f>
        <v>117</v>
      </c>
    </row>
    <row r="118" spans="1:1" x14ac:dyDescent="0.2">
      <c r="A118" s="11">
        <f>ROW()</f>
        <v>118</v>
      </c>
    </row>
    <row r="119" spans="1:1" x14ac:dyDescent="0.2">
      <c r="A119" s="11">
        <f>ROW()</f>
        <v>119</v>
      </c>
    </row>
    <row r="120" spans="1:1" x14ac:dyDescent="0.2">
      <c r="A120" s="11">
        <f>ROW()</f>
        <v>120</v>
      </c>
    </row>
    <row r="121" spans="1:1" x14ac:dyDescent="0.2">
      <c r="A121" s="11">
        <f>ROW()</f>
        <v>121</v>
      </c>
    </row>
    <row r="122" spans="1:1" x14ac:dyDescent="0.2">
      <c r="A122" s="11">
        <f>ROW()</f>
        <v>122</v>
      </c>
    </row>
    <row r="123" spans="1:1" x14ac:dyDescent="0.2">
      <c r="A123" s="11">
        <f>ROW()</f>
        <v>123</v>
      </c>
    </row>
    <row r="124" spans="1:1" x14ac:dyDescent="0.2">
      <c r="A124" s="11">
        <f>ROW()</f>
        <v>124</v>
      </c>
    </row>
    <row r="125" spans="1:1" x14ac:dyDescent="0.2">
      <c r="A125" s="11">
        <f>ROW()</f>
        <v>125</v>
      </c>
    </row>
    <row r="126" spans="1:1" x14ac:dyDescent="0.2">
      <c r="A126" s="11">
        <f>ROW()</f>
        <v>126</v>
      </c>
    </row>
  </sheetData>
  <phoneticPr fontId="1" type="noConversion"/>
  <conditionalFormatting sqref="N9:ED10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{9179D103-96C4-4C41-AAD0-74EEE823BE12}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179D103-96C4-4C41-AAD0-74EEE823BE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N9:ED10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C000"/>
  </sheetPr>
  <dimension ref="A1:EQ434"/>
  <sheetViews>
    <sheetView showGridLines="0" topLeftCell="B1" zoomScaleNormal="100" workbookViewId="0">
      <pane xSplit="11" ySplit="10" topLeftCell="M24" activePane="bottomRight" state="frozen"/>
      <selection activeCell="B1" sqref="B1"/>
      <selection pane="topRight" activeCell="M1" sqref="M1"/>
      <selection pane="bottomLeft" activeCell="B11" sqref="B11"/>
      <selection pane="bottomRight" activeCell="H35" sqref="H35"/>
    </sheetView>
  </sheetViews>
  <sheetFormatPr defaultColWidth="0" defaultRowHeight="11.25" outlineLevelRow="1" outlineLevelCol="1" x14ac:dyDescent="0.2"/>
  <cols>
    <col min="1" max="1" width="2.7109375" style="253" hidden="1" customWidth="1" outlineLevel="1"/>
    <col min="2" max="2" width="2.7109375" style="253" customWidth="1" collapsed="1"/>
    <col min="3" max="3" width="17.7109375" style="253" customWidth="1"/>
    <col min="4" max="4" width="9.140625" style="253" customWidth="1"/>
    <col min="5" max="5" width="9.28515625" style="253" bestFit="1" customWidth="1"/>
    <col min="6" max="6" width="10" style="253" bestFit="1" customWidth="1"/>
    <col min="7" max="7" width="10.28515625" style="253" customWidth="1"/>
    <col min="8" max="8" width="11" style="253" bestFit="1" customWidth="1"/>
    <col min="9" max="10" width="10" style="253" bestFit="1" customWidth="1"/>
    <col min="11" max="11" width="10.7109375" style="253" customWidth="1"/>
    <col min="12" max="145" width="10.28515625" style="253" customWidth="1"/>
    <col min="146" max="147" width="9.140625" style="253" customWidth="1"/>
    <col min="148" max="16384" width="9.140625" style="253" hidden="1"/>
  </cols>
  <sheetData>
    <row r="1" spans="1:145" x14ac:dyDescent="0.2">
      <c r="C1" s="414" t="str">
        <f>'A&amp;R'!S1</f>
        <v>REIT</v>
      </c>
      <c r="D1" s="34">
        <f>'A&amp;R'!T1</f>
        <v>2</v>
      </c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</row>
    <row r="2" spans="1:145" x14ac:dyDescent="0.2">
      <c r="A2" s="4"/>
      <c r="B2" s="313"/>
      <c r="C2" s="328" t="s">
        <v>336</v>
      </c>
      <c r="D2" s="446">
        <v>1000</v>
      </c>
      <c r="E2" s="313"/>
      <c r="F2" s="313"/>
      <c r="G2" s="313"/>
      <c r="H2" s="313"/>
      <c r="I2" s="313"/>
      <c r="J2" s="313"/>
      <c r="K2" s="313"/>
      <c r="L2" s="313"/>
      <c r="M2" s="320">
        <f>EOMONTH(J3,0)</f>
        <v>43465</v>
      </c>
      <c r="N2" s="320">
        <f t="shared" ref="N2:AS2" si="0">EOMONTH(M2,1)</f>
        <v>43496</v>
      </c>
      <c r="O2" s="320">
        <f t="shared" si="0"/>
        <v>43524</v>
      </c>
      <c r="P2" s="320">
        <f t="shared" si="0"/>
        <v>43555</v>
      </c>
      <c r="Q2" s="320">
        <f t="shared" si="0"/>
        <v>43585</v>
      </c>
      <c r="R2" s="320">
        <f t="shared" si="0"/>
        <v>43616</v>
      </c>
      <c r="S2" s="320">
        <f t="shared" si="0"/>
        <v>43646</v>
      </c>
      <c r="T2" s="320">
        <f t="shared" si="0"/>
        <v>43677</v>
      </c>
      <c r="U2" s="320">
        <f t="shared" si="0"/>
        <v>43708</v>
      </c>
      <c r="V2" s="320">
        <f t="shared" si="0"/>
        <v>43738</v>
      </c>
      <c r="W2" s="320">
        <f t="shared" si="0"/>
        <v>43769</v>
      </c>
      <c r="X2" s="320">
        <f t="shared" si="0"/>
        <v>43799</v>
      </c>
      <c r="Y2" s="320">
        <f t="shared" si="0"/>
        <v>43830</v>
      </c>
      <c r="Z2" s="320">
        <f t="shared" si="0"/>
        <v>43861</v>
      </c>
      <c r="AA2" s="320">
        <f t="shared" si="0"/>
        <v>43890</v>
      </c>
      <c r="AB2" s="320">
        <f t="shared" si="0"/>
        <v>43921</v>
      </c>
      <c r="AC2" s="320">
        <f t="shared" si="0"/>
        <v>43951</v>
      </c>
      <c r="AD2" s="320">
        <f t="shared" si="0"/>
        <v>43982</v>
      </c>
      <c r="AE2" s="320">
        <f t="shared" si="0"/>
        <v>44012</v>
      </c>
      <c r="AF2" s="320">
        <f t="shared" si="0"/>
        <v>44043</v>
      </c>
      <c r="AG2" s="320">
        <f t="shared" si="0"/>
        <v>44074</v>
      </c>
      <c r="AH2" s="320">
        <f t="shared" si="0"/>
        <v>44104</v>
      </c>
      <c r="AI2" s="320">
        <f t="shared" si="0"/>
        <v>44135</v>
      </c>
      <c r="AJ2" s="320">
        <f t="shared" si="0"/>
        <v>44165</v>
      </c>
      <c r="AK2" s="320">
        <f t="shared" si="0"/>
        <v>44196</v>
      </c>
      <c r="AL2" s="320">
        <f t="shared" si="0"/>
        <v>44227</v>
      </c>
      <c r="AM2" s="320">
        <f t="shared" si="0"/>
        <v>44255</v>
      </c>
      <c r="AN2" s="320">
        <f t="shared" si="0"/>
        <v>44286</v>
      </c>
      <c r="AO2" s="320">
        <f t="shared" si="0"/>
        <v>44316</v>
      </c>
      <c r="AP2" s="320">
        <f t="shared" si="0"/>
        <v>44347</v>
      </c>
      <c r="AQ2" s="320">
        <f t="shared" si="0"/>
        <v>44377</v>
      </c>
      <c r="AR2" s="320">
        <f t="shared" si="0"/>
        <v>44408</v>
      </c>
      <c r="AS2" s="320">
        <f t="shared" si="0"/>
        <v>44439</v>
      </c>
      <c r="AT2" s="320">
        <f t="shared" ref="AT2:BY2" si="1">EOMONTH(AS2,1)</f>
        <v>44469</v>
      </c>
      <c r="AU2" s="320">
        <f t="shared" si="1"/>
        <v>44500</v>
      </c>
      <c r="AV2" s="320">
        <f t="shared" si="1"/>
        <v>44530</v>
      </c>
      <c r="AW2" s="320">
        <f t="shared" si="1"/>
        <v>44561</v>
      </c>
      <c r="AX2" s="320">
        <f t="shared" si="1"/>
        <v>44592</v>
      </c>
      <c r="AY2" s="320">
        <f t="shared" si="1"/>
        <v>44620</v>
      </c>
      <c r="AZ2" s="320">
        <f t="shared" si="1"/>
        <v>44651</v>
      </c>
      <c r="BA2" s="320">
        <f t="shared" si="1"/>
        <v>44681</v>
      </c>
      <c r="BB2" s="320">
        <f t="shared" si="1"/>
        <v>44712</v>
      </c>
      <c r="BC2" s="320">
        <f t="shared" si="1"/>
        <v>44742</v>
      </c>
      <c r="BD2" s="320">
        <f t="shared" si="1"/>
        <v>44773</v>
      </c>
      <c r="BE2" s="320">
        <f t="shared" si="1"/>
        <v>44804</v>
      </c>
      <c r="BF2" s="320">
        <f t="shared" si="1"/>
        <v>44834</v>
      </c>
      <c r="BG2" s="320">
        <f t="shared" si="1"/>
        <v>44865</v>
      </c>
      <c r="BH2" s="320">
        <f t="shared" si="1"/>
        <v>44895</v>
      </c>
      <c r="BI2" s="320">
        <f t="shared" si="1"/>
        <v>44926</v>
      </c>
      <c r="BJ2" s="320">
        <f t="shared" si="1"/>
        <v>44957</v>
      </c>
      <c r="BK2" s="320">
        <f t="shared" si="1"/>
        <v>44985</v>
      </c>
      <c r="BL2" s="320">
        <f t="shared" si="1"/>
        <v>45016</v>
      </c>
      <c r="BM2" s="320">
        <f t="shared" si="1"/>
        <v>45046</v>
      </c>
      <c r="BN2" s="320">
        <f t="shared" si="1"/>
        <v>45077</v>
      </c>
      <c r="BO2" s="320">
        <f t="shared" si="1"/>
        <v>45107</v>
      </c>
      <c r="BP2" s="320">
        <f t="shared" si="1"/>
        <v>45138</v>
      </c>
      <c r="BQ2" s="320">
        <f t="shared" si="1"/>
        <v>45169</v>
      </c>
      <c r="BR2" s="320">
        <f t="shared" si="1"/>
        <v>45199</v>
      </c>
      <c r="BS2" s="320">
        <f t="shared" si="1"/>
        <v>45230</v>
      </c>
      <c r="BT2" s="320">
        <f t="shared" si="1"/>
        <v>45260</v>
      </c>
      <c r="BU2" s="320">
        <f t="shared" si="1"/>
        <v>45291</v>
      </c>
      <c r="BV2" s="320">
        <f t="shared" si="1"/>
        <v>45322</v>
      </c>
      <c r="BW2" s="320">
        <f t="shared" si="1"/>
        <v>45351</v>
      </c>
      <c r="BX2" s="320">
        <f t="shared" si="1"/>
        <v>45382</v>
      </c>
      <c r="BY2" s="320">
        <f t="shared" si="1"/>
        <v>45412</v>
      </c>
      <c r="BZ2" s="320">
        <f t="shared" ref="BZ2:CG2" si="2">EOMONTH(BY2,1)</f>
        <v>45443</v>
      </c>
      <c r="CA2" s="320">
        <f t="shared" si="2"/>
        <v>45473</v>
      </c>
      <c r="CB2" s="320">
        <f t="shared" si="2"/>
        <v>45504</v>
      </c>
      <c r="CC2" s="320">
        <f t="shared" si="2"/>
        <v>45535</v>
      </c>
      <c r="CD2" s="320">
        <f t="shared" si="2"/>
        <v>45565</v>
      </c>
      <c r="CE2" s="320">
        <f t="shared" si="2"/>
        <v>45596</v>
      </c>
      <c r="CF2" s="320">
        <f t="shared" si="2"/>
        <v>45626</v>
      </c>
      <c r="CG2" s="320">
        <f t="shared" si="2"/>
        <v>45657</v>
      </c>
      <c r="CH2" s="320">
        <f t="shared" ref="CH2:DM2" si="3">EOMONTH(CG2,1)</f>
        <v>45688</v>
      </c>
      <c r="CI2" s="320">
        <f t="shared" si="3"/>
        <v>45716</v>
      </c>
      <c r="CJ2" s="320">
        <f t="shared" si="3"/>
        <v>45747</v>
      </c>
      <c r="CK2" s="320">
        <f t="shared" si="3"/>
        <v>45777</v>
      </c>
      <c r="CL2" s="320">
        <f t="shared" si="3"/>
        <v>45808</v>
      </c>
      <c r="CM2" s="320">
        <f t="shared" si="3"/>
        <v>45838</v>
      </c>
      <c r="CN2" s="320">
        <f t="shared" si="3"/>
        <v>45869</v>
      </c>
      <c r="CO2" s="320">
        <f t="shared" si="3"/>
        <v>45900</v>
      </c>
      <c r="CP2" s="320">
        <f t="shared" si="3"/>
        <v>45930</v>
      </c>
      <c r="CQ2" s="320">
        <f t="shared" si="3"/>
        <v>45961</v>
      </c>
      <c r="CR2" s="320">
        <f t="shared" si="3"/>
        <v>45991</v>
      </c>
      <c r="CS2" s="320">
        <f t="shared" si="3"/>
        <v>46022</v>
      </c>
      <c r="CT2" s="320">
        <f t="shared" si="3"/>
        <v>46053</v>
      </c>
      <c r="CU2" s="320">
        <f t="shared" si="3"/>
        <v>46081</v>
      </c>
      <c r="CV2" s="320">
        <f t="shared" si="3"/>
        <v>46112</v>
      </c>
      <c r="CW2" s="320">
        <f t="shared" si="3"/>
        <v>46142</v>
      </c>
      <c r="CX2" s="320">
        <f t="shared" si="3"/>
        <v>46173</v>
      </c>
      <c r="CY2" s="320">
        <f t="shared" si="3"/>
        <v>46203</v>
      </c>
      <c r="CZ2" s="320">
        <f t="shared" si="3"/>
        <v>46234</v>
      </c>
      <c r="DA2" s="320">
        <f t="shared" si="3"/>
        <v>46265</v>
      </c>
      <c r="DB2" s="320">
        <f t="shared" si="3"/>
        <v>46295</v>
      </c>
      <c r="DC2" s="320">
        <f t="shared" si="3"/>
        <v>46326</v>
      </c>
      <c r="DD2" s="320">
        <f t="shared" si="3"/>
        <v>46356</v>
      </c>
      <c r="DE2" s="320">
        <f t="shared" si="3"/>
        <v>46387</v>
      </c>
      <c r="DF2" s="320">
        <f t="shared" si="3"/>
        <v>46418</v>
      </c>
      <c r="DG2" s="320">
        <f t="shared" si="3"/>
        <v>46446</v>
      </c>
      <c r="DH2" s="320">
        <f t="shared" si="3"/>
        <v>46477</v>
      </c>
      <c r="DI2" s="320">
        <f t="shared" si="3"/>
        <v>46507</v>
      </c>
      <c r="DJ2" s="320">
        <f t="shared" si="3"/>
        <v>46538</v>
      </c>
      <c r="DK2" s="320">
        <f t="shared" si="3"/>
        <v>46568</v>
      </c>
      <c r="DL2" s="320">
        <f t="shared" si="3"/>
        <v>46599</v>
      </c>
      <c r="DM2" s="320">
        <f t="shared" si="3"/>
        <v>46630</v>
      </c>
      <c r="DN2" s="320">
        <f t="shared" ref="DN2:EO2" si="4">EOMONTH(DM2,1)</f>
        <v>46660</v>
      </c>
      <c r="DO2" s="320">
        <f t="shared" si="4"/>
        <v>46691</v>
      </c>
      <c r="DP2" s="320">
        <f t="shared" si="4"/>
        <v>46721</v>
      </c>
      <c r="DQ2" s="320">
        <f t="shared" si="4"/>
        <v>46752</v>
      </c>
      <c r="DR2" s="320">
        <f t="shared" si="4"/>
        <v>46783</v>
      </c>
      <c r="DS2" s="320">
        <f t="shared" si="4"/>
        <v>46812</v>
      </c>
      <c r="DT2" s="320">
        <f t="shared" si="4"/>
        <v>46843</v>
      </c>
      <c r="DU2" s="320">
        <f t="shared" si="4"/>
        <v>46873</v>
      </c>
      <c r="DV2" s="320">
        <f t="shared" si="4"/>
        <v>46904</v>
      </c>
      <c r="DW2" s="320">
        <f t="shared" si="4"/>
        <v>46934</v>
      </c>
      <c r="DX2" s="320">
        <f t="shared" si="4"/>
        <v>46965</v>
      </c>
      <c r="DY2" s="320">
        <f t="shared" si="4"/>
        <v>46996</v>
      </c>
      <c r="DZ2" s="320">
        <f t="shared" si="4"/>
        <v>47026</v>
      </c>
      <c r="EA2" s="320">
        <f t="shared" si="4"/>
        <v>47057</v>
      </c>
      <c r="EB2" s="320">
        <f t="shared" si="4"/>
        <v>47087</v>
      </c>
      <c r="EC2" s="320">
        <f t="shared" si="4"/>
        <v>47118</v>
      </c>
      <c r="ED2" s="320">
        <f t="shared" si="4"/>
        <v>47149</v>
      </c>
      <c r="EE2" s="320">
        <f t="shared" si="4"/>
        <v>47177</v>
      </c>
      <c r="EF2" s="320">
        <f t="shared" si="4"/>
        <v>47208</v>
      </c>
      <c r="EG2" s="320">
        <f t="shared" si="4"/>
        <v>47238</v>
      </c>
      <c r="EH2" s="320">
        <f t="shared" si="4"/>
        <v>47269</v>
      </c>
      <c r="EI2" s="320">
        <f t="shared" si="4"/>
        <v>47299</v>
      </c>
      <c r="EJ2" s="320">
        <f t="shared" si="4"/>
        <v>47330</v>
      </c>
      <c r="EK2" s="320">
        <f t="shared" si="4"/>
        <v>47361</v>
      </c>
      <c r="EL2" s="320">
        <f t="shared" si="4"/>
        <v>47391</v>
      </c>
      <c r="EM2" s="320">
        <f t="shared" si="4"/>
        <v>47422</v>
      </c>
      <c r="EN2" s="320">
        <f t="shared" si="4"/>
        <v>47452</v>
      </c>
      <c r="EO2" s="320">
        <f t="shared" si="4"/>
        <v>47483</v>
      </c>
    </row>
    <row r="3" spans="1:145" x14ac:dyDescent="0.2">
      <c r="A3" s="5"/>
      <c r="B3" s="316"/>
      <c r="C3" s="447"/>
      <c r="D3" s="316"/>
      <c r="E3" s="316"/>
      <c r="F3" s="316"/>
      <c r="G3" s="316"/>
      <c r="H3" s="316"/>
      <c r="I3" s="316"/>
      <c r="J3" s="351">
        <f>'A&amp;R'!$D$6</f>
        <v>43465</v>
      </c>
      <c r="K3" s="316" t="s">
        <v>176</v>
      </c>
      <c r="L3" s="316"/>
      <c r="M3" s="321">
        <f t="shared" ref="M3:AR3" si="5">YEAR(M2)</f>
        <v>2018</v>
      </c>
      <c r="N3" s="321">
        <f t="shared" si="5"/>
        <v>2019</v>
      </c>
      <c r="O3" s="321">
        <f t="shared" si="5"/>
        <v>2019</v>
      </c>
      <c r="P3" s="321">
        <f t="shared" si="5"/>
        <v>2019</v>
      </c>
      <c r="Q3" s="321">
        <f t="shared" si="5"/>
        <v>2019</v>
      </c>
      <c r="R3" s="321">
        <f t="shared" si="5"/>
        <v>2019</v>
      </c>
      <c r="S3" s="321">
        <f t="shared" si="5"/>
        <v>2019</v>
      </c>
      <c r="T3" s="321">
        <f t="shared" si="5"/>
        <v>2019</v>
      </c>
      <c r="U3" s="321">
        <f t="shared" si="5"/>
        <v>2019</v>
      </c>
      <c r="V3" s="321">
        <f t="shared" si="5"/>
        <v>2019</v>
      </c>
      <c r="W3" s="321">
        <f t="shared" si="5"/>
        <v>2019</v>
      </c>
      <c r="X3" s="321">
        <f t="shared" si="5"/>
        <v>2019</v>
      </c>
      <c r="Y3" s="321">
        <f t="shared" si="5"/>
        <v>2019</v>
      </c>
      <c r="Z3" s="321">
        <f t="shared" si="5"/>
        <v>2020</v>
      </c>
      <c r="AA3" s="321">
        <f t="shared" si="5"/>
        <v>2020</v>
      </c>
      <c r="AB3" s="321">
        <f t="shared" si="5"/>
        <v>2020</v>
      </c>
      <c r="AC3" s="321">
        <f t="shared" si="5"/>
        <v>2020</v>
      </c>
      <c r="AD3" s="321">
        <f t="shared" si="5"/>
        <v>2020</v>
      </c>
      <c r="AE3" s="321">
        <f t="shared" si="5"/>
        <v>2020</v>
      </c>
      <c r="AF3" s="321">
        <f t="shared" si="5"/>
        <v>2020</v>
      </c>
      <c r="AG3" s="321">
        <f t="shared" si="5"/>
        <v>2020</v>
      </c>
      <c r="AH3" s="321">
        <f t="shared" si="5"/>
        <v>2020</v>
      </c>
      <c r="AI3" s="321">
        <f t="shared" si="5"/>
        <v>2020</v>
      </c>
      <c r="AJ3" s="321">
        <f t="shared" si="5"/>
        <v>2020</v>
      </c>
      <c r="AK3" s="321">
        <f t="shared" si="5"/>
        <v>2020</v>
      </c>
      <c r="AL3" s="321">
        <f t="shared" si="5"/>
        <v>2021</v>
      </c>
      <c r="AM3" s="321">
        <f t="shared" si="5"/>
        <v>2021</v>
      </c>
      <c r="AN3" s="321">
        <f t="shared" si="5"/>
        <v>2021</v>
      </c>
      <c r="AO3" s="321">
        <f t="shared" si="5"/>
        <v>2021</v>
      </c>
      <c r="AP3" s="321">
        <f t="shared" si="5"/>
        <v>2021</v>
      </c>
      <c r="AQ3" s="321">
        <f t="shared" si="5"/>
        <v>2021</v>
      </c>
      <c r="AR3" s="321">
        <f t="shared" si="5"/>
        <v>2021</v>
      </c>
      <c r="AS3" s="321">
        <f t="shared" ref="AS3:BX3" si="6">YEAR(AS2)</f>
        <v>2021</v>
      </c>
      <c r="AT3" s="321">
        <f t="shared" si="6"/>
        <v>2021</v>
      </c>
      <c r="AU3" s="321">
        <f t="shared" si="6"/>
        <v>2021</v>
      </c>
      <c r="AV3" s="321">
        <f t="shared" si="6"/>
        <v>2021</v>
      </c>
      <c r="AW3" s="321">
        <f t="shared" si="6"/>
        <v>2021</v>
      </c>
      <c r="AX3" s="321">
        <f t="shared" si="6"/>
        <v>2022</v>
      </c>
      <c r="AY3" s="321">
        <f t="shared" si="6"/>
        <v>2022</v>
      </c>
      <c r="AZ3" s="321">
        <f t="shared" si="6"/>
        <v>2022</v>
      </c>
      <c r="BA3" s="321">
        <f t="shared" si="6"/>
        <v>2022</v>
      </c>
      <c r="BB3" s="321">
        <f t="shared" si="6"/>
        <v>2022</v>
      </c>
      <c r="BC3" s="321">
        <f t="shared" si="6"/>
        <v>2022</v>
      </c>
      <c r="BD3" s="321">
        <f t="shared" si="6"/>
        <v>2022</v>
      </c>
      <c r="BE3" s="321">
        <f t="shared" si="6"/>
        <v>2022</v>
      </c>
      <c r="BF3" s="321">
        <f t="shared" si="6"/>
        <v>2022</v>
      </c>
      <c r="BG3" s="321">
        <f t="shared" si="6"/>
        <v>2022</v>
      </c>
      <c r="BH3" s="321">
        <f t="shared" si="6"/>
        <v>2022</v>
      </c>
      <c r="BI3" s="321">
        <f t="shared" si="6"/>
        <v>2022</v>
      </c>
      <c r="BJ3" s="321">
        <f t="shared" si="6"/>
        <v>2023</v>
      </c>
      <c r="BK3" s="321">
        <f t="shared" si="6"/>
        <v>2023</v>
      </c>
      <c r="BL3" s="321">
        <f t="shared" si="6"/>
        <v>2023</v>
      </c>
      <c r="BM3" s="321">
        <f t="shared" si="6"/>
        <v>2023</v>
      </c>
      <c r="BN3" s="321">
        <f t="shared" si="6"/>
        <v>2023</v>
      </c>
      <c r="BO3" s="321">
        <f t="shared" si="6"/>
        <v>2023</v>
      </c>
      <c r="BP3" s="321">
        <f t="shared" si="6"/>
        <v>2023</v>
      </c>
      <c r="BQ3" s="321">
        <f t="shared" si="6"/>
        <v>2023</v>
      </c>
      <c r="BR3" s="321">
        <f t="shared" si="6"/>
        <v>2023</v>
      </c>
      <c r="BS3" s="321">
        <f t="shared" si="6"/>
        <v>2023</v>
      </c>
      <c r="BT3" s="321">
        <f t="shared" si="6"/>
        <v>2023</v>
      </c>
      <c r="BU3" s="321">
        <f t="shared" si="6"/>
        <v>2023</v>
      </c>
      <c r="BV3" s="321">
        <f t="shared" si="6"/>
        <v>2024</v>
      </c>
      <c r="BW3" s="321">
        <f t="shared" si="6"/>
        <v>2024</v>
      </c>
      <c r="BX3" s="321">
        <f t="shared" si="6"/>
        <v>2024</v>
      </c>
      <c r="BY3" s="321">
        <f t="shared" ref="BY3:CG3" si="7">YEAR(BY2)</f>
        <v>2024</v>
      </c>
      <c r="BZ3" s="321">
        <f t="shared" si="7"/>
        <v>2024</v>
      </c>
      <c r="CA3" s="321">
        <f t="shared" si="7"/>
        <v>2024</v>
      </c>
      <c r="CB3" s="321">
        <f t="shared" si="7"/>
        <v>2024</v>
      </c>
      <c r="CC3" s="321">
        <f t="shared" si="7"/>
        <v>2024</v>
      </c>
      <c r="CD3" s="321">
        <f t="shared" si="7"/>
        <v>2024</v>
      </c>
      <c r="CE3" s="321">
        <f t="shared" si="7"/>
        <v>2024</v>
      </c>
      <c r="CF3" s="321">
        <f t="shared" si="7"/>
        <v>2024</v>
      </c>
      <c r="CG3" s="321">
        <f t="shared" si="7"/>
        <v>2024</v>
      </c>
      <c r="CH3" s="321">
        <f t="shared" ref="CH3:EO3" si="8">YEAR(CH2)</f>
        <v>2025</v>
      </c>
      <c r="CI3" s="321">
        <f t="shared" si="8"/>
        <v>2025</v>
      </c>
      <c r="CJ3" s="321">
        <f t="shared" si="8"/>
        <v>2025</v>
      </c>
      <c r="CK3" s="321">
        <f t="shared" si="8"/>
        <v>2025</v>
      </c>
      <c r="CL3" s="321">
        <f t="shared" si="8"/>
        <v>2025</v>
      </c>
      <c r="CM3" s="321">
        <f t="shared" si="8"/>
        <v>2025</v>
      </c>
      <c r="CN3" s="321">
        <f t="shared" si="8"/>
        <v>2025</v>
      </c>
      <c r="CO3" s="321">
        <f t="shared" si="8"/>
        <v>2025</v>
      </c>
      <c r="CP3" s="321">
        <f t="shared" si="8"/>
        <v>2025</v>
      </c>
      <c r="CQ3" s="321">
        <f t="shared" si="8"/>
        <v>2025</v>
      </c>
      <c r="CR3" s="321">
        <f t="shared" si="8"/>
        <v>2025</v>
      </c>
      <c r="CS3" s="321">
        <f t="shared" si="8"/>
        <v>2025</v>
      </c>
      <c r="CT3" s="321">
        <f t="shared" si="8"/>
        <v>2026</v>
      </c>
      <c r="CU3" s="321">
        <f t="shared" si="8"/>
        <v>2026</v>
      </c>
      <c r="CV3" s="321">
        <f t="shared" si="8"/>
        <v>2026</v>
      </c>
      <c r="CW3" s="321">
        <f t="shared" si="8"/>
        <v>2026</v>
      </c>
      <c r="CX3" s="321">
        <f t="shared" si="8"/>
        <v>2026</v>
      </c>
      <c r="CY3" s="321">
        <f t="shared" si="8"/>
        <v>2026</v>
      </c>
      <c r="CZ3" s="321">
        <f t="shared" si="8"/>
        <v>2026</v>
      </c>
      <c r="DA3" s="321">
        <f t="shared" si="8"/>
        <v>2026</v>
      </c>
      <c r="DB3" s="321">
        <f t="shared" si="8"/>
        <v>2026</v>
      </c>
      <c r="DC3" s="321">
        <f t="shared" si="8"/>
        <v>2026</v>
      </c>
      <c r="DD3" s="321">
        <f t="shared" si="8"/>
        <v>2026</v>
      </c>
      <c r="DE3" s="321">
        <f t="shared" si="8"/>
        <v>2026</v>
      </c>
      <c r="DF3" s="321">
        <f t="shared" si="8"/>
        <v>2027</v>
      </c>
      <c r="DG3" s="321">
        <f t="shared" si="8"/>
        <v>2027</v>
      </c>
      <c r="DH3" s="321">
        <f t="shared" si="8"/>
        <v>2027</v>
      </c>
      <c r="DI3" s="321">
        <f t="shared" si="8"/>
        <v>2027</v>
      </c>
      <c r="DJ3" s="321">
        <f t="shared" si="8"/>
        <v>2027</v>
      </c>
      <c r="DK3" s="321">
        <f t="shared" si="8"/>
        <v>2027</v>
      </c>
      <c r="DL3" s="321">
        <f t="shared" si="8"/>
        <v>2027</v>
      </c>
      <c r="DM3" s="321">
        <f t="shared" si="8"/>
        <v>2027</v>
      </c>
      <c r="DN3" s="321">
        <f t="shared" si="8"/>
        <v>2027</v>
      </c>
      <c r="DO3" s="321">
        <f t="shared" si="8"/>
        <v>2027</v>
      </c>
      <c r="DP3" s="321">
        <f t="shared" si="8"/>
        <v>2027</v>
      </c>
      <c r="DQ3" s="321">
        <f t="shared" si="8"/>
        <v>2027</v>
      </c>
      <c r="DR3" s="321">
        <f t="shared" si="8"/>
        <v>2028</v>
      </c>
      <c r="DS3" s="321">
        <f t="shared" si="8"/>
        <v>2028</v>
      </c>
      <c r="DT3" s="321">
        <f t="shared" si="8"/>
        <v>2028</v>
      </c>
      <c r="DU3" s="321">
        <f t="shared" si="8"/>
        <v>2028</v>
      </c>
      <c r="DV3" s="321">
        <f t="shared" si="8"/>
        <v>2028</v>
      </c>
      <c r="DW3" s="321">
        <f t="shared" si="8"/>
        <v>2028</v>
      </c>
      <c r="DX3" s="321">
        <f t="shared" si="8"/>
        <v>2028</v>
      </c>
      <c r="DY3" s="321">
        <f t="shared" si="8"/>
        <v>2028</v>
      </c>
      <c r="DZ3" s="321">
        <f t="shared" si="8"/>
        <v>2028</v>
      </c>
      <c r="EA3" s="321">
        <f t="shared" si="8"/>
        <v>2028</v>
      </c>
      <c r="EB3" s="321">
        <f t="shared" si="8"/>
        <v>2028</v>
      </c>
      <c r="EC3" s="321">
        <f t="shared" si="8"/>
        <v>2028</v>
      </c>
      <c r="ED3" s="321">
        <f t="shared" si="8"/>
        <v>2029</v>
      </c>
      <c r="EE3" s="321">
        <f t="shared" si="8"/>
        <v>2029</v>
      </c>
      <c r="EF3" s="321">
        <f t="shared" si="8"/>
        <v>2029</v>
      </c>
      <c r="EG3" s="321">
        <f t="shared" si="8"/>
        <v>2029</v>
      </c>
      <c r="EH3" s="321">
        <f t="shared" si="8"/>
        <v>2029</v>
      </c>
      <c r="EI3" s="321">
        <f t="shared" si="8"/>
        <v>2029</v>
      </c>
      <c r="EJ3" s="321">
        <f t="shared" si="8"/>
        <v>2029</v>
      </c>
      <c r="EK3" s="321">
        <f t="shared" si="8"/>
        <v>2029</v>
      </c>
      <c r="EL3" s="321">
        <f t="shared" si="8"/>
        <v>2029</v>
      </c>
      <c r="EM3" s="321">
        <f t="shared" si="8"/>
        <v>2029</v>
      </c>
      <c r="EN3" s="321">
        <f t="shared" si="8"/>
        <v>2029</v>
      </c>
      <c r="EO3" s="321">
        <f t="shared" si="8"/>
        <v>2029</v>
      </c>
    </row>
    <row r="4" spans="1:145" x14ac:dyDescent="0.2">
      <c r="A4" s="5"/>
      <c r="B4" s="316"/>
      <c r="C4" s="316"/>
      <c r="D4" s="316"/>
      <c r="E4" s="316"/>
      <c r="F4" s="316"/>
      <c r="G4" s="316"/>
      <c r="H4" s="316"/>
      <c r="I4" s="316"/>
      <c r="J4" s="351">
        <f>'A&amp;R'!$G$6</f>
        <v>44742</v>
      </c>
      <c r="K4" s="316" t="s">
        <v>73</v>
      </c>
      <c r="L4" s="316"/>
      <c r="M4" s="322">
        <f t="shared" ref="M4:AR4" si="9">MONTH(M2)</f>
        <v>12</v>
      </c>
      <c r="N4" s="322">
        <f t="shared" si="9"/>
        <v>1</v>
      </c>
      <c r="O4" s="322">
        <f t="shared" si="9"/>
        <v>2</v>
      </c>
      <c r="P4" s="322">
        <f t="shared" si="9"/>
        <v>3</v>
      </c>
      <c r="Q4" s="322">
        <f t="shared" si="9"/>
        <v>4</v>
      </c>
      <c r="R4" s="322">
        <f t="shared" si="9"/>
        <v>5</v>
      </c>
      <c r="S4" s="322">
        <f t="shared" si="9"/>
        <v>6</v>
      </c>
      <c r="T4" s="322">
        <f t="shared" si="9"/>
        <v>7</v>
      </c>
      <c r="U4" s="322">
        <f t="shared" si="9"/>
        <v>8</v>
      </c>
      <c r="V4" s="322">
        <f t="shared" si="9"/>
        <v>9</v>
      </c>
      <c r="W4" s="322">
        <f t="shared" si="9"/>
        <v>10</v>
      </c>
      <c r="X4" s="322">
        <f t="shared" si="9"/>
        <v>11</v>
      </c>
      <c r="Y4" s="322">
        <f t="shared" si="9"/>
        <v>12</v>
      </c>
      <c r="Z4" s="322">
        <f t="shared" si="9"/>
        <v>1</v>
      </c>
      <c r="AA4" s="322">
        <f t="shared" si="9"/>
        <v>2</v>
      </c>
      <c r="AB4" s="322">
        <f t="shared" si="9"/>
        <v>3</v>
      </c>
      <c r="AC4" s="322">
        <f t="shared" si="9"/>
        <v>4</v>
      </c>
      <c r="AD4" s="322">
        <f t="shared" si="9"/>
        <v>5</v>
      </c>
      <c r="AE4" s="322">
        <f t="shared" si="9"/>
        <v>6</v>
      </c>
      <c r="AF4" s="322">
        <f t="shared" si="9"/>
        <v>7</v>
      </c>
      <c r="AG4" s="322">
        <f t="shared" si="9"/>
        <v>8</v>
      </c>
      <c r="AH4" s="322">
        <f t="shared" si="9"/>
        <v>9</v>
      </c>
      <c r="AI4" s="322">
        <f t="shared" si="9"/>
        <v>10</v>
      </c>
      <c r="AJ4" s="322">
        <f t="shared" si="9"/>
        <v>11</v>
      </c>
      <c r="AK4" s="322">
        <f t="shared" si="9"/>
        <v>12</v>
      </c>
      <c r="AL4" s="322">
        <f t="shared" si="9"/>
        <v>1</v>
      </c>
      <c r="AM4" s="322">
        <f t="shared" si="9"/>
        <v>2</v>
      </c>
      <c r="AN4" s="322">
        <f t="shared" si="9"/>
        <v>3</v>
      </c>
      <c r="AO4" s="322">
        <f t="shared" si="9"/>
        <v>4</v>
      </c>
      <c r="AP4" s="322">
        <f t="shared" si="9"/>
        <v>5</v>
      </c>
      <c r="AQ4" s="322">
        <f t="shared" si="9"/>
        <v>6</v>
      </c>
      <c r="AR4" s="322">
        <f t="shared" si="9"/>
        <v>7</v>
      </c>
      <c r="AS4" s="322">
        <f t="shared" ref="AS4:BX4" si="10">MONTH(AS2)</f>
        <v>8</v>
      </c>
      <c r="AT4" s="322">
        <f t="shared" si="10"/>
        <v>9</v>
      </c>
      <c r="AU4" s="322">
        <f t="shared" si="10"/>
        <v>10</v>
      </c>
      <c r="AV4" s="322">
        <f t="shared" si="10"/>
        <v>11</v>
      </c>
      <c r="AW4" s="322">
        <f t="shared" si="10"/>
        <v>12</v>
      </c>
      <c r="AX4" s="322">
        <f t="shared" si="10"/>
        <v>1</v>
      </c>
      <c r="AY4" s="322">
        <f t="shared" si="10"/>
        <v>2</v>
      </c>
      <c r="AZ4" s="322">
        <f t="shared" si="10"/>
        <v>3</v>
      </c>
      <c r="BA4" s="322">
        <f t="shared" si="10"/>
        <v>4</v>
      </c>
      <c r="BB4" s="322">
        <f t="shared" si="10"/>
        <v>5</v>
      </c>
      <c r="BC4" s="322">
        <f t="shared" si="10"/>
        <v>6</v>
      </c>
      <c r="BD4" s="322">
        <f t="shared" si="10"/>
        <v>7</v>
      </c>
      <c r="BE4" s="322">
        <f t="shared" si="10"/>
        <v>8</v>
      </c>
      <c r="BF4" s="322">
        <f t="shared" si="10"/>
        <v>9</v>
      </c>
      <c r="BG4" s="322">
        <f t="shared" si="10"/>
        <v>10</v>
      </c>
      <c r="BH4" s="322">
        <f t="shared" si="10"/>
        <v>11</v>
      </c>
      <c r="BI4" s="322">
        <f t="shared" si="10"/>
        <v>12</v>
      </c>
      <c r="BJ4" s="322">
        <f t="shared" si="10"/>
        <v>1</v>
      </c>
      <c r="BK4" s="322">
        <f t="shared" si="10"/>
        <v>2</v>
      </c>
      <c r="BL4" s="322">
        <f t="shared" si="10"/>
        <v>3</v>
      </c>
      <c r="BM4" s="322">
        <f t="shared" si="10"/>
        <v>4</v>
      </c>
      <c r="BN4" s="322">
        <f t="shared" si="10"/>
        <v>5</v>
      </c>
      <c r="BO4" s="322">
        <f t="shared" si="10"/>
        <v>6</v>
      </c>
      <c r="BP4" s="322">
        <f t="shared" si="10"/>
        <v>7</v>
      </c>
      <c r="BQ4" s="322">
        <f t="shared" si="10"/>
        <v>8</v>
      </c>
      <c r="BR4" s="322">
        <f t="shared" si="10"/>
        <v>9</v>
      </c>
      <c r="BS4" s="322">
        <f t="shared" si="10"/>
        <v>10</v>
      </c>
      <c r="BT4" s="322">
        <f t="shared" si="10"/>
        <v>11</v>
      </c>
      <c r="BU4" s="322">
        <f t="shared" si="10"/>
        <v>12</v>
      </c>
      <c r="BV4" s="322">
        <f t="shared" si="10"/>
        <v>1</v>
      </c>
      <c r="BW4" s="322">
        <f t="shared" si="10"/>
        <v>2</v>
      </c>
      <c r="BX4" s="322">
        <f t="shared" si="10"/>
        <v>3</v>
      </c>
      <c r="BY4" s="322">
        <f t="shared" ref="BY4:CG4" si="11">MONTH(BY2)</f>
        <v>4</v>
      </c>
      <c r="BZ4" s="322">
        <f t="shared" si="11"/>
        <v>5</v>
      </c>
      <c r="CA4" s="322">
        <f t="shared" si="11"/>
        <v>6</v>
      </c>
      <c r="CB4" s="322">
        <f t="shared" si="11"/>
        <v>7</v>
      </c>
      <c r="CC4" s="322">
        <f t="shared" si="11"/>
        <v>8</v>
      </c>
      <c r="CD4" s="322">
        <f t="shared" si="11"/>
        <v>9</v>
      </c>
      <c r="CE4" s="322">
        <f t="shared" si="11"/>
        <v>10</v>
      </c>
      <c r="CF4" s="322">
        <f t="shared" si="11"/>
        <v>11</v>
      </c>
      <c r="CG4" s="322">
        <f t="shared" si="11"/>
        <v>12</v>
      </c>
      <c r="CH4" s="322">
        <f t="shared" ref="CH4:EO4" si="12">MONTH(CH2)</f>
        <v>1</v>
      </c>
      <c r="CI4" s="322">
        <f t="shared" si="12"/>
        <v>2</v>
      </c>
      <c r="CJ4" s="322">
        <f t="shared" si="12"/>
        <v>3</v>
      </c>
      <c r="CK4" s="322">
        <f t="shared" si="12"/>
        <v>4</v>
      </c>
      <c r="CL4" s="322">
        <f t="shared" si="12"/>
        <v>5</v>
      </c>
      <c r="CM4" s="322">
        <f t="shared" si="12"/>
        <v>6</v>
      </c>
      <c r="CN4" s="322">
        <f t="shared" si="12"/>
        <v>7</v>
      </c>
      <c r="CO4" s="322">
        <f t="shared" si="12"/>
        <v>8</v>
      </c>
      <c r="CP4" s="322">
        <f t="shared" si="12"/>
        <v>9</v>
      </c>
      <c r="CQ4" s="322">
        <f t="shared" si="12"/>
        <v>10</v>
      </c>
      <c r="CR4" s="322">
        <f t="shared" si="12"/>
        <v>11</v>
      </c>
      <c r="CS4" s="322">
        <f t="shared" si="12"/>
        <v>12</v>
      </c>
      <c r="CT4" s="322">
        <f t="shared" si="12"/>
        <v>1</v>
      </c>
      <c r="CU4" s="322">
        <f t="shared" si="12"/>
        <v>2</v>
      </c>
      <c r="CV4" s="322">
        <f t="shared" si="12"/>
        <v>3</v>
      </c>
      <c r="CW4" s="322">
        <f t="shared" si="12"/>
        <v>4</v>
      </c>
      <c r="CX4" s="322">
        <f t="shared" si="12"/>
        <v>5</v>
      </c>
      <c r="CY4" s="322">
        <f t="shared" si="12"/>
        <v>6</v>
      </c>
      <c r="CZ4" s="322">
        <f t="shared" si="12"/>
        <v>7</v>
      </c>
      <c r="DA4" s="322">
        <f t="shared" si="12"/>
        <v>8</v>
      </c>
      <c r="DB4" s="322">
        <f t="shared" si="12"/>
        <v>9</v>
      </c>
      <c r="DC4" s="322">
        <f t="shared" si="12"/>
        <v>10</v>
      </c>
      <c r="DD4" s="322">
        <f t="shared" si="12"/>
        <v>11</v>
      </c>
      <c r="DE4" s="322">
        <f t="shared" si="12"/>
        <v>12</v>
      </c>
      <c r="DF4" s="322">
        <f t="shared" si="12"/>
        <v>1</v>
      </c>
      <c r="DG4" s="322">
        <f t="shared" si="12"/>
        <v>2</v>
      </c>
      <c r="DH4" s="322">
        <f t="shared" si="12"/>
        <v>3</v>
      </c>
      <c r="DI4" s="322">
        <f t="shared" si="12"/>
        <v>4</v>
      </c>
      <c r="DJ4" s="322">
        <f t="shared" si="12"/>
        <v>5</v>
      </c>
      <c r="DK4" s="322">
        <f t="shared" si="12"/>
        <v>6</v>
      </c>
      <c r="DL4" s="322">
        <f t="shared" si="12"/>
        <v>7</v>
      </c>
      <c r="DM4" s="322">
        <f t="shared" si="12"/>
        <v>8</v>
      </c>
      <c r="DN4" s="322">
        <f t="shared" si="12"/>
        <v>9</v>
      </c>
      <c r="DO4" s="322">
        <f t="shared" si="12"/>
        <v>10</v>
      </c>
      <c r="DP4" s="322">
        <f t="shared" si="12"/>
        <v>11</v>
      </c>
      <c r="DQ4" s="322">
        <f t="shared" si="12"/>
        <v>12</v>
      </c>
      <c r="DR4" s="322">
        <f t="shared" si="12"/>
        <v>1</v>
      </c>
      <c r="DS4" s="322">
        <f t="shared" si="12"/>
        <v>2</v>
      </c>
      <c r="DT4" s="322">
        <f t="shared" si="12"/>
        <v>3</v>
      </c>
      <c r="DU4" s="322">
        <f t="shared" si="12"/>
        <v>4</v>
      </c>
      <c r="DV4" s="322">
        <f t="shared" si="12"/>
        <v>5</v>
      </c>
      <c r="DW4" s="322">
        <f t="shared" si="12"/>
        <v>6</v>
      </c>
      <c r="DX4" s="322">
        <f t="shared" si="12"/>
        <v>7</v>
      </c>
      <c r="DY4" s="322">
        <f t="shared" si="12"/>
        <v>8</v>
      </c>
      <c r="DZ4" s="322">
        <f t="shared" si="12"/>
        <v>9</v>
      </c>
      <c r="EA4" s="322">
        <f t="shared" si="12"/>
        <v>10</v>
      </c>
      <c r="EB4" s="322">
        <f t="shared" si="12"/>
        <v>11</v>
      </c>
      <c r="EC4" s="322">
        <f t="shared" si="12"/>
        <v>12</v>
      </c>
      <c r="ED4" s="322">
        <f t="shared" si="12"/>
        <v>1</v>
      </c>
      <c r="EE4" s="322">
        <f t="shared" si="12"/>
        <v>2</v>
      </c>
      <c r="EF4" s="322">
        <f t="shared" si="12"/>
        <v>3</v>
      </c>
      <c r="EG4" s="322">
        <f t="shared" si="12"/>
        <v>4</v>
      </c>
      <c r="EH4" s="322">
        <f t="shared" si="12"/>
        <v>5</v>
      </c>
      <c r="EI4" s="322">
        <f t="shared" si="12"/>
        <v>6</v>
      </c>
      <c r="EJ4" s="322">
        <f t="shared" si="12"/>
        <v>7</v>
      </c>
      <c r="EK4" s="322">
        <f t="shared" si="12"/>
        <v>8</v>
      </c>
      <c r="EL4" s="322">
        <f t="shared" si="12"/>
        <v>9</v>
      </c>
      <c r="EM4" s="322">
        <f t="shared" si="12"/>
        <v>10</v>
      </c>
      <c r="EN4" s="322">
        <f t="shared" si="12"/>
        <v>11</v>
      </c>
      <c r="EO4" s="322">
        <f t="shared" si="12"/>
        <v>12</v>
      </c>
    </row>
    <row r="5" spans="1:145" x14ac:dyDescent="0.2">
      <c r="A5" s="5"/>
      <c r="B5" s="316"/>
      <c r="C5" s="316"/>
      <c r="D5" s="316"/>
      <c r="E5" s="316"/>
      <c r="F5" s="316"/>
      <c r="G5" s="316"/>
      <c r="H5" s="316"/>
      <c r="I5" s="316"/>
      <c r="J5" s="316"/>
      <c r="K5" s="316"/>
      <c r="L5" s="319"/>
      <c r="M5" s="323">
        <v>0</v>
      </c>
      <c r="N5" s="323">
        <f t="shared" ref="N5:AS5" si="13">INT((N$8-1)/12)+1</f>
        <v>1</v>
      </c>
      <c r="O5" s="323">
        <f t="shared" si="13"/>
        <v>1</v>
      </c>
      <c r="P5" s="323">
        <f t="shared" si="13"/>
        <v>1</v>
      </c>
      <c r="Q5" s="323">
        <f t="shared" si="13"/>
        <v>1</v>
      </c>
      <c r="R5" s="323">
        <f t="shared" si="13"/>
        <v>1</v>
      </c>
      <c r="S5" s="323">
        <f t="shared" si="13"/>
        <v>1</v>
      </c>
      <c r="T5" s="323">
        <f t="shared" si="13"/>
        <v>1</v>
      </c>
      <c r="U5" s="323">
        <f t="shared" si="13"/>
        <v>1</v>
      </c>
      <c r="V5" s="323">
        <f t="shared" si="13"/>
        <v>1</v>
      </c>
      <c r="W5" s="323">
        <f t="shared" si="13"/>
        <v>1</v>
      </c>
      <c r="X5" s="323">
        <f t="shared" si="13"/>
        <v>1</v>
      </c>
      <c r="Y5" s="323">
        <f t="shared" si="13"/>
        <v>1</v>
      </c>
      <c r="Z5" s="323">
        <f t="shared" si="13"/>
        <v>2</v>
      </c>
      <c r="AA5" s="323">
        <f t="shared" si="13"/>
        <v>2</v>
      </c>
      <c r="AB5" s="323">
        <f t="shared" si="13"/>
        <v>2</v>
      </c>
      <c r="AC5" s="323">
        <f t="shared" si="13"/>
        <v>2</v>
      </c>
      <c r="AD5" s="323">
        <f t="shared" si="13"/>
        <v>2</v>
      </c>
      <c r="AE5" s="323">
        <f t="shared" si="13"/>
        <v>2</v>
      </c>
      <c r="AF5" s="323">
        <f t="shared" si="13"/>
        <v>2</v>
      </c>
      <c r="AG5" s="323">
        <f t="shared" si="13"/>
        <v>2</v>
      </c>
      <c r="AH5" s="323">
        <f t="shared" si="13"/>
        <v>2</v>
      </c>
      <c r="AI5" s="323">
        <f t="shared" si="13"/>
        <v>2</v>
      </c>
      <c r="AJ5" s="323">
        <f t="shared" si="13"/>
        <v>2</v>
      </c>
      <c r="AK5" s="323">
        <f t="shared" si="13"/>
        <v>2</v>
      </c>
      <c r="AL5" s="323">
        <f t="shared" si="13"/>
        <v>3</v>
      </c>
      <c r="AM5" s="323">
        <f t="shared" si="13"/>
        <v>3</v>
      </c>
      <c r="AN5" s="323">
        <f t="shared" si="13"/>
        <v>3</v>
      </c>
      <c r="AO5" s="323">
        <f t="shared" si="13"/>
        <v>3</v>
      </c>
      <c r="AP5" s="323">
        <f t="shared" si="13"/>
        <v>3</v>
      </c>
      <c r="AQ5" s="323">
        <f t="shared" si="13"/>
        <v>3</v>
      </c>
      <c r="AR5" s="323">
        <f t="shared" si="13"/>
        <v>3</v>
      </c>
      <c r="AS5" s="323">
        <f t="shared" si="13"/>
        <v>3</v>
      </c>
      <c r="AT5" s="323">
        <f t="shared" ref="AT5:BY5" si="14">INT((AT$8-1)/12)+1</f>
        <v>3</v>
      </c>
      <c r="AU5" s="323">
        <f t="shared" si="14"/>
        <v>3</v>
      </c>
      <c r="AV5" s="323">
        <f t="shared" si="14"/>
        <v>3</v>
      </c>
      <c r="AW5" s="323">
        <f t="shared" si="14"/>
        <v>3</v>
      </c>
      <c r="AX5" s="323">
        <f t="shared" si="14"/>
        <v>4</v>
      </c>
      <c r="AY5" s="323">
        <f t="shared" si="14"/>
        <v>4</v>
      </c>
      <c r="AZ5" s="323">
        <f t="shared" si="14"/>
        <v>4</v>
      </c>
      <c r="BA5" s="323">
        <f t="shared" si="14"/>
        <v>4</v>
      </c>
      <c r="BB5" s="323">
        <f t="shared" si="14"/>
        <v>4</v>
      </c>
      <c r="BC5" s="323">
        <f t="shared" si="14"/>
        <v>4</v>
      </c>
      <c r="BD5" s="323">
        <f t="shared" si="14"/>
        <v>4</v>
      </c>
      <c r="BE5" s="323">
        <f t="shared" si="14"/>
        <v>4</v>
      </c>
      <c r="BF5" s="323">
        <f t="shared" si="14"/>
        <v>4</v>
      </c>
      <c r="BG5" s="323">
        <f t="shared" si="14"/>
        <v>4</v>
      </c>
      <c r="BH5" s="323">
        <f t="shared" si="14"/>
        <v>4</v>
      </c>
      <c r="BI5" s="323">
        <f t="shared" si="14"/>
        <v>4</v>
      </c>
      <c r="BJ5" s="323">
        <f t="shared" si="14"/>
        <v>5</v>
      </c>
      <c r="BK5" s="323">
        <f t="shared" si="14"/>
        <v>5</v>
      </c>
      <c r="BL5" s="323">
        <f t="shared" si="14"/>
        <v>5</v>
      </c>
      <c r="BM5" s="323">
        <f t="shared" si="14"/>
        <v>5</v>
      </c>
      <c r="BN5" s="323">
        <f t="shared" si="14"/>
        <v>5</v>
      </c>
      <c r="BO5" s="323">
        <f t="shared" si="14"/>
        <v>5</v>
      </c>
      <c r="BP5" s="323">
        <f t="shared" si="14"/>
        <v>5</v>
      </c>
      <c r="BQ5" s="323">
        <f t="shared" si="14"/>
        <v>5</v>
      </c>
      <c r="BR5" s="323">
        <f t="shared" si="14"/>
        <v>5</v>
      </c>
      <c r="BS5" s="323">
        <f t="shared" si="14"/>
        <v>5</v>
      </c>
      <c r="BT5" s="323">
        <f t="shared" si="14"/>
        <v>5</v>
      </c>
      <c r="BU5" s="323">
        <f t="shared" si="14"/>
        <v>5</v>
      </c>
      <c r="BV5" s="323">
        <f t="shared" si="14"/>
        <v>6</v>
      </c>
      <c r="BW5" s="323">
        <f t="shared" si="14"/>
        <v>6</v>
      </c>
      <c r="BX5" s="323">
        <f t="shared" si="14"/>
        <v>6</v>
      </c>
      <c r="BY5" s="323">
        <f t="shared" si="14"/>
        <v>6</v>
      </c>
      <c r="BZ5" s="323">
        <f t="shared" ref="BZ5:CM5" si="15">INT((BZ$8-1)/12)+1</f>
        <v>6</v>
      </c>
      <c r="CA5" s="323">
        <f t="shared" si="15"/>
        <v>6</v>
      </c>
      <c r="CB5" s="323">
        <f t="shared" si="15"/>
        <v>6</v>
      </c>
      <c r="CC5" s="323">
        <f t="shared" si="15"/>
        <v>6</v>
      </c>
      <c r="CD5" s="323">
        <f t="shared" si="15"/>
        <v>6</v>
      </c>
      <c r="CE5" s="323">
        <f t="shared" si="15"/>
        <v>6</v>
      </c>
      <c r="CF5" s="323">
        <f t="shared" si="15"/>
        <v>6</v>
      </c>
      <c r="CG5" s="323">
        <f t="shared" si="15"/>
        <v>6</v>
      </c>
      <c r="CH5" s="323">
        <f t="shared" si="15"/>
        <v>7</v>
      </c>
      <c r="CI5" s="323">
        <f t="shared" si="15"/>
        <v>7</v>
      </c>
      <c r="CJ5" s="323">
        <f t="shared" si="15"/>
        <v>7</v>
      </c>
      <c r="CK5" s="323">
        <f t="shared" si="15"/>
        <v>7</v>
      </c>
      <c r="CL5" s="323">
        <f t="shared" si="15"/>
        <v>7</v>
      </c>
      <c r="CM5" s="323">
        <f t="shared" si="15"/>
        <v>7</v>
      </c>
      <c r="CN5" s="323">
        <f t="shared" ref="CN5:EO5" si="16">INT((CN$8-1)/12)+1</f>
        <v>7</v>
      </c>
      <c r="CO5" s="323">
        <f t="shared" si="16"/>
        <v>7</v>
      </c>
      <c r="CP5" s="323">
        <f t="shared" si="16"/>
        <v>7</v>
      </c>
      <c r="CQ5" s="323">
        <f t="shared" si="16"/>
        <v>7</v>
      </c>
      <c r="CR5" s="323">
        <f t="shared" si="16"/>
        <v>7</v>
      </c>
      <c r="CS5" s="323">
        <f t="shared" si="16"/>
        <v>7</v>
      </c>
      <c r="CT5" s="323">
        <f t="shared" si="16"/>
        <v>8</v>
      </c>
      <c r="CU5" s="323">
        <f t="shared" si="16"/>
        <v>8</v>
      </c>
      <c r="CV5" s="323">
        <f t="shared" si="16"/>
        <v>8</v>
      </c>
      <c r="CW5" s="323">
        <f t="shared" si="16"/>
        <v>8</v>
      </c>
      <c r="CX5" s="323">
        <f t="shared" si="16"/>
        <v>8</v>
      </c>
      <c r="CY5" s="323">
        <f t="shared" si="16"/>
        <v>8</v>
      </c>
      <c r="CZ5" s="323">
        <f t="shared" si="16"/>
        <v>8</v>
      </c>
      <c r="DA5" s="323">
        <f t="shared" si="16"/>
        <v>8</v>
      </c>
      <c r="DB5" s="323">
        <f t="shared" si="16"/>
        <v>8</v>
      </c>
      <c r="DC5" s="323">
        <f t="shared" si="16"/>
        <v>8</v>
      </c>
      <c r="DD5" s="323">
        <f t="shared" si="16"/>
        <v>8</v>
      </c>
      <c r="DE5" s="323">
        <f t="shared" si="16"/>
        <v>8</v>
      </c>
      <c r="DF5" s="323">
        <f t="shared" si="16"/>
        <v>9</v>
      </c>
      <c r="DG5" s="323">
        <f t="shared" si="16"/>
        <v>9</v>
      </c>
      <c r="DH5" s="323">
        <f t="shared" si="16"/>
        <v>9</v>
      </c>
      <c r="DI5" s="323">
        <f t="shared" si="16"/>
        <v>9</v>
      </c>
      <c r="DJ5" s="323">
        <f t="shared" si="16"/>
        <v>9</v>
      </c>
      <c r="DK5" s="323">
        <f t="shared" si="16"/>
        <v>9</v>
      </c>
      <c r="DL5" s="323">
        <f t="shared" si="16"/>
        <v>9</v>
      </c>
      <c r="DM5" s="323">
        <f t="shared" si="16"/>
        <v>9</v>
      </c>
      <c r="DN5" s="323">
        <f t="shared" si="16"/>
        <v>9</v>
      </c>
      <c r="DO5" s="323">
        <f t="shared" si="16"/>
        <v>9</v>
      </c>
      <c r="DP5" s="323">
        <f t="shared" si="16"/>
        <v>9</v>
      </c>
      <c r="DQ5" s="323">
        <f t="shared" si="16"/>
        <v>9</v>
      </c>
      <c r="DR5" s="323">
        <f t="shared" si="16"/>
        <v>10</v>
      </c>
      <c r="DS5" s="323">
        <f t="shared" si="16"/>
        <v>10</v>
      </c>
      <c r="DT5" s="323">
        <f t="shared" si="16"/>
        <v>10</v>
      </c>
      <c r="DU5" s="323">
        <f t="shared" si="16"/>
        <v>10</v>
      </c>
      <c r="DV5" s="323">
        <f t="shared" si="16"/>
        <v>10</v>
      </c>
      <c r="DW5" s="323">
        <f t="shared" si="16"/>
        <v>10</v>
      </c>
      <c r="DX5" s="323">
        <f t="shared" si="16"/>
        <v>10</v>
      </c>
      <c r="DY5" s="323">
        <f t="shared" si="16"/>
        <v>10</v>
      </c>
      <c r="DZ5" s="323">
        <f t="shared" si="16"/>
        <v>10</v>
      </c>
      <c r="EA5" s="323">
        <f t="shared" si="16"/>
        <v>10</v>
      </c>
      <c r="EB5" s="323">
        <f t="shared" si="16"/>
        <v>10</v>
      </c>
      <c r="EC5" s="323">
        <f t="shared" si="16"/>
        <v>10</v>
      </c>
      <c r="ED5" s="323">
        <f t="shared" si="16"/>
        <v>11</v>
      </c>
      <c r="EE5" s="323">
        <f t="shared" si="16"/>
        <v>11</v>
      </c>
      <c r="EF5" s="323">
        <f t="shared" si="16"/>
        <v>11</v>
      </c>
      <c r="EG5" s="323">
        <f t="shared" si="16"/>
        <v>11</v>
      </c>
      <c r="EH5" s="323">
        <f t="shared" si="16"/>
        <v>11</v>
      </c>
      <c r="EI5" s="323">
        <f t="shared" si="16"/>
        <v>11</v>
      </c>
      <c r="EJ5" s="323">
        <f t="shared" si="16"/>
        <v>11</v>
      </c>
      <c r="EK5" s="323">
        <f t="shared" si="16"/>
        <v>11</v>
      </c>
      <c r="EL5" s="323">
        <f t="shared" si="16"/>
        <v>11</v>
      </c>
      <c r="EM5" s="323">
        <f t="shared" si="16"/>
        <v>11</v>
      </c>
      <c r="EN5" s="323">
        <f t="shared" si="16"/>
        <v>11</v>
      </c>
      <c r="EO5" s="323">
        <f t="shared" si="16"/>
        <v>11</v>
      </c>
    </row>
    <row r="6" spans="1:145" x14ac:dyDescent="0.2">
      <c r="A6" s="5"/>
      <c r="B6" s="316"/>
      <c r="C6" s="316"/>
      <c r="D6" s="316"/>
      <c r="E6" s="316"/>
      <c r="F6" s="316"/>
      <c r="G6" s="316"/>
      <c r="H6" s="316"/>
      <c r="I6" s="316"/>
      <c r="J6" s="316"/>
      <c r="K6" s="316"/>
      <c r="L6" s="316"/>
      <c r="M6" s="324">
        <v>0</v>
      </c>
      <c r="N6" s="324">
        <f t="shared" ref="N6:AS6" si="17">INT((N$8-1)/6)+1</f>
        <v>1</v>
      </c>
      <c r="O6" s="324">
        <f t="shared" si="17"/>
        <v>1</v>
      </c>
      <c r="P6" s="324">
        <f t="shared" si="17"/>
        <v>1</v>
      </c>
      <c r="Q6" s="324">
        <f t="shared" si="17"/>
        <v>1</v>
      </c>
      <c r="R6" s="324">
        <f t="shared" si="17"/>
        <v>1</v>
      </c>
      <c r="S6" s="324">
        <f t="shared" si="17"/>
        <v>1</v>
      </c>
      <c r="T6" s="324">
        <f t="shared" si="17"/>
        <v>2</v>
      </c>
      <c r="U6" s="324">
        <f t="shared" si="17"/>
        <v>2</v>
      </c>
      <c r="V6" s="324">
        <f t="shared" si="17"/>
        <v>2</v>
      </c>
      <c r="W6" s="324">
        <f t="shared" si="17"/>
        <v>2</v>
      </c>
      <c r="X6" s="324">
        <f t="shared" si="17"/>
        <v>2</v>
      </c>
      <c r="Y6" s="324">
        <f t="shared" si="17"/>
        <v>2</v>
      </c>
      <c r="Z6" s="324">
        <f t="shared" si="17"/>
        <v>3</v>
      </c>
      <c r="AA6" s="324">
        <f t="shared" si="17"/>
        <v>3</v>
      </c>
      <c r="AB6" s="324">
        <f t="shared" si="17"/>
        <v>3</v>
      </c>
      <c r="AC6" s="324">
        <f t="shared" si="17"/>
        <v>3</v>
      </c>
      <c r="AD6" s="324">
        <f t="shared" si="17"/>
        <v>3</v>
      </c>
      <c r="AE6" s="324">
        <f t="shared" si="17"/>
        <v>3</v>
      </c>
      <c r="AF6" s="324">
        <f t="shared" si="17"/>
        <v>4</v>
      </c>
      <c r="AG6" s="324">
        <f t="shared" si="17"/>
        <v>4</v>
      </c>
      <c r="AH6" s="324">
        <f t="shared" si="17"/>
        <v>4</v>
      </c>
      <c r="AI6" s="324">
        <f t="shared" si="17"/>
        <v>4</v>
      </c>
      <c r="AJ6" s="324">
        <f t="shared" si="17"/>
        <v>4</v>
      </c>
      <c r="AK6" s="324">
        <f t="shared" si="17"/>
        <v>4</v>
      </c>
      <c r="AL6" s="324">
        <f t="shared" si="17"/>
        <v>5</v>
      </c>
      <c r="AM6" s="324">
        <f t="shared" si="17"/>
        <v>5</v>
      </c>
      <c r="AN6" s="324">
        <f t="shared" si="17"/>
        <v>5</v>
      </c>
      <c r="AO6" s="324">
        <f t="shared" si="17"/>
        <v>5</v>
      </c>
      <c r="AP6" s="324">
        <f t="shared" si="17"/>
        <v>5</v>
      </c>
      <c r="AQ6" s="324">
        <f t="shared" si="17"/>
        <v>5</v>
      </c>
      <c r="AR6" s="324">
        <f t="shared" si="17"/>
        <v>6</v>
      </c>
      <c r="AS6" s="324">
        <f t="shared" si="17"/>
        <v>6</v>
      </c>
      <c r="AT6" s="324">
        <f t="shared" ref="AT6:BY6" si="18">INT((AT$8-1)/6)+1</f>
        <v>6</v>
      </c>
      <c r="AU6" s="324">
        <f t="shared" si="18"/>
        <v>6</v>
      </c>
      <c r="AV6" s="324">
        <f t="shared" si="18"/>
        <v>6</v>
      </c>
      <c r="AW6" s="324">
        <f t="shared" si="18"/>
        <v>6</v>
      </c>
      <c r="AX6" s="324">
        <f t="shared" si="18"/>
        <v>7</v>
      </c>
      <c r="AY6" s="324">
        <f t="shared" si="18"/>
        <v>7</v>
      </c>
      <c r="AZ6" s="324">
        <f t="shared" si="18"/>
        <v>7</v>
      </c>
      <c r="BA6" s="324">
        <f t="shared" si="18"/>
        <v>7</v>
      </c>
      <c r="BB6" s="324">
        <f t="shared" si="18"/>
        <v>7</v>
      </c>
      <c r="BC6" s="324">
        <f t="shared" si="18"/>
        <v>7</v>
      </c>
      <c r="BD6" s="324">
        <f t="shared" si="18"/>
        <v>8</v>
      </c>
      <c r="BE6" s="324">
        <f t="shared" si="18"/>
        <v>8</v>
      </c>
      <c r="BF6" s="324">
        <f t="shared" si="18"/>
        <v>8</v>
      </c>
      <c r="BG6" s="324">
        <f t="shared" si="18"/>
        <v>8</v>
      </c>
      <c r="BH6" s="324">
        <f t="shared" si="18"/>
        <v>8</v>
      </c>
      <c r="BI6" s="324">
        <f t="shared" si="18"/>
        <v>8</v>
      </c>
      <c r="BJ6" s="324">
        <f t="shared" si="18"/>
        <v>9</v>
      </c>
      <c r="BK6" s="324">
        <f t="shared" si="18"/>
        <v>9</v>
      </c>
      <c r="BL6" s="324">
        <f t="shared" si="18"/>
        <v>9</v>
      </c>
      <c r="BM6" s="324">
        <f t="shared" si="18"/>
        <v>9</v>
      </c>
      <c r="BN6" s="324">
        <f t="shared" si="18"/>
        <v>9</v>
      </c>
      <c r="BO6" s="324">
        <f t="shared" si="18"/>
        <v>9</v>
      </c>
      <c r="BP6" s="324">
        <f t="shared" si="18"/>
        <v>10</v>
      </c>
      <c r="BQ6" s="324">
        <f t="shared" si="18"/>
        <v>10</v>
      </c>
      <c r="BR6" s="324">
        <f t="shared" si="18"/>
        <v>10</v>
      </c>
      <c r="BS6" s="324">
        <f t="shared" si="18"/>
        <v>10</v>
      </c>
      <c r="BT6" s="324">
        <f t="shared" si="18"/>
        <v>10</v>
      </c>
      <c r="BU6" s="324">
        <f t="shared" si="18"/>
        <v>10</v>
      </c>
      <c r="BV6" s="324">
        <f t="shared" si="18"/>
        <v>11</v>
      </c>
      <c r="BW6" s="324">
        <f t="shared" si="18"/>
        <v>11</v>
      </c>
      <c r="BX6" s="324">
        <f t="shared" si="18"/>
        <v>11</v>
      </c>
      <c r="BY6" s="324">
        <f t="shared" si="18"/>
        <v>11</v>
      </c>
      <c r="BZ6" s="324">
        <f t="shared" ref="BZ6:CM6" si="19">INT((BZ$8-1)/6)+1</f>
        <v>11</v>
      </c>
      <c r="CA6" s="324">
        <f t="shared" si="19"/>
        <v>11</v>
      </c>
      <c r="CB6" s="324">
        <f t="shared" si="19"/>
        <v>12</v>
      </c>
      <c r="CC6" s="324">
        <f t="shared" si="19"/>
        <v>12</v>
      </c>
      <c r="CD6" s="324">
        <f t="shared" si="19"/>
        <v>12</v>
      </c>
      <c r="CE6" s="324">
        <f t="shared" si="19"/>
        <v>12</v>
      </c>
      <c r="CF6" s="324">
        <f t="shared" si="19"/>
        <v>12</v>
      </c>
      <c r="CG6" s="324">
        <f t="shared" si="19"/>
        <v>12</v>
      </c>
      <c r="CH6" s="324">
        <f t="shared" si="19"/>
        <v>13</v>
      </c>
      <c r="CI6" s="324">
        <f t="shared" si="19"/>
        <v>13</v>
      </c>
      <c r="CJ6" s="324">
        <f t="shared" si="19"/>
        <v>13</v>
      </c>
      <c r="CK6" s="324">
        <f t="shared" si="19"/>
        <v>13</v>
      </c>
      <c r="CL6" s="324">
        <f t="shared" si="19"/>
        <v>13</v>
      </c>
      <c r="CM6" s="324">
        <f t="shared" si="19"/>
        <v>13</v>
      </c>
      <c r="CN6" s="324">
        <f t="shared" ref="CN6:EO6" si="20">INT((CN$8-1)/6)+1</f>
        <v>14</v>
      </c>
      <c r="CO6" s="324">
        <f t="shared" si="20"/>
        <v>14</v>
      </c>
      <c r="CP6" s="324">
        <f t="shared" si="20"/>
        <v>14</v>
      </c>
      <c r="CQ6" s="324">
        <f t="shared" si="20"/>
        <v>14</v>
      </c>
      <c r="CR6" s="324">
        <f t="shared" si="20"/>
        <v>14</v>
      </c>
      <c r="CS6" s="324">
        <f t="shared" si="20"/>
        <v>14</v>
      </c>
      <c r="CT6" s="324">
        <f t="shared" si="20"/>
        <v>15</v>
      </c>
      <c r="CU6" s="324">
        <f t="shared" si="20"/>
        <v>15</v>
      </c>
      <c r="CV6" s="324">
        <f t="shared" si="20"/>
        <v>15</v>
      </c>
      <c r="CW6" s="324">
        <f t="shared" si="20"/>
        <v>15</v>
      </c>
      <c r="CX6" s="324">
        <f t="shared" si="20"/>
        <v>15</v>
      </c>
      <c r="CY6" s="324">
        <f t="shared" si="20"/>
        <v>15</v>
      </c>
      <c r="CZ6" s="324">
        <f t="shared" si="20"/>
        <v>16</v>
      </c>
      <c r="DA6" s="324">
        <f t="shared" si="20"/>
        <v>16</v>
      </c>
      <c r="DB6" s="324">
        <f t="shared" si="20"/>
        <v>16</v>
      </c>
      <c r="DC6" s="324">
        <f t="shared" si="20"/>
        <v>16</v>
      </c>
      <c r="DD6" s="324">
        <f t="shared" si="20"/>
        <v>16</v>
      </c>
      <c r="DE6" s="324">
        <f t="shared" si="20"/>
        <v>16</v>
      </c>
      <c r="DF6" s="324">
        <f t="shared" si="20"/>
        <v>17</v>
      </c>
      <c r="DG6" s="324">
        <f t="shared" si="20"/>
        <v>17</v>
      </c>
      <c r="DH6" s="324">
        <f t="shared" si="20"/>
        <v>17</v>
      </c>
      <c r="DI6" s="324">
        <f t="shared" si="20"/>
        <v>17</v>
      </c>
      <c r="DJ6" s="324">
        <f t="shared" si="20"/>
        <v>17</v>
      </c>
      <c r="DK6" s="324">
        <f t="shared" si="20"/>
        <v>17</v>
      </c>
      <c r="DL6" s="324">
        <f t="shared" si="20"/>
        <v>18</v>
      </c>
      <c r="DM6" s="324">
        <f t="shared" si="20"/>
        <v>18</v>
      </c>
      <c r="DN6" s="324">
        <f t="shared" si="20"/>
        <v>18</v>
      </c>
      <c r="DO6" s="324">
        <f t="shared" si="20"/>
        <v>18</v>
      </c>
      <c r="DP6" s="324">
        <f t="shared" si="20"/>
        <v>18</v>
      </c>
      <c r="DQ6" s="324">
        <f t="shared" si="20"/>
        <v>18</v>
      </c>
      <c r="DR6" s="324">
        <f t="shared" si="20"/>
        <v>19</v>
      </c>
      <c r="DS6" s="324">
        <f t="shared" si="20"/>
        <v>19</v>
      </c>
      <c r="DT6" s="324">
        <f t="shared" si="20"/>
        <v>19</v>
      </c>
      <c r="DU6" s="324">
        <f t="shared" si="20"/>
        <v>19</v>
      </c>
      <c r="DV6" s="324">
        <f t="shared" si="20"/>
        <v>19</v>
      </c>
      <c r="DW6" s="324">
        <f t="shared" si="20"/>
        <v>19</v>
      </c>
      <c r="DX6" s="324">
        <f t="shared" si="20"/>
        <v>20</v>
      </c>
      <c r="DY6" s="324">
        <f t="shared" si="20"/>
        <v>20</v>
      </c>
      <c r="DZ6" s="324">
        <f t="shared" si="20"/>
        <v>20</v>
      </c>
      <c r="EA6" s="324">
        <f t="shared" si="20"/>
        <v>20</v>
      </c>
      <c r="EB6" s="324">
        <f t="shared" si="20"/>
        <v>20</v>
      </c>
      <c r="EC6" s="324">
        <f t="shared" si="20"/>
        <v>20</v>
      </c>
      <c r="ED6" s="324">
        <f t="shared" si="20"/>
        <v>21</v>
      </c>
      <c r="EE6" s="324">
        <f t="shared" si="20"/>
        <v>21</v>
      </c>
      <c r="EF6" s="324">
        <f t="shared" si="20"/>
        <v>21</v>
      </c>
      <c r="EG6" s="324">
        <f t="shared" si="20"/>
        <v>21</v>
      </c>
      <c r="EH6" s="324">
        <f t="shared" si="20"/>
        <v>21</v>
      </c>
      <c r="EI6" s="324">
        <f t="shared" si="20"/>
        <v>21</v>
      </c>
      <c r="EJ6" s="324">
        <f t="shared" si="20"/>
        <v>22</v>
      </c>
      <c r="EK6" s="324">
        <f t="shared" si="20"/>
        <v>22</v>
      </c>
      <c r="EL6" s="324">
        <f t="shared" si="20"/>
        <v>22</v>
      </c>
      <c r="EM6" s="324">
        <f t="shared" si="20"/>
        <v>22</v>
      </c>
      <c r="EN6" s="324">
        <f t="shared" si="20"/>
        <v>22</v>
      </c>
      <c r="EO6" s="324">
        <f t="shared" si="20"/>
        <v>22</v>
      </c>
    </row>
    <row r="7" spans="1:145" x14ac:dyDescent="0.2">
      <c r="A7" s="5"/>
      <c r="B7" s="316"/>
      <c r="C7" s="316"/>
      <c r="D7" s="316"/>
      <c r="E7" s="316"/>
      <c r="F7" s="316"/>
      <c r="G7" s="316"/>
      <c r="H7" s="316"/>
      <c r="I7" s="316"/>
      <c r="J7" s="316"/>
      <c r="K7" s="316"/>
      <c r="L7" s="316"/>
      <c r="M7" s="325">
        <v>0</v>
      </c>
      <c r="N7" s="325">
        <f t="shared" ref="N7:AS7" si="21">INT((N$8-1)/3)+1</f>
        <v>1</v>
      </c>
      <c r="O7" s="325">
        <f t="shared" si="21"/>
        <v>1</v>
      </c>
      <c r="P7" s="325">
        <f t="shared" si="21"/>
        <v>1</v>
      </c>
      <c r="Q7" s="325">
        <f t="shared" si="21"/>
        <v>2</v>
      </c>
      <c r="R7" s="325">
        <f t="shared" si="21"/>
        <v>2</v>
      </c>
      <c r="S7" s="325">
        <f t="shared" si="21"/>
        <v>2</v>
      </c>
      <c r="T7" s="325">
        <f t="shared" si="21"/>
        <v>3</v>
      </c>
      <c r="U7" s="325">
        <f t="shared" si="21"/>
        <v>3</v>
      </c>
      <c r="V7" s="325">
        <f t="shared" si="21"/>
        <v>3</v>
      </c>
      <c r="W7" s="325">
        <f t="shared" si="21"/>
        <v>4</v>
      </c>
      <c r="X7" s="325">
        <f t="shared" si="21"/>
        <v>4</v>
      </c>
      <c r="Y7" s="325">
        <f t="shared" si="21"/>
        <v>4</v>
      </c>
      <c r="Z7" s="325">
        <f t="shared" si="21"/>
        <v>5</v>
      </c>
      <c r="AA7" s="325">
        <f t="shared" si="21"/>
        <v>5</v>
      </c>
      <c r="AB7" s="325">
        <f t="shared" si="21"/>
        <v>5</v>
      </c>
      <c r="AC7" s="325">
        <f t="shared" si="21"/>
        <v>6</v>
      </c>
      <c r="AD7" s="325">
        <f t="shared" si="21"/>
        <v>6</v>
      </c>
      <c r="AE7" s="325">
        <f t="shared" si="21"/>
        <v>6</v>
      </c>
      <c r="AF7" s="325">
        <f t="shared" si="21"/>
        <v>7</v>
      </c>
      <c r="AG7" s="325">
        <f t="shared" si="21"/>
        <v>7</v>
      </c>
      <c r="AH7" s="325">
        <f t="shared" si="21"/>
        <v>7</v>
      </c>
      <c r="AI7" s="325">
        <f t="shared" si="21"/>
        <v>8</v>
      </c>
      <c r="AJ7" s="325">
        <f t="shared" si="21"/>
        <v>8</v>
      </c>
      <c r="AK7" s="325">
        <f t="shared" si="21"/>
        <v>8</v>
      </c>
      <c r="AL7" s="325">
        <f t="shared" si="21"/>
        <v>9</v>
      </c>
      <c r="AM7" s="325">
        <f t="shared" si="21"/>
        <v>9</v>
      </c>
      <c r="AN7" s="325">
        <f t="shared" si="21"/>
        <v>9</v>
      </c>
      <c r="AO7" s="325">
        <f t="shared" si="21"/>
        <v>10</v>
      </c>
      <c r="AP7" s="325">
        <f t="shared" si="21"/>
        <v>10</v>
      </c>
      <c r="AQ7" s="325">
        <f t="shared" si="21"/>
        <v>10</v>
      </c>
      <c r="AR7" s="325">
        <f t="shared" si="21"/>
        <v>11</v>
      </c>
      <c r="AS7" s="325">
        <f t="shared" si="21"/>
        <v>11</v>
      </c>
      <c r="AT7" s="325">
        <f t="shared" ref="AT7:BY7" si="22">INT((AT$8-1)/3)+1</f>
        <v>11</v>
      </c>
      <c r="AU7" s="325">
        <f t="shared" si="22"/>
        <v>12</v>
      </c>
      <c r="AV7" s="325">
        <f t="shared" si="22"/>
        <v>12</v>
      </c>
      <c r="AW7" s="325">
        <f t="shared" si="22"/>
        <v>12</v>
      </c>
      <c r="AX7" s="325">
        <f t="shared" si="22"/>
        <v>13</v>
      </c>
      <c r="AY7" s="325">
        <f t="shared" si="22"/>
        <v>13</v>
      </c>
      <c r="AZ7" s="325">
        <f t="shared" si="22"/>
        <v>13</v>
      </c>
      <c r="BA7" s="325">
        <f t="shared" si="22"/>
        <v>14</v>
      </c>
      <c r="BB7" s="325">
        <f t="shared" si="22"/>
        <v>14</v>
      </c>
      <c r="BC7" s="325">
        <f t="shared" si="22"/>
        <v>14</v>
      </c>
      <c r="BD7" s="325">
        <f t="shared" si="22"/>
        <v>15</v>
      </c>
      <c r="BE7" s="325">
        <f t="shared" si="22"/>
        <v>15</v>
      </c>
      <c r="BF7" s="325">
        <f t="shared" si="22"/>
        <v>15</v>
      </c>
      <c r="BG7" s="325">
        <f t="shared" si="22"/>
        <v>16</v>
      </c>
      <c r="BH7" s="325">
        <f t="shared" si="22"/>
        <v>16</v>
      </c>
      <c r="BI7" s="325">
        <f t="shared" si="22"/>
        <v>16</v>
      </c>
      <c r="BJ7" s="325">
        <f t="shared" si="22"/>
        <v>17</v>
      </c>
      <c r="BK7" s="325">
        <f t="shared" si="22"/>
        <v>17</v>
      </c>
      <c r="BL7" s="325">
        <f t="shared" si="22"/>
        <v>17</v>
      </c>
      <c r="BM7" s="325">
        <f t="shared" si="22"/>
        <v>18</v>
      </c>
      <c r="BN7" s="325">
        <f t="shared" si="22"/>
        <v>18</v>
      </c>
      <c r="BO7" s="325">
        <f t="shared" si="22"/>
        <v>18</v>
      </c>
      <c r="BP7" s="325">
        <f t="shared" si="22"/>
        <v>19</v>
      </c>
      <c r="BQ7" s="325">
        <f t="shared" si="22"/>
        <v>19</v>
      </c>
      <c r="BR7" s="325">
        <f t="shared" si="22"/>
        <v>19</v>
      </c>
      <c r="BS7" s="325">
        <f t="shared" si="22"/>
        <v>20</v>
      </c>
      <c r="BT7" s="325">
        <f t="shared" si="22"/>
        <v>20</v>
      </c>
      <c r="BU7" s="325">
        <f t="shared" si="22"/>
        <v>20</v>
      </c>
      <c r="BV7" s="325">
        <f t="shared" si="22"/>
        <v>21</v>
      </c>
      <c r="BW7" s="325">
        <f t="shared" si="22"/>
        <v>21</v>
      </c>
      <c r="BX7" s="325">
        <f t="shared" si="22"/>
        <v>21</v>
      </c>
      <c r="BY7" s="325">
        <f t="shared" si="22"/>
        <v>22</v>
      </c>
      <c r="BZ7" s="325">
        <f t="shared" ref="BZ7:CM7" si="23">INT((BZ$8-1)/3)+1</f>
        <v>22</v>
      </c>
      <c r="CA7" s="325">
        <f t="shared" si="23"/>
        <v>22</v>
      </c>
      <c r="CB7" s="325">
        <f t="shared" si="23"/>
        <v>23</v>
      </c>
      <c r="CC7" s="325">
        <f t="shared" si="23"/>
        <v>23</v>
      </c>
      <c r="CD7" s="325">
        <f t="shared" si="23"/>
        <v>23</v>
      </c>
      <c r="CE7" s="325">
        <f t="shared" si="23"/>
        <v>24</v>
      </c>
      <c r="CF7" s="325">
        <f t="shared" si="23"/>
        <v>24</v>
      </c>
      <c r="CG7" s="325">
        <f t="shared" si="23"/>
        <v>24</v>
      </c>
      <c r="CH7" s="325">
        <f t="shared" si="23"/>
        <v>25</v>
      </c>
      <c r="CI7" s="325">
        <f t="shared" si="23"/>
        <v>25</v>
      </c>
      <c r="CJ7" s="325">
        <f t="shared" si="23"/>
        <v>25</v>
      </c>
      <c r="CK7" s="325">
        <f t="shared" si="23"/>
        <v>26</v>
      </c>
      <c r="CL7" s="325">
        <f t="shared" si="23"/>
        <v>26</v>
      </c>
      <c r="CM7" s="325">
        <f t="shared" si="23"/>
        <v>26</v>
      </c>
      <c r="CN7" s="325">
        <f t="shared" ref="CN7:EO7" si="24">INT((CN$8-1)/3)+1</f>
        <v>27</v>
      </c>
      <c r="CO7" s="325">
        <f t="shared" si="24"/>
        <v>27</v>
      </c>
      <c r="CP7" s="325">
        <f t="shared" si="24"/>
        <v>27</v>
      </c>
      <c r="CQ7" s="325">
        <f t="shared" si="24"/>
        <v>28</v>
      </c>
      <c r="CR7" s="325">
        <f t="shared" si="24"/>
        <v>28</v>
      </c>
      <c r="CS7" s="325">
        <f t="shared" si="24"/>
        <v>28</v>
      </c>
      <c r="CT7" s="325">
        <f t="shared" si="24"/>
        <v>29</v>
      </c>
      <c r="CU7" s="325">
        <f t="shared" si="24"/>
        <v>29</v>
      </c>
      <c r="CV7" s="325">
        <f t="shared" si="24"/>
        <v>29</v>
      </c>
      <c r="CW7" s="325">
        <f t="shared" si="24"/>
        <v>30</v>
      </c>
      <c r="CX7" s="325">
        <f t="shared" si="24"/>
        <v>30</v>
      </c>
      <c r="CY7" s="325">
        <f t="shared" si="24"/>
        <v>30</v>
      </c>
      <c r="CZ7" s="325">
        <f t="shared" si="24"/>
        <v>31</v>
      </c>
      <c r="DA7" s="325">
        <f t="shared" si="24"/>
        <v>31</v>
      </c>
      <c r="DB7" s="325">
        <f t="shared" si="24"/>
        <v>31</v>
      </c>
      <c r="DC7" s="325">
        <f t="shared" si="24"/>
        <v>32</v>
      </c>
      <c r="DD7" s="325">
        <f t="shared" si="24"/>
        <v>32</v>
      </c>
      <c r="DE7" s="325">
        <f t="shared" si="24"/>
        <v>32</v>
      </c>
      <c r="DF7" s="325">
        <f t="shared" si="24"/>
        <v>33</v>
      </c>
      <c r="DG7" s="325">
        <f t="shared" si="24"/>
        <v>33</v>
      </c>
      <c r="DH7" s="325">
        <f t="shared" si="24"/>
        <v>33</v>
      </c>
      <c r="DI7" s="325">
        <f t="shared" si="24"/>
        <v>34</v>
      </c>
      <c r="DJ7" s="325">
        <f t="shared" si="24"/>
        <v>34</v>
      </c>
      <c r="DK7" s="325">
        <f t="shared" si="24"/>
        <v>34</v>
      </c>
      <c r="DL7" s="325">
        <f t="shared" si="24"/>
        <v>35</v>
      </c>
      <c r="DM7" s="325">
        <f t="shared" si="24"/>
        <v>35</v>
      </c>
      <c r="DN7" s="325">
        <f t="shared" si="24"/>
        <v>35</v>
      </c>
      <c r="DO7" s="325">
        <f t="shared" si="24"/>
        <v>36</v>
      </c>
      <c r="DP7" s="325">
        <f t="shared" si="24"/>
        <v>36</v>
      </c>
      <c r="DQ7" s="325">
        <f t="shared" si="24"/>
        <v>36</v>
      </c>
      <c r="DR7" s="325">
        <f t="shared" si="24"/>
        <v>37</v>
      </c>
      <c r="DS7" s="325">
        <f t="shared" si="24"/>
        <v>37</v>
      </c>
      <c r="DT7" s="325">
        <f t="shared" si="24"/>
        <v>37</v>
      </c>
      <c r="DU7" s="325">
        <f t="shared" si="24"/>
        <v>38</v>
      </c>
      <c r="DV7" s="325">
        <f t="shared" si="24"/>
        <v>38</v>
      </c>
      <c r="DW7" s="325">
        <f t="shared" si="24"/>
        <v>38</v>
      </c>
      <c r="DX7" s="325">
        <f t="shared" si="24"/>
        <v>39</v>
      </c>
      <c r="DY7" s="325">
        <f t="shared" si="24"/>
        <v>39</v>
      </c>
      <c r="DZ7" s="325">
        <f t="shared" si="24"/>
        <v>39</v>
      </c>
      <c r="EA7" s="325">
        <f t="shared" si="24"/>
        <v>40</v>
      </c>
      <c r="EB7" s="325">
        <f t="shared" si="24"/>
        <v>40</v>
      </c>
      <c r="EC7" s="325">
        <f t="shared" si="24"/>
        <v>40</v>
      </c>
      <c r="ED7" s="325">
        <f t="shared" si="24"/>
        <v>41</v>
      </c>
      <c r="EE7" s="325">
        <f t="shared" si="24"/>
        <v>41</v>
      </c>
      <c r="EF7" s="325">
        <f t="shared" si="24"/>
        <v>41</v>
      </c>
      <c r="EG7" s="325">
        <f t="shared" si="24"/>
        <v>42</v>
      </c>
      <c r="EH7" s="325">
        <f t="shared" si="24"/>
        <v>42</v>
      </c>
      <c r="EI7" s="325">
        <f t="shared" si="24"/>
        <v>42</v>
      </c>
      <c r="EJ7" s="325">
        <f t="shared" si="24"/>
        <v>43</v>
      </c>
      <c r="EK7" s="325">
        <f t="shared" si="24"/>
        <v>43</v>
      </c>
      <c r="EL7" s="325">
        <f t="shared" si="24"/>
        <v>43</v>
      </c>
      <c r="EM7" s="325">
        <f t="shared" si="24"/>
        <v>44</v>
      </c>
      <c r="EN7" s="325">
        <f t="shared" si="24"/>
        <v>44</v>
      </c>
      <c r="EO7" s="325">
        <f t="shared" si="24"/>
        <v>44</v>
      </c>
    </row>
    <row r="8" spans="1:145" x14ac:dyDescent="0.2">
      <c r="A8" s="6"/>
      <c r="B8" s="317"/>
      <c r="C8" s="317"/>
      <c r="D8" s="317"/>
      <c r="E8" s="317"/>
      <c r="F8" s="317"/>
      <c r="G8" s="317"/>
      <c r="H8" s="317"/>
      <c r="I8" s="317"/>
      <c r="J8" s="317"/>
      <c r="K8" s="317"/>
      <c r="L8" s="317" t="s">
        <v>74</v>
      </c>
      <c r="M8" s="326">
        <v>0</v>
      </c>
      <c r="N8" s="326">
        <v>1</v>
      </c>
      <c r="O8" s="326">
        <f t="shared" ref="O8:AT8" si="25">N8+1</f>
        <v>2</v>
      </c>
      <c r="P8" s="326">
        <f t="shared" si="25"/>
        <v>3</v>
      </c>
      <c r="Q8" s="326">
        <f t="shared" si="25"/>
        <v>4</v>
      </c>
      <c r="R8" s="326">
        <f t="shared" si="25"/>
        <v>5</v>
      </c>
      <c r="S8" s="326">
        <f t="shared" si="25"/>
        <v>6</v>
      </c>
      <c r="T8" s="326">
        <f t="shared" si="25"/>
        <v>7</v>
      </c>
      <c r="U8" s="326">
        <f t="shared" si="25"/>
        <v>8</v>
      </c>
      <c r="V8" s="326">
        <f t="shared" si="25"/>
        <v>9</v>
      </c>
      <c r="W8" s="326">
        <f t="shared" si="25"/>
        <v>10</v>
      </c>
      <c r="X8" s="326">
        <f t="shared" si="25"/>
        <v>11</v>
      </c>
      <c r="Y8" s="326">
        <f t="shared" si="25"/>
        <v>12</v>
      </c>
      <c r="Z8" s="326">
        <f t="shared" si="25"/>
        <v>13</v>
      </c>
      <c r="AA8" s="326">
        <f t="shared" si="25"/>
        <v>14</v>
      </c>
      <c r="AB8" s="326">
        <f t="shared" si="25"/>
        <v>15</v>
      </c>
      <c r="AC8" s="326">
        <f t="shared" si="25"/>
        <v>16</v>
      </c>
      <c r="AD8" s="326">
        <f t="shared" si="25"/>
        <v>17</v>
      </c>
      <c r="AE8" s="326">
        <f t="shared" si="25"/>
        <v>18</v>
      </c>
      <c r="AF8" s="326">
        <f t="shared" si="25"/>
        <v>19</v>
      </c>
      <c r="AG8" s="326">
        <f t="shared" si="25"/>
        <v>20</v>
      </c>
      <c r="AH8" s="326">
        <f t="shared" si="25"/>
        <v>21</v>
      </c>
      <c r="AI8" s="326">
        <f t="shared" si="25"/>
        <v>22</v>
      </c>
      <c r="AJ8" s="326">
        <f t="shared" si="25"/>
        <v>23</v>
      </c>
      <c r="AK8" s="326">
        <f t="shared" si="25"/>
        <v>24</v>
      </c>
      <c r="AL8" s="326">
        <f t="shared" si="25"/>
        <v>25</v>
      </c>
      <c r="AM8" s="326">
        <f t="shared" si="25"/>
        <v>26</v>
      </c>
      <c r="AN8" s="326">
        <f t="shared" si="25"/>
        <v>27</v>
      </c>
      <c r="AO8" s="326">
        <f t="shared" si="25"/>
        <v>28</v>
      </c>
      <c r="AP8" s="326">
        <f t="shared" si="25"/>
        <v>29</v>
      </c>
      <c r="AQ8" s="326">
        <f t="shared" si="25"/>
        <v>30</v>
      </c>
      <c r="AR8" s="326">
        <f t="shared" si="25"/>
        <v>31</v>
      </c>
      <c r="AS8" s="326">
        <f t="shared" si="25"/>
        <v>32</v>
      </c>
      <c r="AT8" s="326">
        <f t="shared" si="25"/>
        <v>33</v>
      </c>
      <c r="AU8" s="326">
        <f t="shared" ref="AU8:BZ8" si="26">AT8+1</f>
        <v>34</v>
      </c>
      <c r="AV8" s="326">
        <f t="shared" si="26"/>
        <v>35</v>
      </c>
      <c r="AW8" s="326">
        <f t="shared" si="26"/>
        <v>36</v>
      </c>
      <c r="AX8" s="326">
        <f t="shared" si="26"/>
        <v>37</v>
      </c>
      <c r="AY8" s="326">
        <f t="shared" si="26"/>
        <v>38</v>
      </c>
      <c r="AZ8" s="326">
        <f t="shared" si="26"/>
        <v>39</v>
      </c>
      <c r="BA8" s="326">
        <f t="shared" si="26"/>
        <v>40</v>
      </c>
      <c r="BB8" s="326">
        <f t="shared" si="26"/>
        <v>41</v>
      </c>
      <c r="BC8" s="326">
        <f t="shared" si="26"/>
        <v>42</v>
      </c>
      <c r="BD8" s="326">
        <f t="shared" si="26"/>
        <v>43</v>
      </c>
      <c r="BE8" s="326">
        <f t="shared" si="26"/>
        <v>44</v>
      </c>
      <c r="BF8" s="326">
        <f t="shared" si="26"/>
        <v>45</v>
      </c>
      <c r="BG8" s="326">
        <f t="shared" si="26"/>
        <v>46</v>
      </c>
      <c r="BH8" s="326">
        <f t="shared" si="26"/>
        <v>47</v>
      </c>
      <c r="BI8" s="326">
        <f t="shared" si="26"/>
        <v>48</v>
      </c>
      <c r="BJ8" s="326">
        <f t="shared" si="26"/>
        <v>49</v>
      </c>
      <c r="BK8" s="326">
        <f t="shared" si="26"/>
        <v>50</v>
      </c>
      <c r="BL8" s="326">
        <f t="shared" si="26"/>
        <v>51</v>
      </c>
      <c r="BM8" s="326">
        <f t="shared" si="26"/>
        <v>52</v>
      </c>
      <c r="BN8" s="326">
        <f t="shared" si="26"/>
        <v>53</v>
      </c>
      <c r="BO8" s="326">
        <f t="shared" si="26"/>
        <v>54</v>
      </c>
      <c r="BP8" s="326">
        <f t="shared" si="26"/>
        <v>55</v>
      </c>
      <c r="BQ8" s="326">
        <f t="shared" si="26"/>
        <v>56</v>
      </c>
      <c r="BR8" s="326">
        <f t="shared" si="26"/>
        <v>57</v>
      </c>
      <c r="BS8" s="326">
        <f t="shared" si="26"/>
        <v>58</v>
      </c>
      <c r="BT8" s="326">
        <f t="shared" si="26"/>
        <v>59</v>
      </c>
      <c r="BU8" s="326">
        <f t="shared" si="26"/>
        <v>60</v>
      </c>
      <c r="BV8" s="326">
        <f t="shared" si="26"/>
        <v>61</v>
      </c>
      <c r="BW8" s="326">
        <f t="shared" si="26"/>
        <v>62</v>
      </c>
      <c r="BX8" s="326">
        <f t="shared" si="26"/>
        <v>63</v>
      </c>
      <c r="BY8" s="326">
        <f t="shared" si="26"/>
        <v>64</v>
      </c>
      <c r="BZ8" s="326">
        <f t="shared" si="26"/>
        <v>65</v>
      </c>
      <c r="CA8" s="326">
        <f t="shared" ref="CA8:CG8" si="27">BZ8+1</f>
        <v>66</v>
      </c>
      <c r="CB8" s="326">
        <f t="shared" si="27"/>
        <v>67</v>
      </c>
      <c r="CC8" s="326">
        <f t="shared" si="27"/>
        <v>68</v>
      </c>
      <c r="CD8" s="326">
        <f t="shared" si="27"/>
        <v>69</v>
      </c>
      <c r="CE8" s="326">
        <f t="shared" si="27"/>
        <v>70</v>
      </c>
      <c r="CF8" s="326">
        <f t="shared" si="27"/>
        <v>71</v>
      </c>
      <c r="CG8" s="326">
        <f t="shared" si="27"/>
        <v>72</v>
      </c>
      <c r="CH8" s="326">
        <f t="shared" ref="CH8:DM8" si="28">CG8+1</f>
        <v>73</v>
      </c>
      <c r="CI8" s="326">
        <f t="shared" si="28"/>
        <v>74</v>
      </c>
      <c r="CJ8" s="326">
        <f t="shared" si="28"/>
        <v>75</v>
      </c>
      <c r="CK8" s="326">
        <f t="shared" si="28"/>
        <v>76</v>
      </c>
      <c r="CL8" s="326">
        <f t="shared" si="28"/>
        <v>77</v>
      </c>
      <c r="CM8" s="326">
        <f t="shared" si="28"/>
        <v>78</v>
      </c>
      <c r="CN8" s="326">
        <f t="shared" si="28"/>
        <v>79</v>
      </c>
      <c r="CO8" s="326">
        <f t="shared" si="28"/>
        <v>80</v>
      </c>
      <c r="CP8" s="326">
        <f t="shared" si="28"/>
        <v>81</v>
      </c>
      <c r="CQ8" s="326">
        <f t="shared" si="28"/>
        <v>82</v>
      </c>
      <c r="CR8" s="326">
        <f t="shared" si="28"/>
        <v>83</v>
      </c>
      <c r="CS8" s="326">
        <f t="shared" si="28"/>
        <v>84</v>
      </c>
      <c r="CT8" s="326">
        <f t="shared" si="28"/>
        <v>85</v>
      </c>
      <c r="CU8" s="326">
        <f t="shared" si="28"/>
        <v>86</v>
      </c>
      <c r="CV8" s="326">
        <f t="shared" si="28"/>
        <v>87</v>
      </c>
      <c r="CW8" s="326">
        <f t="shared" si="28"/>
        <v>88</v>
      </c>
      <c r="CX8" s="326">
        <f t="shared" si="28"/>
        <v>89</v>
      </c>
      <c r="CY8" s="326">
        <f t="shared" si="28"/>
        <v>90</v>
      </c>
      <c r="CZ8" s="326">
        <f t="shared" si="28"/>
        <v>91</v>
      </c>
      <c r="DA8" s="326">
        <f t="shared" si="28"/>
        <v>92</v>
      </c>
      <c r="DB8" s="326">
        <f t="shared" si="28"/>
        <v>93</v>
      </c>
      <c r="DC8" s="326">
        <f t="shared" si="28"/>
        <v>94</v>
      </c>
      <c r="DD8" s="326">
        <f t="shared" si="28"/>
        <v>95</v>
      </c>
      <c r="DE8" s="326">
        <f t="shared" si="28"/>
        <v>96</v>
      </c>
      <c r="DF8" s="326">
        <f t="shared" si="28"/>
        <v>97</v>
      </c>
      <c r="DG8" s="326">
        <f t="shared" si="28"/>
        <v>98</v>
      </c>
      <c r="DH8" s="326">
        <f t="shared" si="28"/>
        <v>99</v>
      </c>
      <c r="DI8" s="326">
        <f t="shared" si="28"/>
        <v>100</v>
      </c>
      <c r="DJ8" s="326">
        <f t="shared" si="28"/>
        <v>101</v>
      </c>
      <c r="DK8" s="326">
        <f t="shared" si="28"/>
        <v>102</v>
      </c>
      <c r="DL8" s="326">
        <f t="shared" si="28"/>
        <v>103</v>
      </c>
      <c r="DM8" s="326">
        <f t="shared" si="28"/>
        <v>104</v>
      </c>
      <c r="DN8" s="326">
        <f t="shared" ref="DN8:EO8" si="29">DM8+1</f>
        <v>105</v>
      </c>
      <c r="DO8" s="326">
        <f t="shared" si="29"/>
        <v>106</v>
      </c>
      <c r="DP8" s="326">
        <f t="shared" si="29"/>
        <v>107</v>
      </c>
      <c r="DQ8" s="326">
        <f t="shared" si="29"/>
        <v>108</v>
      </c>
      <c r="DR8" s="326">
        <f t="shared" si="29"/>
        <v>109</v>
      </c>
      <c r="DS8" s="326">
        <f t="shared" si="29"/>
        <v>110</v>
      </c>
      <c r="DT8" s="326">
        <f t="shared" si="29"/>
        <v>111</v>
      </c>
      <c r="DU8" s="326">
        <f t="shared" si="29"/>
        <v>112</v>
      </c>
      <c r="DV8" s="326">
        <f t="shared" si="29"/>
        <v>113</v>
      </c>
      <c r="DW8" s="326">
        <f t="shared" si="29"/>
        <v>114</v>
      </c>
      <c r="DX8" s="326">
        <f t="shared" si="29"/>
        <v>115</v>
      </c>
      <c r="DY8" s="326">
        <f t="shared" si="29"/>
        <v>116</v>
      </c>
      <c r="DZ8" s="326">
        <f t="shared" si="29"/>
        <v>117</v>
      </c>
      <c r="EA8" s="326">
        <f t="shared" si="29"/>
        <v>118</v>
      </c>
      <c r="EB8" s="326">
        <f t="shared" si="29"/>
        <v>119</v>
      </c>
      <c r="EC8" s="326">
        <f t="shared" si="29"/>
        <v>120</v>
      </c>
      <c r="ED8" s="326">
        <f t="shared" si="29"/>
        <v>121</v>
      </c>
      <c r="EE8" s="326">
        <f t="shared" si="29"/>
        <v>122</v>
      </c>
      <c r="EF8" s="326">
        <f t="shared" si="29"/>
        <v>123</v>
      </c>
      <c r="EG8" s="326">
        <f t="shared" si="29"/>
        <v>124</v>
      </c>
      <c r="EH8" s="326">
        <f t="shared" si="29"/>
        <v>125</v>
      </c>
      <c r="EI8" s="326">
        <f t="shared" si="29"/>
        <v>126</v>
      </c>
      <c r="EJ8" s="326">
        <f t="shared" si="29"/>
        <v>127</v>
      </c>
      <c r="EK8" s="326">
        <f t="shared" si="29"/>
        <v>128</v>
      </c>
      <c r="EL8" s="326">
        <f t="shared" si="29"/>
        <v>129</v>
      </c>
      <c r="EM8" s="326">
        <f t="shared" si="29"/>
        <v>130</v>
      </c>
      <c r="EN8" s="326">
        <f t="shared" si="29"/>
        <v>131</v>
      </c>
      <c r="EO8" s="326">
        <f t="shared" si="29"/>
        <v>132</v>
      </c>
    </row>
    <row r="9" spans="1:145" x14ac:dyDescent="0.2">
      <c r="A9" s="7"/>
      <c r="B9" s="387"/>
      <c r="C9" s="387"/>
      <c r="D9" s="387"/>
      <c r="E9" s="387"/>
      <c r="F9" s="387"/>
      <c r="G9" s="387"/>
      <c r="H9" s="387"/>
      <c r="I9" s="387"/>
      <c r="J9" s="387"/>
      <c r="K9" s="387"/>
      <c r="L9" s="387"/>
      <c r="M9" s="448" t="str">
        <f>IFERROR(VLOOKUP(M2,기간!$A:$B,2,FALSE),"")</f>
        <v>매입일</v>
      </c>
      <c r="N9" s="448" t="str">
        <f>IFERROR(VLOOKUP(N2,기간!$A:$B,2,FALSE),"")</f>
        <v/>
      </c>
      <c r="O9" s="448" t="str">
        <f>IFERROR(VLOOKUP(O2,기간!$A:$B,2,FALSE),"")</f>
        <v/>
      </c>
      <c r="P9" s="448" t="str">
        <f>IFERROR(VLOOKUP(P2,기간!$A:$B,2,FALSE),"")</f>
        <v/>
      </c>
      <c r="Q9" s="448" t="str">
        <f>IFERROR(VLOOKUP(Q2,기간!$A:$B,2,FALSE),"")</f>
        <v/>
      </c>
      <c r="R9" s="448" t="str">
        <f>IFERROR(VLOOKUP(R2,기간!$A:$B,2,FALSE),"")</f>
        <v/>
      </c>
      <c r="S9" s="448">
        <f>IFERROR(VLOOKUP(S2,기간!$A:$B,2,FALSE),"")</f>
        <v>1</v>
      </c>
      <c r="T9" s="448" t="str">
        <f>IFERROR(VLOOKUP(T2,기간!$A:$B,2,FALSE),"")</f>
        <v/>
      </c>
      <c r="U9" s="448" t="str">
        <f>IFERROR(VLOOKUP(U2,기간!$A:$B,2,FALSE),"")</f>
        <v/>
      </c>
      <c r="V9" s="448" t="str">
        <f>IFERROR(VLOOKUP(V2,기간!$A:$B,2,FALSE),"")</f>
        <v/>
      </c>
      <c r="W9" s="448" t="str">
        <f>IFERROR(VLOOKUP(W2,기간!$A:$B,2,FALSE),"")</f>
        <v/>
      </c>
      <c r="X9" s="448" t="str">
        <f>IFERROR(VLOOKUP(X2,기간!$A:$B,2,FALSE),"")</f>
        <v/>
      </c>
      <c r="Y9" s="448">
        <f>IFERROR(VLOOKUP(Y2,기간!$A:$B,2,FALSE),"")</f>
        <v>2</v>
      </c>
      <c r="Z9" s="448" t="str">
        <f>IFERROR(VLOOKUP(Z2,기간!$A:$B,2,FALSE),"")</f>
        <v/>
      </c>
      <c r="AA9" s="448" t="str">
        <f>IFERROR(VLOOKUP(AA2,기간!$A:$B,2,FALSE),"")</f>
        <v/>
      </c>
      <c r="AB9" s="448" t="str">
        <f>IFERROR(VLOOKUP(AB2,기간!$A:$B,2,FALSE),"")</f>
        <v/>
      </c>
      <c r="AC9" s="448" t="str">
        <f>IFERROR(VLOOKUP(AC2,기간!$A:$B,2,FALSE),"")</f>
        <v/>
      </c>
      <c r="AD9" s="448" t="str">
        <f>IFERROR(VLOOKUP(AD2,기간!$A:$B,2,FALSE),"")</f>
        <v/>
      </c>
      <c r="AE9" s="448">
        <f>IFERROR(VLOOKUP(AE2,기간!$A:$B,2,FALSE),"")</f>
        <v>3</v>
      </c>
      <c r="AF9" s="448" t="str">
        <f>IFERROR(VLOOKUP(AF2,기간!$A:$B,2,FALSE),"")</f>
        <v/>
      </c>
      <c r="AG9" s="448" t="str">
        <f>IFERROR(VLOOKUP(AG2,기간!$A:$B,2,FALSE),"")</f>
        <v/>
      </c>
      <c r="AH9" s="448" t="str">
        <f>IFERROR(VLOOKUP(AH2,기간!$A:$B,2,FALSE),"")</f>
        <v/>
      </c>
      <c r="AI9" s="448" t="str">
        <f>IFERROR(VLOOKUP(AI2,기간!$A:$B,2,FALSE),"")</f>
        <v/>
      </c>
      <c r="AJ9" s="448" t="str">
        <f>IFERROR(VLOOKUP(AJ2,기간!$A:$B,2,FALSE),"")</f>
        <v/>
      </c>
      <c r="AK9" s="448">
        <f>IFERROR(VLOOKUP(AK2,기간!$A:$B,2,FALSE),"")</f>
        <v>4</v>
      </c>
      <c r="AL9" s="448" t="str">
        <f>IFERROR(VLOOKUP(AL2,기간!$A:$B,2,FALSE),"")</f>
        <v/>
      </c>
      <c r="AM9" s="448" t="str">
        <f>IFERROR(VLOOKUP(AM2,기간!$A:$B,2,FALSE),"")</f>
        <v/>
      </c>
      <c r="AN9" s="448" t="str">
        <f>IFERROR(VLOOKUP(AN2,기간!$A:$B,2,FALSE),"")</f>
        <v/>
      </c>
      <c r="AO9" s="448" t="str">
        <f>IFERROR(VLOOKUP(AO2,기간!$A:$B,2,FALSE),"")</f>
        <v/>
      </c>
      <c r="AP9" s="448" t="str">
        <f>IFERROR(VLOOKUP(AP2,기간!$A:$B,2,FALSE),"")</f>
        <v/>
      </c>
      <c r="AQ9" s="448">
        <f>IFERROR(VLOOKUP(AQ2,기간!$A:$B,2,FALSE),"")</f>
        <v>5</v>
      </c>
      <c r="AR9" s="448" t="str">
        <f>IFERROR(VLOOKUP(AR2,기간!$A:$B,2,FALSE),"")</f>
        <v/>
      </c>
      <c r="AS9" s="448" t="str">
        <f>IFERROR(VLOOKUP(AS2,기간!$A:$B,2,FALSE),"")</f>
        <v/>
      </c>
      <c r="AT9" s="448" t="str">
        <f>IFERROR(VLOOKUP(AT2,기간!$A:$B,2,FALSE),"")</f>
        <v/>
      </c>
      <c r="AU9" s="448" t="str">
        <f>IFERROR(VLOOKUP(AU2,기간!$A:$B,2,FALSE),"")</f>
        <v/>
      </c>
      <c r="AV9" s="448" t="str">
        <f>IFERROR(VLOOKUP(AV2,기간!$A:$B,2,FALSE),"")</f>
        <v/>
      </c>
      <c r="AW9" s="448">
        <f>IFERROR(VLOOKUP(AW2,기간!$A:$B,2,FALSE),"")</f>
        <v>6</v>
      </c>
      <c r="AX9" s="448" t="str">
        <f>IFERROR(VLOOKUP(AX2,기간!$A:$B,2,FALSE),"")</f>
        <v/>
      </c>
      <c r="AY9" s="448" t="str">
        <f>IFERROR(VLOOKUP(AY2,기간!$A:$B,2,FALSE),"")</f>
        <v/>
      </c>
      <c r="AZ9" s="448" t="str">
        <f>IFERROR(VLOOKUP(AZ2,기간!$A:$B,2,FALSE),"")</f>
        <v/>
      </c>
      <c r="BA9" s="448" t="str">
        <f>IFERROR(VLOOKUP(BA2,기간!$A:$B,2,FALSE),"")</f>
        <v/>
      </c>
      <c r="BB9" s="448" t="str">
        <f>IFERROR(VLOOKUP(BB2,기간!$A:$B,2,FALSE),"")</f>
        <v/>
      </c>
      <c r="BC9" s="448">
        <f>IFERROR(VLOOKUP(BC2,기간!$A:$B,2,FALSE),"")</f>
        <v>7</v>
      </c>
      <c r="BD9" s="448" t="str">
        <f>IFERROR(VLOOKUP(BD2,기간!$A:$B,2,FALSE),"")</f>
        <v/>
      </c>
      <c r="BE9" s="448" t="str">
        <f>IFERROR(VLOOKUP(BE2,기간!$A:$B,2,FALSE),"")</f>
        <v/>
      </c>
      <c r="BF9" s="448" t="str">
        <f>IFERROR(VLOOKUP(BF2,기간!$A:$B,2,FALSE),"")</f>
        <v/>
      </c>
      <c r="BG9" s="448" t="str">
        <f>IFERROR(VLOOKUP(BG2,기간!$A:$B,2,FALSE),"")</f>
        <v/>
      </c>
      <c r="BH9" s="448" t="str">
        <f>IFERROR(VLOOKUP(BH2,기간!$A:$B,2,FALSE),"")</f>
        <v/>
      </c>
      <c r="BI9" s="448">
        <f>IFERROR(VLOOKUP(BI2,기간!$A:$B,2,FALSE),"")</f>
        <v>8</v>
      </c>
      <c r="BJ9" s="448" t="str">
        <f>IFERROR(VLOOKUP(BJ2,기간!$A:$B,2,FALSE),"")</f>
        <v/>
      </c>
      <c r="BK9" s="448" t="str">
        <f>IFERROR(VLOOKUP(BK2,기간!$A:$B,2,FALSE),"")</f>
        <v/>
      </c>
      <c r="BL9" s="448" t="str">
        <f>IFERROR(VLOOKUP(BL2,기간!$A:$B,2,FALSE),"")</f>
        <v/>
      </c>
      <c r="BM9" s="448" t="str">
        <f>IFERROR(VLOOKUP(BM2,기간!$A:$B,2,FALSE),"")</f>
        <v/>
      </c>
      <c r="BN9" s="448" t="str">
        <f>IFERROR(VLOOKUP(BN2,기간!$A:$B,2,FALSE),"")</f>
        <v/>
      </c>
      <c r="BO9" s="448">
        <f>IFERROR(VLOOKUP(BO2,기간!$A:$B,2,FALSE),"")</f>
        <v>9</v>
      </c>
      <c r="BP9" s="448" t="str">
        <f>IFERROR(VLOOKUP(BP2,기간!$A:$B,2,FALSE),"")</f>
        <v/>
      </c>
      <c r="BQ9" s="448" t="str">
        <f>IFERROR(VLOOKUP(BQ2,기간!$A:$B,2,FALSE),"")</f>
        <v/>
      </c>
      <c r="BR9" s="448" t="str">
        <f>IFERROR(VLOOKUP(BR2,기간!$A:$B,2,FALSE),"")</f>
        <v/>
      </c>
      <c r="BS9" s="448" t="str">
        <f>IFERROR(VLOOKUP(BS2,기간!$A:$B,2,FALSE),"")</f>
        <v/>
      </c>
      <c r="BT9" s="448" t="str">
        <f>IFERROR(VLOOKUP(BT2,기간!$A:$B,2,FALSE),"")</f>
        <v/>
      </c>
      <c r="BU9" s="448">
        <f>IFERROR(VLOOKUP(BU2,기간!$A:$B,2,FALSE),"")</f>
        <v>10</v>
      </c>
      <c r="BV9" s="448" t="str">
        <f>IFERROR(VLOOKUP(BV2,기간!$A:$B,2,FALSE),"")</f>
        <v/>
      </c>
      <c r="BW9" s="448" t="str">
        <f>IFERROR(VLOOKUP(BW2,기간!$A:$B,2,FALSE),"")</f>
        <v/>
      </c>
      <c r="BX9" s="448" t="str">
        <f>IFERROR(VLOOKUP(BX2,기간!$A:$B,2,FALSE),"")</f>
        <v/>
      </c>
      <c r="BY9" s="448" t="str">
        <f>IFERROR(VLOOKUP(BY2,기간!$A:$B,2,FALSE),"")</f>
        <v/>
      </c>
      <c r="BZ9" s="448" t="str">
        <f>IFERROR(VLOOKUP(BZ2,기간!$A:$B,2,FALSE),"")</f>
        <v/>
      </c>
      <c r="CA9" s="448">
        <f>IFERROR(VLOOKUP(CA2,기간!$A:$B,2,FALSE),"")</f>
        <v>11</v>
      </c>
      <c r="CB9" s="448" t="str">
        <f>IFERROR(VLOOKUP(CB2,기간!$A:$B,2,FALSE),"")</f>
        <v/>
      </c>
      <c r="CC9" s="448" t="str">
        <f>IFERROR(VLOOKUP(CC2,기간!$A:$B,2,FALSE),"")</f>
        <v/>
      </c>
      <c r="CD9" s="448" t="str">
        <f>IFERROR(VLOOKUP(CD2,기간!$A:$B,2,FALSE),"")</f>
        <v/>
      </c>
      <c r="CE9" s="448" t="str">
        <f>IFERROR(VLOOKUP(CE2,기간!$A:$B,2,FALSE),"")</f>
        <v/>
      </c>
      <c r="CF9" s="448" t="str">
        <f>IFERROR(VLOOKUP(CF2,기간!$A:$B,2,FALSE),"")</f>
        <v/>
      </c>
      <c r="CG9" s="448">
        <f>IFERROR(VLOOKUP(CG2,기간!$A:$B,2,FALSE),"")</f>
        <v>12</v>
      </c>
      <c r="CH9" s="448" t="str">
        <f>IFERROR(VLOOKUP(CH2,기간!$A:$B,2,FALSE),"")</f>
        <v/>
      </c>
      <c r="CI9" s="448" t="str">
        <f>IFERROR(VLOOKUP(CI2,기간!$A:$B,2,FALSE),"")</f>
        <v/>
      </c>
      <c r="CJ9" s="448" t="str">
        <f>IFERROR(VLOOKUP(CJ2,기간!$A:$B,2,FALSE),"")</f>
        <v/>
      </c>
      <c r="CK9" s="448" t="str">
        <f>IFERROR(VLOOKUP(CK2,기간!$A:$B,2,FALSE),"")</f>
        <v/>
      </c>
      <c r="CL9" s="448" t="str">
        <f>IFERROR(VLOOKUP(CL2,기간!$A:$B,2,FALSE),"")</f>
        <v/>
      </c>
      <c r="CM9" s="448">
        <f>IFERROR(VLOOKUP(CM2,기간!$A:$B,2,FALSE),"")</f>
        <v>13</v>
      </c>
      <c r="CN9" s="448" t="str">
        <f>IFERROR(VLOOKUP(CN2,기간!$A:$B,2,FALSE),"")</f>
        <v/>
      </c>
      <c r="CO9" s="448" t="str">
        <f>IFERROR(VLOOKUP(CO2,기간!$A:$B,2,FALSE),"")</f>
        <v/>
      </c>
      <c r="CP9" s="448" t="str">
        <f>IFERROR(VLOOKUP(CP2,기간!$A:$B,2,FALSE),"")</f>
        <v/>
      </c>
      <c r="CQ9" s="448" t="str">
        <f>IFERROR(VLOOKUP(CQ2,기간!$A:$B,2,FALSE),"")</f>
        <v/>
      </c>
      <c r="CR9" s="448" t="str">
        <f>IFERROR(VLOOKUP(CR2,기간!$A:$B,2,FALSE),"")</f>
        <v/>
      </c>
      <c r="CS9" s="448">
        <f>IFERROR(VLOOKUP(CS2,기간!$A:$B,2,FALSE),"")</f>
        <v>14</v>
      </c>
      <c r="CT9" s="448" t="str">
        <f>IFERROR(VLOOKUP(CT2,기간!$A:$B,2,FALSE),"")</f>
        <v/>
      </c>
      <c r="CU9" s="448" t="str">
        <f>IFERROR(VLOOKUP(CU2,기간!$A:$B,2,FALSE),"")</f>
        <v/>
      </c>
      <c r="CV9" s="448" t="str">
        <f>IFERROR(VLOOKUP(CV2,기간!$A:$B,2,FALSE),"")</f>
        <v/>
      </c>
      <c r="CW9" s="448" t="str">
        <f>IFERROR(VLOOKUP(CW2,기간!$A:$B,2,FALSE),"")</f>
        <v/>
      </c>
      <c r="CX9" s="448" t="str">
        <f>IFERROR(VLOOKUP(CX2,기간!$A:$B,2,FALSE),"")</f>
        <v/>
      </c>
      <c r="CY9" s="448">
        <f>IFERROR(VLOOKUP(CY2,기간!$A:$B,2,FALSE),"")</f>
        <v>15</v>
      </c>
      <c r="CZ9" s="448" t="str">
        <f>IFERROR(VLOOKUP(CZ2,기간!$A:$B,2,FALSE),"")</f>
        <v/>
      </c>
      <c r="DA9" s="448" t="str">
        <f>IFERROR(VLOOKUP(DA2,기간!$A:$B,2,FALSE),"")</f>
        <v/>
      </c>
      <c r="DB9" s="448" t="str">
        <f>IFERROR(VLOOKUP(DB2,기간!$A:$B,2,FALSE),"")</f>
        <v/>
      </c>
      <c r="DC9" s="448" t="str">
        <f>IFERROR(VLOOKUP(DC2,기간!$A:$B,2,FALSE),"")</f>
        <v/>
      </c>
      <c r="DD9" s="448" t="str">
        <f>IFERROR(VLOOKUP(DD2,기간!$A:$B,2,FALSE),"")</f>
        <v/>
      </c>
      <c r="DE9" s="448">
        <f>IFERROR(VLOOKUP(DE2,기간!$A:$B,2,FALSE),"")</f>
        <v>16</v>
      </c>
      <c r="DF9" s="448" t="str">
        <f>IFERROR(VLOOKUP(DF2,기간!$A:$B,2,FALSE),"")</f>
        <v/>
      </c>
      <c r="DG9" s="448" t="str">
        <f>IFERROR(VLOOKUP(DG2,기간!$A:$B,2,FALSE),"")</f>
        <v/>
      </c>
      <c r="DH9" s="448" t="str">
        <f>IFERROR(VLOOKUP(DH2,기간!$A:$B,2,FALSE),"")</f>
        <v/>
      </c>
      <c r="DI9" s="448" t="str">
        <f>IFERROR(VLOOKUP(DI2,기간!$A:$B,2,FALSE),"")</f>
        <v/>
      </c>
      <c r="DJ9" s="448" t="str">
        <f>IFERROR(VLOOKUP(DJ2,기간!$A:$B,2,FALSE),"")</f>
        <v/>
      </c>
      <c r="DK9" s="448">
        <f>IFERROR(VLOOKUP(DK2,기간!$A:$B,2,FALSE),"")</f>
        <v>17</v>
      </c>
      <c r="DL9" s="448" t="str">
        <f>IFERROR(VLOOKUP(DL2,기간!$A:$B,2,FALSE),"")</f>
        <v/>
      </c>
      <c r="DM9" s="448" t="str">
        <f>IFERROR(VLOOKUP(DM2,기간!$A:$B,2,FALSE),"")</f>
        <v/>
      </c>
      <c r="DN9" s="448" t="str">
        <f>IFERROR(VLOOKUP(DN2,기간!$A:$B,2,FALSE),"")</f>
        <v/>
      </c>
      <c r="DO9" s="448" t="str">
        <f>IFERROR(VLOOKUP(DO2,기간!$A:$B,2,FALSE),"")</f>
        <v/>
      </c>
      <c r="DP9" s="448" t="str">
        <f>IFERROR(VLOOKUP(DP2,기간!$A:$B,2,FALSE),"")</f>
        <v/>
      </c>
      <c r="DQ9" s="448">
        <f>IFERROR(VLOOKUP(DQ2,기간!$A:$B,2,FALSE),"")</f>
        <v>18</v>
      </c>
      <c r="DR9" s="448" t="str">
        <f>IFERROR(VLOOKUP(DR2,기간!$A:$B,2,FALSE),"")</f>
        <v/>
      </c>
      <c r="DS9" s="448" t="str">
        <f>IFERROR(VLOOKUP(DS2,기간!$A:$B,2,FALSE),"")</f>
        <v/>
      </c>
      <c r="DT9" s="448" t="str">
        <f>IFERROR(VLOOKUP(DT2,기간!$A:$B,2,FALSE),"")</f>
        <v/>
      </c>
      <c r="DU9" s="448" t="str">
        <f>IFERROR(VLOOKUP(DU2,기간!$A:$B,2,FALSE),"")</f>
        <v/>
      </c>
      <c r="DV9" s="448" t="str">
        <f>IFERROR(VLOOKUP(DV2,기간!$A:$B,2,FALSE),"")</f>
        <v/>
      </c>
      <c r="DW9" s="448">
        <f>IFERROR(VLOOKUP(DW2,기간!$A:$B,2,FALSE),"")</f>
        <v>19</v>
      </c>
      <c r="DX9" s="448" t="str">
        <f>IFERROR(VLOOKUP(DX2,기간!$A:$B,2,FALSE),"")</f>
        <v/>
      </c>
      <c r="DY9" s="448" t="str">
        <f>IFERROR(VLOOKUP(DY2,기간!$A:$B,2,FALSE),"")</f>
        <v/>
      </c>
      <c r="DZ9" s="448" t="str">
        <f>IFERROR(VLOOKUP(DZ2,기간!$A:$B,2,FALSE),"")</f>
        <v/>
      </c>
      <c r="EA9" s="448" t="str">
        <f>IFERROR(VLOOKUP(EA2,기간!$A:$B,2,FALSE),"")</f>
        <v/>
      </c>
      <c r="EB9" s="448" t="str">
        <f>IFERROR(VLOOKUP(EB2,기간!$A:$B,2,FALSE),"")</f>
        <v/>
      </c>
      <c r="EC9" s="448">
        <f>IFERROR(VLOOKUP(EC2,기간!$A:$B,2,FALSE),"")</f>
        <v>20</v>
      </c>
      <c r="ED9" s="448" t="str">
        <f>IFERROR(VLOOKUP(ED2,기간!$A:$B,2,FALSE),"")</f>
        <v/>
      </c>
      <c r="EE9" s="448" t="str">
        <f>IFERROR(VLOOKUP(EE2,기간!$A:$B,2,FALSE),"")</f>
        <v/>
      </c>
      <c r="EF9" s="448" t="str">
        <f>IFERROR(VLOOKUP(EF2,기간!$A:$B,2,FALSE),"")</f>
        <v/>
      </c>
      <c r="EG9" s="448" t="str">
        <f>IFERROR(VLOOKUP(EG2,기간!$A:$B,2,FALSE),"")</f>
        <v/>
      </c>
      <c r="EH9" s="448" t="str">
        <f>IFERROR(VLOOKUP(EH2,기간!$A:$B,2,FALSE),"")</f>
        <v/>
      </c>
      <c r="EI9" s="448">
        <f>IFERROR(VLOOKUP(EI2,기간!$A:$B,2,FALSE),"")</f>
        <v>21</v>
      </c>
      <c r="EJ9" s="448" t="str">
        <f>IFERROR(VLOOKUP(EJ2,기간!$A:$B,2,FALSE),"")</f>
        <v/>
      </c>
      <c r="EK9" s="448" t="str">
        <f>IFERROR(VLOOKUP(EK2,기간!$A:$B,2,FALSE),"")</f>
        <v/>
      </c>
      <c r="EL9" s="448" t="str">
        <f>IFERROR(VLOOKUP(EL2,기간!$A:$B,2,FALSE),"")</f>
        <v/>
      </c>
      <c r="EM9" s="448" t="str">
        <f>IFERROR(VLOOKUP(EM2,기간!$A:$B,2,FALSE),"")</f>
        <v/>
      </c>
      <c r="EN9" s="448" t="str">
        <f>IFERROR(VLOOKUP(EN2,기간!$A:$B,2,FALSE),"")</f>
        <v/>
      </c>
      <c r="EO9" s="448">
        <f>IFERROR(VLOOKUP(EO2,기간!$A:$B,2,FALSE),"")</f>
        <v>22</v>
      </c>
    </row>
    <row r="10" spans="1:145" x14ac:dyDescent="0.2">
      <c r="A10" s="7"/>
      <c r="B10" s="387"/>
      <c r="C10" s="387"/>
      <c r="D10" s="387"/>
      <c r="E10" s="387"/>
      <c r="F10" s="387"/>
      <c r="G10" s="387"/>
      <c r="H10" s="387"/>
      <c r="I10" s="387"/>
      <c r="J10" s="387"/>
      <c r="K10" s="387"/>
      <c r="L10" s="387" t="s">
        <v>413</v>
      </c>
      <c r="M10" s="448" t="b">
        <f t="shared" ref="M10:AR10" si="30">M2&lt;=$J$4</f>
        <v>1</v>
      </c>
      <c r="N10" s="448" t="b">
        <f t="shared" si="30"/>
        <v>1</v>
      </c>
      <c r="O10" s="448" t="b">
        <f t="shared" si="30"/>
        <v>1</v>
      </c>
      <c r="P10" s="448" t="b">
        <f t="shared" si="30"/>
        <v>1</v>
      </c>
      <c r="Q10" s="448" t="b">
        <f t="shared" si="30"/>
        <v>1</v>
      </c>
      <c r="R10" s="448" t="b">
        <f t="shared" si="30"/>
        <v>1</v>
      </c>
      <c r="S10" s="448" t="b">
        <f t="shared" si="30"/>
        <v>1</v>
      </c>
      <c r="T10" s="448" t="b">
        <f t="shared" si="30"/>
        <v>1</v>
      </c>
      <c r="U10" s="448" t="b">
        <f t="shared" si="30"/>
        <v>1</v>
      </c>
      <c r="V10" s="448" t="b">
        <f t="shared" si="30"/>
        <v>1</v>
      </c>
      <c r="W10" s="448" t="b">
        <f t="shared" si="30"/>
        <v>1</v>
      </c>
      <c r="X10" s="448" t="b">
        <f t="shared" si="30"/>
        <v>1</v>
      </c>
      <c r="Y10" s="448" t="b">
        <f t="shared" si="30"/>
        <v>1</v>
      </c>
      <c r="Z10" s="448" t="b">
        <f t="shared" si="30"/>
        <v>1</v>
      </c>
      <c r="AA10" s="448" t="b">
        <f t="shared" si="30"/>
        <v>1</v>
      </c>
      <c r="AB10" s="448" t="b">
        <f t="shared" si="30"/>
        <v>1</v>
      </c>
      <c r="AC10" s="448" t="b">
        <f t="shared" si="30"/>
        <v>1</v>
      </c>
      <c r="AD10" s="448" t="b">
        <f t="shared" si="30"/>
        <v>1</v>
      </c>
      <c r="AE10" s="448" t="b">
        <f t="shared" si="30"/>
        <v>1</v>
      </c>
      <c r="AF10" s="448" t="b">
        <f t="shared" si="30"/>
        <v>1</v>
      </c>
      <c r="AG10" s="448" t="b">
        <f t="shared" si="30"/>
        <v>1</v>
      </c>
      <c r="AH10" s="448" t="b">
        <f t="shared" si="30"/>
        <v>1</v>
      </c>
      <c r="AI10" s="448" t="b">
        <f t="shared" si="30"/>
        <v>1</v>
      </c>
      <c r="AJ10" s="448" t="b">
        <f t="shared" si="30"/>
        <v>1</v>
      </c>
      <c r="AK10" s="448" t="b">
        <f t="shared" si="30"/>
        <v>1</v>
      </c>
      <c r="AL10" s="448" t="b">
        <f t="shared" si="30"/>
        <v>1</v>
      </c>
      <c r="AM10" s="448" t="b">
        <f t="shared" si="30"/>
        <v>1</v>
      </c>
      <c r="AN10" s="448" t="b">
        <f t="shared" si="30"/>
        <v>1</v>
      </c>
      <c r="AO10" s="448" t="b">
        <f t="shared" si="30"/>
        <v>1</v>
      </c>
      <c r="AP10" s="448" t="b">
        <f t="shared" si="30"/>
        <v>1</v>
      </c>
      <c r="AQ10" s="448" t="b">
        <f t="shared" si="30"/>
        <v>1</v>
      </c>
      <c r="AR10" s="448" t="b">
        <f t="shared" si="30"/>
        <v>1</v>
      </c>
      <c r="AS10" s="448" t="b">
        <f t="shared" ref="AS10:BX10" si="31">AS2&lt;=$J$4</f>
        <v>1</v>
      </c>
      <c r="AT10" s="448" t="b">
        <f t="shared" si="31"/>
        <v>1</v>
      </c>
      <c r="AU10" s="448" t="b">
        <f t="shared" si="31"/>
        <v>1</v>
      </c>
      <c r="AV10" s="448" t="b">
        <f t="shared" si="31"/>
        <v>1</v>
      </c>
      <c r="AW10" s="448" t="b">
        <f t="shared" si="31"/>
        <v>1</v>
      </c>
      <c r="AX10" s="448" t="b">
        <f t="shared" si="31"/>
        <v>1</v>
      </c>
      <c r="AY10" s="448" t="b">
        <f t="shared" si="31"/>
        <v>1</v>
      </c>
      <c r="AZ10" s="448" t="b">
        <f t="shared" si="31"/>
        <v>1</v>
      </c>
      <c r="BA10" s="448" t="b">
        <f t="shared" si="31"/>
        <v>1</v>
      </c>
      <c r="BB10" s="448" t="b">
        <f t="shared" si="31"/>
        <v>1</v>
      </c>
      <c r="BC10" s="448" t="b">
        <f t="shared" si="31"/>
        <v>1</v>
      </c>
      <c r="BD10" s="448" t="b">
        <f t="shared" si="31"/>
        <v>0</v>
      </c>
      <c r="BE10" s="448" t="b">
        <f t="shared" si="31"/>
        <v>0</v>
      </c>
      <c r="BF10" s="448" t="b">
        <f t="shared" si="31"/>
        <v>0</v>
      </c>
      <c r="BG10" s="448" t="b">
        <f t="shared" si="31"/>
        <v>0</v>
      </c>
      <c r="BH10" s="448" t="b">
        <f t="shared" si="31"/>
        <v>0</v>
      </c>
      <c r="BI10" s="448" t="b">
        <f t="shared" si="31"/>
        <v>0</v>
      </c>
      <c r="BJ10" s="448" t="b">
        <f t="shared" si="31"/>
        <v>0</v>
      </c>
      <c r="BK10" s="448" t="b">
        <f t="shared" si="31"/>
        <v>0</v>
      </c>
      <c r="BL10" s="448" t="b">
        <f t="shared" si="31"/>
        <v>0</v>
      </c>
      <c r="BM10" s="448" t="b">
        <f t="shared" si="31"/>
        <v>0</v>
      </c>
      <c r="BN10" s="448" t="b">
        <f t="shared" si="31"/>
        <v>0</v>
      </c>
      <c r="BO10" s="448" t="b">
        <f t="shared" si="31"/>
        <v>0</v>
      </c>
      <c r="BP10" s="448" t="b">
        <f t="shared" si="31"/>
        <v>0</v>
      </c>
      <c r="BQ10" s="448" t="b">
        <f t="shared" si="31"/>
        <v>0</v>
      </c>
      <c r="BR10" s="448" t="b">
        <f t="shared" si="31"/>
        <v>0</v>
      </c>
      <c r="BS10" s="448" t="b">
        <f t="shared" si="31"/>
        <v>0</v>
      </c>
      <c r="BT10" s="448" t="b">
        <f t="shared" si="31"/>
        <v>0</v>
      </c>
      <c r="BU10" s="448" t="b">
        <f t="shared" si="31"/>
        <v>0</v>
      </c>
      <c r="BV10" s="448" t="b">
        <f t="shared" si="31"/>
        <v>0</v>
      </c>
      <c r="BW10" s="448" t="b">
        <f t="shared" si="31"/>
        <v>0</v>
      </c>
      <c r="BX10" s="448" t="b">
        <f t="shared" si="31"/>
        <v>0</v>
      </c>
      <c r="BY10" s="448" t="b">
        <f t="shared" ref="BY10:DD10" si="32">BY2&lt;=$J$4</f>
        <v>0</v>
      </c>
      <c r="BZ10" s="448" t="b">
        <f t="shared" si="32"/>
        <v>0</v>
      </c>
      <c r="CA10" s="448" t="b">
        <f t="shared" si="32"/>
        <v>0</v>
      </c>
      <c r="CB10" s="448" t="b">
        <f t="shared" si="32"/>
        <v>0</v>
      </c>
      <c r="CC10" s="448" t="b">
        <f t="shared" si="32"/>
        <v>0</v>
      </c>
      <c r="CD10" s="448" t="b">
        <f t="shared" si="32"/>
        <v>0</v>
      </c>
      <c r="CE10" s="448" t="b">
        <f t="shared" si="32"/>
        <v>0</v>
      </c>
      <c r="CF10" s="448" t="b">
        <f t="shared" si="32"/>
        <v>0</v>
      </c>
      <c r="CG10" s="448" t="b">
        <f t="shared" si="32"/>
        <v>0</v>
      </c>
      <c r="CH10" s="448" t="b">
        <f t="shared" si="32"/>
        <v>0</v>
      </c>
      <c r="CI10" s="448" t="b">
        <f t="shared" si="32"/>
        <v>0</v>
      </c>
      <c r="CJ10" s="448" t="b">
        <f t="shared" si="32"/>
        <v>0</v>
      </c>
      <c r="CK10" s="448" t="b">
        <f t="shared" si="32"/>
        <v>0</v>
      </c>
      <c r="CL10" s="448" t="b">
        <f t="shared" si="32"/>
        <v>0</v>
      </c>
      <c r="CM10" s="448" t="b">
        <f t="shared" si="32"/>
        <v>0</v>
      </c>
      <c r="CN10" s="448" t="b">
        <f t="shared" si="32"/>
        <v>0</v>
      </c>
      <c r="CO10" s="448" t="b">
        <f t="shared" si="32"/>
        <v>0</v>
      </c>
      <c r="CP10" s="448" t="b">
        <f t="shared" si="32"/>
        <v>0</v>
      </c>
      <c r="CQ10" s="448" t="b">
        <f t="shared" si="32"/>
        <v>0</v>
      </c>
      <c r="CR10" s="448" t="b">
        <f t="shared" si="32"/>
        <v>0</v>
      </c>
      <c r="CS10" s="448" t="b">
        <f t="shared" si="32"/>
        <v>0</v>
      </c>
      <c r="CT10" s="448" t="b">
        <f t="shared" si="32"/>
        <v>0</v>
      </c>
      <c r="CU10" s="448" t="b">
        <f t="shared" si="32"/>
        <v>0</v>
      </c>
      <c r="CV10" s="448" t="b">
        <f t="shared" si="32"/>
        <v>0</v>
      </c>
      <c r="CW10" s="448" t="b">
        <f t="shared" si="32"/>
        <v>0</v>
      </c>
      <c r="CX10" s="448" t="b">
        <f t="shared" si="32"/>
        <v>0</v>
      </c>
      <c r="CY10" s="448" t="b">
        <f t="shared" si="32"/>
        <v>0</v>
      </c>
      <c r="CZ10" s="448" t="b">
        <f t="shared" si="32"/>
        <v>0</v>
      </c>
      <c r="DA10" s="448" t="b">
        <f t="shared" si="32"/>
        <v>0</v>
      </c>
      <c r="DB10" s="448" t="b">
        <f t="shared" si="32"/>
        <v>0</v>
      </c>
      <c r="DC10" s="448" t="b">
        <f t="shared" si="32"/>
        <v>0</v>
      </c>
      <c r="DD10" s="448" t="b">
        <f t="shared" si="32"/>
        <v>0</v>
      </c>
      <c r="DE10" s="448" t="b">
        <f t="shared" ref="DE10:EO10" si="33">DE2&lt;=$J$4</f>
        <v>0</v>
      </c>
      <c r="DF10" s="448" t="b">
        <f t="shared" si="33"/>
        <v>0</v>
      </c>
      <c r="DG10" s="448" t="b">
        <f t="shared" si="33"/>
        <v>0</v>
      </c>
      <c r="DH10" s="448" t="b">
        <f t="shared" si="33"/>
        <v>0</v>
      </c>
      <c r="DI10" s="448" t="b">
        <f t="shared" si="33"/>
        <v>0</v>
      </c>
      <c r="DJ10" s="448" t="b">
        <f t="shared" si="33"/>
        <v>0</v>
      </c>
      <c r="DK10" s="448" t="b">
        <f t="shared" si="33"/>
        <v>0</v>
      </c>
      <c r="DL10" s="448" t="b">
        <f t="shared" si="33"/>
        <v>0</v>
      </c>
      <c r="DM10" s="448" t="b">
        <f t="shared" si="33"/>
        <v>0</v>
      </c>
      <c r="DN10" s="448" t="b">
        <f t="shared" si="33"/>
        <v>0</v>
      </c>
      <c r="DO10" s="448" t="b">
        <f t="shared" si="33"/>
        <v>0</v>
      </c>
      <c r="DP10" s="448" t="b">
        <f t="shared" si="33"/>
        <v>0</v>
      </c>
      <c r="DQ10" s="448" t="b">
        <f t="shared" si="33"/>
        <v>0</v>
      </c>
      <c r="DR10" s="448" t="b">
        <f t="shared" si="33"/>
        <v>0</v>
      </c>
      <c r="DS10" s="448" t="b">
        <f t="shared" si="33"/>
        <v>0</v>
      </c>
      <c r="DT10" s="448" t="b">
        <f t="shared" si="33"/>
        <v>0</v>
      </c>
      <c r="DU10" s="448" t="b">
        <f t="shared" si="33"/>
        <v>0</v>
      </c>
      <c r="DV10" s="448" t="b">
        <f t="shared" si="33"/>
        <v>0</v>
      </c>
      <c r="DW10" s="448" t="b">
        <f t="shared" si="33"/>
        <v>0</v>
      </c>
      <c r="DX10" s="448" t="b">
        <f t="shared" si="33"/>
        <v>0</v>
      </c>
      <c r="DY10" s="448" t="b">
        <f t="shared" si="33"/>
        <v>0</v>
      </c>
      <c r="DZ10" s="448" t="b">
        <f t="shared" si="33"/>
        <v>0</v>
      </c>
      <c r="EA10" s="448" t="b">
        <f t="shared" si="33"/>
        <v>0</v>
      </c>
      <c r="EB10" s="448" t="b">
        <f t="shared" si="33"/>
        <v>0</v>
      </c>
      <c r="EC10" s="448" t="b">
        <f t="shared" si="33"/>
        <v>0</v>
      </c>
      <c r="ED10" s="448" t="b">
        <f t="shared" si="33"/>
        <v>0</v>
      </c>
      <c r="EE10" s="448" t="b">
        <f t="shared" si="33"/>
        <v>0</v>
      </c>
      <c r="EF10" s="448" t="b">
        <f t="shared" si="33"/>
        <v>0</v>
      </c>
      <c r="EG10" s="448" t="b">
        <f t="shared" si="33"/>
        <v>0</v>
      </c>
      <c r="EH10" s="448" t="b">
        <f t="shared" si="33"/>
        <v>0</v>
      </c>
      <c r="EI10" s="448" t="b">
        <f t="shared" si="33"/>
        <v>0</v>
      </c>
      <c r="EJ10" s="448" t="b">
        <f t="shared" si="33"/>
        <v>0</v>
      </c>
      <c r="EK10" s="448" t="b">
        <f t="shared" si="33"/>
        <v>0</v>
      </c>
      <c r="EL10" s="448" t="b">
        <f t="shared" si="33"/>
        <v>0</v>
      </c>
      <c r="EM10" s="448" t="b">
        <f t="shared" si="33"/>
        <v>0</v>
      </c>
      <c r="EN10" s="448" t="b">
        <f t="shared" si="33"/>
        <v>0</v>
      </c>
      <c r="EO10" s="448" t="b">
        <f t="shared" si="33"/>
        <v>0</v>
      </c>
    </row>
    <row r="11" spans="1:145" x14ac:dyDescent="0.2">
      <c r="A11" s="113">
        <f>ROW()</f>
        <v>11</v>
      </c>
      <c r="B11" s="113"/>
      <c r="C11" s="272"/>
      <c r="D11" s="113"/>
      <c r="E11" s="113"/>
      <c r="F11" s="9"/>
      <c r="G11" s="9"/>
      <c r="H11" s="113"/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113"/>
      <c r="AE11" s="113"/>
      <c r="AF11" s="113"/>
      <c r="AG11" s="113"/>
      <c r="AH11" s="113"/>
      <c r="AI11" s="113"/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  <c r="AW11" s="113"/>
      <c r="AX11" s="113"/>
      <c r="AY11" s="113"/>
      <c r="AZ11" s="113"/>
      <c r="BA11" s="113"/>
      <c r="BB11" s="113"/>
      <c r="BC11" s="113"/>
      <c r="BD11" s="113"/>
      <c r="BE11" s="113"/>
      <c r="BF11" s="113"/>
      <c r="BG11" s="113"/>
      <c r="BH11" s="113"/>
      <c r="BI11" s="113"/>
      <c r="BJ11" s="113"/>
      <c r="BK11" s="113"/>
      <c r="BL11" s="113"/>
      <c r="BM11" s="113"/>
      <c r="BN11" s="113"/>
      <c r="BO11" s="113"/>
      <c r="BP11" s="113"/>
      <c r="BQ11" s="113"/>
      <c r="BR11" s="113"/>
      <c r="BS11" s="113"/>
      <c r="BT11" s="113"/>
      <c r="BU11" s="113"/>
      <c r="BV11" s="113"/>
      <c r="BW11" s="113"/>
      <c r="BX11" s="113"/>
      <c r="BY11" s="113"/>
      <c r="BZ11" s="113"/>
      <c r="CA11" s="113"/>
      <c r="CB11" s="113"/>
      <c r="CC11" s="113"/>
      <c r="CD11" s="113"/>
      <c r="CE11" s="113"/>
      <c r="CF11" s="113"/>
      <c r="CG11" s="113"/>
      <c r="CH11" s="113"/>
      <c r="CI11" s="113"/>
      <c r="CJ11" s="113"/>
      <c r="CK11" s="113"/>
      <c r="CL11" s="113"/>
      <c r="CM11" s="113"/>
      <c r="CN11" s="113"/>
      <c r="CO11" s="113"/>
      <c r="CP11" s="113"/>
      <c r="CQ11" s="113"/>
      <c r="CR11" s="113"/>
      <c r="CS11" s="113"/>
      <c r="CT11" s="113"/>
      <c r="CU11" s="113"/>
      <c r="CV11" s="113"/>
      <c r="CW11" s="113"/>
      <c r="CX11" s="113"/>
      <c r="CY11" s="113"/>
      <c r="CZ11" s="113"/>
      <c r="DA11" s="113"/>
      <c r="DB11" s="113"/>
      <c r="DC11" s="113"/>
      <c r="DD11" s="113"/>
      <c r="DE11" s="113"/>
      <c r="DF11" s="113"/>
      <c r="DG11" s="113"/>
      <c r="DH11" s="113"/>
      <c r="DI11" s="113"/>
      <c r="DJ11" s="113"/>
      <c r="DK11" s="113"/>
      <c r="DL11" s="113"/>
      <c r="DM11" s="113"/>
      <c r="DN11" s="113"/>
      <c r="DO11" s="113"/>
      <c r="DP11" s="113"/>
      <c r="DQ11" s="113"/>
      <c r="DR11" s="113"/>
      <c r="DS11" s="113"/>
      <c r="DT11" s="113"/>
      <c r="DU11" s="113"/>
      <c r="DV11" s="113"/>
      <c r="DW11" s="113"/>
      <c r="DX11" s="113"/>
      <c r="DY11" s="113"/>
      <c r="DZ11" s="113"/>
      <c r="EA11" s="113"/>
      <c r="EB11" s="113"/>
      <c r="EC11" s="113"/>
      <c r="ED11" s="113"/>
      <c r="EE11" s="113"/>
      <c r="EF11" s="113"/>
      <c r="EG11" s="113"/>
      <c r="EH11" s="113"/>
      <c r="EI11" s="113"/>
      <c r="EJ11" s="113"/>
      <c r="EK11" s="113"/>
      <c r="EL11" s="113"/>
      <c r="EM11" s="113"/>
      <c r="EN11" s="113"/>
      <c r="EO11" s="113"/>
    </row>
    <row r="12" spans="1:145" x14ac:dyDescent="0.2">
      <c r="A12" s="113">
        <f>ROW()</f>
        <v>12</v>
      </c>
      <c r="B12" s="451" t="s">
        <v>856</v>
      </c>
      <c r="C12" s="477" t="s">
        <v>415</v>
      </c>
      <c r="D12" s="451"/>
      <c r="E12" s="451"/>
      <c r="F12" s="451"/>
      <c r="G12" s="451"/>
      <c r="H12" s="451"/>
      <c r="I12" s="451"/>
      <c r="J12" s="451"/>
      <c r="K12" s="481" t="s">
        <v>694</v>
      </c>
      <c r="L12" s="910">
        <f>SUM(M12:EC12)</f>
        <v>53497286.399999887</v>
      </c>
      <c r="M12" s="910"/>
      <c r="N12" s="910">
        <f>SUMIF(임대가정!$14:$14,N$2,임대가정!159:159)</f>
        <v>425000</v>
      </c>
      <c r="O12" s="910">
        <f>SUMIF(임대가정!$14:$14,O$2,임대가정!159:159)</f>
        <v>425000</v>
      </c>
      <c r="P12" s="910">
        <f>SUMIF(임대가정!$14:$14,P$2,임대가정!159:159)</f>
        <v>425000</v>
      </c>
      <c r="Q12" s="910">
        <f>SUMIF(임대가정!$14:$14,Q$2,임대가정!159:159)</f>
        <v>425000</v>
      </c>
      <c r="R12" s="910">
        <f>SUMIF(임대가정!$14:$14,R$2,임대가정!159:159)</f>
        <v>425000</v>
      </c>
      <c r="S12" s="910">
        <f>SUMIF(임대가정!$14:$14,S$2,임대가정!159:159)</f>
        <v>425000</v>
      </c>
      <c r="T12" s="910">
        <f>SUMIF(임대가정!$14:$14,T$2,임대가정!159:159)</f>
        <v>425000</v>
      </c>
      <c r="U12" s="910">
        <f>SUMIF(임대가정!$14:$14,U$2,임대가정!159:159)</f>
        <v>425000</v>
      </c>
      <c r="V12" s="910">
        <f>SUMIF(임대가정!$14:$14,V$2,임대가정!159:159)</f>
        <v>425000</v>
      </c>
      <c r="W12" s="910">
        <f>SUMIF(임대가정!$14:$14,W$2,임대가정!159:159)</f>
        <v>425000</v>
      </c>
      <c r="X12" s="910">
        <f>SUMIF(임대가정!$14:$14,X$2,임대가정!159:159)</f>
        <v>425000</v>
      </c>
      <c r="Y12" s="910">
        <f>SUMIF(임대가정!$14:$14,Y$2,임대가정!159:159)</f>
        <v>425000</v>
      </c>
      <c r="Z12" s="910">
        <f>SUMIF(임대가정!$14:$14,Z$2,임대가정!159:159)</f>
        <v>425000</v>
      </c>
      <c r="AA12" s="910">
        <f>SUMIF(임대가정!$14:$14,AA$2,임대가정!159:159)</f>
        <v>425000</v>
      </c>
      <c r="AB12" s="910">
        <f>SUMIF(임대가정!$14:$14,AB$2,임대가정!159:159)</f>
        <v>425000</v>
      </c>
      <c r="AC12" s="910">
        <f>SUMIF(임대가정!$14:$14,AC$2,임대가정!159:159)</f>
        <v>425000</v>
      </c>
      <c r="AD12" s="910">
        <f>SUMIF(임대가정!$14:$14,AD$2,임대가정!159:159)</f>
        <v>425000</v>
      </c>
      <c r="AE12" s="910">
        <f>SUMIF(임대가정!$14:$14,AE$2,임대가정!159:159)</f>
        <v>425000</v>
      </c>
      <c r="AF12" s="910">
        <f>SUMIF(임대가정!$14:$14,AF$2,임대가정!159:159)</f>
        <v>425000</v>
      </c>
      <c r="AG12" s="910">
        <f>SUMIF(임대가정!$14:$14,AG$2,임대가정!159:159)</f>
        <v>425000</v>
      </c>
      <c r="AH12" s="910">
        <f>SUMIF(임대가정!$14:$14,AH$2,임대가정!159:159)</f>
        <v>425000</v>
      </c>
      <c r="AI12" s="910">
        <f>SUMIF(임대가정!$14:$14,AI$2,임대가정!159:159)</f>
        <v>425000</v>
      </c>
      <c r="AJ12" s="910">
        <f>SUMIF(임대가정!$14:$14,AJ$2,임대가정!159:159)</f>
        <v>425000</v>
      </c>
      <c r="AK12" s="910">
        <f>SUMIF(임대가정!$14:$14,AK$2,임대가정!159:159)</f>
        <v>425000</v>
      </c>
      <c r="AL12" s="910">
        <f>SUMIF(임대가정!$14:$14,AL$2,임대가정!159:159)</f>
        <v>451013.4</v>
      </c>
      <c r="AM12" s="910">
        <f>SUMIF(임대가정!$14:$14,AM$2,임대가정!159:159)</f>
        <v>451013.4</v>
      </c>
      <c r="AN12" s="910">
        <f>SUMIF(임대가정!$14:$14,AN$2,임대가정!159:159)</f>
        <v>451013.4</v>
      </c>
      <c r="AO12" s="910">
        <f>SUMIF(임대가정!$14:$14,AO$2,임대가정!159:159)</f>
        <v>451013.4</v>
      </c>
      <c r="AP12" s="910">
        <f>SUMIF(임대가정!$14:$14,AP$2,임대가정!159:159)</f>
        <v>451013.4</v>
      </c>
      <c r="AQ12" s="910">
        <f>SUMIF(임대가정!$14:$14,AQ$2,임대가정!159:159)</f>
        <v>451013.4</v>
      </c>
      <c r="AR12" s="910">
        <f>SUMIF(임대가정!$14:$14,AR$2,임대가정!159:159)</f>
        <v>451013.4</v>
      </c>
      <c r="AS12" s="910">
        <f>SUMIF(임대가정!$14:$14,AS$2,임대가정!159:159)</f>
        <v>451013.4</v>
      </c>
      <c r="AT12" s="910">
        <f>SUMIF(임대가정!$14:$14,AT$2,임대가정!159:159)</f>
        <v>451013.4</v>
      </c>
      <c r="AU12" s="910">
        <f>SUMIF(임대가정!$14:$14,AU$2,임대가정!159:159)</f>
        <v>451013.4</v>
      </c>
      <c r="AV12" s="910">
        <f>SUMIF(임대가정!$14:$14,AV$2,임대가정!159:159)</f>
        <v>451013.4</v>
      </c>
      <c r="AW12" s="910">
        <f>SUMIF(임대가정!$14:$14,AW$2,임대가정!159:159)</f>
        <v>451013.4</v>
      </c>
      <c r="AX12" s="910">
        <f>SUMIF(임대가정!$14:$14,AX$2,임대가정!159:159)</f>
        <v>451013.4</v>
      </c>
      <c r="AY12" s="910">
        <f>SUMIF(임대가정!$14:$14,AY$2,임대가정!159:159)</f>
        <v>451013.4</v>
      </c>
      <c r="AZ12" s="910">
        <f>SUMIF(임대가정!$14:$14,AZ$2,임대가정!159:159)</f>
        <v>451013.4</v>
      </c>
      <c r="BA12" s="910">
        <f>SUMIF(임대가정!$14:$14,BA$2,임대가정!159:159)</f>
        <v>451013.4</v>
      </c>
      <c r="BB12" s="910">
        <f>SUMIF(임대가정!$14:$14,BB$2,임대가정!159:159)</f>
        <v>451013.4</v>
      </c>
      <c r="BC12" s="910">
        <f>SUMIF(임대가정!$14:$14,BC$2,임대가정!159:159)</f>
        <v>451013.4</v>
      </c>
      <c r="BD12" s="910">
        <f>SUMIF(임대가정!$14:$14,BD$2,임대가정!159:159)</f>
        <v>451013.4</v>
      </c>
      <c r="BE12" s="910">
        <f>SUMIF(임대가정!$14:$14,BE$2,임대가정!159:159)</f>
        <v>451013.4</v>
      </c>
      <c r="BF12" s="910">
        <f>SUMIF(임대가정!$14:$14,BF$2,임대가정!159:159)</f>
        <v>451013.4</v>
      </c>
      <c r="BG12" s="910">
        <f>SUMIF(임대가정!$14:$14,BG$2,임대가정!159:159)</f>
        <v>451013.4</v>
      </c>
      <c r="BH12" s="910">
        <f>SUMIF(임대가정!$14:$14,BH$2,임대가정!159:159)</f>
        <v>451013.4</v>
      </c>
      <c r="BI12" s="910">
        <f>SUMIF(임대가정!$14:$14,BI$2,임대가정!159:159)</f>
        <v>451013.4</v>
      </c>
      <c r="BJ12" s="910">
        <f>SUMIF(임대가정!$14:$14,BJ$2,임대가정!159:159)</f>
        <v>451013.4</v>
      </c>
      <c r="BK12" s="910">
        <f>SUMIF(임대가정!$14:$14,BK$2,임대가정!159:159)</f>
        <v>451013.4</v>
      </c>
      <c r="BL12" s="910">
        <f>SUMIF(임대가정!$14:$14,BL$2,임대가정!159:159)</f>
        <v>451013.4</v>
      </c>
      <c r="BM12" s="910">
        <f>SUMIF(임대가정!$14:$14,BM$2,임대가정!159:159)</f>
        <v>451013.4</v>
      </c>
      <c r="BN12" s="910">
        <f>SUMIF(임대가정!$14:$14,BN$2,임대가정!159:159)</f>
        <v>451013.4</v>
      </c>
      <c r="BO12" s="910">
        <f>SUMIF(임대가정!$14:$14,BO$2,임대가정!159:159)</f>
        <v>451013.4</v>
      </c>
      <c r="BP12" s="910">
        <f>SUMIF(임대가정!$14:$14,BP$2,임대가정!159:159)</f>
        <v>451013.4</v>
      </c>
      <c r="BQ12" s="910">
        <f>SUMIF(임대가정!$14:$14,BQ$2,임대가정!159:159)</f>
        <v>451013.4</v>
      </c>
      <c r="BR12" s="910">
        <f>SUMIF(임대가정!$14:$14,BR$2,임대가정!159:159)</f>
        <v>451013.4</v>
      </c>
      <c r="BS12" s="910">
        <f>SUMIF(임대가정!$14:$14,BS$2,임대가정!159:159)</f>
        <v>451013.4</v>
      </c>
      <c r="BT12" s="910">
        <f>SUMIF(임대가정!$14:$14,BT$2,임대가정!159:159)</f>
        <v>451013.4</v>
      </c>
      <c r="BU12" s="910">
        <f>SUMIF(임대가정!$14:$14,BU$2,임대가정!159:159)</f>
        <v>451013.4</v>
      </c>
      <c r="BV12" s="910">
        <f>SUMIF(임대가정!$14:$14,BV$2,임대가정!159:159)</f>
        <v>451013.4</v>
      </c>
      <c r="BW12" s="910">
        <f>SUMIF(임대가정!$14:$14,BW$2,임대가정!159:159)</f>
        <v>451013.4</v>
      </c>
      <c r="BX12" s="910">
        <f>SUMIF(임대가정!$14:$14,BX$2,임대가정!159:159)</f>
        <v>451013.4</v>
      </c>
      <c r="BY12" s="910">
        <f>SUMIF(임대가정!$14:$14,BY$2,임대가정!159:159)</f>
        <v>451013.4</v>
      </c>
      <c r="BZ12" s="910">
        <f>SUMIF(임대가정!$14:$14,BZ$2,임대가정!159:159)</f>
        <v>451013.4</v>
      </c>
      <c r="CA12" s="910">
        <f>SUMIF(임대가정!$14:$14,CA$2,임대가정!159:159)</f>
        <v>451013.4</v>
      </c>
      <c r="CB12" s="910">
        <f>SUMIF(임대가정!$14:$14,CB$2,임대가정!159:159)</f>
        <v>451013.4</v>
      </c>
      <c r="CC12" s="910">
        <f>SUMIF(임대가정!$14:$14,CC$2,임대가정!159:159)</f>
        <v>451013.4</v>
      </c>
      <c r="CD12" s="910">
        <f>SUMIF(임대가정!$14:$14,CD$2,임대가정!159:159)</f>
        <v>451013.4</v>
      </c>
      <c r="CE12" s="910">
        <f>SUMIF(임대가정!$14:$14,CE$2,임대가정!159:159)</f>
        <v>451013.4</v>
      </c>
      <c r="CF12" s="910">
        <f>SUMIF(임대가정!$14:$14,CF$2,임대가정!159:159)</f>
        <v>451013.4</v>
      </c>
      <c r="CG12" s="910">
        <f>SUMIF(임대가정!$14:$14,CG$2,임대가정!159:159)</f>
        <v>451013.4</v>
      </c>
      <c r="CH12" s="910">
        <f>SUMIF(임대가정!$14:$14,CH$2,임대가정!159:159)</f>
        <v>451013.4</v>
      </c>
      <c r="CI12" s="910">
        <f>SUMIF(임대가정!$14:$14,CI$2,임대가정!159:159)</f>
        <v>451013.4</v>
      </c>
      <c r="CJ12" s="910">
        <f>SUMIF(임대가정!$14:$14,CJ$2,임대가정!159:159)</f>
        <v>451013.4</v>
      </c>
      <c r="CK12" s="910">
        <f>SUMIF(임대가정!$14:$14,CK$2,임대가정!159:159)</f>
        <v>451013.4</v>
      </c>
      <c r="CL12" s="910">
        <f>SUMIF(임대가정!$14:$14,CL$2,임대가정!159:159)</f>
        <v>451013.4</v>
      </c>
      <c r="CM12" s="910">
        <f>SUMIF(임대가정!$14:$14,CM$2,임대가정!159:159)</f>
        <v>451013.4</v>
      </c>
      <c r="CN12" s="910">
        <f>SUMIF(임대가정!$14:$14,CN$2,임대가정!159:159)</f>
        <v>451013.4</v>
      </c>
      <c r="CO12" s="910">
        <f>SUMIF(임대가정!$14:$14,CO$2,임대가정!159:159)</f>
        <v>451013.4</v>
      </c>
      <c r="CP12" s="910">
        <f>SUMIF(임대가정!$14:$14,CP$2,임대가정!159:159)</f>
        <v>451013.4</v>
      </c>
      <c r="CQ12" s="910">
        <f>SUMIF(임대가정!$14:$14,CQ$2,임대가정!159:159)</f>
        <v>451013.4</v>
      </c>
      <c r="CR12" s="910">
        <f>SUMIF(임대가정!$14:$14,CR$2,임대가정!159:159)</f>
        <v>451013.4</v>
      </c>
      <c r="CS12" s="910">
        <f>SUMIF(임대가정!$14:$14,CS$2,임대가정!159:159)</f>
        <v>451013.4</v>
      </c>
      <c r="CT12" s="910">
        <f>SUMIF(임대가정!$14:$14,CT$2,임대가정!159:159)</f>
        <v>451013.4</v>
      </c>
      <c r="CU12" s="910">
        <f>SUMIF(임대가정!$14:$14,CU$2,임대가정!159:159)</f>
        <v>451013.4</v>
      </c>
      <c r="CV12" s="910">
        <f>SUMIF(임대가정!$14:$14,CV$2,임대가정!159:159)</f>
        <v>451013.4</v>
      </c>
      <c r="CW12" s="910">
        <f>SUMIF(임대가정!$14:$14,CW$2,임대가정!159:159)</f>
        <v>451013.4</v>
      </c>
      <c r="CX12" s="910">
        <f>SUMIF(임대가정!$14:$14,CX$2,임대가정!159:159)</f>
        <v>451013.4</v>
      </c>
      <c r="CY12" s="910">
        <f>SUMIF(임대가정!$14:$14,CY$2,임대가정!159:159)</f>
        <v>451013.4</v>
      </c>
      <c r="CZ12" s="910">
        <f>SUMIF(임대가정!$14:$14,CZ$2,임대가정!159:159)</f>
        <v>451013.4</v>
      </c>
      <c r="DA12" s="910">
        <f>SUMIF(임대가정!$14:$14,DA$2,임대가정!159:159)</f>
        <v>451013.4</v>
      </c>
      <c r="DB12" s="910">
        <f>SUMIF(임대가정!$14:$14,DB$2,임대가정!159:159)</f>
        <v>451013.4</v>
      </c>
      <c r="DC12" s="910">
        <f>SUMIF(임대가정!$14:$14,DC$2,임대가정!159:159)</f>
        <v>451013.4</v>
      </c>
      <c r="DD12" s="910">
        <f>SUMIF(임대가정!$14:$14,DD$2,임대가정!159:159)</f>
        <v>451013.4</v>
      </c>
      <c r="DE12" s="910">
        <f>SUMIF(임대가정!$14:$14,DE$2,임대가정!159:159)</f>
        <v>451013.4</v>
      </c>
      <c r="DF12" s="910">
        <f>SUMIF(임대가정!$14:$14,DF$2,임대가정!159:159)</f>
        <v>451013.4</v>
      </c>
      <c r="DG12" s="910">
        <f>SUMIF(임대가정!$14:$14,DG$2,임대가정!159:159)</f>
        <v>451013.4</v>
      </c>
      <c r="DH12" s="910">
        <f>SUMIF(임대가정!$14:$14,DH$2,임대가정!159:159)</f>
        <v>451013.4</v>
      </c>
      <c r="DI12" s="910">
        <f>SUMIF(임대가정!$14:$14,DI$2,임대가정!159:159)</f>
        <v>451013.4</v>
      </c>
      <c r="DJ12" s="910">
        <f>SUMIF(임대가정!$14:$14,DJ$2,임대가정!159:159)</f>
        <v>451013.4</v>
      </c>
      <c r="DK12" s="910">
        <f>SUMIF(임대가정!$14:$14,DK$2,임대가정!159:159)</f>
        <v>451013.4</v>
      </c>
      <c r="DL12" s="910">
        <f>SUMIF(임대가정!$14:$14,DL$2,임대가정!159:159)</f>
        <v>451013.4</v>
      </c>
      <c r="DM12" s="910">
        <f>SUMIF(임대가정!$14:$14,DM$2,임대가정!159:159)</f>
        <v>451013.4</v>
      </c>
      <c r="DN12" s="910">
        <f>SUMIF(임대가정!$14:$14,DN$2,임대가정!159:159)</f>
        <v>451013.4</v>
      </c>
      <c r="DO12" s="910">
        <f>SUMIF(임대가정!$14:$14,DO$2,임대가정!159:159)</f>
        <v>451013.4</v>
      </c>
      <c r="DP12" s="910">
        <f>SUMIF(임대가정!$14:$14,DP$2,임대가정!159:159)</f>
        <v>451013.4</v>
      </c>
      <c r="DQ12" s="910">
        <f>SUMIF(임대가정!$14:$14,DQ$2,임대가정!159:159)</f>
        <v>451013.4</v>
      </c>
      <c r="DR12" s="910">
        <f>SUMIF(임대가정!$14:$14,DR$2,임대가정!159:159)</f>
        <v>451013.4</v>
      </c>
      <c r="DS12" s="910">
        <f>SUMIF(임대가정!$14:$14,DS$2,임대가정!159:159)</f>
        <v>451013.4</v>
      </c>
      <c r="DT12" s="910">
        <f>SUMIF(임대가정!$14:$14,DT$2,임대가정!159:159)</f>
        <v>451013.4</v>
      </c>
      <c r="DU12" s="910">
        <f>SUMIF(임대가정!$14:$14,DU$2,임대가정!159:159)</f>
        <v>451013.4</v>
      </c>
      <c r="DV12" s="910">
        <f>SUMIF(임대가정!$14:$14,DV$2,임대가정!159:159)</f>
        <v>451013.4</v>
      </c>
      <c r="DW12" s="910">
        <f>SUMIF(임대가정!$14:$14,DW$2,임대가정!159:159)</f>
        <v>451013.4</v>
      </c>
      <c r="DX12" s="910">
        <f>SUMIF(임대가정!$14:$14,DX$2,임대가정!159:159)</f>
        <v>451013.4</v>
      </c>
      <c r="DY12" s="910">
        <f>SUMIF(임대가정!$14:$14,DY$2,임대가정!159:159)</f>
        <v>451013.4</v>
      </c>
      <c r="DZ12" s="910">
        <f>SUMIF(임대가정!$14:$14,DZ$2,임대가정!159:159)</f>
        <v>451013.4</v>
      </c>
      <c r="EA12" s="910">
        <f>SUMIF(임대가정!$14:$14,EA$2,임대가정!159:159)</f>
        <v>451013.4</v>
      </c>
      <c r="EB12" s="910">
        <f>SUMIF(임대가정!$14:$14,EB$2,임대가정!159:159)</f>
        <v>451013.4</v>
      </c>
      <c r="EC12" s="910">
        <f>SUMIF(임대가정!$14:$14,EC$2,임대가정!159:159)</f>
        <v>451013.4</v>
      </c>
      <c r="ED12" s="910">
        <f>SUMIF(임대가정!$14:$14,ED$2,임대가정!159:159)</f>
        <v>451013.4</v>
      </c>
      <c r="EE12" s="910">
        <f>SUMIF(임대가정!$14:$14,EE$2,임대가정!159:159)</f>
        <v>451013.4</v>
      </c>
      <c r="EF12" s="910">
        <f>SUMIF(임대가정!$14:$14,EF$2,임대가정!159:159)</f>
        <v>451013.4</v>
      </c>
      <c r="EG12" s="910">
        <f>SUMIF(임대가정!$14:$14,EG$2,임대가정!159:159)</f>
        <v>451013.4</v>
      </c>
      <c r="EH12" s="910">
        <f>SUMIF(임대가정!$14:$14,EH$2,임대가정!159:159)</f>
        <v>451013.4</v>
      </c>
      <c r="EI12" s="910">
        <f>SUMIF(임대가정!$14:$14,EI$2,임대가정!159:159)</f>
        <v>451013.4</v>
      </c>
      <c r="EJ12" s="910">
        <f>SUMIF(임대가정!$14:$14,EJ$2,임대가정!159:159)</f>
        <v>451013.4</v>
      </c>
      <c r="EK12" s="910">
        <f>SUMIF(임대가정!$14:$14,EK$2,임대가정!159:159)</f>
        <v>451013.4</v>
      </c>
      <c r="EL12" s="910">
        <f>SUMIF(임대가정!$14:$14,EL$2,임대가정!159:159)</f>
        <v>451013.4</v>
      </c>
      <c r="EM12" s="910">
        <f>SUMIF(임대가정!$14:$14,EM$2,임대가정!159:159)</f>
        <v>451013.4</v>
      </c>
      <c r="EN12" s="910">
        <f>SUMIF(임대가정!$14:$14,EN$2,임대가정!159:159)</f>
        <v>451013.4</v>
      </c>
      <c r="EO12" s="910">
        <f>SUMIF(임대가정!$14:$14,EO$2,임대가정!159:159)</f>
        <v>451013.4</v>
      </c>
    </row>
    <row r="13" spans="1:145" x14ac:dyDescent="0.2">
      <c r="A13" s="113">
        <f>ROW()</f>
        <v>13</v>
      </c>
      <c r="C13" s="272"/>
      <c r="K13" s="42"/>
      <c r="L13" s="897"/>
      <c r="M13" s="897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793"/>
      <c r="Y13" s="793"/>
      <c r="Z13" s="793"/>
      <c r="AA13" s="793"/>
      <c r="AB13" s="793"/>
      <c r="AC13" s="793"/>
      <c r="AD13" s="793"/>
      <c r="AE13" s="793"/>
      <c r="AF13" s="793"/>
      <c r="AG13" s="793"/>
      <c r="AH13" s="793"/>
      <c r="AI13" s="793"/>
      <c r="AJ13" s="793"/>
      <c r="AK13" s="793"/>
      <c r="AL13" s="793"/>
      <c r="AM13" s="793"/>
      <c r="AN13" s="793"/>
      <c r="AO13" s="793"/>
      <c r="AP13" s="793"/>
      <c r="AQ13" s="793"/>
      <c r="AR13" s="793"/>
      <c r="AS13" s="793"/>
      <c r="AT13" s="793"/>
      <c r="AU13" s="793"/>
      <c r="AV13" s="793"/>
      <c r="AW13" s="793"/>
      <c r="AX13" s="793"/>
      <c r="AY13" s="793"/>
      <c r="AZ13" s="793"/>
      <c r="BA13" s="793"/>
      <c r="BB13" s="793"/>
      <c r="BC13" s="793"/>
      <c r="BD13" s="793"/>
      <c r="BE13" s="793"/>
      <c r="BF13" s="793"/>
      <c r="BG13" s="793"/>
      <c r="BH13" s="793"/>
      <c r="BI13" s="793"/>
      <c r="BJ13" s="793"/>
      <c r="BK13" s="793"/>
      <c r="BL13" s="793"/>
      <c r="BM13" s="793"/>
      <c r="BN13" s="793"/>
      <c r="BO13" s="793"/>
      <c r="BP13" s="793"/>
      <c r="BQ13" s="793"/>
      <c r="BR13" s="793"/>
      <c r="BS13" s="793"/>
      <c r="BT13" s="793"/>
      <c r="BU13" s="793"/>
      <c r="BV13" s="793"/>
      <c r="BW13" s="793"/>
      <c r="BX13" s="793"/>
      <c r="BY13" s="793"/>
      <c r="BZ13" s="793"/>
      <c r="CA13" s="793"/>
      <c r="CB13" s="793"/>
      <c r="CC13" s="793"/>
      <c r="CD13" s="793"/>
      <c r="CE13" s="793"/>
      <c r="CF13" s="793"/>
      <c r="CG13" s="793"/>
      <c r="CH13" s="793"/>
      <c r="CI13" s="793"/>
      <c r="CJ13" s="793"/>
      <c r="CK13" s="793"/>
      <c r="CL13" s="793"/>
      <c r="CM13" s="793"/>
      <c r="CN13" s="793"/>
      <c r="CO13" s="793"/>
      <c r="CP13" s="793"/>
      <c r="CQ13" s="793"/>
      <c r="CR13" s="793"/>
      <c r="CS13" s="793"/>
      <c r="CT13" s="793"/>
      <c r="CU13" s="793"/>
      <c r="CV13" s="793"/>
      <c r="CW13" s="793"/>
      <c r="CX13" s="793"/>
      <c r="CY13" s="793"/>
      <c r="CZ13" s="793"/>
      <c r="DA13" s="793"/>
      <c r="DB13" s="793"/>
      <c r="DC13" s="793"/>
      <c r="DD13" s="793"/>
      <c r="DE13" s="793"/>
      <c r="DF13" s="793"/>
      <c r="DG13" s="793"/>
      <c r="DH13" s="793"/>
      <c r="DI13" s="793"/>
      <c r="DJ13" s="793"/>
      <c r="DK13" s="793"/>
      <c r="DL13" s="793"/>
      <c r="DM13" s="793"/>
      <c r="DN13" s="793"/>
      <c r="DO13" s="793"/>
      <c r="DP13" s="793"/>
      <c r="DQ13" s="793"/>
      <c r="DR13" s="793"/>
      <c r="DS13" s="793"/>
      <c r="DT13" s="793"/>
      <c r="DU13" s="793"/>
      <c r="DV13" s="793"/>
      <c r="DW13" s="793"/>
      <c r="DX13" s="793"/>
      <c r="DY13" s="793"/>
      <c r="DZ13" s="793"/>
      <c r="EA13" s="793"/>
      <c r="EB13" s="793"/>
      <c r="EC13" s="793"/>
      <c r="ED13" s="793"/>
      <c r="EE13" s="793"/>
      <c r="EF13" s="793"/>
      <c r="EG13" s="793"/>
      <c r="EH13" s="793"/>
      <c r="EI13" s="793"/>
      <c r="EJ13" s="793"/>
      <c r="EK13" s="793"/>
      <c r="EL13" s="793"/>
      <c r="EM13" s="793"/>
      <c r="EN13" s="793"/>
      <c r="EO13" s="793"/>
    </row>
    <row r="14" spans="1:145" x14ac:dyDescent="0.2">
      <c r="A14" s="113">
        <f>ROW()</f>
        <v>14</v>
      </c>
      <c r="C14" s="254"/>
      <c r="D14" s="254"/>
      <c r="E14" s="255"/>
      <c r="F14" s="255"/>
      <c r="G14" s="255"/>
      <c r="H14" s="255"/>
      <c r="I14" s="255"/>
      <c r="J14" s="254"/>
      <c r="K14" s="147"/>
      <c r="L14" s="912"/>
      <c r="M14" s="897"/>
      <c r="N14" s="897"/>
      <c r="O14" s="897"/>
      <c r="P14" s="897"/>
      <c r="Q14" s="897"/>
      <c r="R14" s="897"/>
      <c r="S14" s="897"/>
      <c r="T14" s="897"/>
      <c r="U14" s="897"/>
      <c r="V14" s="897"/>
      <c r="W14" s="897"/>
      <c r="X14" s="897"/>
      <c r="Y14" s="897"/>
      <c r="Z14" s="897"/>
      <c r="AA14" s="897"/>
      <c r="AB14" s="897"/>
      <c r="AC14" s="897"/>
      <c r="AD14" s="897"/>
      <c r="AE14" s="897"/>
      <c r="AF14" s="897"/>
      <c r="AG14" s="897"/>
      <c r="AH14" s="897"/>
      <c r="AI14" s="897"/>
      <c r="AJ14" s="897"/>
      <c r="AK14" s="897"/>
      <c r="AL14" s="897"/>
      <c r="AM14" s="897"/>
      <c r="AN14" s="897"/>
      <c r="AO14" s="897"/>
      <c r="AP14" s="897"/>
      <c r="AQ14" s="897"/>
      <c r="AR14" s="897"/>
      <c r="AS14" s="897"/>
      <c r="AT14" s="897"/>
      <c r="AU14" s="897"/>
      <c r="AV14" s="897"/>
      <c r="AW14" s="897"/>
      <c r="AX14" s="897"/>
      <c r="AY14" s="897"/>
      <c r="AZ14" s="897"/>
      <c r="BA14" s="897"/>
      <c r="BB14" s="897"/>
      <c r="BC14" s="897"/>
      <c r="BD14" s="897"/>
      <c r="BE14" s="897"/>
      <c r="BF14" s="897"/>
      <c r="BG14" s="897"/>
      <c r="BH14" s="897"/>
      <c r="BI14" s="897"/>
      <c r="BJ14" s="897"/>
      <c r="BK14" s="897"/>
      <c r="BL14" s="897"/>
      <c r="BM14" s="897"/>
      <c r="BN14" s="897"/>
      <c r="BO14" s="897"/>
      <c r="BP14" s="897"/>
      <c r="BQ14" s="897"/>
      <c r="BR14" s="897"/>
      <c r="BS14" s="897"/>
      <c r="BT14" s="897"/>
      <c r="BU14" s="897"/>
      <c r="BV14" s="897"/>
      <c r="BW14" s="897"/>
      <c r="BX14" s="897"/>
      <c r="BY14" s="897"/>
      <c r="BZ14" s="897"/>
      <c r="CA14" s="897"/>
      <c r="CB14" s="897"/>
      <c r="CC14" s="897"/>
      <c r="CD14" s="897"/>
      <c r="CE14" s="897"/>
      <c r="CF14" s="897"/>
      <c r="CG14" s="897"/>
      <c r="CH14" s="897"/>
      <c r="CI14" s="897"/>
      <c r="CJ14" s="897"/>
      <c r="CK14" s="897"/>
      <c r="CL14" s="897"/>
      <c r="CM14" s="897"/>
      <c r="CN14" s="897"/>
      <c r="CO14" s="897"/>
      <c r="CP14" s="897"/>
      <c r="CQ14" s="897"/>
      <c r="CR14" s="897"/>
      <c r="CS14" s="897"/>
      <c r="CT14" s="897"/>
      <c r="CU14" s="897"/>
      <c r="CV14" s="897"/>
      <c r="CW14" s="897"/>
      <c r="CX14" s="897"/>
      <c r="CY14" s="897"/>
      <c r="CZ14" s="897"/>
      <c r="DA14" s="897"/>
      <c r="DB14" s="897"/>
      <c r="DC14" s="897"/>
      <c r="DD14" s="897"/>
      <c r="DE14" s="897"/>
      <c r="DF14" s="897"/>
      <c r="DG14" s="897"/>
      <c r="DH14" s="897"/>
      <c r="DI14" s="897"/>
      <c r="DJ14" s="897"/>
      <c r="DK14" s="897"/>
      <c r="DL14" s="897"/>
      <c r="DM14" s="897"/>
      <c r="DN14" s="897"/>
      <c r="DO14" s="897"/>
      <c r="DP14" s="897"/>
      <c r="DQ14" s="897"/>
      <c r="DR14" s="897"/>
      <c r="DS14" s="897"/>
      <c r="DT14" s="897"/>
      <c r="DU14" s="897"/>
      <c r="DV14" s="897"/>
      <c r="DW14" s="897"/>
      <c r="DX14" s="897"/>
      <c r="DY14" s="897"/>
      <c r="DZ14" s="897"/>
      <c r="EA14" s="897"/>
      <c r="EB14" s="897"/>
      <c r="EC14" s="897"/>
      <c r="ED14" s="897"/>
      <c r="EE14" s="897"/>
      <c r="EF14" s="897"/>
      <c r="EG14" s="897"/>
      <c r="EH14" s="897"/>
      <c r="EI14" s="897"/>
      <c r="EJ14" s="897"/>
      <c r="EK14" s="897"/>
      <c r="EL14" s="897"/>
      <c r="EM14" s="897"/>
      <c r="EN14" s="897"/>
      <c r="EO14" s="897"/>
    </row>
    <row r="15" spans="1:145" x14ac:dyDescent="0.2">
      <c r="A15" s="113">
        <f>ROW()</f>
        <v>15</v>
      </c>
      <c r="C15" s="254"/>
      <c r="D15" s="254"/>
      <c r="E15" s="255"/>
      <c r="F15" s="255"/>
      <c r="G15" s="255"/>
      <c r="H15" s="255"/>
      <c r="I15" s="255"/>
      <c r="J15" s="254"/>
      <c r="K15" s="147"/>
      <c r="L15" s="912"/>
      <c r="M15" s="897"/>
      <c r="N15" s="897"/>
      <c r="O15" s="897"/>
      <c r="P15" s="897"/>
      <c r="Q15" s="897"/>
      <c r="R15" s="897"/>
      <c r="S15" s="897"/>
      <c r="T15" s="897"/>
      <c r="U15" s="897"/>
      <c r="V15" s="897"/>
      <c r="W15" s="897"/>
      <c r="X15" s="897"/>
      <c r="Y15" s="897"/>
      <c r="Z15" s="897"/>
      <c r="AA15" s="897"/>
      <c r="AB15" s="897"/>
      <c r="AC15" s="897"/>
      <c r="AD15" s="897"/>
      <c r="AE15" s="897"/>
      <c r="AF15" s="897"/>
      <c r="AG15" s="897"/>
      <c r="AH15" s="897"/>
      <c r="AI15" s="897"/>
      <c r="AJ15" s="897"/>
      <c r="AK15" s="897"/>
      <c r="AL15" s="897"/>
      <c r="AM15" s="897"/>
      <c r="AN15" s="897"/>
      <c r="AO15" s="897"/>
      <c r="AP15" s="897"/>
      <c r="AQ15" s="897"/>
      <c r="AR15" s="897"/>
      <c r="AS15" s="897"/>
      <c r="AT15" s="897"/>
      <c r="AU15" s="897"/>
      <c r="AV15" s="897"/>
      <c r="AW15" s="897"/>
      <c r="AX15" s="897"/>
      <c r="AY15" s="897"/>
      <c r="AZ15" s="897"/>
      <c r="BA15" s="897"/>
      <c r="BB15" s="897"/>
      <c r="BC15" s="897"/>
      <c r="BD15" s="897"/>
      <c r="BE15" s="897"/>
      <c r="BF15" s="897"/>
      <c r="BG15" s="897"/>
      <c r="BH15" s="897"/>
      <c r="BI15" s="897"/>
      <c r="BJ15" s="897"/>
      <c r="BK15" s="897"/>
      <c r="BL15" s="897"/>
      <c r="BM15" s="897"/>
      <c r="BN15" s="897"/>
      <c r="BO15" s="897"/>
      <c r="BP15" s="897"/>
      <c r="BQ15" s="897"/>
      <c r="BR15" s="897"/>
      <c r="BS15" s="897"/>
      <c r="BT15" s="897"/>
      <c r="BU15" s="897"/>
      <c r="BV15" s="897"/>
      <c r="BW15" s="897"/>
      <c r="BX15" s="897"/>
      <c r="BY15" s="897"/>
      <c r="BZ15" s="897"/>
      <c r="CA15" s="897"/>
      <c r="CB15" s="897"/>
      <c r="CC15" s="897"/>
      <c r="CD15" s="897"/>
      <c r="CE15" s="897"/>
      <c r="CF15" s="897"/>
      <c r="CG15" s="897"/>
      <c r="CH15" s="897"/>
      <c r="CI15" s="897"/>
      <c r="CJ15" s="897"/>
      <c r="CK15" s="897"/>
      <c r="CL15" s="897"/>
      <c r="CM15" s="897"/>
      <c r="CN15" s="897"/>
      <c r="CO15" s="897"/>
      <c r="CP15" s="897"/>
      <c r="CQ15" s="897"/>
      <c r="CR15" s="897"/>
      <c r="CS15" s="897"/>
      <c r="CT15" s="897"/>
      <c r="CU15" s="897"/>
      <c r="CV15" s="897"/>
      <c r="CW15" s="897"/>
      <c r="CX15" s="897"/>
      <c r="CY15" s="897"/>
      <c r="CZ15" s="897"/>
      <c r="DA15" s="897"/>
      <c r="DB15" s="897"/>
      <c r="DC15" s="897"/>
      <c r="DD15" s="897"/>
      <c r="DE15" s="897"/>
      <c r="DF15" s="897"/>
      <c r="DG15" s="897"/>
      <c r="DH15" s="897"/>
      <c r="DI15" s="897"/>
      <c r="DJ15" s="897"/>
      <c r="DK15" s="897"/>
      <c r="DL15" s="897"/>
      <c r="DM15" s="897"/>
      <c r="DN15" s="897"/>
      <c r="DO15" s="897"/>
      <c r="DP15" s="897"/>
      <c r="DQ15" s="897"/>
      <c r="DR15" s="897"/>
      <c r="DS15" s="897"/>
      <c r="DT15" s="897"/>
      <c r="DU15" s="897"/>
      <c r="DV15" s="897"/>
      <c r="DW15" s="897"/>
      <c r="DX15" s="897"/>
      <c r="DY15" s="897"/>
      <c r="DZ15" s="897"/>
      <c r="EA15" s="897"/>
      <c r="EB15" s="897"/>
      <c r="EC15" s="897"/>
      <c r="ED15" s="897"/>
      <c r="EE15" s="897"/>
      <c r="EF15" s="897"/>
      <c r="EG15" s="897"/>
      <c r="EH15" s="897"/>
      <c r="EI15" s="897"/>
      <c r="EJ15" s="897"/>
      <c r="EK15" s="897"/>
      <c r="EL15" s="897"/>
      <c r="EM15" s="897"/>
      <c r="EN15" s="897"/>
      <c r="EO15" s="897"/>
    </row>
    <row r="16" spans="1:145" x14ac:dyDescent="0.2">
      <c r="A16" s="113">
        <f>ROW()</f>
        <v>16</v>
      </c>
      <c r="C16" s="254"/>
      <c r="D16" s="254"/>
      <c r="E16" s="255"/>
      <c r="F16" s="255"/>
      <c r="G16" s="255"/>
      <c r="H16" s="255"/>
      <c r="I16" s="255"/>
      <c r="J16" s="254"/>
      <c r="K16" s="147"/>
      <c r="L16" s="912"/>
      <c r="M16" s="897"/>
      <c r="N16" s="897"/>
      <c r="O16" s="897"/>
      <c r="P16" s="897"/>
      <c r="Q16" s="897"/>
      <c r="R16" s="897"/>
      <c r="S16" s="897"/>
      <c r="T16" s="897"/>
      <c r="U16" s="897"/>
      <c r="V16" s="897"/>
      <c r="W16" s="897"/>
      <c r="X16" s="897"/>
      <c r="Y16" s="897"/>
      <c r="Z16" s="897"/>
      <c r="AA16" s="897"/>
      <c r="AB16" s="897"/>
      <c r="AC16" s="897"/>
      <c r="AD16" s="897"/>
      <c r="AE16" s="897"/>
      <c r="AF16" s="897"/>
      <c r="AG16" s="897"/>
      <c r="AH16" s="897"/>
      <c r="AI16" s="897"/>
      <c r="AJ16" s="897"/>
      <c r="AK16" s="897"/>
      <c r="AL16" s="897"/>
      <c r="AM16" s="897"/>
      <c r="AN16" s="897"/>
      <c r="AO16" s="897"/>
      <c r="AP16" s="897"/>
      <c r="AQ16" s="897"/>
      <c r="AR16" s="897"/>
      <c r="AS16" s="897"/>
      <c r="AT16" s="897"/>
      <c r="AU16" s="897"/>
      <c r="AV16" s="897"/>
      <c r="AW16" s="897"/>
      <c r="AX16" s="897"/>
      <c r="AY16" s="897"/>
      <c r="AZ16" s="897"/>
      <c r="BA16" s="897"/>
      <c r="BB16" s="897"/>
      <c r="BC16" s="897"/>
      <c r="BD16" s="897"/>
      <c r="BE16" s="897"/>
      <c r="BF16" s="897"/>
      <c r="BG16" s="897"/>
      <c r="BH16" s="897"/>
      <c r="BI16" s="897"/>
      <c r="BJ16" s="897"/>
      <c r="BK16" s="897"/>
      <c r="BL16" s="897"/>
      <c r="BM16" s="897"/>
      <c r="BN16" s="897"/>
      <c r="BO16" s="897"/>
      <c r="BP16" s="897"/>
      <c r="BQ16" s="897"/>
      <c r="BR16" s="897"/>
      <c r="BS16" s="897"/>
      <c r="BT16" s="897"/>
      <c r="BU16" s="897"/>
      <c r="BV16" s="897"/>
      <c r="BW16" s="897"/>
      <c r="BX16" s="897"/>
      <c r="BY16" s="897"/>
      <c r="BZ16" s="897"/>
      <c r="CA16" s="897"/>
      <c r="CB16" s="897"/>
      <c r="CC16" s="897"/>
      <c r="CD16" s="897"/>
      <c r="CE16" s="897"/>
      <c r="CF16" s="897"/>
      <c r="CG16" s="897"/>
      <c r="CH16" s="897"/>
      <c r="CI16" s="897"/>
      <c r="CJ16" s="897"/>
      <c r="CK16" s="897"/>
      <c r="CL16" s="897"/>
      <c r="CM16" s="897"/>
      <c r="CN16" s="897"/>
      <c r="CO16" s="897"/>
      <c r="CP16" s="897"/>
      <c r="CQ16" s="897"/>
      <c r="CR16" s="897"/>
      <c r="CS16" s="897"/>
      <c r="CT16" s="897"/>
      <c r="CU16" s="897"/>
      <c r="CV16" s="897"/>
      <c r="CW16" s="897"/>
      <c r="CX16" s="897"/>
      <c r="CY16" s="897"/>
      <c r="CZ16" s="897"/>
      <c r="DA16" s="897"/>
      <c r="DB16" s="897"/>
      <c r="DC16" s="897"/>
      <c r="DD16" s="897"/>
      <c r="DE16" s="897"/>
      <c r="DF16" s="897"/>
      <c r="DG16" s="897"/>
      <c r="DH16" s="897"/>
      <c r="DI16" s="897"/>
      <c r="DJ16" s="897"/>
      <c r="DK16" s="897"/>
      <c r="DL16" s="897"/>
      <c r="DM16" s="897"/>
      <c r="DN16" s="897"/>
      <c r="DO16" s="897"/>
      <c r="DP16" s="897"/>
      <c r="DQ16" s="897"/>
      <c r="DR16" s="897"/>
      <c r="DS16" s="897"/>
      <c r="DT16" s="897"/>
      <c r="DU16" s="897"/>
      <c r="DV16" s="897"/>
      <c r="DW16" s="897"/>
      <c r="DX16" s="897"/>
      <c r="DY16" s="897"/>
      <c r="DZ16" s="897"/>
      <c r="EA16" s="897"/>
      <c r="EB16" s="897"/>
      <c r="EC16" s="897"/>
      <c r="ED16" s="897"/>
      <c r="EE16" s="897"/>
      <c r="EF16" s="897"/>
      <c r="EG16" s="897"/>
      <c r="EH16" s="897"/>
      <c r="EI16" s="897"/>
      <c r="EJ16" s="897"/>
      <c r="EK16" s="897"/>
      <c r="EL16" s="897"/>
      <c r="EM16" s="897"/>
      <c r="EN16" s="897"/>
      <c r="EO16" s="897"/>
    </row>
    <row r="17" spans="1:145" x14ac:dyDescent="0.2">
      <c r="A17" s="113">
        <f>ROW()</f>
        <v>17</v>
      </c>
      <c r="C17" s="254"/>
      <c r="D17" s="254"/>
      <c r="E17" s="255"/>
      <c r="F17" s="255"/>
      <c r="G17" s="255"/>
      <c r="H17" s="255"/>
      <c r="I17" s="255"/>
      <c r="J17" s="254"/>
      <c r="K17" s="147"/>
      <c r="L17" s="912"/>
      <c r="M17" s="897"/>
      <c r="N17" s="897"/>
      <c r="O17" s="897"/>
      <c r="P17" s="897"/>
      <c r="Q17" s="897"/>
      <c r="R17" s="897"/>
      <c r="S17" s="897"/>
      <c r="T17" s="897"/>
      <c r="U17" s="897"/>
      <c r="V17" s="897"/>
      <c r="W17" s="897"/>
      <c r="X17" s="897"/>
      <c r="Y17" s="897"/>
      <c r="Z17" s="897"/>
      <c r="AA17" s="897"/>
      <c r="AB17" s="897"/>
      <c r="AC17" s="897"/>
      <c r="AD17" s="897"/>
      <c r="AE17" s="897"/>
      <c r="AF17" s="897"/>
      <c r="AG17" s="897"/>
      <c r="AH17" s="897"/>
      <c r="AI17" s="897"/>
      <c r="AJ17" s="897"/>
      <c r="AK17" s="897"/>
      <c r="AL17" s="897"/>
      <c r="AM17" s="897"/>
      <c r="AN17" s="897"/>
      <c r="AO17" s="897"/>
      <c r="AP17" s="897"/>
      <c r="AQ17" s="897"/>
      <c r="AR17" s="897"/>
      <c r="AS17" s="897"/>
      <c r="AT17" s="897"/>
      <c r="AU17" s="897"/>
      <c r="AV17" s="897"/>
      <c r="AW17" s="897"/>
      <c r="AX17" s="897"/>
      <c r="AY17" s="897"/>
      <c r="AZ17" s="897"/>
      <c r="BA17" s="897"/>
      <c r="BB17" s="897"/>
      <c r="BC17" s="897"/>
      <c r="BD17" s="897"/>
      <c r="BE17" s="897"/>
      <c r="BF17" s="897"/>
      <c r="BG17" s="897"/>
      <c r="BH17" s="897"/>
      <c r="BI17" s="897"/>
      <c r="BJ17" s="897"/>
      <c r="BK17" s="897"/>
      <c r="BL17" s="897"/>
      <c r="BM17" s="897"/>
      <c r="BN17" s="897"/>
      <c r="BO17" s="897"/>
      <c r="BP17" s="897"/>
      <c r="BQ17" s="897"/>
      <c r="BR17" s="897"/>
      <c r="BS17" s="897"/>
      <c r="BT17" s="897"/>
      <c r="BU17" s="897"/>
      <c r="BV17" s="897"/>
      <c r="BW17" s="897"/>
      <c r="BX17" s="897"/>
      <c r="BY17" s="897"/>
      <c r="BZ17" s="897"/>
      <c r="CA17" s="897"/>
      <c r="CB17" s="897"/>
      <c r="CC17" s="897"/>
      <c r="CD17" s="897"/>
      <c r="CE17" s="897"/>
      <c r="CF17" s="897"/>
      <c r="CG17" s="897"/>
      <c r="CH17" s="897"/>
      <c r="CI17" s="897"/>
      <c r="CJ17" s="897"/>
      <c r="CK17" s="897"/>
      <c r="CL17" s="897"/>
      <c r="CM17" s="897"/>
      <c r="CN17" s="897"/>
      <c r="CO17" s="897"/>
      <c r="CP17" s="897"/>
      <c r="CQ17" s="897"/>
      <c r="CR17" s="897"/>
      <c r="CS17" s="897"/>
      <c r="CT17" s="897"/>
      <c r="CU17" s="897"/>
      <c r="CV17" s="897"/>
      <c r="CW17" s="897"/>
      <c r="CX17" s="897"/>
      <c r="CY17" s="897"/>
      <c r="CZ17" s="897"/>
      <c r="DA17" s="897"/>
      <c r="DB17" s="897"/>
      <c r="DC17" s="897"/>
      <c r="DD17" s="897"/>
      <c r="DE17" s="897"/>
      <c r="DF17" s="897"/>
      <c r="DG17" s="897"/>
      <c r="DH17" s="897"/>
      <c r="DI17" s="897"/>
      <c r="DJ17" s="897"/>
      <c r="DK17" s="897"/>
      <c r="DL17" s="897"/>
      <c r="DM17" s="897"/>
      <c r="DN17" s="897"/>
      <c r="DO17" s="897"/>
      <c r="DP17" s="897"/>
      <c r="DQ17" s="897"/>
      <c r="DR17" s="897"/>
      <c r="DS17" s="897"/>
      <c r="DT17" s="897"/>
      <c r="DU17" s="897"/>
      <c r="DV17" s="897"/>
      <c r="DW17" s="897"/>
      <c r="DX17" s="897"/>
      <c r="DY17" s="897"/>
      <c r="DZ17" s="897"/>
      <c r="EA17" s="897"/>
      <c r="EB17" s="897"/>
      <c r="EC17" s="897"/>
      <c r="ED17" s="897"/>
      <c r="EE17" s="897"/>
      <c r="EF17" s="897"/>
      <c r="EG17" s="897"/>
      <c r="EH17" s="897"/>
      <c r="EI17" s="897"/>
      <c r="EJ17" s="897"/>
      <c r="EK17" s="897"/>
      <c r="EL17" s="897"/>
      <c r="EM17" s="897"/>
      <c r="EN17" s="897"/>
      <c r="EO17" s="897"/>
    </row>
    <row r="18" spans="1:145" x14ac:dyDescent="0.2">
      <c r="A18" s="113">
        <f>ROW()</f>
        <v>18</v>
      </c>
      <c r="C18" s="254"/>
      <c r="D18" s="254"/>
      <c r="E18" s="255"/>
      <c r="F18" s="255"/>
      <c r="G18" s="255"/>
      <c r="H18" s="255"/>
      <c r="I18" s="255"/>
      <c r="J18" s="254"/>
      <c r="K18" s="147"/>
      <c r="L18" s="912"/>
      <c r="M18" s="897"/>
      <c r="N18" s="897"/>
      <c r="O18" s="897"/>
      <c r="P18" s="897"/>
      <c r="Q18" s="897"/>
      <c r="R18" s="897"/>
      <c r="S18" s="897"/>
      <c r="T18" s="897"/>
      <c r="U18" s="897"/>
      <c r="V18" s="897"/>
      <c r="W18" s="897"/>
      <c r="X18" s="897"/>
      <c r="Y18" s="897"/>
      <c r="Z18" s="897"/>
      <c r="AA18" s="897"/>
      <c r="AB18" s="897"/>
      <c r="AC18" s="897"/>
      <c r="AD18" s="897"/>
      <c r="AE18" s="897"/>
      <c r="AF18" s="897"/>
      <c r="AG18" s="897"/>
      <c r="AH18" s="897"/>
      <c r="AI18" s="897"/>
      <c r="AJ18" s="897"/>
      <c r="AK18" s="897"/>
      <c r="AL18" s="897"/>
      <c r="AM18" s="897"/>
      <c r="AN18" s="897"/>
      <c r="AO18" s="897"/>
      <c r="AP18" s="897"/>
      <c r="AQ18" s="897"/>
      <c r="AR18" s="897"/>
      <c r="AS18" s="897"/>
      <c r="AT18" s="897"/>
      <c r="AU18" s="897"/>
      <c r="AV18" s="897"/>
      <c r="AW18" s="897"/>
      <c r="AX18" s="897"/>
      <c r="AY18" s="897"/>
      <c r="AZ18" s="897"/>
      <c r="BA18" s="897"/>
      <c r="BB18" s="897"/>
      <c r="BC18" s="897"/>
      <c r="BD18" s="897"/>
      <c r="BE18" s="897"/>
      <c r="BF18" s="897"/>
      <c r="BG18" s="897"/>
      <c r="BH18" s="897"/>
      <c r="BI18" s="897"/>
      <c r="BJ18" s="897"/>
      <c r="BK18" s="897"/>
      <c r="BL18" s="897"/>
      <c r="BM18" s="897"/>
      <c r="BN18" s="897"/>
      <c r="BO18" s="897"/>
      <c r="BP18" s="897"/>
      <c r="BQ18" s="897"/>
      <c r="BR18" s="897"/>
      <c r="BS18" s="897"/>
      <c r="BT18" s="897"/>
      <c r="BU18" s="897"/>
      <c r="BV18" s="897"/>
      <c r="BW18" s="897"/>
      <c r="BX18" s="897"/>
      <c r="BY18" s="897"/>
      <c r="BZ18" s="897"/>
      <c r="CA18" s="897"/>
      <c r="CB18" s="897"/>
      <c r="CC18" s="897"/>
      <c r="CD18" s="897"/>
      <c r="CE18" s="897"/>
      <c r="CF18" s="897"/>
      <c r="CG18" s="897"/>
      <c r="CH18" s="897"/>
      <c r="CI18" s="897"/>
      <c r="CJ18" s="897"/>
      <c r="CK18" s="897"/>
      <c r="CL18" s="897"/>
      <c r="CM18" s="897"/>
      <c r="CN18" s="897"/>
      <c r="CO18" s="897"/>
      <c r="CP18" s="897"/>
      <c r="CQ18" s="897"/>
      <c r="CR18" s="897"/>
      <c r="CS18" s="897"/>
      <c r="CT18" s="897"/>
      <c r="CU18" s="897"/>
      <c r="CV18" s="897"/>
      <c r="CW18" s="897"/>
      <c r="CX18" s="897"/>
      <c r="CY18" s="897"/>
      <c r="CZ18" s="897"/>
      <c r="DA18" s="897"/>
      <c r="DB18" s="897"/>
      <c r="DC18" s="897"/>
      <c r="DD18" s="897"/>
      <c r="DE18" s="897"/>
      <c r="DF18" s="897"/>
      <c r="DG18" s="897"/>
      <c r="DH18" s="897"/>
      <c r="DI18" s="897"/>
      <c r="DJ18" s="897"/>
      <c r="DK18" s="897"/>
      <c r="DL18" s="897"/>
      <c r="DM18" s="897"/>
      <c r="DN18" s="897"/>
      <c r="DO18" s="897"/>
      <c r="DP18" s="897"/>
      <c r="DQ18" s="897"/>
      <c r="DR18" s="897"/>
      <c r="DS18" s="897"/>
      <c r="DT18" s="897"/>
      <c r="DU18" s="897"/>
      <c r="DV18" s="897"/>
      <c r="DW18" s="897"/>
      <c r="DX18" s="897"/>
      <c r="DY18" s="897"/>
      <c r="DZ18" s="897"/>
      <c r="EA18" s="897"/>
      <c r="EB18" s="897"/>
      <c r="EC18" s="897"/>
      <c r="ED18" s="897"/>
      <c r="EE18" s="897"/>
      <c r="EF18" s="897"/>
      <c r="EG18" s="897"/>
      <c r="EH18" s="897"/>
      <c r="EI18" s="897"/>
      <c r="EJ18" s="897"/>
      <c r="EK18" s="897"/>
      <c r="EL18" s="897"/>
      <c r="EM18" s="897"/>
      <c r="EN18" s="897"/>
      <c r="EO18" s="897"/>
    </row>
    <row r="19" spans="1:145" x14ac:dyDescent="0.2">
      <c r="A19" s="113">
        <f>ROW()</f>
        <v>19</v>
      </c>
      <c r="C19" s="254"/>
      <c r="D19" s="254"/>
      <c r="E19" s="255"/>
      <c r="F19" s="255"/>
      <c r="G19" s="255"/>
      <c r="H19" s="255"/>
      <c r="I19" s="255"/>
      <c r="J19" s="254"/>
      <c r="K19" s="147"/>
      <c r="L19" s="912"/>
      <c r="M19" s="897"/>
      <c r="N19" s="897"/>
      <c r="O19" s="897"/>
      <c r="P19" s="897"/>
      <c r="Q19" s="897"/>
      <c r="R19" s="897"/>
      <c r="S19" s="897"/>
      <c r="T19" s="897"/>
      <c r="U19" s="897"/>
      <c r="V19" s="897"/>
      <c r="W19" s="897"/>
      <c r="X19" s="897"/>
      <c r="Y19" s="897"/>
      <c r="Z19" s="897"/>
      <c r="AA19" s="897"/>
      <c r="AB19" s="897"/>
      <c r="AC19" s="897"/>
      <c r="AD19" s="897"/>
      <c r="AE19" s="897"/>
      <c r="AF19" s="897"/>
      <c r="AG19" s="897"/>
      <c r="AH19" s="897"/>
      <c r="AI19" s="897"/>
      <c r="AJ19" s="897"/>
      <c r="AK19" s="897"/>
      <c r="AL19" s="897"/>
      <c r="AM19" s="897"/>
      <c r="AN19" s="897"/>
      <c r="AO19" s="897"/>
      <c r="AP19" s="897"/>
      <c r="AQ19" s="897"/>
      <c r="AR19" s="897"/>
      <c r="AS19" s="897"/>
      <c r="AT19" s="897"/>
      <c r="AU19" s="897"/>
      <c r="AV19" s="897"/>
      <c r="AW19" s="897"/>
      <c r="AX19" s="897"/>
      <c r="AY19" s="897"/>
      <c r="AZ19" s="897"/>
      <c r="BA19" s="897"/>
      <c r="BB19" s="897"/>
      <c r="BC19" s="897"/>
      <c r="BD19" s="897"/>
      <c r="BE19" s="897"/>
      <c r="BF19" s="897"/>
      <c r="BG19" s="897"/>
      <c r="BH19" s="897"/>
      <c r="BI19" s="897"/>
      <c r="BJ19" s="897"/>
      <c r="BK19" s="897"/>
      <c r="BL19" s="897"/>
      <c r="BM19" s="897"/>
      <c r="BN19" s="897"/>
      <c r="BO19" s="897"/>
      <c r="BP19" s="897"/>
      <c r="BQ19" s="897"/>
      <c r="BR19" s="897"/>
      <c r="BS19" s="897"/>
      <c r="BT19" s="897"/>
      <c r="BU19" s="897"/>
      <c r="BV19" s="897"/>
      <c r="BW19" s="897"/>
      <c r="BX19" s="897"/>
      <c r="BY19" s="897"/>
      <c r="BZ19" s="897"/>
      <c r="CA19" s="897"/>
      <c r="CB19" s="897"/>
      <c r="CC19" s="897"/>
      <c r="CD19" s="897"/>
      <c r="CE19" s="897"/>
      <c r="CF19" s="897"/>
      <c r="CG19" s="897"/>
      <c r="CH19" s="897"/>
      <c r="CI19" s="897"/>
      <c r="CJ19" s="897"/>
      <c r="CK19" s="897"/>
      <c r="CL19" s="897"/>
      <c r="CM19" s="897"/>
      <c r="CN19" s="897"/>
      <c r="CO19" s="897"/>
      <c r="CP19" s="897"/>
      <c r="CQ19" s="897"/>
      <c r="CR19" s="897"/>
      <c r="CS19" s="897"/>
      <c r="CT19" s="897"/>
      <c r="CU19" s="897"/>
      <c r="CV19" s="897"/>
      <c r="CW19" s="897"/>
      <c r="CX19" s="897"/>
      <c r="CY19" s="897"/>
      <c r="CZ19" s="897"/>
      <c r="DA19" s="897"/>
      <c r="DB19" s="897"/>
      <c r="DC19" s="897"/>
      <c r="DD19" s="897"/>
      <c r="DE19" s="897"/>
      <c r="DF19" s="897"/>
      <c r="DG19" s="897"/>
      <c r="DH19" s="897"/>
      <c r="DI19" s="897"/>
      <c r="DJ19" s="897"/>
      <c r="DK19" s="897"/>
      <c r="DL19" s="897"/>
      <c r="DM19" s="897"/>
      <c r="DN19" s="897"/>
      <c r="DO19" s="897"/>
      <c r="DP19" s="897"/>
      <c r="DQ19" s="897"/>
      <c r="DR19" s="897"/>
      <c r="DS19" s="897"/>
      <c r="DT19" s="897"/>
      <c r="DU19" s="897"/>
      <c r="DV19" s="897"/>
      <c r="DW19" s="897"/>
      <c r="DX19" s="897"/>
      <c r="DY19" s="897"/>
      <c r="DZ19" s="897"/>
      <c r="EA19" s="897"/>
      <c r="EB19" s="897"/>
      <c r="EC19" s="897"/>
      <c r="ED19" s="897"/>
      <c r="EE19" s="897"/>
      <c r="EF19" s="897"/>
      <c r="EG19" s="897"/>
      <c r="EH19" s="897"/>
      <c r="EI19" s="897"/>
      <c r="EJ19" s="897"/>
      <c r="EK19" s="897"/>
      <c r="EL19" s="897"/>
      <c r="EM19" s="897"/>
      <c r="EN19" s="897"/>
      <c r="EO19" s="897"/>
    </row>
    <row r="20" spans="1:145" x14ac:dyDescent="0.2">
      <c r="A20" s="113">
        <f>ROW()</f>
        <v>20</v>
      </c>
      <c r="C20" s="254"/>
      <c r="D20" s="254"/>
      <c r="E20" s="255"/>
      <c r="F20" s="255"/>
      <c r="G20" s="255"/>
      <c r="H20" s="255"/>
      <c r="I20" s="255"/>
      <c r="J20" s="254"/>
      <c r="K20" s="147"/>
      <c r="L20" s="912"/>
      <c r="M20" s="897"/>
      <c r="N20" s="793"/>
      <c r="O20" s="793"/>
      <c r="P20" s="793"/>
      <c r="Q20" s="793"/>
      <c r="R20" s="793"/>
      <c r="S20" s="793"/>
      <c r="T20" s="793"/>
      <c r="U20" s="793"/>
      <c r="V20" s="793"/>
      <c r="W20" s="793"/>
      <c r="X20" s="793"/>
      <c r="Y20" s="793"/>
      <c r="Z20" s="793"/>
      <c r="AA20" s="793"/>
      <c r="AB20" s="793"/>
      <c r="AC20" s="793"/>
      <c r="AD20" s="793"/>
      <c r="AE20" s="793"/>
      <c r="AF20" s="793"/>
      <c r="AG20" s="793"/>
      <c r="AH20" s="793"/>
      <c r="AI20" s="793"/>
      <c r="AJ20" s="793"/>
      <c r="AK20" s="793"/>
      <c r="AL20" s="793"/>
      <c r="AM20" s="793"/>
      <c r="AN20" s="793"/>
      <c r="AO20" s="793"/>
      <c r="AP20" s="793"/>
      <c r="AQ20" s="793"/>
      <c r="AR20" s="793"/>
      <c r="AS20" s="793"/>
      <c r="AT20" s="793"/>
      <c r="AU20" s="793"/>
      <c r="AV20" s="793"/>
      <c r="AW20" s="793"/>
      <c r="AX20" s="793"/>
      <c r="AY20" s="793"/>
      <c r="AZ20" s="793"/>
      <c r="BA20" s="793"/>
      <c r="BB20" s="793"/>
      <c r="BC20" s="793"/>
      <c r="BD20" s="793"/>
      <c r="BE20" s="793"/>
      <c r="BF20" s="793"/>
      <c r="BG20" s="793"/>
      <c r="BH20" s="793"/>
      <c r="BI20" s="793"/>
      <c r="BJ20" s="793"/>
      <c r="BK20" s="793"/>
      <c r="BL20" s="793"/>
      <c r="BM20" s="793"/>
      <c r="BN20" s="793"/>
      <c r="BO20" s="793"/>
      <c r="BP20" s="793"/>
      <c r="BQ20" s="793"/>
      <c r="BR20" s="793"/>
      <c r="BS20" s="793"/>
      <c r="BT20" s="793"/>
      <c r="BU20" s="793"/>
      <c r="BV20" s="793"/>
      <c r="BW20" s="793"/>
      <c r="BX20" s="793"/>
      <c r="BY20" s="793"/>
      <c r="BZ20" s="793"/>
      <c r="CA20" s="793"/>
      <c r="CB20" s="793"/>
      <c r="CC20" s="793"/>
      <c r="CD20" s="793"/>
      <c r="CE20" s="793"/>
      <c r="CF20" s="793"/>
      <c r="CG20" s="793"/>
      <c r="CH20" s="793"/>
      <c r="CI20" s="793"/>
      <c r="CJ20" s="793"/>
      <c r="CK20" s="793"/>
      <c r="CL20" s="793"/>
      <c r="CM20" s="793"/>
      <c r="CN20" s="793"/>
      <c r="CO20" s="793"/>
      <c r="CP20" s="793"/>
      <c r="CQ20" s="793"/>
      <c r="CR20" s="793"/>
      <c r="CS20" s="793"/>
      <c r="CT20" s="793"/>
      <c r="CU20" s="793"/>
      <c r="CV20" s="793"/>
      <c r="CW20" s="793"/>
      <c r="CX20" s="793"/>
      <c r="CY20" s="793"/>
      <c r="CZ20" s="793"/>
      <c r="DA20" s="793"/>
      <c r="DB20" s="793"/>
      <c r="DC20" s="793"/>
      <c r="DD20" s="793"/>
      <c r="DE20" s="793"/>
      <c r="DF20" s="793"/>
      <c r="DG20" s="793"/>
      <c r="DH20" s="793"/>
      <c r="DI20" s="793"/>
      <c r="DJ20" s="793"/>
      <c r="DK20" s="793"/>
      <c r="DL20" s="793"/>
      <c r="DM20" s="793"/>
      <c r="DN20" s="793"/>
      <c r="DO20" s="793"/>
      <c r="DP20" s="793"/>
      <c r="DQ20" s="793"/>
      <c r="DR20" s="793"/>
      <c r="DS20" s="793"/>
      <c r="DT20" s="793"/>
      <c r="DU20" s="793"/>
      <c r="DV20" s="793"/>
      <c r="DW20" s="793"/>
      <c r="DX20" s="793"/>
      <c r="DY20" s="793"/>
      <c r="DZ20" s="793"/>
      <c r="EA20" s="793"/>
      <c r="EB20" s="793"/>
      <c r="EC20" s="793"/>
      <c r="ED20" s="793"/>
      <c r="EE20" s="793"/>
      <c r="EF20" s="793"/>
      <c r="EG20" s="793"/>
      <c r="EH20" s="793"/>
      <c r="EI20" s="793"/>
      <c r="EJ20" s="793"/>
      <c r="EK20" s="793"/>
      <c r="EL20" s="793"/>
      <c r="EM20" s="793"/>
      <c r="EN20" s="793"/>
      <c r="EO20" s="793"/>
    </row>
    <row r="21" spans="1:145" x14ac:dyDescent="0.2">
      <c r="A21" s="113">
        <f>ROW()</f>
        <v>21</v>
      </c>
      <c r="C21" s="272"/>
      <c r="K21" s="42"/>
      <c r="L21" s="897"/>
      <c r="M21" s="897"/>
      <c r="N21" s="793"/>
      <c r="O21" s="793"/>
      <c r="P21" s="793"/>
      <c r="Q21" s="793"/>
      <c r="R21" s="793"/>
      <c r="S21" s="793"/>
      <c r="T21" s="793"/>
      <c r="U21" s="793"/>
      <c r="V21" s="793"/>
      <c r="W21" s="793"/>
      <c r="X21" s="793"/>
      <c r="Y21" s="793"/>
      <c r="Z21" s="793"/>
      <c r="AA21" s="793"/>
      <c r="AB21" s="793"/>
      <c r="AC21" s="793"/>
      <c r="AD21" s="793"/>
      <c r="AE21" s="793"/>
      <c r="AF21" s="793"/>
      <c r="AG21" s="793"/>
      <c r="AH21" s="793"/>
      <c r="AI21" s="793"/>
      <c r="AJ21" s="793"/>
      <c r="AK21" s="793"/>
      <c r="AL21" s="793"/>
      <c r="AM21" s="793"/>
      <c r="AN21" s="793"/>
      <c r="AO21" s="793"/>
      <c r="AP21" s="793"/>
      <c r="AQ21" s="793"/>
      <c r="AR21" s="793"/>
      <c r="AS21" s="793"/>
      <c r="AT21" s="793"/>
      <c r="AU21" s="793"/>
      <c r="AV21" s="793"/>
      <c r="AW21" s="793"/>
      <c r="AX21" s="793"/>
      <c r="AY21" s="793"/>
      <c r="AZ21" s="793"/>
      <c r="BA21" s="793"/>
      <c r="BB21" s="793"/>
      <c r="BC21" s="793"/>
      <c r="BD21" s="793"/>
      <c r="BE21" s="793"/>
      <c r="BF21" s="793"/>
      <c r="BG21" s="793"/>
      <c r="BH21" s="793"/>
      <c r="BI21" s="793"/>
      <c r="BJ21" s="793"/>
      <c r="BK21" s="793"/>
      <c r="BL21" s="793"/>
      <c r="BM21" s="793"/>
      <c r="BN21" s="793"/>
      <c r="BO21" s="793"/>
      <c r="BP21" s="793"/>
      <c r="BQ21" s="793"/>
      <c r="BR21" s="793"/>
      <c r="BS21" s="793"/>
      <c r="BT21" s="793"/>
      <c r="BU21" s="793"/>
      <c r="BV21" s="793"/>
      <c r="BW21" s="793"/>
      <c r="BX21" s="793"/>
      <c r="BY21" s="793"/>
      <c r="BZ21" s="793"/>
      <c r="CA21" s="793"/>
      <c r="CB21" s="793"/>
      <c r="CC21" s="793"/>
      <c r="CD21" s="793"/>
      <c r="CE21" s="793"/>
      <c r="CF21" s="793"/>
      <c r="CG21" s="793"/>
      <c r="CH21" s="793"/>
      <c r="CI21" s="793"/>
      <c r="CJ21" s="793"/>
      <c r="CK21" s="793"/>
      <c r="CL21" s="793"/>
      <c r="CM21" s="793"/>
      <c r="CN21" s="793"/>
      <c r="CO21" s="793"/>
      <c r="CP21" s="793"/>
      <c r="CQ21" s="793"/>
      <c r="CR21" s="793"/>
      <c r="CS21" s="793"/>
      <c r="CT21" s="793"/>
      <c r="CU21" s="793"/>
      <c r="CV21" s="793"/>
      <c r="CW21" s="793"/>
      <c r="CX21" s="793"/>
      <c r="CY21" s="793"/>
      <c r="CZ21" s="793"/>
      <c r="DA21" s="793"/>
      <c r="DB21" s="793"/>
      <c r="DC21" s="793"/>
      <c r="DD21" s="793"/>
      <c r="DE21" s="793"/>
      <c r="DF21" s="793"/>
      <c r="DG21" s="793"/>
      <c r="DH21" s="793"/>
      <c r="DI21" s="793"/>
      <c r="DJ21" s="793"/>
      <c r="DK21" s="793"/>
      <c r="DL21" s="793"/>
      <c r="DM21" s="793"/>
      <c r="DN21" s="793"/>
      <c r="DO21" s="793"/>
      <c r="DP21" s="793"/>
      <c r="DQ21" s="793"/>
      <c r="DR21" s="793"/>
      <c r="DS21" s="793"/>
      <c r="DT21" s="793"/>
      <c r="DU21" s="793"/>
      <c r="DV21" s="793"/>
      <c r="DW21" s="793"/>
      <c r="DX21" s="793"/>
      <c r="DY21" s="793"/>
      <c r="DZ21" s="793"/>
      <c r="EA21" s="793"/>
      <c r="EB21" s="793"/>
      <c r="EC21" s="793"/>
      <c r="ED21" s="793"/>
      <c r="EE21" s="793"/>
      <c r="EF21" s="793"/>
      <c r="EG21" s="793"/>
      <c r="EH21" s="793"/>
      <c r="EI21" s="793"/>
      <c r="EJ21" s="793"/>
      <c r="EK21" s="793"/>
      <c r="EL21" s="793"/>
      <c r="EM21" s="793"/>
      <c r="EN21" s="793"/>
      <c r="EO21" s="793"/>
    </row>
    <row r="22" spans="1:145" x14ac:dyDescent="0.2">
      <c r="A22" s="113">
        <f>ROW()</f>
        <v>22</v>
      </c>
      <c r="B22" s="451" t="s">
        <v>856</v>
      </c>
      <c r="C22" s="477" t="s">
        <v>177</v>
      </c>
      <c r="D22" s="451"/>
      <c r="E22" s="451"/>
      <c r="F22" s="451"/>
      <c r="G22" s="451"/>
      <c r="H22" s="451"/>
      <c r="I22" s="451"/>
      <c r="J22" s="451"/>
      <c r="K22" s="481" t="s">
        <v>694</v>
      </c>
      <c r="L22" s="910">
        <f>SUM(M22:EC22)</f>
        <v>18772233.848552518</v>
      </c>
      <c r="M22" s="910"/>
      <c r="N22" s="910">
        <f>SUMIF(임대가정!$14:$14,N$2,임대가정!209:209)</f>
        <v>143162.70393571322</v>
      </c>
      <c r="O22" s="910">
        <f>SUMIF(임대가정!$14:$14,O$2,임대가정!209:209)</f>
        <v>143162.70393571322</v>
      </c>
      <c r="P22" s="910">
        <f>SUMIF(임대가정!$14:$14,P$2,임대가정!209:209)</f>
        <v>143162.70393571322</v>
      </c>
      <c r="Q22" s="910">
        <f>SUMIF(임대가정!$14:$14,Q$2,임대가정!209:209)</f>
        <v>143162.70393571322</v>
      </c>
      <c r="R22" s="910">
        <f>SUMIF(임대가정!$14:$14,R$2,임대가정!209:209)</f>
        <v>143162.70393571322</v>
      </c>
      <c r="S22" s="910">
        <f>SUMIF(임대가정!$14:$14,S$2,임대가정!209:209)</f>
        <v>143162.70393571322</v>
      </c>
      <c r="T22" s="910">
        <f>SUMIF(임대가정!$14:$14,T$2,임대가정!209:209)</f>
        <v>143162.70393571322</v>
      </c>
      <c r="U22" s="910">
        <f>SUMIF(임대가정!$14:$14,U$2,임대가정!209:209)</f>
        <v>143162.70393571322</v>
      </c>
      <c r="V22" s="910">
        <f>SUMIF(임대가정!$14:$14,V$2,임대가정!209:209)</f>
        <v>143162.70393571322</v>
      </c>
      <c r="W22" s="910">
        <f>SUMIF(임대가정!$14:$14,W$2,임대가정!209:209)</f>
        <v>143162.70393571322</v>
      </c>
      <c r="X22" s="910">
        <f>SUMIF(임대가정!$14:$14,X$2,임대가정!209:209)</f>
        <v>143162.70393571322</v>
      </c>
      <c r="Y22" s="910">
        <f>SUMIF(임대가정!$14:$14,Y$2,임대가정!209:209)</f>
        <v>143162.70393571322</v>
      </c>
      <c r="Z22" s="910">
        <f>SUMIF(임대가정!$14:$14,Z$2,임대가정!209:209)</f>
        <v>146025.95801442748</v>
      </c>
      <c r="AA22" s="910">
        <f>SUMIF(임대가정!$14:$14,AA$2,임대가정!209:209)</f>
        <v>146025.95801442748</v>
      </c>
      <c r="AB22" s="910">
        <f>SUMIF(임대가정!$14:$14,AB$2,임대가정!209:209)</f>
        <v>146025.95801442748</v>
      </c>
      <c r="AC22" s="910">
        <f>SUMIF(임대가정!$14:$14,AC$2,임대가정!209:209)</f>
        <v>146025.95801442748</v>
      </c>
      <c r="AD22" s="910">
        <f>SUMIF(임대가정!$14:$14,AD$2,임대가정!209:209)</f>
        <v>146025.95801442748</v>
      </c>
      <c r="AE22" s="910">
        <f>SUMIF(임대가정!$14:$14,AE$2,임대가정!209:209)</f>
        <v>146025.95801442748</v>
      </c>
      <c r="AF22" s="910">
        <f>SUMIF(임대가정!$14:$14,AF$2,임대가정!209:209)</f>
        <v>146025.95801442748</v>
      </c>
      <c r="AG22" s="910">
        <f>SUMIF(임대가정!$14:$14,AG$2,임대가정!209:209)</f>
        <v>146025.95801442748</v>
      </c>
      <c r="AH22" s="910">
        <f>SUMIF(임대가정!$14:$14,AH$2,임대가정!209:209)</f>
        <v>146025.95801442748</v>
      </c>
      <c r="AI22" s="910">
        <f>SUMIF(임대가정!$14:$14,AI$2,임대가정!209:209)</f>
        <v>146025.95801442748</v>
      </c>
      <c r="AJ22" s="910">
        <f>SUMIF(임대가정!$14:$14,AJ$2,임대가정!209:209)</f>
        <v>146025.95801442748</v>
      </c>
      <c r="AK22" s="910">
        <f>SUMIF(임대가정!$14:$14,AK$2,임대가정!209:209)</f>
        <v>146025.95801442748</v>
      </c>
      <c r="AL22" s="910">
        <f>SUMIF(임대가정!$14:$14,AL$2,임대가정!209:209)</f>
        <v>148569.12</v>
      </c>
      <c r="AM22" s="910">
        <f>SUMIF(임대가정!$14:$14,AM$2,임대가정!209:209)</f>
        <v>148569.12</v>
      </c>
      <c r="AN22" s="910">
        <f>SUMIF(임대가정!$14:$14,AN$2,임대가정!209:209)</f>
        <v>148569.12</v>
      </c>
      <c r="AO22" s="910">
        <f>SUMIF(임대가정!$14:$14,AO$2,임대가정!209:209)</f>
        <v>148569.12</v>
      </c>
      <c r="AP22" s="910">
        <f>SUMIF(임대가정!$14:$14,AP$2,임대가정!209:209)</f>
        <v>148569.12</v>
      </c>
      <c r="AQ22" s="910">
        <f>SUMIF(임대가정!$14:$14,AQ$2,임대가정!209:209)</f>
        <v>148569.12</v>
      </c>
      <c r="AR22" s="910">
        <f>SUMIF(임대가정!$14:$14,AR$2,임대가정!209:209)</f>
        <v>148569.12</v>
      </c>
      <c r="AS22" s="910">
        <f>SUMIF(임대가정!$14:$14,AS$2,임대가정!209:209)</f>
        <v>148569.12</v>
      </c>
      <c r="AT22" s="910">
        <f>SUMIF(임대가정!$14:$14,AT$2,임대가정!209:209)</f>
        <v>148569.12</v>
      </c>
      <c r="AU22" s="910">
        <f>SUMIF(임대가정!$14:$14,AU$2,임대가정!209:209)</f>
        <v>148569.12</v>
      </c>
      <c r="AV22" s="910">
        <f>SUMIF(임대가정!$14:$14,AV$2,임대가정!209:209)</f>
        <v>148569.12</v>
      </c>
      <c r="AW22" s="910">
        <f>SUMIF(임대가정!$14:$14,AW$2,임대가정!209:209)</f>
        <v>148569.12</v>
      </c>
      <c r="AX22" s="910">
        <f>SUMIF(임대가정!$14:$14,AX$2,임대가정!209:209)</f>
        <v>151540.5024</v>
      </c>
      <c r="AY22" s="910">
        <f>SUMIF(임대가정!$14:$14,AY$2,임대가정!209:209)</f>
        <v>151540.5024</v>
      </c>
      <c r="AZ22" s="910">
        <f>SUMIF(임대가정!$14:$14,AZ$2,임대가정!209:209)</f>
        <v>151540.5024</v>
      </c>
      <c r="BA22" s="910">
        <f>SUMIF(임대가정!$14:$14,BA$2,임대가정!209:209)</f>
        <v>151540.5024</v>
      </c>
      <c r="BB22" s="910">
        <f>SUMIF(임대가정!$14:$14,BB$2,임대가정!209:209)</f>
        <v>151540.5024</v>
      </c>
      <c r="BC22" s="910">
        <f>SUMIF(임대가정!$14:$14,BC$2,임대가정!209:209)</f>
        <v>151540.5024</v>
      </c>
      <c r="BD22" s="910">
        <f>SUMIF(임대가정!$14:$14,BD$2,임대가정!209:209)</f>
        <v>151540.5024</v>
      </c>
      <c r="BE22" s="910">
        <f>SUMIF(임대가정!$14:$14,BE$2,임대가정!209:209)</f>
        <v>151540.5024</v>
      </c>
      <c r="BF22" s="910">
        <f>SUMIF(임대가정!$14:$14,BF$2,임대가정!209:209)</f>
        <v>151540.5024</v>
      </c>
      <c r="BG22" s="910">
        <f>SUMIF(임대가정!$14:$14,BG$2,임대가정!209:209)</f>
        <v>151540.5024</v>
      </c>
      <c r="BH22" s="910">
        <f>SUMIF(임대가정!$14:$14,BH$2,임대가정!209:209)</f>
        <v>151540.5024</v>
      </c>
      <c r="BI22" s="910">
        <f>SUMIF(임대가정!$14:$14,BI$2,임대가정!209:209)</f>
        <v>151540.5024</v>
      </c>
      <c r="BJ22" s="910">
        <f>SUMIF(임대가정!$14:$14,BJ$2,임대가정!209:209)</f>
        <v>154571.31244800001</v>
      </c>
      <c r="BK22" s="910">
        <f>SUMIF(임대가정!$14:$14,BK$2,임대가정!209:209)</f>
        <v>154571.31244800001</v>
      </c>
      <c r="BL22" s="910">
        <f>SUMIF(임대가정!$14:$14,BL$2,임대가정!209:209)</f>
        <v>154571.31244800001</v>
      </c>
      <c r="BM22" s="910">
        <f>SUMIF(임대가정!$14:$14,BM$2,임대가정!209:209)</f>
        <v>154571.31244800001</v>
      </c>
      <c r="BN22" s="910">
        <f>SUMIF(임대가정!$14:$14,BN$2,임대가정!209:209)</f>
        <v>154571.31244800001</v>
      </c>
      <c r="BO22" s="910">
        <f>SUMIF(임대가정!$14:$14,BO$2,임대가정!209:209)</f>
        <v>154571.31244800001</v>
      </c>
      <c r="BP22" s="910">
        <f>SUMIF(임대가정!$14:$14,BP$2,임대가정!209:209)</f>
        <v>154571.31244800001</v>
      </c>
      <c r="BQ22" s="910">
        <f>SUMIF(임대가정!$14:$14,BQ$2,임대가정!209:209)</f>
        <v>154571.31244800001</v>
      </c>
      <c r="BR22" s="910">
        <f>SUMIF(임대가정!$14:$14,BR$2,임대가정!209:209)</f>
        <v>154571.31244800001</v>
      </c>
      <c r="BS22" s="910">
        <f>SUMIF(임대가정!$14:$14,BS$2,임대가정!209:209)</f>
        <v>154571.31244800001</v>
      </c>
      <c r="BT22" s="910">
        <f>SUMIF(임대가정!$14:$14,BT$2,임대가정!209:209)</f>
        <v>154571.31244800001</v>
      </c>
      <c r="BU22" s="910">
        <f>SUMIF(임대가정!$14:$14,BU$2,임대가정!209:209)</f>
        <v>154571.31244800001</v>
      </c>
      <c r="BV22" s="910">
        <f>SUMIF(임대가정!$14:$14,BV$2,임대가정!209:209)</f>
        <v>157662.73869696</v>
      </c>
      <c r="BW22" s="910">
        <f>SUMIF(임대가정!$14:$14,BW$2,임대가정!209:209)</f>
        <v>157662.73869696</v>
      </c>
      <c r="BX22" s="910">
        <f>SUMIF(임대가정!$14:$14,BX$2,임대가정!209:209)</f>
        <v>157662.73869696</v>
      </c>
      <c r="BY22" s="910">
        <f>SUMIF(임대가정!$14:$14,BY$2,임대가정!209:209)</f>
        <v>157662.73869696</v>
      </c>
      <c r="BZ22" s="910">
        <f>SUMIF(임대가정!$14:$14,BZ$2,임대가정!209:209)</f>
        <v>157662.73869696</v>
      </c>
      <c r="CA22" s="910">
        <f>SUMIF(임대가정!$14:$14,CA$2,임대가정!209:209)</f>
        <v>157662.73869696</v>
      </c>
      <c r="CB22" s="910">
        <f>SUMIF(임대가정!$14:$14,CB$2,임대가정!209:209)</f>
        <v>157662.73869696</v>
      </c>
      <c r="CC22" s="910">
        <f>SUMIF(임대가정!$14:$14,CC$2,임대가정!209:209)</f>
        <v>157662.73869696</v>
      </c>
      <c r="CD22" s="910">
        <f>SUMIF(임대가정!$14:$14,CD$2,임대가정!209:209)</f>
        <v>157662.73869696</v>
      </c>
      <c r="CE22" s="910">
        <f>SUMIF(임대가정!$14:$14,CE$2,임대가정!209:209)</f>
        <v>157662.73869696</v>
      </c>
      <c r="CF22" s="910">
        <f>SUMIF(임대가정!$14:$14,CF$2,임대가정!209:209)</f>
        <v>157662.73869696</v>
      </c>
      <c r="CG22" s="910">
        <f>SUMIF(임대가정!$14:$14,CG$2,임대가정!209:209)</f>
        <v>157662.73869696</v>
      </c>
      <c r="CH22" s="910">
        <f>SUMIF(임대가정!$14:$14,CH$2,임대가정!209:209)</f>
        <v>160815.99347089921</v>
      </c>
      <c r="CI22" s="910">
        <f>SUMIF(임대가정!$14:$14,CI$2,임대가정!209:209)</f>
        <v>160815.99347089921</v>
      </c>
      <c r="CJ22" s="910">
        <f>SUMIF(임대가정!$14:$14,CJ$2,임대가정!209:209)</f>
        <v>160815.99347089921</v>
      </c>
      <c r="CK22" s="910">
        <f>SUMIF(임대가정!$14:$14,CK$2,임대가정!209:209)</f>
        <v>160815.99347089921</v>
      </c>
      <c r="CL22" s="910">
        <f>SUMIF(임대가정!$14:$14,CL$2,임대가정!209:209)</f>
        <v>160815.99347089921</v>
      </c>
      <c r="CM22" s="910">
        <f>SUMIF(임대가정!$14:$14,CM$2,임대가정!209:209)</f>
        <v>160815.99347089921</v>
      </c>
      <c r="CN22" s="910">
        <f>SUMIF(임대가정!$14:$14,CN$2,임대가정!209:209)</f>
        <v>160815.99347089921</v>
      </c>
      <c r="CO22" s="910">
        <f>SUMIF(임대가정!$14:$14,CO$2,임대가정!209:209)</f>
        <v>160815.99347089921</v>
      </c>
      <c r="CP22" s="910">
        <f>SUMIF(임대가정!$14:$14,CP$2,임대가정!209:209)</f>
        <v>160815.99347089921</v>
      </c>
      <c r="CQ22" s="910">
        <f>SUMIF(임대가정!$14:$14,CQ$2,임대가정!209:209)</f>
        <v>160815.99347089921</v>
      </c>
      <c r="CR22" s="910">
        <f>SUMIF(임대가정!$14:$14,CR$2,임대가정!209:209)</f>
        <v>160815.99347089921</v>
      </c>
      <c r="CS22" s="910">
        <f>SUMIF(임대가정!$14:$14,CS$2,임대가정!209:209)</f>
        <v>160815.99347089921</v>
      </c>
      <c r="CT22" s="910">
        <f>SUMIF(임대가정!$14:$14,CT$2,임대가정!209:209)</f>
        <v>164032.3133403172</v>
      </c>
      <c r="CU22" s="910">
        <f>SUMIF(임대가정!$14:$14,CU$2,임대가정!209:209)</f>
        <v>164032.3133403172</v>
      </c>
      <c r="CV22" s="910">
        <f>SUMIF(임대가정!$14:$14,CV$2,임대가정!209:209)</f>
        <v>164032.3133403172</v>
      </c>
      <c r="CW22" s="910">
        <f>SUMIF(임대가정!$14:$14,CW$2,임대가정!209:209)</f>
        <v>164032.3133403172</v>
      </c>
      <c r="CX22" s="910">
        <f>SUMIF(임대가정!$14:$14,CX$2,임대가정!209:209)</f>
        <v>164032.3133403172</v>
      </c>
      <c r="CY22" s="910">
        <f>SUMIF(임대가정!$14:$14,CY$2,임대가정!209:209)</f>
        <v>164032.3133403172</v>
      </c>
      <c r="CZ22" s="910">
        <f>SUMIF(임대가정!$14:$14,CZ$2,임대가정!209:209)</f>
        <v>164032.3133403172</v>
      </c>
      <c r="DA22" s="910">
        <f>SUMIF(임대가정!$14:$14,DA$2,임대가정!209:209)</f>
        <v>164032.3133403172</v>
      </c>
      <c r="DB22" s="910">
        <f>SUMIF(임대가정!$14:$14,DB$2,임대가정!209:209)</f>
        <v>164032.3133403172</v>
      </c>
      <c r="DC22" s="910">
        <f>SUMIF(임대가정!$14:$14,DC$2,임대가정!209:209)</f>
        <v>164032.3133403172</v>
      </c>
      <c r="DD22" s="910">
        <f>SUMIF(임대가정!$14:$14,DD$2,임대가정!209:209)</f>
        <v>164032.3133403172</v>
      </c>
      <c r="DE22" s="910">
        <f>SUMIF(임대가정!$14:$14,DE$2,임대가정!209:209)</f>
        <v>164032.3133403172</v>
      </c>
      <c r="DF22" s="910">
        <f>SUMIF(임대가정!$14:$14,DF$2,임대가정!209:209)</f>
        <v>167312.95960712354</v>
      </c>
      <c r="DG22" s="910">
        <f>SUMIF(임대가정!$14:$14,DG$2,임대가정!209:209)</f>
        <v>167312.95960712354</v>
      </c>
      <c r="DH22" s="910">
        <f>SUMIF(임대가정!$14:$14,DH$2,임대가정!209:209)</f>
        <v>167312.95960712354</v>
      </c>
      <c r="DI22" s="910">
        <f>SUMIF(임대가정!$14:$14,DI$2,임대가정!209:209)</f>
        <v>167312.95960712354</v>
      </c>
      <c r="DJ22" s="910">
        <f>SUMIF(임대가정!$14:$14,DJ$2,임대가정!209:209)</f>
        <v>167312.95960712354</v>
      </c>
      <c r="DK22" s="910">
        <f>SUMIF(임대가정!$14:$14,DK$2,임대가정!209:209)</f>
        <v>167312.95960712354</v>
      </c>
      <c r="DL22" s="910">
        <f>SUMIF(임대가정!$14:$14,DL$2,임대가정!209:209)</f>
        <v>167312.95960712354</v>
      </c>
      <c r="DM22" s="910">
        <f>SUMIF(임대가정!$14:$14,DM$2,임대가정!209:209)</f>
        <v>167312.95960712354</v>
      </c>
      <c r="DN22" s="910">
        <f>SUMIF(임대가정!$14:$14,DN$2,임대가정!209:209)</f>
        <v>167312.95960712354</v>
      </c>
      <c r="DO22" s="910">
        <f>SUMIF(임대가정!$14:$14,DO$2,임대가정!209:209)</f>
        <v>167312.95960712354</v>
      </c>
      <c r="DP22" s="910">
        <f>SUMIF(임대가정!$14:$14,DP$2,임대가정!209:209)</f>
        <v>167312.95960712354</v>
      </c>
      <c r="DQ22" s="910">
        <f>SUMIF(임대가정!$14:$14,DQ$2,임대가정!209:209)</f>
        <v>167312.95960712354</v>
      </c>
      <c r="DR22" s="910">
        <f>SUMIF(임대가정!$14:$14,DR$2,임대가정!209:209)</f>
        <v>170659.218799266</v>
      </c>
      <c r="DS22" s="910">
        <f>SUMIF(임대가정!$14:$14,DS$2,임대가정!209:209)</f>
        <v>170659.218799266</v>
      </c>
      <c r="DT22" s="910">
        <f>SUMIF(임대가정!$14:$14,DT$2,임대가정!209:209)</f>
        <v>170659.218799266</v>
      </c>
      <c r="DU22" s="910">
        <f>SUMIF(임대가정!$14:$14,DU$2,임대가정!209:209)</f>
        <v>170659.218799266</v>
      </c>
      <c r="DV22" s="910">
        <f>SUMIF(임대가정!$14:$14,DV$2,임대가정!209:209)</f>
        <v>170659.218799266</v>
      </c>
      <c r="DW22" s="910">
        <f>SUMIF(임대가정!$14:$14,DW$2,임대가정!209:209)</f>
        <v>170659.218799266</v>
      </c>
      <c r="DX22" s="910">
        <f>SUMIF(임대가정!$14:$14,DX$2,임대가정!209:209)</f>
        <v>170659.218799266</v>
      </c>
      <c r="DY22" s="910">
        <f>SUMIF(임대가정!$14:$14,DY$2,임대가정!209:209)</f>
        <v>170659.218799266</v>
      </c>
      <c r="DZ22" s="910">
        <f>SUMIF(임대가정!$14:$14,DZ$2,임대가정!209:209)</f>
        <v>170659.218799266</v>
      </c>
      <c r="EA22" s="910">
        <f>SUMIF(임대가정!$14:$14,EA$2,임대가정!209:209)</f>
        <v>170659.218799266</v>
      </c>
      <c r="EB22" s="910">
        <f>SUMIF(임대가정!$14:$14,EB$2,임대가정!209:209)</f>
        <v>170659.218799266</v>
      </c>
      <c r="EC22" s="910">
        <f>SUMIF(임대가정!$14:$14,EC$2,임대가정!209:209)</f>
        <v>170659.218799266</v>
      </c>
      <c r="ED22" s="910">
        <f>SUMIF(임대가정!$14:$14,ED$2,임대가정!209:209)</f>
        <v>174072.40317525133</v>
      </c>
      <c r="EE22" s="910">
        <f>SUMIF(임대가정!$14:$14,EE$2,임대가정!209:209)</f>
        <v>174072.40317525133</v>
      </c>
      <c r="EF22" s="910">
        <f>SUMIF(임대가정!$14:$14,EF$2,임대가정!209:209)</f>
        <v>174072.40317525133</v>
      </c>
      <c r="EG22" s="910">
        <f>SUMIF(임대가정!$14:$14,EG$2,임대가정!209:209)</f>
        <v>174072.40317525133</v>
      </c>
      <c r="EH22" s="910">
        <f>SUMIF(임대가정!$14:$14,EH$2,임대가정!209:209)</f>
        <v>174072.40317525133</v>
      </c>
      <c r="EI22" s="910">
        <f>SUMIF(임대가정!$14:$14,EI$2,임대가정!209:209)</f>
        <v>174072.40317525133</v>
      </c>
      <c r="EJ22" s="910">
        <f>SUMIF(임대가정!$14:$14,EJ$2,임대가정!209:209)</f>
        <v>174072.40317525133</v>
      </c>
      <c r="EK22" s="910">
        <f>SUMIF(임대가정!$14:$14,EK$2,임대가정!209:209)</f>
        <v>174072.40317525133</v>
      </c>
      <c r="EL22" s="910">
        <f>SUMIF(임대가정!$14:$14,EL$2,임대가정!209:209)</f>
        <v>174072.40317525133</v>
      </c>
      <c r="EM22" s="910">
        <f>SUMIF(임대가정!$14:$14,EM$2,임대가정!209:209)</f>
        <v>174072.40317525133</v>
      </c>
      <c r="EN22" s="910">
        <f>SUMIF(임대가정!$14:$14,EN$2,임대가정!209:209)</f>
        <v>174072.40317525133</v>
      </c>
      <c r="EO22" s="910">
        <f>SUMIF(임대가정!$14:$14,EO$2,임대가정!209:209)</f>
        <v>174072.40317525133</v>
      </c>
    </row>
    <row r="23" spans="1:145" x14ac:dyDescent="0.2">
      <c r="A23" s="113">
        <f>ROW()</f>
        <v>23</v>
      </c>
      <c r="C23" s="272"/>
      <c r="K23" s="42"/>
      <c r="L23" s="897"/>
      <c r="M23" s="897"/>
      <c r="N23" s="793"/>
      <c r="O23" s="793"/>
      <c r="P23" s="793"/>
      <c r="Q23" s="793"/>
      <c r="R23" s="793"/>
      <c r="S23" s="793"/>
      <c r="T23" s="793"/>
      <c r="U23" s="793"/>
      <c r="V23" s="793"/>
      <c r="W23" s="793"/>
      <c r="X23" s="793"/>
      <c r="Y23" s="793"/>
      <c r="Z23" s="793"/>
      <c r="AA23" s="793"/>
      <c r="AB23" s="793"/>
      <c r="AC23" s="793"/>
      <c r="AD23" s="793"/>
      <c r="AE23" s="793"/>
      <c r="AF23" s="793"/>
      <c r="AG23" s="793"/>
      <c r="AH23" s="793"/>
      <c r="AI23" s="793"/>
      <c r="AJ23" s="793"/>
      <c r="AK23" s="793"/>
      <c r="AL23" s="793"/>
      <c r="AM23" s="793"/>
      <c r="AN23" s="793"/>
      <c r="AO23" s="793"/>
      <c r="AP23" s="793"/>
      <c r="AQ23" s="793"/>
      <c r="AR23" s="793"/>
      <c r="AS23" s="793"/>
      <c r="AT23" s="793"/>
      <c r="AU23" s="793"/>
      <c r="AV23" s="793"/>
      <c r="AW23" s="793"/>
      <c r="AX23" s="793"/>
      <c r="AY23" s="793"/>
      <c r="AZ23" s="793"/>
      <c r="BA23" s="793"/>
      <c r="BB23" s="793"/>
      <c r="BC23" s="793"/>
      <c r="BD23" s="793"/>
      <c r="BE23" s="793"/>
      <c r="BF23" s="793"/>
      <c r="BG23" s="793"/>
      <c r="BH23" s="793"/>
      <c r="BI23" s="793"/>
      <c r="BJ23" s="793"/>
      <c r="BK23" s="793"/>
      <c r="BL23" s="793"/>
      <c r="BM23" s="793"/>
      <c r="BN23" s="793"/>
      <c r="BO23" s="793"/>
      <c r="BP23" s="793"/>
      <c r="BQ23" s="793"/>
      <c r="BR23" s="793"/>
      <c r="BS23" s="793"/>
      <c r="BT23" s="793"/>
      <c r="BU23" s="793"/>
      <c r="BV23" s="793"/>
      <c r="BW23" s="793"/>
      <c r="BX23" s="793"/>
      <c r="BY23" s="793"/>
      <c r="BZ23" s="793"/>
      <c r="CA23" s="793"/>
      <c r="CB23" s="793"/>
      <c r="CC23" s="793"/>
      <c r="CD23" s="793"/>
      <c r="CE23" s="793"/>
      <c r="CF23" s="793"/>
      <c r="CG23" s="793"/>
      <c r="CH23" s="793"/>
      <c r="CI23" s="793"/>
      <c r="CJ23" s="793"/>
      <c r="CK23" s="793"/>
      <c r="CL23" s="793"/>
      <c r="CM23" s="793"/>
      <c r="CN23" s="793"/>
      <c r="CO23" s="793"/>
      <c r="CP23" s="793"/>
      <c r="CQ23" s="793"/>
      <c r="CR23" s="793"/>
      <c r="CS23" s="793"/>
      <c r="CT23" s="793"/>
      <c r="CU23" s="793"/>
      <c r="CV23" s="793"/>
      <c r="CW23" s="793"/>
      <c r="CX23" s="793"/>
      <c r="CY23" s="793"/>
      <c r="CZ23" s="793"/>
      <c r="DA23" s="793"/>
      <c r="DB23" s="793"/>
      <c r="DC23" s="793"/>
      <c r="DD23" s="793"/>
      <c r="DE23" s="793"/>
      <c r="DF23" s="793"/>
      <c r="DG23" s="793"/>
      <c r="DH23" s="793"/>
      <c r="DI23" s="793"/>
      <c r="DJ23" s="793"/>
      <c r="DK23" s="793"/>
      <c r="DL23" s="793"/>
      <c r="DM23" s="793"/>
      <c r="DN23" s="793"/>
      <c r="DO23" s="793"/>
      <c r="DP23" s="793"/>
      <c r="DQ23" s="793"/>
      <c r="DR23" s="793"/>
      <c r="DS23" s="793"/>
      <c r="DT23" s="793"/>
      <c r="DU23" s="793"/>
      <c r="DV23" s="793"/>
      <c r="DW23" s="793"/>
      <c r="DX23" s="793"/>
      <c r="DY23" s="793"/>
      <c r="DZ23" s="793"/>
      <c r="EA23" s="793"/>
      <c r="EB23" s="793"/>
      <c r="EC23" s="793"/>
      <c r="ED23" s="793"/>
      <c r="EE23" s="793"/>
      <c r="EF23" s="793"/>
      <c r="EG23" s="793"/>
      <c r="EH23" s="793"/>
      <c r="EI23" s="793"/>
      <c r="EJ23" s="793"/>
      <c r="EK23" s="793"/>
      <c r="EL23" s="793"/>
      <c r="EM23" s="793"/>
      <c r="EN23" s="793"/>
      <c r="EO23" s="793"/>
    </row>
    <row r="24" spans="1:145" x14ac:dyDescent="0.2">
      <c r="A24" s="113">
        <f>ROW()</f>
        <v>24</v>
      </c>
      <c r="L24" s="897"/>
      <c r="M24" s="897"/>
      <c r="N24" s="897"/>
      <c r="O24" s="897"/>
      <c r="P24" s="897"/>
      <c r="Q24" s="897"/>
      <c r="R24" s="897"/>
      <c r="S24" s="897"/>
      <c r="T24" s="897"/>
      <c r="U24" s="897"/>
      <c r="V24" s="897"/>
      <c r="W24" s="897"/>
      <c r="X24" s="897"/>
      <c r="Y24" s="897"/>
      <c r="Z24" s="897"/>
      <c r="AA24" s="897"/>
      <c r="AB24" s="897"/>
      <c r="AC24" s="897"/>
      <c r="AD24" s="897"/>
      <c r="AE24" s="897"/>
      <c r="AF24" s="897"/>
      <c r="AG24" s="897"/>
      <c r="AH24" s="897"/>
      <c r="AI24" s="897"/>
      <c r="AJ24" s="897"/>
      <c r="AK24" s="897"/>
      <c r="AL24" s="897"/>
      <c r="AM24" s="897"/>
      <c r="AN24" s="897"/>
      <c r="AO24" s="897"/>
      <c r="AP24" s="897"/>
      <c r="AQ24" s="897"/>
      <c r="AR24" s="897"/>
      <c r="AS24" s="897"/>
      <c r="AT24" s="897"/>
      <c r="AU24" s="897"/>
      <c r="AV24" s="897"/>
      <c r="AW24" s="897"/>
      <c r="AX24" s="897"/>
      <c r="AY24" s="897"/>
      <c r="AZ24" s="897"/>
      <c r="BA24" s="897"/>
      <c r="BB24" s="897"/>
      <c r="BC24" s="897"/>
      <c r="BD24" s="897"/>
      <c r="BE24" s="897"/>
      <c r="BF24" s="897"/>
      <c r="BG24" s="897"/>
      <c r="BH24" s="897"/>
      <c r="BI24" s="897"/>
      <c r="BJ24" s="897"/>
      <c r="BK24" s="897"/>
      <c r="BL24" s="897"/>
      <c r="BM24" s="897"/>
      <c r="BN24" s="897"/>
      <c r="BO24" s="897"/>
      <c r="BP24" s="897"/>
      <c r="BQ24" s="897"/>
      <c r="BR24" s="897"/>
      <c r="BS24" s="897"/>
      <c r="BT24" s="897"/>
      <c r="BU24" s="897"/>
      <c r="BV24" s="897"/>
      <c r="BW24" s="897"/>
      <c r="BX24" s="897"/>
      <c r="BY24" s="897"/>
      <c r="BZ24" s="897"/>
      <c r="CA24" s="897"/>
      <c r="CB24" s="897"/>
      <c r="CC24" s="897"/>
      <c r="CD24" s="897"/>
      <c r="CE24" s="897"/>
      <c r="CF24" s="897"/>
      <c r="CG24" s="897"/>
      <c r="CH24" s="897"/>
      <c r="CI24" s="897"/>
      <c r="CJ24" s="897"/>
      <c r="CK24" s="897"/>
      <c r="CL24" s="897"/>
      <c r="CM24" s="897"/>
      <c r="CN24" s="897"/>
      <c r="CO24" s="897"/>
      <c r="CP24" s="897"/>
      <c r="CQ24" s="897"/>
      <c r="CR24" s="897"/>
      <c r="CS24" s="897"/>
      <c r="CT24" s="897"/>
      <c r="CU24" s="897"/>
      <c r="CV24" s="897"/>
      <c r="CW24" s="897"/>
      <c r="CX24" s="897"/>
      <c r="CY24" s="897"/>
      <c r="CZ24" s="897"/>
      <c r="DA24" s="897"/>
      <c r="DB24" s="897"/>
      <c r="DC24" s="897"/>
      <c r="DD24" s="897"/>
      <c r="DE24" s="897"/>
      <c r="DF24" s="897"/>
      <c r="DG24" s="897"/>
      <c r="DH24" s="897"/>
      <c r="DI24" s="897"/>
      <c r="DJ24" s="897"/>
      <c r="DK24" s="897"/>
      <c r="DL24" s="897"/>
      <c r="DM24" s="897"/>
      <c r="DN24" s="897"/>
      <c r="DO24" s="897"/>
      <c r="DP24" s="897"/>
      <c r="DQ24" s="897"/>
      <c r="DR24" s="897"/>
      <c r="DS24" s="897"/>
      <c r="DT24" s="897"/>
      <c r="DU24" s="897"/>
      <c r="DV24" s="897"/>
      <c r="DW24" s="897"/>
      <c r="DX24" s="897"/>
      <c r="DY24" s="897"/>
      <c r="DZ24" s="897"/>
      <c r="EA24" s="897"/>
      <c r="EB24" s="897"/>
      <c r="EC24" s="897"/>
      <c r="ED24" s="897"/>
      <c r="EE24" s="897"/>
      <c r="EF24" s="897"/>
      <c r="EG24" s="897"/>
      <c r="EH24" s="897"/>
      <c r="EI24" s="897"/>
      <c r="EJ24" s="897"/>
      <c r="EK24" s="897"/>
      <c r="EL24" s="897"/>
      <c r="EM24" s="897"/>
      <c r="EN24" s="897"/>
      <c r="EO24" s="897"/>
    </row>
    <row r="25" spans="1:145" x14ac:dyDescent="0.2">
      <c r="A25" s="113">
        <f>ROW()</f>
        <v>25</v>
      </c>
      <c r="L25" s="897"/>
      <c r="M25" s="897"/>
      <c r="N25" s="897"/>
      <c r="O25" s="897"/>
      <c r="P25" s="897"/>
      <c r="Q25" s="897"/>
      <c r="R25" s="897"/>
      <c r="S25" s="897"/>
      <c r="T25" s="897"/>
      <c r="U25" s="897"/>
      <c r="V25" s="897"/>
      <c r="W25" s="897"/>
      <c r="X25" s="897"/>
      <c r="Y25" s="897"/>
      <c r="Z25" s="897"/>
      <c r="AA25" s="897"/>
      <c r="AB25" s="897"/>
      <c r="AC25" s="897"/>
      <c r="AD25" s="897"/>
      <c r="AE25" s="897"/>
      <c r="AF25" s="897"/>
      <c r="AG25" s="897"/>
      <c r="AH25" s="897"/>
      <c r="AI25" s="897"/>
      <c r="AJ25" s="897"/>
      <c r="AK25" s="897"/>
      <c r="AL25" s="897"/>
      <c r="AM25" s="897"/>
      <c r="AN25" s="897"/>
      <c r="AO25" s="897"/>
      <c r="AP25" s="897"/>
      <c r="AQ25" s="897"/>
      <c r="AR25" s="897"/>
      <c r="AS25" s="897"/>
      <c r="AT25" s="897"/>
      <c r="AU25" s="897"/>
      <c r="AV25" s="897"/>
      <c r="AW25" s="897"/>
      <c r="AX25" s="897"/>
      <c r="AY25" s="897"/>
      <c r="AZ25" s="897"/>
      <c r="BA25" s="897"/>
      <c r="BB25" s="897"/>
      <c r="BC25" s="897"/>
      <c r="BD25" s="897"/>
      <c r="BE25" s="897"/>
      <c r="BF25" s="897"/>
      <c r="BG25" s="897"/>
      <c r="BH25" s="897"/>
      <c r="BI25" s="897"/>
      <c r="BJ25" s="897"/>
      <c r="BK25" s="897"/>
      <c r="BL25" s="897"/>
      <c r="BM25" s="897"/>
      <c r="BN25" s="897"/>
      <c r="BO25" s="897"/>
      <c r="BP25" s="897"/>
      <c r="BQ25" s="897"/>
      <c r="BR25" s="897"/>
      <c r="BS25" s="897"/>
      <c r="BT25" s="897"/>
      <c r="BU25" s="897"/>
      <c r="BV25" s="897"/>
      <c r="BW25" s="897"/>
      <c r="BX25" s="897"/>
      <c r="BY25" s="897"/>
      <c r="BZ25" s="897"/>
      <c r="CA25" s="897"/>
      <c r="CB25" s="897"/>
      <c r="CC25" s="897"/>
      <c r="CD25" s="897"/>
      <c r="CE25" s="897"/>
      <c r="CF25" s="897"/>
      <c r="CG25" s="897"/>
      <c r="CH25" s="897"/>
      <c r="CI25" s="897"/>
      <c r="CJ25" s="897"/>
      <c r="CK25" s="897"/>
      <c r="CL25" s="897"/>
      <c r="CM25" s="897"/>
      <c r="CN25" s="897"/>
      <c r="CO25" s="897"/>
      <c r="CP25" s="897"/>
      <c r="CQ25" s="897"/>
      <c r="CR25" s="897"/>
      <c r="CS25" s="897"/>
      <c r="CT25" s="897"/>
      <c r="CU25" s="897"/>
      <c r="CV25" s="897"/>
      <c r="CW25" s="897"/>
      <c r="CX25" s="897"/>
      <c r="CY25" s="897"/>
      <c r="CZ25" s="897"/>
      <c r="DA25" s="897"/>
      <c r="DB25" s="897"/>
      <c r="DC25" s="897"/>
      <c r="DD25" s="897"/>
      <c r="DE25" s="897"/>
      <c r="DF25" s="897"/>
      <c r="DG25" s="897"/>
      <c r="DH25" s="897"/>
      <c r="DI25" s="897"/>
      <c r="DJ25" s="897"/>
      <c r="DK25" s="897"/>
      <c r="DL25" s="897"/>
      <c r="DM25" s="897"/>
      <c r="DN25" s="897"/>
      <c r="DO25" s="897"/>
      <c r="DP25" s="897"/>
      <c r="DQ25" s="897"/>
      <c r="DR25" s="897"/>
      <c r="DS25" s="897"/>
      <c r="DT25" s="897"/>
      <c r="DU25" s="897"/>
      <c r="DV25" s="897"/>
      <c r="DW25" s="897"/>
      <c r="DX25" s="897"/>
      <c r="DY25" s="897"/>
      <c r="DZ25" s="897"/>
      <c r="EA25" s="897"/>
      <c r="EB25" s="897"/>
      <c r="EC25" s="897"/>
      <c r="ED25" s="897"/>
      <c r="EE25" s="897"/>
      <c r="EF25" s="897"/>
      <c r="EG25" s="897"/>
      <c r="EH25" s="897"/>
      <c r="EI25" s="897"/>
      <c r="EJ25" s="897"/>
      <c r="EK25" s="897"/>
      <c r="EL25" s="897"/>
      <c r="EM25" s="897"/>
      <c r="EN25" s="897"/>
      <c r="EO25" s="897"/>
    </row>
    <row r="26" spans="1:145" x14ac:dyDescent="0.2">
      <c r="A26" s="113"/>
      <c r="L26" s="897"/>
      <c r="M26" s="897"/>
      <c r="N26" s="897"/>
      <c r="O26" s="897"/>
      <c r="P26" s="897"/>
      <c r="Q26" s="897"/>
      <c r="R26" s="897"/>
      <c r="S26" s="897"/>
      <c r="T26" s="897"/>
      <c r="U26" s="897"/>
      <c r="V26" s="897"/>
      <c r="W26" s="897"/>
      <c r="X26" s="897"/>
      <c r="Y26" s="897"/>
      <c r="Z26" s="897"/>
      <c r="AA26" s="897"/>
      <c r="AB26" s="897"/>
      <c r="AC26" s="897"/>
      <c r="AD26" s="897"/>
      <c r="AE26" s="897"/>
      <c r="AF26" s="897"/>
      <c r="AG26" s="897"/>
      <c r="AH26" s="897"/>
      <c r="AI26" s="897"/>
      <c r="AJ26" s="897"/>
      <c r="AK26" s="897"/>
      <c r="AL26" s="897"/>
      <c r="AM26" s="897"/>
      <c r="AN26" s="897"/>
      <c r="AO26" s="897"/>
      <c r="AP26" s="897"/>
      <c r="AQ26" s="897"/>
      <c r="AR26" s="897"/>
      <c r="AS26" s="897"/>
      <c r="AT26" s="897"/>
      <c r="AU26" s="897"/>
      <c r="AV26" s="897"/>
      <c r="AW26" s="897"/>
      <c r="AX26" s="897"/>
      <c r="AY26" s="897"/>
      <c r="AZ26" s="897"/>
      <c r="BA26" s="897"/>
      <c r="BB26" s="897"/>
      <c r="BC26" s="897"/>
      <c r="BD26" s="897"/>
      <c r="BE26" s="897"/>
      <c r="BF26" s="897"/>
      <c r="BG26" s="897"/>
      <c r="BH26" s="897"/>
      <c r="BI26" s="897"/>
      <c r="BJ26" s="897"/>
      <c r="BK26" s="897"/>
      <c r="BL26" s="897"/>
      <c r="BM26" s="897"/>
      <c r="BN26" s="897"/>
      <c r="BO26" s="897"/>
      <c r="BP26" s="897"/>
      <c r="BQ26" s="897"/>
      <c r="BR26" s="897"/>
      <c r="BS26" s="897"/>
      <c r="BT26" s="897"/>
      <c r="BU26" s="897"/>
      <c r="BV26" s="897"/>
      <c r="BW26" s="897"/>
      <c r="BX26" s="897"/>
      <c r="BY26" s="897"/>
      <c r="BZ26" s="897"/>
      <c r="CA26" s="897"/>
      <c r="CB26" s="897"/>
      <c r="CC26" s="897"/>
      <c r="CD26" s="897"/>
      <c r="CE26" s="897"/>
      <c r="CF26" s="897"/>
      <c r="CG26" s="897"/>
      <c r="CH26" s="897"/>
      <c r="CI26" s="897"/>
      <c r="CJ26" s="897"/>
      <c r="CK26" s="897"/>
      <c r="CL26" s="897"/>
      <c r="CM26" s="897"/>
      <c r="CN26" s="897"/>
      <c r="CO26" s="897"/>
      <c r="CP26" s="897"/>
      <c r="CQ26" s="897"/>
      <c r="CR26" s="897"/>
      <c r="CS26" s="897"/>
      <c r="CT26" s="897"/>
      <c r="CU26" s="897"/>
      <c r="CV26" s="897"/>
      <c r="CW26" s="897"/>
      <c r="CX26" s="897"/>
      <c r="CY26" s="897"/>
      <c r="CZ26" s="897"/>
      <c r="DA26" s="897"/>
      <c r="DB26" s="897"/>
      <c r="DC26" s="897"/>
      <c r="DD26" s="897"/>
      <c r="DE26" s="897"/>
      <c r="DF26" s="897"/>
      <c r="DG26" s="897"/>
      <c r="DH26" s="897"/>
      <c r="DI26" s="897"/>
      <c r="DJ26" s="897"/>
      <c r="DK26" s="897"/>
      <c r="DL26" s="897"/>
      <c r="DM26" s="897"/>
      <c r="DN26" s="897"/>
      <c r="DO26" s="897"/>
      <c r="DP26" s="897"/>
      <c r="DQ26" s="897"/>
      <c r="DR26" s="897"/>
      <c r="DS26" s="897"/>
      <c r="DT26" s="897"/>
      <c r="DU26" s="897"/>
      <c r="DV26" s="897"/>
      <c r="DW26" s="897"/>
      <c r="DX26" s="897"/>
      <c r="DY26" s="897"/>
      <c r="DZ26" s="897"/>
      <c r="EA26" s="897"/>
      <c r="EB26" s="897"/>
      <c r="EC26" s="897"/>
      <c r="ED26" s="897"/>
      <c r="EE26" s="897"/>
      <c r="EF26" s="897"/>
      <c r="EG26" s="897"/>
      <c r="EH26" s="897"/>
      <c r="EI26" s="897"/>
      <c r="EJ26" s="897"/>
      <c r="EK26" s="897"/>
      <c r="EL26" s="897"/>
      <c r="EM26" s="897"/>
      <c r="EN26" s="897"/>
      <c r="EO26" s="897"/>
    </row>
    <row r="27" spans="1:145" x14ac:dyDescent="0.2">
      <c r="A27" s="113"/>
      <c r="L27" s="897"/>
      <c r="M27" s="897"/>
      <c r="N27" s="897"/>
      <c r="O27" s="897"/>
      <c r="P27" s="897"/>
      <c r="Q27" s="897"/>
      <c r="R27" s="897"/>
      <c r="S27" s="897"/>
      <c r="T27" s="897"/>
      <c r="U27" s="897"/>
      <c r="V27" s="897"/>
      <c r="W27" s="897"/>
      <c r="X27" s="897"/>
      <c r="Y27" s="897"/>
      <c r="Z27" s="897"/>
      <c r="AA27" s="897"/>
      <c r="AB27" s="897"/>
      <c r="AC27" s="897"/>
      <c r="AD27" s="897"/>
      <c r="AE27" s="897"/>
      <c r="AF27" s="897"/>
      <c r="AG27" s="897"/>
      <c r="AH27" s="897"/>
      <c r="AI27" s="897"/>
      <c r="AJ27" s="897"/>
      <c r="AK27" s="897"/>
      <c r="AL27" s="897"/>
      <c r="AM27" s="897"/>
      <c r="AN27" s="897"/>
      <c r="AO27" s="897"/>
      <c r="AP27" s="897"/>
      <c r="AQ27" s="897"/>
      <c r="AR27" s="897"/>
      <c r="AS27" s="897"/>
      <c r="AT27" s="897"/>
      <c r="AU27" s="897"/>
      <c r="AV27" s="897"/>
      <c r="AW27" s="897"/>
      <c r="AX27" s="897"/>
      <c r="AY27" s="897"/>
      <c r="AZ27" s="897"/>
      <c r="BA27" s="897"/>
      <c r="BB27" s="897"/>
      <c r="BC27" s="897"/>
      <c r="BD27" s="897"/>
      <c r="BE27" s="897"/>
      <c r="BF27" s="897"/>
      <c r="BG27" s="897"/>
      <c r="BH27" s="897"/>
      <c r="BI27" s="897"/>
      <c r="BJ27" s="897"/>
      <c r="BK27" s="897"/>
      <c r="BL27" s="897"/>
      <c r="BM27" s="897"/>
      <c r="BN27" s="897"/>
      <c r="BO27" s="897"/>
      <c r="BP27" s="897"/>
      <c r="BQ27" s="897"/>
      <c r="BR27" s="897"/>
      <c r="BS27" s="897"/>
      <c r="BT27" s="897"/>
      <c r="BU27" s="897"/>
      <c r="BV27" s="897"/>
      <c r="BW27" s="897"/>
      <c r="BX27" s="897"/>
      <c r="BY27" s="897"/>
      <c r="BZ27" s="897"/>
      <c r="CA27" s="897"/>
      <c r="CB27" s="897"/>
      <c r="CC27" s="897"/>
      <c r="CD27" s="897"/>
      <c r="CE27" s="897"/>
      <c r="CF27" s="897"/>
      <c r="CG27" s="897"/>
      <c r="CH27" s="897"/>
      <c r="CI27" s="897"/>
      <c r="CJ27" s="897"/>
      <c r="CK27" s="897"/>
      <c r="CL27" s="897"/>
      <c r="CM27" s="897"/>
      <c r="CN27" s="897"/>
      <c r="CO27" s="897"/>
      <c r="CP27" s="897"/>
      <c r="CQ27" s="897"/>
      <c r="CR27" s="897"/>
      <c r="CS27" s="897"/>
      <c r="CT27" s="897"/>
      <c r="CU27" s="897"/>
      <c r="CV27" s="897"/>
      <c r="CW27" s="897"/>
      <c r="CX27" s="897"/>
      <c r="CY27" s="897"/>
      <c r="CZ27" s="897"/>
      <c r="DA27" s="897"/>
      <c r="DB27" s="897"/>
      <c r="DC27" s="897"/>
      <c r="DD27" s="897"/>
      <c r="DE27" s="897"/>
      <c r="DF27" s="897"/>
      <c r="DG27" s="897"/>
      <c r="DH27" s="897"/>
      <c r="DI27" s="897"/>
      <c r="DJ27" s="897"/>
      <c r="DK27" s="897"/>
      <c r="DL27" s="897"/>
      <c r="DM27" s="897"/>
      <c r="DN27" s="897"/>
      <c r="DO27" s="897"/>
      <c r="DP27" s="897"/>
      <c r="DQ27" s="897"/>
      <c r="DR27" s="897"/>
      <c r="DS27" s="897"/>
      <c r="DT27" s="897"/>
      <c r="DU27" s="897"/>
      <c r="DV27" s="897"/>
      <c r="DW27" s="897"/>
      <c r="DX27" s="897"/>
      <c r="DY27" s="897"/>
      <c r="DZ27" s="897"/>
      <c r="EA27" s="897"/>
      <c r="EB27" s="897"/>
      <c r="EC27" s="897"/>
      <c r="ED27" s="897"/>
      <c r="EE27" s="897"/>
      <c r="EF27" s="897"/>
      <c r="EG27" s="897"/>
      <c r="EH27" s="897"/>
      <c r="EI27" s="897"/>
      <c r="EJ27" s="897"/>
      <c r="EK27" s="897"/>
      <c r="EL27" s="897"/>
      <c r="EM27" s="897"/>
      <c r="EN27" s="897"/>
      <c r="EO27" s="897"/>
    </row>
    <row r="28" spans="1:145" x14ac:dyDescent="0.2">
      <c r="A28" s="113"/>
      <c r="L28" s="897"/>
      <c r="M28" s="897"/>
      <c r="N28" s="897"/>
      <c r="O28" s="897"/>
      <c r="P28" s="897"/>
      <c r="Q28" s="897"/>
      <c r="R28" s="897"/>
      <c r="S28" s="897"/>
      <c r="T28" s="897"/>
      <c r="U28" s="897"/>
      <c r="V28" s="897"/>
      <c r="W28" s="897"/>
      <c r="X28" s="897"/>
      <c r="Y28" s="897"/>
      <c r="Z28" s="897"/>
      <c r="AA28" s="897"/>
      <c r="AB28" s="897"/>
      <c r="AC28" s="897"/>
      <c r="AD28" s="897"/>
      <c r="AE28" s="897"/>
      <c r="AF28" s="897"/>
      <c r="AG28" s="897"/>
      <c r="AH28" s="897"/>
      <c r="AI28" s="897"/>
      <c r="AJ28" s="897"/>
      <c r="AK28" s="897"/>
      <c r="AL28" s="897"/>
      <c r="AM28" s="897"/>
      <c r="AN28" s="897"/>
      <c r="AO28" s="897"/>
      <c r="AP28" s="897"/>
      <c r="AQ28" s="897"/>
      <c r="AR28" s="897"/>
      <c r="AS28" s="897"/>
      <c r="AT28" s="897"/>
      <c r="AU28" s="897"/>
      <c r="AV28" s="897"/>
      <c r="AW28" s="897"/>
      <c r="AX28" s="897"/>
      <c r="AY28" s="897"/>
      <c r="AZ28" s="897"/>
      <c r="BA28" s="897"/>
      <c r="BB28" s="897"/>
      <c r="BC28" s="897"/>
      <c r="BD28" s="897"/>
      <c r="BE28" s="897"/>
      <c r="BF28" s="897"/>
      <c r="BG28" s="897"/>
      <c r="BH28" s="897"/>
      <c r="BI28" s="897"/>
      <c r="BJ28" s="897"/>
      <c r="BK28" s="897"/>
      <c r="BL28" s="897"/>
      <c r="BM28" s="897"/>
      <c r="BN28" s="897"/>
      <c r="BO28" s="897"/>
      <c r="BP28" s="897"/>
      <c r="BQ28" s="897"/>
      <c r="BR28" s="897"/>
      <c r="BS28" s="897"/>
      <c r="BT28" s="897"/>
      <c r="BU28" s="897"/>
      <c r="BV28" s="897"/>
      <c r="BW28" s="897"/>
      <c r="BX28" s="897"/>
      <c r="BY28" s="897"/>
      <c r="BZ28" s="897"/>
      <c r="CA28" s="897"/>
      <c r="CB28" s="897"/>
      <c r="CC28" s="897"/>
      <c r="CD28" s="897"/>
      <c r="CE28" s="897"/>
      <c r="CF28" s="897"/>
      <c r="CG28" s="897"/>
      <c r="CH28" s="897"/>
      <c r="CI28" s="897"/>
      <c r="CJ28" s="897"/>
      <c r="CK28" s="897"/>
      <c r="CL28" s="897"/>
      <c r="CM28" s="897"/>
      <c r="CN28" s="897"/>
      <c r="CO28" s="897"/>
      <c r="CP28" s="897"/>
      <c r="CQ28" s="897"/>
      <c r="CR28" s="897"/>
      <c r="CS28" s="897"/>
      <c r="CT28" s="897"/>
      <c r="CU28" s="897"/>
      <c r="CV28" s="897"/>
      <c r="CW28" s="897"/>
      <c r="CX28" s="897"/>
      <c r="CY28" s="897"/>
      <c r="CZ28" s="897"/>
      <c r="DA28" s="897"/>
      <c r="DB28" s="897"/>
      <c r="DC28" s="897"/>
      <c r="DD28" s="897"/>
      <c r="DE28" s="897"/>
      <c r="DF28" s="897"/>
      <c r="DG28" s="897"/>
      <c r="DH28" s="897"/>
      <c r="DI28" s="897"/>
      <c r="DJ28" s="897"/>
      <c r="DK28" s="897"/>
      <c r="DL28" s="897"/>
      <c r="DM28" s="897"/>
      <c r="DN28" s="897"/>
      <c r="DO28" s="897"/>
      <c r="DP28" s="897"/>
      <c r="DQ28" s="897"/>
      <c r="DR28" s="897"/>
      <c r="DS28" s="897"/>
      <c r="DT28" s="897"/>
      <c r="DU28" s="897"/>
      <c r="DV28" s="897"/>
      <c r="DW28" s="897"/>
      <c r="DX28" s="897"/>
      <c r="DY28" s="897"/>
      <c r="DZ28" s="897"/>
      <c r="EA28" s="897"/>
      <c r="EB28" s="897"/>
      <c r="EC28" s="897"/>
      <c r="ED28" s="897"/>
      <c r="EE28" s="897"/>
      <c r="EF28" s="897"/>
      <c r="EG28" s="897"/>
      <c r="EH28" s="897"/>
      <c r="EI28" s="897"/>
      <c r="EJ28" s="897"/>
      <c r="EK28" s="897"/>
      <c r="EL28" s="897"/>
      <c r="EM28" s="897"/>
      <c r="EN28" s="897"/>
      <c r="EO28" s="897"/>
    </row>
    <row r="29" spans="1:145" x14ac:dyDescent="0.2">
      <c r="A29" s="113"/>
      <c r="L29" s="897"/>
      <c r="M29" s="897"/>
      <c r="N29" s="897"/>
      <c r="O29" s="897"/>
      <c r="P29" s="897"/>
      <c r="Q29" s="897"/>
      <c r="R29" s="897"/>
      <c r="S29" s="897"/>
      <c r="T29" s="897"/>
      <c r="U29" s="897"/>
      <c r="V29" s="897"/>
      <c r="W29" s="897"/>
      <c r="X29" s="897"/>
      <c r="Y29" s="897"/>
      <c r="Z29" s="897"/>
      <c r="AA29" s="897"/>
      <c r="AB29" s="897"/>
      <c r="AC29" s="897"/>
      <c r="AD29" s="897"/>
      <c r="AE29" s="897"/>
      <c r="AF29" s="897"/>
      <c r="AG29" s="897"/>
      <c r="AH29" s="897"/>
      <c r="AI29" s="897"/>
      <c r="AJ29" s="897"/>
      <c r="AK29" s="897"/>
      <c r="AL29" s="897"/>
      <c r="AM29" s="897"/>
      <c r="AN29" s="897"/>
      <c r="AO29" s="897"/>
      <c r="AP29" s="897"/>
      <c r="AQ29" s="897"/>
      <c r="AR29" s="897"/>
      <c r="AS29" s="897"/>
      <c r="AT29" s="897"/>
      <c r="AU29" s="897"/>
      <c r="AV29" s="897"/>
      <c r="AW29" s="897"/>
      <c r="AX29" s="897"/>
      <c r="AY29" s="897"/>
      <c r="AZ29" s="897"/>
      <c r="BA29" s="897"/>
      <c r="BB29" s="897"/>
      <c r="BC29" s="897"/>
      <c r="BD29" s="897"/>
      <c r="BE29" s="897"/>
      <c r="BF29" s="897"/>
      <c r="BG29" s="897"/>
      <c r="BH29" s="897"/>
      <c r="BI29" s="897"/>
      <c r="BJ29" s="897"/>
      <c r="BK29" s="897"/>
      <c r="BL29" s="897"/>
      <c r="BM29" s="897"/>
      <c r="BN29" s="897"/>
      <c r="BO29" s="897"/>
      <c r="BP29" s="897"/>
      <c r="BQ29" s="897"/>
      <c r="BR29" s="897"/>
      <c r="BS29" s="897"/>
      <c r="BT29" s="897"/>
      <c r="BU29" s="897"/>
      <c r="BV29" s="897"/>
      <c r="BW29" s="897"/>
      <c r="BX29" s="897"/>
      <c r="BY29" s="897"/>
      <c r="BZ29" s="897"/>
      <c r="CA29" s="897"/>
      <c r="CB29" s="897"/>
      <c r="CC29" s="897"/>
      <c r="CD29" s="897"/>
      <c r="CE29" s="897"/>
      <c r="CF29" s="897"/>
      <c r="CG29" s="897"/>
      <c r="CH29" s="897"/>
      <c r="CI29" s="897"/>
      <c r="CJ29" s="897"/>
      <c r="CK29" s="897"/>
      <c r="CL29" s="897"/>
      <c r="CM29" s="897"/>
      <c r="CN29" s="897"/>
      <c r="CO29" s="897"/>
      <c r="CP29" s="897"/>
      <c r="CQ29" s="897"/>
      <c r="CR29" s="897"/>
      <c r="CS29" s="897"/>
      <c r="CT29" s="897"/>
      <c r="CU29" s="897"/>
      <c r="CV29" s="897"/>
      <c r="CW29" s="897"/>
      <c r="CX29" s="897"/>
      <c r="CY29" s="897"/>
      <c r="CZ29" s="897"/>
      <c r="DA29" s="897"/>
      <c r="DB29" s="897"/>
      <c r="DC29" s="897"/>
      <c r="DD29" s="897"/>
      <c r="DE29" s="897"/>
      <c r="DF29" s="897"/>
      <c r="DG29" s="897"/>
      <c r="DH29" s="897"/>
      <c r="DI29" s="897"/>
      <c r="DJ29" s="897"/>
      <c r="DK29" s="897"/>
      <c r="DL29" s="897"/>
      <c r="DM29" s="897"/>
      <c r="DN29" s="897"/>
      <c r="DO29" s="897"/>
      <c r="DP29" s="897"/>
      <c r="DQ29" s="897"/>
      <c r="DR29" s="897"/>
      <c r="DS29" s="897"/>
      <c r="DT29" s="897"/>
      <c r="DU29" s="897"/>
      <c r="DV29" s="897"/>
      <c r="DW29" s="897"/>
      <c r="DX29" s="897"/>
      <c r="DY29" s="897"/>
      <c r="DZ29" s="897"/>
      <c r="EA29" s="897"/>
      <c r="EB29" s="897"/>
      <c r="EC29" s="897"/>
      <c r="ED29" s="897"/>
      <c r="EE29" s="897"/>
      <c r="EF29" s="897"/>
      <c r="EG29" s="897"/>
      <c r="EH29" s="897"/>
      <c r="EI29" s="897"/>
      <c r="EJ29" s="897"/>
      <c r="EK29" s="897"/>
      <c r="EL29" s="897"/>
      <c r="EM29" s="897"/>
      <c r="EN29" s="897"/>
      <c r="EO29" s="897"/>
    </row>
    <row r="30" spans="1:145" x14ac:dyDescent="0.2">
      <c r="A30" s="113">
        <f>ROW()</f>
        <v>30</v>
      </c>
      <c r="L30" s="897"/>
      <c r="M30" s="897"/>
      <c r="N30" s="897"/>
      <c r="O30" s="897"/>
      <c r="P30" s="897"/>
      <c r="Q30" s="897"/>
      <c r="R30" s="897"/>
      <c r="S30" s="897"/>
      <c r="T30" s="897"/>
      <c r="U30" s="897"/>
      <c r="V30" s="897"/>
      <c r="W30" s="897"/>
      <c r="X30" s="897"/>
      <c r="Y30" s="897"/>
      <c r="Z30" s="897"/>
      <c r="AA30" s="897"/>
      <c r="AB30" s="897"/>
      <c r="AC30" s="897"/>
      <c r="AD30" s="897"/>
      <c r="AE30" s="897"/>
      <c r="AF30" s="897"/>
      <c r="AG30" s="897"/>
      <c r="AH30" s="897"/>
      <c r="AI30" s="897"/>
      <c r="AJ30" s="897"/>
      <c r="AK30" s="897"/>
      <c r="AL30" s="897"/>
      <c r="AM30" s="897"/>
      <c r="AN30" s="897"/>
      <c r="AO30" s="897"/>
      <c r="AP30" s="897"/>
      <c r="AQ30" s="897"/>
      <c r="AR30" s="897"/>
      <c r="AS30" s="897"/>
      <c r="AT30" s="897"/>
      <c r="AU30" s="897"/>
      <c r="AV30" s="897"/>
      <c r="AW30" s="897"/>
      <c r="AX30" s="897"/>
      <c r="AY30" s="897"/>
      <c r="AZ30" s="897"/>
      <c r="BA30" s="897"/>
      <c r="BB30" s="897"/>
      <c r="BC30" s="897"/>
      <c r="BD30" s="897"/>
      <c r="BE30" s="897"/>
      <c r="BF30" s="897"/>
      <c r="BG30" s="897"/>
      <c r="BH30" s="897"/>
      <c r="BI30" s="897"/>
      <c r="BJ30" s="897"/>
      <c r="BK30" s="897"/>
      <c r="BL30" s="897"/>
      <c r="BM30" s="897"/>
      <c r="BN30" s="897"/>
      <c r="BO30" s="897"/>
      <c r="BP30" s="897"/>
      <c r="BQ30" s="897"/>
      <c r="BR30" s="897"/>
      <c r="BS30" s="897"/>
      <c r="BT30" s="897"/>
      <c r="BU30" s="897"/>
      <c r="BV30" s="897"/>
      <c r="BW30" s="897"/>
      <c r="BX30" s="897"/>
      <c r="BY30" s="897"/>
      <c r="BZ30" s="897"/>
      <c r="CA30" s="897"/>
      <c r="CB30" s="897"/>
      <c r="CC30" s="897"/>
      <c r="CD30" s="897"/>
      <c r="CE30" s="897"/>
      <c r="CF30" s="897"/>
      <c r="CG30" s="897"/>
      <c r="CH30" s="897"/>
      <c r="CI30" s="897"/>
      <c r="CJ30" s="897"/>
      <c r="CK30" s="897"/>
      <c r="CL30" s="897"/>
      <c r="CM30" s="897"/>
      <c r="CN30" s="897"/>
      <c r="CO30" s="897"/>
      <c r="CP30" s="897"/>
      <c r="CQ30" s="897"/>
      <c r="CR30" s="897"/>
      <c r="CS30" s="897"/>
      <c r="CT30" s="897"/>
      <c r="CU30" s="897"/>
      <c r="CV30" s="897"/>
      <c r="CW30" s="897"/>
      <c r="CX30" s="897"/>
      <c r="CY30" s="897"/>
      <c r="CZ30" s="897"/>
      <c r="DA30" s="897"/>
      <c r="DB30" s="897"/>
      <c r="DC30" s="897"/>
      <c r="DD30" s="897"/>
      <c r="DE30" s="897"/>
      <c r="DF30" s="897"/>
      <c r="DG30" s="897"/>
      <c r="DH30" s="897"/>
      <c r="DI30" s="897"/>
      <c r="DJ30" s="897"/>
      <c r="DK30" s="897"/>
      <c r="DL30" s="897"/>
      <c r="DM30" s="897"/>
      <c r="DN30" s="897"/>
      <c r="DO30" s="897"/>
      <c r="DP30" s="897"/>
      <c r="DQ30" s="897"/>
      <c r="DR30" s="897"/>
      <c r="DS30" s="897"/>
      <c r="DT30" s="897"/>
      <c r="DU30" s="897"/>
      <c r="DV30" s="897"/>
      <c r="DW30" s="897"/>
      <c r="DX30" s="897"/>
      <c r="DY30" s="897"/>
      <c r="DZ30" s="897"/>
      <c r="EA30" s="897"/>
      <c r="EB30" s="897"/>
      <c r="EC30" s="897"/>
      <c r="ED30" s="897"/>
      <c r="EE30" s="897"/>
      <c r="EF30" s="897"/>
      <c r="EG30" s="897"/>
      <c r="EH30" s="897"/>
      <c r="EI30" s="897"/>
      <c r="EJ30" s="897"/>
      <c r="EK30" s="897"/>
      <c r="EL30" s="897"/>
      <c r="EM30" s="897"/>
      <c r="EN30" s="897"/>
      <c r="EO30" s="897"/>
    </row>
    <row r="31" spans="1:145" x14ac:dyDescent="0.2">
      <c r="A31" s="113">
        <f>ROW()</f>
        <v>31</v>
      </c>
      <c r="B31" s="451" t="s">
        <v>856</v>
      </c>
      <c r="C31" s="477" t="s">
        <v>75</v>
      </c>
      <c r="D31" s="451"/>
      <c r="E31" s="451"/>
      <c r="F31" s="451"/>
      <c r="G31" s="451"/>
      <c r="H31" s="451"/>
      <c r="I31" s="360">
        <v>0</v>
      </c>
      <c r="J31" s="91">
        <f>I31/12</f>
        <v>0</v>
      </c>
      <c r="K31" s="451"/>
      <c r="L31" s="910">
        <f>SUM(M31:EC31)</f>
        <v>0</v>
      </c>
      <c r="M31" s="910"/>
      <c r="N31" s="910">
        <f t="shared" ref="N31:BY31" si="34">$J31*N32</f>
        <v>0</v>
      </c>
      <c r="O31" s="910">
        <f t="shared" si="34"/>
        <v>0</v>
      </c>
      <c r="P31" s="910">
        <f t="shared" si="34"/>
        <v>0</v>
      </c>
      <c r="Q31" s="910">
        <f t="shared" si="34"/>
        <v>0</v>
      </c>
      <c r="R31" s="910">
        <f t="shared" si="34"/>
        <v>0</v>
      </c>
      <c r="S31" s="910">
        <f t="shared" si="34"/>
        <v>0</v>
      </c>
      <c r="T31" s="910">
        <f t="shared" si="34"/>
        <v>0</v>
      </c>
      <c r="U31" s="910">
        <f t="shared" si="34"/>
        <v>0</v>
      </c>
      <c r="V31" s="910">
        <f t="shared" si="34"/>
        <v>0</v>
      </c>
      <c r="W31" s="910">
        <f t="shared" si="34"/>
        <v>0</v>
      </c>
      <c r="X31" s="910">
        <f t="shared" si="34"/>
        <v>0</v>
      </c>
      <c r="Y31" s="910">
        <f t="shared" si="34"/>
        <v>0</v>
      </c>
      <c r="Z31" s="910">
        <f t="shared" si="34"/>
        <v>0</v>
      </c>
      <c r="AA31" s="910">
        <f t="shared" si="34"/>
        <v>0</v>
      </c>
      <c r="AB31" s="910">
        <f t="shared" si="34"/>
        <v>0</v>
      </c>
      <c r="AC31" s="910">
        <f t="shared" si="34"/>
        <v>0</v>
      </c>
      <c r="AD31" s="910">
        <f t="shared" si="34"/>
        <v>0</v>
      </c>
      <c r="AE31" s="910">
        <f t="shared" si="34"/>
        <v>0</v>
      </c>
      <c r="AF31" s="910">
        <f t="shared" si="34"/>
        <v>0</v>
      </c>
      <c r="AG31" s="910">
        <f t="shared" si="34"/>
        <v>0</v>
      </c>
      <c r="AH31" s="910">
        <f t="shared" si="34"/>
        <v>0</v>
      </c>
      <c r="AI31" s="910">
        <f t="shared" si="34"/>
        <v>0</v>
      </c>
      <c r="AJ31" s="910">
        <f t="shared" si="34"/>
        <v>0</v>
      </c>
      <c r="AK31" s="910">
        <f t="shared" si="34"/>
        <v>0</v>
      </c>
      <c r="AL31" s="910">
        <f t="shared" si="34"/>
        <v>0</v>
      </c>
      <c r="AM31" s="910">
        <f t="shared" si="34"/>
        <v>0</v>
      </c>
      <c r="AN31" s="910">
        <f t="shared" si="34"/>
        <v>0</v>
      </c>
      <c r="AO31" s="910">
        <f t="shared" si="34"/>
        <v>0</v>
      </c>
      <c r="AP31" s="910">
        <f t="shared" si="34"/>
        <v>0</v>
      </c>
      <c r="AQ31" s="910">
        <f t="shared" si="34"/>
        <v>0</v>
      </c>
      <c r="AR31" s="910">
        <f t="shared" si="34"/>
        <v>0</v>
      </c>
      <c r="AS31" s="910">
        <f t="shared" si="34"/>
        <v>0</v>
      </c>
      <c r="AT31" s="910">
        <f t="shared" si="34"/>
        <v>0</v>
      </c>
      <c r="AU31" s="910">
        <f t="shared" si="34"/>
        <v>0</v>
      </c>
      <c r="AV31" s="910">
        <f t="shared" si="34"/>
        <v>0</v>
      </c>
      <c r="AW31" s="910">
        <f t="shared" si="34"/>
        <v>0</v>
      </c>
      <c r="AX31" s="910">
        <f t="shared" si="34"/>
        <v>0</v>
      </c>
      <c r="AY31" s="910">
        <f t="shared" si="34"/>
        <v>0</v>
      </c>
      <c r="AZ31" s="910">
        <f t="shared" si="34"/>
        <v>0</v>
      </c>
      <c r="BA31" s="910">
        <f t="shared" si="34"/>
        <v>0</v>
      </c>
      <c r="BB31" s="910">
        <f t="shared" si="34"/>
        <v>0</v>
      </c>
      <c r="BC31" s="910">
        <f t="shared" si="34"/>
        <v>0</v>
      </c>
      <c r="BD31" s="910">
        <f t="shared" si="34"/>
        <v>0</v>
      </c>
      <c r="BE31" s="910">
        <f t="shared" si="34"/>
        <v>0</v>
      </c>
      <c r="BF31" s="910">
        <f t="shared" si="34"/>
        <v>0</v>
      </c>
      <c r="BG31" s="910">
        <f t="shared" si="34"/>
        <v>0</v>
      </c>
      <c r="BH31" s="910">
        <f t="shared" si="34"/>
        <v>0</v>
      </c>
      <c r="BI31" s="910">
        <f t="shared" si="34"/>
        <v>0</v>
      </c>
      <c r="BJ31" s="910">
        <f t="shared" si="34"/>
        <v>0</v>
      </c>
      <c r="BK31" s="910">
        <f t="shared" si="34"/>
        <v>0</v>
      </c>
      <c r="BL31" s="910">
        <f t="shared" si="34"/>
        <v>0</v>
      </c>
      <c r="BM31" s="910">
        <f t="shared" si="34"/>
        <v>0</v>
      </c>
      <c r="BN31" s="910">
        <f t="shared" si="34"/>
        <v>0</v>
      </c>
      <c r="BO31" s="910">
        <f t="shared" si="34"/>
        <v>0</v>
      </c>
      <c r="BP31" s="910">
        <f t="shared" si="34"/>
        <v>0</v>
      </c>
      <c r="BQ31" s="910">
        <f t="shared" si="34"/>
        <v>0</v>
      </c>
      <c r="BR31" s="910">
        <f t="shared" si="34"/>
        <v>0</v>
      </c>
      <c r="BS31" s="910">
        <f t="shared" si="34"/>
        <v>0</v>
      </c>
      <c r="BT31" s="910">
        <f t="shared" si="34"/>
        <v>0</v>
      </c>
      <c r="BU31" s="910">
        <f t="shared" si="34"/>
        <v>0</v>
      </c>
      <c r="BV31" s="910">
        <f t="shared" si="34"/>
        <v>0</v>
      </c>
      <c r="BW31" s="910">
        <f t="shared" si="34"/>
        <v>0</v>
      </c>
      <c r="BX31" s="910">
        <f t="shared" si="34"/>
        <v>0</v>
      </c>
      <c r="BY31" s="910">
        <f t="shared" si="34"/>
        <v>0</v>
      </c>
      <c r="BZ31" s="910">
        <f t="shared" ref="BZ31:EK31" si="35">$J31*BZ32</f>
        <v>0</v>
      </c>
      <c r="CA31" s="910">
        <f t="shared" si="35"/>
        <v>0</v>
      </c>
      <c r="CB31" s="910">
        <f t="shared" si="35"/>
        <v>0</v>
      </c>
      <c r="CC31" s="910">
        <f t="shared" si="35"/>
        <v>0</v>
      </c>
      <c r="CD31" s="910">
        <f t="shared" si="35"/>
        <v>0</v>
      </c>
      <c r="CE31" s="910">
        <f t="shared" si="35"/>
        <v>0</v>
      </c>
      <c r="CF31" s="910">
        <f t="shared" si="35"/>
        <v>0</v>
      </c>
      <c r="CG31" s="910">
        <f t="shared" si="35"/>
        <v>0</v>
      </c>
      <c r="CH31" s="910">
        <f t="shared" si="35"/>
        <v>0</v>
      </c>
      <c r="CI31" s="910">
        <f t="shared" si="35"/>
        <v>0</v>
      </c>
      <c r="CJ31" s="910">
        <f t="shared" si="35"/>
        <v>0</v>
      </c>
      <c r="CK31" s="910">
        <f t="shared" si="35"/>
        <v>0</v>
      </c>
      <c r="CL31" s="910">
        <f t="shared" si="35"/>
        <v>0</v>
      </c>
      <c r="CM31" s="910">
        <f t="shared" si="35"/>
        <v>0</v>
      </c>
      <c r="CN31" s="910">
        <f t="shared" si="35"/>
        <v>0</v>
      </c>
      <c r="CO31" s="910">
        <f t="shared" si="35"/>
        <v>0</v>
      </c>
      <c r="CP31" s="910">
        <f t="shared" si="35"/>
        <v>0</v>
      </c>
      <c r="CQ31" s="910">
        <f t="shared" si="35"/>
        <v>0</v>
      </c>
      <c r="CR31" s="910">
        <f t="shared" si="35"/>
        <v>0</v>
      </c>
      <c r="CS31" s="910">
        <f t="shared" si="35"/>
        <v>0</v>
      </c>
      <c r="CT31" s="910">
        <f t="shared" si="35"/>
        <v>0</v>
      </c>
      <c r="CU31" s="910">
        <f t="shared" si="35"/>
        <v>0</v>
      </c>
      <c r="CV31" s="910">
        <f t="shared" si="35"/>
        <v>0</v>
      </c>
      <c r="CW31" s="910">
        <f t="shared" si="35"/>
        <v>0</v>
      </c>
      <c r="CX31" s="910">
        <f t="shared" si="35"/>
        <v>0</v>
      </c>
      <c r="CY31" s="910">
        <f t="shared" si="35"/>
        <v>0</v>
      </c>
      <c r="CZ31" s="910">
        <f t="shared" si="35"/>
        <v>0</v>
      </c>
      <c r="DA31" s="910">
        <f t="shared" si="35"/>
        <v>0</v>
      </c>
      <c r="DB31" s="910">
        <f t="shared" si="35"/>
        <v>0</v>
      </c>
      <c r="DC31" s="910">
        <f t="shared" si="35"/>
        <v>0</v>
      </c>
      <c r="DD31" s="910">
        <f t="shared" si="35"/>
        <v>0</v>
      </c>
      <c r="DE31" s="910">
        <f t="shared" si="35"/>
        <v>0</v>
      </c>
      <c r="DF31" s="910">
        <f t="shared" si="35"/>
        <v>0</v>
      </c>
      <c r="DG31" s="910">
        <f t="shared" si="35"/>
        <v>0</v>
      </c>
      <c r="DH31" s="910">
        <f t="shared" si="35"/>
        <v>0</v>
      </c>
      <c r="DI31" s="910">
        <f t="shared" si="35"/>
        <v>0</v>
      </c>
      <c r="DJ31" s="910">
        <f t="shared" si="35"/>
        <v>0</v>
      </c>
      <c r="DK31" s="910">
        <f t="shared" si="35"/>
        <v>0</v>
      </c>
      <c r="DL31" s="910">
        <f t="shared" si="35"/>
        <v>0</v>
      </c>
      <c r="DM31" s="910">
        <f t="shared" si="35"/>
        <v>0</v>
      </c>
      <c r="DN31" s="910">
        <f t="shared" si="35"/>
        <v>0</v>
      </c>
      <c r="DO31" s="910">
        <f t="shared" si="35"/>
        <v>0</v>
      </c>
      <c r="DP31" s="910">
        <f t="shared" si="35"/>
        <v>0</v>
      </c>
      <c r="DQ31" s="910">
        <f t="shared" si="35"/>
        <v>0</v>
      </c>
      <c r="DR31" s="910">
        <f t="shared" si="35"/>
        <v>0</v>
      </c>
      <c r="DS31" s="910">
        <f t="shared" si="35"/>
        <v>0</v>
      </c>
      <c r="DT31" s="910">
        <f t="shared" si="35"/>
        <v>0</v>
      </c>
      <c r="DU31" s="910">
        <f t="shared" si="35"/>
        <v>0</v>
      </c>
      <c r="DV31" s="910">
        <f t="shared" si="35"/>
        <v>0</v>
      </c>
      <c r="DW31" s="910">
        <f t="shared" si="35"/>
        <v>0</v>
      </c>
      <c r="DX31" s="910">
        <f t="shared" si="35"/>
        <v>0</v>
      </c>
      <c r="DY31" s="910">
        <f t="shared" si="35"/>
        <v>0</v>
      </c>
      <c r="DZ31" s="910">
        <f t="shared" si="35"/>
        <v>0</v>
      </c>
      <c r="EA31" s="910">
        <f t="shared" si="35"/>
        <v>0</v>
      </c>
      <c r="EB31" s="910">
        <f t="shared" si="35"/>
        <v>0</v>
      </c>
      <c r="EC31" s="910">
        <f t="shared" si="35"/>
        <v>0</v>
      </c>
      <c r="ED31" s="910">
        <f t="shared" si="35"/>
        <v>0</v>
      </c>
      <c r="EE31" s="910">
        <f t="shared" si="35"/>
        <v>0</v>
      </c>
      <c r="EF31" s="910">
        <f t="shared" si="35"/>
        <v>0</v>
      </c>
      <c r="EG31" s="910">
        <f t="shared" si="35"/>
        <v>0</v>
      </c>
      <c r="EH31" s="910">
        <f t="shared" si="35"/>
        <v>0</v>
      </c>
      <c r="EI31" s="910">
        <f t="shared" si="35"/>
        <v>0</v>
      </c>
      <c r="EJ31" s="910">
        <f t="shared" si="35"/>
        <v>0</v>
      </c>
      <c r="EK31" s="910">
        <f t="shared" si="35"/>
        <v>0</v>
      </c>
      <c r="EL31" s="910">
        <f>$J31*EL32</f>
        <v>0</v>
      </c>
      <c r="EM31" s="910">
        <f>$J31*EM32</f>
        <v>0</v>
      </c>
      <c r="EN31" s="910">
        <f>$J31*EN32</f>
        <v>0</v>
      </c>
      <c r="EO31" s="910">
        <f>$J31*EO32</f>
        <v>0</v>
      </c>
    </row>
    <row r="32" spans="1:145" x14ac:dyDescent="0.2">
      <c r="A32" s="113">
        <f>ROW()</f>
        <v>32</v>
      </c>
      <c r="J32" s="364">
        <v>0.02</v>
      </c>
      <c r="K32" s="113" t="s">
        <v>14</v>
      </c>
      <c r="L32" s="897"/>
      <c r="M32" s="897"/>
      <c r="N32" s="42">
        <f t="shared" ref="N32:BY32" si="36">(1+$J32)^(N$5-1)</f>
        <v>1</v>
      </c>
      <c r="O32" s="42">
        <f t="shared" si="36"/>
        <v>1</v>
      </c>
      <c r="P32" s="42">
        <f t="shared" si="36"/>
        <v>1</v>
      </c>
      <c r="Q32" s="42">
        <f t="shared" si="36"/>
        <v>1</v>
      </c>
      <c r="R32" s="42">
        <f t="shared" si="36"/>
        <v>1</v>
      </c>
      <c r="S32" s="42">
        <f t="shared" si="36"/>
        <v>1</v>
      </c>
      <c r="T32" s="42">
        <f t="shared" si="36"/>
        <v>1</v>
      </c>
      <c r="U32" s="42">
        <f t="shared" si="36"/>
        <v>1</v>
      </c>
      <c r="V32" s="42">
        <f t="shared" si="36"/>
        <v>1</v>
      </c>
      <c r="W32" s="42">
        <f t="shared" si="36"/>
        <v>1</v>
      </c>
      <c r="X32" s="42">
        <f t="shared" si="36"/>
        <v>1</v>
      </c>
      <c r="Y32" s="42">
        <f t="shared" si="36"/>
        <v>1</v>
      </c>
      <c r="Z32" s="42">
        <f t="shared" si="36"/>
        <v>1.02</v>
      </c>
      <c r="AA32" s="42">
        <f t="shared" si="36"/>
        <v>1.02</v>
      </c>
      <c r="AB32" s="42">
        <f t="shared" si="36"/>
        <v>1.02</v>
      </c>
      <c r="AC32" s="42">
        <f t="shared" si="36"/>
        <v>1.02</v>
      </c>
      <c r="AD32" s="42">
        <f t="shared" si="36"/>
        <v>1.02</v>
      </c>
      <c r="AE32" s="42">
        <f t="shared" si="36"/>
        <v>1.02</v>
      </c>
      <c r="AF32" s="42">
        <f t="shared" si="36"/>
        <v>1.02</v>
      </c>
      <c r="AG32" s="42">
        <f t="shared" si="36"/>
        <v>1.02</v>
      </c>
      <c r="AH32" s="42">
        <f t="shared" si="36"/>
        <v>1.02</v>
      </c>
      <c r="AI32" s="42">
        <f t="shared" si="36"/>
        <v>1.02</v>
      </c>
      <c r="AJ32" s="42">
        <f t="shared" si="36"/>
        <v>1.02</v>
      </c>
      <c r="AK32" s="42">
        <f t="shared" si="36"/>
        <v>1.02</v>
      </c>
      <c r="AL32" s="42">
        <f t="shared" si="36"/>
        <v>1.0404</v>
      </c>
      <c r="AM32" s="42">
        <f t="shared" si="36"/>
        <v>1.0404</v>
      </c>
      <c r="AN32" s="42">
        <f t="shared" si="36"/>
        <v>1.0404</v>
      </c>
      <c r="AO32" s="42">
        <f t="shared" si="36"/>
        <v>1.0404</v>
      </c>
      <c r="AP32" s="42">
        <f t="shared" si="36"/>
        <v>1.0404</v>
      </c>
      <c r="AQ32" s="42">
        <f t="shared" si="36"/>
        <v>1.0404</v>
      </c>
      <c r="AR32" s="42">
        <f t="shared" si="36"/>
        <v>1.0404</v>
      </c>
      <c r="AS32" s="42">
        <f t="shared" si="36"/>
        <v>1.0404</v>
      </c>
      <c r="AT32" s="42">
        <f t="shared" si="36"/>
        <v>1.0404</v>
      </c>
      <c r="AU32" s="42">
        <f t="shared" si="36"/>
        <v>1.0404</v>
      </c>
      <c r="AV32" s="42">
        <f t="shared" si="36"/>
        <v>1.0404</v>
      </c>
      <c r="AW32" s="42">
        <f t="shared" si="36"/>
        <v>1.0404</v>
      </c>
      <c r="AX32" s="42">
        <f t="shared" si="36"/>
        <v>1.0612079999999999</v>
      </c>
      <c r="AY32" s="42">
        <f t="shared" si="36"/>
        <v>1.0612079999999999</v>
      </c>
      <c r="AZ32" s="42">
        <f t="shared" si="36"/>
        <v>1.0612079999999999</v>
      </c>
      <c r="BA32" s="42">
        <f t="shared" si="36"/>
        <v>1.0612079999999999</v>
      </c>
      <c r="BB32" s="42">
        <f t="shared" si="36"/>
        <v>1.0612079999999999</v>
      </c>
      <c r="BC32" s="42">
        <f t="shared" si="36"/>
        <v>1.0612079999999999</v>
      </c>
      <c r="BD32" s="42">
        <f t="shared" si="36"/>
        <v>1.0612079999999999</v>
      </c>
      <c r="BE32" s="42">
        <f t="shared" si="36"/>
        <v>1.0612079999999999</v>
      </c>
      <c r="BF32" s="42">
        <f t="shared" si="36"/>
        <v>1.0612079999999999</v>
      </c>
      <c r="BG32" s="42">
        <f t="shared" si="36"/>
        <v>1.0612079999999999</v>
      </c>
      <c r="BH32" s="42">
        <f t="shared" si="36"/>
        <v>1.0612079999999999</v>
      </c>
      <c r="BI32" s="42">
        <f t="shared" si="36"/>
        <v>1.0612079999999999</v>
      </c>
      <c r="BJ32" s="42">
        <f t="shared" si="36"/>
        <v>1.08243216</v>
      </c>
      <c r="BK32" s="42">
        <f t="shared" si="36"/>
        <v>1.08243216</v>
      </c>
      <c r="BL32" s="42">
        <f t="shared" si="36"/>
        <v>1.08243216</v>
      </c>
      <c r="BM32" s="42">
        <f t="shared" si="36"/>
        <v>1.08243216</v>
      </c>
      <c r="BN32" s="42">
        <f t="shared" si="36"/>
        <v>1.08243216</v>
      </c>
      <c r="BO32" s="42">
        <f t="shared" si="36"/>
        <v>1.08243216</v>
      </c>
      <c r="BP32" s="42">
        <f t="shared" si="36"/>
        <v>1.08243216</v>
      </c>
      <c r="BQ32" s="42">
        <f t="shared" si="36"/>
        <v>1.08243216</v>
      </c>
      <c r="BR32" s="42">
        <f t="shared" si="36"/>
        <v>1.08243216</v>
      </c>
      <c r="BS32" s="42">
        <f t="shared" si="36"/>
        <v>1.08243216</v>
      </c>
      <c r="BT32" s="42">
        <f t="shared" si="36"/>
        <v>1.08243216</v>
      </c>
      <c r="BU32" s="42">
        <f t="shared" si="36"/>
        <v>1.08243216</v>
      </c>
      <c r="BV32" s="42">
        <f t="shared" si="36"/>
        <v>1.1040808032</v>
      </c>
      <c r="BW32" s="42">
        <f t="shared" si="36"/>
        <v>1.1040808032</v>
      </c>
      <c r="BX32" s="42">
        <f t="shared" si="36"/>
        <v>1.1040808032</v>
      </c>
      <c r="BY32" s="42">
        <f t="shared" si="36"/>
        <v>1.1040808032</v>
      </c>
      <c r="BZ32" s="42">
        <f t="shared" ref="BZ32:EK32" si="37">(1+$J32)^(BZ$5-1)</f>
        <v>1.1040808032</v>
      </c>
      <c r="CA32" s="42">
        <f t="shared" si="37"/>
        <v>1.1040808032</v>
      </c>
      <c r="CB32" s="42">
        <f t="shared" si="37"/>
        <v>1.1040808032</v>
      </c>
      <c r="CC32" s="42">
        <f t="shared" si="37"/>
        <v>1.1040808032</v>
      </c>
      <c r="CD32" s="42">
        <f t="shared" si="37"/>
        <v>1.1040808032</v>
      </c>
      <c r="CE32" s="42">
        <f t="shared" si="37"/>
        <v>1.1040808032</v>
      </c>
      <c r="CF32" s="42">
        <f t="shared" si="37"/>
        <v>1.1040808032</v>
      </c>
      <c r="CG32" s="42">
        <f t="shared" si="37"/>
        <v>1.1040808032</v>
      </c>
      <c r="CH32" s="42">
        <f t="shared" si="37"/>
        <v>1.1261624192640001</v>
      </c>
      <c r="CI32" s="42">
        <f t="shared" si="37"/>
        <v>1.1261624192640001</v>
      </c>
      <c r="CJ32" s="42">
        <f t="shared" si="37"/>
        <v>1.1261624192640001</v>
      </c>
      <c r="CK32" s="42">
        <f t="shared" si="37"/>
        <v>1.1261624192640001</v>
      </c>
      <c r="CL32" s="42">
        <f t="shared" si="37"/>
        <v>1.1261624192640001</v>
      </c>
      <c r="CM32" s="42">
        <f t="shared" si="37"/>
        <v>1.1261624192640001</v>
      </c>
      <c r="CN32" s="42">
        <f t="shared" si="37"/>
        <v>1.1261624192640001</v>
      </c>
      <c r="CO32" s="42">
        <f t="shared" si="37"/>
        <v>1.1261624192640001</v>
      </c>
      <c r="CP32" s="42">
        <f t="shared" si="37"/>
        <v>1.1261624192640001</v>
      </c>
      <c r="CQ32" s="42">
        <f t="shared" si="37"/>
        <v>1.1261624192640001</v>
      </c>
      <c r="CR32" s="42">
        <f t="shared" si="37"/>
        <v>1.1261624192640001</v>
      </c>
      <c r="CS32" s="42">
        <f t="shared" si="37"/>
        <v>1.1261624192640001</v>
      </c>
      <c r="CT32" s="42">
        <f t="shared" si="37"/>
        <v>1.1486856676492798</v>
      </c>
      <c r="CU32" s="42">
        <f t="shared" si="37"/>
        <v>1.1486856676492798</v>
      </c>
      <c r="CV32" s="42">
        <f t="shared" si="37"/>
        <v>1.1486856676492798</v>
      </c>
      <c r="CW32" s="42">
        <f t="shared" si="37"/>
        <v>1.1486856676492798</v>
      </c>
      <c r="CX32" s="42">
        <f t="shared" si="37"/>
        <v>1.1486856676492798</v>
      </c>
      <c r="CY32" s="42">
        <f t="shared" si="37"/>
        <v>1.1486856676492798</v>
      </c>
      <c r="CZ32" s="42">
        <f t="shared" si="37"/>
        <v>1.1486856676492798</v>
      </c>
      <c r="DA32" s="42">
        <f t="shared" si="37"/>
        <v>1.1486856676492798</v>
      </c>
      <c r="DB32" s="42">
        <f t="shared" si="37"/>
        <v>1.1486856676492798</v>
      </c>
      <c r="DC32" s="42">
        <f t="shared" si="37"/>
        <v>1.1486856676492798</v>
      </c>
      <c r="DD32" s="42">
        <f t="shared" si="37"/>
        <v>1.1486856676492798</v>
      </c>
      <c r="DE32" s="42">
        <f t="shared" si="37"/>
        <v>1.1486856676492798</v>
      </c>
      <c r="DF32" s="42">
        <f t="shared" si="37"/>
        <v>1.1716593810022655</v>
      </c>
      <c r="DG32" s="42">
        <f t="shared" si="37"/>
        <v>1.1716593810022655</v>
      </c>
      <c r="DH32" s="42">
        <f t="shared" si="37"/>
        <v>1.1716593810022655</v>
      </c>
      <c r="DI32" s="42">
        <f t="shared" si="37"/>
        <v>1.1716593810022655</v>
      </c>
      <c r="DJ32" s="42">
        <f t="shared" si="37"/>
        <v>1.1716593810022655</v>
      </c>
      <c r="DK32" s="42">
        <f t="shared" si="37"/>
        <v>1.1716593810022655</v>
      </c>
      <c r="DL32" s="42">
        <f t="shared" si="37"/>
        <v>1.1716593810022655</v>
      </c>
      <c r="DM32" s="42">
        <f t="shared" si="37"/>
        <v>1.1716593810022655</v>
      </c>
      <c r="DN32" s="42">
        <f t="shared" si="37"/>
        <v>1.1716593810022655</v>
      </c>
      <c r="DO32" s="42">
        <f t="shared" si="37"/>
        <v>1.1716593810022655</v>
      </c>
      <c r="DP32" s="42">
        <f t="shared" si="37"/>
        <v>1.1716593810022655</v>
      </c>
      <c r="DQ32" s="42">
        <f t="shared" si="37"/>
        <v>1.1716593810022655</v>
      </c>
      <c r="DR32" s="42">
        <f t="shared" si="37"/>
        <v>1.1950925686223108</v>
      </c>
      <c r="DS32" s="42">
        <f t="shared" si="37"/>
        <v>1.1950925686223108</v>
      </c>
      <c r="DT32" s="42">
        <f t="shared" si="37"/>
        <v>1.1950925686223108</v>
      </c>
      <c r="DU32" s="42">
        <f t="shared" si="37"/>
        <v>1.1950925686223108</v>
      </c>
      <c r="DV32" s="42">
        <f t="shared" si="37"/>
        <v>1.1950925686223108</v>
      </c>
      <c r="DW32" s="42">
        <f t="shared" si="37"/>
        <v>1.1950925686223108</v>
      </c>
      <c r="DX32" s="42">
        <f t="shared" si="37"/>
        <v>1.1950925686223108</v>
      </c>
      <c r="DY32" s="42">
        <f t="shared" si="37"/>
        <v>1.1950925686223108</v>
      </c>
      <c r="DZ32" s="42">
        <f t="shared" si="37"/>
        <v>1.1950925686223108</v>
      </c>
      <c r="EA32" s="42">
        <f t="shared" si="37"/>
        <v>1.1950925686223108</v>
      </c>
      <c r="EB32" s="42">
        <f t="shared" si="37"/>
        <v>1.1950925686223108</v>
      </c>
      <c r="EC32" s="42">
        <f t="shared" si="37"/>
        <v>1.1950925686223108</v>
      </c>
      <c r="ED32" s="42">
        <f t="shared" si="37"/>
        <v>1.2189944199947571</v>
      </c>
      <c r="EE32" s="42">
        <f t="shared" si="37"/>
        <v>1.2189944199947571</v>
      </c>
      <c r="EF32" s="42">
        <f t="shared" si="37"/>
        <v>1.2189944199947571</v>
      </c>
      <c r="EG32" s="42">
        <f t="shared" si="37"/>
        <v>1.2189944199947571</v>
      </c>
      <c r="EH32" s="42">
        <f t="shared" si="37"/>
        <v>1.2189944199947571</v>
      </c>
      <c r="EI32" s="42">
        <f t="shared" si="37"/>
        <v>1.2189944199947571</v>
      </c>
      <c r="EJ32" s="42">
        <f t="shared" si="37"/>
        <v>1.2189944199947571</v>
      </c>
      <c r="EK32" s="42">
        <f t="shared" si="37"/>
        <v>1.2189944199947571</v>
      </c>
      <c r="EL32" s="42">
        <f>(1+$J32)^(EL$5-1)</f>
        <v>1.2189944199947571</v>
      </c>
      <c r="EM32" s="42">
        <f>(1+$J32)^(EM$5-1)</f>
        <v>1.2189944199947571</v>
      </c>
      <c r="EN32" s="42">
        <f>(1+$J32)^(EN$5-1)</f>
        <v>1.2189944199947571</v>
      </c>
      <c r="EO32" s="42">
        <f>(1+$J32)^(EO$5-1)</f>
        <v>1.2189944199947571</v>
      </c>
    </row>
    <row r="33" spans="1:145" x14ac:dyDescent="0.2">
      <c r="A33" s="113">
        <f>ROW()</f>
        <v>33</v>
      </c>
      <c r="L33" s="897"/>
      <c r="M33" s="897"/>
      <c r="N33" s="897"/>
      <c r="O33" s="897"/>
      <c r="P33" s="897"/>
      <c r="Q33" s="897"/>
      <c r="R33" s="897"/>
      <c r="S33" s="897"/>
      <c r="T33" s="897"/>
      <c r="U33" s="897"/>
      <c r="V33" s="897"/>
      <c r="W33" s="897"/>
      <c r="X33" s="897"/>
      <c r="Y33" s="897"/>
      <c r="Z33" s="897"/>
      <c r="AA33" s="897"/>
      <c r="AB33" s="897"/>
      <c r="AC33" s="897"/>
      <c r="AD33" s="897"/>
      <c r="AE33" s="897"/>
      <c r="AF33" s="897"/>
      <c r="AG33" s="897"/>
      <c r="AH33" s="897"/>
      <c r="AI33" s="897"/>
      <c r="AJ33" s="897"/>
      <c r="AK33" s="897"/>
      <c r="AL33" s="897"/>
      <c r="AM33" s="897"/>
      <c r="AN33" s="897"/>
      <c r="AO33" s="897"/>
      <c r="AP33" s="897"/>
      <c r="AQ33" s="897"/>
      <c r="AR33" s="897"/>
      <c r="AS33" s="897"/>
      <c r="AT33" s="897"/>
      <c r="AU33" s="897"/>
      <c r="AV33" s="897"/>
      <c r="AW33" s="897"/>
      <c r="AX33" s="897"/>
      <c r="AY33" s="897"/>
      <c r="AZ33" s="897"/>
      <c r="BA33" s="897"/>
      <c r="BB33" s="897"/>
      <c r="BC33" s="897"/>
      <c r="BD33" s="897"/>
      <c r="BE33" s="897"/>
      <c r="BF33" s="897"/>
      <c r="BG33" s="897"/>
      <c r="BH33" s="897"/>
      <c r="BI33" s="897"/>
      <c r="BJ33" s="897"/>
      <c r="BK33" s="897"/>
      <c r="BL33" s="897"/>
      <c r="BM33" s="897"/>
      <c r="BN33" s="897"/>
      <c r="BO33" s="897"/>
      <c r="BP33" s="897"/>
      <c r="BQ33" s="897"/>
      <c r="BR33" s="897"/>
      <c r="BS33" s="897"/>
      <c r="BT33" s="897"/>
      <c r="BU33" s="897"/>
      <c r="BV33" s="897"/>
      <c r="BW33" s="897"/>
      <c r="BX33" s="897"/>
      <c r="BY33" s="897"/>
      <c r="BZ33" s="897"/>
      <c r="CA33" s="897"/>
      <c r="CB33" s="897"/>
      <c r="CC33" s="897"/>
      <c r="CD33" s="897"/>
      <c r="CE33" s="897"/>
      <c r="CF33" s="897"/>
      <c r="CG33" s="897"/>
      <c r="CH33" s="897"/>
      <c r="CI33" s="897"/>
      <c r="CJ33" s="897"/>
      <c r="CK33" s="897"/>
      <c r="CL33" s="897"/>
      <c r="CM33" s="897"/>
      <c r="CN33" s="897"/>
      <c r="CO33" s="897"/>
      <c r="CP33" s="897"/>
      <c r="CQ33" s="897"/>
      <c r="CR33" s="897"/>
      <c r="CS33" s="897"/>
      <c r="CT33" s="897"/>
      <c r="CU33" s="897"/>
      <c r="CV33" s="897"/>
      <c r="CW33" s="897"/>
      <c r="CX33" s="897"/>
      <c r="CY33" s="897"/>
      <c r="CZ33" s="897"/>
      <c r="DA33" s="897"/>
      <c r="DB33" s="897"/>
      <c r="DC33" s="897"/>
      <c r="DD33" s="897"/>
      <c r="DE33" s="897"/>
      <c r="DF33" s="897"/>
      <c r="DG33" s="897"/>
      <c r="DH33" s="897"/>
      <c r="DI33" s="897"/>
      <c r="DJ33" s="897"/>
      <c r="DK33" s="897"/>
      <c r="DL33" s="897"/>
      <c r="DM33" s="897"/>
      <c r="DN33" s="897"/>
      <c r="DO33" s="897"/>
      <c r="DP33" s="897"/>
      <c r="DQ33" s="897"/>
      <c r="DR33" s="897"/>
      <c r="DS33" s="897"/>
      <c r="DT33" s="897"/>
      <c r="DU33" s="897"/>
      <c r="DV33" s="897"/>
      <c r="DW33" s="897"/>
      <c r="DX33" s="897"/>
      <c r="DY33" s="897"/>
      <c r="DZ33" s="897"/>
      <c r="EA33" s="897"/>
      <c r="EB33" s="897"/>
      <c r="EC33" s="897"/>
      <c r="ED33" s="897"/>
      <c r="EE33" s="897"/>
      <c r="EF33" s="897"/>
      <c r="EG33" s="897"/>
      <c r="EH33" s="897"/>
      <c r="EI33" s="897"/>
      <c r="EJ33" s="897"/>
      <c r="EK33" s="897"/>
      <c r="EL33" s="897"/>
      <c r="EM33" s="897"/>
      <c r="EN33" s="897"/>
      <c r="EO33" s="897"/>
    </row>
    <row r="34" spans="1:145" x14ac:dyDescent="0.2">
      <c r="A34" s="113">
        <f>ROW()</f>
        <v>34</v>
      </c>
      <c r="L34" s="897"/>
      <c r="M34" s="897"/>
      <c r="N34" s="897"/>
      <c r="O34" s="897"/>
      <c r="P34" s="897"/>
      <c r="Q34" s="897"/>
      <c r="R34" s="897"/>
      <c r="S34" s="897"/>
      <c r="T34" s="897"/>
      <c r="U34" s="897"/>
      <c r="V34" s="897"/>
      <c r="W34" s="897"/>
      <c r="X34" s="897"/>
      <c r="Y34" s="897"/>
      <c r="Z34" s="897"/>
      <c r="AA34" s="897"/>
      <c r="AB34" s="897"/>
      <c r="AC34" s="897"/>
      <c r="AD34" s="897"/>
      <c r="AE34" s="897"/>
      <c r="AF34" s="897"/>
      <c r="AG34" s="897"/>
      <c r="AH34" s="897"/>
      <c r="AI34" s="897"/>
      <c r="AJ34" s="897"/>
      <c r="AK34" s="897"/>
      <c r="AL34" s="897"/>
      <c r="AM34" s="897"/>
      <c r="AN34" s="897"/>
      <c r="AO34" s="897"/>
      <c r="AP34" s="897"/>
      <c r="AQ34" s="897"/>
      <c r="AR34" s="897"/>
      <c r="AS34" s="897"/>
      <c r="AT34" s="897"/>
      <c r="AU34" s="897"/>
      <c r="AV34" s="897"/>
      <c r="AW34" s="897"/>
      <c r="AX34" s="897"/>
      <c r="AY34" s="897"/>
      <c r="AZ34" s="897"/>
      <c r="BA34" s="897"/>
      <c r="BB34" s="897"/>
      <c r="BC34" s="897"/>
      <c r="BD34" s="897"/>
      <c r="BE34" s="897"/>
      <c r="BF34" s="897"/>
      <c r="BG34" s="897"/>
      <c r="BH34" s="897"/>
      <c r="BI34" s="897"/>
      <c r="BJ34" s="897"/>
      <c r="BK34" s="897"/>
      <c r="BL34" s="897"/>
      <c r="BM34" s="897"/>
      <c r="BN34" s="897"/>
      <c r="BO34" s="897"/>
      <c r="BP34" s="897"/>
      <c r="BQ34" s="897"/>
      <c r="BR34" s="897"/>
      <c r="BS34" s="897"/>
      <c r="BT34" s="897"/>
      <c r="BU34" s="897"/>
      <c r="BV34" s="897"/>
      <c r="BW34" s="897"/>
      <c r="BX34" s="897"/>
      <c r="BY34" s="897"/>
      <c r="BZ34" s="897"/>
      <c r="CA34" s="897"/>
      <c r="CB34" s="897"/>
      <c r="CC34" s="897"/>
      <c r="CD34" s="897"/>
      <c r="CE34" s="897"/>
      <c r="CF34" s="897"/>
      <c r="CG34" s="897"/>
      <c r="CH34" s="897"/>
      <c r="CI34" s="897"/>
      <c r="CJ34" s="897"/>
      <c r="CK34" s="897"/>
      <c r="CL34" s="897"/>
      <c r="CM34" s="897"/>
      <c r="CN34" s="897"/>
      <c r="CO34" s="897"/>
      <c r="CP34" s="897"/>
      <c r="CQ34" s="897"/>
      <c r="CR34" s="897"/>
      <c r="CS34" s="897"/>
      <c r="CT34" s="897"/>
      <c r="CU34" s="897"/>
      <c r="CV34" s="897"/>
      <c r="CW34" s="897"/>
      <c r="CX34" s="897"/>
      <c r="CY34" s="897"/>
      <c r="CZ34" s="897"/>
      <c r="DA34" s="897"/>
      <c r="DB34" s="897"/>
      <c r="DC34" s="897"/>
      <c r="DD34" s="897"/>
      <c r="DE34" s="897"/>
      <c r="DF34" s="897"/>
      <c r="DG34" s="897"/>
      <c r="DH34" s="897"/>
      <c r="DI34" s="897"/>
      <c r="DJ34" s="897"/>
      <c r="DK34" s="897"/>
      <c r="DL34" s="897"/>
      <c r="DM34" s="897"/>
      <c r="DN34" s="897"/>
      <c r="DO34" s="897"/>
      <c r="DP34" s="897"/>
      <c r="DQ34" s="897"/>
      <c r="DR34" s="897"/>
      <c r="DS34" s="897"/>
      <c r="DT34" s="897"/>
      <c r="DU34" s="897"/>
      <c r="DV34" s="897"/>
      <c r="DW34" s="897"/>
      <c r="DX34" s="897"/>
      <c r="DY34" s="897"/>
      <c r="DZ34" s="897"/>
      <c r="EA34" s="897"/>
      <c r="EB34" s="897"/>
      <c r="EC34" s="897"/>
      <c r="ED34" s="897"/>
      <c r="EE34" s="897"/>
      <c r="EF34" s="897"/>
      <c r="EG34" s="897"/>
      <c r="EH34" s="897"/>
      <c r="EI34" s="897"/>
      <c r="EJ34" s="897"/>
      <c r="EK34" s="897"/>
      <c r="EL34" s="897"/>
      <c r="EM34" s="897"/>
      <c r="EN34" s="897"/>
      <c r="EO34" s="897"/>
    </row>
    <row r="35" spans="1:145" x14ac:dyDescent="0.2">
      <c r="A35" s="113">
        <f>ROW()</f>
        <v>35</v>
      </c>
      <c r="C35" s="272"/>
      <c r="L35" s="897"/>
      <c r="M35" s="897"/>
      <c r="N35" s="793"/>
      <c r="O35" s="897"/>
      <c r="P35" s="897"/>
      <c r="Q35" s="897"/>
      <c r="R35" s="897"/>
      <c r="S35" s="897"/>
      <c r="T35" s="897"/>
      <c r="U35" s="897"/>
      <c r="V35" s="897"/>
      <c r="W35" s="897"/>
      <c r="X35" s="897"/>
      <c r="Y35" s="897"/>
      <c r="Z35" s="897"/>
      <c r="AA35" s="897"/>
      <c r="AB35" s="897"/>
      <c r="AC35" s="897"/>
      <c r="AD35" s="897"/>
      <c r="AE35" s="897"/>
      <c r="AF35" s="897"/>
      <c r="AG35" s="897"/>
      <c r="AH35" s="897"/>
      <c r="AI35" s="897"/>
      <c r="AJ35" s="897"/>
      <c r="AK35" s="897"/>
      <c r="AL35" s="897"/>
      <c r="AM35" s="897"/>
      <c r="AN35" s="897"/>
      <c r="AO35" s="897"/>
      <c r="AP35" s="897"/>
      <c r="AQ35" s="897"/>
      <c r="AR35" s="897"/>
      <c r="AS35" s="897"/>
      <c r="AT35" s="897"/>
      <c r="AU35" s="897"/>
      <c r="AV35" s="897"/>
      <c r="AW35" s="897"/>
      <c r="AX35" s="897"/>
      <c r="AY35" s="897"/>
      <c r="AZ35" s="897"/>
      <c r="BA35" s="897"/>
      <c r="BB35" s="897"/>
      <c r="BC35" s="897"/>
      <c r="BD35" s="897"/>
      <c r="BE35" s="897"/>
      <c r="BF35" s="897"/>
      <c r="BG35" s="897"/>
      <c r="BH35" s="897"/>
      <c r="BI35" s="897"/>
      <c r="BJ35" s="897"/>
      <c r="BK35" s="897"/>
      <c r="BL35" s="897"/>
      <c r="BM35" s="897"/>
      <c r="BN35" s="897"/>
      <c r="BO35" s="897"/>
      <c r="BP35" s="897"/>
      <c r="BQ35" s="897"/>
      <c r="BR35" s="897"/>
      <c r="BS35" s="897"/>
      <c r="BT35" s="897"/>
      <c r="BU35" s="897"/>
      <c r="BV35" s="897"/>
      <c r="BW35" s="897"/>
      <c r="BX35" s="897"/>
      <c r="BY35" s="897"/>
      <c r="BZ35" s="897"/>
      <c r="CA35" s="897"/>
      <c r="CB35" s="897"/>
      <c r="CC35" s="897"/>
      <c r="CD35" s="897"/>
      <c r="CE35" s="897"/>
      <c r="CF35" s="897"/>
      <c r="CG35" s="897"/>
      <c r="CH35" s="897"/>
      <c r="CI35" s="897"/>
      <c r="CJ35" s="897"/>
      <c r="CK35" s="897"/>
      <c r="CL35" s="897"/>
      <c r="CM35" s="897"/>
      <c r="CN35" s="897"/>
      <c r="CO35" s="897"/>
      <c r="CP35" s="897"/>
      <c r="CQ35" s="897"/>
      <c r="CR35" s="897"/>
      <c r="CS35" s="897"/>
      <c r="CT35" s="897"/>
      <c r="CU35" s="897"/>
      <c r="CV35" s="897"/>
      <c r="CW35" s="897"/>
      <c r="CX35" s="897"/>
      <c r="CY35" s="897"/>
      <c r="CZ35" s="897"/>
      <c r="DA35" s="897"/>
      <c r="DB35" s="897"/>
      <c r="DC35" s="897"/>
      <c r="DD35" s="897"/>
      <c r="DE35" s="897"/>
      <c r="DF35" s="897"/>
      <c r="DG35" s="897"/>
      <c r="DH35" s="897"/>
      <c r="DI35" s="897"/>
      <c r="DJ35" s="897"/>
      <c r="DK35" s="897"/>
      <c r="DL35" s="897"/>
      <c r="DM35" s="897"/>
      <c r="DN35" s="897"/>
      <c r="DO35" s="897"/>
      <c r="DP35" s="897"/>
      <c r="DQ35" s="897"/>
      <c r="DR35" s="897"/>
      <c r="DS35" s="897"/>
      <c r="DT35" s="897"/>
      <c r="DU35" s="897"/>
      <c r="DV35" s="897"/>
      <c r="DW35" s="897"/>
      <c r="DX35" s="897"/>
      <c r="DY35" s="897"/>
      <c r="DZ35" s="897"/>
      <c r="EA35" s="897"/>
      <c r="EB35" s="897"/>
      <c r="EC35" s="897"/>
      <c r="ED35" s="897"/>
      <c r="EE35" s="897"/>
      <c r="EF35" s="897"/>
      <c r="EG35" s="897"/>
      <c r="EH35" s="897"/>
      <c r="EI35" s="897"/>
      <c r="EJ35" s="897"/>
      <c r="EK35" s="897"/>
      <c r="EL35" s="897"/>
      <c r="EM35" s="897"/>
      <c r="EN35" s="897"/>
      <c r="EO35" s="897"/>
    </row>
    <row r="36" spans="1:145" x14ac:dyDescent="0.2">
      <c r="A36" s="113">
        <f>ROW()</f>
        <v>36</v>
      </c>
      <c r="B36" s="451" t="s">
        <v>856</v>
      </c>
      <c r="C36" s="477" t="s">
        <v>76</v>
      </c>
      <c r="D36" s="451" t="s">
        <v>33</v>
      </c>
      <c r="E36" s="451"/>
      <c r="F36" s="451"/>
      <c r="G36" s="451"/>
      <c r="H36" s="451"/>
      <c r="I36" s="451"/>
      <c r="J36" s="931" t="s">
        <v>872</v>
      </c>
      <c r="K36" s="787"/>
      <c r="L36" s="933">
        <f t="shared" ref="L36" si="38">SUM(M36:EC36)</f>
        <v>373127980.24035317</v>
      </c>
      <c r="M36" s="932">
        <f>N36</f>
        <v>2872385.1649433207</v>
      </c>
      <c r="N36" s="932">
        <f>SUMIF(임대가정!$14:$14,N$2,임대가정!260:260)</f>
        <v>2872385.1649433207</v>
      </c>
      <c r="O36" s="932">
        <f>SUMIF(임대가정!$14:$14,O$2,임대가정!260:260)</f>
        <v>2872385.1649433207</v>
      </c>
      <c r="P36" s="932">
        <f>SUMIF(임대가정!$14:$14,P$2,임대가정!260:260)</f>
        <v>2872385.1649433207</v>
      </c>
      <c r="Q36" s="932">
        <f>SUMIF(임대가정!$14:$14,Q$2,임대가정!260:260)</f>
        <v>2872385.1649433207</v>
      </c>
      <c r="R36" s="932">
        <f>SUMIF(임대가정!$14:$14,R$2,임대가정!260:260)</f>
        <v>2872385.1649433207</v>
      </c>
      <c r="S36" s="932">
        <f>SUMIF(임대가정!$14:$14,S$2,임대가정!260:260)</f>
        <v>2872385.1649433207</v>
      </c>
      <c r="T36" s="932">
        <f>SUMIF(임대가정!$14:$14,T$2,임대가정!260:260)</f>
        <v>2872385.1649433207</v>
      </c>
      <c r="U36" s="932">
        <f>SUMIF(임대가정!$14:$14,U$2,임대가정!260:260)</f>
        <v>2872385.1649433207</v>
      </c>
      <c r="V36" s="932">
        <f>SUMIF(임대가정!$14:$14,V$2,임대가정!260:260)</f>
        <v>2872385.1649433207</v>
      </c>
      <c r="W36" s="932">
        <f>SUMIF(임대가정!$14:$14,W$2,임대가정!260:260)</f>
        <v>2872385.1649433207</v>
      </c>
      <c r="X36" s="932">
        <f>SUMIF(임대가정!$14:$14,X$2,임대가정!260:260)</f>
        <v>2872385.1649433207</v>
      </c>
      <c r="Y36" s="932">
        <f>SUMIF(임대가정!$14:$14,Y$2,임대가정!260:260)</f>
        <v>2872385.1649433207</v>
      </c>
      <c r="Z36" s="932">
        <f>SUMIF(임대가정!$14:$14,Z$2,임대가정!260:260)</f>
        <v>2872385.1649433207</v>
      </c>
      <c r="AA36" s="932">
        <f>SUMIF(임대가정!$14:$14,AA$2,임대가정!260:260)</f>
        <v>2872385.1649433207</v>
      </c>
      <c r="AB36" s="932">
        <f>SUMIF(임대가정!$14:$14,AB$2,임대가정!260:260)</f>
        <v>2872385.1649433207</v>
      </c>
      <c r="AC36" s="932">
        <f>SUMIF(임대가정!$14:$14,AC$2,임대가정!260:260)</f>
        <v>2872385.1649433207</v>
      </c>
      <c r="AD36" s="932">
        <f>SUMIF(임대가정!$14:$14,AD$2,임대가정!260:260)</f>
        <v>2872385.1649433207</v>
      </c>
      <c r="AE36" s="932">
        <f>SUMIF(임대가정!$14:$14,AE$2,임대가정!260:260)</f>
        <v>2872385.1649433207</v>
      </c>
      <c r="AF36" s="932">
        <f>SUMIF(임대가정!$14:$14,AF$2,임대가정!260:260)</f>
        <v>2872385.1649433207</v>
      </c>
      <c r="AG36" s="932">
        <f>SUMIF(임대가정!$14:$14,AG$2,임대가정!260:260)</f>
        <v>2872385.1649433207</v>
      </c>
      <c r="AH36" s="932">
        <f>SUMIF(임대가정!$14:$14,AH$2,임대가정!260:260)</f>
        <v>2872385.1649433207</v>
      </c>
      <c r="AI36" s="932">
        <f>SUMIF(임대가정!$14:$14,AI$2,임대가정!260:260)</f>
        <v>2872385.1649433207</v>
      </c>
      <c r="AJ36" s="932">
        <f>SUMIF(임대가정!$14:$14,AJ$2,임대가정!260:260)</f>
        <v>2872385.1649433207</v>
      </c>
      <c r="AK36" s="932">
        <f>SUMIF(임대가정!$14:$14,AK$2,임대가정!260:260)</f>
        <v>2872385.1649433207</v>
      </c>
      <c r="AL36" s="932">
        <f>SUMIF(임대가정!$14:$14,AL$2,임대가정!260:260)</f>
        <v>3138732.8241330204</v>
      </c>
      <c r="AM36" s="932">
        <f>SUMIF(임대가정!$14:$14,AM$2,임대가정!260:260)</f>
        <v>3138732.8241330204</v>
      </c>
      <c r="AN36" s="932">
        <f>SUMIF(임대가정!$14:$14,AN$2,임대가정!260:260)</f>
        <v>3138732.8241330204</v>
      </c>
      <c r="AO36" s="932">
        <f>SUMIF(임대가정!$14:$14,AO$2,임대가정!260:260)</f>
        <v>3138732.8241330204</v>
      </c>
      <c r="AP36" s="932">
        <f>SUMIF(임대가정!$14:$14,AP$2,임대가정!260:260)</f>
        <v>3138732.8241330204</v>
      </c>
      <c r="AQ36" s="932">
        <f>SUMIF(임대가정!$14:$14,AQ$2,임대가정!260:260)</f>
        <v>3138732.8241330204</v>
      </c>
      <c r="AR36" s="932">
        <f>SUMIF(임대가정!$14:$14,AR$2,임대가정!260:260)</f>
        <v>3138732.8241330204</v>
      </c>
      <c r="AS36" s="932">
        <f>SUMIF(임대가정!$14:$14,AS$2,임대가정!260:260)</f>
        <v>3138732.8241330204</v>
      </c>
      <c r="AT36" s="932">
        <f>SUMIF(임대가정!$14:$14,AT$2,임대가정!260:260)</f>
        <v>3138732.8241330204</v>
      </c>
      <c r="AU36" s="932">
        <f>SUMIF(임대가정!$14:$14,AU$2,임대가정!260:260)</f>
        <v>3138732.8241330204</v>
      </c>
      <c r="AV36" s="932">
        <f>SUMIF(임대가정!$14:$14,AV$2,임대가정!260:260)</f>
        <v>3138732.8241330204</v>
      </c>
      <c r="AW36" s="932">
        <f>SUMIF(임대가정!$14:$14,AW$2,임대가정!260:260)</f>
        <v>3138732.8241330204</v>
      </c>
      <c r="AX36" s="932">
        <f>SUMIF(임대가정!$14:$14,AX$2,임대가정!260:260)</f>
        <v>3138732.8241330204</v>
      </c>
      <c r="AY36" s="932">
        <f>SUMIF(임대가정!$14:$14,AY$2,임대가정!260:260)</f>
        <v>3138732.8241330204</v>
      </c>
      <c r="AZ36" s="932">
        <f>SUMIF(임대가정!$14:$14,AZ$2,임대가정!260:260)</f>
        <v>3138732.8241330204</v>
      </c>
      <c r="BA36" s="932">
        <f>SUMIF(임대가정!$14:$14,BA$2,임대가정!260:260)</f>
        <v>3138732.8241330204</v>
      </c>
      <c r="BB36" s="932">
        <f>SUMIF(임대가정!$14:$14,BB$2,임대가정!260:260)</f>
        <v>3138732.8241330204</v>
      </c>
      <c r="BC36" s="932">
        <f>SUMIF(임대가정!$14:$14,BC$2,임대가정!260:260)</f>
        <v>3138732.8241330204</v>
      </c>
      <c r="BD36" s="932">
        <f>SUMIF(임대가정!$14:$14,BD$2,임대가정!260:260)</f>
        <v>3138732.8241330204</v>
      </c>
      <c r="BE36" s="932">
        <f>SUMIF(임대가정!$14:$14,BE$2,임대가정!260:260)</f>
        <v>3138732.8241330204</v>
      </c>
      <c r="BF36" s="932">
        <f>SUMIF(임대가정!$14:$14,BF$2,임대가정!260:260)</f>
        <v>3138732.8241330204</v>
      </c>
      <c r="BG36" s="932">
        <f>SUMIF(임대가정!$14:$14,BG$2,임대가정!260:260)</f>
        <v>3138732.8241330204</v>
      </c>
      <c r="BH36" s="932">
        <f>SUMIF(임대가정!$14:$14,BH$2,임대가정!260:260)</f>
        <v>3138732.8241330204</v>
      </c>
      <c r="BI36" s="932">
        <f>SUMIF(임대가정!$14:$14,BI$2,임대가정!260:260)</f>
        <v>3138732.8241330204</v>
      </c>
      <c r="BJ36" s="932">
        <f>SUMIF(임대가정!$14:$14,BJ$2,임대가정!260:260)</f>
        <v>3138732.8241330204</v>
      </c>
      <c r="BK36" s="932">
        <f>SUMIF(임대가정!$14:$14,BK$2,임대가정!260:260)</f>
        <v>3138732.8241330204</v>
      </c>
      <c r="BL36" s="932">
        <f>SUMIF(임대가정!$14:$14,BL$2,임대가정!260:260)</f>
        <v>3138732.8241330204</v>
      </c>
      <c r="BM36" s="932">
        <f>SUMIF(임대가정!$14:$14,BM$2,임대가정!260:260)</f>
        <v>3138732.8241330204</v>
      </c>
      <c r="BN36" s="932">
        <f>SUMIF(임대가정!$14:$14,BN$2,임대가정!260:260)</f>
        <v>3138732.8241330204</v>
      </c>
      <c r="BO36" s="932">
        <f>SUMIF(임대가정!$14:$14,BO$2,임대가정!260:260)</f>
        <v>3138732.8241330204</v>
      </c>
      <c r="BP36" s="932">
        <f>SUMIF(임대가정!$14:$14,BP$2,임대가정!260:260)</f>
        <v>3138732.8241330204</v>
      </c>
      <c r="BQ36" s="932">
        <f>SUMIF(임대가정!$14:$14,BQ$2,임대가정!260:260)</f>
        <v>3138732.8241330204</v>
      </c>
      <c r="BR36" s="932">
        <f>SUMIF(임대가정!$14:$14,BR$2,임대가정!260:260)</f>
        <v>3138732.8241330204</v>
      </c>
      <c r="BS36" s="932">
        <f>SUMIF(임대가정!$14:$14,BS$2,임대가정!260:260)</f>
        <v>3138732.8241330204</v>
      </c>
      <c r="BT36" s="932">
        <f>SUMIF(임대가정!$14:$14,BT$2,임대가정!260:260)</f>
        <v>3138732.8241330204</v>
      </c>
      <c r="BU36" s="932">
        <f>SUMIF(임대가정!$14:$14,BU$2,임대가정!260:260)</f>
        <v>3138732.8241330204</v>
      </c>
      <c r="BV36" s="932">
        <f>SUMIF(임대가정!$14:$14,BV$2,임대가정!260:260)</f>
        <v>3138732.8241330204</v>
      </c>
      <c r="BW36" s="932">
        <f>SUMIF(임대가정!$14:$14,BW$2,임대가정!260:260)</f>
        <v>3138732.8241330204</v>
      </c>
      <c r="BX36" s="932">
        <f>SUMIF(임대가정!$14:$14,BX$2,임대가정!260:260)</f>
        <v>3138732.8241330204</v>
      </c>
      <c r="BY36" s="932">
        <f>SUMIF(임대가정!$14:$14,BY$2,임대가정!260:260)</f>
        <v>3138732.8241330204</v>
      </c>
      <c r="BZ36" s="932">
        <f>SUMIF(임대가정!$14:$14,BZ$2,임대가정!260:260)</f>
        <v>3138732.8241330204</v>
      </c>
      <c r="CA36" s="932">
        <f>SUMIF(임대가정!$14:$14,CA$2,임대가정!260:260)</f>
        <v>3138732.8241330204</v>
      </c>
      <c r="CB36" s="932">
        <f>SUMIF(임대가정!$14:$14,CB$2,임대가정!260:260)</f>
        <v>3138732.8241330204</v>
      </c>
      <c r="CC36" s="932">
        <f>SUMIF(임대가정!$14:$14,CC$2,임대가정!260:260)</f>
        <v>3138732.8241330204</v>
      </c>
      <c r="CD36" s="932">
        <f>SUMIF(임대가정!$14:$14,CD$2,임대가정!260:260)</f>
        <v>3138732.8241330204</v>
      </c>
      <c r="CE36" s="932">
        <f>SUMIF(임대가정!$14:$14,CE$2,임대가정!260:260)</f>
        <v>3138732.8241330204</v>
      </c>
      <c r="CF36" s="932">
        <f>SUMIF(임대가정!$14:$14,CF$2,임대가정!260:260)</f>
        <v>3138732.8241330204</v>
      </c>
      <c r="CG36" s="932">
        <f>SUMIF(임대가정!$14:$14,CG$2,임대가정!260:260)</f>
        <v>3138732.8241330204</v>
      </c>
      <c r="CH36" s="932">
        <f>SUMIF(임대가정!$14:$14,CH$2,임대가정!260:260)</f>
        <v>3138732.8241330204</v>
      </c>
      <c r="CI36" s="932">
        <f>SUMIF(임대가정!$14:$14,CI$2,임대가정!260:260)</f>
        <v>3138732.8241330204</v>
      </c>
      <c r="CJ36" s="932">
        <f>SUMIF(임대가정!$14:$14,CJ$2,임대가정!260:260)</f>
        <v>3138732.8241330204</v>
      </c>
      <c r="CK36" s="932">
        <f>SUMIF(임대가정!$14:$14,CK$2,임대가정!260:260)</f>
        <v>3138732.8241330204</v>
      </c>
      <c r="CL36" s="932">
        <f>SUMIF(임대가정!$14:$14,CL$2,임대가정!260:260)</f>
        <v>3138732.8241330204</v>
      </c>
      <c r="CM36" s="932">
        <f>SUMIF(임대가정!$14:$14,CM$2,임대가정!260:260)</f>
        <v>3138732.8241330204</v>
      </c>
      <c r="CN36" s="932">
        <f>SUMIF(임대가정!$14:$14,CN$2,임대가정!260:260)</f>
        <v>3138732.8241330204</v>
      </c>
      <c r="CO36" s="932">
        <f>SUMIF(임대가정!$14:$14,CO$2,임대가정!260:260)</f>
        <v>3138732.8241330204</v>
      </c>
      <c r="CP36" s="932">
        <f>SUMIF(임대가정!$14:$14,CP$2,임대가정!260:260)</f>
        <v>3138732.8241330204</v>
      </c>
      <c r="CQ36" s="932">
        <f>SUMIF(임대가정!$14:$14,CQ$2,임대가정!260:260)</f>
        <v>3138732.8241330204</v>
      </c>
      <c r="CR36" s="932">
        <f>SUMIF(임대가정!$14:$14,CR$2,임대가정!260:260)</f>
        <v>3138732.8241330204</v>
      </c>
      <c r="CS36" s="932">
        <f>SUMIF(임대가정!$14:$14,CS$2,임대가정!260:260)</f>
        <v>3138732.8241330204</v>
      </c>
      <c r="CT36" s="932">
        <f>SUMIF(임대가정!$14:$14,CT$2,임대가정!260:260)</f>
        <v>3138732.8241330204</v>
      </c>
      <c r="CU36" s="932">
        <f>SUMIF(임대가정!$14:$14,CU$2,임대가정!260:260)</f>
        <v>3138732.8241330204</v>
      </c>
      <c r="CV36" s="932">
        <f>SUMIF(임대가정!$14:$14,CV$2,임대가정!260:260)</f>
        <v>3138732.8241330204</v>
      </c>
      <c r="CW36" s="932">
        <f>SUMIF(임대가정!$14:$14,CW$2,임대가정!260:260)</f>
        <v>3138732.8241330204</v>
      </c>
      <c r="CX36" s="932">
        <f>SUMIF(임대가정!$14:$14,CX$2,임대가정!260:260)</f>
        <v>3138732.8241330204</v>
      </c>
      <c r="CY36" s="932">
        <f>SUMIF(임대가정!$14:$14,CY$2,임대가정!260:260)</f>
        <v>3138732.8241330204</v>
      </c>
      <c r="CZ36" s="932">
        <f>SUMIF(임대가정!$14:$14,CZ$2,임대가정!260:260)</f>
        <v>3138732.8241330204</v>
      </c>
      <c r="DA36" s="932">
        <f>SUMIF(임대가정!$14:$14,DA$2,임대가정!260:260)</f>
        <v>3138732.8241330204</v>
      </c>
      <c r="DB36" s="932">
        <f>SUMIF(임대가정!$14:$14,DB$2,임대가정!260:260)</f>
        <v>3138732.8241330204</v>
      </c>
      <c r="DC36" s="932">
        <f>SUMIF(임대가정!$14:$14,DC$2,임대가정!260:260)</f>
        <v>3138732.8241330204</v>
      </c>
      <c r="DD36" s="932">
        <f>SUMIF(임대가정!$14:$14,DD$2,임대가정!260:260)</f>
        <v>3138732.8241330204</v>
      </c>
      <c r="DE36" s="932">
        <f>SUMIF(임대가정!$14:$14,DE$2,임대가정!260:260)</f>
        <v>3138732.8241330204</v>
      </c>
      <c r="DF36" s="932">
        <f>SUMIF(임대가정!$14:$14,DF$2,임대가정!260:260)</f>
        <v>3138732.8241330204</v>
      </c>
      <c r="DG36" s="932">
        <f>SUMIF(임대가정!$14:$14,DG$2,임대가정!260:260)</f>
        <v>3138732.8241330204</v>
      </c>
      <c r="DH36" s="932">
        <f>SUMIF(임대가정!$14:$14,DH$2,임대가정!260:260)</f>
        <v>3138732.8241330204</v>
      </c>
      <c r="DI36" s="932">
        <f>SUMIF(임대가정!$14:$14,DI$2,임대가정!260:260)</f>
        <v>3138732.8241330204</v>
      </c>
      <c r="DJ36" s="932">
        <f>SUMIF(임대가정!$14:$14,DJ$2,임대가정!260:260)</f>
        <v>3138732.8241330204</v>
      </c>
      <c r="DK36" s="932">
        <f>SUMIF(임대가정!$14:$14,DK$2,임대가정!260:260)</f>
        <v>3138732.8241330204</v>
      </c>
      <c r="DL36" s="932">
        <f>SUMIF(임대가정!$14:$14,DL$2,임대가정!260:260)</f>
        <v>3138732.8241330204</v>
      </c>
      <c r="DM36" s="932">
        <f>SUMIF(임대가정!$14:$14,DM$2,임대가정!260:260)</f>
        <v>3138732.8241330204</v>
      </c>
      <c r="DN36" s="932">
        <f>SUMIF(임대가정!$14:$14,DN$2,임대가정!260:260)</f>
        <v>3138732.8241330204</v>
      </c>
      <c r="DO36" s="932">
        <f>SUMIF(임대가정!$14:$14,DO$2,임대가정!260:260)</f>
        <v>3138732.8241330204</v>
      </c>
      <c r="DP36" s="932">
        <f>SUMIF(임대가정!$14:$14,DP$2,임대가정!260:260)</f>
        <v>3138732.8241330204</v>
      </c>
      <c r="DQ36" s="932">
        <f>SUMIF(임대가정!$14:$14,DQ$2,임대가정!260:260)</f>
        <v>3138732.8241330204</v>
      </c>
      <c r="DR36" s="932">
        <f>SUMIF(임대가정!$14:$14,DR$2,임대가정!260:260)</f>
        <v>3138732.8241330204</v>
      </c>
      <c r="DS36" s="932">
        <f>SUMIF(임대가정!$14:$14,DS$2,임대가정!260:260)</f>
        <v>3138732.8241330204</v>
      </c>
      <c r="DT36" s="932">
        <f>SUMIF(임대가정!$14:$14,DT$2,임대가정!260:260)</f>
        <v>3138732.8241330204</v>
      </c>
      <c r="DU36" s="932">
        <f>SUMIF(임대가정!$14:$14,DU$2,임대가정!260:260)</f>
        <v>3138732.8241330204</v>
      </c>
      <c r="DV36" s="932">
        <f>SUMIF(임대가정!$14:$14,DV$2,임대가정!260:260)</f>
        <v>3138732.8241330204</v>
      </c>
      <c r="DW36" s="932">
        <f>SUMIF(임대가정!$14:$14,DW$2,임대가정!260:260)</f>
        <v>3138732.8241330204</v>
      </c>
      <c r="DX36" s="932">
        <f>SUMIF(임대가정!$14:$14,DX$2,임대가정!260:260)</f>
        <v>3138732.8241330204</v>
      </c>
      <c r="DY36" s="932">
        <f>SUMIF(임대가정!$14:$14,DY$2,임대가정!260:260)</f>
        <v>3138732.8241330204</v>
      </c>
      <c r="DZ36" s="932">
        <f>SUMIF(임대가정!$14:$14,DZ$2,임대가정!260:260)</f>
        <v>3138732.8241330204</v>
      </c>
      <c r="EA36" s="932">
        <f>SUMIF(임대가정!$14:$14,EA$2,임대가정!260:260)</f>
        <v>3138732.8241330204</v>
      </c>
      <c r="EB36" s="932">
        <f>SUMIF(임대가정!$14:$14,EB$2,임대가정!260:260)</f>
        <v>3138732.8241330204</v>
      </c>
      <c r="EC36" s="932">
        <f>SUMIF(임대가정!$14:$14,EC$2,임대가정!260:260)</f>
        <v>3138732.8241330204</v>
      </c>
      <c r="ED36" s="932">
        <f>SUMIF(임대가정!$14:$14,ED$2,임대가정!260:260)</f>
        <v>3138732.8241330204</v>
      </c>
      <c r="EE36" s="932">
        <f>SUMIF(임대가정!$14:$14,EE$2,임대가정!260:260)</f>
        <v>3138732.8241330204</v>
      </c>
      <c r="EF36" s="932">
        <f>SUMIF(임대가정!$14:$14,EF$2,임대가정!260:260)</f>
        <v>3138732.8241330204</v>
      </c>
      <c r="EG36" s="932">
        <f>SUMIF(임대가정!$14:$14,EG$2,임대가정!260:260)</f>
        <v>3138732.8241330204</v>
      </c>
      <c r="EH36" s="932">
        <f>SUMIF(임대가정!$14:$14,EH$2,임대가정!260:260)</f>
        <v>3138732.8241330204</v>
      </c>
      <c r="EI36" s="932">
        <f>SUMIF(임대가정!$14:$14,EI$2,임대가정!260:260)</f>
        <v>3138732.8241330204</v>
      </c>
      <c r="EJ36" s="932">
        <f>SUMIF(임대가정!$14:$14,EJ$2,임대가정!260:260)</f>
        <v>3138732.8241330204</v>
      </c>
      <c r="EK36" s="932">
        <f>SUMIF(임대가정!$14:$14,EK$2,임대가정!260:260)</f>
        <v>3138732.8241330204</v>
      </c>
      <c r="EL36" s="932">
        <f>SUMIF(임대가정!$14:$14,EL$2,임대가정!260:260)</f>
        <v>3138732.8241330204</v>
      </c>
      <c r="EM36" s="932">
        <f>SUMIF(임대가정!$14:$14,EM$2,임대가정!260:260)</f>
        <v>3138732.8241330204</v>
      </c>
      <c r="EN36" s="932">
        <f>SUMIF(임대가정!$14:$14,EN$2,임대가정!260:260)</f>
        <v>3138732.8241330204</v>
      </c>
      <c r="EO36" s="932">
        <f>SUMIF(임대가정!$14:$14,EO$2,임대가정!260:260)</f>
        <v>3138732.8241330204</v>
      </c>
    </row>
    <row r="37" spans="1:145" x14ac:dyDescent="0.2">
      <c r="A37" s="113"/>
      <c r="J37" s="459">
        <f>$J$4</f>
        <v>44742</v>
      </c>
      <c r="K37" s="113" t="s">
        <v>81</v>
      </c>
      <c r="L37" s="897"/>
      <c r="M37" s="914"/>
      <c r="N37" s="914" t="b">
        <f>$J37&lt;=N$2</f>
        <v>0</v>
      </c>
      <c r="O37" s="914" t="b">
        <f t="shared" ref="O37:BZ37" si="39">$J37&lt;=O$2</f>
        <v>0</v>
      </c>
      <c r="P37" s="914" t="b">
        <f>$J37&lt;=P$2</f>
        <v>0</v>
      </c>
      <c r="Q37" s="914" t="b">
        <f t="shared" si="39"/>
        <v>0</v>
      </c>
      <c r="R37" s="914" t="b">
        <f t="shared" si="39"/>
        <v>0</v>
      </c>
      <c r="S37" s="914" t="b">
        <f t="shared" si="39"/>
        <v>0</v>
      </c>
      <c r="T37" s="914" t="b">
        <f t="shared" si="39"/>
        <v>0</v>
      </c>
      <c r="U37" s="914" t="b">
        <f t="shared" si="39"/>
        <v>0</v>
      </c>
      <c r="V37" s="914" t="b">
        <f t="shared" si="39"/>
        <v>0</v>
      </c>
      <c r="W37" s="914" t="b">
        <f t="shared" si="39"/>
        <v>0</v>
      </c>
      <c r="X37" s="914" t="b">
        <f t="shared" si="39"/>
        <v>0</v>
      </c>
      <c r="Y37" s="914" t="b">
        <f t="shared" si="39"/>
        <v>0</v>
      </c>
      <c r="Z37" s="914" t="b">
        <f t="shared" si="39"/>
        <v>0</v>
      </c>
      <c r="AA37" s="914" t="b">
        <f t="shared" si="39"/>
        <v>0</v>
      </c>
      <c r="AB37" s="914" t="b">
        <f t="shared" si="39"/>
        <v>0</v>
      </c>
      <c r="AC37" s="914" t="b">
        <f t="shared" si="39"/>
        <v>0</v>
      </c>
      <c r="AD37" s="914" t="b">
        <f t="shared" si="39"/>
        <v>0</v>
      </c>
      <c r="AE37" s="914" t="b">
        <f t="shared" si="39"/>
        <v>0</v>
      </c>
      <c r="AF37" s="914" t="b">
        <f t="shared" si="39"/>
        <v>0</v>
      </c>
      <c r="AG37" s="914" t="b">
        <f t="shared" si="39"/>
        <v>0</v>
      </c>
      <c r="AH37" s="914" t="b">
        <f t="shared" si="39"/>
        <v>0</v>
      </c>
      <c r="AI37" s="914" t="b">
        <f t="shared" si="39"/>
        <v>0</v>
      </c>
      <c r="AJ37" s="914" t="b">
        <f t="shared" si="39"/>
        <v>0</v>
      </c>
      <c r="AK37" s="914" t="b">
        <f t="shared" si="39"/>
        <v>0</v>
      </c>
      <c r="AL37" s="914" t="b">
        <f t="shared" si="39"/>
        <v>0</v>
      </c>
      <c r="AM37" s="914" t="b">
        <f t="shared" si="39"/>
        <v>0</v>
      </c>
      <c r="AN37" s="914" t="b">
        <f t="shared" si="39"/>
        <v>0</v>
      </c>
      <c r="AO37" s="914" t="b">
        <f t="shared" si="39"/>
        <v>0</v>
      </c>
      <c r="AP37" s="914" t="b">
        <f t="shared" si="39"/>
        <v>0</v>
      </c>
      <c r="AQ37" s="914" t="b">
        <f t="shared" si="39"/>
        <v>0</v>
      </c>
      <c r="AR37" s="914" t="b">
        <f t="shared" si="39"/>
        <v>0</v>
      </c>
      <c r="AS37" s="914" t="b">
        <f t="shared" si="39"/>
        <v>0</v>
      </c>
      <c r="AT37" s="914" t="b">
        <f t="shared" si="39"/>
        <v>0</v>
      </c>
      <c r="AU37" s="914" t="b">
        <f t="shared" si="39"/>
        <v>0</v>
      </c>
      <c r="AV37" s="914" t="b">
        <f t="shared" si="39"/>
        <v>0</v>
      </c>
      <c r="AW37" s="914" t="b">
        <f t="shared" si="39"/>
        <v>0</v>
      </c>
      <c r="AX37" s="914" t="b">
        <f t="shared" si="39"/>
        <v>0</v>
      </c>
      <c r="AY37" s="914" t="b">
        <f t="shared" si="39"/>
        <v>0</v>
      </c>
      <c r="AZ37" s="914" t="b">
        <f t="shared" si="39"/>
        <v>0</v>
      </c>
      <c r="BA37" s="914" t="b">
        <f t="shared" si="39"/>
        <v>0</v>
      </c>
      <c r="BB37" s="914" t="b">
        <f t="shared" si="39"/>
        <v>0</v>
      </c>
      <c r="BC37" s="914" t="b">
        <f t="shared" si="39"/>
        <v>1</v>
      </c>
      <c r="BD37" s="914" t="b">
        <f t="shared" si="39"/>
        <v>1</v>
      </c>
      <c r="BE37" s="914" t="b">
        <f t="shared" si="39"/>
        <v>1</v>
      </c>
      <c r="BF37" s="914" t="b">
        <f t="shared" si="39"/>
        <v>1</v>
      </c>
      <c r="BG37" s="914" t="b">
        <f t="shared" si="39"/>
        <v>1</v>
      </c>
      <c r="BH37" s="914" t="b">
        <f t="shared" si="39"/>
        <v>1</v>
      </c>
      <c r="BI37" s="914" t="b">
        <f t="shared" si="39"/>
        <v>1</v>
      </c>
      <c r="BJ37" s="914" t="b">
        <f t="shared" si="39"/>
        <v>1</v>
      </c>
      <c r="BK37" s="914" t="b">
        <f t="shared" si="39"/>
        <v>1</v>
      </c>
      <c r="BL37" s="914" t="b">
        <f t="shared" si="39"/>
        <v>1</v>
      </c>
      <c r="BM37" s="914" t="b">
        <f t="shared" si="39"/>
        <v>1</v>
      </c>
      <c r="BN37" s="914" t="b">
        <f t="shared" si="39"/>
        <v>1</v>
      </c>
      <c r="BO37" s="914" t="b">
        <f t="shared" si="39"/>
        <v>1</v>
      </c>
      <c r="BP37" s="914" t="b">
        <f t="shared" si="39"/>
        <v>1</v>
      </c>
      <c r="BQ37" s="914" t="b">
        <f t="shared" si="39"/>
        <v>1</v>
      </c>
      <c r="BR37" s="914" t="b">
        <f t="shared" si="39"/>
        <v>1</v>
      </c>
      <c r="BS37" s="914" t="b">
        <f t="shared" si="39"/>
        <v>1</v>
      </c>
      <c r="BT37" s="914" t="b">
        <f t="shared" si="39"/>
        <v>1</v>
      </c>
      <c r="BU37" s="914" t="b">
        <f t="shared" si="39"/>
        <v>1</v>
      </c>
      <c r="BV37" s="914" t="b">
        <f t="shared" si="39"/>
        <v>1</v>
      </c>
      <c r="BW37" s="914" t="b">
        <f t="shared" si="39"/>
        <v>1</v>
      </c>
      <c r="BX37" s="914" t="b">
        <f t="shared" si="39"/>
        <v>1</v>
      </c>
      <c r="BY37" s="914" t="b">
        <f t="shared" si="39"/>
        <v>1</v>
      </c>
      <c r="BZ37" s="914" t="b">
        <f t="shared" si="39"/>
        <v>1</v>
      </c>
      <c r="CA37" s="914" t="b">
        <f t="shared" ref="CA37:EL37" si="40">$J37&lt;=CA$2</f>
        <v>1</v>
      </c>
      <c r="CB37" s="914" t="b">
        <f t="shared" si="40"/>
        <v>1</v>
      </c>
      <c r="CC37" s="914" t="b">
        <f t="shared" si="40"/>
        <v>1</v>
      </c>
      <c r="CD37" s="914" t="b">
        <f t="shared" si="40"/>
        <v>1</v>
      </c>
      <c r="CE37" s="914" t="b">
        <f t="shared" si="40"/>
        <v>1</v>
      </c>
      <c r="CF37" s="914" t="b">
        <f t="shared" si="40"/>
        <v>1</v>
      </c>
      <c r="CG37" s="914" t="b">
        <f t="shared" si="40"/>
        <v>1</v>
      </c>
      <c r="CH37" s="914" t="b">
        <f t="shared" si="40"/>
        <v>1</v>
      </c>
      <c r="CI37" s="914" t="b">
        <f t="shared" si="40"/>
        <v>1</v>
      </c>
      <c r="CJ37" s="914" t="b">
        <f t="shared" si="40"/>
        <v>1</v>
      </c>
      <c r="CK37" s="914" t="b">
        <f t="shared" si="40"/>
        <v>1</v>
      </c>
      <c r="CL37" s="914" t="b">
        <f t="shared" si="40"/>
        <v>1</v>
      </c>
      <c r="CM37" s="914" t="b">
        <f t="shared" si="40"/>
        <v>1</v>
      </c>
      <c r="CN37" s="914" t="b">
        <f t="shared" si="40"/>
        <v>1</v>
      </c>
      <c r="CO37" s="914" t="b">
        <f t="shared" si="40"/>
        <v>1</v>
      </c>
      <c r="CP37" s="914" t="b">
        <f t="shared" si="40"/>
        <v>1</v>
      </c>
      <c r="CQ37" s="914" t="b">
        <f t="shared" si="40"/>
        <v>1</v>
      </c>
      <c r="CR37" s="914" t="b">
        <f t="shared" si="40"/>
        <v>1</v>
      </c>
      <c r="CS37" s="914" t="b">
        <f t="shared" si="40"/>
        <v>1</v>
      </c>
      <c r="CT37" s="914" t="b">
        <f t="shared" si="40"/>
        <v>1</v>
      </c>
      <c r="CU37" s="914" t="b">
        <f t="shared" si="40"/>
        <v>1</v>
      </c>
      <c r="CV37" s="914" t="b">
        <f t="shared" si="40"/>
        <v>1</v>
      </c>
      <c r="CW37" s="914" t="b">
        <f t="shared" si="40"/>
        <v>1</v>
      </c>
      <c r="CX37" s="914" t="b">
        <f t="shared" si="40"/>
        <v>1</v>
      </c>
      <c r="CY37" s="914" t="b">
        <f t="shared" si="40"/>
        <v>1</v>
      </c>
      <c r="CZ37" s="914" t="b">
        <f t="shared" si="40"/>
        <v>1</v>
      </c>
      <c r="DA37" s="914" t="b">
        <f t="shared" si="40"/>
        <v>1</v>
      </c>
      <c r="DB37" s="914" t="b">
        <f t="shared" si="40"/>
        <v>1</v>
      </c>
      <c r="DC37" s="914" t="b">
        <f t="shared" si="40"/>
        <v>1</v>
      </c>
      <c r="DD37" s="914" t="b">
        <f t="shared" si="40"/>
        <v>1</v>
      </c>
      <c r="DE37" s="914" t="b">
        <f t="shared" si="40"/>
        <v>1</v>
      </c>
      <c r="DF37" s="914" t="b">
        <f t="shared" si="40"/>
        <v>1</v>
      </c>
      <c r="DG37" s="914" t="b">
        <f t="shared" si="40"/>
        <v>1</v>
      </c>
      <c r="DH37" s="914" t="b">
        <f t="shared" si="40"/>
        <v>1</v>
      </c>
      <c r="DI37" s="914" t="b">
        <f t="shared" si="40"/>
        <v>1</v>
      </c>
      <c r="DJ37" s="914" t="b">
        <f t="shared" si="40"/>
        <v>1</v>
      </c>
      <c r="DK37" s="914" t="b">
        <f t="shared" si="40"/>
        <v>1</v>
      </c>
      <c r="DL37" s="914" t="b">
        <f t="shared" si="40"/>
        <v>1</v>
      </c>
      <c r="DM37" s="914" t="b">
        <f t="shared" si="40"/>
        <v>1</v>
      </c>
      <c r="DN37" s="914" t="b">
        <f t="shared" si="40"/>
        <v>1</v>
      </c>
      <c r="DO37" s="914" t="b">
        <f t="shared" si="40"/>
        <v>1</v>
      </c>
      <c r="DP37" s="914" t="b">
        <f t="shared" si="40"/>
        <v>1</v>
      </c>
      <c r="DQ37" s="914" t="b">
        <f t="shared" si="40"/>
        <v>1</v>
      </c>
      <c r="DR37" s="914" t="b">
        <f t="shared" si="40"/>
        <v>1</v>
      </c>
      <c r="DS37" s="914" t="b">
        <f t="shared" si="40"/>
        <v>1</v>
      </c>
      <c r="DT37" s="914" t="b">
        <f t="shared" si="40"/>
        <v>1</v>
      </c>
      <c r="DU37" s="914" t="b">
        <f t="shared" si="40"/>
        <v>1</v>
      </c>
      <c r="DV37" s="914" t="b">
        <f t="shared" si="40"/>
        <v>1</v>
      </c>
      <c r="DW37" s="914" t="b">
        <f t="shared" si="40"/>
        <v>1</v>
      </c>
      <c r="DX37" s="914" t="b">
        <f t="shared" si="40"/>
        <v>1</v>
      </c>
      <c r="DY37" s="914" t="b">
        <f t="shared" si="40"/>
        <v>1</v>
      </c>
      <c r="DZ37" s="914" t="b">
        <f t="shared" si="40"/>
        <v>1</v>
      </c>
      <c r="EA37" s="914" t="b">
        <f t="shared" si="40"/>
        <v>1</v>
      </c>
      <c r="EB37" s="914" t="b">
        <f t="shared" si="40"/>
        <v>1</v>
      </c>
      <c r="EC37" s="914" t="b">
        <f t="shared" si="40"/>
        <v>1</v>
      </c>
      <c r="ED37" s="914" t="b">
        <f t="shared" si="40"/>
        <v>1</v>
      </c>
      <c r="EE37" s="914" t="b">
        <f t="shared" si="40"/>
        <v>1</v>
      </c>
      <c r="EF37" s="914" t="b">
        <f t="shared" si="40"/>
        <v>1</v>
      </c>
      <c r="EG37" s="914" t="b">
        <f t="shared" si="40"/>
        <v>1</v>
      </c>
      <c r="EH37" s="914" t="b">
        <f t="shared" si="40"/>
        <v>1</v>
      </c>
      <c r="EI37" s="914" t="b">
        <f t="shared" si="40"/>
        <v>1</v>
      </c>
      <c r="EJ37" s="914" t="b">
        <f t="shared" si="40"/>
        <v>1</v>
      </c>
      <c r="EK37" s="914" t="b">
        <f t="shared" si="40"/>
        <v>1</v>
      </c>
      <c r="EL37" s="914" t="b">
        <f t="shared" si="40"/>
        <v>1</v>
      </c>
      <c r="EM37" s="914" t="b">
        <f t="shared" ref="EM37:EO37" si="41">$J37&lt;=EM$2</f>
        <v>1</v>
      </c>
      <c r="EN37" s="914" t="b">
        <f t="shared" si="41"/>
        <v>1</v>
      </c>
      <c r="EO37" s="914" t="b">
        <f t="shared" si="41"/>
        <v>1</v>
      </c>
    </row>
    <row r="38" spans="1:145" x14ac:dyDescent="0.2">
      <c r="A38" s="113"/>
    </row>
    <row r="39" spans="1:145" x14ac:dyDescent="0.2">
      <c r="A39" s="113">
        <f>ROW()</f>
        <v>39</v>
      </c>
      <c r="J39" s="258"/>
      <c r="K39" s="113" t="s">
        <v>79</v>
      </c>
      <c r="L39" s="897"/>
      <c r="M39" s="913">
        <v>0</v>
      </c>
      <c r="N39" s="793">
        <f>M42</f>
        <v>2872385.1649433207</v>
      </c>
      <c r="O39" s="793">
        <f t="shared" ref="O39:BZ39" si="42">N42</f>
        <v>2872385.1649433207</v>
      </c>
      <c r="P39" s="793">
        <f t="shared" si="42"/>
        <v>2872385.1649433207</v>
      </c>
      <c r="Q39" s="793">
        <f t="shared" si="42"/>
        <v>2872385.1649433207</v>
      </c>
      <c r="R39" s="793">
        <f t="shared" si="42"/>
        <v>2872385.1649433207</v>
      </c>
      <c r="S39" s="793">
        <f t="shared" si="42"/>
        <v>2872385.1649433207</v>
      </c>
      <c r="T39" s="793">
        <f t="shared" si="42"/>
        <v>2872385.1649433207</v>
      </c>
      <c r="U39" s="793">
        <f t="shared" si="42"/>
        <v>2872385.1649433207</v>
      </c>
      <c r="V39" s="793">
        <f t="shared" si="42"/>
        <v>2872385.1649433207</v>
      </c>
      <c r="W39" s="793">
        <f t="shared" si="42"/>
        <v>2872385.1649433207</v>
      </c>
      <c r="X39" s="793">
        <f t="shared" si="42"/>
        <v>2872385.1649433207</v>
      </c>
      <c r="Y39" s="793">
        <f t="shared" si="42"/>
        <v>2872385.1649433207</v>
      </c>
      <c r="Z39" s="793">
        <f t="shared" si="42"/>
        <v>2872385.1649433207</v>
      </c>
      <c r="AA39" s="793">
        <f t="shared" si="42"/>
        <v>2872385.1649433207</v>
      </c>
      <c r="AB39" s="793">
        <f t="shared" si="42"/>
        <v>2872385.1649433207</v>
      </c>
      <c r="AC39" s="793">
        <f t="shared" si="42"/>
        <v>2872385.1649433207</v>
      </c>
      <c r="AD39" s="793">
        <f t="shared" si="42"/>
        <v>2872385.1649433207</v>
      </c>
      <c r="AE39" s="793">
        <f t="shared" si="42"/>
        <v>2872385.1649433207</v>
      </c>
      <c r="AF39" s="793">
        <f t="shared" si="42"/>
        <v>2872385.1649433207</v>
      </c>
      <c r="AG39" s="793">
        <f t="shared" si="42"/>
        <v>2872385.1649433207</v>
      </c>
      <c r="AH39" s="793">
        <f t="shared" si="42"/>
        <v>2872385.1649433207</v>
      </c>
      <c r="AI39" s="793">
        <f t="shared" si="42"/>
        <v>2872385.1649433207</v>
      </c>
      <c r="AJ39" s="793">
        <f t="shared" si="42"/>
        <v>2872385.1649433207</v>
      </c>
      <c r="AK39" s="793">
        <f t="shared" si="42"/>
        <v>2872385.1649433207</v>
      </c>
      <c r="AL39" s="793">
        <f t="shared" si="42"/>
        <v>2872385.1649433207</v>
      </c>
      <c r="AM39" s="793">
        <f t="shared" si="42"/>
        <v>3138732.8241330204</v>
      </c>
      <c r="AN39" s="793">
        <f t="shared" si="42"/>
        <v>3138732.8241330204</v>
      </c>
      <c r="AO39" s="793">
        <f t="shared" si="42"/>
        <v>3138732.8241330204</v>
      </c>
      <c r="AP39" s="793">
        <f t="shared" si="42"/>
        <v>3138732.8241330204</v>
      </c>
      <c r="AQ39" s="793">
        <f t="shared" si="42"/>
        <v>3138732.8241330204</v>
      </c>
      <c r="AR39" s="793">
        <f t="shared" si="42"/>
        <v>3138732.8241330204</v>
      </c>
      <c r="AS39" s="793">
        <f t="shared" si="42"/>
        <v>3138732.8241330204</v>
      </c>
      <c r="AT39" s="793">
        <f t="shared" si="42"/>
        <v>3138732.8241330204</v>
      </c>
      <c r="AU39" s="793">
        <f t="shared" si="42"/>
        <v>3138732.8241330204</v>
      </c>
      <c r="AV39" s="793">
        <f t="shared" si="42"/>
        <v>3138732.8241330204</v>
      </c>
      <c r="AW39" s="793">
        <f t="shared" si="42"/>
        <v>3138732.8241330204</v>
      </c>
      <c r="AX39" s="793">
        <f t="shared" si="42"/>
        <v>3138732.8241330204</v>
      </c>
      <c r="AY39" s="793">
        <f t="shared" si="42"/>
        <v>3138732.8241330204</v>
      </c>
      <c r="AZ39" s="793">
        <f t="shared" si="42"/>
        <v>3138732.8241330204</v>
      </c>
      <c r="BA39" s="793">
        <f t="shared" si="42"/>
        <v>3138732.8241330204</v>
      </c>
      <c r="BB39" s="793">
        <f t="shared" si="42"/>
        <v>3138732.8241330204</v>
      </c>
      <c r="BC39" s="793">
        <f t="shared" si="42"/>
        <v>3138732.8241330204</v>
      </c>
      <c r="BD39" s="793">
        <f t="shared" si="42"/>
        <v>0</v>
      </c>
      <c r="BE39" s="793">
        <f t="shared" si="42"/>
        <v>0</v>
      </c>
      <c r="BF39" s="793">
        <f t="shared" si="42"/>
        <v>0</v>
      </c>
      <c r="BG39" s="793">
        <f t="shared" si="42"/>
        <v>0</v>
      </c>
      <c r="BH39" s="793">
        <f t="shared" si="42"/>
        <v>0</v>
      </c>
      <c r="BI39" s="793">
        <f t="shared" si="42"/>
        <v>0</v>
      </c>
      <c r="BJ39" s="793">
        <f t="shared" si="42"/>
        <v>0</v>
      </c>
      <c r="BK39" s="793">
        <f t="shared" si="42"/>
        <v>0</v>
      </c>
      <c r="BL39" s="793">
        <f t="shared" si="42"/>
        <v>0</v>
      </c>
      <c r="BM39" s="793">
        <f t="shared" si="42"/>
        <v>0</v>
      </c>
      <c r="BN39" s="793">
        <f t="shared" si="42"/>
        <v>0</v>
      </c>
      <c r="BO39" s="793">
        <f t="shared" si="42"/>
        <v>0</v>
      </c>
      <c r="BP39" s="793">
        <f t="shared" si="42"/>
        <v>0</v>
      </c>
      <c r="BQ39" s="793">
        <f t="shared" si="42"/>
        <v>0</v>
      </c>
      <c r="BR39" s="793">
        <f t="shared" si="42"/>
        <v>0</v>
      </c>
      <c r="BS39" s="793">
        <f t="shared" si="42"/>
        <v>0</v>
      </c>
      <c r="BT39" s="793">
        <f t="shared" si="42"/>
        <v>0</v>
      </c>
      <c r="BU39" s="793">
        <f t="shared" si="42"/>
        <v>0</v>
      </c>
      <c r="BV39" s="793">
        <f t="shared" si="42"/>
        <v>0</v>
      </c>
      <c r="BW39" s="793">
        <f t="shared" si="42"/>
        <v>0</v>
      </c>
      <c r="BX39" s="793">
        <f t="shared" si="42"/>
        <v>0</v>
      </c>
      <c r="BY39" s="793">
        <f t="shared" si="42"/>
        <v>0</v>
      </c>
      <c r="BZ39" s="793">
        <f t="shared" si="42"/>
        <v>0</v>
      </c>
      <c r="CA39" s="793">
        <f t="shared" ref="CA39:EL39" si="43">BZ42</f>
        <v>0</v>
      </c>
      <c r="CB39" s="793">
        <f t="shared" si="43"/>
        <v>0</v>
      </c>
      <c r="CC39" s="793">
        <f t="shared" si="43"/>
        <v>0</v>
      </c>
      <c r="CD39" s="793">
        <f t="shared" si="43"/>
        <v>0</v>
      </c>
      <c r="CE39" s="793">
        <f t="shared" si="43"/>
        <v>0</v>
      </c>
      <c r="CF39" s="793">
        <f t="shared" si="43"/>
        <v>0</v>
      </c>
      <c r="CG39" s="793">
        <f t="shared" si="43"/>
        <v>0</v>
      </c>
      <c r="CH39" s="793">
        <f t="shared" si="43"/>
        <v>0</v>
      </c>
      <c r="CI39" s="793">
        <f t="shared" si="43"/>
        <v>0</v>
      </c>
      <c r="CJ39" s="793">
        <f t="shared" si="43"/>
        <v>0</v>
      </c>
      <c r="CK39" s="793">
        <f t="shared" si="43"/>
        <v>0</v>
      </c>
      <c r="CL39" s="793">
        <f t="shared" si="43"/>
        <v>0</v>
      </c>
      <c r="CM39" s="793">
        <f t="shared" si="43"/>
        <v>0</v>
      </c>
      <c r="CN39" s="793">
        <f t="shared" si="43"/>
        <v>0</v>
      </c>
      <c r="CO39" s="793">
        <f t="shared" si="43"/>
        <v>0</v>
      </c>
      <c r="CP39" s="793">
        <f t="shared" si="43"/>
        <v>0</v>
      </c>
      <c r="CQ39" s="793">
        <f t="shared" si="43"/>
        <v>0</v>
      </c>
      <c r="CR39" s="793">
        <f t="shared" si="43"/>
        <v>0</v>
      </c>
      <c r="CS39" s="793">
        <f t="shared" si="43"/>
        <v>0</v>
      </c>
      <c r="CT39" s="793">
        <f t="shared" si="43"/>
        <v>0</v>
      </c>
      <c r="CU39" s="793">
        <f t="shared" si="43"/>
        <v>0</v>
      </c>
      <c r="CV39" s="793">
        <f t="shared" si="43"/>
        <v>0</v>
      </c>
      <c r="CW39" s="793">
        <f t="shared" si="43"/>
        <v>0</v>
      </c>
      <c r="CX39" s="793">
        <f t="shared" si="43"/>
        <v>0</v>
      </c>
      <c r="CY39" s="793">
        <f t="shared" si="43"/>
        <v>0</v>
      </c>
      <c r="CZ39" s="793">
        <f t="shared" si="43"/>
        <v>0</v>
      </c>
      <c r="DA39" s="793">
        <f t="shared" si="43"/>
        <v>0</v>
      </c>
      <c r="DB39" s="793">
        <f t="shared" si="43"/>
        <v>0</v>
      </c>
      <c r="DC39" s="793">
        <f t="shared" si="43"/>
        <v>0</v>
      </c>
      <c r="DD39" s="793">
        <f t="shared" si="43"/>
        <v>0</v>
      </c>
      <c r="DE39" s="793">
        <f t="shared" si="43"/>
        <v>0</v>
      </c>
      <c r="DF39" s="793">
        <f t="shared" si="43"/>
        <v>0</v>
      </c>
      <c r="DG39" s="793">
        <f t="shared" si="43"/>
        <v>0</v>
      </c>
      <c r="DH39" s="793">
        <f t="shared" si="43"/>
        <v>0</v>
      </c>
      <c r="DI39" s="793">
        <f t="shared" si="43"/>
        <v>0</v>
      </c>
      <c r="DJ39" s="793">
        <f t="shared" si="43"/>
        <v>0</v>
      </c>
      <c r="DK39" s="793">
        <f t="shared" si="43"/>
        <v>0</v>
      </c>
      <c r="DL39" s="793">
        <f t="shared" si="43"/>
        <v>0</v>
      </c>
      <c r="DM39" s="793">
        <f t="shared" si="43"/>
        <v>0</v>
      </c>
      <c r="DN39" s="793">
        <f t="shared" si="43"/>
        <v>0</v>
      </c>
      <c r="DO39" s="793">
        <f t="shared" si="43"/>
        <v>0</v>
      </c>
      <c r="DP39" s="793">
        <f t="shared" si="43"/>
        <v>0</v>
      </c>
      <c r="DQ39" s="793">
        <f t="shared" si="43"/>
        <v>0</v>
      </c>
      <c r="DR39" s="793">
        <f t="shared" si="43"/>
        <v>0</v>
      </c>
      <c r="DS39" s="793">
        <f t="shared" si="43"/>
        <v>0</v>
      </c>
      <c r="DT39" s="793">
        <f t="shared" si="43"/>
        <v>0</v>
      </c>
      <c r="DU39" s="793">
        <f t="shared" si="43"/>
        <v>0</v>
      </c>
      <c r="DV39" s="793">
        <f t="shared" si="43"/>
        <v>0</v>
      </c>
      <c r="DW39" s="793">
        <f t="shared" si="43"/>
        <v>0</v>
      </c>
      <c r="DX39" s="793">
        <f t="shared" si="43"/>
        <v>0</v>
      </c>
      <c r="DY39" s="793">
        <f t="shared" si="43"/>
        <v>0</v>
      </c>
      <c r="DZ39" s="793">
        <f t="shared" si="43"/>
        <v>0</v>
      </c>
      <c r="EA39" s="793">
        <f t="shared" si="43"/>
        <v>0</v>
      </c>
      <c r="EB39" s="793">
        <f t="shared" si="43"/>
        <v>0</v>
      </c>
      <c r="EC39" s="793">
        <f t="shared" si="43"/>
        <v>0</v>
      </c>
      <c r="ED39" s="793">
        <f t="shared" si="43"/>
        <v>0</v>
      </c>
      <c r="EE39" s="793">
        <f t="shared" si="43"/>
        <v>0</v>
      </c>
      <c r="EF39" s="793">
        <f t="shared" si="43"/>
        <v>0</v>
      </c>
      <c r="EG39" s="793">
        <f t="shared" si="43"/>
        <v>0</v>
      </c>
      <c r="EH39" s="793">
        <f t="shared" si="43"/>
        <v>0</v>
      </c>
      <c r="EI39" s="793">
        <f t="shared" si="43"/>
        <v>0</v>
      </c>
      <c r="EJ39" s="793">
        <f t="shared" si="43"/>
        <v>0</v>
      </c>
      <c r="EK39" s="793">
        <f t="shared" si="43"/>
        <v>0</v>
      </c>
      <c r="EL39" s="793">
        <f t="shared" si="43"/>
        <v>0</v>
      </c>
      <c r="EM39" s="793">
        <f t="shared" ref="EM39:EO39" si="44">EL42</f>
        <v>0</v>
      </c>
      <c r="EN39" s="793">
        <f t="shared" si="44"/>
        <v>0</v>
      </c>
      <c r="EO39" s="793">
        <f t="shared" si="44"/>
        <v>0</v>
      </c>
    </row>
    <row r="40" spans="1:145" x14ac:dyDescent="0.2">
      <c r="A40" s="113"/>
      <c r="C40" s="449" t="s">
        <v>16</v>
      </c>
      <c r="D40" s="449" t="s">
        <v>858</v>
      </c>
      <c r="E40" s="449"/>
      <c r="J40" s="258"/>
      <c r="K40" s="113" t="s">
        <v>32</v>
      </c>
      <c r="L40" s="897">
        <f t="shared" ref="L40:L41" si="45">SUM(M40:EC40)</f>
        <v>3138732.8241330204</v>
      </c>
      <c r="M40" s="913">
        <f>M36</f>
        <v>2872385.1649433207</v>
      </c>
      <c r="N40" s="912">
        <f t="shared" ref="N40:AS40" si="46">MAX((N36-M36)*M$10,0)</f>
        <v>0</v>
      </c>
      <c r="O40" s="912">
        <f t="shared" si="46"/>
        <v>0</v>
      </c>
      <c r="P40" s="912">
        <f t="shared" si="46"/>
        <v>0</v>
      </c>
      <c r="Q40" s="912">
        <f t="shared" si="46"/>
        <v>0</v>
      </c>
      <c r="R40" s="912">
        <f t="shared" si="46"/>
        <v>0</v>
      </c>
      <c r="S40" s="912">
        <f t="shared" si="46"/>
        <v>0</v>
      </c>
      <c r="T40" s="912">
        <f t="shared" si="46"/>
        <v>0</v>
      </c>
      <c r="U40" s="912">
        <f t="shared" si="46"/>
        <v>0</v>
      </c>
      <c r="V40" s="912">
        <f t="shared" si="46"/>
        <v>0</v>
      </c>
      <c r="W40" s="912">
        <f t="shared" si="46"/>
        <v>0</v>
      </c>
      <c r="X40" s="912">
        <f t="shared" si="46"/>
        <v>0</v>
      </c>
      <c r="Y40" s="912">
        <f t="shared" si="46"/>
        <v>0</v>
      </c>
      <c r="Z40" s="912">
        <f t="shared" si="46"/>
        <v>0</v>
      </c>
      <c r="AA40" s="912">
        <f t="shared" si="46"/>
        <v>0</v>
      </c>
      <c r="AB40" s="912">
        <f t="shared" si="46"/>
        <v>0</v>
      </c>
      <c r="AC40" s="912">
        <f t="shared" si="46"/>
        <v>0</v>
      </c>
      <c r="AD40" s="912">
        <f t="shared" si="46"/>
        <v>0</v>
      </c>
      <c r="AE40" s="912">
        <f t="shared" si="46"/>
        <v>0</v>
      </c>
      <c r="AF40" s="912">
        <f t="shared" si="46"/>
        <v>0</v>
      </c>
      <c r="AG40" s="912">
        <f t="shared" si="46"/>
        <v>0</v>
      </c>
      <c r="AH40" s="912">
        <f t="shared" si="46"/>
        <v>0</v>
      </c>
      <c r="AI40" s="912">
        <f t="shared" si="46"/>
        <v>0</v>
      </c>
      <c r="AJ40" s="912">
        <f t="shared" si="46"/>
        <v>0</v>
      </c>
      <c r="AK40" s="912">
        <f t="shared" si="46"/>
        <v>0</v>
      </c>
      <c r="AL40" s="912">
        <f t="shared" si="46"/>
        <v>266347.65918969968</v>
      </c>
      <c r="AM40" s="912">
        <f t="shared" si="46"/>
        <v>0</v>
      </c>
      <c r="AN40" s="912">
        <f t="shared" si="46"/>
        <v>0</v>
      </c>
      <c r="AO40" s="912">
        <f t="shared" si="46"/>
        <v>0</v>
      </c>
      <c r="AP40" s="912">
        <f t="shared" si="46"/>
        <v>0</v>
      </c>
      <c r="AQ40" s="912">
        <f t="shared" si="46"/>
        <v>0</v>
      </c>
      <c r="AR40" s="912">
        <f t="shared" si="46"/>
        <v>0</v>
      </c>
      <c r="AS40" s="912">
        <f t="shared" si="46"/>
        <v>0</v>
      </c>
      <c r="AT40" s="912">
        <f t="shared" ref="AT40:BY40" si="47">MAX((AT36-AS36)*AS$10,0)</f>
        <v>0</v>
      </c>
      <c r="AU40" s="912">
        <f t="shared" si="47"/>
        <v>0</v>
      </c>
      <c r="AV40" s="912">
        <f t="shared" si="47"/>
        <v>0</v>
      </c>
      <c r="AW40" s="912">
        <f t="shared" si="47"/>
        <v>0</v>
      </c>
      <c r="AX40" s="912">
        <f t="shared" si="47"/>
        <v>0</v>
      </c>
      <c r="AY40" s="912">
        <f t="shared" si="47"/>
        <v>0</v>
      </c>
      <c r="AZ40" s="912">
        <f t="shared" si="47"/>
        <v>0</v>
      </c>
      <c r="BA40" s="912">
        <f t="shared" si="47"/>
        <v>0</v>
      </c>
      <c r="BB40" s="912">
        <f t="shared" si="47"/>
        <v>0</v>
      </c>
      <c r="BC40" s="912">
        <f t="shared" si="47"/>
        <v>0</v>
      </c>
      <c r="BD40" s="912">
        <f t="shared" si="47"/>
        <v>0</v>
      </c>
      <c r="BE40" s="912">
        <f t="shared" si="47"/>
        <v>0</v>
      </c>
      <c r="BF40" s="912">
        <f t="shared" si="47"/>
        <v>0</v>
      </c>
      <c r="BG40" s="912">
        <f t="shared" si="47"/>
        <v>0</v>
      </c>
      <c r="BH40" s="912">
        <f t="shared" si="47"/>
        <v>0</v>
      </c>
      <c r="BI40" s="912">
        <f t="shared" si="47"/>
        <v>0</v>
      </c>
      <c r="BJ40" s="912">
        <f t="shared" si="47"/>
        <v>0</v>
      </c>
      <c r="BK40" s="912">
        <f t="shared" si="47"/>
        <v>0</v>
      </c>
      <c r="BL40" s="912">
        <f t="shared" si="47"/>
        <v>0</v>
      </c>
      <c r="BM40" s="912">
        <f t="shared" si="47"/>
        <v>0</v>
      </c>
      <c r="BN40" s="912">
        <f t="shared" si="47"/>
        <v>0</v>
      </c>
      <c r="BO40" s="912">
        <f t="shared" si="47"/>
        <v>0</v>
      </c>
      <c r="BP40" s="912">
        <f t="shared" si="47"/>
        <v>0</v>
      </c>
      <c r="BQ40" s="912">
        <f t="shared" si="47"/>
        <v>0</v>
      </c>
      <c r="BR40" s="912">
        <f t="shared" si="47"/>
        <v>0</v>
      </c>
      <c r="BS40" s="912">
        <f t="shared" si="47"/>
        <v>0</v>
      </c>
      <c r="BT40" s="912">
        <f t="shared" si="47"/>
        <v>0</v>
      </c>
      <c r="BU40" s="912">
        <f t="shared" si="47"/>
        <v>0</v>
      </c>
      <c r="BV40" s="912">
        <f t="shared" si="47"/>
        <v>0</v>
      </c>
      <c r="BW40" s="912">
        <f t="shared" si="47"/>
        <v>0</v>
      </c>
      <c r="BX40" s="912">
        <f t="shared" si="47"/>
        <v>0</v>
      </c>
      <c r="BY40" s="912">
        <f t="shared" si="47"/>
        <v>0</v>
      </c>
      <c r="BZ40" s="912">
        <f t="shared" ref="BZ40:DE40" si="48">MAX((BZ36-BY36)*BY$10,0)</f>
        <v>0</v>
      </c>
      <c r="CA40" s="912">
        <f t="shared" si="48"/>
        <v>0</v>
      </c>
      <c r="CB40" s="912">
        <f t="shared" si="48"/>
        <v>0</v>
      </c>
      <c r="CC40" s="912">
        <f t="shared" si="48"/>
        <v>0</v>
      </c>
      <c r="CD40" s="912">
        <f t="shared" si="48"/>
        <v>0</v>
      </c>
      <c r="CE40" s="912">
        <f t="shared" si="48"/>
        <v>0</v>
      </c>
      <c r="CF40" s="912">
        <f t="shared" si="48"/>
        <v>0</v>
      </c>
      <c r="CG40" s="912">
        <f t="shared" si="48"/>
        <v>0</v>
      </c>
      <c r="CH40" s="912">
        <f t="shared" si="48"/>
        <v>0</v>
      </c>
      <c r="CI40" s="912">
        <f t="shared" si="48"/>
        <v>0</v>
      </c>
      <c r="CJ40" s="912">
        <f t="shared" si="48"/>
        <v>0</v>
      </c>
      <c r="CK40" s="912">
        <f t="shared" si="48"/>
        <v>0</v>
      </c>
      <c r="CL40" s="912">
        <f t="shared" si="48"/>
        <v>0</v>
      </c>
      <c r="CM40" s="912">
        <f t="shared" si="48"/>
        <v>0</v>
      </c>
      <c r="CN40" s="912">
        <f t="shared" si="48"/>
        <v>0</v>
      </c>
      <c r="CO40" s="912">
        <f t="shared" si="48"/>
        <v>0</v>
      </c>
      <c r="CP40" s="912">
        <f t="shared" si="48"/>
        <v>0</v>
      </c>
      <c r="CQ40" s="912">
        <f t="shared" si="48"/>
        <v>0</v>
      </c>
      <c r="CR40" s="912">
        <f t="shared" si="48"/>
        <v>0</v>
      </c>
      <c r="CS40" s="912">
        <f t="shared" si="48"/>
        <v>0</v>
      </c>
      <c r="CT40" s="912">
        <f t="shared" si="48"/>
        <v>0</v>
      </c>
      <c r="CU40" s="912">
        <f t="shared" si="48"/>
        <v>0</v>
      </c>
      <c r="CV40" s="912">
        <f t="shared" si="48"/>
        <v>0</v>
      </c>
      <c r="CW40" s="912">
        <f t="shared" si="48"/>
        <v>0</v>
      </c>
      <c r="CX40" s="912">
        <f t="shared" si="48"/>
        <v>0</v>
      </c>
      <c r="CY40" s="912">
        <f t="shared" si="48"/>
        <v>0</v>
      </c>
      <c r="CZ40" s="912">
        <f t="shared" si="48"/>
        <v>0</v>
      </c>
      <c r="DA40" s="912">
        <f t="shared" si="48"/>
        <v>0</v>
      </c>
      <c r="DB40" s="912">
        <f t="shared" si="48"/>
        <v>0</v>
      </c>
      <c r="DC40" s="912">
        <f t="shared" si="48"/>
        <v>0</v>
      </c>
      <c r="DD40" s="912">
        <f t="shared" si="48"/>
        <v>0</v>
      </c>
      <c r="DE40" s="912">
        <f t="shared" si="48"/>
        <v>0</v>
      </c>
      <c r="DF40" s="912">
        <f t="shared" ref="DF40:EO40" si="49">MAX((DF36-DE36)*DE$10,0)</f>
        <v>0</v>
      </c>
      <c r="DG40" s="912">
        <f t="shared" si="49"/>
        <v>0</v>
      </c>
      <c r="DH40" s="912">
        <f t="shared" si="49"/>
        <v>0</v>
      </c>
      <c r="DI40" s="912">
        <f t="shared" si="49"/>
        <v>0</v>
      </c>
      <c r="DJ40" s="912">
        <f t="shared" si="49"/>
        <v>0</v>
      </c>
      <c r="DK40" s="912">
        <f t="shared" si="49"/>
        <v>0</v>
      </c>
      <c r="DL40" s="912">
        <f t="shared" si="49"/>
        <v>0</v>
      </c>
      <c r="DM40" s="912">
        <f t="shared" si="49"/>
        <v>0</v>
      </c>
      <c r="DN40" s="912">
        <f t="shared" si="49"/>
        <v>0</v>
      </c>
      <c r="DO40" s="912">
        <f t="shared" si="49"/>
        <v>0</v>
      </c>
      <c r="DP40" s="912">
        <f t="shared" si="49"/>
        <v>0</v>
      </c>
      <c r="DQ40" s="912">
        <f t="shared" si="49"/>
        <v>0</v>
      </c>
      <c r="DR40" s="912">
        <f t="shared" si="49"/>
        <v>0</v>
      </c>
      <c r="DS40" s="912">
        <f t="shared" si="49"/>
        <v>0</v>
      </c>
      <c r="DT40" s="912">
        <f t="shared" si="49"/>
        <v>0</v>
      </c>
      <c r="DU40" s="912">
        <f t="shared" si="49"/>
        <v>0</v>
      </c>
      <c r="DV40" s="912">
        <f t="shared" si="49"/>
        <v>0</v>
      </c>
      <c r="DW40" s="912">
        <f t="shared" si="49"/>
        <v>0</v>
      </c>
      <c r="DX40" s="912">
        <f t="shared" si="49"/>
        <v>0</v>
      </c>
      <c r="DY40" s="912">
        <f t="shared" si="49"/>
        <v>0</v>
      </c>
      <c r="DZ40" s="912">
        <f t="shared" si="49"/>
        <v>0</v>
      </c>
      <c r="EA40" s="912">
        <f t="shared" si="49"/>
        <v>0</v>
      </c>
      <c r="EB40" s="912">
        <f t="shared" si="49"/>
        <v>0</v>
      </c>
      <c r="EC40" s="912">
        <f t="shared" si="49"/>
        <v>0</v>
      </c>
      <c r="ED40" s="912">
        <f t="shared" si="49"/>
        <v>0</v>
      </c>
      <c r="EE40" s="912">
        <f t="shared" si="49"/>
        <v>0</v>
      </c>
      <c r="EF40" s="912">
        <f t="shared" si="49"/>
        <v>0</v>
      </c>
      <c r="EG40" s="912">
        <f t="shared" si="49"/>
        <v>0</v>
      </c>
      <c r="EH40" s="912">
        <f t="shared" si="49"/>
        <v>0</v>
      </c>
      <c r="EI40" s="912">
        <f t="shared" si="49"/>
        <v>0</v>
      </c>
      <c r="EJ40" s="912">
        <f t="shared" si="49"/>
        <v>0</v>
      </c>
      <c r="EK40" s="912">
        <f t="shared" si="49"/>
        <v>0</v>
      </c>
      <c r="EL40" s="912">
        <f t="shared" si="49"/>
        <v>0</v>
      </c>
      <c r="EM40" s="912">
        <f t="shared" si="49"/>
        <v>0</v>
      </c>
      <c r="EN40" s="912">
        <f t="shared" si="49"/>
        <v>0</v>
      </c>
      <c r="EO40" s="912">
        <f t="shared" si="49"/>
        <v>0</v>
      </c>
    </row>
    <row r="41" spans="1:145" x14ac:dyDescent="0.2">
      <c r="A41" s="113"/>
      <c r="C41" s="449" t="s">
        <v>16</v>
      </c>
      <c r="D41" s="449" t="s">
        <v>860</v>
      </c>
      <c r="E41" s="449"/>
      <c r="I41" s="927" t="s">
        <v>873</v>
      </c>
      <c r="J41" s="900">
        <f>-INDEX(41:41,MATCH(J37,2:2,0))</f>
        <v>3138732.8241330204</v>
      </c>
      <c r="K41" s="114" t="s">
        <v>25</v>
      </c>
      <c r="L41" s="899">
        <f t="shared" si="45"/>
        <v>-3138732.8241330204</v>
      </c>
      <c r="M41" s="930">
        <v>0</v>
      </c>
      <c r="N41" s="899">
        <f>IF(N37=TRUE,-SUM(N39:N40),MIN((N36-M36)*M$10,0))</f>
        <v>0</v>
      </c>
      <c r="O41" s="899">
        <f t="shared" ref="O41:BZ41" si="50">IF(O37=TRUE,-SUM(O39:O40),MIN((O36-N36)*N$10,0))</f>
        <v>0</v>
      </c>
      <c r="P41" s="899">
        <f t="shared" si="50"/>
        <v>0</v>
      </c>
      <c r="Q41" s="899">
        <f t="shared" si="50"/>
        <v>0</v>
      </c>
      <c r="R41" s="899">
        <f t="shared" si="50"/>
        <v>0</v>
      </c>
      <c r="S41" s="899">
        <f t="shared" si="50"/>
        <v>0</v>
      </c>
      <c r="T41" s="899">
        <f t="shared" si="50"/>
        <v>0</v>
      </c>
      <c r="U41" s="899">
        <f t="shared" si="50"/>
        <v>0</v>
      </c>
      <c r="V41" s="899">
        <f t="shared" si="50"/>
        <v>0</v>
      </c>
      <c r="W41" s="899">
        <f t="shared" si="50"/>
        <v>0</v>
      </c>
      <c r="X41" s="899">
        <f t="shared" si="50"/>
        <v>0</v>
      </c>
      <c r="Y41" s="899">
        <f t="shared" si="50"/>
        <v>0</v>
      </c>
      <c r="Z41" s="899">
        <f t="shared" si="50"/>
        <v>0</v>
      </c>
      <c r="AA41" s="899">
        <f t="shared" si="50"/>
        <v>0</v>
      </c>
      <c r="AB41" s="899">
        <f t="shared" si="50"/>
        <v>0</v>
      </c>
      <c r="AC41" s="899">
        <f t="shared" si="50"/>
        <v>0</v>
      </c>
      <c r="AD41" s="899">
        <f t="shared" si="50"/>
        <v>0</v>
      </c>
      <c r="AE41" s="899">
        <f t="shared" si="50"/>
        <v>0</v>
      </c>
      <c r="AF41" s="899">
        <f t="shared" si="50"/>
        <v>0</v>
      </c>
      <c r="AG41" s="899">
        <f t="shared" si="50"/>
        <v>0</v>
      </c>
      <c r="AH41" s="899">
        <f t="shared" si="50"/>
        <v>0</v>
      </c>
      <c r="AI41" s="899">
        <f t="shared" si="50"/>
        <v>0</v>
      </c>
      <c r="AJ41" s="899">
        <f t="shared" si="50"/>
        <v>0</v>
      </c>
      <c r="AK41" s="899">
        <f t="shared" si="50"/>
        <v>0</v>
      </c>
      <c r="AL41" s="899">
        <f t="shared" si="50"/>
        <v>0</v>
      </c>
      <c r="AM41" s="899">
        <f t="shared" si="50"/>
        <v>0</v>
      </c>
      <c r="AN41" s="899">
        <f t="shared" si="50"/>
        <v>0</v>
      </c>
      <c r="AO41" s="899">
        <f t="shared" si="50"/>
        <v>0</v>
      </c>
      <c r="AP41" s="899">
        <f t="shared" si="50"/>
        <v>0</v>
      </c>
      <c r="AQ41" s="899">
        <f t="shared" si="50"/>
        <v>0</v>
      </c>
      <c r="AR41" s="899">
        <f t="shared" si="50"/>
        <v>0</v>
      </c>
      <c r="AS41" s="899">
        <f t="shared" si="50"/>
        <v>0</v>
      </c>
      <c r="AT41" s="899">
        <f t="shared" si="50"/>
        <v>0</v>
      </c>
      <c r="AU41" s="899">
        <f t="shared" si="50"/>
        <v>0</v>
      </c>
      <c r="AV41" s="899">
        <f t="shared" si="50"/>
        <v>0</v>
      </c>
      <c r="AW41" s="899">
        <f t="shared" si="50"/>
        <v>0</v>
      </c>
      <c r="AX41" s="899">
        <f t="shared" si="50"/>
        <v>0</v>
      </c>
      <c r="AY41" s="899">
        <f t="shared" si="50"/>
        <v>0</v>
      </c>
      <c r="AZ41" s="899">
        <f t="shared" si="50"/>
        <v>0</v>
      </c>
      <c r="BA41" s="899">
        <f t="shared" si="50"/>
        <v>0</v>
      </c>
      <c r="BB41" s="899">
        <f t="shared" si="50"/>
        <v>0</v>
      </c>
      <c r="BC41" s="899">
        <f t="shared" si="50"/>
        <v>-3138732.8241330204</v>
      </c>
      <c r="BD41" s="899">
        <f t="shared" si="50"/>
        <v>0</v>
      </c>
      <c r="BE41" s="899">
        <f t="shared" si="50"/>
        <v>0</v>
      </c>
      <c r="BF41" s="899">
        <f t="shared" si="50"/>
        <v>0</v>
      </c>
      <c r="BG41" s="899">
        <f t="shared" si="50"/>
        <v>0</v>
      </c>
      <c r="BH41" s="899">
        <f t="shared" si="50"/>
        <v>0</v>
      </c>
      <c r="BI41" s="899">
        <f t="shared" si="50"/>
        <v>0</v>
      </c>
      <c r="BJ41" s="899">
        <f t="shared" si="50"/>
        <v>0</v>
      </c>
      <c r="BK41" s="899">
        <f t="shared" si="50"/>
        <v>0</v>
      </c>
      <c r="BL41" s="899">
        <f t="shared" si="50"/>
        <v>0</v>
      </c>
      <c r="BM41" s="899">
        <f t="shared" si="50"/>
        <v>0</v>
      </c>
      <c r="BN41" s="899">
        <f t="shared" si="50"/>
        <v>0</v>
      </c>
      <c r="BO41" s="899">
        <f t="shared" si="50"/>
        <v>0</v>
      </c>
      <c r="BP41" s="899">
        <f t="shared" si="50"/>
        <v>0</v>
      </c>
      <c r="BQ41" s="899">
        <f t="shared" si="50"/>
        <v>0</v>
      </c>
      <c r="BR41" s="899">
        <f t="shared" si="50"/>
        <v>0</v>
      </c>
      <c r="BS41" s="899">
        <f t="shared" si="50"/>
        <v>0</v>
      </c>
      <c r="BT41" s="899">
        <f t="shared" si="50"/>
        <v>0</v>
      </c>
      <c r="BU41" s="899">
        <f t="shared" si="50"/>
        <v>0</v>
      </c>
      <c r="BV41" s="899">
        <f t="shared" si="50"/>
        <v>0</v>
      </c>
      <c r="BW41" s="899">
        <f t="shared" si="50"/>
        <v>0</v>
      </c>
      <c r="BX41" s="899">
        <f t="shared" si="50"/>
        <v>0</v>
      </c>
      <c r="BY41" s="899">
        <f t="shared" si="50"/>
        <v>0</v>
      </c>
      <c r="BZ41" s="899">
        <f t="shared" si="50"/>
        <v>0</v>
      </c>
      <c r="CA41" s="899">
        <f t="shared" ref="CA41:EL41" si="51">IF(CA37=TRUE,-SUM(CA39:CA40),MIN((CA36-BZ36)*BZ$10,0))</f>
        <v>0</v>
      </c>
      <c r="CB41" s="899">
        <f t="shared" si="51"/>
        <v>0</v>
      </c>
      <c r="CC41" s="899">
        <f t="shared" si="51"/>
        <v>0</v>
      </c>
      <c r="CD41" s="899">
        <f t="shared" si="51"/>
        <v>0</v>
      </c>
      <c r="CE41" s="899">
        <f t="shared" si="51"/>
        <v>0</v>
      </c>
      <c r="CF41" s="899">
        <f t="shared" si="51"/>
        <v>0</v>
      </c>
      <c r="CG41" s="899">
        <f t="shared" si="51"/>
        <v>0</v>
      </c>
      <c r="CH41" s="899">
        <f t="shared" si="51"/>
        <v>0</v>
      </c>
      <c r="CI41" s="899">
        <f t="shared" si="51"/>
        <v>0</v>
      </c>
      <c r="CJ41" s="899">
        <f t="shared" si="51"/>
        <v>0</v>
      </c>
      <c r="CK41" s="899">
        <f t="shared" si="51"/>
        <v>0</v>
      </c>
      <c r="CL41" s="899">
        <f t="shared" si="51"/>
        <v>0</v>
      </c>
      <c r="CM41" s="899">
        <f t="shared" si="51"/>
        <v>0</v>
      </c>
      <c r="CN41" s="899">
        <f t="shared" si="51"/>
        <v>0</v>
      </c>
      <c r="CO41" s="899">
        <f t="shared" si="51"/>
        <v>0</v>
      </c>
      <c r="CP41" s="899">
        <f t="shared" si="51"/>
        <v>0</v>
      </c>
      <c r="CQ41" s="899">
        <f t="shared" si="51"/>
        <v>0</v>
      </c>
      <c r="CR41" s="899">
        <f t="shared" si="51"/>
        <v>0</v>
      </c>
      <c r="CS41" s="899">
        <f t="shared" si="51"/>
        <v>0</v>
      </c>
      <c r="CT41" s="899">
        <f t="shared" si="51"/>
        <v>0</v>
      </c>
      <c r="CU41" s="899">
        <f t="shared" si="51"/>
        <v>0</v>
      </c>
      <c r="CV41" s="899">
        <f t="shared" si="51"/>
        <v>0</v>
      </c>
      <c r="CW41" s="899">
        <f t="shared" si="51"/>
        <v>0</v>
      </c>
      <c r="CX41" s="899">
        <f t="shared" si="51"/>
        <v>0</v>
      </c>
      <c r="CY41" s="899">
        <f t="shared" si="51"/>
        <v>0</v>
      </c>
      <c r="CZ41" s="899">
        <f t="shared" si="51"/>
        <v>0</v>
      </c>
      <c r="DA41" s="899">
        <f t="shared" si="51"/>
        <v>0</v>
      </c>
      <c r="DB41" s="899">
        <f t="shared" si="51"/>
        <v>0</v>
      </c>
      <c r="DC41" s="899">
        <f t="shared" si="51"/>
        <v>0</v>
      </c>
      <c r="DD41" s="899">
        <f t="shared" si="51"/>
        <v>0</v>
      </c>
      <c r="DE41" s="899">
        <f t="shared" si="51"/>
        <v>0</v>
      </c>
      <c r="DF41" s="899">
        <f t="shared" si="51"/>
        <v>0</v>
      </c>
      <c r="DG41" s="899">
        <f t="shared" si="51"/>
        <v>0</v>
      </c>
      <c r="DH41" s="899">
        <f t="shared" si="51"/>
        <v>0</v>
      </c>
      <c r="DI41" s="899">
        <f t="shared" si="51"/>
        <v>0</v>
      </c>
      <c r="DJ41" s="899">
        <f t="shared" si="51"/>
        <v>0</v>
      </c>
      <c r="DK41" s="899">
        <f t="shared" si="51"/>
        <v>0</v>
      </c>
      <c r="DL41" s="899">
        <f t="shared" si="51"/>
        <v>0</v>
      </c>
      <c r="DM41" s="899">
        <f t="shared" si="51"/>
        <v>0</v>
      </c>
      <c r="DN41" s="899">
        <f t="shared" si="51"/>
        <v>0</v>
      </c>
      <c r="DO41" s="899">
        <f t="shared" si="51"/>
        <v>0</v>
      </c>
      <c r="DP41" s="899">
        <f t="shared" si="51"/>
        <v>0</v>
      </c>
      <c r="DQ41" s="899">
        <f t="shared" si="51"/>
        <v>0</v>
      </c>
      <c r="DR41" s="899">
        <f t="shared" si="51"/>
        <v>0</v>
      </c>
      <c r="DS41" s="899">
        <f t="shared" si="51"/>
        <v>0</v>
      </c>
      <c r="DT41" s="899">
        <f t="shared" si="51"/>
        <v>0</v>
      </c>
      <c r="DU41" s="899">
        <f t="shared" si="51"/>
        <v>0</v>
      </c>
      <c r="DV41" s="899">
        <f t="shared" si="51"/>
        <v>0</v>
      </c>
      <c r="DW41" s="899">
        <f t="shared" si="51"/>
        <v>0</v>
      </c>
      <c r="DX41" s="899">
        <f t="shared" si="51"/>
        <v>0</v>
      </c>
      <c r="DY41" s="899">
        <f t="shared" si="51"/>
        <v>0</v>
      </c>
      <c r="DZ41" s="899">
        <f t="shared" si="51"/>
        <v>0</v>
      </c>
      <c r="EA41" s="899">
        <f t="shared" si="51"/>
        <v>0</v>
      </c>
      <c r="EB41" s="899">
        <f t="shared" si="51"/>
        <v>0</v>
      </c>
      <c r="EC41" s="899">
        <f t="shared" si="51"/>
        <v>0</v>
      </c>
      <c r="ED41" s="899">
        <f t="shared" si="51"/>
        <v>0</v>
      </c>
      <c r="EE41" s="899">
        <f t="shared" si="51"/>
        <v>0</v>
      </c>
      <c r="EF41" s="899">
        <f t="shared" si="51"/>
        <v>0</v>
      </c>
      <c r="EG41" s="899">
        <f t="shared" si="51"/>
        <v>0</v>
      </c>
      <c r="EH41" s="899">
        <f t="shared" si="51"/>
        <v>0</v>
      </c>
      <c r="EI41" s="899">
        <f t="shared" si="51"/>
        <v>0</v>
      </c>
      <c r="EJ41" s="899">
        <f t="shared" si="51"/>
        <v>0</v>
      </c>
      <c r="EK41" s="899">
        <f t="shared" si="51"/>
        <v>0</v>
      </c>
      <c r="EL41" s="899">
        <f t="shared" si="51"/>
        <v>0</v>
      </c>
      <c r="EM41" s="899">
        <f t="shared" ref="EM41:EO41" si="52">IF(EM37=TRUE,-SUM(EM39:EM40),MIN((EM36-EL36)*EL$10,0))</f>
        <v>0</v>
      </c>
      <c r="EN41" s="899">
        <f t="shared" si="52"/>
        <v>0</v>
      </c>
      <c r="EO41" s="899">
        <f t="shared" si="52"/>
        <v>0</v>
      </c>
    </row>
    <row r="42" spans="1:145" x14ac:dyDescent="0.2">
      <c r="A42" s="113"/>
      <c r="C42" s="449" t="str">
        <f>C36</f>
        <v>임대보증금</v>
      </c>
      <c r="D42" s="449" t="s">
        <v>17</v>
      </c>
      <c r="E42" s="449"/>
      <c r="K42" s="113" t="s">
        <v>26</v>
      </c>
      <c r="L42" s="897"/>
      <c r="M42" s="918">
        <f>SUM(M39:M41)</f>
        <v>2872385.1649433207</v>
      </c>
      <c r="N42" s="918">
        <f t="shared" ref="N42:BY42" si="53">SUM(N39:N41)</f>
        <v>2872385.1649433207</v>
      </c>
      <c r="O42" s="918">
        <f t="shared" si="53"/>
        <v>2872385.1649433207</v>
      </c>
      <c r="P42" s="918">
        <f t="shared" si="53"/>
        <v>2872385.1649433207</v>
      </c>
      <c r="Q42" s="918">
        <f t="shared" si="53"/>
        <v>2872385.1649433207</v>
      </c>
      <c r="R42" s="918">
        <f t="shared" si="53"/>
        <v>2872385.1649433207</v>
      </c>
      <c r="S42" s="918">
        <f t="shared" si="53"/>
        <v>2872385.1649433207</v>
      </c>
      <c r="T42" s="918">
        <f t="shared" si="53"/>
        <v>2872385.1649433207</v>
      </c>
      <c r="U42" s="918">
        <f t="shared" si="53"/>
        <v>2872385.1649433207</v>
      </c>
      <c r="V42" s="918">
        <f t="shared" si="53"/>
        <v>2872385.1649433207</v>
      </c>
      <c r="W42" s="918">
        <f t="shared" si="53"/>
        <v>2872385.1649433207</v>
      </c>
      <c r="X42" s="918">
        <f t="shared" si="53"/>
        <v>2872385.1649433207</v>
      </c>
      <c r="Y42" s="918">
        <f t="shared" si="53"/>
        <v>2872385.1649433207</v>
      </c>
      <c r="Z42" s="918">
        <f t="shared" si="53"/>
        <v>2872385.1649433207</v>
      </c>
      <c r="AA42" s="918">
        <f t="shared" si="53"/>
        <v>2872385.1649433207</v>
      </c>
      <c r="AB42" s="918">
        <f t="shared" si="53"/>
        <v>2872385.1649433207</v>
      </c>
      <c r="AC42" s="918">
        <f t="shared" si="53"/>
        <v>2872385.1649433207</v>
      </c>
      <c r="AD42" s="918">
        <f t="shared" si="53"/>
        <v>2872385.1649433207</v>
      </c>
      <c r="AE42" s="918">
        <f t="shared" si="53"/>
        <v>2872385.1649433207</v>
      </c>
      <c r="AF42" s="918">
        <f t="shared" si="53"/>
        <v>2872385.1649433207</v>
      </c>
      <c r="AG42" s="918">
        <f t="shared" si="53"/>
        <v>2872385.1649433207</v>
      </c>
      <c r="AH42" s="918">
        <f t="shared" si="53"/>
        <v>2872385.1649433207</v>
      </c>
      <c r="AI42" s="918">
        <f t="shared" si="53"/>
        <v>2872385.1649433207</v>
      </c>
      <c r="AJ42" s="918">
        <f t="shared" si="53"/>
        <v>2872385.1649433207</v>
      </c>
      <c r="AK42" s="918">
        <f t="shared" si="53"/>
        <v>2872385.1649433207</v>
      </c>
      <c r="AL42" s="918">
        <f t="shared" si="53"/>
        <v>3138732.8241330204</v>
      </c>
      <c r="AM42" s="918">
        <f t="shared" si="53"/>
        <v>3138732.8241330204</v>
      </c>
      <c r="AN42" s="918">
        <f t="shared" si="53"/>
        <v>3138732.8241330204</v>
      </c>
      <c r="AO42" s="918">
        <f t="shared" si="53"/>
        <v>3138732.8241330204</v>
      </c>
      <c r="AP42" s="918">
        <f t="shared" si="53"/>
        <v>3138732.8241330204</v>
      </c>
      <c r="AQ42" s="918">
        <f t="shared" si="53"/>
        <v>3138732.8241330204</v>
      </c>
      <c r="AR42" s="918">
        <f t="shared" si="53"/>
        <v>3138732.8241330204</v>
      </c>
      <c r="AS42" s="918">
        <f t="shared" si="53"/>
        <v>3138732.8241330204</v>
      </c>
      <c r="AT42" s="918">
        <f t="shared" si="53"/>
        <v>3138732.8241330204</v>
      </c>
      <c r="AU42" s="918">
        <f t="shared" si="53"/>
        <v>3138732.8241330204</v>
      </c>
      <c r="AV42" s="918">
        <f t="shared" si="53"/>
        <v>3138732.8241330204</v>
      </c>
      <c r="AW42" s="918">
        <f t="shared" si="53"/>
        <v>3138732.8241330204</v>
      </c>
      <c r="AX42" s="918">
        <f t="shared" si="53"/>
        <v>3138732.8241330204</v>
      </c>
      <c r="AY42" s="918">
        <f t="shared" si="53"/>
        <v>3138732.8241330204</v>
      </c>
      <c r="AZ42" s="918">
        <f t="shared" si="53"/>
        <v>3138732.8241330204</v>
      </c>
      <c r="BA42" s="918">
        <f t="shared" si="53"/>
        <v>3138732.8241330204</v>
      </c>
      <c r="BB42" s="918">
        <f t="shared" si="53"/>
        <v>3138732.8241330204</v>
      </c>
      <c r="BC42" s="918">
        <f t="shared" si="53"/>
        <v>0</v>
      </c>
      <c r="BD42" s="918">
        <f t="shared" si="53"/>
        <v>0</v>
      </c>
      <c r="BE42" s="918">
        <f t="shared" si="53"/>
        <v>0</v>
      </c>
      <c r="BF42" s="918">
        <f t="shared" si="53"/>
        <v>0</v>
      </c>
      <c r="BG42" s="918">
        <f t="shared" si="53"/>
        <v>0</v>
      </c>
      <c r="BH42" s="918">
        <f t="shared" si="53"/>
        <v>0</v>
      </c>
      <c r="BI42" s="918">
        <f t="shared" si="53"/>
        <v>0</v>
      </c>
      <c r="BJ42" s="918">
        <f t="shared" si="53"/>
        <v>0</v>
      </c>
      <c r="BK42" s="918">
        <f t="shared" si="53"/>
        <v>0</v>
      </c>
      <c r="BL42" s="918">
        <f t="shared" si="53"/>
        <v>0</v>
      </c>
      <c r="BM42" s="918">
        <f t="shared" si="53"/>
        <v>0</v>
      </c>
      <c r="BN42" s="918">
        <f t="shared" si="53"/>
        <v>0</v>
      </c>
      <c r="BO42" s="918">
        <f t="shared" si="53"/>
        <v>0</v>
      </c>
      <c r="BP42" s="918">
        <f t="shared" si="53"/>
        <v>0</v>
      </c>
      <c r="BQ42" s="918">
        <f t="shared" si="53"/>
        <v>0</v>
      </c>
      <c r="BR42" s="918">
        <f t="shared" si="53"/>
        <v>0</v>
      </c>
      <c r="BS42" s="918">
        <f t="shared" si="53"/>
        <v>0</v>
      </c>
      <c r="BT42" s="918">
        <f t="shared" si="53"/>
        <v>0</v>
      </c>
      <c r="BU42" s="918">
        <f t="shared" si="53"/>
        <v>0</v>
      </c>
      <c r="BV42" s="918">
        <f t="shared" si="53"/>
        <v>0</v>
      </c>
      <c r="BW42" s="918">
        <f t="shared" si="53"/>
        <v>0</v>
      </c>
      <c r="BX42" s="918">
        <f t="shared" si="53"/>
        <v>0</v>
      </c>
      <c r="BY42" s="918">
        <f t="shared" si="53"/>
        <v>0</v>
      </c>
      <c r="BZ42" s="918">
        <f t="shared" ref="BZ42:EK42" si="54">SUM(BZ39:BZ41)</f>
        <v>0</v>
      </c>
      <c r="CA42" s="918">
        <f t="shared" si="54"/>
        <v>0</v>
      </c>
      <c r="CB42" s="918">
        <f t="shared" si="54"/>
        <v>0</v>
      </c>
      <c r="CC42" s="918">
        <f t="shared" si="54"/>
        <v>0</v>
      </c>
      <c r="CD42" s="918">
        <f t="shared" si="54"/>
        <v>0</v>
      </c>
      <c r="CE42" s="918">
        <f t="shared" si="54"/>
        <v>0</v>
      </c>
      <c r="CF42" s="918">
        <f t="shared" si="54"/>
        <v>0</v>
      </c>
      <c r="CG42" s="918">
        <f t="shared" si="54"/>
        <v>0</v>
      </c>
      <c r="CH42" s="918">
        <f t="shared" si="54"/>
        <v>0</v>
      </c>
      <c r="CI42" s="918">
        <f t="shared" si="54"/>
        <v>0</v>
      </c>
      <c r="CJ42" s="918">
        <f t="shared" si="54"/>
        <v>0</v>
      </c>
      <c r="CK42" s="918">
        <f t="shared" si="54"/>
        <v>0</v>
      </c>
      <c r="CL42" s="918">
        <f t="shared" si="54"/>
        <v>0</v>
      </c>
      <c r="CM42" s="918">
        <f t="shared" si="54"/>
        <v>0</v>
      </c>
      <c r="CN42" s="918">
        <f t="shared" si="54"/>
        <v>0</v>
      </c>
      <c r="CO42" s="918">
        <f t="shared" si="54"/>
        <v>0</v>
      </c>
      <c r="CP42" s="918">
        <f t="shared" si="54"/>
        <v>0</v>
      </c>
      <c r="CQ42" s="918">
        <f t="shared" si="54"/>
        <v>0</v>
      </c>
      <c r="CR42" s="918">
        <f t="shared" si="54"/>
        <v>0</v>
      </c>
      <c r="CS42" s="918">
        <f t="shared" si="54"/>
        <v>0</v>
      </c>
      <c r="CT42" s="918">
        <f t="shared" si="54"/>
        <v>0</v>
      </c>
      <c r="CU42" s="918">
        <f t="shared" si="54"/>
        <v>0</v>
      </c>
      <c r="CV42" s="918">
        <f t="shared" si="54"/>
        <v>0</v>
      </c>
      <c r="CW42" s="918">
        <f t="shared" si="54"/>
        <v>0</v>
      </c>
      <c r="CX42" s="918">
        <f t="shared" si="54"/>
        <v>0</v>
      </c>
      <c r="CY42" s="918">
        <f t="shared" si="54"/>
        <v>0</v>
      </c>
      <c r="CZ42" s="918">
        <f t="shared" si="54"/>
        <v>0</v>
      </c>
      <c r="DA42" s="918">
        <f t="shared" si="54"/>
        <v>0</v>
      </c>
      <c r="DB42" s="918">
        <f t="shared" si="54"/>
        <v>0</v>
      </c>
      <c r="DC42" s="918">
        <f t="shared" si="54"/>
        <v>0</v>
      </c>
      <c r="DD42" s="918">
        <f t="shared" si="54"/>
        <v>0</v>
      </c>
      <c r="DE42" s="918">
        <f t="shared" si="54"/>
        <v>0</v>
      </c>
      <c r="DF42" s="918">
        <f t="shared" si="54"/>
        <v>0</v>
      </c>
      <c r="DG42" s="918">
        <f t="shared" si="54"/>
        <v>0</v>
      </c>
      <c r="DH42" s="918">
        <f t="shared" si="54"/>
        <v>0</v>
      </c>
      <c r="DI42" s="918">
        <f t="shared" si="54"/>
        <v>0</v>
      </c>
      <c r="DJ42" s="918">
        <f t="shared" si="54"/>
        <v>0</v>
      </c>
      <c r="DK42" s="918">
        <f t="shared" si="54"/>
        <v>0</v>
      </c>
      <c r="DL42" s="918">
        <f t="shared" si="54"/>
        <v>0</v>
      </c>
      <c r="DM42" s="918">
        <f t="shared" si="54"/>
        <v>0</v>
      </c>
      <c r="DN42" s="918">
        <f t="shared" si="54"/>
        <v>0</v>
      </c>
      <c r="DO42" s="918">
        <f t="shared" si="54"/>
        <v>0</v>
      </c>
      <c r="DP42" s="918">
        <f t="shared" si="54"/>
        <v>0</v>
      </c>
      <c r="DQ42" s="918">
        <f t="shared" si="54"/>
        <v>0</v>
      </c>
      <c r="DR42" s="918">
        <f t="shared" si="54"/>
        <v>0</v>
      </c>
      <c r="DS42" s="918">
        <f t="shared" si="54"/>
        <v>0</v>
      </c>
      <c r="DT42" s="918">
        <f t="shared" si="54"/>
        <v>0</v>
      </c>
      <c r="DU42" s="918">
        <f t="shared" si="54"/>
        <v>0</v>
      </c>
      <c r="DV42" s="918">
        <f t="shared" si="54"/>
        <v>0</v>
      </c>
      <c r="DW42" s="918">
        <f t="shared" si="54"/>
        <v>0</v>
      </c>
      <c r="DX42" s="918">
        <f t="shared" si="54"/>
        <v>0</v>
      </c>
      <c r="DY42" s="918">
        <f t="shared" si="54"/>
        <v>0</v>
      </c>
      <c r="DZ42" s="918">
        <f t="shared" si="54"/>
        <v>0</v>
      </c>
      <c r="EA42" s="918">
        <f t="shared" si="54"/>
        <v>0</v>
      </c>
      <c r="EB42" s="918">
        <f t="shared" si="54"/>
        <v>0</v>
      </c>
      <c r="EC42" s="918">
        <f t="shared" si="54"/>
        <v>0</v>
      </c>
      <c r="ED42" s="918">
        <f t="shared" si="54"/>
        <v>0</v>
      </c>
      <c r="EE42" s="918">
        <f t="shared" si="54"/>
        <v>0</v>
      </c>
      <c r="EF42" s="918">
        <f t="shared" si="54"/>
        <v>0</v>
      </c>
      <c r="EG42" s="918">
        <f t="shared" si="54"/>
        <v>0</v>
      </c>
      <c r="EH42" s="918">
        <f t="shared" si="54"/>
        <v>0</v>
      </c>
      <c r="EI42" s="918">
        <f t="shared" si="54"/>
        <v>0</v>
      </c>
      <c r="EJ42" s="918">
        <f t="shared" si="54"/>
        <v>0</v>
      </c>
      <c r="EK42" s="918">
        <f t="shared" si="54"/>
        <v>0</v>
      </c>
      <c r="EL42" s="918">
        <f t="shared" ref="EL42:EO42" si="55">SUM(EL39:EL41)</f>
        <v>0</v>
      </c>
      <c r="EM42" s="918">
        <f t="shared" si="55"/>
        <v>0</v>
      </c>
      <c r="EN42" s="918">
        <f t="shared" si="55"/>
        <v>0</v>
      </c>
      <c r="EO42" s="918">
        <f t="shared" si="55"/>
        <v>0</v>
      </c>
    </row>
    <row r="43" spans="1:145" x14ac:dyDescent="0.2">
      <c r="A43" s="113">
        <f>ROW()</f>
        <v>43</v>
      </c>
    </row>
    <row r="44" spans="1:145" x14ac:dyDescent="0.2">
      <c r="A44" s="113">
        <f>ROW()</f>
        <v>44</v>
      </c>
    </row>
    <row r="45" spans="1:145" x14ac:dyDescent="0.2">
      <c r="A45" s="113">
        <f>ROW()</f>
        <v>45</v>
      </c>
      <c r="B45" s="451" t="s">
        <v>856</v>
      </c>
      <c r="C45" s="477" t="s">
        <v>77</v>
      </c>
      <c r="D45" s="451" t="s">
        <v>30</v>
      </c>
      <c r="E45" s="451"/>
      <c r="F45" s="453"/>
      <c r="G45" s="451"/>
      <c r="H45" s="451"/>
      <c r="I45" s="451"/>
      <c r="J45" s="451"/>
      <c r="K45" s="451"/>
      <c r="L45" s="910">
        <f>SUM(M45:CG45)</f>
        <v>32899.51077867522</v>
      </c>
      <c r="M45" s="910"/>
      <c r="N45" s="910">
        <f t="shared" ref="N45:AS45" si="56">M36*$E49*$G49/12</f>
        <v>430.85777474149808</v>
      </c>
      <c r="O45" s="910">
        <f t="shared" si="56"/>
        <v>430.85777474149808</v>
      </c>
      <c r="P45" s="910">
        <f t="shared" si="56"/>
        <v>430.85777474149808</v>
      </c>
      <c r="Q45" s="910">
        <f t="shared" si="56"/>
        <v>430.85777474149808</v>
      </c>
      <c r="R45" s="910">
        <f t="shared" si="56"/>
        <v>430.85777474149808</v>
      </c>
      <c r="S45" s="910">
        <f t="shared" si="56"/>
        <v>430.85777474149808</v>
      </c>
      <c r="T45" s="910">
        <f t="shared" si="56"/>
        <v>430.85777474149808</v>
      </c>
      <c r="U45" s="910">
        <f t="shared" si="56"/>
        <v>430.85777474149808</v>
      </c>
      <c r="V45" s="910">
        <f t="shared" si="56"/>
        <v>430.85777474149808</v>
      </c>
      <c r="W45" s="910">
        <f t="shared" si="56"/>
        <v>430.85777474149808</v>
      </c>
      <c r="X45" s="910">
        <f t="shared" si="56"/>
        <v>430.85777474149808</v>
      </c>
      <c r="Y45" s="910">
        <f t="shared" si="56"/>
        <v>430.85777474149808</v>
      </c>
      <c r="Z45" s="910">
        <f t="shared" si="56"/>
        <v>430.85777474149808</v>
      </c>
      <c r="AA45" s="910">
        <f t="shared" si="56"/>
        <v>430.85777474149808</v>
      </c>
      <c r="AB45" s="910">
        <f t="shared" si="56"/>
        <v>430.85777474149808</v>
      </c>
      <c r="AC45" s="910">
        <f t="shared" si="56"/>
        <v>430.85777474149808</v>
      </c>
      <c r="AD45" s="910">
        <f t="shared" si="56"/>
        <v>430.85777474149808</v>
      </c>
      <c r="AE45" s="910">
        <f t="shared" si="56"/>
        <v>430.85777474149808</v>
      </c>
      <c r="AF45" s="910">
        <f t="shared" si="56"/>
        <v>430.85777474149808</v>
      </c>
      <c r="AG45" s="910">
        <f t="shared" si="56"/>
        <v>430.85777474149808</v>
      </c>
      <c r="AH45" s="910">
        <f t="shared" si="56"/>
        <v>430.85777474149808</v>
      </c>
      <c r="AI45" s="910">
        <f t="shared" si="56"/>
        <v>430.85777474149808</v>
      </c>
      <c r="AJ45" s="910">
        <f t="shared" si="56"/>
        <v>430.85777474149808</v>
      </c>
      <c r="AK45" s="910">
        <f t="shared" si="56"/>
        <v>430.85777474149808</v>
      </c>
      <c r="AL45" s="910">
        <f t="shared" si="56"/>
        <v>430.85777474149808</v>
      </c>
      <c r="AM45" s="910">
        <f t="shared" si="56"/>
        <v>470.80992361995305</v>
      </c>
      <c r="AN45" s="910">
        <f t="shared" si="56"/>
        <v>470.80992361995305</v>
      </c>
      <c r="AO45" s="910">
        <f t="shared" si="56"/>
        <v>470.80992361995305</v>
      </c>
      <c r="AP45" s="910">
        <f t="shared" si="56"/>
        <v>470.80992361995305</v>
      </c>
      <c r="AQ45" s="910">
        <f t="shared" si="56"/>
        <v>470.80992361995305</v>
      </c>
      <c r="AR45" s="910">
        <f t="shared" si="56"/>
        <v>470.80992361995305</v>
      </c>
      <c r="AS45" s="910">
        <f t="shared" si="56"/>
        <v>470.80992361995305</v>
      </c>
      <c r="AT45" s="910">
        <f t="shared" ref="AT45:BY45" si="57">AS36*$E49*$G49/12</f>
        <v>470.80992361995305</v>
      </c>
      <c r="AU45" s="910">
        <f t="shared" si="57"/>
        <v>470.80992361995305</v>
      </c>
      <c r="AV45" s="910">
        <f t="shared" si="57"/>
        <v>470.80992361995305</v>
      </c>
      <c r="AW45" s="910">
        <f t="shared" si="57"/>
        <v>470.80992361995305</v>
      </c>
      <c r="AX45" s="910">
        <f t="shared" si="57"/>
        <v>470.80992361995305</v>
      </c>
      <c r="AY45" s="910">
        <f t="shared" si="57"/>
        <v>470.80992361995305</v>
      </c>
      <c r="AZ45" s="910">
        <f t="shared" si="57"/>
        <v>470.80992361995305</v>
      </c>
      <c r="BA45" s="910">
        <f t="shared" si="57"/>
        <v>470.80992361995305</v>
      </c>
      <c r="BB45" s="910">
        <f t="shared" si="57"/>
        <v>470.80992361995305</v>
      </c>
      <c r="BC45" s="910">
        <f t="shared" si="57"/>
        <v>470.80992361995305</v>
      </c>
      <c r="BD45" s="910">
        <f t="shared" si="57"/>
        <v>470.80992361995305</v>
      </c>
      <c r="BE45" s="910">
        <f t="shared" si="57"/>
        <v>470.80992361995305</v>
      </c>
      <c r="BF45" s="910">
        <f t="shared" si="57"/>
        <v>470.80992361995305</v>
      </c>
      <c r="BG45" s="910">
        <f t="shared" si="57"/>
        <v>470.80992361995305</v>
      </c>
      <c r="BH45" s="910">
        <f t="shared" si="57"/>
        <v>470.80992361995305</v>
      </c>
      <c r="BI45" s="910">
        <f t="shared" si="57"/>
        <v>470.80992361995305</v>
      </c>
      <c r="BJ45" s="910">
        <f t="shared" si="57"/>
        <v>470.80992361995305</v>
      </c>
      <c r="BK45" s="910">
        <f t="shared" si="57"/>
        <v>470.80992361995305</v>
      </c>
      <c r="BL45" s="910">
        <f t="shared" si="57"/>
        <v>470.80992361995305</v>
      </c>
      <c r="BM45" s="910">
        <f t="shared" si="57"/>
        <v>470.80992361995305</v>
      </c>
      <c r="BN45" s="910">
        <f t="shared" si="57"/>
        <v>470.80992361995305</v>
      </c>
      <c r="BO45" s="910">
        <f t="shared" si="57"/>
        <v>470.80992361995305</v>
      </c>
      <c r="BP45" s="910">
        <f t="shared" si="57"/>
        <v>470.80992361995305</v>
      </c>
      <c r="BQ45" s="910">
        <f t="shared" si="57"/>
        <v>470.80992361995305</v>
      </c>
      <c r="BR45" s="910">
        <f t="shared" si="57"/>
        <v>470.80992361995305</v>
      </c>
      <c r="BS45" s="910">
        <f t="shared" si="57"/>
        <v>470.80992361995305</v>
      </c>
      <c r="BT45" s="910">
        <f t="shared" si="57"/>
        <v>470.80992361995305</v>
      </c>
      <c r="BU45" s="910">
        <f t="shared" si="57"/>
        <v>470.80992361995305</v>
      </c>
      <c r="BV45" s="910">
        <f t="shared" si="57"/>
        <v>470.80992361995305</v>
      </c>
      <c r="BW45" s="910">
        <f t="shared" si="57"/>
        <v>470.80992361995305</v>
      </c>
      <c r="BX45" s="910">
        <f t="shared" si="57"/>
        <v>470.80992361995305</v>
      </c>
      <c r="BY45" s="910">
        <f t="shared" si="57"/>
        <v>470.80992361995305</v>
      </c>
      <c r="BZ45" s="910">
        <f t="shared" ref="BZ45:DE45" si="58">BY36*$E49*$G49/12</f>
        <v>470.80992361995305</v>
      </c>
      <c r="CA45" s="910">
        <f t="shared" si="58"/>
        <v>470.80992361995305</v>
      </c>
      <c r="CB45" s="910">
        <f t="shared" si="58"/>
        <v>470.80992361995305</v>
      </c>
      <c r="CC45" s="910">
        <f t="shared" si="58"/>
        <v>470.80992361995305</v>
      </c>
      <c r="CD45" s="910">
        <f t="shared" si="58"/>
        <v>470.80992361995305</v>
      </c>
      <c r="CE45" s="910">
        <f t="shared" si="58"/>
        <v>470.80992361995305</v>
      </c>
      <c r="CF45" s="910">
        <f t="shared" si="58"/>
        <v>470.80992361995305</v>
      </c>
      <c r="CG45" s="910">
        <f t="shared" si="58"/>
        <v>470.80992361995305</v>
      </c>
      <c r="CH45" s="910">
        <f t="shared" si="58"/>
        <v>470.80992361995305</v>
      </c>
      <c r="CI45" s="910">
        <f t="shared" si="58"/>
        <v>470.80992361995305</v>
      </c>
      <c r="CJ45" s="910">
        <f t="shared" si="58"/>
        <v>470.80992361995305</v>
      </c>
      <c r="CK45" s="910">
        <f t="shared" si="58"/>
        <v>470.80992361995305</v>
      </c>
      <c r="CL45" s="910">
        <f t="shared" si="58"/>
        <v>470.80992361995305</v>
      </c>
      <c r="CM45" s="910">
        <f t="shared" si="58"/>
        <v>470.80992361995305</v>
      </c>
      <c r="CN45" s="910">
        <f t="shared" si="58"/>
        <v>470.80992361995305</v>
      </c>
      <c r="CO45" s="910">
        <f t="shared" si="58"/>
        <v>470.80992361995305</v>
      </c>
      <c r="CP45" s="910">
        <f t="shared" si="58"/>
        <v>470.80992361995305</v>
      </c>
      <c r="CQ45" s="910">
        <f t="shared" si="58"/>
        <v>470.80992361995305</v>
      </c>
      <c r="CR45" s="910">
        <f t="shared" si="58"/>
        <v>470.80992361995305</v>
      </c>
      <c r="CS45" s="910">
        <f t="shared" si="58"/>
        <v>470.80992361995305</v>
      </c>
      <c r="CT45" s="910">
        <f t="shared" si="58"/>
        <v>470.80992361995305</v>
      </c>
      <c r="CU45" s="910">
        <f t="shared" si="58"/>
        <v>470.80992361995305</v>
      </c>
      <c r="CV45" s="910">
        <f t="shared" si="58"/>
        <v>470.80992361995305</v>
      </c>
      <c r="CW45" s="910">
        <f t="shared" si="58"/>
        <v>470.80992361995305</v>
      </c>
      <c r="CX45" s="910">
        <f t="shared" si="58"/>
        <v>470.80992361995305</v>
      </c>
      <c r="CY45" s="910">
        <f t="shared" si="58"/>
        <v>470.80992361995305</v>
      </c>
      <c r="CZ45" s="910">
        <f t="shared" si="58"/>
        <v>470.80992361995305</v>
      </c>
      <c r="DA45" s="910">
        <f t="shared" si="58"/>
        <v>470.80992361995305</v>
      </c>
      <c r="DB45" s="910">
        <f t="shared" si="58"/>
        <v>470.80992361995305</v>
      </c>
      <c r="DC45" s="910">
        <f t="shared" si="58"/>
        <v>470.80992361995305</v>
      </c>
      <c r="DD45" s="910">
        <f t="shared" si="58"/>
        <v>470.80992361995305</v>
      </c>
      <c r="DE45" s="910">
        <f t="shared" si="58"/>
        <v>470.80992361995305</v>
      </c>
      <c r="DF45" s="910">
        <f t="shared" ref="DF45:EO45" si="59">DE36*$E49*$G49/12</f>
        <v>470.80992361995305</v>
      </c>
      <c r="DG45" s="910">
        <f t="shared" si="59"/>
        <v>470.80992361995305</v>
      </c>
      <c r="DH45" s="910">
        <f t="shared" si="59"/>
        <v>470.80992361995305</v>
      </c>
      <c r="DI45" s="910">
        <f t="shared" si="59"/>
        <v>470.80992361995305</v>
      </c>
      <c r="DJ45" s="910">
        <f t="shared" si="59"/>
        <v>470.80992361995305</v>
      </c>
      <c r="DK45" s="910">
        <f t="shared" si="59"/>
        <v>470.80992361995305</v>
      </c>
      <c r="DL45" s="910">
        <f t="shared" si="59"/>
        <v>470.80992361995305</v>
      </c>
      <c r="DM45" s="910">
        <f t="shared" si="59"/>
        <v>470.80992361995305</v>
      </c>
      <c r="DN45" s="910">
        <f t="shared" si="59"/>
        <v>470.80992361995305</v>
      </c>
      <c r="DO45" s="910">
        <f t="shared" si="59"/>
        <v>470.80992361995305</v>
      </c>
      <c r="DP45" s="910">
        <f t="shared" si="59"/>
        <v>470.80992361995305</v>
      </c>
      <c r="DQ45" s="910">
        <f t="shared" si="59"/>
        <v>470.80992361995305</v>
      </c>
      <c r="DR45" s="910">
        <f t="shared" si="59"/>
        <v>470.80992361995305</v>
      </c>
      <c r="DS45" s="910">
        <f t="shared" si="59"/>
        <v>470.80992361995305</v>
      </c>
      <c r="DT45" s="910">
        <f t="shared" si="59"/>
        <v>470.80992361995305</v>
      </c>
      <c r="DU45" s="910">
        <f t="shared" si="59"/>
        <v>470.80992361995305</v>
      </c>
      <c r="DV45" s="910">
        <f t="shared" si="59"/>
        <v>470.80992361995305</v>
      </c>
      <c r="DW45" s="910">
        <f t="shared" si="59"/>
        <v>470.80992361995305</v>
      </c>
      <c r="DX45" s="910">
        <f t="shared" si="59"/>
        <v>470.80992361995305</v>
      </c>
      <c r="DY45" s="910">
        <f t="shared" si="59"/>
        <v>470.80992361995305</v>
      </c>
      <c r="DZ45" s="910">
        <f t="shared" si="59"/>
        <v>470.80992361995305</v>
      </c>
      <c r="EA45" s="910">
        <f t="shared" si="59"/>
        <v>470.80992361995305</v>
      </c>
      <c r="EB45" s="910">
        <f t="shared" si="59"/>
        <v>470.80992361995305</v>
      </c>
      <c r="EC45" s="910">
        <f t="shared" si="59"/>
        <v>470.80992361995305</v>
      </c>
      <c r="ED45" s="910">
        <f t="shared" si="59"/>
        <v>470.80992361995305</v>
      </c>
      <c r="EE45" s="910">
        <f t="shared" si="59"/>
        <v>470.80992361995305</v>
      </c>
      <c r="EF45" s="910">
        <f t="shared" si="59"/>
        <v>470.80992361995305</v>
      </c>
      <c r="EG45" s="910">
        <f t="shared" si="59"/>
        <v>470.80992361995305</v>
      </c>
      <c r="EH45" s="910">
        <f t="shared" si="59"/>
        <v>470.80992361995305</v>
      </c>
      <c r="EI45" s="910">
        <f t="shared" si="59"/>
        <v>470.80992361995305</v>
      </c>
      <c r="EJ45" s="910">
        <f t="shared" si="59"/>
        <v>470.80992361995305</v>
      </c>
      <c r="EK45" s="910">
        <f t="shared" si="59"/>
        <v>470.80992361995305</v>
      </c>
      <c r="EL45" s="910">
        <f t="shared" si="59"/>
        <v>470.80992361995305</v>
      </c>
      <c r="EM45" s="910">
        <f t="shared" si="59"/>
        <v>470.80992361995305</v>
      </c>
      <c r="EN45" s="910">
        <f t="shared" si="59"/>
        <v>470.80992361995305</v>
      </c>
      <c r="EO45" s="910">
        <f t="shared" si="59"/>
        <v>470.80992361995305</v>
      </c>
    </row>
    <row r="46" spans="1:145" x14ac:dyDescent="0.2">
      <c r="A46" s="113">
        <f>ROW()</f>
        <v>46</v>
      </c>
      <c r="K46" s="113" t="s">
        <v>27</v>
      </c>
      <c r="L46" s="897"/>
      <c r="M46" s="914"/>
      <c r="N46" s="914" t="b">
        <f t="shared" ref="N46:AS46" si="60">MOD(N8,3)=0</f>
        <v>0</v>
      </c>
      <c r="O46" s="914" t="b">
        <f t="shared" si="60"/>
        <v>0</v>
      </c>
      <c r="P46" s="914" t="b">
        <f t="shared" si="60"/>
        <v>1</v>
      </c>
      <c r="Q46" s="914" t="b">
        <f t="shared" si="60"/>
        <v>0</v>
      </c>
      <c r="R46" s="914" t="b">
        <f t="shared" si="60"/>
        <v>0</v>
      </c>
      <c r="S46" s="914" t="b">
        <f t="shared" si="60"/>
        <v>1</v>
      </c>
      <c r="T46" s="914" t="b">
        <f t="shared" si="60"/>
        <v>0</v>
      </c>
      <c r="U46" s="914" t="b">
        <f t="shared" si="60"/>
        <v>0</v>
      </c>
      <c r="V46" s="914" t="b">
        <f t="shared" si="60"/>
        <v>1</v>
      </c>
      <c r="W46" s="914" t="b">
        <f t="shared" si="60"/>
        <v>0</v>
      </c>
      <c r="X46" s="914" t="b">
        <f t="shared" si="60"/>
        <v>0</v>
      </c>
      <c r="Y46" s="914" t="b">
        <f t="shared" si="60"/>
        <v>1</v>
      </c>
      <c r="Z46" s="914" t="b">
        <f t="shared" si="60"/>
        <v>0</v>
      </c>
      <c r="AA46" s="914" t="b">
        <f t="shared" si="60"/>
        <v>0</v>
      </c>
      <c r="AB46" s="914" t="b">
        <f t="shared" si="60"/>
        <v>1</v>
      </c>
      <c r="AC46" s="914" t="b">
        <f t="shared" si="60"/>
        <v>0</v>
      </c>
      <c r="AD46" s="914" t="b">
        <f t="shared" si="60"/>
        <v>0</v>
      </c>
      <c r="AE46" s="914" t="b">
        <f t="shared" si="60"/>
        <v>1</v>
      </c>
      <c r="AF46" s="914" t="b">
        <f t="shared" si="60"/>
        <v>0</v>
      </c>
      <c r="AG46" s="914" t="b">
        <f t="shared" si="60"/>
        <v>0</v>
      </c>
      <c r="AH46" s="914" t="b">
        <f t="shared" si="60"/>
        <v>1</v>
      </c>
      <c r="AI46" s="914" t="b">
        <f t="shared" si="60"/>
        <v>0</v>
      </c>
      <c r="AJ46" s="914" t="b">
        <f t="shared" si="60"/>
        <v>0</v>
      </c>
      <c r="AK46" s="914" t="b">
        <f t="shared" si="60"/>
        <v>1</v>
      </c>
      <c r="AL46" s="914" t="b">
        <f t="shared" si="60"/>
        <v>0</v>
      </c>
      <c r="AM46" s="914" t="b">
        <f t="shared" si="60"/>
        <v>0</v>
      </c>
      <c r="AN46" s="914" t="b">
        <f t="shared" si="60"/>
        <v>1</v>
      </c>
      <c r="AO46" s="914" t="b">
        <f t="shared" si="60"/>
        <v>0</v>
      </c>
      <c r="AP46" s="914" t="b">
        <f t="shared" si="60"/>
        <v>0</v>
      </c>
      <c r="AQ46" s="914" t="b">
        <f t="shared" si="60"/>
        <v>1</v>
      </c>
      <c r="AR46" s="914" t="b">
        <f t="shared" si="60"/>
        <v>0</v>
      </c>
      <c r="AS46" s="914" t="b">
        <f t="shared" si="60"/>
        <v>0</v>
      </c>
      <c r="AT46" s="914" t="b">
        <f t="shared" ref="AT46:BY46" si="61">MOD(AT8,3)=0</f>
        <v>1</v>
      </c>
      <c r="AU46" s="914" t="b">
        <f t="shared" si="61"/>
        <v>0</v>
      </c>
      <c r="AV46" s="914" t="b">
        <f t="shared" si="61"/>
        <v>0</v>
      </c>
      <c r="AW46" s="914" t="b">
        <f t="shared" si="61"/>
        <v>1</v>
      </c>
      <c r="AX46" s="914" t="b">
        <f t="shared" si="61"/>
        <v>0</v>
      </c>
      <c r="AY46" s="914" t="b">
        <f t="shared" si="61"/>
        <v>0</v>
      </c>
      <c r="AZ46" s="914" t="b">
        <f t="shared" si="61"/>
        <v>1</v>
      </c>
      <c r="BA46" s="914" t="b">
        <f t="shared" si="61"/>
        <v>0</v>
      </c>
      <c r="BB46" s="914" t="b">
        <f t="shared" si="61"/>
        <v>0</v>
      </c>
      <c r="BC46" s="914" t="b">
        <f t="shared" si="61"/>
        <v>1</v>
      </c>
      <c r="BD46" s="914" t="b">
        <f t="shared" si="61"/>
        <v>0</v>
      </c>
      <c r="BE46" s="914" t="b">
        <f t="shared" si="61"/>
        <v>0</v>
      </c>
      <c r="BF46" s="914" t="b">
        <f t="shared" si="61"/>
        <v>1</v>
      </c>
      <c r="BG46" s="914" t="b">
        <f t="shared" si="61"/>
        <v>0</v>
      </c>
      <c r="BH46" s="914" t="b">
        <f t="shared" si="61"/>
        <v>0</v>
      </c>
      <c r="BI46" s="914" t="b">
        <f t="shared" si="61"/>
        <v>1</v>
      </c>
      <c r="BJ46" s="914" t="b">
        <f t="shared" si="61"/>
        <v>0</v>
      </c>
      <c r="BK46" s="914" t="b">
        <f t="shared" si="61"/>
        <v>0</v>
      </c>
      <c r="BL46" s="914" t="b">
        <f t="shared" si="61"/>
        <v>1</v>
      </c>
      <c r="BM46" s="914" t="b">
        <f t="shared" si="61"/>
        <v>0</v>
      </c>
      <c r="BN46" s="914" t="b">
        <f t="shared" si="61"/>
        <v>0</v>
      </c>
      <c r="BO46" s="914" t="b">
        <f t="shared" si="61"/>
        <v>1</v>
      </c>
      <c r="BP46" s="914" t="b">
        <f t="shared" si="61"/>
        <v>0</v>
      </c>
      <c r="BQ46" s="914" t="b">
        <f t="shared" si="61"/>
        <v>0</v>
      </c>
      <c r="BR46" s="914" t="b">
        <f t="shared" si="61"/>
        <v>1</v>
      </c>
      <c r="BS46" s="914" t="b">
        <f t="shared" si="61"/>
        <v>0</v>
      </c>
      <c r="BT46" s="914" t="b">
        <f t="shared" si="61"/>
        <v>0</v>
      </c>
      <c r="BU46" s="914" t="b">
        <f t="shared" si="61"/>
        <v>1</v>
      </c>
      <c r="BV46" s="914" t="b">
        <f t="shared" si="61"/>
        <v>0</v>
      </c>
      <c r="BW46" s="914" t="b">
        <f t="shared" si="61"/>
        <v>0</v>
      </c>
      <c r="BX46" s="914" t="b">
        <f t="shared" si="61"/>
        <v>1</v>
      </c>
      <c r="BY46" s="914" t="b">
        <f t="shared" si="61"/>
        <v>0</v>
      </c>
      <c r="BZ46" s="914" t="b">
        <f t="shared" ref="BZ46:DE46" si="62">MOD(BZ8,3)=0</f>
        <v>0</v>
      </c>
      <c r="CA46" s="914" t="b">
        <f t="shared" si="62"/>
        <v>1</v>
      </c>
      <c r="CB46" s="914" t="b">
        <f t="shared" si="62"/>
        <v>0</v>
      </c>
      <c r="CC46" s="914" t="b">
        <f t="shared" si="62"/>
        <v>0</v>
      </c>
      <c r="CD46" s="914" t="b">
        <f t="shared" si="62"/>
        <v>1</v>
      </c>
      <c r="CE46" s="914" t="b">
        <f t="shared" si="62"/>
        <v>0</v>
      </c>
      <c r="CF46" s="914" t="b">
        <f t="shared" si="62"/>
        <v>0</v>
      </c>
      <c r="CG46" s="914" t="b">
        <f t="shared" si="62"/>
        <v>1</v>
      </c>
      <c r="CH46" s="914" t="b">
        <f t="shared" si="62"/>
        <v>0</v>
      </c>
      <c r="CI46" s="914" t="b">
        <f t="shared" si="62"/>
        <v>0</v>
      </c>
      <c r="CJ46" s="914" t="b">
        <f t="shared" si="62"/>
        <v>1</v>
      </c>
      <c r="CK46" s="914" t="b">
        <f t="shared" si="62"/>
        <v>0</v>
      </c>
      <c r="CL46" s="914" t="b">
        <f t="shared" si="62"/>
        <v>0</v>
      </c>
      <c r="CM46" s="914" t="b">
        <f t="shared" si="62"/>
        <v>1</v>
      </c>
      <c r="CN46" s="914" t="b">
        <f t="shared" si="62"/>
        <v>0</v>
      </c>
      <c r="CO46" s="914" t="b">
        <f t="shared" si="62"/>
        <v>0</v>
      </c>
      <c r="CP46" s="914" t="b">
        <f t="shared" si="62"/>
        <v>1</v>
      </c>
      <c r="CQ46" s="914" t="b">
        <f t="shared" si="62"/>
        <v>0</v>
      </c>
      <c r="CR46" s="914" t="b">
        <f t="shared" si="62"/>
        <v>0</v>
      </c>
      <c r="CS46" s="914" t="b">
        <f t="shared" si="62"/>
        <v>1</v>
      </c>
      <c r="CT46" s="914" t="b">
        <f t="shared" si="62"/>
        <v>0</v>
      </c>
      <c r="CU46" s="914" t="b">
        <f t="shared" si="62"/>
        <v>0</v>
      </c>
      <c r="CV46" s="914" t="b">
        <f t="shared" si="62"/>
        <v>1</v>
      </c>
      <c r="CW46" s="914" t="b">
        <f t="shared" si="62"/>
        <v>0</v>
      </c>
      <c r="CX46" s="914" t="b">
        <f t="shared" si="62"/>
        <v>0</v>
      </c>
      <c r="CY46" s="914" t="b">
        <f t="shared" si="62"/>
        <v>1</v>
      </c>
      <c r="CZ46" s="914" t="b">
        <f t="shared" si="62"/>
        <v>0</v>
      </c>
      <c r="DA46" s="914" t="b">
        <f t="shared" si="62"/>
        <v>0</v>
      </c>
      <c r="DB46" s="914" t="b">
        <f t="shared" si="62"/>
        <v>1</v>
      </c>
      <c r="DC46" s="914" t="b">
        <f t="shared" si="62"/>
        <v>0</v>
      </c>
      <c r="DD46" s="914" t="b">
        <f t="shared" si="62"/>
        <v>0</v>
      </c>
      <c r="DE46" s="914" t="b">
        <f t="shared" si="62"/>
        <v>1</v>
      </c>
      <c r="DF46" s="914" t="b">
        <f t="shared" ref="DF46:EO46" si="63">MOD(DF8,3)=0</f>
        <v>0</v>
      </c>
      <c r="DG46" s="914" t="b">
        <f t="shared" si="63"/>
        <v>0</v>
      </c>
      <c r="DH46" s="914" t="b">
        <f t="shared" si="63"/>
        <v>1</v>
      </c>
      <c r="DI46" s="914" t="b">
        <f t="shared" si="63"/>
        <v>0</v>
      </c>
      <c r="DJ46" s="914" t="b">
        <f t="shared" si="63"/>
        <v>0</v>
      </c>
      <c r="DK46" s="914" t="b">
        <f t="shared" si="63"/>
        <v>1</v>
      </c>
      <c r="DL46" s="914" t="b">
        <f t="shared" si="63"/>
        <v>0</v>
      </c>
      <c r="DM46" s="914" t="b">
        <f t="shared" si="63"/>
        <v>0</v>
      </c>
      <c r="DN46" s="914" t="b">
        <f t="shared" si="63"/>
        <v>1</v>
      </c>
      <c r="DO46" s="914" t="b">
        <f t="shared" si="63"/>
        <v>0</v>
      </c>
      <c r="DP46" s="914" t="b">
        <f t="shared" si="63"/>
        <v>0</v>
      </c>
      <c r="DQ46" s="914" t="b">
        <f t="shared" si="63"/>
        <v>1</v>
      </c>
      <c r="DR46" s="914" t="b">
        <f t="shared" si="63"/>
        <v>0</v>
      </c>
      <c r="DS46" s="914" t="b">
        <f t="shared" si="63"/>
        <v>0</v>
      </c>
      <c r="DT46" s="914" t="b">
        <f t="shared" si="63"/>
        <v>1</v>
      </c>
      <c r="DU46" s="914" t="b">
        <f t="shared" si="63"/>
        <v>0</v>
      </c>
      <c r="DV46" s="914" t="b">
        <f t="shared" si="63"/>
        <v>0</v>
      </c>
      <c r="DW46" s="914" t="b">
        <f t="shared" si="63"/>
        <v>1</v>
      </c>
      <c r="DX46" s="914" t="b">
        <f t="shared" si="63"/>
        <v>0</v>
      </c>
      <c r="DY46" s="914" t="b">
        <f t="shared" si="63"/>
        <v>0</v>
      </c>
      <c r="DZ46" s="914" t="b">
        <f t="shared" si="63"/>
        <v>1</v>
      </c>
      <c r="EA46" s="914" t="b">
        <f t="shared" si="63"/>
        <v>0</v>
      </c>
      <c r="EB46" s="914" t="b">
        <f t="shared" si="63"/>
        <v>0</v>
      </c>
      <c r="EC46" s="914" t="b">
        <f t="shared" si="63"/>
        <v>1</v>
      </c>
      <c r="ED46" s="914" t="b">
        <f t="shared" si="63"/>
        <v>0</v>
      </c>
      <c r="EE46" s="914" t="b">
        <f t="shared" si="63"/>
        <v>0</v>
      </c>
      <c r="EF46" s="914" t="b">
        <f t="shared" si="63"/>
        <v>1</v>
      </c>
      <c r="EG46" s="914" t="b">
        <f t="shared" si="63"/>
        <v>0</v>
      </c>
      <c r="EH46" s="914" t="b">
        <f t="shared" si="63"/>
        <v>0</v>
      </c>
      <c r="EI46" s="914" t="b">
        <f t="shared" si="63"/>
        <v>1</v>
      </c>
      <c r="EJ46" s="914" t="b">
        <f t="shared" si="63"/>
        <v>0</v>
      </c>
      <c r="EK46" s="914" t="b">
        <f t="shared" si="63"/>
        <v>0</v>
      </c>
      <c r="EL46" s="914" t="b">
        <f t="shared" si="63"/>
        <v>1</v>
      </c>
      <c r="EM46" s="914" t="b">
        <f t="shared" si="63"/>
        <v>0</v>
      </c>
      <c r="EN46" s="914" t="b">
        <f t="shared" si="63"/>
        <v>0</v>
      </c>
      <c r="EO46" s="914" t="b">
        <f t="shared" si="63"/>
        <v>1</v>
      </c>
    </row>
    <row r="47" spans="1:145" x14ac:dyDescent="0.2">
      <c r="A47" s="113"/>
      <c r="J47" s="459">
        <f>$J$4</f>
        <v>44742</v>
      </c>
      <c r="K47" s="113" t="s">
        <v>81</v>
      </c>
      <c r="L47" s="897"/>
      <c r="M47" s="914"/>
      <c r="N47" s="914" t="b">
        <f>$J47&lt;=N$2</f>
        <v>0</v>
      </c>
      <c r="O47" s="914" t="b">
        <f t="shared" ref="O47:BZ47" si="64">$J47&lt;=O$2</f>
        <v>0</v>
      </c>
      <c r="P47" s="914" t="b">
        <f>$J47&lt;=P$2</f>
        <v>0</v>
      </c>
      <c r="Q47" s="914" t="b">
        <f t="shared" si="64"/>
        <v>0</v>
      </c>
      <c r="R47" s="914" t="b">
        <f t="shared" si="64"/>
        <v>0</v>
      </c>
      <c r="S47" s="914" t="b">
        <f t="shared" si="64"/>
        <v>0</v>
      </c>
      <c r="T47" s="914" t="b">
        <f t="shared" si="64"/>
        <v>0</v>
      </c>
      <c r="U47" s="914" t="b">
        <f t="shared" si="64"/>
        <v>0</v>
      </c>
      <c r="V47" s="914" t="b">
        <f t="shared" si="64"/>
        <v>0</v>
      </c>
      <c r="W47" s="914" t="b">
        <f t="shared" si="64"/>
        <v>0</v>
      </c>
      <c r="X47" s="914" t="b">
        <f t="shared" si="64"/>
        <v>0</v>
      </c>
      <c r="Y47" s="914" t="b">
        <f t="shared" si="64"/>
        <v>0</v>
      </c>
      <c r="Z47" s="914" t="b">
        <f t="shared" si="64"/>
        <v>0</v>
      </c>
      <c r="AA47" s="914" t="b">
        <f t="shared" si="64"/>
        <v>0</v>
      </c>
      <c r="AB47" s="914" t="b">
        <f t="shared" si="64"/>
        <v>0</v>
      </c>
      <c r="AC47" s="914" t="b">
        <f t="shared" si="64"/>
        <v>0</v>
      </c>
      <c r="AD47" s="914" t="b">
        <f t="shared" si="64"/>
        <v>0</v>
      </c>
      <c r="AE47" s="914" t="b">
        <f t="shared" si="64"/>
        <v>0</v>
      </c>
      <c r="AF47" s="914" t="b">
        <f t="shared" si="64"/>
        <v>0</v>
      </c>
      <c r="AG47" s="914" t="b">
        <f t="shared" si="64"/>
        <v>0</v>
      </c>
      <c r="AH47" s="914" t="b">
        <f t="shared" si="64"/>
        <v>0</v>
      </c>
      <c r="AI47" s="914" t="b">
        <f t="shared" si="64"/>
        <v>0</v>
      </c>
      <c r="AJ47" s="914" t="b">
        <f t="shared" si="64"/>
        <v>0</v>
      </c>
      <c r="AK47" s="914" t="b">
        <f t="shared" si="64"/>
        <v>0</v>
      </c>
      <c r="AL47" s="914" t="b">
        <f t="shared" si="64"/>
        <v>0</v>
      </c>
      <c r="AM47" s="914" t="b">
        <f t="shared" si="64"/>
        <v>0</v>
      </c>
      <c r="AN47" s="914" t="b">
        <f t="shared" si="64"/>
        <v>0</v>
      </c>
      <c r="AO47" s="914" t="b">
        <f t="shared" si="64"/>
        <v>0</v>
      </c>
      <c r="AP47" s="914" t="b">
        <f t="shared" si="64"/>
        <v>0</v>
      </c>
      <c r="AQ47" s="914" t="b">
        <f t="shared" si="64"/>
        <v>0</v>
      </c>
      <c r="AR47" s="914" t="b">
        <f t="shared" si="64"/>
        <v>0</v>
      </c>
      <c r="AS47" s="914" t="b">
        <f t="shared" si="64"/>
        <v>0</v>
      </c>
      <c r="AT47" s="914" t="b">
        <f t="shared" si="64"/>
        <v>0</v>
      </c>
      <c r="AU47" s="914" t="b">
        <f t="shared" si="64"/>
        <v>0</v>
      </c>
      <c r="AV47" s="914" t="b">
        <f t="shared" si="64"/>
        <v>0</v>
      </c>
      <c r="AW47" s="914" t="b">
        <f t="shared" si="64"/>
        <v>0</v>
      </c>
      <c r="AX47" s="914" t="b">
        <f t="shared" si="64"/>
        <v>0</v>
      </c>
      <c r="AY47" s="914" t="b">
        <f t="shared" si="64"/>
        <v>0</v>
      </c>
      <c r="AZ47" s="914" t="b">
        <f t="shared" si="64"/>
        <v>0</v>
      </c>
      <c r="BA47" s="914" t="b">
        <f t="shared" si="64"/>
        <v>0</v>
      </c>
      <c r="BB47" s="914" t="b">
        <f t="shared" si="64"/>
        <v>0</v>
      </c>
      <c r="BC47" s="914" t="b">
        <f t="shared" si="64"/>
        <v>1</v>
      </c>
      <c r="BD47" s="914" t="b">
        <f t="shared" si="64"/>
        <v>1</v>
      </c>
      <c r="BE47" s="914" t="b">
        <f t="shared" si="64"/>
        <v>1</v>
      </c>
      <c r="BF47" s="914" t="b">
        <f t="shared" si="64"/>
        <v>1</v>
      </c>
      <c r="BG47" s="914" t="b">
        <f t="shared" si="64"/>
        <v>1</v>
      </c>
      <c r="BH47" s="914" t="b">
        <f t="shared" si="64"/>
        <v>1</v>
      </c>
      <c r="BI47" s="914" t="b">
        <f t="shared" si="64"/>
        <v>1</v>
      </c>
      <c r="BJ47" s="914" t="b">
        <f t="shared" si="64"/>
        <v>1</v>
      </c>
      <c r="BK47" s="914" t="b">
        <f t="shared" si="64"/>
        <v>1</v>
      </c>
      <c r="BL47" s="914" t="b">
        <f t="shared" si="64"/>
        <v>1</v>
      </c>
      <c r="BM47" s="914" t="b">
        <f t="shared" si="64"/>
        <v>1</v>
      </c>
      <c r="BN47" s="914" t="b">
        <f t="shared" si="64"/>
        <v>1</v>
      </c>
      <c r="BO47" s="914" t="b">
        <f t="shared" si="64"/>
        <v>1</v>
      </c>
      <c r="BP47" s="914" t="b">
        <f t="shared" si="64"/>
        <v>1</v>
      </c>
      <c r="BQ47" s="914" t="b">
        <f t="shared" si="64"/>
        <v>1</v>
      </c>
      <c r="BR47" s="914" t="b">
        <f t="shared" si="64"/>
        <v>1</v>
      </c>
      <c r="BS47" s="914" t="b">
        <f t="shared" si="64"/>
        <v>1</v>
      </c>
      <c r="BT47" s="914" t="b">
        <f t="shared" si="64"/>
        <v>1</v>
      </c>
      <c r="BU47" s="914" t="b">
        <f t="shared" si="64"/>
        <v>1</v>
      </c>
      <c r="BV47" s="914" t="b">
        <f t="shared" si="64"/>
        <v>1</v>
      </c>
      <c r="BW47" s="914" t="b">
        <f t="shared" si="64"/>
        <v>1</v>
      </c>
      <c r="BX47" s="914" t="b">
        <f t="shared" si="64"/>
        <v>1</v>
      </c>
      <c r="BY47" s="914" t="b">
        <f t="shared" si="64"/>
        <v>1</v>
      </c>
      <c r="BZ47" s="914" t="b">
        <f t="shared" si="64"/>
        <v>1</v>
      </c>
      <c r="CA47" s="914" t="b">
        <f t="shared" ref="CA47:CK47" si="65">$J47&lt;=CA$2</f>
        <v>1</v>
      </c>
      <c r="CB47" s="914" t="b">
        <f t="shared" si="65"/>
        <v>1</v>
      </c>
      <c r="CC47" s="914" t="b">
        <f t="shared" si="65"/>
        <v>1</v>
      </c>
      <c r="CD47" s="914" t="b">
        <f t="shared" si="65"/>
        <v>1</v>
      </c>
      <c r="CE47" s="914" t="b">
        <f t="shared" si="65"/>
        <v>1</v>
      </c>
      <c r="CF47" s="914" t="b">
        <f t="shared" si="65"/>
        <v>1</v>
      </c>
      <c r="CG47" s="914" t="b">
        <f t="shared" si="65"/>
        <v>1</v>
      </c>
      <c r="CH47" s="914" t="b">
        <f t="shared" si="65"/>
        <v>1</v>
      </c>
      <c r="CI47" s="914" t="b">
        <f t="shared" si="65"/>
        <v>1</v>
      </c>
      <c r="CJ47" s="914" t="b">
        <f t="shared" si="65"/>
        <v>1</v>
      </c>
      <c r="CK47" s="914" t="b">
        <f t="shared" si="65"/>
        <v>1</v>
      </c>
      <c r="CL47" s="914" t="b">
        <f t="shared" ref="CL47:EO47" si="66">$J47&lt;=CL$2</f>
        <v>1</v>
      </c>
      <c r="CM47" s="914" t="b">
        <f t="shared" si="66"/>
        <v>1</v>
      </c>
      <c r="CN47" s="914" t="b">
        <f t="shared" si="66"/>
        <v>1</v>
      </c>
      <c r="CO47" s="914" t="b">
        <f t="shared" si="66"/>
        <v>1</v>
      </c>
      <c r="CP47" s="914" t="b">
        <f t="shared" si="66"/>
        <v>1</v>
      </c>
      <c r="CQ47" s="914" t="b">
        <f t="shared" si="66"/>
        <v>1</v>
      </c>
      <c r="CR47" s="914" t="b">
        <f t="shared" si="66"/>
        <v>1</v>
      </c>
      <c r="CS47" s="914" t="b">
        <f t="shared" si="66"/>
        <v>1</v>
      </c>
      <c r="CT47" s="914" t="b">
        <f t="shared" si="66"/>
        <v>1</v>
      </c>
      <c r="CU47" s="914" t="b">
        <f t="shared" si="66"/>
        <v>1</v>
      </c>
      <c r="CV47" s="914" t="b">
        <f t="shared" si="66"/>
        <v>1</v>
      </c>
      <c r="CW47" s="914" t="b">
        <f t="shared" si="66"/>
        <v>1</v>
      </c>
      <c r="CX47" s="914" t="b">
        <f t="shared" si="66"/>
        <v>1</v>
      </c>
      <c r="CY47" s="914" t="b">
        <f t="shared" si="66"/>
        <v>1</v>
      </c>
      <c r="CZ47" s="914" t="b">
        <f t="shared" si="66"/>
        <v>1</v>
      </c>
      <c r="DA47" s="914" t="b">
        <f t="shared" si="66"/>
        <v>1</v>
      </c>
      <c r="DB47" s="914" t="b">
        <f t="shared" si="66"/>
        <v>1</v>
      </c>
      <c r="DC47" s="914" t="b">
        <f t="shared" si="66"/>
        <v>1</v>
      </c>
      <c r="DD47" s="914" t="b">
        <f t="shared" si="66"/>
        <v>1</v>
      </c>
      <c r="DE47" s="914" t="b">
        <f t="shared" si="66"/>
        <v>1</v>
      </c>
      <c r="DF47" s="914" t="b">
        <f t="shared" si="66"/>
        <v>1</v>
      </c>
      <c r="DG47" s="914" t="b">
        <f t="shared" si="66"/>
        <v>1</v>
      </c>
      <c r="DH47" s="914" t="b">
        <f t="shared" si="66"/>
        <v>1</v>
      </c>
      <c r="DI47" s="914" t="b">
        <f t="shared" si="66"/>
        <v>1</v>
      </c>
      <c r="DJ47" s="914" t="b">
        <f t="shared" si="66"/>
        <v>1</v>
      </c>
      <c r="DK47" s="914" t="b">
        <f t="shared" si="66"/>
        <v>1</v>
      </c>
      <c r="DL47" s="914" t="b">
        <f t="shared" si="66"/>
        <v>1</v>
      </c>
      <c r="DM47" s="914" t="b">
        <f t="shared" si="66"/>
        <v>1</v>
      </c>
      <c r="DN47" s="914" t="b">
        <f t="shared" si="66"/>
        <v>1</v>
      </c>
      <c r="DO47" s="914" t="b">
        <f t="shared" si="66"/>
        <v>1</v>
      </c>
      <c r="DP47" s="914" t="b">
        <f t="shared" si="66"/>
        <v>1</v>
      </c>
      <c r="DQ47" s="914" t="b">
        <f t="shared" si="66"/>
        <v>1</v>
      </c>
      <c r="DR47" s="914" t="b">
        <f t="shared" si="66"/>
        <v>1</v>
      </c>
      <c r="DS47" s="914" t="b">
        <f t="shared" si="66"/>
        <v>1</v>
      </c>
      <c r="DT47" s="914" t="b">
        <f t="shared" si="66"/>
        <v>1</v>
      </c>
      <c r="DU47" s="914" t="b">
        <f t="shared" si="66"/>
        <v>1</v>
      </c>
      <c r="DV47" s="914" t="b">
        <f t="shared" si="66"/>
        <v>1</v>
      </c>
      <c r="DW47" s="914" t="b">
        <f t="shared" si="66"/>
        <v>1</v>
      </c>
      <c r="DX47" s="914" t="b">
        <f t="shared" si="66"/>
        <v>1</v>
      </c>
      <c r="DY47" s="914" t="b">
        <f t="shared" si="66"/>
        <v>1</v>
      </c>
      <c r="DZ47" s="914" t="b">
        <f t="shared" si="66"/>
        <v>1</v>
      </c>
      <c r="EA47" s="914" t="b">
        <f t="shared" si="66"/>
        <v>1</v>
      </c>
      <c r="EB47" s="914" t="b">
        <f t="shared" si="66"/>
        <v>1</v>
      </c>
      <c r="EC47" s="914" t="b">
        <f t="shared" si="66"/>
        <v>1</v>
      </c>
      <c r="ED47" s="914" t="b">
        <f t="shared" si="66"/>
        <v>1</v>
      </c>
      <c r="EE47" s="914" t="b">
        <f t="shared" si="66"/>
        <v>1</v>
      </c>
      <c r="EF47" s="914" t="b">
        <f t="shared" si="66"/>
        <v>1</v>
      </c>
      <c r="EG47" s="914" t="b">
        <f t="shared" si="66"/>
        <v>1</v>
      </c>
      <c r="EH47" s="914" t="b">
        <f t="shared" si="66"/>
        <v>1</v>
      </c>
      <c r="EI47" s="914" t="b">
        <f t="shared" si="66"/>
        <v>1</v>
      </c>
      <c r="EJ47" s="914" t="b">
        <f t="shared" si="66"/>
        <v>1</v>
      </c>
      <c r="EK47" s="914" t="b">
        <f t="shared" si="66"/>
        <v>1</v>
      </c>
      <c r="EL47" s="914" t="b">
        <f t="shared" si="66"/>
        <v>1</v>
      </c>
      <c r="EM47" s="914" t="b">
        <f t="shared" si="66"/>
        <v>1</v>
      </c>
      <c r="EN47" s="914" t="b">
        <f t="shared" si="66"/>
        <v>1</v>
      </c>
      <c r="EO47" s="914" t="b">
        <f t="shared" si="66"/>
        <v>1</v>
      </c>
    </row>
    <row r="48" spans="1:145" x14ac:dyDescent="0.2">
      <c r="A48" s="113"/>
      <c r="L48" s="897"/>
      <c r="M48" s="897"/>
      <c r="N48" s="897"/>
      <c r="O48" s="897"/>
      <c r="P48" s="897"/>
      <c r="Q48" s="897"/>
      <c r="R48" s="897"/>
      <c r="S48" s="897"/>
      <c r="T48" s="897"/>
      <c r="U48" s="897"/>
      <c r="V48" s="897"/>
      <c r="W48" s="897"/>
      <c r="X48" s="897"/>
      <c r="Y48" s="897"/>
      <c r="Z48" s="897"/>
      <c r="AA48" s="897"/>
      <c r="AB48" s="897"/>
      <c r="AC48" s="897"/>
      <c r="AD48" s="897"/>
      <c r="AE48" s="897"/>
      <c r="AF48" s="897"/>
      <c r="AG48" s="897"/>
      <c r="AH48" s="897"/>
      <c r="AI48" s="897"/>
      <c r="AJ48" s="897"/>
      <c r="AK48" s="897"/>
      <c r="AL48" s="897"/>
      <c r="AM48" s="897"/>
      <c r="AN48" s="897"/>
      <c r="AO48" s="897"/>
      <c r="AP48" s="897"/>
      <c r="AQ48" s="897"/>
      <c r="AR48" s="897"/>
      <c r="AS48" s="897"/>
      <c r="AT48" s="897"/>
      <c r="AU48" s="897"/>
      <c r="AV48" s="897"/>
      <c r="AW48" s="897"/>
      <c r="AX48" s="897"/>
      <c r="AY48" s="897"/>
      <c r="AZ48" s="897"/>
      <c r="BA48" s="897"/>
      <c r="BB48" s="897"/>
      <c r="BC48" s="897"/>
      <c r="BD48" s="897"/>
      <c r="BE48" s="897"/>
      <c r="BF48" s="897"/>
      <c r="BG48" s="897"/>
      <c r="BH48" s="897"/>
      <c r="BI48" s="897"/>
      <c r="BJ48" s="897"/>
      <c r="BK48" s="897"/>
      <c r="BL48" s="897"/>
      <c r="BM48" s="897"/>
      <c r="BN48" s="897"/>
      <c r="BO48" s="897"/>
      <c r="BP48" s="897"/>
      <c r="BQ48" s="897"/>
      <c r="BR48" s="897"/>
      <c r="BS48" s="897"/>
      <c r="BT48" s="897"/>
      <c r="BU48" s="897"/>
      <c r="BV48" s="897"/>
      <c r="BW48" s="897"/>
      <c r="BX48" s="897"/>
      <c r="BY48" s="897"/>
      <c r="BZ48" s="897"/>
      <c r="CA48" s="897"/>
      <c r="CB48" s="897"/>
      <c r="CC48" s="897"/>
      <c r="CD48" s="897"/>
      <c r="CE48" s="897"/>
      <c r="CF48" s="897"/>
      <c r="CG48" s="897"/>
      <c r="CH48" s="897"/>
      <c r="CI48" s="897"/>
      <c r="CJ48" s="897"/>
      <c r="CK48" s="897"/>
      <c r="CL48" s="897"/>
      <c r="CM48" s="897"/>
      <c r="CN48" s="897"/>
      <c r="CO48" s="897"/>
      <c r="CP48" s="897"/>
      <c r="CQ48" s="897"/>
      <c r="CR48" s="897"/>
      <c r="CS48" s="897"/>
      <c r="CT48" s="897"/>
      <c r="CU48" s="897"/>
      <c r="CV48" s="897"/>
      <c r="CW48" s="897"/>
      <c r="CX48" s="897"/>
      <c r="CY48" s="897"/>
      <c r="CZ48" s="897"/>
      <c r="DA48" s="897"/>
      <c r="DB48" s="897"/>
      <c r="DC48" s="897"/>
      <c r="DD48" s="897"/>
      <c r="DE48" s="897"/>
      <c r="DF48" s="897"/>
      <c r="DG48" s="897"/>
      <c r="DH48" s="897"/>
      <c r="DI48" s="897"/>
      <c r="DJ48" s="897"/>
      <c r="DK48" s="897"/>
      <c r="DL48" s="897"/>
      <c r="DM48" s="897"/>
      <c r="DN48" s="897"/>
      <c r="DO48" s="897"/>
      <c r="DP48" s="897"/>
      <c r="DQ48" s="897"/>
      <c r="DR48" s="897"/>
      <c r="DS48" s="897"/>
      <c r="DT48" s="897"/>
      <c r="DU48" s="897"/>
      <c r="DV48" s="897"/>
      <c r="DW48" s="897"/>
      <c r="DX48" s="897"/>
      <c r="DY48" s="897"/>
      <c r="DZ48" s="897"/>
      <c r="EA48" s="897"/>
      <c r="EB48" s="897"/>
      <c r="EC48" s="897"/>
      <c r="ED48" s="897"/>
      <c r="EE48" s="897"/>
      <c r="EF48" s="897"/>
      <c r="EG48" s="897"/>
      <c r="EH48" s="897"/>
      <c r="EI48" s="897"/>
      <c r="EJ48" s="897"/>
      <c r="EK48" s="897"/>
      <c r="EL48" s="897"/>
      <c r="EM48" s="897"/>
      <c r="EN48" s="897"/>
      <c r="EO48" s="897"/>
    </row>
    <row r="49" spans="1:145" x14ac:dyDescent="0.2">
      <c r="A49" s="113">
        <f>ROW()</f>
        <v>49</v>
      </c>
      <c r="D49" s="17" t="s">
        <v>78</v>
      </c>
      <c r="E49" s="460">
        <v>1.7999999999999999E-2</v>
      </c>
      <c r="F49" s="17" t="s">
        <v>23</v>
      </c>
      <c r="G49" s="460">
        <v>0.1</v>
      </c>
      <c r="K49" s="113" t="s">
        <v>79</v>
      </c>
      <c r="L49" s="897"/>
      <c r="M49" s="895">
        <v>0</v>
      </c>
      <c r="N49" s="914">
        <f t="shared" ref="N49:AS49" si="67">M52</f>
        <v>0</v>
      </c>
      <c r="O49" s="914">
        <f t="shared" si="67"/>
        <v>430.85777474149808</v>
      </c>
      <c r="P49" s="914">
        <f t="shared" si="67"/>
        <v>861.71554948299615</v>
      </c>
      <c r="Q49" s="914">
        <f t="shared" si="67"/>
        <v>0</v>
      </c>
      <c r="R49" s="914">
        <f t="shared" si="67"/>
        <v>430.85777474149808</v>
      </c>
      <c r="S49" s="914">
        <f t="shared" si="67"/>
        <v>861.71554948299615</v>
      </c>
      <c r="T49" s="914">
        <f t="shared" si="67"/>
        <v>0</v>
      </c>
      <c r="U49" s="914">
        <f t="shared" si="67"/>
        <v>430.85777474149808</v>
      </c>
      <c r="V49" s="914">
        <f t="shared" si="67"/>
        <v>861.71554948299615</v>
      </c>
      <c r="W49" s="914">
        <f t="shared" si="67"/>
        <v>0</v>
      </c>
      <c r="X49" s="914">
        <f t="shared" si="67"/>
        <v>430.85777474149808</v>
      </c>
      <c r="Y49" s="914">
        <f t="shared" si="67"/>
        <v>861.71554948299615</v>
      </c>
      <c r="Z49" s="914">
        <f t="shared" si="67"/>
        <v>0</v>
      </c>
      <c r="AA49" s="914">
        <f t="shared" si="67"/>
        <v>430.85777474149808</v>
      </c>
      <c r="AB49" s="914">
        <f t="shared" si="67"/>
        <v>861.71554948299615</v>
      </c>
      <c r="AC49" s="914">
        <f t="shared" si="67"/>
        <v>0</v>
      </c>
      <c r="AD49" s="914">
        <f t="shared" si="67"/>
        <v>430.85777474149808</v>
      </c>
      <c r="AE49" s="914">
        <f t="shared" si="67"/>
        <v>861.71554948299615</v>
      </c>
      <c r="AF49" s="914">
        <f t="shared" si="67"/>
        <v>0</v>
      </c>
      <c r="AG49" s="914">
        <f t="shared" si="67"/>
        <v>430.85777474149808</v>
      </c>
      <c r="AH49" s="914">
        <f t="shared" si="67"/>
        <v>861.71554948299615</v>
      </c>
      <c r="AI49" s="914">
        <f t="shared" si="67"/>
        <v>0</v>
      </c>
      <c r="AJ49" s="914">
        <f t="shared" si="67"/>
        <v>430.85777474149808</v>
      </c>
      <c r="AK49" s="914">
        <f t="shared" si="67"/>
        <v>861.71554948299615</v>
      </c>
      <c r="AL49" s="914">
        <f t="shared" si="67"/>
        <v>0</v>
      </c>
      <c r="AM49" s="914">
        <f t="shared" si="67"/>
        <v>430.85777474149808</v>
      </c>
      <c r="AN49" s="914">
        <f t="shared" si="67"/>
        <v>901.66769836145113</v>
      </c>
      <c r="AO49" s="914">
        <f t="shared" si="67"/>
        <v>0</v>
      </c>
      <c r="AP49" s="914">
        <f t="shared" si="67"/>
        <v>470.80992361995305</v>
      </c>
      <c r="AQ49" s="914">
        <f t="shared" si="67"/>
        <v>941.61984723990611</v>
      </c>
      <c r="AR49" s="914">
        <f t="shared" si="67"/>
        <v>0</v>
      </c>
      <c r="AS49" s="914">
        <f t="shared" si="67"/>
        <v>470.80992361995305</v>
      </c>
      <c r="AT49" s="914">
        <f t="shared" ref="AT49:BY49" si="68">AS52</f>
        <v>941.61984723990611</v>
      </c>
      <c r="AU49" s="914">
        <f t="shared" si="68"/>
        <v>0</v>
      </c>
      <c r="AV49" s="914">
        <f t="shared" si="68"/>
        <v>470.80992361995305</v>
      </c>
      <c r="AW49" s="914">
        <f t="shared" si="68"/>
        <v>941.61984723990611</v>
      </c>
      <c r="AX49" s="914">
        <f t="shared" si="68"/>
        <v>0</v>
      </c>
      <c r="AY49" s="914">
        <f t="shared" si="68"/>
        <v>470.80992361995305</v>
      </c>
      <c r="AZ49" s="914">
        <f t="shared" si="68"/>
        <v>941.61984723990611</v>
      </c>
      <c r="BA49" s="914">
        <f t="shared" si="68"/>
        <v>0</v>
      </c>
      <c r="BB49" s="914">
        <f t="shared" si="68"/>
        <v>470.80992361995305</v>
      </c>
      <c r="BC49" s="914">
        <f t="shared" si="68"/>
        <v>941.61984723990611</v>
      </c>
      <c r="BD49" s="914">
        <f t="shared" si="68"/>
        <v>0</v>
      </c>
      <c r="BE49" s="914">
        <f t="shared" si="68"/>
        <v>0</v>
      </c>
      <c r="BF49" s="914">
        <f t="shared" si="68"/>
        <v>0</v>
      </c>
      <c r="BG49" s="914">
        <f t="shared" si="68"/>
        <v>0</v>
      </c>
      <c r="BH49" s="914">
        <f t="shared" si="68"/>
        <v>0</v>
      </c>
      <c r="BI49" s="914">
        <f t="shared" si="68"/>
        <v>0</v>
      </c>
      <c r="BJ49" s="914">
        <f t="shared" si="68"/>
        <v>0</v>
      </c>
      <c r="BK49" s="914">
        <f t="shared" si="68"/>
        <v>0</v>
      </c>
      <c r="BL49" s="914">
        <f t="shared" si="68"/>
        <v>0</v>
      </c>
      <c r="BM49" s="914">
        <f t="shared" si="68"/>
        <v>0</v>
      </c>
      <c r="BN49" s="914">
        <f t="shared" si="68"/>
        <v>0</v>
      </c>
      <c r="BO49" s="914">
        <f t="shared" si="68"/>
        <v>0</v>
      </c>
      <c r="BP49" s="914">
        <f t="shared" si="68"/>
        <v>0</v>
      </c>
      <c r="BQ49" s="914">
        <f t="shared" si="68"/>
        <v>0</v>
      </c>
      <c r="BR49" s="914">
        <f t="shared" si="68"/>
        <v>0</v>
      </c>
      <c r="BS49" s="914">
        <f t="shared" si="68"/>
        <v>0</v>
      </c>
      <c r="BT49" s="914">
        <f t="shared" si="68"/>
        <v>0</v>
      </c>
      <c r="BU49" s="914">
        <f t="shared" si="68"/>
        <v>0</v>
      </c>
      <c r="BV49" s="914">
        <f t="shared" si="68"/>
        <v>0</v>
      </c>
      <c r="BW49" s="914">
        <f t="shared" si="68"/>
        <v>0</v>
      </c>
      <c r="BX49" s="914">
        <f t="shared" si="68"/>
        <v>0</v>
      </c>
      <c r="BY49" s="914">
        <f t="shared" si="68"/>
        <v>0</v>
      </c>
      <c r="BZ49" s="914">
        <f t="shared" ref="BZ49:CG49" si="69">BY52</f>
        <v>0</v>
      </c>
      <c r="CA49" s="914">
        <f t="shared" si="69"/>
        <v>0</v>
      </c>
      <c r="CB49" s="914">
        <f t="shared" si="69"/>
        <v>0</v>
      </c>
      <c r="CC49" s="914">
        <f t="shared" si="69"/>
        <v>0</v>
      </c>
      <c r="CD49" s="914">
        <f t="shared" si="69"/>
        <v>0</v>
      </c>
      <c r="CE49" s="914">
        <f t="shared" si="69"/>
        <v>0</v>
      </c>
      <c r="CF49" s="914">
        <f t="shared" si="69"/>
        <v>0</v>
      </c>
      <c r="CG49" s="914">
        <f t="shared" si="69"/>
        <v>0</v>
      </c>
      <c r="CH49" s="914">
        <f t="shared" ref="CH49:DM49" si="70">CG52</f>
        <v>0</v>
      </c>
      <c r="CI49" s="914">
        <f t="shared" si="70"/>
        <v>0</v>
      </c>
      <c r="CJ49" s="914">
        <f t="shared" si="70"/>
        <v>0</v>
      </c>
      <c r="CK49" s="914">
        <f t="shared" si="70"/>
        <v>0</v>
      </c>
      <c r="CL49" s="914">
        <f t="shared" si="70"/>
        <v>0</v>
      </c>
      <c r="CM49" s="914">
        <f t="shared" si="70"/>
        <v>0</v>
      </c>
      <c r="CN49" s="914">
        <f t="shared" si="70"/>
        <v>0</v>
      </c>
      <c r="CO49" s="914">
        <f t="shared" si="70"/>
        <v>0</v>
      </c>
      <c r="CP49" s="914">
        <f t="shared" si="70"/>
        <v>0</v>
      </c>
      <c r="CQ49" s="914">
        <f t="shared" si="70"/>
        <v>0</v>
      </c>
      <c r="CR49" s="914">
        <f t="shared" si="70"/>
        <v>0</v>
      </c>
      <c r="CS49" s="914">
        <f t="shared" si="70"/>
        <v>0</v>
      </c>
      <c r="CT49" s="914">
        <f t="shared" si="70"/>
        <v>0</v>
      </c>
      <c r="CU49" s="914">
        <f t="shared" si="70"/>
        <v>0</v>
      </c>
      <c r="CV49" s="914">
        <f t="shared" si="70"/>
        <v>0</v>
      </c>
      <c r="CW49" s="914">
        <f t="shared" si="70"/>
        <v>0</v>
      </c>
      <c r="CX49" s="914">
        <f t="shared" si="70"/>
        <v>0</v>
      </c>
      <c r="CY49" s="914">
        <f t="shared" si="70"/>
        <v>0</v>
      </c>
      <c r="CZ49" s="914">
        <f t="shared" si="70"/>
        <v>0</v>
      </c>
      <c r="DA49" s="914">
        <f t="shared" si="70"/>
        <v>0</v>
      </c>
      <c r="DB49" s="914">
        <f t="shared" si="70"/>
        <v>0</v>
      </c>
      <c r="DC49" s="914">
        <f t="shared" si="70"/>
        <v>0</v>
      </c>
      <c r="DD49" s="914">
        <f t="shared" si="70"/>
        <v>0</v>
      </c>
      <c r="DE49" s="914">
        <f t="shared" si="70"/>
        <v>0</v>
      </c>
      <c r="DF49" s="914">
        <f t="shared" si="70"/>
        <v>0</v>
      </c>
      <c r="DG49" s="914">
        <f t="shared" si="70"/>
        <v>0</v>
      </c>
      <c r="DH49" s="914">
        <f t="shared" si="70"/>
        <v>0</v>
      </c>
      <c r="DI49" s="914">
        <f t="shared" si="70"/>
        <v>0</v>
      </c>
      <c r="DJ49" s="914">
        <f t="shared" si="70"/>
        <v>0</v>
      </c>
      <c r="DK49" s="914">
        <f t="shared" si="70"/>
        <v>0</v>
      </c>
      <c r="DL49" s="914">
        <f t="shared" si="70"/>
        <v>0</v>
      </c>
      <c r="DM49" s="914">
        <f t="shared" si="70"/>
        <v>0</v>
      </c>
      <c r="DN49" s="914">
        <f t="shared" ref="DN49:EO49" si="71">DM52</f>
        <v>0</v>
      </c>
      <c r="DO49" s="914">
        <f t="shared" si="71"/>
        <v>0</v>
      </c>
      <c r="DP49" s="914">
        <f t="shared" si="71"/>
        <v>0</v>
      </c>
      <c r="DQ49" s="914">
        <f t="shared" si="71"/>
        <v>0</v>
      </c>
      <c r="DR49" s="914">
        <f t="shared" si="71"/>
        <v>0</v>
      </c>
      <c r="DS49" s="914">
        <f t="shared" si="71"/>
        <v>0</v>
      </c>
      <c r="DT49" s="914">
        <f t="shared" si="71"/>
        <v>0</v>
      </c>
      <c r="DU49" s="914">
        <f t="shared" si="71"/>
        <v>0</v>
      </c>
      <c r="DV49" s="914">
        <f t="shared" si="71"/>
        <v>0</v>
      </c>
      <c r="DW49" s="914">
        <f t="shared" si="71"/>
        <v>0</v>
      </c>
      <c r="DX49" s="914">
        <f t="shared" si="71"/>
        <v>0</v>
      </c>
      <c r="DY49" s="914">
        <f t="shared" si="71"/>
        <v>0</v>
      </c>
      <c r="DZ49" s="914">
        <f t="shared" si="71"/>
        <v>0</v>
      </c>
      <c r="EA49" s="914">
        <f t="shared" si="71"/>
        <v>0</v>
      </c>
      <c r="EB49" s="914">
        <f t="shared" si="71"/>
        <v>0</v>
      </c>
      <c r="EC49" s="914">
        <f t="shared" si="71"/>
        <v>0</v>
      </c>
      <c r="ED49" s="914">
        <f t="shared" si="71"/>
        <v>0</v>
      </c>
      <c r="EE49" s="914">
        <f t="shared" si="71"/>
        <v>0</v>
      </c>
      <c r="EF49" s="914">
        <f t="shared" si="71"/>
        <v>0</v>
      </c>
      <c r="EG49" s="914">
        <f t="shared" si="71"/>
        <v>0</v>
      </c>
      <c r="EH49" s="914">
        <f t="shared" si="71"/>
        <v>0</v>
      </c>
      <c r="EI49" s="914">
        <f t="shared" si="71"/>
        <v>0</v>
      </c>
      <c r="EJ49" s="914">
        <f t="shared" si="71"/>
        <v>0</v>
      </c>
      <c r="EK49" s="914">
        <f t="shared" si="71"/>
        <v>0</v>
      </c>
      <c r="EL49" s="914">
        <f t="shared" si="71"/>
        <v>0</v>
      </c>
      <c r="EM49" s="914">
        <f t="shared" si="71"/>
        <v>0</v>
      </c>
      <c r="EN49" s="914">
        <f t="shared" si="71"/>
        <v>0</v>
      </c>
      <c r="EO49" s="914">
        <f t="shared" si="71"/>
        <v>0</v>
      </c>
    </row>
    <row r="50" spans="1:145" x14ac:dyDescent="0.2">
      <c r="A50" s="113">
        <f>ROW()</f>
        <v>50</v>
      </c>
      <c r="K50" s="113" t="s">
        <v>32</v>
      </c>
      <c r="L50" s="789"/>
      <c r="M50" s="895">
        <v>0</v>
      </c>
      <c r="N50" s="914">
        <f>N45*N$10</f>
        <v>430.85777474149808</v>
      </c>
      <c r="O50" s="914">
        <f t="shared" ref="O50:BZ50" si="72">O45*O$10</f>
        <v>430.85777474149808</v>
      </c>
      <c r="P50" s="914">
        <f t="shared" si="72"/>
        <v>430.85777474149808</v>
      </c>
      <c r="Q50" s="914">
        <f t="shared" si="72"/>
        <v>430.85777474149808</v>
      </c>
      <c r="R50" s="914">
        <f t="shared" si="72"/>
        <v>430.85777474149808</v>
      </c>
      <c r="S50" s="914">
        <f t="shared" si="72"/>
        <v>430.85777474149808</v>
      </c>
      <c r="T50" s="914">
        <f t="shared" si="72"/>
        <v>430.85777474149808</v>
      </c>
      <c r="U50" s="914">
        <f t="shared" si="72"/>
        <v>430.85777474149808</v>
      </c>
      <c r="V50" s="914">
        <f t="shared" si="72"/>
        <v>430.85777474149808</v>
      </c>
      <c r="W50" s="914">
        <f t="shared" si="72"/>
        <v>430.85777474149808</v>
      </c>
      <c r="X50" s="914">
        <f t="shared" si="72"/>
        <v>430.85777474149808</v>
      </c>
      <c r="Y50" s="914">
        <f t="shared" si="72"/>
        <v>430.85777474149808</v>
      </c>
      <c r="Z50" s="914">
        <f t="shared" si="72"/>
        <v>430.85777474149808</v>
      </c>
      <c r="AA50" s="914">
        <f t="shared" si="72"/>
        <v>430.85777474149808</v>
      </c>
      <c r="AB50" s="914">
        <f t="shared" si="72"/>
        <v>430.85777474149808</v>
      </c>
      <c r="AC50" s="914">
        <f t="shared" si="72"/>
        <v>430.85777474149808</v>
      </c>
      <c r="AD50" s="914">
        <f t="shared" si="72"/>
        <v>430.85777474149808</v>
      </c>
      <c r="AE50" s="914">
        <f t="shared" si="72"/>
        <v>430.85777474149808</v>
      </c>
      <c r="AF50" s="914">
        <f t="shared" si="72"/>
        <v>430.85777474149808</v>
      </c>
      <c r="AG50" s="914">
        <f t="shared" si="72"/>
        <v>430.85777474149808</v>
      </c>
      <c r="AH50" s="914">
        <f t="shared" si="72"/>
        <v>430.85777474149808</v>
      </c>
      <c r="AI50" s="914">
        <f t="shared" si="72"/>
        <v>430.85777474149808</v>
      </c>
      <c r="AJ50" s="914">
        <f t="shared" si="72"/>
        <v>430.85777474149808</v>
      </c>
      <c r="AK50" s="914">
        <f t="shared" si="72"/>
        <v>430.85777474149808</v>
      </c>
      <c r="AL50" s="914">
        <f t="shared" si="72"/>
        <v>430.85777474149808</v>
      </c>
      <c r="AM50" s="914">
        <f t="shared" si="72"/>
        <v>470.80992361995305</v>
      </c>
      <c r="AN50" s="914">
        <f t="shared" si="72"/>
        <v>470.80992361995305</v>
      </c>
      <c r="AO50" s="914">
        <f t="shared" si="72"/>
        <v>470.80992361995305</v>
      </c>
      <c r="AP50" s="914">
        <f t="shared" si="72"/>
        <v>470.80992361995305</v>
      </c>
      <c r="AQ50" s="914">
        <f t="shared" si="72"/>
        <v>470.80992361995305</v>
      </c>
      <c r="AR50" s="914">
        <f t="shared" si="72"/>
        <v>470.80992361995305</v>
      </c>
      <c r="AS50" s="914">
        <f t="shared" si="72"/>
        <v>470.80992361995305</v>
      </c>
      <c r="AT50" s="914">
        <f t="shared" si="72"/>
        <v>470.80992361995305</v>
      </c>
      <c r="AU50" s="914">
        <f t="shared" si="72"/>
        <v>470.80992361995305</v>
      </c>
      <c r="AV50" s="914">
        <f t="shared" si="72"/>
        <v>470.80992361995305</v>
      </c>
      <c r="AW50" s="914">
        <f t="shared" si="72"/>
        <v>470.80992361995305</v>
      </c>
      <c r="AX50" s="914">
        <f t="shared" si="72"/>
        <v>470.80992361995305</v>
      </c>
      <c r="AY50" s="914">
        <f t="shared" si="72"/>
        <v>470.80992361995305</v>
      </c>
      <c r="AZ50" s="914">
        <f t="shared" si="72"/>
        <v>470.80992361995305</v>
      </c>
      <c r="BA50" s="914">
        <f t="shared" si="72"/>
        <v>470.80992361995305</v>
      </c>
      <c r="BB50" s="914">
        <f t="shared" si="72"/>
        <v>470.80992361995305</v>
      </c>
      <c r="BC50" s="914">
        <f t="shared" si="72"/>
        <v>470.80992361995305</v>
      </c>
      <c r="BD50" s="914">
        <f t="shared" si="72"/>
        <v>0</v>
      </c>
      <c r="BE50" s="914">
        <f t="shared" si="72"/>
        <v>0</v>
      </c>
      <c r="BF50" s="914">
        <f t="shared" si="72"/>
        <v>0</v>
      </c>
      <c r="BG50" s="914">
        <f t="shared" si="72"/>
        <v>0</v>
      </c>
      <c r="BH50" s="914">
        <f t="shared" si="72"/>
        <v>0</v>
      </c>
      <c r="BI50" s="914">
        <f t="shared" si="72"/>
        <v>0</v>
      </c>
      <c r="BJ50" s="914">
        <f t="shared" si="72"/>
        <v>0</v>
      </c>
      <c r="BK50" s="914">
        <f t="shared" si="72"/>
        <v>0</v>
      </c>
      <c r="BL50" s="914">
        <f t="shared" si="72"/>
        <v>0</v>
      </c>
      <c r="BM50" s="914">
        <f t="shared" si="72"/>
        <v>0</v>
      </c>
      <c r="BN50" s="914">
        <f t="shared" si="72"/>
        <v>0</v>
      </c>
      <c r="BO50" s="914">
        <f t="shared" si="72"/>
        <v>0</v>
      </c>
      <c r="BP50" s="914">
        <f t="shared" si="72"/>
        <v>0</v>
      </c>
      <c r="BQ50" s="914">
        <f t="shared" si="72"/>
        <v>0</v>
      </c>
      <c r="BR50" s="914">
        <f t="shared" si="72"/>
        <v>0</v>
      </c>
      <c r="BS50" s="914">
        <f t="shared" si="72"/>
        <v>0</v>
      </c>
      <c r="BT50" s="914">
        <f t="shared" si="72"/>
        <v>0</v>
      </c>
      <c r="BU50" s="914">
        <f t="shared" si="72"/>
        <v>0</v>
      </c>
      <c r="BV50" s="914">
        <f t="shared" si="72"/>
        <v>0</v>
      </c>
      <c r="BW50" s="914">
        <f t="shared" si="72"/>
        <v>0</v>
      </c>
      <c r="BX50" s="914">
        <f t="shared" si="72"/>
        <v>0</v>
      </c>
      <c r="BY50" s="914">
        <f t="shared" si="72"/>
        <v>0</v>
      </c>
      <c r="BZ50" s="914">
        <f t="shared" si="72"/>
        <v>0</v>
      </c>
      <c r="CA50" s="914">
        <f t="shared" ref="CA50:CG50" si="73">CA45*CA$10</f>
        <v>0</v>
      </c>
      <c r="CB50" s="914">
        <f t="shared" si="73"/>
        <v>0</v>
      </c>
      <c r="CC50" s="914">
        <f t="shared" si="73"/>
        <v>0</v>
      </c>
      <c r="CD50" s="914">
        <f t="shared" si="73"/>
        <v>0</v>
      </c>
      <c r="CE50" s="914">
        <f t="shared" si="73"/>
        <v>0</v>
      </c>
      <c r="CF50" s="914">
        <f t="shared" si="73"/>
        <v>0</v>
      </c>
      <c r="CG50" s="914">
        <f t="shared" si="73"/>
        <v>0</v>
      </c>
      <c r="CH50" s="914">
        <f t="shared" ref="CH50:EO50" si="74">CH45*CH$10</f>
        <v>0</v>
      </c>
      <c r="CI50" s="914">
        <f t="shared" si="74"/>
        <v>0</v>
      </c>
      <c r="CJ50" s="914">
        <f t="shared" si="74"/>
        <v>0</v>
      </c>
      <c r="CK50" s="914">
        <f t="shared" si="74"/>
        <v>0</v>
      </c>
      <c r="CL50" s="914">
        <f t="shared" si="74"/>
        <v>0</v>
      </c>
      <c r="CM50" s="914">
        <f t="shared" si="74"/>
        <v>0</v>
      </c>
      <c r="CN50" s="914">
        <f t="shared" si="74"/>
        <v>0</v>
      </c>
      <c r="CO50" s="914">
        <f t="shared" si="74"/>
        <v>0</v>
      </c>
      <c r="CP50" s="914">
        <f t="shared" si="74"/>
        <v>0</v>
      </c>
      <c r="CQ50" s="914">
        <f t="shared" si="74"/>
        <v>0</v>
      </c>
      <c r="CR50" s="914">
        <f t="shared" si="74"/>
        <v>0</v>
      </c>
      <c r="CS50" s="914">
        <f t="shared" si="74"/>
        <v>0</v>
      </c>
      <c r="CT50" s="914">
        <f t="shared" si="74"/>
        <v>0</v>
      </c>
      <c r="CU50" s="914">
        <f t="shared" si="74"/>
        <v>0</v>
      </c>
      <c r="CV50" s="914">
        <f t="shared" si="74"/>
        <v>0</v>
      </c>
      <c r="CW50" s="914">
        <f t="shared" si="74"/>
        <v>0</v>
      </c>
      <c r="CX50" s="914">
        <f t="shared" si="74"/>
        <v>0</v>
      </c>
      <c r="CY50" s="914">
        <f t="shared" si="74"/>
        <v>0</v>
      </c>
      <c r="CZ50" s="914">
        <f t="shared" si="74"/>
        <v>0</v>
      </c>
      <c r="DA50" s="914">
        <f t="shared" si="74"/>
        <v>0</v>
      </c>
      <c r="DB50" s="914">
        <f t="shared" si="74"/>
        <v>0</v>
      </c>
      <c r="DC50" s="914">
        <f t="shared" si="74"/>
        <v>0</v>
      </c>
      <c r="DD50" s="914">
        <f t="shared" si="74"/>
        <v>0</v>
      </c>
      <c r="DE50" s="914">
        <f t="shared" si="74"/>
        <v>0</v>
      </c>
      <c r="DF50" s="914">
        <f t="shared" si="74"/>
        <v>0</v>
      </c>
      <c r="DG50" s="914">
        <f t="shared" si="74"/>
        <v>0</v>
      </c>
      <c r="DH50" s="914">
        <f t="shared" si="74"/>
        <v>0</v>
      </c>
      <c r="DI50" s="914">
        <f t="shared" si="74"/>
        <v>0</v>
      </c>
      <c r="DJ50" s="914">
        <f t="shared" si="74"/>
        <v>0</v>
      </c>
      <c r="DK50" s="914">
        <f t="shared" si="74"/>
        <v>0</v>
      </c>
      <c r="DL50" s="914">
        <f t="shared" si="74"/>
        <v>0</v>
      </c>
      <c r="DM50" s="914">
        <f t="shared" si="74"/>
        <v>0</v>
      </c>
      <c r="DN50" s="914">
        <f t="shared" si="74"/>
        <v>0</v>
      </c>
      <c r="DO50" s="914">
        <f t="shared" si="74"/>
        <v>0</v>
      </c>
      <c r="DP50" s="914">
        <f t="shared" si="74"/>
        <v>0</v>
      </c>
      <c r="DQ50" s="914">
        <f t="shared" si="74"/>
        <v>0</v>
      </c>
      <c r="DR50" s="914">
        <f t="shared" si="74"/>
        <v>0</v>
      </c>
      <c r="DS50" s="914">
        <f t="shared" si="74"/>
        <v>0</v>
      </c>
      <c r="DT50" s="914">
        <f t="shared" si="74"/>
        <v>0</v>
      </c>
      <c r="DU50" s="914">
        <f t="shared" si="74"/>
        <v>0</v>
      </c>
      <c r="DV50" s="914">
        <f t="shared" si="74"/>
        <v>0</v>
      </c>
      <c r="DW50" s="914">
        <f t="shared" si="74"/>
        <v>0</v>
      </c>
      <c r="DX50" s="914">
        <f t="shared" si="74"/>
        <v>0</v>
      </c>
      <c r="DY50" s="914">
        <f t="shared" si="74"/>
        <v>0</v>
      </c>
      <c r="DZ50" s="914">
        <f t="shared" si="74"/>
        <v>0</v>
      </c>
      <c r="EA50" s="914">
        <f t="shared" si="74"/>
        <v>0</v>
      </c>
      <c r="EB50" s="914">
        <f t="shared" si="74"/>
        <v>0</v>
      </c>
      <c r="EC50" s="914">
        <f t="shared" si="74"/>
        <v>0</v>
      </c>
      <c r="ED50" s="914">
        <f t="shared" si="74"/>
        <v>0</v>
      </c>
      <c r="EE50" s="914">
        <f t="shared" si="74"/>
        <v>0</v>
      </c>
      <c r="EF50" s="914">
        <f t="shared" si="74"/>
        <v>0</v>
      </c>
      <c r="EG50" s="914">
        <f t="shared" si="74"/>
        <v>0</v>
      </c>
      <c r="EH50" s="914">
        <f t="shared" si="74"/>
        <v>0</v>
      </c>
      <c r="EI50" s="914">
        <f t="shared" si="74"/>
        <v>0</v>
      </c>
      <c r="EJ50" s="914">
        <f t="shared" si="74"/>
        <v>0</v>
      </c>
      <c r="EK50" s="914">
        <f t="shared" si="74"/>
        <v>0</v>
      </c>
      <c r="EL50" s="914">
        <f t="shared" si="74"/>
        <v>0</v>
      </c>
      <c r="EM50" s="914">
        <f t="shared" si="74"/>
        <v>0</v>
      </c>
      <c r="EN50" s="914">
        <f t="shared" si="74"/>
        <v>0</v>
      </c>
      <c r="EO50" s="914">
        <f t="shared" si="74"/>
        <v>0</v>
      </c>
    </row>
    <row r="51" spans="1:145" x14ac:dyDescent="0.2">
      <c r="A51" s="113">
        <f>ROW()</f>
        <v>51</v>
      </c>
      <c r="C51" s="449" t="str">
        <f>C45</f>
        <v>간주임대료부가세</v>
      </c>
      <c r="D51" s="449" t="s">
        <v>80</v>
      </c>
      <c r="K51" s="114" t="s">
        <v>25</v>
      </c>
      <c r="L51" s="915"/>
      <c r="M51" s="916">
        <v>0</v>
      </c>
      <c r="N51" s="896">
        <f>IF(N47,-SUM(N49:N50),-N46*SUM(N49:N50))</f>
        <v>0</v>
      </c>
      <c r="O51" s="896">
        <f t="shared" ref="O51:BZ51" si="75">IF(O47,-SUM(O49:O50),-O46*SUM(O49:O50))</f>
        <v>0</v>
      </c>
      <c r="P51" s="896">
        <f t="shared" si="75"/>
        <v>-1292.5733242244942</v>
      </c>
      <c r="Q51" s="896">
        <f t="shared" si="75"/>
        <v>0</v>
      </c>
      <c r="R51" s="896">
        <f t="shared" si="75"/>
        <v>0</v>
      </c>
      <c r="S51" s="896">
        <f t="shared" si="75"/>
        <v>-1292.5733242244942</v>
      </c>
      <c r="T51" s="896">
        <f t="shared" si="75"/>
        <v>0</v>
      </c>
      <c r="U51" s="896">
        <f t="shared" si="75"/>
        <v>0</v>
      </c>
      <c r="V51" s="896">
        <f t="shared" si="75"/>
        <v>-1292.5733242244942</v>
      </c>
      <c r="W51" s="896">
        <f t="shared" si="75"/>
        <v>0</v>
      </c>
      <c r="X51" s="896">
        <f t="shared" si="75"/>
        <v>0</v>
      </c>
      <c r="Y51" s="896">
        <f t="shared" si="75"/>
        <v>-1292.5733242244942</v>
      </c>
      <c r="Z51" s="896">
        <f t="shared" si="75"/>
        <v>0</v>
      </c>
      <c r="AA51" s="896">
        <f t="shared" si="75"/>
        <v>0</v>
      </c>
      <c r="AB51" s="896">
        <f t="shared" si="75"/>
        <v>-1292.5733242244942</v>
      </c>
      <c r="AC51" s="896">
        <f t="shared" si="75"/>
        <v>0</v>
      </c>
      <c r="AD51" s="896">
        <f t="shared" si="75"/>
        <v>0</v>
      </c>
      <c r="AE51" s="896">
        <f t="shared" si="75"/>
        <v>-1292.5733242244942</v>
      </c>
      <c r="AF51" s="896">
        <f t="shared" si="75"/>
        <v>0</v>
      </c>
      <c r="AG51" s="896">
        <f t="shared" si="75"/>
        <v>0</v>
      </c>
      <c r="AH51" s="896">
        <f t="shared" si="75"/>
        <v>-1292.5733242244942</v>
      </c>
      <c r="AI51" s="896">
        <f t="shared" si="75"/>
        <v>0</v>
      </c>
      <c r="AJ51" s="896">
        <f t="shared" si="75"/>
        <v>0</v>
      </c>
      <c r="AK51" s="896">
        <f t="shared" si="75"/>
        <v>-1292.5733242244942</v>
      </c>
      <c r="AL51" s="896">
        <f t="shared" si="75"/>
        <v>0</v>
      </c>
      <c r="AM51" s="896">
        <f t="shared" si="75"/>
        <v>0</v>
      </c>
      <c r="AN51" s="896">
        <f t="shared" si="75"/>
        <v>-1372.4776219814041</v>
      </c>
      <c r="AO51" s="896">
        <f t="shared" si="75"/>
        <v>0</v>
      </c>
      <c r="AP51" s="896">
        <f t="shared" si="75"/>
        <v>0</v>
      </c>
      <c r="AQ51" s="896">
        <f t="shared" si="75"/>
        <v>-1412.4297708598592</v>
      </c>
      <c r="AR51" s="896">
        <f t="shared" si="75"/>
        <v>0</v>
      </c>
      <c r="AS51" s="896">
        <f t="shared" si="75"/>
        <v>0</v>
      </c>
      <c r="AT51" s="896">
        <f t="shared" si="75"/>
        <v>-1412.4297708598592</v>
      </c>
      <c r="AU51" s="896">
        <f t="shared" si="75"/>
        <v>0</v>
      </c>
      <c r="AV51" s="896">
        <f t="shared" si="75"/>
        <v>0</v>
      </c>
      <c r="AW51" s="896">
        <f t="shared" si="75"/>
        <v>-1412.4297708598592</v>
      </c>
      <c r="AX51" s="896">
        <f t="shared" si="75"/>
        <v>0</v>
      </c>
      <c r="AY51" s="896">
        <f t="shared" si="75"/>
        <v>0</v>
      </c>
      <c r="AZ51" s="896">
        <f t="shared" si="75"/>
        <v>-1412.4297708598592</v>
      </c>
      <c r="BA51" s="896">
        <f t="shared" si="75"/>
        <v>0</v>
      </c>
      <c r="BB51" s="896">
        <f t="shared" si="75"/>
        <v>0</v>
      </c>
      <c r="BC51" s="896">
        <f t="shared" si="75"/>
        <v>-1412.4297708598592</v>
      </c>
      <c r="BD51" s="896">
        <f t="shared" si="75"/>
        <v>0</v>
      </c>
      <c r="BE51" s="896">
        <f t="shared" si="75"/>
        <v>0</v>
      </c>
      <c r="BF51" s="896">
        <f t="shared" si="75"/>
        <v>0</v>
      </c>
      <c r="BG51" s="896">
        <f t="shared" si="75"/>
        <v>0</v>
      </c>
      <c r="BH51" s="896">
        <f t="shared" si="75"/>
        <v>0</v>
      </c>
      <c r="BI51" s="896">
        <f t="shared" si="75"/>
        <v>0</v>
      </c>
      <c r="BJ51" s="896">
        <f t="shared" si="75"/>
        <v>0</v>
      </c>
      <c r="BK51" s="896">
        <f t="shared" si="75"/>
        <v>0</v>
      </c>
      <c r="BL51" s="896">
        <f t="shared" si="75"/>
        <v>0</v>
      </c>
      <c r="BM51" s="896">
        <f t="shared" si="75"/>
        <v>0</v>
      </c>
      <c r="BN51" s="896">
        <f t="shared" si="75"/>
        <v>0</v>
      </c>
      <c r="BO51" s="896">
        <f t="shared" si="75"/>
        <v>0</v>
      </c>
      <c r="BP51" s="896">
        <f t="shared" si="75"/>
        <v>0</v>
      </c>
      <c r="BQ51" s="896">
        <f t="shared" si="75"/>
        <v>0</v>
      </c>
      <c r="BR51" s="896">
        <f t="shared" si="75"/>
        <v>0</v>
      </c>
      <c r="BS51" s="896">
        <f t="shared" si="75"/>
        <v>0</v>
      </c>
      <c r="BT51" s="896">
        <f t="shared" si="75"/>
        <v>0</v>
      </c>
      <c r="BU51" s="896">
        <f t="shared" si="75"/>
        <v>0</v>
      </c>
      <c r="BV51" s="896">
        <f t="shared" si="75"/>
        <v>0</v>
      </c>
      <c r="BW51" s="896">
        <f t="shared" si="75"/>
        <v>0</v>
      </c>
      <c r="BX51" s="896">
        <f t="shared" si="75"/>
        <v>0</v>
      </c>
      <c r="BY51" s="896">
        <f t="shared" si="75"/>
        <v>0</v>
      </c>
      <c r="BZ51" s="896">
        <f t="shared" si="75"/>
        <v>0</v>
      </c>
      <c r="CA51" s="896">
        <f t="shared" ref="CA51:EL51" si="76">IF(CA47,-SUM(CA49:CA50),-CA46*SUM(CA49:CA50))</f>
        <v>0</v>
      </c>
      <c r="CB51" s="896">
        <f t="shared" si="76"/>
        <v>0</v>
      </c>
      <c r="CC51" s="896">
        <f t="shared" si="76"/>
        <v>0</v>
      </c>
      <c r="CD51" s="896">
        <f t="shared" si="76"/>
        <v>0</v>
      </c>
      <c r="CE51" s="896">
        <f t="shared" si="76"/>
        <v>0</v>
      </c>
      <c r="CF51" s="896">
        <f t="shared" si="76"/>
        <v>0</v>
      </c>
      <c r="CG51" s="896">
        <f t="shared" si="76"/>
        <v>0</v>
      </c>
      <c r="CH51" s="896">
        <f t="shared" si="76"/>
        <v>0</v>
      </c>
      <c r="CI51" s="896">
        <f t="shared" si="76"/>
        <v>0</v>
      </c>
      <c r="CJ51" s="896">
        <f t="shared" si="76"/>
        <v>0</v>
      </c>
      <c r="CK51" s="896">
        <f t="shared" si="76"/>
        <v>0</v>
      </c>
      <c r="CL51" s="896">
        <f t="shared" si="76"/>
        <v>0</v>
      </c>
      <c r="CM51" s="896">
        <f t="shared" si="76"/>
        <v>0</v>
      </c>
      <c r="CN51" s="896">
        <f t="shared" si="76"/>
        <v>0</v>
      </c>
      <c r="CO51" s="896">
        <f t="shared" si="76"/>
        <v>0</v>
      </c>
      <c r="CP51" s="896">
        <f t="shared" si="76"/>
        <v>0</v>
      </c>
      <c r="CQ51" s="896">
        <f t="shared" si="76"/>
        <v>0</v>
      </c>
      <c r="CR51" s="896">
        <f t="shared" si="76"/>
        <v>0</v>
      </c>
      <c r="CS51" s="896">
        <f t="shared" si="76"/>
        <v>0</v>
      </c>
      <c r="CT51" s="896">
        <f t="shared" si="76"/>
        <v>0</v>
      </c>
      <c r="CU51" s="896">
        <f t="shared" si="76"/>
        <v>0</v>
      </c>
      <c r="CV51" s="896">
        <f t="shared" si="76"/>
        <v>0</v>
      </c>
      <c r="CW51" s="896">
        <f t="shared" si="76"/>
        <v>0</v>
      </c>
      <c r="CX51" s="896">
        <f t="shared" si="76"/>
        <v>0</v>
      </c>
      <c r="CY51" s="896">
        <f t="shared" si="76"/>
        <v>0</v>
      </c>
      <c r="CZ51" s="896">
        <f t="shared" si="76"/>
        <v>0</v>
      </c>
      <c r="DA51" s="896">
        <f t="shared" si="76"/>
        <v>0</v>
      </c>
      <c r="DB51" s="896">
        <f t="shared" si="76"/>
        <v>0</v>
      </c>
      <c r="DC51" s="896">
        <f t="shared" si="76"/>
        <v>0</v>
      </c>
      <c r="DD51" s="896">
        <f t="shared" si="76"/>
        <v>0</v>
      </c>
      <c r="DE51" s="896">
        <f t="shared" si="76"/>
        <v>0</v>
      </c>
      <c r="DF51" s="896">
        <f t="shared" si="76"/>
        <v>0</v>
      </c>
      <c r="DG51" s="896">
        <f t="shared" si="76"/>
        <v>0</v>
      </c>
      <c r="DH51" s="896">
        <f t="shared" si="76"/>
        <v>0</v>
      </c>
      <c r="DI51" s="896">
        <f t="shared" si="76"/>
        <v>0</v>
      </c>
      <c r="DJ51" s="896">
        <f t="shared" si="76"/>
        <v>0</v>
      </c>
      <c r="DK51" s="896">
        <f t="shared" si="76"/>
        <v>0</v>
      </c>
      <c r="DL51" s="896">
        <f t="shared" si="76"/>
        <v>0</v>
      </c>
      <c r="DM51" s="896">
        <f t="shared" si="76"/>
        <v>0</v>
      </c>
      <c r="DN51" s="896">
        <f t="shared" si="76"/>
        <v>0</v>
      </c>
      <c r="DO51" s="896">
        <f t="shared" si="76"/>
        <v>0</v>
      </c>
      <c r="DP51" s="896">
        <f t="shared" si="76"/>
        <v>0</v>
      </c>
      <c r="DQ51" s="896">
        <f t="shared" si="76"/>
        <v>0</v>
      </c>
      <c r="DR51" s="896">
        <f t="shared" si="76"/>
        <v>0</v>
      </c>
      <c r="DS51" s="896">
        <f t="shared" si="76"/>
        <v>0</v>
      </c>
      <c r="DT51" s="896">
        <f t="shared" si="76"/>
        <v>0</v>
      </c>
      <c r="DU51" s="896">
        <f t="shared" si="76"/>
        <v>0</v>
      </c>
      <c r="DV51" s="896">
        <f t="shared" si="76"/>
        <v>0</v>
      </c>
      <c r="DW51" s="896">
        <f t="shared" si="76"/>
        <v>0</v>
      </c>
      <c r="DX51" s="896">
        <f t="shared" si="76"/>
        <v>0</v>
      </c>
      <c r="DY51" s="896">
        <f t="shared" si="76"/>
        <v>0</v>
      </c>
      <c r="DZ51" s="896">
        <f t="shared" si="76"/>
        <v>0</v>
      </c>
      <c r="EA51" s="896">
        <f t="shared" si="76"/>
        <v>0</v>
      </c>
      <c r="EB51" s="896">
        <f t="shared" si="76"/>
        <v>0</v>
      </c>
      <c r="EC51" s="896">
        <f t="shared" si="76"/>
        <v>0</v>
      </c>
      <c r="ED51" s="896">
        <f t="shared" si="76"/>
        <v>0</v>
      </c>
      <c r="EE51" s="896">
        <f t="shared" si="76"/>
        <v>0</v>
      </c>
      <c r="EF51" s="896">
        <f t="shared" si="76"/>
        <v>0</v>
      </c>
      <c r="EG51" s="896">
        <f t="shared" si="76"/>
        <v>0</v>
      </c>
      <c r="EH51" s="896">
        <f t="shared" si="76"/>
        <v>0</v>
      </c>
      <c r="EI51" s="896">
        <f t="shared" si="76"/>
        <v>0</v>
      </c>
      <c r="EJ51" s="896">
        <f t="shared" si="76"/>
        <v>0</v>
      </c>
      <c r="EK51" s="896">
        <f t="shared" si="76"/>
        <v>0</v>
      </c>
      <c r="EL51" s="896">
        <f t="shared" si="76"/>
        <v>0</v>
      </c>
      <c r="EM51" s="896">
        <f t="shared" ref="EM51:EO51" si="77">IF(EM47,-SUM(EM49:EM50),-EM46*SUM(EM49:EM50))</f>
        <v>0</v>
      </c>
      <c r="EN51" s="896">
        <f t="shared" si="77"/>
        <v>0</v>
      </c>
      <c r="EO51" s="896">
        <f t="shared" si="77"/>
        <v>0</v>
      </c>
    </row>
    <row r="52" spans="1:145" x14ac:dyDescent="0.2">
      <c r="A52" s="113">
        <f>ROW()</f>
        <v>52</v>
      </c>
      <c r="C52" s="449" t="str">
        <f>C45</f>
        <v>간주임대료부가세</v>
      </c>
      <c r="D52" s="449" t="s">
        <v>17</v>
      </c>
      <c r="K52" s="113" t="s">
        <v>26</v>
      </c>
      <c r="L52" s="897"/>
      <c r="M52" s="914">
        <f t="shared" ref="M52:AR52" si="78">SUM(M49:M51)</f>
        <v>0</v>
      </c>
      <c r="N52" s="914">
        <f t="shared" si="78"/>
        <v>430.85777474149808</v>
      </c>
      <c r="O52" s="914">
        <f t="shared" si="78"/>
        <v>861.71554948299615</v>
      </c>
      <c r="P52" s="914">
        <f t="shared" si="78"/>
        <v>0</v>
      </c>
      <c r="Q52" s="914">
        <f t="shared" si="78"/>
        <v>430.85777474149808</v>
      </c>
      <c r="R52" s="914">
        <f t="shared" si="78"/>
        <v>861.71554948299615</v>
      </c>
      <c r="S52" s="914">
        <f t="shared" si="78"/>
        <v>0</v>
      </c>
      <c r="T52" s="914">
        <f t="shared" si="78"/>
        <v>430.85777474149808</v>
      </c>
      <c r="U52" s="914">
        <f t="shared" si="78"/>
        <v>861.71554948299615</v>
      </c>
      <c r="V52" s="914">
        <f t="shared" si="78"/>
        <v>0</v>
      </c>
      <c r="W52" s="914">
        <f t="shared" si="78"/>
        <v>430.85777474149808</v>
      </c>
      <c r="X52" s="914">
        <f t="shared" si="78"/>
        <v>861.71554948299615</v>
      </c>
      <c r="Y52" s="914">
        <f t="shared" si="78"/>
        <v>0</v>
      </c>
      <c r="Z52" s="914">
        <f t="shared" si="78"/>
        <v>430.85777474149808</v>
      </c>
      <c r="AA52" s="914">
        <f t="shared" si="78"/>
        <v>861.71554948299615</v>
      </c>
      <c r="AB52" s="914">
        <f t="shared" si="78"/>
        <v>0</v>
      </c>
      <c r="AC52" s="914">
        <f t="shared" si="78"/>
        <v>430.85777474149808</v>
      </c>
      <c r="AD52" s="914">
        <f t="shared" si="78"/>
        <v>861.71554948299615</v>
      </c>
      <c r="AE52" s="914">
        <f t="shared" si="78"/>
        <v>0</v>
      </c>
      <c r="AF52" s="914">
        <f t="shared" si="78"/>
        <v>430.85777474149808</v>
      </c>
      <c r="AG52" s="914">
        <f t="shared" si="78"/>
        <v>861.71554948299615</v>
      </c>
      <c r="AH52" s="914">
        <f t="shared" si="78"/>
        <v>0</v>
      </c>
      <c r="AI52" s="914">
        <f t="shared" si="78"/>
        <v>430.85777474149808</v>
      </c>
      <c r="AJ52" s="914">
        <f t="shared" si="78"/>
        <v>861.71554948299615</v>
      </c>
      <c r="AK52" s="914">
        <f t="shared" si="78"/>
        <v>0</v>
      </c>
      <c r="AL52" s="914">
        <f t="shared" si="78"/>
        <v>430.85777474149808</v>
      </c>
      <c r="AM52" s="914">
        <f t="shared" si="78"/>
        <v>901.66769836145113</v>
      </c>
      <c r="AN52" s="914">
        <f t="shared" si="78"/>
        <v>0</v>
      </c>
      <c r="AO52" s="914">
        <f t="shared" si="78"/>
        <v>470.80992361995305</v>
      </c>
      <c r="AP52" s="914">
        <f t="shared" si="78"/>
        <v>941.61984723990611</v>
      </c>
      <c r="AQ52" s="914">
        <f t="shared" si="78"/>
        <v>0</v>
      </c>
      <c r="AR52" s="914">
        <f t="shared" si="78"/>
        <v>470.80992361995305</v>
      </c>
      <c r="AS52" s="914">
        <f t="shared" ref="AS52:BX52" si="79">SUM(AS49:AS51)</f>
        <v>941.61984723990611</v>
      </c>
      <c r="AT52" s="914">
        <f t="shared" si="79"/>
        <v>0</v>
      </c>
      <c r="AU52" s="914">
        <f t="shared" si="79"/>
        <v>470.80992361995305</v>
      </c>
      <c r="AV52" s="914">
        <f t="shared" si="79"/>
        <v>941.61984723990611</v>
      </c>
      <c r="AW52" s="914">
        <f t="shared" si="79"/>
        <v>0</v>
      </c>
      <c r="AX52" s="914">
        <f t="shared" si="79"/>
        <v>470.80992361995305</v>
      </c>
      <c r="AY52" s="914">
        <f t="shared" si="79"/>
        <v>941.61984723990611</v>
      </c>
      <c r="AZ52" s="914">
        <f>SUM(AZ49:AZ51)</f>
        <v>0</v>
      </c>
      <c r="BA52" s="914">
        <f t="shared" si="79"/>
        <v>470.80992361995305</v>
      </c>
      <c r="BB52" s="914">
        <f t="shared" si="79"/>
        <v>941.61984723990611</v>
      </c>
      <c r="BC52" s="914">
        <f t="shared" si="79"/>
        <v>0</v>
      </c>
      <c r="BD52" s="914">
        <f t="shared" si="79"/>
        <v>0</v>
      </c>
      <c r="BE52" s="914">
        <f t="shared" si="79"/>
        <v>0</v>
      </c>
      <c r="BF52" s="914">
        <f t="shared" si="79"/>
        <v>0</v>
      </c>
      <c r="BG52" s="914">
        <f t="shared" si="79"/>
        <v>0</v>
      </c>
      <c r="BH52" s="914">
        <f t="shared" si="79"/>
        <v>0</v>
      </c>
      <c r="BI52" s="914">
        <f t="shared" si="79"/>
        <v>0</v>
      </c>
      <c r="BJ52" s="914">
        <f t="shared" si="79"/>
        <v>0</v>
      </c>
      <c r="BK52" s="914">
        <f t="shared" si="79"/>
        <v>0</v>
      </c>
      <c r="BL52" s="914">
        <f t="shared" si="79"/>
        <v>0</v>
      </c>
      <c r="BM52" s="914">
        <f t="shared" si="79"/>
        <v>0</v>
      </c>
      <c r="BN52" s="914">
        <f t="shared" si="79"/>
        <v>0</v>
      </c>
      <c r="BO52" s="914">
        <f t="shared" si="79"/>
        <v>0</v>
      </c>
      <c r="BP52" s="914">
        <f t="shared" si="79"/>
        <v>0</v>
      </c>
      <c r="BQ52" s="914">
        <f t="shared" si="79"/>
        <v>0</v>
      </c>
      <c r="BR52" s="914">
        <f t="shared" si="79"/>
        <v>0</v>
      </c>
      <c r="BS52" s="914">
        <f t="shared" si="79"/>
        <v>0</v>
      </c>
      <c r="BT52" s="914">
        <f t="shared" si="79"/>
        <v>0</v>
      </c>
      <c r="BU52" s="914">
        <f t="shared" si="79"/>
        <v>0</v>
      </c>
      <c r="BV52" s="914">
        <f t="shared" si="79"/>
        <v>0</v>
      </c>
      <c r="BW52" s="914">
        <f t="shared" si="79"/>
        <v>0</v>
      </c>
      <c r="BX52" s="914">
        <f t="shared" si="79"/>
        <v>0</v>
      </c>
      <c r="BY52" s="914">
        <f t="shared" ref="BY52:CG52" si="80">SUM(BY49:BY51)</f>
        <v>0</v>
      </c>
      <c r="BZ52" s="914">
        <f t="shared" si="80"/>
        <v>0</v>
      </c>
      <c r="CA52" s="914">
        <f t="shared" si="80"/>
        <v>0</v>
      </c>
      <c r="CB52" s="914">
        <f t="shared" si="80"/>
        <v>0</v>
      </c>
      <c r="CC52" s="914">
        <f t="shared" si="80"/>
        <v>0</v>
      </c>
      <c r="CD52" s="914">
        <f t="shared" si="80"/>
        <v>0</v>
      </c>
      <c r="CE52" s="914">
        <f t="shared" si="80"/>
        <v>0</v>
      </c>
      <c r="CF52" s="914">
        <f t="shared" si="80"/>
        <v>0</v>
      </c>
      <c r="CG52" s="914">
        <f t="shared" si="80"/>
        <v>0</v>
      </c>
      <c r="CH52" s="914">
        <f t="shared" ref="CH52:EO52" si="81">SUM(CH49:CH51)</f>
        <v>0</v>
      </c>
      <c r="CI52" s="914">
        <f t="shared" si="81"/>
        <v>0</v>
      </c>
      <c r="CJ52" s="914">
        <f t="shared" si="81"/>
        <v>0</v>
      </c>
      <c r="CK52" s="914">
        <f t="shared" si="81"/>
        <v>0</v>
      </c>
      <c r="CL52" s="914">
        <f t="shared" si="81"/>
        <v>0</v>
      </c>
      <c r="CM52" s="914">
        <f t="shared" si="81"/>
        <v>0</v>
      </c>
      <c r="CN52" s="914">
        <f t="shared" si="81"/>
        <v>0</v>
      </c>
      <c r="CO52" s="914">
        <f t="shared" si="81"/>
        <v>0</v>
      </c>
      <c r="CP52" s="914">
        <f t="shared" si="81"/>
        <v>0</v>
      </c>
      <c r="CQ52" s="914">
        <f t="shared" si="81"/>
        <v>0</v>
      </c>
      <c r="CR52" s="914">
        <f t="shared" si="81"/>
        <v>0</v>
      </c>
      <c r="CS52" s="914">
        <f t="shared" si="81"/>
        <v>0</v>
      </c>
      <c r="CT52" s="914">
        <f t="shared" si="81"/>
        <v>0</v>
      </c>
      <c r="CU52" s="914">
        <f t="shared" si="81"/>
        <v>0</v>
      </c>
      <c r="CV52" s="914">
        <f t="shared" si="81"/>
        <v>0</v>
      </c>
      <c r="CW52" s="914">
        <f t="shared" si="81"/>
        <v>0</v>
      </c>
      <c r="CX52" s="914">
        <f t="shared" si="81"/>
        <v>0</v>
      </c>
      <c r="CY52" s="914">
        <f t="shared" si="81"/>
        <v>0</v>
      </c>
      <c r="CZ52" s="914">
        <f t="shared" si="81"/>
        <v>0</v>
      </c>
      <c r="DA52" s="914">
        <f t="shared" si="81"/>
        <v>0</v>
      </c>
      <c r="DB52" s="914">
        <f t="shared" si="81"/>
        <v>0</v>
      </c>
      <c r="DC52" s="914">
        <f t="shared" si="81"/>
        <v>0</v>
      </c>
      <c r="DD52" s="914">
        <f t="shared" si="81"/>
        <v>0</v>
      </c>
      <c r="DE52" s="914">
        <f t="shared" si="81"/>
        <v>0</v>
      </c>
      <c r="DF52" s="914">
        <f t="shared" si="81"/>
        <v>0</v>
      </c>
      <c r="DG52" s="914">
        <f t="shared" si="81"/>
        <v>0</v>
      </c>
      <c r="DH52" s="914">
        <f t="shared" si="81"/>
        <v>0</v>
      </c>
      <c r="DI52" s="914">
        <f t="shared" si="81"/>
        <v>0</v>
      </c>
      <c r="DJ52" s="914">
        <f t="shared" si="81"/>
        <v>0</v>
      </c>
      <c r="DK52" s="914">
        <f t="shared" si="81"/>
        <v>0</v>
      </c>
      <c r="DL52" s="914">
        <f t="shared" si="81"/>
        <v>0</v>
      </c>
      <c r="DM52" s="914">
        <f t="shared" si="81"/>
        <v>0</v>
      </c>
      <c r="DN52" s="914">
        <f t="shared" si="81"/>
        <v>0</v>
      </c>
      <c r="DO52" s="914">
        <f t="shared" si="81"/>
        <v>0</v>
      </c>
      <c r="DP52" s="914">
        <f t="shared" si="81"/>
        <v>0</v>
      </c>
      <c r="DQ52" s="914">
        <f t="shared" si="81"/>
        <v>0</v>
      </c>
      <c r="DR52" s="914">
        <f t="shared" si="81"/>
        <v>0</v>
      </c>
      <c r="DS52" s="914">
        <f t="shared" si="81"/>
        <v>0</v>
      </c>
      <c r="DT52" s="914">
        <f t="shared" si="81"/>
        <v>0</v>
      </c>
      <c r="DU52" s="914">
        <f t="shared" si="81"/>
        <v>0</v>
      </c>
      <c r="DV52" s="914">
        <f t="shared" si="81"/>
        <v>0</v>
      </c>
      <c r="DW52" s="914">
        <f t="shared" si="81"/>
        <v>0</v>
      </c>
      <c r="DX52" s="914">
        <f t="shared" si="81"/>
        <v>0</v>
      </c>
      <c r="DY52" s="914">
        <f t="shared" si="81"/>
        <v>0</v>
      </c>
      <c r="DZ52" s="914">
        <f t="shared" si="81"/>
        <v>0</v>
      </c>
      <c r="EA52" s="914">
        <f t="shared" si="81"/>
        <v>0</v>
      </c>
      <c r="EB52" s="914">
        <f t="shared" si="81"/>
        <v>0</v>
      </c>
      <c r="EC52" s="914">
        <f t="shared" si="81"/>
        <v>0</v>
      </c>
      <c r="ED52" s="914">
        <f t="shared" si="81"/>
        <v>0</v>
      </c>
      <c r="EE52" s="914">
        <f t="shared" si="81"/>
        <v>0</v>
      </c>
      <c r="EF52" s="914">
        <f t="shared" si="81"/>
        <v>0</v>
      </c>
      <c r="EG52" s="914">
        <f t="shared" si="81"/>
        <v>0</v>
      </c>
      <c r="EH52" s="914">
        <f t="shared" si="81"/>
        <v>0</v>
      </c>
      <c r="EI52" s="914">
        <f t="shared" si="81"/>
        <v>0</v>
      </c>
      <c r="EJ52" s="914">
        <f t="shared" si="81"/>
        <v>0</v>
      </c>
      <c r="EK52" s="914">
        <f t="shared" si="81"/>
        <v>0</v>
      </c>
      <c r="EL52" s="914">
        <f t="shared" si="81"/>
        <v>0</v>
      </c>
      <c r="EM52" s="914">
        <f t="shared" si="81"/>
        <v>0</v>
      </c>
      <c r="EN52" s="914">
        <f t="shared" si="81"/>
        <v>0</v>
      </c>
      <c r="EO52" s="914">
        <f t="shared" si="81"/>
        <v>0</v>
      </c>
    </row>
    <row r="53" spans="1:145" x14ac:dyDescent="0.2">
      <c r="A53" s="113">
        <f>ROW()</f>
        <v>53</v>
      </c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17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</row>
    <row r="54" spans="1:145" x14ac:dyDescent="0.2">
      <c r="A54" s="113">
        <f>ROW()</f>
        <v>54</v>
      </c>
      <c r="M54" s="253" t="b">
        <f>MOD(N4,3)=1</f>
        <v>1</v>
      </c>
      <c r="N54" s="256">
        <f>IF(N47,-SUM(N49:N50),-N46*SUM(K50:M50))</f>
        <v>0</v>
      </c>
      <c r="O54" s="253" t="s">
        <v>701</v>
      </c>
    </row>
    <row r="55" spans="1:145" x14ac:dyDescent="0.2">
      <c r="A55" s="113">
        <f>ROW()</f>
        <v>55</v>
      </c>
      <c r="M55" s="253" t="b">
        <f>MOD(N8,3)=0</f>
        <v>0</v>
      </c>
      <c r="N55" s="256">
        <f>IF(N47,-SUM(N49:N50),-N46*SUM(N49:N50))</f>
        <v>0</v>
      </c>
      <c r="O55" s="253" t="s">
        <v>700</v>
      </c>
    </row>
    <row r="56" spans="1:145" x14ac:dyDescent="0.2">
      <c r="A56" s="113">
        <f>ROW()</f>
        <v>56</v>
      </c>
      <c r="AZ56" s="256"/>
      <c r="BF56" s="256"/>
    </row>
    <row r="57" spans="1:145" x14ac:dyDescent="0.2">
      <c r="A57" s="113">
        <f>ROW()</f>
        <v>57</v>
      </c>
    </row>
    <row r="58" spans="1:145" x14ac:dyDescent="0.2">
      <c r="A58" s="113">
        <f>ROW()</f>
        <v>58</v>
      </c>
    </row>
    <row r="59" spans="1:145" x14ac:dyDescent="0.2">
      <c r="A59" s="113">
        <f>ROW()</f>
        <v>59</v>
      </c>
      <c r="F59" s="37"/>
    </row>
    <row r="60" spans="1:145" x14ac:dyDescent="0.2">
      <c r="A60" s="113">
        <f>ROW()</f>
        <v>60</v>
      </c>
      <c r="B60" s="451" t="s">
        <v>856</v>
      </c>
      <c r="C60" s="477" t="str">
        <f>'A&amp;R'!I50</f>
        <v>자산관리수수료</v>
      </c>
      <c r="D60" s="451" t="s">
        <v>30</v>
      </c>
      <c r="E60" s="451"/>
      <c r="F60" s="908">
        <f>J3</f>
        <v>43465</v>
      </c>
      <c r="G60" s="360">
        <f>'A&amp;R'!$O$50</f>
        <v>273980.04922045628</v>
      </c>
      <c r="H60" s="91">
        <f>G60/12</f>
        <v>22831.670768371358</v>
      </c>
      <c r="I60" s="451"/>
      <c r="J60" s="451"/>
      <c r="K60" s="452"/>
      <c r="L60" s="452">
        <f>SUM(M60:EC60)</f>
        <v>2739800.4922045595</v>
      </c>
      <c r="M60" s="451"/>
      <c r="N60" s="910">
        <f>INDEX($H60:$H64,N62)*N61</f>
        <v>22831.670768371358</v>
      </c>
      <c r="O60" s="910">
        <f t="shared" ref="O60:BZ60" si="82">INDEX($H60:$H64,O62)*O61</f>
        <v>22831.670768371358</v>
      </c>
      <c r="P60" s="910">
        <f t="shared" si="82"/>
        <v>22831.670768371358</v>
      </c>
      <c r="Q60" s="910">
        <f t="shared" si="82"/>
        <v>22831.670768371358</v>
      </c>
      <c r="R60" s="910">
        <f t="shared" si="82"/>
        <v>22831.670768371358</v>
      </c>
      <c r="S60" s="910">
        <f t="shared" si="82"/>
        <v>22831.670768371358</v>
      </c>
      <c r="T60" s="910">
        <f t="shared" si="82"/>
        <v>22831.670768371358</v>
      </c>
      <c r="U60" s="910">
        <f t="shared" si="82"/>
        <v>22831.670768371358</v>
      </c>
      <c r="V60" s="910">
        <f t="shared" si="82"/>
        <v>22831.670768371358</v>
      </c>
      <c r="W60" s="910">
        <f t="shared" si="82"/>
        <v>22831.670768371358</v>
      </c>
      <c r="X60" s="910">
        <f t="shared" si="82"/>
        <v>22831.670768371358</v>
      </c>
      <c r="Y60" s="910">
        <f t="shared" si="82"/>
        <v>22831.670768371358</v>
      </c>
      <c r="Z60" s="910">
        <f t="shared" si="82"/>
        <v>22831.670768371358</v>
      </c>
      <c r="AA60" s="910">
        <f t="shared" si="82"/>
        <v>22831.670768371358</v>
      </c>
      <c r="AB60" s="910">
        <f t="shared" si="82"/>
        <v>22831.670768371358</v>
      </c>
      <c r="AC60" s="910">
        <f t="shared" si="82"/>
        <v>22831.670768371358</v>
      </c>
      <c r="AD60" s="910">
        <f t="shared" si="82"/>
        <v>22831.670768371358</v>
      </c>
      <c r="AE60" s="910">
        <f t="shared" si="82"/>
        <v>22831.670768371358</v>
      </c>
      <c r="AF60" s="910">
        <f t="shared" si="82"/>
        <v>22831.670768371358</v>
      </c>
      <c r="AG60" s="910">
        <f t="shared" si="82"/>
        <v>22831.670768371358</v>
      </c>
      <c r="AH60" s="910">
        <f t="shared" si="82"/>
        <v>22831.670768371358</v>
      </c>
      <c r="AI60" s="910">
        <f t="shared" si="82"/>
        <v>22831.670768371358</v>
      </c>
      <c r="AJ60" s="910">
        <f t="shared" si="82"/>
        <v>22831.670768371358</v>
      </c>
      <c r="AK60" s="910">
        <f t="shared" si="82"/>
        <v>22831.670768371358</v>
      </c>
      <c r="AL60" s="910">
        <f t="shared" si="82"/>
        <v>22831.670768371358</v>
      </c>
      <c r="AM60" s="910">
        <f t="shared" si="82"/>
        <v>22831.670768371358</v>
      </c>
      <c r="AN60" s="910">
        <f t="shared" si="82"/>
        <v>22831.670768371358</v>
      </c>
      <c r="AO60" s="910">
        <f t="shared" si="82"/>
        <v>22831.670768371358</v>
      </c>
      <c r="AP60" s="910">
        <f t="shared" si="82"/>
        <v>22831.670768371358</v>
      </c>
      <c r="AQ60" s="910">
        <f t="shared" si="82"/>
        <v>22831.670768371358</v>
      </c>
      <c r="AR60" s="910">
        <f t="shared" si="82"/>
        <v>22831.670768371358</v>
      </c>
      <c r="AS60" s="910">
        <f t="shared" si="82"/>
        <v>22831.670768371358</v>
      </c>
      <c r="AT60" s="910">
        <f t="shared" si="82"/>
        <v>22831.670768371358</v>
      </c>
      <c r="AU60" s="910">
        <f t="shared" si="82"/>
        <v>22831.670768371358</v>
      </c>
      <c r="AV60" s="910">
        <f t="shared" si="82"/>
        <v>22831.670768371358</v>
      </c>
      <c r="AW60" s="910">
        <f t="shared" si="82"/>
        <v>22831.670768371358</v>
      </c>
      <c r="AX60" s="910">
        <f t="shared" si="82"/>
        <v>22831.670768371358</v>
      </c>
      <c r="AY60" s="910">
        <f t="shared" si="82"/>
        <v>22831.670768371358</v>
      </c>
      <c r="AZ60" s="910">
        <f t="shared" si="82"/>
        <v>22831.670768371358</v>
      </c>
      <c r="BA60" s="910">
        <f t="shared" si="82"/>
        <v>22831.670768371358</v>
      </c>
      <c r="BB60" s="910">
        <f t="shared" si="82"/>
        <v>22831.670768371358</v>
      </c>
      <c r="BC60" s="910">
        <f t="shared" si="82"/>
        <v>22831.670768371358</v>
      </c>
      <c r="BD60" s="910">
        <f t="shared" si="82"/>
        <v>22831.670768371358</v>
      </c>
      <c r="BE60" s="910">
        <f t="shared" si="82"/>
        <v>22831.670768371358</v>
      </c>
      <c r="BF60" s="910">
        <f t="shared" si="82"/>
        <v>22831.670768371358</v>
      </c>
      <c r="BG60" s="910">
        <f t="shared" si="82"/>
        <v>22831.670768371358</v>
      </c>
      <c r="BH60" s="910">
        <f t="shared" si="82"/>
        <v>22831.670768371358</v>
      </c>
      <c r="BI60" s="910">
        <f t="shared" si="82"/>
        <v>22831.670768371358</v>
      </c>
      <c r="BJ60" s="910">
        <f t="shared" si="82"/>
        <v>22831.670768371358</v>
      </c>
      <c r="BK60" s="910">
        <f t="shared" si="82"/>
        <v>22831.670768371358</v>
      </c>
      <c r="BL60" s="910">
        <f t="shared" si="82"/>
        <v>22831.670768371358</v>
      </c>
      <c r="BM60" s="910">
        <f t="shared" si="82"/>
        <v>22831.670768371358</v>
      </c>
      <c r="BN60" s="910">
        <f t="shared" si="82"/>
        <v>22831.670768371358</v>
      </c>
      <c r="BO60" s="910">
        <f t="shared" si="82"/>
        <v>22831.670768371358</v>
      </c>
      <c r="BP60" s="910">
        <f t="shared" si="82"/>
        <v>22831.670768371358</v>
      </c>
      <c r="BQ60" s="910">
        <f t="shared" si="82"/>
        <v>22831.670768371358</v>
      </c>
      <c r="BR60" s="910">
        <f t="shared" si="82"/>
        <v>22831.670768371358</v>
      </c>
      <c r="BS60" s="910">
        <f t="shared" si="82"/>
        <v>22831.670768371358</v>
      </c>
      <c r="BT60" s="910">
        <f t="shared" si="82"/>
        <v>22831.670768371358</v>
      </c>
      <c r="BU60" s="910">
        <f t="shared" si="82"/>
        <v>22831.670768371358</v>
      </c>
      <c r="BV60" s="910">
        <f t="shared" si="82"/>
        <v>22831.670768371358</v>
      </c>
      <c r="BW60" s="910">
        <f t="shared" si="82"/>
        <v>22831.670768371358</v>
      </c>
      <c r="BX60" s="910">
        <f t="shared" si="82"/>
        <v>22831.670768371358</v>
      </c>
      <c r="BY60" s="910">
        <f t="shared" si="82"/>
        <v>22831.670768371358</v>
      </c>
      <c r="BZ60" s="910">
        <f t="shared" si="82"/>
        <v>22831.670768371358</v>
      </c>
      <c r="CA60" s="910">
        <f t="shared" ref="CA60:EL60" si="83">INDEX($H60:$H64,CA62)*CA61</f>
        <v>22831.670768371358</v>
      </c>
      <c r="CB60" s="910">
        <f t="shared" si="83"/>
        <v>22831.670768371358</v>
      </c>
      <c r="CC60" s="910">
        <f t="shared" si="83"/>
        <v>22831.670768371358</v>
      </c>
      <c r="CD60" s="910">
        <f t="shared" si="83"/>
        <v>22831.670768371358</v>
      </c>
      <c r="CE60" s="910">
        <f t="shared" si="83"/>
        <v>22831.670768371358</v>
      </c>
      <c r="CF60" s="910">
        <f t="shared" si="83"/>
        <v>22831.670768371358</v>
      </c>
      <c r="CG60" s="910">
        <f t="shared" si="83"/>
        <v>22831.670768371358</v>
      </c>
      <c r="CH60" s="910">
        <f t="shared" si="83"/>
        <v>22831.670768371358</v>
      </c>
      <c r="CI60" s="910">
        <f t="shared" si="83"/>
        <v>22831.670768371358</v>
      </c>
      <c r="CJ60" s="910">
        <f t="shared" si="83"/>
        <v>22831.670768371358</v>
      </c>
      <c r="CK60" s="910">
        <f t="shared" si="83"/>
        <v>22831.670768371358</v>
      </c>
      <c r="CL60" s="910">
        <f t="shared" si="83"/>
        <v>22831.670768371358</v>
      </c>
      <c r="CM60" s="910">
        <f t="shared" si="83"/>
        <v>22831.670768371358</v>
      </c>
      <c r="CN60" s="910">
        <f t="shared" si="83"/>
        <v>22831.670768371358</v>
      </c>
      <c r="CO60" s="910">
        <f t="shared" si="83"/>
        <v>22831.670768371358</v>
      </c>
      <c r="CP60" s="910">
        <f t="shared" si="83"/>
        <v>22831.670768371358</v>
      </c>
      <c r="CQ60" s="910">
        <f t="shared" si="83"/>
        <v>22831.670768371358</v>
      </c>
      <c r="CR60" s="910">
        <f t="shared" si="83"/>
        <v>22831.670768371358</v>
      </c>
      <c r="CS60" s="910">
        <f t="shared" si="83"/>
        <v>22831.670768371358</v>
      </c>
      <c r="CT60" s="910">
        <f t="shared" si="83"/>
        <v>22831.670768371358</v>
      </c>
      <c r="CU60" s="910">
        <f t="shared" si="83"/>
        <v>22831.670768371358</v>
      </c>
      <c r="CV60" s="910">
        <f t="shared" si="83"/>
        <v>22831.670768371358</v>
      </c>
      <c r="CW60" s="910">
        <f t="shared" si="83"/>
        <v>22831.670768371358</v>
      </c>
      <c r="CX60" s="910">
        <f t="shared" si="83"/>
        <v>22831.670768371358</v>
      </c>
      <c r="CY60" s="910">
        <f t="shared" si="83"/>
        <v>22831.670768371358</v>
      </c>
      <c r="CZ60" s="910">
        <f t="shared" si="83"/>
        <v>22831.670768371358</v>
      </c>
      <c r="DA60" s="910">
        <f t="shared" si="83"/>
        <v>22831.670768371358</v>
      </c>
      <c r="DB60" s="910">
        <f t="shared" si="83"/>
        <v>22831.670768371358</v>
      </c>
      <c r="DC60" s="910">
        <f t="shared" si="83"/>
        <v>22831.670768371358</v>
      </c>
      <c r="DD60" s="910">
        <f t="shared" si="83"/>
        <v>22831.670768371358</v>
      </c>
      <c r="DE60" s="910">
        <f t="shared" si="83"/>
        <v>22831.670768371358</v>
      </c>
      <c r="DF60" s="910">
        <f t="shared" si="83"/>
        <v>22831.670768371358</v>
      </c>
      <c r="DG60" s="910">
        <f t="shared" si="83"/>
        <v>22831.670768371358</v>
      </c>
      <c r="DH60" s="910">
        <f t="shared" si="83"/>
        <v>22831.670768371358</v>
      </c>
      <c r="DI60" s="910">
        <f t="shared" si="83"/>
        <v>22831.670768371358</v>
      </c>
      <c r="DJ60" s="910">
        <f t="shared" si="83"/>
        <v>22831.670768371358</v>
      </c>
      <c r="DK60" s="910">
        <f t="shared" si="83"/>
        <v>22831.670768371358</v>
      </c>
      <c r="DL60" s="910">
        <f t="shared" si="83"/>
        <v>22831.670768371358</v>
      </c>
      <c r="DM60" s="910">
        <f t="shared" si="83"/>
        <v>22831.670768371358</v>
      </c>
      <c r="DN60" s="910">
        <f t="shared" si="83"/>
        <v>22831.670768371358</v>
      </c>
      <c r="DO60" s="910">
        <f t="shared" si="83"/>
        <v>22831.670768371358</v>
      </c>
      <c r="DP60" s="910">
        <f t="shared" si="83"/>
        <v>22831.670768371358</v>
      </c>
      <c r="DQ60" s="910">
        <f t="shared" si="83"/>
        <v>22831.670768371358</v>
      </c>
      <c r="DR60" s="910">
        <f t="shared" si="83"/>
        <v>22831.670768371358</v>
      </c>
      <c r="DS60" s="910">
        <f t="shared" si="83"/>
        <v>22831.670768371358</v>
      </c>
      <c r="DT60" s="910">
        <f t="shared" si="83"/>
        <v>22831.670768371358</v>
      </c>
      <c r="DU60" s="910">
        <f t="shared" si="83"/>
        <v>22831.670768371358</v>
      </c>
      <c r="DV60" s="910">
        <f t="shared" si="83"/>
        <v>22831.670768371358</v>
      </c>
      <c r="DW60" s="910">
        <f t="shared" si="83"/>
        <v>22831.670768371358</v>
      </c>
      <c r="DX60" s="910">
        <f t="shared" si="83"/>
        <v>22831.670768371358</v>
      </c>
      <c r="DY60" s="910">
        <f t="shared" si="83"/>
        <v>22831.670768371358</v>
      </c>
      <c r="DZ60" s="910">
        <f t="shared" si="83"/>
        <v>22831.670768371358</v>
      </c>
      <c r="EA60" s="910">
        <f t="shared" si="83"/>
        <v>22831.670768371358</v>
      </c>
      <c r="EB60" s="910">
        <f t="shared" si="83"/>
        <v>22831.670768371358</v>
      </c>
      <c r="EC60" s="910">
        <f t="shared" si="83"/>
        <v>22831.670768371358</v>
      </c>
      <c r="ED60" s="910">
        <f t="shared" si="83"/>
        <v>22831.670768371358</v>
      </c>
      <c r="EE60" s="910">
        <f t="shared" si="83"/>
        <v>22831.670768371358</v>
      </c>
      <c r="EF60" s="910">
        <f t="shared" si="83"/>
        <v>22831.670768371358</v>
      </c>
      <c r="EG60" s="910">
        <f t="shared" si="83"/>
        <v>22831.670768371358</v>
      </c>
      <c r="EH60" s="910">
        <f t="shared" si="83"/>
        <v>22831.670768371358</v>
      </c>
      <c r="EI60" s="910">
        <f t="shared" si="83"/>
        <v>22831.670768371358</v>
      </c>
      <c r="EJ60" s="910">
        <f t="shared" si="83"/>
        <v>22831.670768371358</v>
      </c>
      <c r="EK60" s="910">
        <f t="shared" si="83"/>
        <v>22831.670768371358</v>
      </c>
      <c r="EL60" s="910">
        <f t="shared" si="83"/>
        <v>22831.670768371358</v>
      </c>
      <c r="EM60" s="910">
        <f t="shared" ref="EM60:EO60" si="84">INDEX($H60:$H64,EM62)*EM61</f>
        <v>22831.670768371358</v>
      </c>
      <c r="EN60" s="910">
        <f t="shared" si="84"/>
        <v>22831.670768371358</v>
      </c>
      <c r="EO60" s="910">
        <f t="shared" si="84"/>
        <v>22831.670768371358</v>
      </c>
    </row>
    <row r="61" spans="1:145" x14ac:dyDescent="0.2">
      <c r="A61" s="113">
        <f>ROW()</f>
        <v>61</v>
      </c>
      <c r="F61" s="908"/>
      <c r="G61" s="360"/>
      <c r="H61" s="91"/>
      <c r="J61" s="364">
        <f>'A&amp;R'!$N$50</f>
        <v>0</v>
      </c>
      <c r="K61" s="113" t="s">
        <v>31</v>
      </c>
      <c r="N61" s="42">
        <f t="shared" ref="N61:AS61" si="85">(1+$J61)^(N$5-1)</f>
        <v>1</v>
      </c>
      <c r="O61" s="42">
        <f t="shared" si="85"/>
        <v>1</v>
      </c>
      <c r="P61" s="42">
        <f t="shared" si="85"/>
        <v>1</v>
      </c>
      <c r="Q61" s="42">
        <f t="shared" si="85"/>
        <v>1</v>
      </c>
      <c r="R61" s="42">
        <f t="shared" si="85"/>
        <v>1</v>
      </c>
      <c r="S61" s="42">
        <f t="shared" si="85"/>
        <v>1</v>
      </c>
      <c r="T61" s="42">
        <f t="shared" si="85"/>
        <v>1</v>
      </c>
      <c r="U61" s="42">
        <f t="shared" si="85"/>
        <v>1</v>
      </c>
      <c r="V61" s="42">
        <f t="shared" si="85"/>
        <v>1</v>
      </c>
      <c r="W61" s="42">
        <f t="shared" si="85"/>
        <v>1</v>
      </c>
      <c r="X61" s="42">
        <f t="shared" si="85"/>
        <v>1</v>
      </c>
      <c r="Y61" s="42">
        <f t="shared" si="85"/>
        <v>1</v>
      </c>
      <c r="Z61" s="42">
        <f t="shared" si="85"/>
        <v>1</v>
      </c>
      <c r="AA61" s="42">
        <f t="shared" si="85"/>
        <v>1</v>
      </c>
      <c r="AB61" s="42">
        <f t="shared" si="85"/>
        <v>1</v>
      </c>
      <c r="AC61" s="42">
        <f t="shared" si="85"/>
        <v>1</v>
      </c>
      <c r="AD61" s="42">
        <f t="shared" si="85"/>
        <v>1</v>
      </c>
      <c r="AE61" s="42">
        <f t="shared" si="85"/>
        <v>1</v>
      </c>
      <c r="AF61" s="42">
        <f t="shared" si="85"/>
        <v>1</v>
      </c>
      <c r="AG61" s="42">
        <f t="shared" si="85"/>
        <v>1</v>
      </c>
      <c r="AH61" s="42">
        <f t="shared" si="85"/>
        <v>1</v>
      </c>
      <c r="AI61" s="42">
        <f t="shared" si="85"/>
        <v>1</v>
      </c>
      <c r="AJ61" s="42">
        <f t="shared" si="85"/>
        <v>1</v>
      </c>
      <c r="AK61" s="42">
        <f t="shared" si="85"/>
        <v>1</v>
      </c>
      <c r="AL61" s="42">
        <f t="shared" si="85"/>
        <v>1</v>
      </c>
      <c r="AM61" s="42">
        <f t="shared" si="85"/>
        <v>1</v>
      </c>
      <c r="AN61" s="42">
        <f t="shared" si="85"/>
        <v>1</v>
      </c>
      <c r="AO61" s="42">
        <f t="shared" si="85"/>
        <v>1</v>
      </c>
      <c r="AP61" s="42">
        <f t="shared" si="85"/>
        <v>1</v>
      </c>
      <c r="AQ61" s="42">
        <f t="shared" si="85"/>
        <v>1</v>
      </c>
      <c r="AR61" s="42">
        <f t="shared" si="85"/>
        <v>1</v>
      </c>
      <c r="AS61" s="42">
        <f t="shared" si="85"/>
        <v>1</v>
      </c>
      <c r="AT61" s="42">
        <f t="shared" ref="AT61:BY61" si="86">(1+$J61)^(AT$5-1)</f>
        <v>1</v>
      </c>
      <c r="AU61" s="42">
        <f t="shared" si="86"/>
        <v>1</v>
      </c>
      <c r="AV61" s="42">
        <f t="shared" si="86"/>
        <v>1</v>
      </c>
      <c r="AW61" s="42">
        <f t="shared" si="86"/>
        <v>1</v>
      </c>
      <c r="AX61" s="42">
        <f t="shared" si="86"/>
        <v>1</v>
      </c>
      <c r="AY61" s="42">
        <f t="shared" si="86"/>
        <v>1</v>
      </c>
      <c r="AZ61" s="42">
        <f t="shared" si="86"/>
        <v>1</v>
      </c>
      <c r="BA61" s="42">
        <f t="shared" si="86"/>
        <v>1</v>
      </c>
      <c r="BB61" s="42">
        <f t="shared" si="86"/>
        <v>1</v>
      </c>
      <c r="BC61" s="42">
        <f t="shared" si="86"/>
        <v>1</v>
      </c>
      <c r="BD61" s="42">
        <f t="shared" si="86"/>
        <v>1</v>
      </c>
      <c r="BE61" s="42">
        <f t="shared" si="86"/>
        <v>1</v>
      </c>
      <c r="BF61" s="42">
        <f t="shared" si="86"/>
        <v>1</v>
      </c>
      <c r="BG61" s="42">
        <f t="shared" si="86"/>
        <v>1</v>
      </c>
      <c r="BH61" s="42">
        <f t="shared" si="86"/>
        <v>1</v>
      </c>
      <c r="BI61" s="42">
        <f t="shared" si="86"/>
        <v>1</v>
      </c>
      <c r="BJ61" s="42">
        <f t="shared" si="86"/>
        <v>1</v>
      </c>
      <c r="BK61" s="42">
        <f t="shared" si="86"/>
        <v>1</v>
      </c>
      <c r="BL61" s="42">
        <f t="shared" si="86"/>
        <v>1</v>
      </c>
      <c r="BM61" s="42">
        <f t="shared" si="86"/>
        <v>1</v>
      </c>
      <c r="BN61" s="42">
        <f t="shared" si="86"/>
        <v>1</v>
      </c>
      <c r="BO61" s="42">
        <f t="shared" si="86"/>
        <v>1</v>
      </c>
      <c r="BP61" s="42">
        <f t="shared" si="86"/>
        <v>1</v>
      </c>
      <c r="BQ61" s="42">
        <f t="shared" si="86"/>
        <v>1</v>
      </c>
      <c r="BR61" s="42">
        <f t="shared" si="86"/>
        <v>1</v>
      </c>
      <c r="BS61" s="42">
        <f t="shared" si="86"/>
        <v>1</v>
      </c>
      <c r="BT61" s="42">
        <f t="shared" si="86"/>
        <v>1</v>
      </c>
      <c r="BU61" s="42">
        <f t="shared" si="86"/>
        <v>1</v>
      </c>
      <c r="BV61" s="42">
        <f t="shared" si="86"/>
        <v>1</v>
      </c>
      <c r="BW61" s="42">
        <f t="shared" si="86"/>
        <v>1</v>
      </c>
      <c r="BX61" s="42">
        <f t="shared" si="86"/>
        <v>1</v>
      </c>
      <c r="BY61" s="42">
        <f t="shared" si="86"/>
        <v>1</v>
      </c>
      <c r="BZ61" s="42">
        <f t="shared" ref="BZ61:CM61" si="87">(1+$J61)^(BZ$5-1)</f>
        <v>1</v>
      </c>
      <c r="CA61" s="42">
        <f t="shared" si="87"/>
        <v>1</v>
      </c>
      <c r="CB61" s="42">
        <f t="shared" si="87"/>
        <v>1</v>
      </c>
      <c r="CC61" s="42">
        <f t="shared" si="87"/>
        <v>1</v>
      </c>
      <c r="CD61" s="42">
        <f t="shared" si="87"/>
        <v>1</v>
      </c>
      <c r="CE61" s="42">
        <f t="shared" si="87"/>
        <v>1</v>
      </c>
      <c r="CF61" s="42">
        <f t="shared" si="87"/>
        <v>1</v>
      </c>
      <c r="CG61" s="42">
        <f t="shared" si="87"/>
        <v>1</v>
      </c>
      <c r="CH61" s="42">
        <f t="shared" si="87"/>
        <v>1</v>
      </c>
      <c r="CI61" s="42">
        <f t="shared" si="87"/>
        <v>1</v>
      </c>
      <c r="CJ61" s="42">
        <f t="shared" si="87"/>
        <v>1</v>
      </c>
      <c r="CK61" s="42">
        <f t="shared" si="87"/>
        <v>1</v>
      </c>
      <c r="CL61" s="42">
        <f t="shared" si="87"/>
        <v>1</v>
      </c>
      <c r="CM61" s="42">
        <f t="shared" si="87"/>
        <v>1</v>
      </c>
      <c r="CN61" s="42">
        <f t="shared" ref="CN61:EO61" si="88">(1+$J61)^(CN$5-1)</f>
        <v>1</v>
      </c>
      <c r="CO61" s="42">
        <f t="shared" si="88"/>
        <v>1</v>
      </c>
      <c r="CP61" s="42">
        <f t="shared" si="88"/>
        <v>1</v>
      </c>
      <c r="CQ61" s="42">
        <f t="shared" si="88"/>
        <v>1</v>
      </c>
      <c r="CR61" s="42">
        <f t="shared" si="88"/>
        <v>1</v>
      </c>
      <c r="CS61" s="42">
        <f t="shared" si="88"/>
        <v>1</v>
      </c>
      <c r="CT61" s="42">
        <f t="shared" si="88"/>
        <v>1</v>
      </c>
      <c r="CU61" s="42">
        <f t="shared" si="88"/>
        <v>1</v>
      </c>
      <c r="CV61" s="42">
        <f t="shared" si="88"/>
        <v>1</v>
      </c>
      <c r="CW61" s="42">
        <f t="shared" si="88"/>
        <v>1</v>
      </c>
      <c r="CX61" s="42">
        <f t="shared" si="88"/>
        <v>1</v>
      </c>
      <c r="CY61" s="42">
        <f t="shared" si="88"/>
        <v>1</v>
      </c>
      <c r="CZ61" s="42">
        <f t="shared" si="88"/>
        <v>1</v>
      </c>
      <c r="DA61" s="42">
        <f t="shared" si="88"/>
        <v>1</v>
      </c>
      <c r="DB61" s="42">
        <f t="shared" si="88"/>
        <v>1</v>
      </c>
      <c r="DC61" s="42">
        <f t="shared" si="88"/>
        <v>1</v>
      </c>
      <c r="DD61" s="42">
        <f t="shared" si="88"/>
        <v>1</v>
      </c>
      <c r="DE61" s="42">
        <f t="shared" si="88"/>
        <v>1</v>
      </c>
      <c r="DF61" s="42">
        <f t="shared" si="88"/>
        <v>1</v>
      </c>
      <c r="DG61" s="42">
        <f t="shared" si="88"/>
        <v>1</v>
      </c>
      <c r="DH61" s="42">
        <f t="shared" si="88"/>
        <v>1</v>
      </c>
      <c r="DI61" s="42">
        <f t="shared" si="88"/>
        <v>1</v>
      </c>
      <c r="DJ61" s="42">
        <f t="shared" si="88"/>
        <v>1</v>
      </c>
      <c r="DK61" s="42">
        <f t="shared" si="88"/>
        <v>1</v>
      </c>
      <c r="DL61" s="42">
        <f t="shared" si="88"/>
        <v>1</v>
      </c>
      <c r="DM61" s="42">
        <f t="shared" si="88"/>
        <v>1</v>
      </c>
      <c r="DN61" s="42">
        <f t="shared" si="88"/>
        <v>1</v>
      </c>
      <c r="DO61" s="42">
        <f t="shared" si="88"/>
        <v>1</v>
      </c>
      <c r="DP61" s="42">
        <f t="shared" si="88"/>
        <v>1</v>
      </c>
      <c r="DQ61" s="42">
        <f t="shared" si="88"/>
        <v>1</v>
      </c>
      <c r="DR61" s="42">
        <f t="shared" si="88"/>
        <v>1</v>
      </c>
      <c r="DS61" s="42">
        <f t="shared" si="88"/>
        <v>1</v>
      </c>
      <c r="DT61" s="42">
        <f t="shared" si="88"/>
        <v>1</v>
      </c>
      <c r="DU61" s="42">
        <f t="shared" si="88"/>
        <v>1</v>
      </c>
      <c r="DV61" s="42">
        <f t="shared" si="88"/>
        <v>1</v>
      </c>
      <c r="DW61" s="42">
        <f t="shared" si="88"/>
        <v>1</v>
      </c>
      <c r="DX61" s="42">
        <f t="shared" si="88"/>
        <v>1</v>
      </c>
      <c r="DY61" s="42">
        <f t="shared" si="88"/>
        <v>1</v>
      </c>
      <c r="DZ61" s="42">
        <f t="shared" si="88"/>
        <v>1</v>
      </c>
      <c r="EA61" s="42">
        <f t="shared" si="88"/>
        <v>1</v>
      </c>
      <c r="EB61" s="42">
        <f t="shared" si="88"/>
        <v>1</v>
      </c>
      <c r="EC61" s="42">
        <f t="shared" si="88"/>
        <v>1</v>
      </c>
      <c r="ED61" s="42">
        <f t="shared" si="88"/>
        <v>1</v>
      </c>
      <c r="EE61" s="42">
        <f t="shared" si="88"/>
        <v>1</v>
      </c>
      <c r="EF61" s="42">
        <f t="shared" si="88"/>
        <v>1</v>
      </c>
      <c r="EG61" s="42">
        <f t="shared" si="88"/>
        <v>1</v>
      </c>
      <c r="EH61" s="42">
        <f t="shared" si="88"/>
        <v>1</v>
      </c>
      <c r="EI61" s="42">
        <f t="shared" si="88"/>
        <v>1</v>
      </c>
      <c r="EJ61" s="42">
        <f t="shared" si="88"/>
        <v>1</v>
      </c>
      <c r="EK61" s="42">
        <f t="shared" si="88"/>
        <v>1</v>
      </c>
      <c r="EL61" s="42">
        <f t="shared" si="88"/>
        <v>1</v>
      </c>
      <c r="EM61" s="42">
        <f t="shared" si="88"/>
        <v>1</v>
      </c>
      <c r="EN61" s="42">
        <f t="shared" si="88"/>
        <v>1</v>
      </c>
      <c r="EO61" s="42">
        <f t="shared" si="88"/>
        <v>1</v>
      </c>
    </row>
    <row r="62" spans="1:145" x14ac:dyDescent="0.2">
      <c r="A62" s="113"/>
      <c r="F62" s="908"/>
      <c r="G62" s="360"/>
      <c r="H62" s="91"/>
      <c r="K62" s="909" t="s">
        <v>854</v>
      </c>
      <c r="N62" s="111">
        <f>MATCH(N$2,$F60:$F64,1)</f>
        <v>1</v>
      </c>
      <c r="O62" s="111">
        <f t="shared" ref="O62:BZ62" si="89">MATCH(O$2,$F60:$F64,1)</f>
        <v>1</v>
      </c>
      <c r="P62" s="111">
        <f t="shared" si="89"/>
        <v>1</v>
      </c>
      <c r="Q62" s="111">
        <f t="shared" si="89"/>
        <v>1</v>
      </c>
      <c r="R62" s="111">
        <f t="shared" si="89"/>
        <v>1</v>
      </c>
      <c r="S62" s="111">
        <f t="shared" si="89"/>
        <v>1</v>
      </c>
      <c r="T62" s="111">
        <f t="shared" si="89"/>
        <v>1</v>
      </c>
      <c r="U62" s="111">
        <f t="shared" si="89"/>
        <v>1</v>
      </c>
      <c r="V62" s="111">
        <f t="shared" si="89"/>
        <v>1</v>
      </c>
      <c r="W62" s="111">
        <f t="shared" si="89"/>
        <v>1</v>
      </c>
      <c r="X62" s="111">
        <f t="shared" si="89"/>
        <v>1</v>
      </c>
      <c r="Y62" s="111">
        <f t="shared" si="89"/>
        <v>1</v>
      </c>
      <c r="Z62" s="111">
        <f t="shared" si="89"/>
        <v>1</v>
      </c>
      <c r="AA62" s="111">
        <f t="shared" si="89"/>
        <v>1</v>
      </c>
      <c r="AB62" s="111">
        <f t="shared" si="89"/>
        <v>1</v>
      </c>
      <c r="AC62" s="111">
        <f t="shared" si="89"/>
        <v>1</v>
      </c>
      <c r="AD62" s="111">
        <f t="shared" si="89"/>
        <v>1</v>
      </c>
      <c r="AE62" s="111">
        <f t="shared" si="89"/>
        <v>1</v>
      </c>
      <c r="AF62" s="111">
        <f t="shared" si="89"/>
        <v>1</v>
      </c>
      <c r="AG62" s="111">
        <f t="shared" si="89"/>
        <v>1</v>
      </c>
      <c r="AH62" s="111">
        <f t="shared" si="89"/>
        <v>1</v>
      </c>
      <c r="AI62" s="111">
        <f t="shared" si="89"/>
        <v>1</v>
      </c>
      <c r="AJ62" s="111">
        <f t="shared" si="89"/>
        <v>1</v>
      </c>
      <c r="AK62" s="111">
        <f t="shared" si="89"/>
        <v>1</v>
      </c>
      <c r="AL62" s="111">
        <f t="shared" si="89"/>
        <v>1</v>
      </c>
      <c r="AM62" s="111">
        <f t="shared" si="89"/>
        <v>1</v>
      </c>
      <c r="AN62" s="111">
        <f t="shared" si="89"/>
        <v>1</v>
      </c>
      <c r="AO62" s="111">
        <f t="shared" si="89"/>
        <v>1</v>
      </c>
      <c r="AP62" s="111">
        <f t="shared" si="89"/>
        <v>1</v>
      </c>
      <c r="AQ62" s="111">
        <f t="shared" si="89"/>
        <v>1</v>
      </c>
      <c r="AR62" s="111">
        <f t="shared" si="89"/>
        <v>1</v>
      </c>
      <c r="AS62" s="111">
        <f t="shared" si="89"/>
        <v>1</v>
      </c>
      <c r="AT62" s="111">
        <f t="shared" si="89"/>
        <v>1</v>
      </c>
      <c r="AU62" s="111">
        <f t="shared" si="89"/>
        <v>1</v>
      </c>
      <c r="AV62" s="111">
        <f t="shared" si="89"/>
        <v>1</v>
      </c>
      <c r="AW62" s="111">
        <f t="shared" si="89"/>
        <v>1</v>
      </c>
      <c r="AX62" s="111">
        <f t="shared" si="89"/>
        <v>1</v>
      </c>
      <c r="AY62" s="111">
        <f t="shared" si="89"/>
        <v>1</v>
      </c>
      <c r="AZ62" s="111">
        <f t="shared" si="89"/>
        <v>1</v>
      </c>
      <c r="BA62" s="111">
        <f t="shared" si="89"/>
        <v>1</v>
      </c>
      <c r="BB62" s="111">
        <f t="shared" si="89"/>
        <v>1</v>
      </c>
      <c r="BC62" s="111">
        <f t="shared" si="89"/>
        <v>1</v>
      </c>
      <c r="BD62" s="111">
        <f t="shared" si="89"/>
        <v>1</v>
      </c>
      <c r="BE62" s="111">
        <f t="shared" si="89"/>
        <v>1</v>
      </c>
      <c r="BF62" s="111">
        <f t="shared" si="89"/>
        <v>1</v>
      </c>
      <c r="BG62" s="111">
        <f t="shared" si="89"/>
        <v>1</v>
      </c>
      <c r="BH62" s="111">
        <f t="shared" si="89"/>
        <v>1</v>
      </c>
      <c r="BI62" s="111">
        <f t="shared" si="89"/>
        <v>1</v>
      </c>
      <c r="BJ62" s="111">
        <f t="shared" si="89"/>
        <v>1</v>
      </c>
      <c r="BK62" s="111">
        <f t="shared" si="89"/>
        <v>1</v>
      </c>
      <c r="BL62" s="111">
        <f t="shared" si="89"/>
        <v>1</v>
      </c>
      <c r="BM62" s="111">
        <f t="shared" si="89"/>
        <v>1</v>
      </c>
      <c r="BN62" s="111">
        <f t="shared" si="89"/>
        <v>1</v>
      </c>
      <c r="BO62" s="111">
        <f t="shared" si="89"/>
        <v>1</v>
      </c>
      <c r="BP62" s="111">
        <f t="shared" si="89"/>
        <v>1</v>
      </c>
      <c r="BQ62" s="111">
        <f t="shared" si="89"/>
        <v>1</v>
      </c>
      <c r="BR62" s="111">
        <f t="shared" si="89"/>
        <v>1</v>
      </c>
      <c r="BS62" s="111">
        <f t="shared" si="89"/>
        <v>1</v>
      </c>
      <c r="BT62" s="111">
        <f t="shared" si="89"/>
        <v>1</v>
      </c>
      <c r="BU62" s="111">
        <f t="shared" si="89"/>
        <v>1</v>
      </c>
      <c r="BV62" s="111">
        <f t="shared" si="89"/>
        <v>1</v>
      </c>
      <c r="BW62" s="111">
        <f t="shared" si="89"/>
        <v>1</v>
      </c>
      <c r="BX62" s="111">
        <f t="shared" si="89"/>
        <v>1</v>
      </c>
      <c r="BY62" s="111">
        <f t="shared" si="89"/>
        <v>1</v>
      </c>
      <c r="BZ62" s="111">
        <f t="shared" si="89"/>
        <v>1</v>
      </c>
      <c r="CA62" s="111">
        <f t="shared" ref="CA62:EL62" si="90">MATCH(CA$2,$F60:$F64,1)</f>
        <v>1</v>
      </c>
      <c r="CB62" s="111">
        <f t="shared" si="90"/>
        <v>1</v>
      </c>
      <c r="CC62" s="111">
        <f t="shared" si="90"/>
        <v>1</v>
      </c>
      <c r="CD62" s="111">
        <f t="shared" si="90"/>
        <v>1</v>
      </c>
      <c r="CE62" s="111">
        <f t="shared" si="90"/>
        <v>1</v>
      </c>
      <c r="CF62" s="111">
        <f t="shared" si="90"/>
        <v>1</v>
      </c>
      <c r="CG62" s="111">
        <f t="shared" si="90"/>
        <v>1</v>
      </c>
      <c r="CH62" s="111">
        <f t="shared" si="90"/>
        <v>1</v>
      </c>
      <c r="CI62" s="111">
        <f t="shared" si="90"/>
        <v>1</v>
      </c>
      <c r="CJ62" s="111">
        <f t="shared" si="90"/>
        <v>1</v>
      </c>
      <c r="CK62" s="111">
        <f t="shared" si="90"/>
        <v>1</v>
      </c>
      <c r="CL62" s="111">
        <f t="shared" si="90"/>
        <v>1</v>
      </c>
      <c r="CM62" s="111">
        <f t="shared" si="90"/>
        <v>1</v>
      </c>
      <c r="CN62" s="111">
        <f t="shared" si="90"/>
        <v>1</v>
      </c>
      <c r="CO62" s="111">
        <f t="shared" si="90"/>
        <v>1</v>
      </c>
      <c r="CP62" s="111">
        <f t="shared" si="90"/>
        <v>1</v>
      </c>
      <c r="CQ62" s="111">
        <f t="shared" si="90"/>
        <v>1</v>
      </c>
      <c r="CR62" s="111">
        <f t="shared" si="90"/>
        <v>1</v>
      </c>
      <c r="CS62" s="111">
        <f t="shared" si="90"/>
        <v>1</v>
      </c>
      <c r="CT62" s="111">
        <f t="shared" si="90"/>
        <v>1</v>
      </c>
      <c r="CU62" s="111">
        <f t="shared" si="90"/>
        <v>1</v>
      </c>
      <c r="CV62" s="111">
        <f t="shared" si="90"/>
        <v>1</v>
      </c>
      <c r="CW62" s="111">
        <f t="shared" si="90"/>
        <v>1</v>
      </c>
      <c r="CX62" s="111">
        <f t="shared" si="90"/>
        <v>1</v>
      </c>
      <c r="CY62" s="111">
        <f t="shared" si="90"/>
        <v>1</v>
      </c>
      <c r="CZ62" s="111">
        <f t="shared" si="90"/>
        <v>1</v>
      </c>
      <c r="DA62" s="111">
        <f t="shared" si="90"/>
        <v>1</v>
      </c>
      <c r="DB62" s="111">
        <f t="shared" si="90"/>
        <v>1</v>
      </c>
      <c r="DC62" s="111">
        <f t="shared" si="90"/>
        <v>1</v>
      </c>
      <c r="DD62" s="111">
        <f t="shared" si="90"/>
        <v>1</v>
      </c>
      <c r="DE62" s="111">
        <f t="shared" si="90"/>
        <v>1</v>
      </c>
      <c r="DF62" s="111">
        <f t="shared" si="90"/>
        <v>1</v>
      </c>
      <c r="DG62" s="111">
        <f t="shared" si="90"/>
        <v>1</v>
      </c>
      <c r="DH62" s="111">
        <f t="shared" si="90"/>
        <v>1</v>
      </c>
      <c r="DI62" s="111">
        <f t="shared" si="90"/>
        <v>1</v>
      </c>
      <c r="DJ62" s="111">
        <f t="shared" si="90"/>
        <v>1</v>
      </c>
      <c r="DK62" s="111">
        <f t="shared" si="90"/>
        <v>1</v>
      </c>
      <c r="DL62" s="111">
        <f t="shared" si="90"/>
        <v>1</v>
      </c>
      <c r="DM62" s="111">
        <f t="shared" si="90"/>
        <v>1</v>
      </c>
      <c r="DN62" s="111">
        <f t="shared" si="90"/>
        <v>1</v>
      </c>
      <c r="DO62" s="111">
        <f t="shared" si="90"/>
        <v>1</v>
      </c>
      <c r="DP62" s="111">
        <f t="shared" si="90"/>
        <v>1</v>
      </c>
      <c r="DQ62" s="111">
        <f t="shared" si="90"/>
        <v>1</v>
      </c>
      <c r="DR62" s="111">
        <f t="shared" si="90"/>
        <v>1</v>
      </c>
      <c r="DS62" s="111">
        <f t="shared" si="90"/>
        <v>1</v>
      </c>
      <c r="DT62" s="111">
        <f t="shared" si="90"/>
        <v>1</v>
      </c>
      <c r="DU62" s="111">
        <f t="shared" si="90"/>
        <v>1</v>
      </c>
      <c r="DV62" s="111">
        <f t="shared" si="90"/>
        <v>1</v>
      </c>
      <c r="DW62" s="111">
        <f t="shared" si="90"/>
        <v>1</v>
      </c>
      <c r="DX62" s="111">
        <f t="shared" si="90"/>
        <v>1</v>
      </c>
      <c r="DY62" s="111">
        <f t="shared" si="90"/>
        <v>1</v>
      </c>
      <c r="DZ62" s="111">
        <f t="shared" si="90"/>
        <v>1</v>
      </c>
      <c r="EA62" s="111">
        <f t="shared" si="90"/>
        <v>1</v>
      </c>
      <c r="EB62" s="111">
        <f t="shared" si="90"/>
        <v>1</v>
      </c>
      <c r="EC62" s="111">
        <f t="shared" si="90"/>
        <v>1</v>
      </c>
      <c r="ED62" s="111">
        <f t="shared" si="90"/>
        <v>1</v>
      </c>
      <c r="EE62" s="111">
        <f t="shared" si="90"/>
        <v>1</v>
      </c>
      <c r="EF62" s="111">
        <f t="shared" si="90"/>
        <v>1</v>
      </c>
      <c r="EG62" s="111">
        <f t="shared" si="90"/>
        <v>1</v>
      </c>
      <c r="EH62" s="111">
        <f t="shared" si="90"/>
        <v>1</v>
      </c>
      <c r="EI62" s="111">
        <f t="shared" si="90"/>
        <v>1</v>
      </c>
      <c r="EJ62" s="111">
        <f t="shared" si="90"/>
        <v>1</v>
      </c>
      <c r="EK62" s="111">
        <f t="shared" si="90"/>
        <v>1</v>
      </c>
      <c r="EL62" s="111">
        <f t="shared" si="90"/>
        <v>1</v>
      </c>
      <c r="EM62" s="111">
        <f t="shared" ref="EM62:EO62" si="91">MATCH(EM$2,$F60:$F64,1)</f>
        <v>1</v>
      </c>
      <c r="EN62" s="111">
        <f t="shared" si="91"/>
        <v>1</v>
      </c>
      <c r="EO62" s="111">
        <f t="shared" si="91"/>
        <v>1</v>
      </c>
    </row>
    <row r="63" spans="1:145" x14ac:dyDescent="0.2">
      <c r="A63" s="113">
        <f>ROW()</f>
        <v>63</v>
      </c>
      <c r="F63" s="908"/>
      <c r="G63" s="360"/>
      <c r="H63" s="91"/>
      <c r="I63" s="459">
        <f>$J$4</f>
        <v>44742</v>
      </c>
      <c r="J63" s="461">
        <f>'A&amp;R'!$M$50</f>
        <v>3</v>
      </c>
      <c r="K63" s="113" t="s">
        <v>442</v>
      </c>
      <c r="N63" s="111" t="b">
        <f>OR(MOD(N$8,$J63)=0,N$2=$I63)</f>
        <v>0</v>
      </c>
      <c r="O63" s="111" t="b">
        <f t="shared" ref="O63:BZ63" si="92">OR(MOD(O$8,$J63)=0,O$2=$I63)</f>
        <v>0</v>
      </c>
      <c r="P63" s="111" t="b">
        <f t="shared" si="92"/>
        <v>1</v>
      </c>
      <c r="Q63" s="111" t="b">
        <f t="shared" si="92"/>
        <v>0</v>
      </c>
      <c r="R63" s="111" t="b">
        <f t="shared" si="92"/>
        <v>0</v>
      </c>
      <c r="S63" s="111" t="b">
        <f t="shared" si="92"/>
        <v>1</v>
      </c>
      <c r="T63" s="111" t="b">
        <f t="shared" si="92"/>
        <v>0</v>
      </c>
      <c r="U63" s="111" t="b">
        <f t="shared" si="92"/>
        <v>0</v>
      </c>
      <c r="V63" s="111" t="b">
        <f t="shared" si="92"/>
        <v>1</v>
      </c>
      <c r="W63" s="111" t="b">
        <f t="shared" si="92"/>
        <v>0</v>
      </c>
      <c r="X63" s="111" t="b">
        <f t="shared" si="92"/>
        <v>0</v>
      </c>
      <c r="Y63" s="111" t="b">
        <f t="shared" si="92"/>
        <v>1</v>
      </c>
      <c r="Z63" s="111" t="b">
        <f t="shared" si="92"/>
        <v>0</v>
      </c>
      <c r="AA63" s="111" t="b">
        <f t="shared" si="92"/>
        <v>0</v>
      </c>
      <c r="AB63" s="111" t="b">
        <f t="shared" si="92"/>
        <v>1</v>
      </c>
      <c r="AC63" s="111" t="b">
        <f t="shared" si="92"/>
        <v>0</v>
      </c>
      <c r="AD63" s="111" t="b">
        <f t="shared" si="92"/>
        <v>0</v>
      </c>
      <c r="AE63" s="111" t="b">
        <f t="shared" si="92"/>
        <v>1</v>
      </c>
      <c r="AF63" s="111" t="b">
        <f t="shared" si="92"/>
        <v>0</v>
      </c>
      <c r="AG63" s="111" t="b">
        <f t="shared" si="92"/>
        <v>0</v>
      </c>
      <c r="AH63" s="111" t="b">
        <f t="shared" si="92"/>
        <v>1</v>
      </c>
      <c r="AI63" s="111" t="b">
        <f t="shared" si="92"/>
        <v>0</v>
      </c>
      <c r="AJ63" s="111" t="b">
        <f t="shared" si="92"/>
        <v>0</v>
      </c>
      <c r="AK63" s="111" t="b">
        <f t="shared" si="92"/>
        <v>1</v>
      </c>
      <c r="AL63" s="111" t="b">
        <f t="shared" si="92"/>
        <v>0</v>
      </c>
      <c r="AM63" s="111" t="b">
        <f t="shared" si="92"/>
        <v>0</v>
      </c>
      <c r="AN63" s="111" t="b">
        <f t="shared" si="92"/>
        <v>1</v>
      </c>
      <c r="AO63" s="111" t="b">
        <f t="shared" si="92"/>
        <v>0</v>
      </c>
      <c r="AP63" s="111" t="b">
        <f t="shared" si="92"/>
        <v>0</v>
      </c>
      <c r="AQ63" s="111" t="b">
        <f t="shared" si="92"/>
        <v>1</v>
      </c>
      <c r="AR63" s="111" t="b">
        <f t="shared" si="92"/>
        <v>0</v>
      </c>
      <c r="AS63" s="111" t="b">
        <f t="shared" si="92"/>
        <v>0</v>
      </c>
      <c r="AT63" s="111" t="b">
        <f t="shared" si="92"/>
        <v>1</v>
      </c>
      <c r="AU63" s="111" t="b">
        <f t="shared" si="92"/>
        <v>0</v>
      </c>
      <c r="AV63" s="111" t="b">
        <f t="shared" si="92"/>
        <v>0</v>
      </c>
      <c r="AW63" s="111" t="b">
        <f t="shared" si="92"/>
        <v>1</v>
      </c>
      <c r="AX63" s="111" t="b">
        <f t="shared" si="92"/>
        <v>0</v>
      </c>
      <c r="AY63" s="111" t="b">
        <f t="shared" si="92"/>
        <v>0</v>
      </c>
      <c r="AZ63" s="111" t="b">
        <f t="shared" si="92"/>
        <v>1</v>
      </c>
      <c r="BA63" s="111" t="b">
        <f t="shared" si="92"/>
        <v>0</v>
      </c>
      <c r="BB63" s="111" t="b">
        <f t="shared" si="92"/>
        <v>0</v>
      </c>
      <c r="BC63" s="111" t="b">
        <f t="shared" si="92"/>
        <v>1</v>
      </c>
      <c r="BD63" s="111" t="b">
        <f t="shared" si="92"/>
        <v>0</v>
      </c>
      <c r="BE63" s="111" t="b">
        <f t="shared" si="92"/>
        <v>0</v>
      </c>
      <c r="BF63" s="111" t="b">
        <f t="shared" si="92"/>
        <v>1</v>
      </c>
      <c r="BG63" s="111" t="b">
        <f t="shared" si="92"/>
        <v>0</v>
      </c>
      <c r="BH63" s="111" t="b">
        <f t="shared" si="92"/>
        <v>0</v>
      </c>
      <c r="BI63" s="111" t="b">
        <f t="shared" si="92"/>
        <v>1</v>
      </c>
      <c r="BJ63" s="111" t="b">
        <f t="shared" si="92"/>
        <v>0</v>
      </c>
      <c r="BK63" s="111" t="b">
        <f t="shared" si="92"/>
        <v>0</v>
      </c>
      <c r="BL63" s="111" t="b">
        <f t="shared" si="92"/>
        <v>1</v>
      </c>
      <c r="BM63" s="111" t="b">
        <f t="shared" si="92"/>
        <v>0</v>
      </c>
      <c r="BN63" s="111" t="b">
        <f t="shared" si="92"/>
        <v>0</v>
      </c>
      <c r="BO63" s="111" t="b">
        <f t="shared" si="92"/>
        <v>1</v>
      </c>
      <c r="BP63" s="111" t="b">
        <f t="shared" si="92"/>
        <v>0</v>
      </c>
      <c r="BQ63" s="111" t="b">
        <f t="shared" si="92"/>
        <v>0</v>
      </c>
      <c r="BR63" s="111" t="b">
        <f t="shared" si="92"/>
        <v>1</v>
      </c>
      <c r="BS63" s="111" t="b">
        <f t="shared" si="92"/>
        <v>0</v>
      </c>
      <c r="BT63" s="111" t="b">
        <f t="shared" si="92"/>
        <v>0</v>
      </c>
      <c r="BU63" s="111" t="b">
        <f t="shared" si="92"/>
        <v>1</v>
      </c>
      <c r="BV63" s="111" t="b">
        <f t="shared" si="92"/>
        <v>0</v>
      </c>
      <c r="BW63" s="111" t="b">
        <f t="shared" si="92"/>
        <v>0</v>
      </c>
      <c r="BX63" s="111" t="b">
        <f t="shared" si="92"/>
        <v>1</v>
      </c>
      <c r="BY63" s="111" t="b">
        <f t="shared" si="92"/>
        <v>0</v>
      </c>
      <c r="BZ63" s="111" t="b">
        <f t="shared" si="92"/>
        <v>0</v>
      </c>
      <c r="CA63" s="111" t="b">
        <f t="shared" ref="CA63:CK63" si="93">OR(MOD(CA$8,$J63)=0,CA$2=$I63)</f>
        <v>1</v>
      </c>
      <c r="CB63" s="111" t="b">
        <f t="shared" si="93"/>
        <v>0</v>
      </c>
      <c r="CC63" s="111" t="b">
        <f t="shared" si="93"/>
        <v>0</v>
      </c>
      <c r="CD63" s="111" t="b">
        <f t="shared" si="93"/>
        <v>1</v>
      </c>
      <c r="CE63" s="111" t="b">
        <f t="shared" si="93"/>
        <v>0</v>
      </c>
      <c r="CF63" s="111" t="b">
        <f t="shared" si="93"/>
        <v>0</v>
      </c>
      <c r="CG63" s="111" t="b">
        <f t="shared" si="93"/>
        <v>1</v>
      </c>
      <c r="CH63" s="111" t="b">
        <f t="shared" si="93"/>
        <v>0</v>
      </c>
      <c r="CI63" s="111" t="b">
        <f t="shared" si="93"/>
        <v>0</v>
      </c>
      <c r="CJ63" s="111" t="b">
        <f t="shared" si="93"/>
        <v>1</v>
      </c>
      <c r="CK63" s="111" t="b">
        <f t="shared" si="93"/>
        <v>0</v>
      </c>
      <c r="CL63" s="111" t="b">
        <f t="shared" ref="CL63:EO63" si="94">OR(MOD(CL$8,$J63)=0,CL$2=$I63)</f>
        <v>0</v>
      </c>
      <c r="CM63" s="111" t="b">
        <f t="shared" si="94"/>
        <v>1</v>
      </c>
      <c r="CN63" s="111" t="b">
        <f t="shared" si="94"/>
        <v>0</v>
      </c>
      <c r="CO63" s="111" t="b">
        <f t="shared" si="94"/>
        <v>0</v>
      </c>
      <c r="CP63" s="111" t="b">
        <f t="shared" si="94"/>
        <v>1</v>
      </c>
      <c r="CQ63" s="111" t="b">
        <f t="shared" si="94"/>
        <v>0</v>
      </c>
      <c r="CR63" s="111" t="b">
        <f t="shared" si="94"/>
        <v>0</v>
      </c>
      <c r="CS63" s="111" t="b">
        <f t="shared" si="94"/>
        <v>1</v>
      </c>
      <c r="CT63" s="111" t="b">
        <f t="shared" si="94"/>
        <v>0</v>
      </c>
      <c r="CU63" s="111" t="b">
        <f t="shared" si="94"/>
        <v>0</v>
      </c>
      <c r="CV63" s="111" t="b">
        <f t="shared" si="94"/>
        <v>1</v>
      </c>
      <c r="CW63" s="111" t="b">
        <f t="shared" si="94"/>
        <v>0</v>
      </c>
      <c r="CX63" s="111" t="b">
        <f t="shared" si="94"/>
        <v>0</v>
      </c>
      <c r="CY63" s="111" t="b">
        <f t="shared" si="94"/>
        <v>1</v>
      </c>
      <c r="CZ63" s="111" t="b">
        <f t="shared" si="94"/>
        <v>0</v>
      </c>
      <c r="DA63" s="111" t="b">
        <f t="shared" si="94"/>
        <v>0</v>
      </c>
      <c r="DB63" s="111" t="b">
        <f t="shared" si="94"/>
        <v>1</v>
      </c>
      <c r="DC63" s="111" t="b">
        <f t="shared" si="94"/>
        <v>0</v>
      </c>
      <c r="DD63" s="111" t="b">
        <f t="shared" si="94"/>
        <v>0</v>
      </c>
      <c r="DE63" s="111" t="b">
        <f t="shared" si="94"/>
        <v>1</v>
      </c>
      <c r="DF63" s="111" t="b">
        <f t="shared" si="94"/>
        <v>0</v>
      </c>
      <c r="DG63" s="111" t="b">
        <f t="shared" si="94"/>
        <v>0</v>
      </c>
      <c r="DH63" s="111" t="b">
        <f t="shared" si="94"/>
        <v>1</v>
      </c>
      <c r="DI63" s="111" t="b">
        <f t="shared" si="94"/>
        <v>0</v>
      </c>
      <c r="DJ63" s="111" t="b">
        <f t="shared" si="94"/>
        <v>0</v>
      </c>
      <c r="DK63" s="111" t="b">
        <f t="shared" si="94"/>
        <v>1</v>
      </c>
      <c r="DL63" s="111" t="b">
        <f t="shared" si="94"/>
        <v>0</v>
      </c>
      <c r="DM63" s="111" t="b">
        <f t="shared" si="94"/>
        <v>0</v>
      </c>
      <c r="DN63" s="111" t="b">
        <f t="shared" si="94"/>
        <v>1</v>
      </c>
      <c r="DO63" s="111" t="b">
        <f t="shared" si="94"/>
        <v>0</v>
      </c>
      <c r="DP63" s="111" t="b">
        <f t="shared" si="94"/>
        <v>0</v>
      </c>
      <c r="DQ63" s="111" t="b">
        <f t="shared" si="94"/>
        <v>1</v>
      </c>
      <c r="DR63" s="111" t="b">
        <f t="shared" si="94"/>
        <v>0</v>
      </c>
      <c r="DS63" s="111" t="b">
        <f t="shared" si="94"/>
        <v>0</v>
      </c>
      <c r="DT63" s="111" t="b">
        <f t="shared" si="94"/>
        <v>1</v>
      </c>
      <c r="DU63" s="111" t="b">
        <f t="shared" si="94"/>
        <v>0</v>
      </c>
      <c r="DV63" s="111" t="b">
        <f t="shared" si="94"/>
        <v>0</v>
      </c>
      <c r="DW63" s="111" t="b">
        <f t="shared" si="94"/>
        <v>1</v>
      </c>
      <c r="DX63" s="111" t="b">
        <f t="shared" si="94"/>
        <v>0</v>
      </c>
      <c r="DY63" s="111" t="b">
        <f t="shared" si="94"/>
        <v>0</v>
      </c>
      <c r="DZ63" s="111" t="b">
        <f t="shared" si="94"/>
        <v>1</v>
      </c>
      <c r="EA63" s="111" t="b">
        <f t="shared" si="94"/>
        <v>0</v>
      </c>
      <c r="EB63" s="111" t="b">
        <f t="shared" si="94"/>
        <v>0</v>
      </c>
      <c r="EC63" s="111" t="b">
        <f t="shared" si="94"/>
        <v>1</v>
      </c>
      <c r="ED63" s="111" t="b">
        <f t="shared" si="94"/>
        <v>0</v>
      </c>
      <c r="EE63" s="111" t="b">
        <f t="shared" si="94"/>
        <v>0</v>
      </c>
      <c r="EF63" s="111" t="b">
        <f t="shared" si="94"/>
        <v>1</v>
      </c>
      <c r="EG63" s="111" t="b">
        <f t="shared" si="94"/>
        <v>0</v>
      </c>
      <c r="EH63" s="111" t="b">
        <f t="shared" si="94"/>
        <v>0</v>
      </c>
      <c r="EI63" s="111" t="b">
        <f t="shared" si="94"/>
        <v>1</v>
      </c>
      <c r="EJ63" s="111" t="b">
        <f t="shared" si="94"/>
        <v>0</v>
      </c>
      <c r="EK63" s="111" t="b">
        <f t="shared" si="94"/>
        <v>0</v>
      </c>
      <c r="EL63" s="111" t="b">
        <f t="shared" si="94"/>
        <v>1</v>
      </c>
      <c r="EM63" s="111" t="b">
        <f t="shared" si="94"/>
        <v>0</v>
      </c>
      <c r="EN63" s="111" t="b">
        <f t="shared" si="94"/>
        <v>0</v>
      </c>
      <c r="EO63" s="111" t="b">
        <f t="shared" si="94"/>
        <v>1</v>
      </c>
    </row>
    <row r="64" spans="1:145" x14ac:dyDescent="0.2">
      <c r="A64" s="113">
        <f>ROW()</f>
        <v>64</v>
      </c>
      <c r="F64" s="908"/>
      <c r="G64" s="360"/>
      <c r="H64" s="91"/>
    </row>
    <row r="65" spans="1:145" x14ac:dyDescent="0.2">
      <c r="A65" s="113">
        <f>ROW()</f>
        <v>65</v>
      </c>
      <c r="K65" s="113" t="s">
        <v>79</v>
      </c>
      <c r="N65" s="913">
        <v>0</v>
      </c>
      <c r="O65" s="793">
        <f t="shared" ref="O65:AT65" si="95">N68</f>
        <v>22831.670768371358</v>
      </c>
      <c r="P65" s="793">
        <f t="shared" si="95"/>
        <v>45663.341536742715</v>
      </c>
      <c r="Q65" s="793">
        <f t="shared" si="95"/>
        <v>0</v>
      </c>
      <c r="R65" s="793">
        <f t="shared" si="95"/>
        <v>22831.670768371358</v>
      </c>
      <c r="S65" s="793">
        <f t="shared" si="95"/>
        <v>45663.341536742715</v>
      </c>
      <c r="T65" s="793">
        <f t="shared" si="95"/>
        <v>0</v>
      </c>
      <c r="U65" s="793">
        <f t="shared" si="95"/>
        <v>22831.670768371358</v>
      </c>
      <c r="V65" s="793">
        <f t="shared" si="95"/>
        <v>45663.341536742715</v>
      </c>
      <c r="W65" s="793">
        <f t="shared" si="95"/>
        <v>0</v>
      </c>
      <c r="X65" s="793">
        <f t="shared" si="95"/>
        <v>22831.670768371358</v>
      </c>
      <c r="Y65" s="793">
        <f t="shared" si="95"/>
        <v>45663.341536742715</v>
      </c>
      <c r="Z65" s="793">
        <f t="shared" si="95"/>
        <v>0</v>
      </c>
      <c r="AA65" s="793">
        <f t="shared" si="95"/>
        <v>22831.670768371358</v>
      </c>
      <c r="AB65" s="793">
        <f t="shared" si="95"/>
        <v>45663.341536742715</v>
      </c>
      <c r="AC65" s="793">
        <f t="shared" si="95"/>
        <v>0</v>
      </c>
      <c r="AD65" s="793">
        <f t="shared" si="95"/>
        <v>22831.670768371358</v>
      </c>
      <c r="AE65" s="793">
        <f t="shared" si="95"/>
        <v>45663.341536742715</v>
      </c>
      <c r="AF65" s="793">
        <f t="shared" si="95"/>
        <v>0</v>
      </c>
      <c r="AG65" s="793">
        <f t="shared" si="95"/>
        <v>22831.670768371358</v>
      </c>
      <c r="AH65" s="793">
        <f t="shared" si="95"/>
        <v>45663.341536742715</v>
      </c>
      <c r="AI65" s="793">
        <f t="shared" si="95"/>
        <v>0</v>
      </c>
      <c r="AJ65" s="793">
        <f t="shared" si="95"/>
        <v>22831.670768371358</v>
      </c>
      <c r="AK65" s="793">
        <f t="shared" si="95"/>
        <v>45663.341536742715</v>
      </c>
      <c r="AL65" s="793">
        <f t="shared" si="95"/>
        <v>0</v>
      </c>
      <c r="AM65" s="793">
        <f t="shared" si="95"/>
        <v>22831.670768371358</v>
      </c>
      <c r="AN65" s="793">
        <f t="shared" si="95"/>
        <v>45663.341536742715</v>
      </c>
      <c r="AO65" s="793">
        <f t="shared" si="95"/>
        <v>0</v>
      </c>
      <c r="AP65" s="793">
        <f t="shared" si="95"/>
        <v>22831.670768371358</v>
      </c>
      <c r="AQ65" s="793">
        <f t="shared" si="95"/>
        <v>45663.341536742715</v>
      </c>
      <c r="AR65" s="793">
        <f t="shared" si="95"/>
        <v>0</v>
      </c>
      <c r="AS65" s="793">
        <f t="shared" si="95"/>
        <v>22831.670768371358</v>
      </c>
      <c r="AT65" s="793">
        <f t="shared" si="95"/>
        <v>45663.341536742715</v>
      </c>
      <c r="AU65" s="793">
        <f t="shared" ref="AU65:BZ65" si="96">AT68</f>
        <v>0</v>
      </c>
      <c r="AV65" s="793">
        <f t="shared" si="96"/>
        <v>22831.670768371358</v>
      </c>
      <c r="AW65" s="793">
        <f t="shared" si="96"/>
        <v>45663.341536742715</v>
      </c>
      <c r="AX65" s="793">
        <f t="shared" si="96"/>
        <v>0</v>
      </c>
      <c r="AY65" s="793">
        <f t="shared" si="96"/>
        <v>22831.670768371358</v>
      </c>
      <c r="AZ65" s="793">
        <f t="shared" si="96"/>
        <v>45663.341536742715</v>
      </c>
      <c r="BA65" s="793">
        <f t="shared" si="96"/>
        <v>0</v>
      </c>
      <c r="BB65" s="793">
        <f t="shared" si="96"/>
        <v>22831.670768371358</v>
      </c>
      <c r="BC65" s="793">
        <f t="shared" si="96"/>
        <v>45663.341536742715</v>
      </c>
      <c r="BD65" s="793">
        <f t="shared" si="96"/>
        <v>0</v>
      </c>
      <c r="BE65" s="793">
        <f t="shared" si="96"/>
        <v>0</v>
      </c>
      <c r="BF65" s="793">
        <f t="shared" si="96"/>
        <v>0</v>
      </c>
      <c r="BG65" s="793">
        <f t="shared" si="96"/>
        <v>0</v>
      </c>
      <c r="BH65" s="793">
        <f t="shared" si="96"/>
        <v>0</v>
      </c>
      <c r="BI65" s="793">
        <f t="shared" si="96"/>
        <v>0</v>
      </c>
      <c r="BJ65" s="793">
        <f t="shared" si="96"/>
        <v>0</v>
      </c>
      <c r="BK65" s="793">
        <f t="shared" si="96"/>
        <v>0</v>
      </c>
      <c r="BL65" s="793">
        <f t="shared" si="96"/>
        <v>0</v>
      </c>
      <c r="BM65" s="793">
        <f t="shared" si="96"/>
        <v>0</v>
      </c>
      <c r="BN65" s="793">
        <f t="shared" si="96"/>
        <v>0</v>
      </c>
      <c r="BO65" s="793">
        <f t="shared" si="96"/>
        <v>0</v>
      </c>
      <c r="BP65" s="793">
        <f t="shared" si="96"/>
        <v>0</v>
      </c>
      <c r="BQ65" s="793">
        <f t="shared" si="96"/>
        <v>0</v>
      </c>
      <c r="BR65" s="793">
        <f t="shared" si="96"/>
        <v>0</v>
      </c>
      <c r="BS65" s="793">
        <f t="shared" si="96"/>
        <v>0</v>
      </c>
      <c r="BT65" s="793">
        <f t="shared" si="96"/>
        <v>0</v>
      </c>
      <c r="BU65" s="793">
        <f t="shared" si="96"/>
        <v>0</v>
      </c>
      <c r="BV65" s="793">
        <f t="shared" si="96"/>
        <v>0</v>
      </c>
      <c r="BW65" s="793">
        <f t="shared" si="96"/>
        <v>0</v>
      </c>
      <c r="BX65" s="793">
        <f t="shared" si="96"/>
        <v>0</v>
      </c>
      <c r="BY65" s="793">
        <f t="shared" si="96"/>
        <v>0</v>
      </c>
      <c r="BZ65" s="793">
        <f t="shared" si="96"/>
        <v>0</v>
      </c>
      <c r="CA65" s="793">
        <f t="shared" ref="CA65:CG65" si="97">BZ68</f>
        <v>0</v>
      </c>
      <c r="CB65" s="793">
        <f t="shared" si="97"/>
        <v>0</v>
      </c>
      <c r="CC65" s="793">
        <f t="shared" si="97"/>
        <v>0</v>
      </c>
      <c r="CD65" s="793">
        <f t="shared" si="97"/>
        <v>0</v>
      </c>
      <c r="CE65" s="793">
        <f t="shared" si="97"/>
        <v>0</v>
      </c>
      <c r="CF65" s="793">
        <f t="shared" si="97"/>
        <v>0</v>
      </c>
      <c r="CG65" s="793">
        <f t="shared" si="97"/>
        <v>0</v>
      </c>
      <c r="CH65" s="793">
        <f t="shared" ref="CH65:DM65" si="98">CG68</f>
        <v>0</v>
      </c>
      <c r="CI65" s="793">
        <f t="shared" si="98"/>
        <v>0</v>
      </c>
      <c r="CJ65" s="793">
        <f t="shared" si="98"/>
        <v>0</v>
      </c>
      <c r="CK65" s="793">
        <f t="shared" si="98"/>
        <v>0</v>
      </c>
      <c r="CL65" s="793">
        <f t="shared" si="98"/>
        <v>0</v>
      </c>
      <c r="CM65" s="793">
        <f t="shared" si="98"/>
        <v>0</v>
      </c>
      <c r="CN65" s="793">
        <f t="shared" si="98"/>
        <v>0</v>
      </c>
      <c r="CO65" s="793">
        <f t="shared" si="98"/>
        <v>0</v>
      </c>
      <c r="CP65" s="793">
        <f t="shared" si="98"/>
        <v>0</v>
      </c>
      <c r="CQ65" s="793">
        <f t="shared" si="98"/>
        <v>0</v>
      </c>
      <c r="CR65" s="793">
        <f t="shared" si="98"/>
        <v>0</v>
      </c>
      <c r="CS65" s="793">
        <f t="shared" si="98"/>
        <v>0</v>
      </c>
      <c r="CT65" s="793">
        <f t="shared" si="98"/>
        <v>0</v>
      </c>
      <c r="CU65" s="793">
        <f t="shared" si="98"/>
        <v>0</v>
      </c>
      <c r="CV65" s="793">
        <f t="shared" si="98"/>
        <v>0</v>
      </c>
      <c r="CW65" s="793">
        <f t="shared" si="98"/>
        <v>0</v>
      </c>
      <c r="CX65" s="793">
        <f t="shared" si="98"/>
        <v>0</v>
      </c>
      <c r="CY65" s="793">
        <f t="shared" si="98"/>
        <v>0</v>
      </c>
      <c r="CZ65" s="793">
        <f t="shared" si="98"/>
        <v>0</v>
      </c>
      <c r="DA65" s="793">
        <f t="shared" si="98"/>
        <v>0</v>
      </c>
      <c r="DB65" s="793">
        <f t="shared" si="98"/>
        <v>0</v>
      </c>
      <c r="DC65" s="793">
        <f t="shared" si="98"/>
        <v>0</v>
      </c>
      <c r="DD65" s="793">
        <f t="shared" si="98"/>
        <v>0</v>
      </c>
      <c r="DE65" s="793">
        <f t="shared" si="98"/>
        <v>0</v>
      </c>
      <c r="DF65" s="793">
        <f t="shared" si="98"/>
        <v>0</v>
      </c>
      <c r="DG65" s="793">
        <f t="shared" si="98"/>
        <v>0</v>
      </c>
      <c r="DH65" s="793">
        <f t="shared" si="98"/>
        <v>0</v>
      </c>
      <c r="DI65" s="793">
        <f t="shared" si="98"/>
        <v>0</v>
      </c>
      <c r="DJ65" s="793">
        <f t="shared" si="98"/>
        <v>0</v>
      </c>
      <c r="DK65" s="793">
        <f t="shared" si="98"/>
        <v>0</v>
      </c>
      <c r="DL65" s="793">
        <f t="shared" si="98"/>
        <v>0</v>
      </c>
      <c r="DM65" s="793">
        <f t="shared" si="98"/>
        <v>0</v>
      </c>
      <c r="DN65" s="793">
        <f t="shared" ref="DN65:EO65" si="99">DM68</f>
        <v>0</v>
      </c>
      <c r="DO65" s="793">
        <f t="shared" si="99"/>
        <v>0</v>
      </c>
      <c r="DP65" s="793">
        <f t="shared" si="99"/>
        <v>0</v>
      </c>
      <c r="DQ65" s="793">
        <f t="shared" si="99"/>
        <v>0</v>
      </c>
      <c r="DR65" s="793">
        <f t="shared" si="99"/>
        <v>0</v>
      </c>
      <c r="DS65" s="793">
        <f t="shared" si="99"/>
        <v>0</v>
      </c>
      <c r="DT65" s="793">
        <f t="shared" si="99"/>
        <v>0</v>
      </c>
      <c r="DU65" s="793">
        <f t="shared" si="99"/>
        <v>0</v>
      </c>
      <c r="DV65" s="793">
        <f t="shared" si="99"/>
        <v>0</v>
      </c>
      <c r="DW65" s="793">
        <f t="shared" si="99"/>
        <v>0</v>
      </c>
      <c r="DX65" s="793">
        <f t="shared" si="99"/>
        <v>0</v>
      </c>
      <c r="DY65" s="793">
        <f t="shared" si="99"/>
        <v>0</v>
      </c>
      <c r="DZ65" s="793">
        <f t="shared" si="99"/>
        <v>0</v>
      </c>
      <c r="EA65" s="793">
        <f t="shared" si="99"/>
        <v>0</v>
      </c>
      <c r="EB65" s="793">
        <f t="shared" si="99"/>
        <v>0</v>
      </c>
      <c r="EC65" s="793">
        <f t="shared" si="99"/>
        <v>0</v>
      </c>
      <c r="ED65" s="793">
        <f t="shared" si="99"/>
        <v>0</v>
      </c>
      <c r="EE65" s="793">
        <f t="shared" si="99"/>
        <v>0</v>
      </c>
      <c r="EF65" s="793">
        <f t="shared" si="99"/>
        <v>0</v>
      </c>
      <c r="EG65" s="793">
        <f t="shared" si="99"/>
        <v>0</v>
      </c>
      <c r="EH65" s="793">
        <f t="shared" si="99"/>
        <v>0</v>
      </c>
      <c r="EI65" s="793">
        <f t="shared" si="99"/>
        <v>0</v>
      </c>
      <c r="EJ65" s="793">
        <f t="shared" si="99"/>
        <v>0</v>
      </c>
      <c r="EK65" s="793">
        <f t="shared" si="99"/>
        <v>0</v>
      </c>
      <c r="EL65" s="793">
        <f t="shared" si="99"/>
        <v>0</v>
      </c>
      <c r="EM65" s="793">
        <f t="shared" si="99"/>
        <v>0</v>
      </c>
      <c r="EN65" s="793">
        <f t="shared" si="99"/>
        <v>0</v>
      </c>
      <c r="EO65" s="793">
        <f t="shared" si="99"/>
        <v>0</v>
      </c>
    </row>
    <row r="66" spans="1:145" x14ac:dyDescent="0.2">
      <c r="A66" s="113">
        <f>ROW()</f>
        <v>66</v>
      </c>
      <c r="K66" s="113" t="s">
        <v>24</v>
      </c>
      <c r="N66" s="793">
        <f>N60*N$10</f>
        <v>22831.670768371358</v>
      </c>
      <c r="O66" s="793">
        <f t="shared" ref="O66:BZ66" si="100">O60*O$10</f>
        <v>22831.670768371358</v>
      </c>
      <c r="P66" s="793">
        <f t="shared" si="100"/>
        <v>22831.670768371358</v>
      </c>
      <c r="Q66" s="793">
        <f t="shared" si="100"/>
        <v>22831.670768371358</v>
      </c>
      <c r="R66" s="793">
        <f t="shared" si="100"/>
        <v>22831.670768371358</v>
      </c>
      <c r="S66" s="793">
        <f t="shared" si="100"/>
        <v>22831.670768371358</v>
      </c>
      <c r="T66" s="793">
        <f t="shared" si="100"/>
        <v>22831.670768371358</v>
      </c>
      <c r="U66" s="793">
        <f t="shared" si="100"/>
        <v>22831.670768371358</v>
      </c>
      <c r="V66" s="793">
        <f t="shared" si="100"/>
        <v>22831.670768371358</v>
      </c>
      <c r="W66" s="793">
        <f t="shared" si="100"/>
        <v>22831.670768371358</v>
      </c>
      <c r="X66" s="793">
        <f t="shared" si="100"/>
        <v>22831.670768371358</v>
      </c>
      <c r="Y66" s="793">
        <f t="shared" si="100"/>
        <v>22831.670768371358</v>
      </c>
      <c r="Z66" s="793">
        <f t="shared" si="100"/>
        <v>22831.670768371358</v>
      </c>
      <c r="AA66" s="793">
        <f t="shared" si="100"/>
        <v>22831.670768371358</v>
      </c>
      <c r="AB66" s="793">
        <f t="shared" si="100"/>
        <v>22831.670768371358</v>
      </c>
      <c r="AC66" s="793">
        <f t="shared" si="100"/>
        <v>22831.670768371358</v>
      </c>
      <c r="AD66" s="793">
        <f t="shared" si="100"/>
        <v>22831.670768371358</v>
      </c>
      <c r="AE66" s="793">
        <f t="shared" si="100"/>
        <v>22831.670768371358</v>
      </c>
      <c r="AF66" s="793">
        <f t="shared" si="100"/>
        <v>22831.670768371358</v>
      </c>
      <c r="AG66" s="793">
        <f t="shared" si="100"/>
        <v>22831.670768371358</v>
      </c>
      <c r="AH66" s="793">
        <f t="shared" si="100"/>
        <v>22831.670768371358</v>
      </c>
      <c r="AI66" s="793">
        <f t="shared" si="100"/>
        <v>22831.670768371358</v>
      </c>
      <c r="AJ66" s="793">
        <f t="shared" si="100"/>
        <v>22831.670768371358</v>
      </c>
      <c r="AK66" s="793">
        <f t="shared" si="100"/>
        <v>22831.670768371358</v>
      </c>
      <c r="AL66" s="793">
        <f t="shared" si="100"/>
        <v>22831.670768371358</v>
      </c>
      <c r="AM66" s="793">
        <f t="shared" si="100"/>
        <v>22831.670768371358</v>
      </c>
      <c r="AN66" s="793">
        <f t="shared" si="100"/>
        <v>22831.670768371358</v>
      </c>
      <c r="AO66" s="793">
        <f t="shared" si="100"/>
        <v>22831.670768371358</v>
      </c>
      <c r="AP66" s="793">
        <f t="shared" si="100"/>
        <v>22831.670768371358</v>
      </c>
      <c r="AQ66" s="793">
        <f t="shared" si="100"/>
        <v>22831.670768371358</v>
      </c>
      <c r="AR66" s="793">
        <f t="shared" si="100"/>
        <v>22831.670768371358</v>
      </c>
      <c r="AS66" s="793">
        <f t="shared" si="100"/>
        <v>22831.670768371358</v>
      </c>
      <c r="AT66" s="793">
        <f t="shared" si="100"/>
        <v>22831.670768371358</v>
      </c>
      <c r="AU66" s="793">
        <f t="shared" si="100"/>
        <v>22831.670768371358</v>
      </c>
      <c r="AV66" s="793">
        <f t="shared" si="100"/>
        <v>22831.670768371358</v>
      </c>
      <c r="AW66" s="793">
        <f t="shared" si="100"/>
        <v>22831.670768371358</v>
      </c>
      <c r="AX66" s="793">
        <f t="shared" si="100"/>
        <v>22831.670768371358</v>
      </c>
      <c r="AY66" s="793">
        <f t="shared" si="100"/>
        <v>22831.670768371358</v>
      </c>
      <c r="AZ66" s="793">
        <f t="shared" si="100"/>
        <v>22831.670768371358</v>
      </c>
      <c r="BA66" s="793">
        <f t="shared" si="100"/>
        <v>22831.670768371358</v>
      </c>
      <c r="BB66" s="793">
        <f t="shared" si="100"/>
        <v>22831.670768371358</v>
      </c>
      <c r="BC66" s="793">
        <f t="shared" si="100"/>
        <v>22831.670768371358</v>
      </c>
      <c r="BD66" s="793">
        <f t="shared" si="100"/>
        <v>0</v>
      </c>
      <c r="BE66" s="793">
        <f t="shared" si="100"/>
        <v>0</v>
      </c>
      <c r="BF66" s="793">
        <f t="shared" si="100"/>
        <v>0</v>
      </c>
      <c r="BG66" s="793">
        <f t="shared" si="100"/>
        <v>0</v>
      </c>
      <c r="BH66" s="793">
        <f t="shared" si="100"/>
        <v>0</v>
      </c>
      <c r="BI66" s="793">
        <f t="shared" si="100"/>
        <v>0</v>
      </c>
      <c r="BJ66" s="793">
        <f t="shared" si="100"/>
        <v>0</v>
      </c>
      <c r="BK66" s="793">
        <f t="shared" si="100"/>
        <v>0</v>
      </c>
      <c r="BL66" s="793">
        <f t="shared" si="100"/>
        <v>0</v>
      </c>
      <c r="BM66" s="793">
        <f t="shared" si="100"/>
        <v>0</v>
      </c>
      <c r="BN66" s="793">
        <f t="shared" si="100"/>
        <v>0</v>
      </c>
      <c r="BO66" s="793">
        <f t="shared" si="100"/>
        <v>0</v>
      </c>
      <c r="BP66" s="793">
        <f t="shared" si="100"/>
        <v>0</v>
      </c>
      <c r="BQ66" s="793">
        <f t="shared" si="100"/>
        <v>0</v>
      </c>
      <c r="BR66" s="793">
        <f t="shared" si="100"/>
        <v>0</v>
      </c>
      <c r="BS66" s="793">
        <f t="shared" si="100"/>
        <v>0</v>
      </c>
      <c r="BT66" s="793">
        <f t="shared" si="100"/>
        <v>0</v>
      </c>
      <c r="BU66" s="793">
        <f t="shared" si="100"/>
        <v>0</v>
      </c>
      <c r="BV66" s="793">
        <f t="shared" si="100"/>
        <v>0</v>
      </c>
      <c r="BW66" s="793">
        <f t="shared" si="100"/>
        <v>0</v>
      </c>
      <c r="BX66" s="793">
        <f t="shared" si="100"/>
        <v>0</v>
      </c>
      <c r="BY66" s="793">
        <f t="shared" si="100"/>
        <v>0</v>
      </c>
      <c r="BZ66" s="793">
        <f t="shared" si="100"/>
        <v>0</v>
      </c>
      <c r="CA66" s="793">
        <f t="shared" ref="CA66:CG66" si="101">CA60*CA$10</f>
        <v>0</v>
      </c>
      <c r="CB66" s="793">
        <f t="shared" si="101"/>
        <v>0</v>
      </c>
      <c r="CC66" s="793">
        <f t="shared" si="101"/>
        <v>0</v>
      </c>
      <c r="CD66" s="793">
        <f t="shared" si="101"/>
        <v>0</v>
      </c>
      <c r="CE66" s="793">
        <f t="shared" si="101"/>
        <v>0</v>
      </c>
      <c r="CF66" s="793">
        <f t="shared" si="101"/>
        <v>0</v>
      </c>
      <c r="CG66" s="793">
        <f t="shared" si="101"/>
        <v>0</v>
      </c>
      <c r="CH66" s="793">
        <f t="shared" ref="CH66:EO66" si="102">CH60*CH$10</f>
        <v>0</v>
      </c>
      <c r="CI66" s="793">
        <f t="shared" si="102"/>
        <v>0</v>
      </c>
      <c r="CJ66" s="793">
        <f t="shared" si="102"/>
        <v>0</v>
      </c>
      <c r="CK66" s="793">
        <f t="shared" si="102"/>
        <v>0</v>
      </c>
      <c r="CL66" s="793">
        <f t="shared" si="102"/>
        <v>0</v>
      </c>
      <c r="CM66" s="793">
        <f t="shared" si="102"/>
        <v>0</v>
      </c>
      <c r="CN66" s="793">
        <f t="shared" si="102"/>
        <v>0</v>
      </c>
      <c r="CO66" s="793">
        <f t="shared" si="102"/>
        <v>0</v>
      </c>
      <c r="CP66" s="793">
        <f t="shared" si="102"/>
        <v>0</v>
      </c>
      <c r="CQ66" s="793">
        <f t="shared" si="102"/>
        <v>0</v>
      </c>
      <c r="CR66" s="793">
        <f t="shared" si="102"/>
        <v>0</v>
      </c>
      <c r="CS66" s="793">
        <f t="shared" si="102"/>
        <v>0</v>
      </c>
      <c r="CT66" s="793">
        <f t="shared" si="102"/>
        <v>0</v>
      </c>
      <c r="CU66" s="793">
        <f t="shared" si="102"/>
        <v>0</v>
      </c>
      <c r="CV66" s="793">
        <f t="shared" si="102"/>
        <v>0</v>
      </c>
      <c r="CW66" s="793">
        <f t="shared" si="102"/>
        <v>0</v>
      </c>
      <c r="CX66" s="793">
        <f t="shared" si="102"/>
        <v>0</v>
      </c>
      <c r="CY66" s="793">
        <f t="shared" si="102"/>
        <v>0</v>
      </c>
      <c r="CZ66" s="793">
        <f t="shared" si="102"/>
        <v>0</v>
      </c>
      <c r="DA66" s="793">
        <f t="shared" si="102"/>
        <v>0</v>
      </c>
      <c r="DB66" s="793">
        <f t="shared" si="102"/>
        <v>0</v>
      </c>
      <c r="DC66" s="793">
        <f t="shared" si="102"/>
        <v>0</v>
      </c>
      <c r="DD66" s="793">
        <f t="shared" si="102"/>
        <v>0</v>
      </c>
      <c r="DE66" s="793">
        <f t="shared" si="102"/>
        <v>0</v>
      </c>
      <c r="DF66" s="793">
        <f t="shared" si="102"/>
        <v>0</v>
      </c>
      <c r="DG66" s="793">
        <f t="shared" si="102"/>
        <v>0</v>
      </c>
      <c r="DH66" s="793">
        <f t="shared" si="102"/>
        <v>0</v>
      </c>
      <c r="DI66" s="793">
        <f t="shared" si="102"/>
        <v>0</v>
      </c>
      <c r="DJ66" s="793">
        <f t="shared" si="102"/>
        <v>0</v>
      </c>
      <c r="DK66" s="793">
        <f t="shared" si="102"/>
        <v>0</v>
      </c>
      <c r="DL66" s="793">
        <f t="shared" si="102"/>
        <v>0</v>
      </c>
      <c r="DM66" s="793">
        <f t="shared" si="102"/>
        <v>0</v>
      </c>
      <c r="DN66" s="793">
        <f t="shared" si="102"/>
        <v>0</v>
      </c>
      <c r="DO66" s="793">
        <f t="shared" si="102"/>
        <v>0</v>
      </c>
      <c r="DP66" s="793">
        <f t="shared" si="102"/>
        <v>0</v>
      </c>
      <c r="DQ66" s="793">
        <f t="shared" si="102"/>
        <v>0</v>
      </c>
      <c r="DR66" s="793">
        <f t="shared" si="102"/>
        <v>0</v>
      </c>
      <c r="DS66" s="793">
        <f t="shared" si="102"/>
        <v>0</v>
      </c>
      <c r="DT66" s="793">
        <f t="shared" si="102"/>
        <v>0</v>
      </c>
      <c r="DU66" s="793">
        <f t="shared" si="102"/>
        <v>0</v>
      </c>
      <c r="DV66" s="793">
        <f t="shared" si="102"/>
        <v>0</v>
      </c>
      <c r="DW66" s="793">
        <f t="shared" si="102"/>
        <v>0</v>
      </c>
      <c r="DX66" s="793">
        <f t="shared" si="102"/>
        <v>0</v>
      </c>
      <c r="DY66" s="793">
        <f t="shared" si="102"/>
        <v>0</v>
      </c>
      <c r="DZ66" s="793">
        <f t="shared" si="102"/>
        <v>0</v>
      </c>
      <c r="EA66" s="793">
        <f t="shared" si="102"/>
        <v>0</v>
      </c>
      <c r="EB66" s="793">
        <f t="shared" si="102"/>
        <v>0</v>
      </c>
      <c r="EC66" s="793">
        <f t="shared" si="102"/>
        <v>0</v>
      </c>
      <c r="ED66" s="793">
        <f t="shared" si="102"/>
        <v>0</v>
      </c>
      <c r="EE66" s="793">
        <f t="shared" si="102"/>
        <v>0</v>
      </c>
      <c r="EF66" s="793">
        <f t="shared" si="102"/>
        <v>0</v>
      </c>
      <c r="EG66" s="793">
        <f t="shared" si="102"/>
        <v>0</v>
      </c>
      <c r="EH66" s="793">
        <f t="shared" si="102"/>
        <v>0</v>
      </c>
      <c r="EI66" s="793">
        <f t="shared" si="102"/>
        <v>0</v>
      </c>
      <c r="EJ66" s="793">
        <f t="shared" si="102"/>
        <v>0</v>
      </c>
      <c r="EK66" s="793">
        <f t="shared" si="102"/>
        <v>0</v>
      </c>
      <c r="EL66" s="793">
        <f t="shared" si="102"/>
        <v>0</v>
      </c>
      <c r="EM66" s="793">
        <f t="shared" si="102"/>
        <v>0</v>
      </c>
      <c r="EN66" s="793">
        <f t="shared" si="102"/>
        <v>0</v>
      </c>
      <c r="EO66" s="793">
        <f t="shared" si="102"/>
        <v>0</v>
      </c>
    </row>
    <row r="67" spans="1:145" x14ac:dyDescent="0.2">
      <c r="A67" s="113">
        <f>ROW()</f>
        <v>67</v>
      </c>
      <c r="C67" s="449" t="str">
        <f>C60</f>
        <v>자산관리수수료</v>
      </c>
      <c r="D67" s="449" t="s">
        <v>80</v>
      </c>
      <c r="E67" s="449"/>
      <c r="F67" s="116"/>
      <c r="G67" s="116"/>
      <c r="H67" s="116"/>
      <c r="I67" s="116"/>
      <c r="J67" s="116"/>
      <c r="K67" s="114" t="s">
        <v>25</v>
      </c>
      <c r="L67" s="114"/>
      <c r="M67" s="114"/>
      <c r="N67" s="915">
        <f t="shared" ref="N67:AS67" si="103">N63*-SUM(N65:N66)</f>
        <v>0</v>
      </c>
      <c r="O67" s="915">
        <f t="shared" si="103"/>
        <v>0</v>
      </c>
      <c r="P67" s="915">
        <f t="shared" si="103"/>
        <v>-68495.012305114069</v>
      </c>
      <c r="Q67" s="915">
        <f t="shared" si="103"/>
        <v>0</v>
      </c>
      <c r="R67" s="915">
        <f t="shared" si="103"/>
        <v>0</v>
      </c>
      <c r="S67" s="915">
        <f t="shared" si="103"/>
        <v>-68495.012305114069</v>
      </c>
      <c r="T67" s="915">
        <f t="shared" si="103"/>
        <v>0</v>
      </c>
      <c r="U67" s="915">
        <f t="shared" si="103"/>
        <v>0</v>
      </c>
      <c r="V67" s="915">
        <f t="shared" si="103"/>
        <v>-68495.012305114069</v>
      </c>
      <c r="W67" s="915">
        <f t="shared" si="103"/>
        <v>0</v>
      </c>
      <c r="X67" s="915">
        <f t="shared" si="103"/>
        <v>0</v>
      </c>
      <c r="Y67" s="915">
        <f t="shared" si="103"/>
        <v>-68495.012305114069</v>
      </c>
      <c r="Z67" s="915">
        <f t="shared" si="103"/>
        <v>0</v>
      </c>
      <c r="AA67" s="915">
        <f t="shared" si="103"/>
        <v>0</v>
      </c>
      <c r="AB67" s="915">
        <f t="shared" si="103"/>
        <v>-68495.012305114069</v>
      </c>
      <c r="AC67" s="915">
        <f t="shared" si="103"/>
        <v>0</v>
      </c>
      <c r="AD67" s="915">
        <f t="shared" si="103"/>
        <v>0</v>
      </c>
      <c r="AE67" s="915">
        <f t="shared" si="103"/>
        <v>-68495.012305114069</v>
      </c>
      <c r="AF67" s="915">
        <f t="shared" si="103"/>
        <v>0</v>
      </c>
      <c r="AG67" s="915">
        <f t="shared" si="103"/>
        <v>0</v>
      </c>
      <c r="AH67" s="915">
        <f t="shared" si="103"/>
        <v>-68495.012305114069</v>
      </c>
      <c r="AI67" s="915">
        <f t="shared" si="103"/>
        <v>0</v>
      </c>
      <c r="AJ67" s="915">
        <f t="shared" si="103"/>
        <v>0</v>
      </c>
      <c r="AK67" s="915">
        <f t="shared" si="103"/>
        <v>-68495.012305114069</v>
      </c>
      <c r="AL67" s="915">
        <f t="shared" si="103"/>
        <v>0</v>
      </c>
      <c r="AM67" s="915">
        <f t="shared" si="103"/>
        <v>0</v>
      </c>
      <c r="AN67" s="915">
        <f t="shared" si="103"/>
        <v>-68495.012305114069</v>
      </c>
      <c r="AO67" s="915">
        <f t="shared" si="103"/>
        <v>0</v>
      </c>
      <c r="AP67" s="915">
        <f t="shared" si="103"/>
        <v>0</v>
      </c>
      <c r="AQ67" s="915">
        <f t="shared" si="103"/>
        <v>-68495.012305114069</v>
      </c>
      <c r="AR67" s="915">
        <f t="shared" si="103"/>
        <v>0</v>
      </c>
      <c r="AS67" s="915">
        <f t="shared" si="103"/>
        <v>0</v>
      </c>
      <c r="AT67" s="915">
        <f t="shared" ref="AT67:BY67" si="104">AT63*-SUM(AT65:AT66)</f>
        <v>-68495.012305114069</v>
      </c>
      <c r="AU67" s="915">
        <f t="shared" si="104"/>
        <v>0</v>
      </c>
      <c r="AV67" s="915">
        <f t="shared" si="104"/>
        <v>0</v>
      </c>
      <c r="AW67" s="915">
        <f t="shared" si="104"/>
        <v>-68495.012305114069</v>
      </c>
      <c r="AX67" s="915">
        <f t="shared" si="104"/>
        <v>0</v>
      </c>
      <c r="AY67" s="915">
        <f t="shared" si="104"/>
        <v>0</v>
      </c>
      <c r="AZ67" s="915">
        <f t="shared" si="104"/>
        <v>-68495.012305114069</v>
      </c>
      <c r="BA67" s="915">
        <f t="shared" si="104"/>
        <v>0</v>
      </c>
      <c r="BB67" s="915">
        <f t="shared" si="104"/>
        <v>0</v>
      </c>
      <c r="BC67" s="915">
        <f t="shared" si="104"/>
        <v>-68495.012305114069</v>
      </c>
      <c r="BD67" s="915">
        <f t="shared" si="104"/>
        <v>0</v>
      </c>
      <c r="BE67" s="915">
        <f t="shared" si="104"/>
        <v>0</v>
      </c>
      <c r="BF67" s="915">
        <f t="shared" si="104"/>
        <v>0</v>
      </c>
      <c r="BG67" s="915">
        <f t="shared" si="104"/>
        <v>0</v>
      </c>
      <c r="BH67" s="915">
        <f t="shared" si="104"/>
        <v>0</v>
      </c>
      <c r="BI67" s="915">
        <f t="shared" si="104"/>
        <v>0</v>
      </c>
      <c r="BJ67" s="915">
        <f t="shared" si="104"/>
        <v>0</v>
      </c>
      <c r="BK67" s="915">
        <f t="shared" si="104"/>
        <v>0</v>
      </c>
      <c r="BL67" s="915">
        <f t="shared" si="104"/>
        <v>0</v>
      </c>
      <c r="BM67" s="915">
        <f t="shared" si="104"/>
        <v>0</v>
      </c>
      <c r="BN67" s="915">
        <f t="shared" si="104"/>
        <v>0</v>
      </c>
      <c r="BO67" s="915">
        <f t="shared" si="104"/>
        <v>0</v>
      </c>
      <c r="BP67" s="915">
        <f t="shared" si="104"/>
        <v>0</v>
      </c>
      <c r="BQ67" s="915">
        <f t="shared" si="104"/>
        <v>0</v>
      </c>
      <c r="BR67" s="915">
        <f t="shared" si="104"/>
        <v>0</v>
      </c>
      <c r="BS67" s="915">
        <f t="shared" si="104"/>
        <v>0</v>
      </c>
      <c r="BT67" s="915">
        <f t="shared" si="104"/>
        <v>0</v>
      </c>
      <c r="BU67" s="915">
        <f t="shared" si="104"/>
        <v>0</v>
      </c>
      <c r="BV67" s="915">
        <f t="shared" si="104"/>
        <v>0</v>
      </c>
      <c r="BW67" s="915">
        <f t="shared" si="104"/>
        <v>0</v>
      </c>
      <c r="BX67" s="915">
        <f t="shared" si="104"/>
        <v>0</v>
      </c>
      <c r="BY67" s="915">
        <f t="shared" si="104"/>
        <v>0</v>
      </c>
      <c r="BZ67" s="915">
        <f t="shared" ref="BZ67:CG67" si="105">BZ63*-SUM(BZ65:BZ66)</f>
        <v>0</v>
      </c>
      <c r="CA67" s="915">
        <f t="shared" si="105"/>
        <v>0</v>
      </c>
      <c r="CB67" s="915">
        <f t="shared" si="105"/>
        <v>0</v>
      </c>
      <c r="CC67" s="915">
        <f t="shared" si="105"/>
        <v>0</v>
      </c>
      <c r="CD67" s="915">
        <f t="shared" si="105"/>
        <v>0</v>
      </c>
      <c r="CE67" s="915">
        <f t="shared" si="105"/>
        <v>0</v>
      </c>
      <c r="CF67" s="915">
        <f t="shared" si="105"/>
        <v>0</v>
      </c>
      <c r="CG67" s="915">
        <f t="shared" si="105"/>
        <v>0</v>
      </c>
      <c r="CH67" s="915">
        <f t="shared" ref="CH67:EO67" si="106">CH63*-SUM(CH65:CH66)</f>
        <v>0</v>
      </c>
      <c r="CI67" s="915">
        <f t="shared" si="106"/>
        <v>0</v>
      </c>
      <c r="CJ67" s="915">
        <f t="shared" si="106"/>
        <v>0</v>
      </c>
      <c r="CK67" s="915">
        <f t="shared" si="106"/>
        <v>0</v>
      </c>
      <c r="CL67" s="915">
        <f t="shared" si="106"/>
        <v>0</v>
      </c>
      <c r="CM67" s="915">
        <f t="shared" si="106"/>
        <v>0</v>
      </c>
      <c r="CN67" s="915">
        <f t="shared" si="106"/>
        <v>0</v>
      </c>
      <c r="CO67" s="915">
        <f t="shared" si="106"/>
        <v>0</v>
      </c>
      <c r="CP67" s="915">
        <f t="shared" si="106"/>
        <v>0</v>
      </c>
      <c r="CQ67" s="915">
        <f t="shared" si="106"/>
        <v>0</v>
      </c>
      <c r="CR67" s="915">
        <f t="shared" si="106"/>
        <v>0</v>
      </c>
      <c r="CS67" s="915">
        <f t="shared" si="106"/>
        <v>0</v>
      </c>
      <c r="CT67" s="915">
        <f t="shared" si="106"/>
        <v>0</v>
      </c>
      <c r="CU67" s="915">
        <f t="shared" si="106"/>
        <v>0</v>
      </c>
      <c r="CV67" s="915">
        <f t="shared" si="106"/>
        <v>0</v>
      </c>
      <c r="CW67" s="915">
        <f t="shared" si="106"/>
        <v>0</v>
      </c>
      <c r="CX67" s="915">
        <f t="shared" si="106"/>
        <v>0</v>
      </c>
      <c r="CY67" s="915">
        <f t="shared" si="106"/>
        <v>0</v>
      </c>
      <c r="CZ67" s="915">
        <f t="shared" si="106"/>
        <v>0</v>
      </c>
      <c r="DA67" s="915">
        <f t="shared" si="106"/>
        <v>0</v>
      </c>
      <c r="DB67" s="915">
        <f t="shared" si="106"/>
        <v>0</v>
      </c>
      <c r="DC67" s="915">
        <f t="shared" si="106"/>
        <v>0</v>
      </c>
      <c r="DD67" s="915">
        <f t="shared" si="106"/>
        <v>0</v>
      </c>
      <c r="DE67" s="915">
        <f t="shared" si="106"/>
        <v>0</v>
      </c>
      <c r="DF67" s="915">
        <f t="shared" si="106"/>
        <v>0</v>
      </c>
      <c r="DG67" s="915">
        <f t="shared" si="106"/>
        <v>0</v>
      </c>
      <c r="DH67" s="915">
        <f t="shared" si="106"/>
        <v>0</v>
      </c>
      <c r="DI67" s="915">
        <f t="shared" si="106"/>
        <v>0</v>
      </c>
      <c r="DJ67" s="915">
        <f t="shared" si="106"/>
        <v>0</v>
      </c>
      <c r="DK67" s="915">
        <f t="shared" si="106"/>
        <v>0</v>
      </c>
      <c r="DL67" s="915">
        <f t="shared" si="106"/>
        <v>0</v>
      </c>
      <c r="DM67" s="915">
        <f t="shared" si="106"/>
        <v>0</v>
      </c>
      <c r="DN67" s="915">
        <f t="shared" si="106"/>
        <v>0</v>
      </c>
      <c r="DO67" s="915">
        <f t="shared" si="106"/>
        <v>0</v>
      </c>
      <c r="DP67" s="915">
        <f t="shared" si="106"/>
        <v>0</v>
      </c>
      <c r="DQ67" s="915">
        <f t="shared" si="106"/>
        <v>0</v>
      </c>
      <c r="DR67" s="915">
        <f t="shared" si="106"/>
        <v>0</v>
      </c>
      <c r="DS67" s="915">
        <f t="shared" si="106"/>
        <v>0</v>
      </c>
      <c r="DT67" s="915">
        <f t="shared" si="106"/>
        <v>0</v>
      </c>
      <c r="DU67" s="915">
        <f t="shared" si="106"/>
        <v>0</v>
      </c>
      <c r="DV67" s="915">
        <f t="shared" si="106"/>
        <v>0</v>
      </c>
      <c r="DW67" s="915">
        <f t="shared" si="106"/>
        <v>0</v>
      </c>
      <c r="DX67" s="915">
        <f t="shared" si="106"/>
        <v>0</v>
      </c>
      <c r="DY67" s="915">
        <f t="shared" si="106"/>
        <v>0</v>
      </c>
      <c r="DZ67" s="915">
        <f t="shared" si="106"/>
        <v>0</v>
      </c>
      <c r="EA67" s="915">
        <f t="shared" si="106"/>
        <v>0</v>
      </c>
      <c r="EB67" s="915">
        <f t="shared" si="106"/>
        <v>0</v>
      </c>
      <c r="EC67" s="915">
        <f t="shared" si="106"/>
        <v>0</v>
      </c>
      <c r="ED67" s="915">
        <f t="shared" si="106"/>
        <v>0</v>
      </c>
      <c r="EE67" s="915">
        <f t="shared" si="106"/>
        <v>0</v>
      </c>
      <c r="EF67" s="915">
        <f t="shared" si="106"/>
        <v>0</v>
      </c>
      <c r="EG67" s="915">
        <f t="shared" si="106"/>
        <v>0</v>
      </c>
      <c r="EH67" s="915">
        <f t="shared" si="106"/>
        <v>0</v>
      </c>
      <c r="EI67" s="915">
        <f t="shared" si="106"/>
        <v>0</v>
      </c>
      <c r="EJ67" s="915">
        <f t="shared" si="106"/>
        <v>0</v>
      </c>
      <c r="EK67" s="915">
        <f t="shared" si="106"/>
        <v>0</v>
      </c>
      <c r="EL67" s="915">
        <f t="shared" si="106"/>
        <v>0</v>
      </c>
      <c r="EM67" s="915">
        <f t="shared" si="106"/>
        <v>0</v>
      </c>
      <c r="EN67" s="915">
        <f t="shared" si="106"/>
        <v>0</v>
      </c>
      <c r="EO67" s="915">
        <f t="shared" si="106"/>
        <v>0</v>
      </c>
    </row>
    <row r="68" spans="1:145" x14ac:dyDescent="0.2">
      <c r="A68" s="113">
        <f>ROW()</f>
        <v>68</v>
      </c>
      <c r="C68" s="449" t="str">
        <f>C60</f>
        <v>자산관리수수료</v>
      </c>
      <c r="D68" s="449" t="s">
        <v>17</v>
      </c>
      <c r="E68" s="449"/>
      <c r="F68" s="116"/>
      <c r="G68" s="116"/>
      <c r="H68" s="116"/>
      <c r="I68" s="116"/>
      <c r="J68" s="116"/>
      <c r="K68" s="113" t="s">
        <v>26</v>
      </c>
      <c r="N68" s="793">
        <f t="shared" ref="N68:AS68" si="107">SUM(N65:N67)</f>
        <v>22831.670768371358</v>
      </c>
      <c r="O68" s="793">
        <f t="shared" si="107"/>
        <v>45663.341536742715</v>
      </c>
      <c r="P68" s="793">
        <f t="shared" si="107"/>
        <v>0</v>
      </c>
      <c r="Q68" s="793">
        <f t="shared" si="107"/>
        <v>22831.670768371358</v>
      </c>
      <c r="R68" s="793">
        <f t="shared" si="107"/>
        <v>45663.341536742715</v>
      </c>
      <c r="S68" s="793">
        <f t="shared" si="107"/>
        <v>0</v>
      </c>
      <c r="T68" s="793">
        <f t="shared" si="107"/>
        <v>22831.670768371358</v>
      </c>
      <c r="U68" s="793">
        <f t="shared" si="107"/>
        <v>45663.341536742715</v>
      </c>
      <c r="V68" s="793">
        <f t="shared" si="107"/>
        <v>0</v>
      </c>
      <c r="W68" s="793">
        <f t="shared" si="107"/>
        <v>22831.670768371358</v>
      </c>
      <c r="X68" s="793">
        <f t="shared" si="107"/>
        <v>45663.341536742715</v>
      </c>
      <c r="Y68" s="793">
        <f t="shared" si="107"/>
        <v>0</v>
      </c>
      <c r="Z68" s="793">
        <f t="shared" si="107"/>
        <v>22831.670768371358</v>
      </c>
      <c r="AA68" s="793">
        <f t="shared" si="107"/>
        <v>45663.341536742715</v>
      </c>
      <c r="AB68" s="793">
        <f t="shared" si="107"/>
        <v>0</v>
      </c>
      <c r="AC68" s="793">
        <f t="shared" si="107"/>
        <v>22831.670768371358</v>
      </c>
      <c r="AD68" s="793">
        <f t="shared" si="107"/>
        <v>45663.341536742715</v>
      </c>
      <c r="AE68" s="793">
        <f t="shared" si="107"/>
        <v>0</v>
      </c>
      <c r="AF68" s="793">
        <f t="shared" si="107"/>
        <v>22831.670768371358</v>
      </c>
      <c r="AG68" s="793">
        <f t="shared" si="107"/>
        <v>45663.341536742715</v>
      </c>
      <c r="AH68" s="793">
        <f t="shared" si="107"/>
        <v>0</v>
      </c>
      <c r="AI68" s="793">
        <f t="shared" si="107"/>
        <v>22831.670768371358</v>
      </c>
      <c r="AJ68" s="793">
        <f t="shared" si="107"/>
        <v>45663.341536742715</v>
      </c>
      <c r="AK68" s="793">
        <f t="shared" si="107"/>
        <v>0</v>
      </c>
      <c r="AL68" s="793">
        <f t="shared" si="107"/>
        <v>22831.670768371358</v>
      </c>
      <c r="AM68" s="793">
        <f t="shared" si="107"/>
        <v>45663.341536742715</v>
      </c>
      <c r="AN68" s="793">
        <f t="shared" si="107"/>
        <v>0</v>
      </c>
      <c r="AO68" s="793">
        <f t="shared" si="107"/>
        <v>22831.670768371358</v>
      </c>
      <c r="AP68" s="793">
        <f t="shared" si="107"/>
        <v>45663.341536742715</v>
      </c>
      <c r="AQ68" s="793">
        <f t="shared" si="107"/>
        <v>0</v>
      </c>
      <c r="AR68" s="793">
        <f t="shared" si="107"/>
        <v>22831.670768371358</v>
      </c>
      <c r="AS68" s="793">
        <f t="shared" si="107"/>
        <v>45663.341536742715</v>
      </c>
      <c r="AT68" s="793">
        <f t="shared" ref="AT68:BY68" si="108">SUM(AT65:AT67)</f>
        <v>0</v>
      </c>
      <c r="AU68" s="793">
        <f t="shared" si="108"/>
        <v>22831.670768371358</v>
      </c>
      <c r="AV68" s="793">
        <f t="shared" si="108"/>
        <v>45663.341536742715</v>
      </c>
      <c r="AW68" s="793">
        <f t="shared" si="108"/>
        <v>0</v>
      </c>
      <c r="AX68" s="793">
        <f t="shared" si="108"/>
        <v>22831.670768371358</v>
      </c>
      <c r="AY68" s="793">
        <f t="shared" si="108"/>
        <v>45663.341536742715</v>
      </c>
      <c r="AZ68" s="793">
        <f t="shared" si="108"/>
        <v>0</v>
      </c>
      <c r="BA68" s="793">
        <f t="shared" si="108"/>
        <v>22831.670768371358</v>
      </c>
      <c r="BB68" s="793">
        <f t="shared" si="108"/>
        <v>45663.341536742715</v>
      </c>
      <c r="BC68" s="793">
        <f t="shared" si="108"/>
        <v>0</v>
      </c>
      <c r="BD68" s="793">
        <f t="shared" si="108"/>
        <v>0</v>
      </c>
      <c r="BE68" s="793">
        <f t="shared" si="108"/>
        <v>0</v>
      </c>
      <c r="BF68" s="793">
        <f t="shared" si="108"/>
        <v>0</v>
      </c>
      <c r="BG68" s="793">
        <f t="shared" si="108"/>
        <v>0</v>
      </c>
      <c r="BH68" s="793">
        <f t="shared" si="108"/>
        <v>0</v>
      </c>
      <c r="BI68" s="793">
        <f t="shared" si="108"/>
        <v>0</v>
      </c>
      <c r="BJ68" s="793">
        <f t="shared" si="108"/>
        <v>0</v>
      </c>
      <c r="BK68" s="793">
        <f t="shared" si="108"/>
        <v>0</v>
      </c>
      <c r="BL68" s="793">
        <f t="shared" si="108"/>
        <v>0</v>
      </c>
      <c r="BM68" s="793">
        <f t="shared" si="108"/>
        <v>0</v>
      </c>
      <c r="BN68" s="793">
        <f t="shared" si="108"/>
        <v>0</v>
      </c>
      <c r="BO68" s="793">
        <f t="shared" si="108"/>
        <v>0</v>
      </c>
      <c r="BP68" s="793">
        <f t="shared" si="108"/>
        <v>0</v>
      </c>
      <c r="BQ68" s="793">
        <f t="shared" si="108"/>
        <v>0</v>
      </c>
      <c r="BR68" s="793">
        <f t="shared" si="108"/>
        <v>0</v>
      </c>
      <c r="BS68" s="793">
        <f t="shared" si="108"/>
        <v>0</v>
      </c>
      <c r="BT68" s="793">
        <f t="shared" si="108"/>
        <v>0</v>
      </c>
      <c r="BU68" s="793">
        <f t="shared" si="108"/>
        <v>0</v>
      </c>
      <c r="BV68" s="793">
        <f t="shared" si="108"/>
        <v>0</v>
      </c>
      <c r="BW68" s="793">
        <f t="shared" si="108"/>
        <v>0</v>
      </c>
      <c r="BX68" s="793">
        <f t="shared" si="108"/>
        <v>0</v>
      </c>
      <c r="BY68" s="793">
        <f t="shared" si="108"/>
        <v>0</v>
      </c>
      <c r="BZ68" s="793">
        <f t="shared" ref="BZ68:CG68" si="109">SUM(BZ65:BZ67)</f>
        <v>0</v>
      </c>
      <c r="CA68" s="793">
        <f t="shared" si="109"/>
        <v>0</v>
      </c>
      <c r="CB68" s="793">
        <f t="shared" si="109"/>
        <v>0</v>
      </c>
      <c r="CC68" s="793">
        <f t="shared" si="109"/>
        <v>0</v>
      </c>
      <c r="CD68" s="793">
        <f t="shared" si="109"/>
        <v>0</v>
      </c>
      <c r="CE68" s="793">
        <f t="shared" si="109"/>
        <v>0</v>
      </c>
      <c r="CF68" s="793">
        <f t="shared" si="109"/>
        <v>0</v>
      </c>
      <c r="CG68" s="793">
        <f t="shared" si="109"/>
        <v>0</v>
      </c>
      <c r="CH68" s="793">
        <f t="shared" ref="CH68:EO68" si="110">SUM(CH65:CH67)</f>
        <v>0</v>
      </c>
      <c r="CI68" s="793">
        <f t="shared" si="110"/>
        <v>0</v>
      </c>
      <c r="CJ68" s="793">
        <f t="shared" si="110"/>
        <v>0</v>
      </c>
      <c r="CK68" s="793">
        <f t="shared" si="110"/>
        <v>0</v>
      </c>
      <c r="CL68" s="793">
        <f t="shared" si="110"/>
        <v>0</v>
      </c>
      <c r="CM68" s="793">
        <f t="shared" si="110"/>
        <v>0</v>
      </c>
      <c r="CN68" s="793">
        <f t="shared" si="110"/>
        <v>0</v>
      </c>
      <c r="CO68" s="793">
        <f t="shared" si="110"/>
        <v>0</v>
      </c>
      <c r="CP68" s="793">
        <f t="shared" si="110"/>
        <v>0</v>
      </c>
      <c r="CQ68" s="793">
        <f t="shared" si="110"/>
        <v>0</v>
      </c>
      <c r="CR68" s="793">
        <f t="shared" si="110"/>
        <v>0</v>
      </c>
      <c r="CS68" s="793">
        <f t="shared" si="110"/>
        <v>0</v>
      </c>
      <c r="CT68" s="793">
        <f t="shared" si="110"/>
        <v>0</v>
      </c>
      <c r="CU68" s="793">
        <f t="shared" si="110"/>
        <v>0</v>
      </c>
      <c r="CV68" s="793">
        <f t="shared" si="110"/>
        <v>0</v>
      </c>
      <c r="CW68" s="793">
        <f t="shared" si="110"/>
        <v>0</v>
      </c>
      <c r="CX68" s="793">
        <f t="shared" si="110"/>
        <v>0</v>
      </c>
      <c r="CY68" s="793">
        <f t="shared" si="110"/>
        <v>0</v>
      </c>
      <c r="CZ68" s="793">
        <f t="shared" si="110"/>
        <v>0</v>
      </c>
      <c r="DA68" s="793">
        <f t="shared" si="110"/>
        <v>0</v>
      </c>
      <c r="DB68" s="793">
        <f t="shared" si="110"/>
        <v>0</v>
      </c>
      <c r="DC68" s="793">
        <f t="shared" si="110"/>
        <v>0</v>
      </c>
      <c r="DD68" s="793">
        <f t="shared" si="110"/>
        <v>0</v>
      </c>
      <c r="DE68" s="793">
        <f t="shared" si="110"/>
        <v>0</v>
      </c>
      <c r="DF68" s="793">
        <f t="shared" si="110"/>
        <v>0</v>
      </c>
      <c r="DG68" s="793">
        <f t="shared" si="110"/>
        <v>0</v>
      </c>
      <c r="DH68" s="793">
        <f t="shared" si="110"/>
        <v>0</v>
      </c>
      <c r="DI68" s="793">
        <f t="shared" si="110"/>
        <v>0</v>
      </c>
      <c r="DJ68" s="793">
        <f t="shared" si="110"/>
        <v>0</v>
      </c>
      <c r="DK68" s="793">
        <f t="shared" si="110"/>
        <v>0</v>
      </c>
      <c r="DL68" s="793">
        <f t="shared" si="110"/>
        <v>0</v>
      </c>
      <c r="DM68" s="793">
        <f t="shared" si="110"/>
        <v>0</v>
      </c>
      <c r="DN68" s="793">
        <f t="shared" si="110"/>
        <v>0</v>
      </c>
      <c r="DO68" s="793">
        <f t="shared" si="110"/>
        <v>0</v>
      </c>
      <c r="DP68" s="793">
        <f t="shared" si="110"/>
        <v>0</v>
      </c>
      <c r="DQ68" s="793">
        <f t="shared" si="110"/>
        <v>0</v>
      </c>
      <c r="DR68" s="793">
        <f t="shared" si="110"/>
        <v>0</v>
      </c>
      <c r="DS68" s="793">
        <f t="shared" si="110"/>
        <v>0</v>
      </c>
      <c r="DT68" s="793">
        <f t="shared" si="110"/>
        <v>0</v>
      </c>
      <c r="DU68" s="793">
        <f t="shared" si="110"/>
        <v>0</v>
      </c>
      <c r="DV68" s="793">
        <f t="shared" si="110"/>
        <v>0</v>
      </c>
      <c r="DW68" s="793">
        <f t="shared" si="110"/>
        <v>0</v>
      </c>
      <c r="DX68" s="793">
        <f t="shared" si="110"/>
        <v>0</v>
      </c>
      <c r="DY68" s="793">
        <f t="shared" si="110"/>
        <v>0</v>
      </c>
      <c r="DZ68" s="793">
        <f t="shared" si="110"/>
        <v>0</v>
      </c>
      <c r="EA68" s="793">
        <f t="shared" si="110"/>
        <v>0</v>
      </c>
      <c r="EB68" s="793">
        <f t="shared" si="110"/>
        <v>0</v>
      </c>
      <c r="EC68" s="793">
        <f t="shared" si="110"/>
        <v>0</v>
      </c>
      <c r="ED68" s="793">
        <f t="shared" si="110"/>
        <v>0</v>
      </c>
      <c r="EE68" s="793">
        <f t="shared" si="110"/>
        <v>0</v>
      </c>
      <c r="EF68" s="793">
        <f t="shared" si="110"/>
        <v>0</v>
      </c>
      <c r="EG68" s="793">
        <f t="shared" si="110"/>
        <v>0</v>
      </c>
      <c r="EH68" s="793">
        <f t="shared" si="110"/>
        <v>0</v>
      </c>
      <c r="EI68" s="793">
        <f t="shared" si="110"/>
        <v>0</v>
      </c>
      <c r="EJ68" s="793">
        <f t="shared" si="110"/>
        <v>0</v>
      </c>
      <c r="EK68" s="793">
        <f t="shared" si="110"/>
        <v>0</v>
      </c>
      <c r="EL68" s="793">
        <f t="shared" si="110"/>
        <v>0</v>
      </c>
      <c r="EM68" s="793">
        <f t="shared" si="110"/>
        <v>0</v>
      </c>
      <c r="EN68" s="793">
        <f t="shared" si="110"/>
        <v>0</v>
      </c>
      <c r="EO68" s="793">
        <f t="shared" si="110"/>
        <v>0</v>
      </c>
    </row>
    <row r="69" spans="1:145" x14ac:dyDescent="0.2">
      <c r="A69" s="113">
        <f>ROW()</f>
        <v>69</v>
      </c>
    </row>
    <row r="70" spans="1:145" x14ac:dyDescent="0.2">
      <c r="A70" s="113"/>
    </row>
    <row r="71" spans="1:145" x14ac:dyDescent="0.2">
      <c r="A71" s="113">
        <f>ROW()</f>
        <v>71</v>
      </c>
      <c r="B71" s="451" t="s">
        <v>856</v>
      </c>
      <c r="C71" s="477" t="str">
        <f>'A&amp;R'!I51</f>
        <v>자산보관수수료</v>
      </c>
      <c r="D71" s="451" t="s">
        <v>20</v>
      </c>
      <c r="E71" s="451"/>
      <c r="F71" s="908">
        <f>F60</f>
        <v>43465</v>
      </c>
      <c r="G71" s="360">
        <f>'A&amp;R'!$O$51</f>
        <v>41198.12588377545</v>
      </c>
      <c r="H71" s="91">
        <f>G71/12</f>
        <v>3433.1771569812877</v>
      </c>
      <c r="I71" s="454"/>
      <c r="J71" s="454"/>
      <c r="K71" s="452"/>
      <c r="L71" s="452">
        <f>SUM(M71:EC71)</f>
        <v>411981.25883775542</v>
      </c>
      <c r="M71" s="451"/>
      <c r="N71" s="910">
        <f>INDEX($H71:$H75,N73)*N72</f>
        <v>3433.1771569812877</v>
      </c>
      <c r="O71" s="910">
        <f t="shared" ref="O71" si="111">INDEX($H71:$H75,O73)*O72</f>
        <v>3433.1771569812877</v>
      </c>
      <c r="P71" s="910">
        <f t="shared" ref="P71" si="112">INDEX($H71:$H75,P73)*P72</f>
        <v>3433.1771569812877</v>
      </c>
      <c r="Q71" s="910">
        <f t="shared" ref="Q71" si="113">INDEX($H71:$H75,Q73)*Q72</f>
        <v>3433.1771569812877</v>
      </c>
      <c r="R71" s="910">
        <f t="shared" ref="R71" si="114">INDEX($H71:$H75,R73)*R72</f>
        <v>3433.1771569812877</v>
      </c>
      <c r="S71" s="910">
        <f t="shared" ref="S71" si="115">INDEX($H71:$H75,S73)*S72</f>
        <v>3433.1771569812877</v>
      </c>
      <c r="T71" s="910">
        <f t="shared" ref="T71" si="116">INDEX($H71:$H75,T73)*T72</f>
        <v>3433.1771569812877</v>
      </c>
      <c r="U71" s="910">
        <f t="shared" ref="U71" si="117">INDEX($H71:$H75,U73)*U72</f>
        <v>3433.1771569812877</v>
      </c>
      <c r="V71" s="910">
        <f t="shared" ref="V71" si="118">INDEX($H71:$H75,V73)*V72</f>
        <v>3433.1771569812877</v>
      </c>
      <c r="W71" s="910">
        <f t="shared" ref="W71" si="119">INDEX($H71:$H75,W73)*W72</f>
        <v>3433.1771569812877</v>
      </c>
      <c r="X71" s="910">
        <f t="shared" ref="X71" si="120">INDEX($H71:$H75,X73)*X72</f>
        <v>3433.1771569812877</v>
      </c>
      <c r="Y71" s="910">
        <f t="shared" ref="Y71" si="121">INDEX($H71:$H75,Y73)*Y72</f>
        <v>3433.1771569812877</v>
      </c>
      <c r="Z71" s="910">
        <f t="shared" ref="Z71" si="122">INDEX($H71:$H75,Z73)*Z72</f>
        <v>3433.1771569812877</v>
      </c>
      <c r="AA71" s="910">
        <f t="shared" ref="AA71" si="123">INDEX($H71:$H75,AA73)*AA72</f>
        <v>3433.1771569812877</v>
      </c>
      <c r="AB71" s="910">
        <f t="shared" ref="AB71" si="124">INDEX($H71:$H75,AB73)*AB72</f>
        <v>3433.1771569812877</v>
      </c>
      <c r="AC71" s="910">
        <f t="shared" ref="AC71" si="125">INDEX($H71:$H75,AC73)*AC72</f>
        <v>3433.1771569812877</v>
      </c>
      <c r="AD71" s="910">
        <f t="shared" ref="AD71" si="126">INDEX($H71:$H75,AD73)*AD72</f>
        <v>3433.1771569812877</v>
      </c>
      <c r="AE71" s="910">
        <f t="shared" ref="AE71" si="127">INDEX($H71:$H75,AE73)*AE72</f>
        <v>3433.1771569812877</v>
      </c>
      <c r="AF71" s="910">
        <f t="shared" ref="AF71" si="128">INDEX($H71:$H75,AF73)*AF72</f>
        <v>3433.1771569812877</v>
      </c>
      <c r="AG71" s="910">
        <f t="shared" ref="AG71" si="129">INDEX($H71:$H75,AG73)*AG72</f>
        <v>3433.1771569812877</v>
      </c>
      <c r="AH71" s="910">
        <f t="shared" ref="AH71" si="130">INDEX($H71:$H75,AH73)*AH72</f>
        <v>3433.1771569812877</v>
      </c>
      <c r="AI71" s="910">
        <f t="shared" ref="AI71" si="131">INDEX($H71:$H75,AI73)*AI72</f>
        <v>3433.1771569812877</v>
      </c>
      <c r="AJ71" s="910">
        <f t="shared" ref="AJ71" si="132">INDEX($H71:$H75,AJ73)*AJ72</f>
        <v>3433.1771569812877</v>
      </c>
      <c r="AK71" s="910">
        <f t="shared" ref="AK71" si="133">INDEX($H71:$H75,AK73)*AK72</f>
        <v>3433.1771569812877</v>
      </c>
      <c r="AL71" s="910">
        <f t="shared" ref="AL71" si="134">INDEX($H71:$H75,AL73)*AL72</f>
        <v>3433.1771569812877</v>
      </c>
      <c r="AM71" s="910">
        <f t="shared" ref="AM71" si="135">INDEX($H71:$H75,AM73)*AM72</f>
        <v>3433.1771569812877</v>
      </c>
      <c r="AN71" s="910">
        <f t="shared" ref="AN71" si="136">INDEX($H71:$H75,AN73)*AN72</f>
        <v>3433.1771569812877</v>
      </c>
      <c r="AO71" s="910">
        <f t="shared" ref="AO71" si="137">INDEX($H71:$H75,AO73)*AO72</f>
        <v>3433.1771569812877</v>
      </c>
      <c r="AP71" s="910">
        <f t="shared" ref="AP71" si="138">INDEX($H71:$H75,AP73)*AP72</f>
        <v>3433.1771569812877</v>
      </c>
      <c r="AQ71" s="910">
        <f t="shared" ref="AQ71" si="139">INDEX($H71:$H75,AQ73)*AQ72</f>
        <v>3433.1771569812877</v>
      </c>
      <c r="AR71" s="910">
        <f t="shared" ref="AR71" si="140">INDEX($H71:$H75,AR73)*AR72</f>
        <v>3433.1771569812877</v>
      </c>
      <c r="AS71" s="910">
        <f t="shared" ref="AS71" si="141">INDEX($H71:$H75,AS73)*AS72</f>
        <v>3433.1771569812877</v>
      </c>
      <c r="AT71" s="910">
        <f t="shared" ref="AT71" si="142">INDEX($H71:$H75,AT73)*AT72</f>
        <v>3433.1771569812877</v>
      </c>
      <c r="AU71" s="910">
        <f t="shared" ref="AU71" si="143">INDEX($H71:$H75,AU73)*AU72</f>
        <v>3433.1771569812877</v>
      </c>
      <c r="AV71" s="910">
        <f t="shared" ref="AV71" si="144">INDEX($H71:$H75,AV73)*AV72</f>
        <v>3433.1771569812877</v>
      </c>
      <c r="AW71" s="910">
        <f t="shared" ref="AW71" si="145">INDEX($H71:$H75,AW73)*AW72</f>
        <v>3433.1771569812877</v>
      </c>
      <c r="AX71" s="910">
        <f t="shared" ref="AX71" si="146">INDEX($H71:$H75,AX73)*AX72</f>
        <v>3433.1771569812877</v>
      </c>
      <c r="AY71" s="910">
        <f t="shared" ref="AY71" si="147">INDEX($H71:$H75,AY73)*AY72</f>
        <v>3433.1771569812877</v>
      </c>
      <c r="AZ71" s="910">
        <f t="shared" ref="AZ71" si="148">INDEX($H71:$H75,AZ73)*AZ72</f>
        <v>3433.1771569812877</v>
      </c>
      <c r="BA71" s="910">
        <f t="shared" ref="BA71" si="149">INDEX($H71:$H75,BA73)*BA72</f>
        <v>3433.1771569812877</v>
      </c>
      <c r="BB71" s="910">
        <f t="shared" ref="BB71" si="150">INDEX($H71:$H75,BB73)*BB72</f>
        <v>3433.1771569812877</v>
      </c>
      <c r="BC71" s="910">
        <f t="shared" ref="BC71" si="151">INDEX($H71:$H75,BC73)*BC72</f>
        <v>3433.1771569812877</v>
      </c>
      <c r="BD71" s="910">
        <f t="shared" ref="BD71" si="152">INDEX($H71:$H75,BD73)*BD72</f>
        <v>3433.1771569812877</v>
      </c>
      <c r="BE71" s="910">
        <f t="shared" ref="BE71" si="153">INDEX($H71:$H75,BE73)*BE72</f>
        <v>3433.1771569812877</v>
      </c>
      <c r="BF71" s="910">
        <f t="shared" ref="BF71" si="154">INDEX($H71:$H75,BF73)*BF72</f>
        <v>3433.1771569812877</v>
      </c>
      <c r="BG71" s="910">
        <f t="shared" ref="BG71" si="155">INDEX($H71:$H75,BG73)*BG72</f>
        <v>3433.1771569812877</v>
      </c>
      <c r="BH71" s="910">
        <f t="shared" ref="BH71" si="156">INDEX($H71:$H75,BH73)*BH72</f>
        <v>3433.1771569812877</v>
      </c>
      <c r="BI71" s="910">
        <f t="shared" ref="BI71" si="157">INDEX($H71:$H75,BI73)*BI72</f>
        <v>3433.1771569812877</v>
      </c>
      <c r="BJ71" s="910">
        <f t="shared" ref="BJ71" si="158">INDEX($H71:$H75,BJ73)*BJ72</f>
        <v>3433.1771569812877</v>
      </c>
      <c r="BK71" s="910">
        <f t="shared" ref="BK71" si="159">INDEX($H71:$H75,BK73)*BK72</f>
        <v>3433.1771569812877</v>
      </c>
      <c r="BL71" s="910">
        <f t="shared" ref="BL71" si="160">INDEX($H71:$H75,BL73)*BL72</f>
        <v>3433.1771569812877</v>
      </c>
      <c r="BM71" s="910">
        <f t="shared" ref="BM71" si="161">INDEX($H71:$H75,BM73)*BM72</f>
        <v>3433.1771569812877</v>
      </c>
      <c r="BN71" s="910">
        <f t="shared" ref="BN71" si="162">INDEX($H71:$H75,BN73)*BN72</f>
        <v>3433.1771569812877</v>
      </c>
      <c r="BO71" s="910">
        <f t="shared" ref="BO71" si="163">INDEX($H71:$H75,BO73)*BO72</f>
        <v>3433.1771569812877</v>
      </c>
      <c r="BP71" s="910">
        <f t="shared" ref="BP71" si="164">INDEX($H71:$H75,BP73)*BP72</f>
        <v>3433.1771569812877</v>
      </c>
      <c r="BQ71" s="910">
        <f t="shared" ref="BQ71" si="165">INDEX($H71:$H75,BQ73)*BQ72</f>
        <v>3433.1771569812877</v>
      </c>
      <c r="BR71" s="910">
        <f t="shared" ref="BR71" si="166">INDEX($H71:$H75,BR73)*BR72</f>
        <v>3433.1771569812877</v>
      </c>
      <c r="BS71" s="910">
        <f t="shared" ref="BS71" si="167">INDEX($H71:$H75,BS73)*BS72</f>
        <v>3433.1771569812877</v>
      </c>
      <c r="BT71" s="910">
        <f t="shared" ref="BT71" si="168">INDEX($H71:$H75,BT73)*BT72</f>
        <v>3433.1771569812877</v>
      </c>
      <c r="BU71" s="910">
        <f t="shared" ref="BU71" si="169">INDEX($H71:$H75,BU73)*BU72</f>
        <v>3433.1771569812877</v>
      </c>
      <c r="BV71" s="910">
        <f t="shared" ref="BV71" si="170">INDEX($H71:$H75,BV73)*BV72</f>
        <v>3433.1771569812877</v>
      </c>
      <c r="BW71" s="910">
        <f t="shared" ref="BW71" si="171">INDEX($H71:$H75,BW73)*BW72</f>
        <v>3433.1771569812877</v>
      </c>
      <c r="BX71" s="910">
        <f t="shared" ref="BX71" si="172">INDEX($H71:$H75,BX73)*BX72</f>
        <v>3433.1771569812877</v>
      </c>
      <c r="BY71" s="910">
        <f t="shared" ref="BY71" si="173">INDEX($H71:$H75,BY73)*BY72</f>
        <v>3433.1771569812877</v>
      </c>
      <c r="BZ71" s="910">
        <f t="shared" ref="BZ71" si="174">INDEX($H71:$H75,BZ73)*BZ72</f>
        <v>3433.1771569812877</v>
      </c>
      <c r="CA71" s="910">
        <f t="shared" ref="CA71" si="175">INDEX($H71:$H75,CA73)*CA72</f>
        <v>3433.1771569812877</v>
      </c>
      <c r="CB71" s="910">
        <f t="shared" ref="CB71" si="176">INDEX($H71:$H75,CB73)*CB72</f>
        <v>3433.1771569812877</v>
      </c>
      <c r="CC71" s="910">
        <f t="shared" ref="CC71" si="177">INDEX($H71:$H75,CC73)*CC72</f>
        <v>3433.1771569812877</v>
      </c>
      <c r="CD71" s="910">
        <f t="shared" ref="CD71" si="178">INDEX($H71:$H75,CD73)*CD72</f>
        <v>3433.1771569812877</v>
      </c>
      <c r="CE71" s="910">
        <f t="shared" ref="CE71" si="179">INDEX($H71:$H75,CE73)*CE72</f>
        <v>3433.1771569812877</v>
      </c>
      <c r="CF71" s="910">
        <f t="shared" ref="CF71" si="180">INDEX($H71:$H75,CF73)*CF72</f>
        <v>3433.1771569812877</v>
      </c>
      <c r="CG71" s="910">
        <f t="shared" ref="CG71" si="181">INDEX($H71:$H75,CG73)*CG72</f>
        <v>3433.1771569812877</v>
      </c>
      <c r="CH71" s="910">
        <f t="shared" ref="CH71" si="182">INDEX($H71:$H75,CH73)*CH72</f>
        <v>3433.1771569812877</v>
      </c>
      <c r="CI71" s="910">
        <f t="shared" ref="CI71" si="183">INDEX($H71:$H75,CI73)*CI72</f>
        <v>3433.1771569812877</v>
      </c>
      <c r="CJ71" s="910">
        <f t="shared" ref="CJ71" si="184">INDEX($H71:$H75,CJ73)*CJ72</f>
        <v>3433.1771569812877</v>
      </c>
      <c r="CK71" s="910">
        <f t="shared" ref="CK71" si="185">INDEX($H71:$H75,CK73)*CK72</f>
        <v>3433.1771569812877</v>
      </c>
      <c r="CL71" s="910">
        <f t="shared" ref="CL71" si="186">INDEX($H71:$H75,CL73)*CL72</f>
        <v>3433.1771569812877</v>
      </c>
      <c r="CM71" s="910">
        <f t="shared" ref="CM71" si="187">INDEX($H71:$H75,CM73)*CM72</f>
        <v>3433.1771569812877</v>
      </c>
      <c r="CN71" s="910">
        <f t="shared" ref="CN71" si="188">INDEX($H71:$H75,CN73)*CN72</f>
        <v>3433.1771569812877</v>
      </c>
      <c r="CO71" s="910">
        <f t="shared" ref="CO71" si="189">INDEX($H71:$H75,CO73)*CO72</f>
        <v>3433.1771569812877</v>
      </c>
      <c r="CP71" s="910">
        <f t="shared" ref="CP71" si="190">INDEX($H71:$H75,CP73)*CP72</f>
        <v>3433.1771569812877</v>
      </c>
      <c r="CQ71" s="910">
        <f t="shared" ref="CQ71" si="191">INDEX($H71:$H75,CQ73)*CQ72</f>
        <v>3433.1771569812877</v>
      </c>
      <c r="CR71" s="910">
        <f t="shared" ref="CR71" si="192">INDEX($H71:$H75,CR73)*CR72</f>
        <v>3433.1771569812877</v>
      </c>
      <c r="CS71" s="910">
        <f t="shared" ref="CS71" si="193">INDEX($H71:$H75,CS73)*CS72</f>
        <v>3433.1771569812877</v>
      </c>
      <c r="CT71" s="910">
        <f t="shared" ref="CT71" si="194">INDEX($H71:$H75,CT73)*CT72</f>
        <v>3433.1771569812877</v>
      </c>
      <c r="CU71" s="910">
        <f t="shared" ref="CU71" si="195">INDEX($H71:$H75,CU73)*CU72</f>
        <v>3433.1771569812877</v>
      </c>
      <c r="CV71" s="910">
        <f t="shared" ref="CV71" si="196">INDEX($H71:$H75,CV73)*CV72</f>
        <v>3433.1771569812877</v>
      </c>
      <c r="CW71" s="910">
        <f t="shared" ref="CW71" si="197">INDEX($H71:$H75,CW73)*CW72</f>
        <v>3433.1771569812877</v>
      </c>
      <c r="CX71" s="910">
        <f t="shared" ref="CX71" si="198">INDEX($H71:$H75,CX73)*CX72</f>
        <v>3433.1771569812877</v>
      </c>
      <c r="CY71" s="910">
        <f t="shared" ref="CY71" si="199">INDEX($H71:$H75,CY73)*CY72</f>
        <v>3433.1771569812877</v>
      </c>
      <c r="CZ71" s="910">
        <f t="shared" ref="CZ71" si="200">INDEX($H71:$H75,CZ73)*CZ72</f>
        <v>3433.1771569812877</v>
      </c>
      <c r="DA71" s="910">
        <f t="shared" ref="DA71" si="201">INDEX($H71:$H75,DA73)*DA72</f>
        <v>3433.1771569812877</v>
      </c>
      <c r="DB71" s="910">
        <f t="shared" ref="DB71" si="202">INDEX($H71:$H75,DB73)*DB72</f>
        <v>3433.1771569812877</v>
      </c>
      <c r="DC71" s="910">
        <f t="shared" ref="DC71" si="203">INDEX($H71:$H75,DC73)*DC72</f>
        <v>3433.1771569812877</v>
      </c>
      <c r="DD71" s="910">
        <f t="shared" ref="DD71" si="204">INDEX($H71:$H75,DD73)*DD72</f>
        <v>3433.1771569812877</v>
      </c>
      <c r="DE71" s="910">
        <f t="shared" ref="DE71" si="205">INDEX($H71:$H75,DE73)*DE72</f>
        <v>3433.1771569812877</v>
      </c>
      <c r="DF71" s="910">
        <f t="shared" ref="DF71" si="206">INDEX($H71:$H75,DF73)*DF72</f>
        <v>3433.1771569812877</v>
      </c>
      <c r="DG71" s="910">
        <f t="shared" ref="DG71" si="207">INDEX($H71:$H75,DG73)*DG72</f>
        <v>3433.1771569812877</v>
      </c>
      <c r="DH71" s="910">
        <f t="shared" ref="DH71" si="208">INDEX($H71:$H75,DH73)*DH72</f>
        <v>3433.1771569812877</v>
      </c>
      <c r="DI71" s="910">
        <f t="shared" ref="DI71" si="209">INDEX($H71:$H75,DI73)*DI72</f>
        <v>3433.1771569812877</v>
      </c>
      <c r="DJ71" s="910">
        <f t="shared" ref="DJ71" si="210">INDEX($H71:$H75,DJ73)*DJ72</f>
        <v>3433.1771569812877</v>
      </c>
      <c r="DK71" s="910">
        <f t="shared" ref="DK71" si="211">INDEX($H71:$H75,DK73)*DK72</f>
        <v>3433.1771569812877</v>
      </c>
      <c r="DL71" s="910">
        <f t="shared" ref="DL71" si="212">INDEX($H71:$H75,DL73)*DL72</f>
        <v>3433.1771569812877</v>
      </c>
      <c r="DM71" s="910">
        <f t="shared" ref="DM71" si="213">INDEX($H71:$H75,DM73)*DM72</f>
        <v>3433.1771569812877</v>
      </c>
      <c r="DN71" s="910">
        <f t="shared" ref="DN71" si="214">INDEX($H71:$H75,DN73)*DN72</f>
        <v>3433.1771569812877</v>
      </c>
      <c r="DO71" s="910">
        <f t="shared" ref="DO71" si="215">INDEX($H71:$H75,DO73)*DO72</f>
        <v>3433.1771569812877</v>
      </c>
      <c r="DP71" s="910">
        <f t="shared" ref="DP71" si="216">INDEX($H71:$H75,DP73)*DP72</f>
        <v>3433.1771569812877</v>
      </c>
      <c r="DQ71" s="910">
        <f t="shared" ref="DQ71" si="217">INDEX($H71:$H75,DQ73)*DQ72</f>
        <v>3433.1771569812877</v>
      </c>
      <c r="DR71" s="910">
        <f t="shared" ref="DR71" si="218">INDEX($H71:$H75,DR73)*DR72</f>
        <v>3433.1771569812877</v>
      </c>
      <c r="DS71" s="910">
        <f t="shared" ref="DS71" si="219">INDEX($H71:$H75,DS73)*DS72</f>
        <v>3433.1771569812877</v>
      </c>
      <c r="DT71" s="910">
        <f t="shared" ref="DT71" si="220">INDEX($H71:$H75,DT73)*DT72</f>
        <v>3433.1771569812877</v>
      </c>
      <c r="DU71" s="910">
        <f t="shared" ref="DU71" si="221">INDEX($H71:$H75,DU73)*DU72</f>
        <v>3433.1771569812877</v>
      </c>
      <c r="DV71" s="910">
        <f t="shared" ref="DV71" si="222">INDEX($H71:$H75,DV73)*DV72</f>
        <v>3433.1771569812877</v>
      </c>
      <c r="DW71" s="910">
        <f t="shared" ref="DW71" si="223">INDEX($H71:$H75,DW73)*DW72</f>
        <v>3433.1771569812877</v>
      </c>
      <c r="DX71" s="910">
        <f t="shared" ref="DX71" si="224">INDEX($H71:$H75,DX73)*DX72</f>
        <v>3433.1771569812877</v>
      </c>
      <c r="DY71" s="910">
        <f t="shared" ref="DY71" si="225">INDEX($H71:$H75,DY73)*DY72</f>
        <v>3433.1771569812877</v>
      </c>
      <c r="DZ71" s="910">
        <f t="shared" ref="DZ71" si="226">INDEX($H71:$H75,DZ73)*DZ72</f>
        <v>3433.1771569812877</v>
      </c>
      <c r="EA71" s="910">
        <f t="shared" ref="EA71" si="227">INDEX($H71:$H75,EA73)*EA72</f>
        <v>3433.1771569812877</v>
      </c>
      <c r="EB71" s="910">
        <f t="shared" ref="EB71" si="228">INDEX($H71:$H75,EB73)*EB72</f>
        <v>3433.1771569812877</v>
      </c>
      <c r="EC71" s="910">
        <f t="shared" ref="EC71" si="229">INDEX($H71:$H75,EC73)*EC72</f>
        <v>3433.1771569812877</v>
      </c>
      <c r="ED71" s="910">
        <f t="shared" ref="ED71" si="230">INDEX($H71:$H75,ED73)*ED72</f>
        <v>3433.1771569812877</v>
      </c>
      <c r="EE71" s="910">
        <f t="shared" ref="EE71" si="231">INDEX($H71:$H75,EE73)*EE72</f>
        <v>3433.1771569812877</v>
      </c>
      <c r="EF71" s="910">
        <f t="shared" ref="EF71" si="232">INDEX($H71:$H75,EF73)*EF72</f>
        <v>3433.1771569812877</v>
      </c>
      <c r="EG71" s="910">
        <f t="shared" ref="EG71" si="233">INDEX($H71:$H75,EG73)*EG72</f>
        <v>3433.1771569812877</v>
      </c>
      <c r="EH71" s="910">
        <f t="shared" ref="EH71" si="234">INDEX($H71:$H75,EH73)*EH72</f>
        <v>3433.1771569812877</v>
      </c>
      <c r="EI71" s="910">
        <f t="shared" ref="EI71" si="235">INDEX($H71:$H75,EI73)*EI72</f>
        <v>3433.1771569812877</v>
      </c>
      <c r="EJ71" s="910">
        <f t="shared" ref="EJ71" si="236">INDEX($H71:$H75,EJ73)*EJ72</f>
        <v>3433.1771569812877</v>
      </c>
      <c r="EK71" s="910">
        <f t="shared" ref="EK71" si="237">INDEX($H71:$H75,EK73)*EK72</f>
        <v>3433.1771569812877</v>
      </c>
      <c r="EL71" s="910">
        <f t="shared" ref="EL71" si="238">INDEX($H71:$H75,EL73)*EL72</f>
        <v>3433.1771569812877</v>
      </c>
      <c r="EM71" s="910">
        <f t="shared" ref="EM71" si="239">INDEX($H71:$H75,EM73)*EM72</f>
        <v>3433.1771569812877</v>
      </c>
      <c r="EN71" s="910">
        <f t="shared" ref="EN71" si="240">INDEX($H71:$H75,EN73)*EN72</f>
        <v>3433.1771569812877</v>
      </c>
      <c r="EO71" s="910">
        <f t="shared" ref="EO71" si="241">INDEX($H71:$H75,EO73)*EO72</f>
        <v>3433.1771569812877</v>
      </c>
    </row>
    <row r="72" spans="1:145" x14ac:dyDescent="0.2">
      <c r="A72" s="113">
        <f>ROW()</f>
        <v>72</v>
      </c>
      <c r="F72" s="908"/>
      <c r="G72" s="360"/>
      <c r="H72" s="91"/>
      <c r="J72" s="364">
        <f>'A&amp;R'!$N$51</f>
        <v>0</v>
      </c>
      <c r="K72" s="113" t="s">
        <v>31</v>
      </c>
      <c r="N72" s="42">
        <f t="shared" ref="N72:BY72" si="242">(1+$J72)^(N$5-1)</f>
        <v>1</v>
      </c>
      <c r="O72" s="42">
        <f t="shared" si="242"/>
        <v>1</v>
      </c>
      <c r="P72" s="42">
        <f t="shared" si="242"/>
        <v>1</v>
      </c>
      <c r="Q72" s="42">
        <f t="shared" si="242"/>
        <v>1</v>
      </c>
      <c r="R72" s="42">
        <f t="shared" si="242"/>
        <v>1</v>
      </c>
      <c r="S72" s="42">
        <f t="shared" si="242"/>
        <v>1</v>
      </c>
      <c r="T72" s="42">
        <f t="shared" si="242"/>
        <v>1</v>
      </c>
      <c r="U72" s="42">
        <f t="shared" si="242"/>
        <v>1</v>
      </c>
      <c r="V72" s="42">
        <f t="shared" si="242"/>
        <v>1</v>
      </c>
      <c r="W72" s="42">
        <f t="shared" si="242"/>
        <v>1</v>
      </c>
      <c r="X72" s="42">
        <f t="shared" si="242"/>
        <v>1</v>
      </c>
      <c r="Y72" s="42">
        <f t="shared" si="242"/>
        <v>1</v>
      </c>
      <c r="Z72" s="42">
        <f t="shared" si="242"/>
        <v>1</v>
      </c>
      <c r="AA72" s="42">
        <f t="shared" si="242"/>
        <v>1</v>
      </c>
      <c r="AB72" s="42">
        <f t="shared" si="242"/>
        <v>1</v>
      </c>
      <c r="AC72" s="42">
        <f t="shared" si="242"/>
        <v>1</v>
      </c>
      <c r="AD72" s="42">
        <f t="shared" si="242"/>
        <v>1</v>
      </c>
      <c r="AE72" s="42">
        <f t="shared" si="242"/>
        <v>1</v>
      </c>
      <c r="AF72" s="42">
        <f t="shared" si="242"/>
        <v>1</v>
      </c>
      <c r="AG72" s="42">
        <f t="shared" si="242"/>
        <v>1</v>
      </c>
      <c r="AH72" s="42">
        <f t="shared" si="242"/>
        <v>1</v>
      </c>
      <c r="AI72" s="42">
        <f t="shared" si="242"/>
        <v>1</v>
      </c>
      <c r="AJ72" s="42">
        <f t="shared" si="242"/>
        <v>1</v>
      </c>
      <c r="AK72" s="42">
        <f t="shared" si="242"/>
        <v>1</v>
      </c>
      <c r="AL72" s="42">
        <f t="shared" si="242"/>
        <v>1</v>
      </c>
      <c r="AM72" s="42">
        <f t="shared" si="242"/>
        <v>1</v>
      </c>
      <c r="AN72" s="42">
        <f t="shared" si="242"/>
        <v>1</v>
      </c>
      <c r="AO72" s="42">
        <f t="shared" si="242"/>
        <v>1</v>
      </c>
      <c r="AP72" s="42">
        <f t="shared" si="242"/>
        <v>1</v>
      </c>
      <c r="AQ72" s="42">
        <f t="shared" si="242"/>
        <v>1</v>
      </c>
      <c r="AR72" s="42">
        <f t="shared" si="242"/>
        <v>1</v>
      </c>
      <c r="AS72" s="42">
        <f t="shared" si="242"/>
        <v>1</v>
      </c>
      <c r="AT72" s="42">
        <f t="shared" si="242"/>
        <v>1</v>
      </c>
      <c r="AU72" s="42">
        <f t="shared" si="242"/>
        <v>1</v>
      </c>
      <c r="AV72" s="42">
        <f t="shared" si="242"/>
        <v>1</v>
      </c>
      <c r="AW72" s="42">
        <f t="shared" si="242"/>
        <v>1</v>
      </c>
      <c r="AX72" s="42">
        <f t="shared" si="242"/>
        <v>1</v>
      </c>
      <c r="AY72" s="42">
        <f t="shared" si="242"/>
        <v>1</v>
      </c>
      <c r="AZ72" s="42">
        <f t="shared" si="242"/>
        <v>1</v>
      </c>
      <c r="BA72" s="42">
        <f t="shared" si="242"/>
        <v>1</v>
      </c>
      <c r="BB72" s="42">
        <f t="shared" si="242"/>
        <v>1</v>
      </c>
      <c r="BC72" s="42">
        <f t="shared" si="242"/>
        <v>1</v>
      </c>
      <c r="BD72" s="42">
        <f t="shared" si="242"/>
        <v>1</v>
      </c>
      <c r="BE72" s="42">
        <f t="shared" si="242"/>
        <v>1</v>
      </c>
      <c r="BF72" s="42">
        <f t="shared" si="242"/>
        <v>1</v>
      </c>
      <c r="BG72" s="42">
        <f t="shared" si="242"/>
        <v>1</v>
      </c>
      <c r="BH72" s="42">
        <f t="shared" si="242"/>
        <v>1</v>
      </c>
      <c r="BI72" s="42">
        <f t="shared" si="242"/>
        <v>1</v>
      </c>
      <c r="BJ72" s="42">
        <f t="shared" si="242"/>
        <v>1</v>
      </c>
      <c r="BK72" s="42">
        <f t="shared" si="242"/>
        <v>1</v>
      </c>
      <c r="BL72" s="42">
        <f t="shared" si="242"/>
        <v>1</v>
      </c>
      <c r="BM72" s="42">
        <f t="shared" si="242"/>
        <v>1</v>
      </c>
      <c r="BN72" s="42">
        <f t="shared" si="242"/>
        <v>1</v>
      </c>
      <c r="BO72" s="42">
        <f t="shared" si="242"/>
        <v>1</v>
      </c>
      <c r="BP72" s="42">
        <f t="shared" si="242"/>
        <v>1</v>
      </c>
      <c r="BQ72" s="42">
        <f t="shared" si="242"/>
        <v>1</v>
      </c>
      <c r="BR72" s="42">
        <f t="shared" si="242"/>
        <v>1</v>
      </c>
      <c r="BS72" s="42">
        <f t="shared" si="242"/>
        <v>1</v>
      </c>
      <c r="BT72" s="42">
        <f t="shared" si="242"/>
        <v>1</v>
      </c>
      <c r="BU72" s="42">
        <f t="shared" si="242"/>
        <v>1</v>
      </c>
      <c r="BV72" s="42">
        <f t="shared" si="242"/>
        <v>1</v>
      </c>
      <c r="BW72" s="42">
        <f t="shared" si="242"/>
        <v>1</v>
      </c>
      <c r="BX72" s="42">
        <f t="shared" si="242"/>
        <v>1</v>
      </c>
      <c r="BY72" s="42">
        <f t="shared" si="242"/>
        <v>1</v>
      </c>
      <c r="BZ72" s="42">
        <f t="shared" ref="BZ72:EK72" si="243">(1+$J72)^(BZ$5-1)</f>
        <v>1</v>
      </c>
      <c r="CA72" s="42">
        <f t="shared" si="243"/>
        <v>1</v>
      </c>
      <c r="CB72" s="42">
        <f t="shared" si="243"/>
        <v>1</v>
      </c>
      <c r="CC72" s="42">
        <f t="shared" si="243"/>
        <v>1</v>
      </c>
      <c r="CD72" s="42">
        <f t="shared" si="243"/>
        <v>1</v>
      </c>
      <c r="CE72" s="42">
        <f t="shared" si="243"/>
        <v>1</v>
      </c>
      <c r="CF72" s="42">
        <f t="shared" si="243"/>
        <v>1</v>
      </c>
      <c r="CG72" s="42">
        <f t="shared" si="243"/>
        <v>1</v>
      </c>
      <c r="CH72" s="42">
        <f t="shared" si="243"/>
        <v>1</v>
      </c>
      <c r="CI72" s="42">
        <f t="shared" si="243"/>
        <v>1</v>
      </c>
      <c r="CJ72" s="42">
        <f t="shared" si="243"/>
        <v>1</v>
      </c>
      <c r="CK72" s="42">
        <f t="shared" si="243"/>
        <v>1</v>
      </c>
      <c r="CL72" s="42">
        <f t="shared" si="243"/>
        <v>1</v>
      </c>
      <c r="CM72" s="42">
        <f t="shared" si="243"/>
        <v>1</v>
      </c>
      <c r="CN72" s="42">
        <f t="shared" si="243"/>
        <v>1</v>
      </c>
      <c r="CO72" s="42">
        <f t="shared" si="243"/>
        <v>1</v>
      </c>
      <c r="CP72" s="42">
        <f t="shared" si="243"/>
        <v>1</v>
      </c>
      <c r="CQ72" s="42">
        <f t="shared" si="243"/>
        <v>1</v>
      </c>
      <c r="CR72" s="42">
        <f t="shared" si="243"/>
        <v>1</v>
      </c>
      <c r="CS72" s="42">
        <f t="shared" si="243"/>
        <v>1</v>
      </c>
      <c r="CT72" s="42">
        <f t="shared" si="243"/>
        <v>1</v>
      </c>
      <c r="CU72" s="42">
        <f t="shared" si="243"/>
        <v>1</v>
      </c>
      <c r="CV72" s="42">
        <f t="shared" si="243"/>
        <v>1</v>
      </c>
      <c r="CW72" s="42">
        <f t="shared" si="243"/>
        <v>1</v>
      </c>
      <c r="CX72" s="42">
        <f t="shared" si="243"/>
        <v>1</v>
      </c>
      <c r="CY72" s="42">
        <f t="shared" si="243"/>
        <v>1</v>
      </c>
      <c r="CZ72" s="42">
        <f t="shared" si="243"/>
        <v>1</v>
      </c>
      <c r="DA72" s="42">
        <f t="shared" si="243"/>
        <v>1</v>
      </c>
      <c r="DB72" s="42">
        <f t="shared" si="243"/>
        <v>1</v>
      </c>
      <c r="DC72" s="42">
        <f t="shared" si="243"/>
        <v>1</v>
      </c>
      <c r="DD72" s="42">
        <f t="shared" si="243"/>
        <v>1</v>
      </c>
      <c r="DE72" s="42">
        <f t="shared" si="243"/>
        <v>1</v>
      </c>
      <c r="DF72" s="42">
        <f t="shared" si="243"/>
        <v>1</v>
      </c>
      <c r="DG72" s="42">
        <f t="shared" si="243"/>
        <v>1</v>
      </c>
      <c r="DH72" s="42">
        <f t="shared" si="243"/>
        <v>1</v>
      </c>
      <c r="DI72" s="42">
        <f t="shared" si="243"/>
        <v>1</v>
      </c>
      <c r="DJ72" s="42">
        <f t="shared" si="243"/>
        <v>1</v>
      </c>
      <c r="DK72" s="42">
        <f t="shared" si="243"/>
        <v>1</v>
      </c>
      <c r="DL72" s="42">
        <f t="shared" si="243"/>
        <v>1</v>
      </c>
      <c r="DM72" s="42">
        <f t="shared" si="243"/>
        <v>1</v>
      </c>
      <c r="DN72" s="42">
        <f t="shared" si="243"/>
        <v>1</v>
      </c>
      <c r="DO72" s="42">
        <f t="shared" si="243"/>
        <v>1</v>
      </c>
      <c r="DP72" s="42">
        <f t="shared" si="243"/>
        <v>1</v>
      </c>
      <c r="DQ72" s="42">
        <f t="shared" si="243"/>
        <v>1</v>
      </c>
      <c r="DR72" s="42">
        <f t="shared" si="243"/>
        <v>1</v>
      </c>
      <c r="DS72" s="42">
        <f t="shared" si="243"/>
        <v>1</v>
      </c>
      <c r="DT72" s="42">
        <f t="shared" si="243"/>
        <v>1</v>
      </c>
      <c r="DU72" s="42">
        <f t="shared" si="243"/>
        <v>1</v>
      </c>
      <c r="DV72" s="42">
        <f t="shared" si="243"/>
        <v>1</v>
      </c>
      <c r="DW72" s="42">
        <f t="shared" si="243"/>
        <v>1</v>
      </c>
      <c r="DX72" s="42">
        <f t="shared" si="243"/>
        <v>1</v>
      </c>
      <c r="DY72" s="42">
        <f t="shared" si="243"/>
        <v>1</v>
      </c>
      <c r="DZ72" s="42">
        <f t="shared" si="243"/>
        <v>1</v>
      </c>
      <c r="EA72" s="42">
        <f t="shared" si="243"/>
        <v>1</v>
      </c>
      <c r="EB72" s="42">
        <f t="shared" si="243"/>
        <v>1</v>
      </c>
      <c r="EC72" s="42">
        <f t="shared" si="243"/>
        <v>1</v>
      </c>
      <c r="ED72" s="42">
        <f t="shared" si="243"/>
        <v>1</v>
      </c>
      <c r="EE72" s="42">
        <f t="shared" si="243"/>
        <v>1</v>
      </c>
      <c r="EF72" s="42">
        <f t="shared" si="243"/>
        <v>1</v>
      </c>
      <c r="EG72" s="42">
        <f t="shared" si="243"/>
        <v>1</v>
      </c>
      <c r="EH72" s="42">
        <f t="shared" si="243"/>
        <v>1</v>
      </c>
      <c r="EI72" s="42">
        <f t="shared" si="243"/>
        <v>1</v>
      </c>
      <c r="EJ72" s="42">
        <f t="shared" si="243"/>
        <v>1</v>
      </c>
      <c r="EK72" s="42">
        <f t="shared" si="243"/>
        <v>1</v>
      </c>
      <c r="EL72" s="42">
        <f t="shared" ref="EL72:EO72" si="244">(1+$J72)^(EL$5-1)</f>
        <v>1</v>
      </c>
      <c r="EM72" s="42">
        <f t="shared" si="244"/>
        <v>1</v>
      </c>
      <c r="EN72" s="42">
        <f t="shared" si="244"/>
        <v>1</v>
      </c>
      <c r="EO72" s="42">
        <f t="shared" si="244"/>
        <v>1</v>
      </c>
    </row>
    <row r="73" spans="1:145" x14ac:dyDescent="0.2">
      <c r="A73" s="113"/>
      <c r="F73" s="908"/>
      <c r="G73" s="360"/>
      <c r="H73" s="91"/>
      <c r="K73" s="909" t="s">
        <v>854</v>
      </c>
      <c r="N73" s="111">
        <f>MATCH(N$2,$F71:$F75,1)</f>
        <v>1</v>
      </c>
      <c r="O73" s="111">
        <f t="shared" ref="O73:BZ73" si="245">MATCH(O$2,$F71:$F75,1)</f>
        <v>1</v>
      </c>
      <c r="P73" s="111">
        <f t="shared" si="245"/>
        <v>1</v>
      </c>
      <c r="Q73" s="111">
        <f t="shared" si="245"/>
        <v>1</v>
      </c>
      <c r="R73" s="111">
        <f t="shared" si="245"/>
        <v>1</v>
      </c>
      <c r="S73" s="111">
        <f t="shared" si="245"/>
        <v>1</v>
      </c>
      <c r="T73" s="111">
        <f t="shared" si="245"/>
        <v>1</v>
      </c>
      <c r="U73" s="111">
        <f t="shared" si="245"/>
        <v>1</v>
      </c>
      <c r="V73" s="111">
        <f t="shared" si="245"/>
        <v>1</v>
      </c>
      <c r="W73" s="111">
        <f t="shared" si="245"/>
        <v>1</v>
      </c>
      <c r="X73" s="111">
        <f t="shared" si="245"/>
        <v>1</v>
      </c>
      <c r="Y73" s="111">
        <f t="shared" si="245"/>
        <v>1</v>
      </c>
      <c r="Z73" s="111">
        <f t="shared" si="245"/>
        <v>1</v>
      </c>
      <c r="AA73" s="111">
        <f t="shared" si="245"/>
        <v>1</v>
      </c>
      <c r="AB73" s="111">
        <f t="shared" si="245"/>
        <v>1</v>
      </c>
      <c r="AC73" s="111">
        <f t="shared" si="245"/>
        <v>1</v>
      </c>
      <c r="AD73" s="111">
        <f t="shared" si="245"/>
        <v>1</v>
      </c>
      <c r="AE73" s="111">
        <f t="shared" si="245"/>
        <v>1</v>
      </c>
      <c r="AF73" s="111">
        <f t="shared" si="245"/>
        <v>1</v>
      </c>
      <c r="AG73" s="111">
        <f t="shared" si="245"/>
        <v>1</v>
      </c>
      <c r="AH73" s="111">
        <f t="shared" si="245"/>
        <v>1</v>
      </c>
      <c r="AI73" s="111">
        <f t="shared" si="245"/>
        <v>1</v>
      </c>
      <c r="AJ73" s="111">
        <f t="shared" si="245"/>
        <v>1</v>
      </c>
      <c r="AK73" s="111">
        <f t="shared" si="245"/>
        <v>1</v>
      </c>
      <c r="AL73" s="111">
        <f t="shared" si="245"/>
        <v>1</v>
      </c>
      <c r="AM73" s="111">
        <f t="shared" si="245"/>
        <v>1</v>
      </c>
      <c r="AN73" s="111">
        <f t="shared" si="245"/>
        <v>1</v>
      </c>
      <c r="AO73" s="111">
        <f t="shared" si="245"/>
        <v>1</v>
      </c>
      <c r="AP73" s="111">
        <f t="shared" si="245"/>
        <v>1</v>
      </c>
      <c r="AQ73" s="111">
        <f t="shared" si="245"/>
        <v>1</v>
      </c>
      <c r="AR73" s="111">
        <f t="shared" si="245"/>
        <v>1</v>
      </c>
      <c r="AS73" s="111">
        <f t="shared" si="245"/>
        <v>1</v>
      </c>
      <c r="AT73" s="111">
        <f t="shared" si="245"/>
        <v>1</v>
      </c>
      <c r="AU73" s="111">
        <f t="shared" si="245"/>
        <v>1</v>
      </c>
      <c r="AV73" s="111">
        <f t="shared" si="245"/>
        <v>1</v>
      </c>
      <c r="AW73" s="111">
        <f t="shared" si="245"/>
        <v>1</v>
      </c>
      <c r="AX73" s="111">
        <f t="shared" si="245"/>
        <v>1</v>
      </c>
      <c r="AY73" s="111">
        <f t="shared" si="245"/>
        <v>1</v>
      </c>
      <c r="AZ73" s="111">
        <f t="shared" si="245"/>
        <v>1</v>
      </c>
      <c r="BA73" s="111">
        <f t="shared" si="245"/>
        <v>1</v>
      </c>
      <c r="BB73" s="111">
        <f t="shared" si="245"/>
        <v>1</v>
      </c>
      <c r="BC73" s="111">
        <f t="shared" si="245"/>
        <v>1</v>
      </c>
      <c r="BD73" s="111">
        <f t="shared" si="245"/>
        <v>1</v>
      </c>
      <c r="BE73" s="111">
        <f t="shared" si="245"/>
        <v>1</v>
      </c>
      <c r="BF73" s="111">
        <f t="shared" si="245"/>
        <v>1</v>
      </c>
      <c r="BG73" s="111">
        <f t="shared" si="245"/>
        <v>1</v>
      </c>
      <c r="BH73" s="111">
        <f t="shared" si="245"/>
        <v>1</v>
      </c>
      <c r="BI73" s="111">
        <f t="shared" si="245"/>
        <v>1</v>
      </c>
      <c r="BJ73" s="111">
        <f t="shared" si="245"/>
        <v>1</v>
      </c>
      <c r="BK73" s="111">
        <f t="shared" si="245"/>
        <v>1</v>
      </c>
      <c r="BL73" s="111">
        <f t="shared" si="245"/>
        <v>1</v>
      </c>
      <c r="BM73" s="111">
        <f t="shared" si="245"/>
        <v>1</v>
      </c>
      <c r="BN73" s="111">
        <f t="shared" si="245"/>
        <v>1</v>
      </c>
      <c r="BO73" s="111">
        <f t="shared" si="245"/>
        <v>1</v>
      </c>
      <c r="BP73" s="111">
        <f t="shared" si="245"/>
        <v>1</v>
      </c>
      <c r="BQ73" s="111">
        <f t="shared" si="245"/>
        <v>1</v>
      </c>
      <c r="BR73" s="111">
        <f t="shared" si="245"/>
        <v>1</v>
      </c>
      <c r="BS73" s="111">
        <f t="shared" si="245"/>
        <v>1</v>
      </c>
      <c r="BT73" s="111">
        <f t="shared" si="245"/>
        <v>1</v>
      </c>
      <c r="BU73" s="111">
        <f t="shared" si="245"/>
        <v>1</v>
      </c>
      <c r="BV73" s="111">
        <f t="shared" si="245"/>
        <v>1</v>
      </c>
      <c r="BW73" s="111">
        <f t="shared" si="245"/>
        <v>1</v>
      </c>
      <c r="BX73" s="111">
        <f t="shared" si="245"/>
        <v>1</v>
      </c>
      <c r="BY73" s="111">
        <f t="shared" si="245"/>
        <v>1</v>
      </c>
      <c r="BZ73" s="111">
        <f t="shared" si="245"/>
        <v>1</v>
      </c>
      <c r="CA73" s="111">
        <f t="shared" ref="CA73:EL73" si="246">MATCH(CA$2,$F71:$F75,1)</f>
        <v>1</v>
      </c>
      <c r="CB73" s="111">
        <f t="shared" si="246"/>
        <v>1</v>
      </c>
      <c r="CC73" s="111">
        <f t="shared" si="246"/>
        <v>1</v>
      </c>
      <c r="CD73" s="111">
        <f t="shared" si="246"/>
        <v>1</v>
      </c>
      <c r="CE73" s="111">
        <f t="shared" si="246"/>
        <v>1</v>
      </c>
      <c r="CF73" s="111">
        <f t="shared" si="246"/>
        <v>1</v>
      </c>
      <c r="CG73" s="111">
        <f t="shared" si="246"/>
        <v>1</v>
      </c>
      <c r="CH73" s="111">
        <f t="shared" si="246"/>
        <v>1</v>
      </c>
      <c r="CI73" s="111">
        <f t="shared" si="246"/>
        <v>1</v>
      </c>
      <c r="CJ73" s="111">
        <f t="shared" si="246"/>
        <v>1</v>
      </c>
      <c r="CK73" s="111">
        <f t="shared" si="246"/>
        <v>1</v>
      </c>
      <c r="CL73" s="111">
        <f t="shared" si="246"/>
        <v>1</v>
      </c>
      <c r="CM73" s="111">
        <f t="shared" si="246"/>
        <v>1</v>
      </c>
      <c r="CN73" s="111">
        <f t="shared" si="246"/>
        <v>1</v>
      </c>
      <c r="CO73" s="111">
        <f t="shared" si="246"/>
        <v>1</v>
      </c>
      <c r="CP73" s="111">
        <f t="shared" si="246"/>
        <v>1</v>
      </c>
      <c r="CQ73" s="111">
        <f t="shared" si="246"/>
        <v>1</v>
      </c>
      <c r="CR73" s="111">
        <f t="shared" si="246"/>
        <v>1</v>
      </c>
      <c r="CS73" s="111">
        <f t="shared" si="246"/>
        <v>1</v>
      </c>
      <c r="CT73" s="111">
        <f t="shared" si="246"/>
        <v>1</v>
      </c>
      <c r="CU73" s="111">
        <f t="shared" si="246"/>
        <v>1</v>
      </c>
      <c r="CV73" s="111">
        <f t="shared" si="246"/>
        <v>1</v>
      </c>
      <c r="CW73" s="111">
        <f t="shared" si="246"/>
        <v>1</v>
      </c>
      <c r="CX73" s="111">
        <f t="shared" si="246"/>
        <v>1</v>
      </c>
      <c r="CY73" s="111">
        <f t="shared" si="246"/>
        <v>1</v>
      </c>
      <c r="CZ73" s="111">
        <f t="shared" si="246"/>
        <v>1</v>
      </c>
      <c r="DA73" s="111">
        <f t="shared" si="246"/>
        <v>1</v>
      </c>
      <c r="DB73" s="111">
        <f t="shared" si="246"/>
        <v>1</v>
      </c>
      <c r="DC73" s="111">
        <f t="shared" si="246"/>
        <v>1</v>
      </c>
      <c r="DD73" s="111">
        <f t="shared" si="246"/>
        <v>1</v>
      </c>
      <c r="DE73" s="111">
        <f t="shared" si="246"/>
        <v>1</v>
      </c>
      <c r="DF73" s="111">
        <f t="shared" si="246"/>
        <v>1</v>
      </c>
      <c r="DG73" s="111">
        <f t="shared" si="246"/>
        <v>1</v>
      </c>
      <c r="DH73" s="111">
        <f t="shared" si="246"/>
        <v>1</v>
      </c>
      <c r="DI73" s="111">
        <f t="shared" si="246"/>
        <v>1</v>
      </c>
      <c r="DJ73" s="111">
        <f t="shared" si="246"/>
        <v>1</v>
      </c>
      <c r="DK73" s="111">
        <f t="shared" si="246"/>
        <v>1</v>
      </c>
      <c r="DL73" s="111">
        <f t="shared" si="246"/>
        <v>1</v>
      </c>
      <c r="DM73" s="111">
        <f t="shared" si="246"/>
        <v>1</v>
      </c>
      <c r="DN73" s="111">
        <f t="shared" si="246"/>
        <v>1</v>
      </c>
      <c r="DO73" s="111">
        <f t="shared" si="246"/>
        <v>1</v>
      </c>
      <c r="DP73" s="111">
        <f t="shared" si="246"/>
        <v>1</v>
      </c>
      <c r="DQ73" s="111">
        <f t="shared" si="246"/>
        <v>1</v>
      </c>
      <c r="DR73" s="111">
        <f t="shared" si="246"/>
        <v>1</v>
      </c>
      <c r="DS73" s="111">
        <f t="shared" si="246"/>
        <v>1</v>
      </c>
      <c r="DT73" s="111">
        <f t="shared" si="246"/>
        <v>1</v>
      </c>
      <c r="DU73" s="111">
        <f t="shared" si="246"/>
        <v>1</v>
      </c>
      <c r="DV73" s="111">
        <f t="shared" si="246"/>
        <v>1</v>
      </c>
      <c r="DW73" s="111">
        <f t="shared" si="246"/>
        <v>1</v>
      </c>
      <c r="DX73" s="111">
        <f t="shared" si="246"/>
        <v>1</v>
      </c>
      <c r="DY73" s="111">
        <f t="shared" si="246"/>
        <v>1</v>
      </c>
      <c r="DZ73" s="111">
        <f t="shared" si="246"/>
        <v>1</v>
      </c>
      <c r="EA73" s="111">
        <f t="shared" si="246"/>
        <v>1</v>
      </c>
      <c r="EB73" s="111">
        <f t="shared" si="246"/>
        <v>1</v>
      </c>
      <c r="EC73" s="111">
        <f t="shared" si="246"/>
        <v>1</v>
      </c>
      <c r="ED73" s="111">
        <f t="shared" si="246"/>
        <v>1</v>
      </c>
      <c r="EE73" s="111">
        <f t="shared" si="246"/>
        <v>1</v>
      </c>
      <c r="EF73" s="111">
        <f t="shared" si="246"/>
        <v>1</v>
      </c>
      <c r="EG73" s="111">
        <f t="shared" si="246"/>
        <v>1</v>
      </c>
      <c r="EH73" s="111">
        <f t="shared" si="246"/>
        <v>1</v>
      </c>
      <c r="EI73" s="111">
        <f t="shared" si="246"/>
        <v>1</v>
      </c>
      <c r="EJ73" s="111">
        <f t="shared" si="246"/>
        <v>1</v>
      </c>
      <c r="EK73" s="111">
        <f t="shared" si="246"/>
        <v>1</v>
      </c>
      <c r="EL73" s="111">
        <f t="shared" si="246"/>
        <v>1</v>
      </c>
      <c r="EM73" s="111">
        <f t="shared" ref="EM73:EO73" si="247">MATCH(EM$2,$F71:$F75,1)</f>
        <v>1</v>
      </c>
      <c r="EN73" s="111">
        <f t="shared" si="247"/>
        <v>1</v>
      </c>
      <c r="EO73" s="111">
        <f t="shared" si="247"/>
        <v>1</v>
      </c>
    </row>
    <row r="74" spans="1:145" x14ac:dyDescent="0.2">
      <c r="A74" s="113">
        <f>ROW()</f>
        <v>74</v>
      </c>
      <c r="F74" s="908"/>
      <c r="G74" s="360"/>
      <c r="H74" s="91"/>
      <c r="I74" s="459">
        <f>$J$4</f>
        <v>44742</v>
      </c>
      <c r="J74" s="461">
        <f>'A&amp;R'!$M$51</f>
        <v>3</v>
      </c>
      <c r="K74" s="113" t="s">
        <v>442</v>
      </c>
      <c r="N74" s="111" t="b">
        <f>OR(MOD(N$8,$J74)=0,N$2=$I74)</f>
        <v>0</v>
      </c>
      <c r="O74" s="111" t="b">
        <f t="shared" ref="O74:BZ74" si="248">OR(MOD(O$8,$J74)=0,O$2=$I74)</f>
        <v>0</v>
      </c>
      <c r="P74" s="111" t="b">
        <f t="shared" si="248"/>
        <v>1</v>
      </c>
      <c r="Q74" s="111" t="b">
        <f t="shared" si="248"/>
        <v>0</v>
      </c>
      <c r="R74" s="111" t="b">
        <f t="shared" si="248"/>
        <v>0</v>
      </c>
      <c r="S74" s="111" t="b">
        <f t="shared" si="248"/>
        <v>1</v>
      </c>
      <c r="T74" s="111" t="b">
        <f t="shared" si="248"/>
        <v>0</v>
      </c>
      <c r="U74" s="111" t="b">
        <f t="shared" si="248"/>
        <v>0</v>
      </c>
      <c r="V74" s="111" t="b">
        <f t="shared" si="248"/>
        <v>1</v>
      </c>
      <c r="W74" s="111" t="b">
        <f t="shared" si="248"/>
        <v>0</v>
      </c>
      <c r="X74" s="111" t="b">
        <f t="shared" si="248"/>
        <v>0</v>
      </c>
      <c r="Y74" s="111" t="b">
        <f t="shared" si="248"/>
        <v>1</v>
      </c>
      <c r="Z74" s="111" t="b">
        <f t="shared" si="248"/>
        <v>0</v>
      </c>
      <c r="AA74" s="111" t="b">
        <f t="shared" si="248"/>
        <v>0</v>
      </c>
      <c r="AB74" s="111" t="b">
        <f t="shared" si="248"/>
        <v>1</v>
      </c>
      <c r="AC74" s="111" t="b">
        <f t="shared" si="248"/>
        <v>0</v>
      </c>
      <c r="AD74" s="111" t="b">
        <f t="shared" si="248"/>
        <v>0</v>
      </c>
      <c r="AE74" s="111" t="b">
        <f t="shared" si="248"/>
        <v>1</v>
      </c>
      <c r="AF74" s="111" t="b">
        <f t="shared" si="248"/>
        <v>0</v>
      </c>
      <c r="AG74" s="111" t="b">
        <f t="shared" si="248"/>
        <v>0</v>
      </c>
      <c r="AH74" s="111" t="b">
        <f t="shared" si="248"/>
        <v>1</v>
      </c>
      <c r="AI74" s="111" t="b">
        <f t="shared" si="248"/>
        <v>0</v>
      </c>
      <c r="AJ74" s="111" t="b">
        <f t="shared" si="248"/>
        <v>0</v>
      </c>
      <c r="AK74" s="111" t="b">
        <f t="shared" si="248"/>
        <v>1</v>
      </c>
      <c r="AL74" s="111" t="b">
        <f t="shared" si="248"/>
        <v>0</v>
      </c>
      <c r="AM74" s="111" t="b">
        <f t="shared" si="248"/>
        <v>0</v>
      </c>
      <c r="AN74" s="111" t="b">
        <f t="shared" si="248"/>
        <v>1</v>
      </c>
      <c r="AO74" s="111" t="b">
        <f t="shared" si="248"/>
        <v>0</v>
      </c>
      <c r="AP74" s="111" t="b">
        <f t="shared" si="248"/>
        <v>0</v>
      </c>
      <c r="AQ74" s="111" t="b">
        <f t="shared" si="248"/>
        <v>1</v>
      </c>
      <c r="AR74" s="111" t="b">
        <f t="shared" si="248"/>
        <v>0</v>
      </c>
      <c r="AS74" s="111" t="b">
        <f t="shared" si="248"/>
        <v>0</v>
      </c>
      <c r="AT74" s="111" t="b">
        <f t="shared" si="248"/>
        <v>1</v>
      </c>
      <c r="AU74" s="111" t="b">
        <f t="shared" si="248"/>
        <v>0</v>
      </c>
      <c r="AV74" s="111" t="b">
        <f t="shared" si="248"/>
        <v>0</v>
      </c>
      <c r="AW74" s="111" t="b">
        <f t="shared" si="248"/>
        <v>1</v>
      </c>
      <c r="AX74" s="111" t="b">
        <f t="shared" si="248"/>
        <v>0</v>
      </c>
      <c r="AY74" s="111" t="b">
        <f t="shared" si="248"/>
        <v>0</v>
      </c>
      <c r="AZ74" s="111" t="b">
        <f t="shared" si="248"/>
        <v>1</v>
      </c>
      <c r="BA74" s="111" t="b">
        <f t="shared" si="248"/>
        <v>0</v>
      </c>
      <c r="BB74" s="111" t="b">
        <f t="shared" si="248"/>
        <v>0</v>
      </c>
      <c r="BC74" s="111" t="b">
        <f t="shared" si="248"/>
        <v>1</v>
      </c>
      <c r="BD74" s="111" t="b">
        <f t="shared" si="248"/>
        <v>0</v>
      </c>
      <c r="BE74" s="111" t="b">
        <f t="shared" si="248"/>
        <v>0</v>
      </c>
      <c r="BF74" s="111" t="b">
        <f t="shared" si="248"/>
        <v>1</v>
      </c>
      <c r="BG74" s="111" t="b">
        <f t="shared" si="248"/>
        <v>0</v>
      </c>
      <c r="BH74" s="111" t="b">
        <f t="shared" si="248"/>
        <v>0</v>
      </c>
      <c r="BI74" s="111" t="b">
        <f t="shared" si="248"/>
        <v>1</v>
      </c>
      <c r="BJ74" s="111" t="b">
        <f t="shared" si="248"/>
        <v>0</v>
      </c>
      <c r="BK74" s="111" t="b">
        <f t="shared" si="248"/>
        <v>0</v>
      </c>
      <c r="BL74" s="111" t="b">
        <f t="shared" si="248"/>
        <v>1</v>
      </c>
      <c r="BM74" s="111" t="b">
        <f t="shared" si="248"/>
        <v>0</v>
      </c>
      <c r="BN74" s="111" t="b">
        <f t="shared" si="248"/>
        <v>0</v>
      </c>
      <c r="BO74" s="111" t="b">
        <f t="shared" si="248"/>
        <v>1</v>
      </c>
      <c r="BP74" s="111" t="b">
        <f t="shared" si="248"/>
        <v>0</v>
      </c>
      <c r="BQ74" s="111" t="b">
        <f t="shared" si="248"/>
        <v>0</v>
      </c>
      <c r="BR74" s="111" t="b">
        <f t="shared" si="248"/>
        <v>1</v>
      </c>
      <c r="BS74" s="111" t="b">
        <f t="shared" si="248"/>
        <v>0</v>
      </c>
      <c r="BT74" s="111" t="b">
        <f t="shared" si="248"/>
        <v>0</v>
      </c>
      <c r="BU74" s="111" t="b">
        <f t="shared" si="248"/>
        <v>1</v>
      </c>
      <c r="BV74" s="111" t="b">
        <f t="shared" si="248"/>
        <v>0</v>
      </c>
      <c r="BW74" s="111" t="b">
        <f t="shared" si="248"/>
        <v>0</v>
      </c>
      <c r="BX74" s="111" t="b">
        <f t="shared" si="248"/>
        <v>1</v>
      </c>
      <c r="BY74" s="111" t="b">
        <f t="shared" si="248"/>
        <v>0</v>
      </c>
      <c r="BZ74" s="111" t="b">
        <f t="shared" si="248"/>
        <v>0</v>
      </c>
      <c r="CA74" s="111" t="b">
        <f t="shared" ref="CA74:CK74" si="249">OR(MOD(CA$8,$J74)=0,CA$2=$I74)</f>
        <v>1</v>
      </c>
      <c r="CB74" s="111" t="b">
        <f t="shared" si="249"/>
        <v>0</v>
      </c>
      <c r="CC74" s="111" t="b">
        <f t="shared" si="249"/>
        <v>0</v>
      </c>
      <c r="CD74" s="111" t="b">
        <f t="shared" si="249"/>
        <v>1</v>
      </c>
      <c r="CE74" s="111" t="b">
        <f t="shared" si="249"/>
        <v>0</v>
      </c>
      <c r="CF74" s="111" t="b">
        <f t="shared" si="249"/>
        <v>0</v>
      </c>
      <c r="CG74" s="111" t="b">
        <f t="shared" si="249"/>
        <v>1</v>
      </c>
      <c r="CH74" s="111" t="b">
        <f t="shared" si="249"/>
        <v>0</v>
      </c>
      <c r="CI74" s="111" t="b">
        <f t="shared" si="249"/>
        <v>0</v>
      </c>
      <c r="CJ74" s="111" t="b">
        <f t="shared" si="249"/>
        <v>1</v>
      </c>
      <c r="CK74" s="111" t="b">
        <f t="shared" si="249"/>
        <v>0</v>
      </c>
      <c r="CL74" s="111" t="b">
        <f t="shared" ref="CL74:EO74" si="250">OR(MOD(CL$8,$J74)=0,CL$2=$I74)</f>
        <v>0</v>
      </c>
      <c r="CM74" s="111" t="b">
        <f t="shared" si="250"/>
        <v>1</v>
      </c>
      <c r="CN74" s="111" t="b">
        <f t="shared" si="250"/>
        <v>0</v>
      </c>
      <c r="CO74" s="111" t="b">
        <f t="shared" si="250"/>
        <v>0</v>
      </c>
      <c r="CP74" s="111" t="b">
        <f t="shared" si="250"/>
        <v>1</v>
      </c>
      <c r="CQ74" s="111" t="b">
        <f t="shared" si="250"/>
        <v>0</v>
      </c>
      <c r="CR74" s="111" t="b">
        <f t="shared" si="250"/>
        <v>0</v>
      </c>
      <c r="CS74" s="111" t="b">
        <f t="shared" si="250"/>
        <v>1</v>
      </c>
      <c r="CT74" s="111" t="b">
        <f t="shared" si="250"/>
        <v>0</v>
      </c>
      <c r="CU74" s="111" t="b">
        <f t="shared" si="250"/>
        <v>0</v>
      </c>
      <c r="CV74" s="111" t="b">
        <f t="shared" si="250"/>
        <v>1</v>
      </c>
      <c r="CW74" s="111" t="b">
        <f t="shared" si="250"/>
        <v>0</v>
      </c>
      <c r="CX74" s="111" t="b">
        <f t="shared" si="250"/>
        <v>0</v>
      </c>
      <c r="CY74" s="111" t="b">
        <f t="shared" si="250"/>
        <v>1</v>
      </c>
      <c r="CZ74" s="111" t="b">
        <f t="shared" si="250"/>
        <v>0</v>
      </c>
      <c r="DA74" s="111" t="b">
        <f t="shared" si="250"/>
        <v>0</v>
      </c>
      <c r="DB74" s="111" t="b">
        <f t="shared" si="250"/>
        <v>1</v>
      </c>
      <c r="DC74" s="111" t="b">
        <f t="shared" si="250"/>
        <v>0</v>
      </c>
      <c r="DD74" s="111" t="b">
        <f t="shared" si="250"/>
        <v>0</v>
      </c>
      <c r="DE74" s="111" t="b">
        <f t="shared" si="250"/>
        <v>1</v>
      </c>
      <c r="DF74" s="111" t="b">
        <f t="shared" si="250"/>
        <v>0</v>
      </c>
      <c r="DG74" s="111" t="b">
        <f t="shared" si="250"/>
        <v>0</v>
      </c>
      <c r="DH74" s="111" t="b">
        <f t="shared" si="250"/>
        <v>1</v>
      </c>
      <c r="DI74" s="111" t="b">
        <f t="shared" si="250"/>
        <v>0</v>
      </c>
      <c r="DJ74" s="111" t="b">
        <f t="shared" si="250"/>
        <v>0</v>
      </c>
      <c r="DK74" s="111" t="b">
        <f t="shared" si="250"/>
        <v>1</v>
      </c>
      <c r="DL74" s="111" t="b">
        <f t="shared" si="250"/>
        <v>0</v>
      </c>
      <c r="DM74" s="111" t="b">
        <f t="shared" si="250"/>
        <v>0</v>
      </c>
      <c r="DN74" s="111" t="b">
        <f t="shared" si="250"/>
        <v>1</v>
      </c>
      <c r="DO74" s="111" t="b">
        <f t="shared" si="250"/>
        <v>0</v>
      </c>
      <c r="DP74" s="111" t="b">
        <f t="shared" si="250"/>
        <v>0</v>
      </c>
      <c r="DQ74" s="111" t="b">
        <f t="shared" si="250"/>
        <v>1</v>
      </c>
      <c r="DR74" s="111" t="b">
        <f t="shared" si="250"/>
        <v>0</v>
      </c>
      <c r="DS74" s="111" t="b">
        <f t="shared" si="250"/>
        <v>0</v>
      </c>
      <c r="DT74" s="111" t="b">
        <f t="shared" si="250"/>
        <v>1</v>
      </c>
      <c r="DU74" s="111" t="b">
        <f t="shared" si="250"/>
        <v>0</v>
      </c>
      <c r="DV74" s="111" t="b">
        <f t="shared" si="250"/>
        <v>0</v>
      </c>
      <c r="DW74" s="111" t="b">
        <f t="shared" si="250"/>
        <v>1</v>
      </c>
      <c r="DX74" s="111" t="b">
        <f t="shared" si="250"/>
        <v>0</v>
      </c>
      <c r="DY74" s="111" t="b">
        <f t="shared" si="250"/>
        <v>0</v>
      </c>
      <c r="DZ74" s="111" t="b">
        <f t="shared" si="250"/>
        <v>1</v>
      </c>
      <c r="EA74" s="111" t="b">
        <f t="shared" si="250"/>
        <v>0</v>
      </c>
      <c r="EB74" s="111" t="b">
        <f t="shared" si="250"/>
        <v>0</v>
      </c>
      <c r="EC74" s="111" t="b">
        <f t="shared" si="250"/>
        <v>1</v>
      </c>
      <c r="ED74" s="111" t="b">
        <f t="shared" si="250"/>
        <v>0</v>
      </c>
      <c r="EE74" s="111" t="b">
        <f t="shared" si="250"/>
        <v>0</v>
      </c>
      <c r="EF74" s="111" t="b">
        <f t="shared" si="250"/>
        <v>1</v>
      </c>
      <c r="EG74" s="111" t="b">
        <f t="shared" si="250"/>
        <v>0</v>
      </c>
      <c r="EH74" s="111" t="b">
        <f t="shared" si="250"/>
        <v>0</v>
      </c>
      <c r="EI74" s="111" t="b">
        <f t="shared" si="250"/>
        <v>1</v>
      </c>
      <c r="EJ74" s="111" t="b">
        <f t="shared" si="250"/>
        <v>0</v>
      </c>
      <c r="EK74" s="111" t="b">
        <f t="shared" si="250"/>
        <v>0</v>
      </c>
      <c r="EL74" s="111" t="b">
        <f t="shared" si="250"/>
        <v>1</v>
      </c>
      <c r="EM74" s="111" t="b">
        <f t="shared" si="250"/>
        <v>0</v>
      </c>
      <c r="EN74" s="111" t="b">
        <f t="shared" si="250"/>
        <v>0</v>
      </c>
      <c r="EO74" s="111" t="b">
        <f t="shared" si="250"/>
        <v>1</v>
      </c>
    </row>
    <row r="75" spans="1:145" x14ac:dyDescent="0.2">
      <c r="A75" s="113">
        <f>ROW()</f>
        <v>75</v>
      </c>
      <c r="F75" s="908"/>
      <c r="G75" s="360"/>
      <c r="H75" s="91"/>
    </row>
    <row r="76" spans="1:145" x14ac:dyDescent="0.2">
      <c r="A76" s="113">
        <f>ROW()</f>
        <v>76</v>
      </c>
      <c r="K76" s="113" t="s">
        <v>22</v>
      </c>
      <c r="N76" s="913">
        <v>0</v>
      </c>
      <c r="O76" s="793">
        <f t="shared" ref="O76:AT76" si="251">N79</f>
        <v>3433.1771569812877</v>
      </c>
      <c r="P76" s="793">
        <f t="shared" si="251"/>
        <v>6866.3543139625754</v>
      </c>
      <c r="Q76" s="793">
        <f t="shared" si="251"/>
        <v>0</v>
      </c>
      <c r="R76" s="793">
        <f t="shared" si="251"/>
        <v>3433.1771569812877</v>
      </c>
      <c r="S76" s="793">
        <f t="shared" si="251"/>
        <v>6866.3543139625754</v>
      </c>
      <c r="T76" s="793">
        <f t="shared" si="251"/>
        <v>0</v>
      </c>
      <c r="U76" s="793">
        <f t="shared" si="251"/>
        <v>3433.1771569812877</v>
      </c>
      <c r="V76" s="793">
        <f t="shared" si="251"/>
        <v>6866.3543139625754</v>
      </c>
      <c r="W76" s="793">
        <f t="shared" si="251"/>
        <v>0</v>
      </c>
      <c r="X76" s="793">
        <f t="shared" si="251"/>
        <v>3433.1771569812877</v>
      </c>
      <c r="Y76" s="793">
        <f t="shared" si="251"/>
        <v>6866.3543139625754</v>
      </c>
      <c r="Z76" s="793">
        <f t="shared" si="251"/>
        <v>0</v>
      </c>
      <c r="AA76" s="793">
        <f t="shared" si="251"/>
        <v>3433.1771569812877</v>
      </c>
      <c r="AB76" s="793">
        <f t="shared" si="251"/>
        <v>6866.3543139625754</v>
      </c>
      <c r="AC76" s="793">
        <f t="shared" si="251"/>
        <v>0</v>
      </c>
      <c r="AD76" s="793">
        <f t="shared" si="251"/>
        <v>3433.1771569812877</v>
      </c>
      <c r="AE76" s="793">
        <f t="shared" si="251"/>
        <v>6866.3543139625754</v>
      </c>
      <c r="AF76" s="793">
        <f t="shared" si="251"/>
        <v>0</v>
      </c>
      <c r="AG76" s="793">
        <f t="shared" si="251"/>
        <v>3433.1771569812877</v>
      </c>
      <c r="AH76" s="793">
        <f t="shared" si="251"/>
        <v>6866.3543139625754</v>
      </c>
      <c r="AI76" s="793">
        <f t="shared" si="251"/>
        <v>0</v>
      </c>
      <c r="AJ76" s="793">
        <f t="shared" si="251"/>
        <v>3433.1771569812877</v>
      </c>
      <c r="AK76" s="793">
        <f t="shared" si="251"/>
        <v>6866.3543139625754</v>
      </c>
      <c r="AL76" s="793">
        <f t="shared" si="251"/>
        <v>0</v>
      </c>
      <c r="AM76" s="793">
        <f t="shared" si="251"/>
        <v>3433.1771569812877</v>
      </c>
      <c r="AN76" s="793">
        <f t="shared" si="251"/>
        <v>6866.3543139625754</v>
      </c>
      <c r="AO76" s="793">
        <f t="shared" si="251"/>
        <v>0</v>
      </c>
      <c r="AP76" s="793">
        <f t="shared" si="251"/>
        <v>3433.1771569812877</v>
      </c>
      <c r="AQ76" s="793">
        <f t="shared" si="251"/>
        <v>6866.3543139625754</v>
      </c>
      <c r="AR76" s="793">
        <f t="shared" si="251"/>
        <v>0</v>
      </c>
      <c r="AS76" s="793">
        <f t="shared" si="251"/>
        <v>3433.1771569812877</v>
      </c>
      <c r="AT76" s="793">
        <f t="shared" si="251"/>
        <v>6866.3543139625754</v>
      </c>
      <c r="AU76" s="793">
        <f t="shared" ref="AU76:BZ76" si="252">AT79</f>
        <v>0</v>
      </c>
      <c r="AV76" s="793">
        <f t="shared" si="252"/>
        <v>3433.1771569812877</v>
      </c>
      <c r="AW76" s="793">
        <f t="shared" si="252"/>
        <v>6866.3543139625754</v>
      </c>
      <c r="AX76" s="793">
        <f t="shared" si="252"/>
        <v>0</v>
      </c>
      <c r="AY76" s="793">
        <f t="shared" si="252"/>
        <v>3433.1771569812877</v>
      </c>
      <c r="AZ76" s="793">
        <f t="shared" si="252"/>
        <v>6866.3543139625754</v>
      </c>
      <c r="BA76" s="793">
        <f t="shared" si="252"/>
        <v>0</v>
      </c>
      <c r="BB76" s="793">
        <f t="shared" si="252"/>
        <v>3433.1771569812877</v>
      </c>
      <c r="BC76" s="793">
        <f t="shared" si="252"/>
        <v>6866.3543139625754</v>
      </c>
      <c r="BD76" s="793">
        <f t="shared" si="252"/>
        <v>0</v>
      </c>
      <c r="BE76" s="793">
        <f t="shared" si="252"/>
        <v>0</v>
      </c>
      <c r="BF76" s="793">
        <f t="shared" si="252"/>
        <v>0</v>
      </c>
      <c r="BG76" s="793">
        <f t="shared" si="252"/>
        <v>0</v>
      </c>
      <c r="BH76" s="793">
        <f t="shared" si="252"/>
        <v>0</v>
      </c>
      <c r="BI76" s="793">
        <f t="shared" si="252"/>
        <v>0</v>
      </c>
      <c r="BJ76" s="793">
        <f t="shared" si="252"/>
        <v>0</v>
      </c>
      <c r="BK76" s="793">
        <f t="shared" si="252"/>
        <v>0</v>
      </c>
      <c r="BL76" s="793">
        <f t="shared" si="252"/>
        <v>0</v>
      </c>
      <c r="BM76" s="793">
        <f t="shared" si="252"/>
        <v>0</v>
      </c>
      <c r="BN76" s="793">
        <f t="shared" si="252"/>
        <v>0</v>
      </c>
      <c r="BO76" s="793">
        <f t="shared" si="252"/>
        <v>0</v>
      </c>
      <c r="BP76" s="793">
        <f t="shared" si="252"/>
        <v>0</v>
      </c>
      <c r="BQ76" s="793">
        <f t="shared" si="252"/>
        <v>0</v>
      </c>
      <c r="BR76" s="793">
        <f t="shared" si="252"/>
        <v>0</v>
      </c>
      <c r="BS76" s="793">
        <f t="shared" si="252"/>
        <v>0</v>
      </c>
      <c r="BT76" s="793">
        <f t="shared" si="252"/>
        <v>0</v>
      </c>
      <c r="BU76" s="793">
        <f t="shared" si="252"/>
        <v>0</v>
      </c>
      <c r="BV76" s="793">
        <f t="shared" si="252"/>
        <v>0</v>
      </c>
      <c r="BW76" s="793">
        <f t="shared" si="252"/>
        <v>0</v>
      </c>
      <c r="BX76" s="793">
        <f t="shared" si="252"/>
        <v>0</v>
      </c>
      <c r="BY76" s="793">
        <f t="shared" si="252"/>
        <v>0</v>
      </c>
      <c r="BZ76" s="793">
        <f t="shared" si="252"/>
        <v>0</v>
      </c>
      <c r="CA76" s="793">
        <f t="shared" ref="CA76:CG76" si="253">BZ79</f>
        <v>0</v>
      </c>
      <c r="CB76" s="793">
        <f t="shared" si="253"/>
        <v>0</v>
      </c>
      <c r="CC76" s="793">
        <f t="shared" si="253"/>
        <v>0</v>
      </c>
      <c r="CD76" s="793">
        <f t="shared" si="253"/>
        <v>0</v>
      </c>
      <c r="CE76" s="793">
        <f t="shared" si="253"/>
        <v>0</v>
      </c>
      <c r="CF76" s="793">
        <f t="shared" si="253"/>
        <v>0</v>
      </c>
      <c r="CG76" s="793">
        <f t="shared" si="253"/>
        <v>0</v>
      </c>
      <c r="CH76" s="793">
        <f t="shared" ref="CH76:DM76" si="254">CG79</f>
        <v>0</v>
      </c>
      <c r="CI76" s="793">
        <f t="shared" si="254"/>
        <v>0</v>
      </c>
      <c r="CJ76" s="793">
        <f t="shared" si="254"/>
        <v>0</v>
      </c>
      <c r="CK76" s="793">
        <f t="shared" si="254"/>
        <v>0</v>
      </c>
      <c r="CL76" s="793">
        <f t="shared" si="254"/>
        <v>0</v>
      </c>
      <c r="CM76" s="793">
        <f t="shared" si="254"/>
        <v>0</v>
      </c>
      <c r="CN76" s="793">
        <f t="shared" si="254"/>
        <v>0</v>
      </c>
      <c r="CO76" s="793">
        <f t="shared" si="254"/>
        <v>0</v>
      </c>
      <c r="CP76" s="793">
        <f t="shared" si="254"/>
        <v>0</v>
      </c>
      <c r="CQ76" s="793">
        <f t="shared" si="254"/>
        <v>0</v>
      </c>
      <c r="CR76" s="793">
        <f t="shared" si="254"/>
        <v>0</v>
      </c>
      <c r="CS76" s="793">
        <f t="shared" si="254"/>
        <v>0</v>
      </c>
      <c r="CT76" s="793">
        <f t="shared" si="254"/>
        <v>0</v>
      </c>
      <c r="CU76" s="793">
        <f t="shared" si="254"/>
        <v>0</v>
      </c>
      <c r="CV76" s="793">
        <f t="shared" si="254"/>
        <v>0</v>
      </c>
      <c r="CW76" s="793">
        <f t="shared" si="254"/>
        <v>0</v>
      </c>
      <c r="CX76" s="793">
        <f t="shared" si="254"/>
        <v>0</v>
      </c>
      <c r="CY76" s="793">
        <f t="shared" si="254"/>
        <v>0</v>
      </c>
      <c r="CZ76" s="793">
        <f t="shared" si="254"/>
        <v>0</v>
      </c>
      <c r="DA76" s="793">
        <f t="shared" si="254"/>
        <v>0</v>
      </c>
      <c r="DB76" s="793">
        <f t="shared" si="254"/>
        <v>0</v>
      </c>
      <c r="DC76" s="793">
        <f t="shared" si="254"/>
        <v>0</v>
      </c>
      <c r="DD76" s="793">
        <f t="shared" si="254"/>
        <v>0</v>
      </c>
      <c r="DE76" s="793">
        <f t="shared" si="254"/>
        <v>0</v>
      </c>
      <c r="DF76" s="793">
        <f t="shared" si="254"/>
        <v>0</v>
      </c>
      <c r="DG76" s="793">
        <f t="shared" si="254"/>
        <v>0</v>
      </c>
      <c r="DH76" s="793">
        <f t="shared" si="254"/>
        <v>0</v>
      </c>
      <c r="DI76" s="793">
        <f t="shared" si="254"/>
        <v>0</v>
      </c>
      <c r="DJ76" s="793">
        <f t="shared" si="254"/>
        <v>0</v>
      </c>
      <c r="DK76" s="793">
        <f t="shared" si="254"/>
        <v>0</v>
      </c>
      <c r="DL76" s="793">
        <f t="shared" si="254"/>
        <v>0</v>
      </c>
      <c r="DM76" s="793">
        <f t="shared" si="254"/>
        <v>0</v>
      </c>
      <c r="DN76" s="793">
        <f t="shared" ref="DN76:EO76" si="255">DM79</f>
        <v>0</v>
      </c>
      <c r="DO76" s="793">
        <f t="shared" si="255"/>
        <v>0</v>
      </c>
      <c r="DP76" s="793">
        <f t="shared" si="255"/>
        <v>0</v>
      </c>
      <c r="DQ76" s="793">
        <f t="shared" si="255"/>
        <v>0</v>
      </c>
      <c r="DR76" s="793">
        <f t="shared" si="255"/>
        <v>0</v>
      </c>
      <c r="DS76" s="793">
        <f t="shared" si="255"/>
        <v>0</v>
      </c>
      <c r="DT76" s="793">
        <f t="shared" si="255"/>
        <v>0</v>
      </c>
      <c r="DU76" s="793">
        <f t="shared" si="255"/>
        <v>0</v>
      </c>
      <c r="DV76" s="793">
        <f t="shared" si="255"/>
        <v>0</v>
      </c>
      <c r="DW76" s="793">
        <f t="shared" si="255"/>
        <v>0</v>
      </c>
      <c r="DX76" s="793">
        <f t="shared" si="255"/>
        <v>0</v>
      </c>
      <c r="DY76" s="793">
        <f t="shared" si="255"/>
        <v>0</v>
      </c>
      <c r="DZ76" s="793">
        <f t="shared" si="255"/>
        <v>0</v>
      </c>
      <c r="EA76" s="793">
        <f t="shared" si="255"/>
        <v>0</v>
      </c>
      <c r="EB76" s="793">
        <f t="shared" si="255"/>
        <v>0</v>
      </c>
      <c r="EC76" s="793">
        <f t="shared" si="255"/>
        <v>0</v>
      </c>
      <c r="ED76" s="793">
        <f t="shared" si="255"/>
        <v>0</v>
      </c>
      <c r="EE76" s="793">
        <f t="shared" si="255"/>
        <v>0</v>
      </c>
      <c r="EF76" s="793">
        <f t="shared" si="255"/>
        <v>0</v>
      </c>
      <c r="EG76" s="793">
        <f t="shared" si="255"/>
        <v>0</v>
      </c>
      <c r="EH76" s="793">
        <f t="shared" si="255"/>
        <v>0</v>
      </c>
      <c r="EI76" s="793">
        <f t="shared" si="255"/>
        <v>0</v>
      </c>
      <c r="EJ76" s="793">
        <f t="shared" si="255"/>
        <v>0</v>
      </c>
      <c r="EK76" s="793">
        <f t="shared" si="255"/>
        <v>0</v>
      </c>
      <c r="EL76" s="793">
        <f t="shared" si="255"/>
        <v>0</v>
      </c>
      <c r="EM76" s="793">
        <f t="shared" si="255"/>
        <v>0</v>
      </c>
      <c r="EN76" s="793">
        <f t="shared" si="255"/>
        <v>0</v>
      </c>
      <c r="EO76" s="793">
        <f t="shared" si="255"/>
        <v>0</v>
      </c>
    </row>
    <row r="77" spans="1:145" x14ac:dyDescent="0.2">
      <c r="A77" s="113">
        <f>ROW()</f>
        <v>77</v>
      </c>
      <c r="K77" s="113" t="s">
        <v>24</v>
      </c>
      <c r="N77" s="793">
        <f>N71*N$10</f>
        <v>3433.1771569812877</v>
      </c>
      <c r="O77" s="793">
        <f t="shared" ref="O77:BZ77" si="256">O71*O$10</f>
        <v>3433.1771569812877</v>
      </c>
      <c r="P77" s="793">
        <f t="shared" si="256"/>
        <v>3433.1771569812877</v>
      </c>
      <c r="Q77" s="793">
        <f t="shared" si="256"/>
        <v>3433.1771569812877</v>
      </c>
      <c r="R77" s="793">
        <f t="shared" si="256"/>
        <v>3433.1771569812877</v>
      </c>
      <c r="S77" s="793">
        <f t="shared" si="256"/>
        <v>3433.1771569812877</v>
      </c>
      <c r="T77" s="793">
        <f t="shared" si="256"/>
        <v>3433.1771569812877</v>
      </c>
      <c r="U77" s="793">
        <f t="shared" si="256"/>
        <v>3433.1771569812877</v>
      </c>
      <c r="V77" s="793">
        <f t="shared" si="256"/>
        <v>3433.1771569812877</v>
      </c>
      <c r="W77" s="793">
        <f t="shared" si="256"/>
        <v>3433.1771569812877</v>
      </c>
      <c r="X77" s="793">
        <f t="shared" si="256"/>
        <v>3433.1771569812877</v>
      </c>
      <c r="Y77" s="793">
        <f t="shared" si="256"/>
        <v>3433.1771569812877</v>
      </c>
      <c r="Z77" s="793">
        <f t="shared" si="256"/>
        <v>3433.1771569812877</v>
      </c>
      <c r="AA77" s="793">
        <f t="shared" si="256"/>
        <v>3433.1771569812877</v>
      </c>
      <c r="AB77" s="793">
        <f t="shared" si="256"/>
        <v>3433.1771569812877</v>
      </c>
      <c r="AC77" s="793">
        <f t="shared" si="256"/>
        <v>3433.1771569812877</v>
      </c>
      <c r="AD77" s="793">
        <f t="shared" si="256"/>
        <v>3433.1771569812877</v>
      </c>
      <c r="AE77" s="793">
        <f t="shared" si="256"/>
        <v>3433.1771569812877</v>
      </c>
      <c r="AF77" s="793">
        <f t="shared" si="256"/>
        <v>3433.1771569812877</v>
      </c>
      <c r="AG77" s="793">
        <f t="shared" si="256"/>
        <v>3433.1771569812877</v>
      </c>
      <c r="AH77" s="793">
        <f t="shared" si="256"/>
        <v>3433.1771569812877</v>
      </c>
      <c r="AI77" s="793">
        <f t="shared" si="256"/>
        <v>3433.1771569812877</v>
      </c>
      <c r="AJ77" s="793">
        <f t="shared" si="256"/>
        <v>3433.1771569812877</v>
      </c>
      <c r="AK77" s="793">
        <f t="shared" si="256"/>
        <v>3433.1771569812877</v>
      </c>
      <c r="AL77" s="793">
        <f t="shared" si="256"/>
        <v>3433.1771569812877</v>
      </c>
      <c r="AM77" s="793">
        <f t="shared" si="256"/>
        <v>3433.1771569812877</v>
      </c>
      <c r="AN77" s="793">
        <f t="shared" si="256"/>
        <v>3433.1771569812877</v>
      </c>
      <c r="AO77" s="793">
        <f t="shared" si="256"/>
        <v>3433.1771569812877</v>
      </c>
      <c r="AP77" s="793">
        <f t="shared" si="256"/>
        <v>3433.1771569812877</v>
      </c>
      <c r="AQ77" s="793">
        <f t="shared" si="256"/>
        <v>3433.1771569812877</v>
      </c>
      <c r="AR77" s="793">
        <f t="shared" si="256"/>
        <v>3433.1771569812877</v>
      </c>
      <c r="AS77" s="793">
        <f t="shared" si="256"/>
        <v>3433.1771569812877</v>
      </c>
      <c r="AT77" s="793">
        <f t="shared" si="256"/>
        <v>3433.1771569812877</v>
      </c>
      <c r="AU77" s="793">
        <f t="shared" si="256"/>
        <v>3433.1771569812877</v>
      </c>
      <c r="AV77" s="793">
        <f t="shared" si="256"/>
        <v>3433.1771569812877</v>
      </c>
      <c r="AW77" s="793">
        <f t="shared" si="256"/>
        <v>3433.1771569812877</v>
      </c>
      <c r="AX77" s="793">
        <f t="shared" si="256"/>
        <v>3433.1771569812877</v>
      </c>
      <c r="AY77" s="793">
        <f t="shared" si="256"/>
        <v>3433.1771569812877</v>
      </c>
      <c r="AZ77" s="793">
        <f t="shared" si="256"/>
        <v>3433.1771569812877</v>
      </c>
      <c r="BA77" s="793">
        <f t="shared" si="256"/>
        <v>3433.1771569812877</v>
      </c>
      <c r="BB77" s="793">
        <f t="shared" si="256"/>
        <v>3433.1771569812877</v>
      </c>
      <c r="BC77" s="793">
        <f t="shared" si="256"/>
        <v>3433.1771569812877</v>
      </c>
      <c r="BD77" s="793">
        <f t="shared" si="256"/>
        <v>0</v>
      </c>
      <c r="BE77" s="793">
        <f t="shared" si="256"/>
        <v>0</v>
      </c>
      <c r="BF77" s="793">
        <f t="shared" si="256"/>
        <v>0</v>
      </c>
      <c r="BG77" s="793">
        <f t="shared" si="256"/>
        <v>0</v>
      </c>
      <c r="BH77" s="793">
        <f t="shared" si="256"/>
        <v>0</v>
      </c>
      <c r="BI77" s="793">
        <f t="shared" si="256"/>
        <v>0</v>
      </c>
      <c r="BJ77" s="793">
        <f t="shared" si="256"/>
        <v>0</v>
      </c>
      <c r="BK77" s="793">
        <f t="shared" si="256"/>
        <v>0</v>
      </c>
      <c r="BL77" s="793">
        <f t="shared" si="256"/>
        <v>0</v>
      </c>
      <c r="BM77" s="793">
        <f t="shared" si="256"/>
        <v>0</v>
      </c>
      <c r="BN77" s="793">
        <f t="shared" si="256"/>
        <v>0</v>
      </c>
      <c r="BO77" s="793">
        <f t="shared" si="256"/>
        <v>0</v>
      </c>
      <c r="BP77" s="793">
        <f t="shared" si="256"/>
        <v>0</v>
      </c>
      <c r="BQ77" s="793">
        <f t="shared" si="256"/>
        <v>0</v>
      </c>
      <c r="BR77" s="793">
        <f t="shared" si="256"/>
        <v>0</v>
      </c>
      <c r="BS77" s="793">
        <f t="shared" si="256"/>
        <v>0</v>
      </c>
      <c r="BT77" s="793">
        <f t="shared" si="256"/>
        <v>0</v>
      </c>
      <c r="BU77" s="793">
        <f t="shared" si="256"/>
        <v>0</v>
      </c>
      <c r="BV77" s="793">
        <f t="shared" si="256"/>
        <v>0</v>
      </c>
      <c r="BW77" s="793">
        <f t="shared" si="256"/>
        <v>0</v>
      </c>
      <c r="BX77" s="793">
        <f t="shared" si="256"/>
        <v>0</v>
      </c>
      <c r="BY77" s="793">
        <f t="shared" si="256"/>
        <v>0</v>
      </c>
      <c r="BZ77" s="793">
        <f t="shared" si="256"/>
        <v>0</v>
      </c>
      <c r="CA77" s="793">
        <f t="shared" ref="CA77:CG77" si="257">CA71*CA$10</f>
        <v>0</v>
      </c>
      <c r="CB77" s="793">
        <f t="shared" si="257"/>
        <v>0</v>
      </c>
      <c r="CC77" s="793">
        <f t="shared" si="257"/>
        <v>0</v>
      </c>
      <c r="CD77" s="793">
        <f t="shared" si="257"/>
        <v>0</v>
      </c>
      <c r="CE77" s="793">
        <f t="shared" si="257"/>
        <v>0</v>
      </c>
      <c r="CF77" s="793">
        <f t="shared" si="257"/>
        <v>0</v>
      </c>
      <c r="CG77" s="793">
        <f t="shared" si="257"/>
        <v>0</v>
      </c>
      <c r="CH77" s="793">
        <f t="shared" ref="CH77:EO77" si="258">CH71*CH$10</f>
        <v>0</v>
      </c>
      <c r="CI77" s="793">
        <f t="shared" si="258"/>
        <v>0</v>
      </c>
      <c r="CJ77" s="793">
        <f t="shared" si="258"/>
        <v>0</v>
      </c>
      <c r="CK77" s="793">
        <f t="shared" si="258"/>
        <v>0</v>
      </c>
      <c r="CL77" s="793">
        <f t="shared" si="258"/>
        <v>0</v>
      </c>
      <c r="CM77" s="793">
        <f t="shared" si="258"/>
        <v>0</v>
      </c>
      <c r="CN77" s="793">
        <f t="shared" si="258"/>
        <v>0</v>
      </c>
      <c r="CO77" s="793">
        <f t="shared" si="258"/>
        <v>0</v>
      </c>
      <c r="CP77" s="793">
        <f t="shared" si="258"/>
        <v>0</v>
      </c>
      <c r="CQ77" s="793">
        <f t="shared" si="258"/>
        <v>0</v>
      </c>
      <c r="CR77" s="793">
        <f t="shared" si="258"/>
        <v>0</v>
      </c>
      <c r="CS77" s="793">
        <f t="shared" si="258"/>
        <v>0</v>
      </c>
      <c r="CT77" s="793">
        <f t="shared" si="258"/>
        <v>0</v>
      </c>
      <c r="CU77" s="793">
        <f t="shared" si="258"/>
        <v>0</v>
      </c>
      <c r="CV77" s="793">
        <f t="shared" si="258"/>
        <v>0</v>
      </c>
      <c r="CW77" s="793">
        <f t="shared" si="258"/>
        <v>0</v>
      </c>
      <c r="CX77" s="793">
        <f t="shared" si="258"/>
        <v>0</v>
      </c>
      <c r="CY77" s="793">
        <f t="shared" si="258"/>
        <v>0</v>
      </c>
      <c r="CZ77" s="793">
        <f t="shared" si="258"/>
        <v>0</v>
      </c>
      <c r="DA77" s="793">
        <f t="shared" si="258"/>
        <v>0</v>
      </c>
      <c r="DB77" s="793">
        <f t="shared" si="258"/>
        <v>0</v>
      </c>
      <c r="DC77" s="793">
        <f t="shared" si="258"/>
        <v>0</v>
      </c>
      <c r="DD77" s="793">
        <f t="shared" si="258"/>
        <v>0</v>
      </c>
      <c r="DE77" s="793">
        <f t="shared" si="258"/>
        <v>0</v>
      </c>
      <c r="DF77" s="793">
        <f t="shared" si="258"/>
        <v>0</v>
      </c>
      <c r="DG77" s="793">
        <f t="shared" si="258"/>
        <v>0</v>
      </c>
      <c r="DH77" s="793">
        <f t="shared" si="258"/>
        <v>0</v>
      </c>
      <c r="DI77" s="793">
        <f t="shared" si="258"/>
        <v>0</v>
      </c>
      <c r="DJ77" s="793">
        <f t="shared" si="258"/>
        <v>0</v>
      </c>
      <c r="DK77" s="793">
        <f t="shared" si="258"/>
        <v>0</v>
      </c>
      <c r="DL77" s="793">
        <f t="shared" si="258"/>
        <v>0</v>
      </c>
      <c r="DM77" s="793">
        <f t="shared" si="258"/>
        <v>0</v>
      </c>
      <c r="DN77" s="793">
        <f t="shared" si="258"/>
        <v>0</v>
      </c>
      <c r="DO77" s="793">
        <f t="shared" si="258"/>
        <v>0</v>
      </c>
      <c r="DP77" s="793">
        <f t="shared" si="258"/>
        <v>0</v>
      </c>
      <c r="DQ77" s="793">
        <f t="shared" si="258"/>
        <v>0</v>
      </c>
      <c r="DR77" s="793">
        <f t="shared" si="258"/>
        <v>0</v>
      </c>
      <c r="DS77" s="793">
        <f t="shared" si="258"/>
        <v>0</v>
      </c>
      <c r="DT77" s="793">
        <f t="shared" si="258"/>
        <v>0</v>
      </c>
      <c r="DU77" s="793">
        <f t="shared" si="258"/>
        <v>0</v>
      </c>
      <c r="DV77" s="793">
        <f t="shared" si="258"/>
        <v>0</v>
      </c>
      <c r="DW77" s="793">
        <f t="shared" si="258"/>
        <v>0</v>
      </c>
      <c r="DX77" s="793">
        <f t="shared" si="258"/>
        <v>0</v>
      </c>
      <c r="DY77" s="793">
        <f t="shared" si="258"/>
        <v>0</v>
      </c>
      <c r="DZ77" s="793">
        <f t="shared" si="258"/>
        <v>0</v>
      </c>
      <c r="EA77" s="793">
        <f t="shared" si="258"/>
        <v>0</v>
      </c>
      <c r="EB77" s="793">
        <f t="shared" si="258"/>
        <v>0</v>
      </c>
      <c r="EC77" s="793">
        <f t="shared" si="258"/>
        <v>0</v>
      </c>
      <c r="ED77" s="793">
        <f t="shared" si="258"/>
        <v>0</v>
      </c>
      <c r="EE77" s="793">
        <f t="shared" si="258"/>
        <v>0</v>
      </c>
      <c r="EF77" s="793">
        <f t="shared" si="258"/>
        <v>0</v>
      </c>
      <c r="EG77" s="793">
        <f t="shared" si="258"/>
        <v>0</v>
      </c>
      <c r="EH77" s="793">
        <f t="shared" si="258"/>
        <v>0</v>
      </c>
      <c r="EI77" s="793">
        <f t="shared" si="258"/>
        <v>0</v>
      </c>
      <c r="EJ77" s="793">
        <f t="shared" si="258"/>
        <v>0</v>
      </c>
      <c r="EK77" s="793">
        <f t="shared" si="258"/>
        <v>0</v>
      </c>
      <c r="EL77" s="793">
        <f t="shared" si="258"/>
        <v>0</v>
      </c>
      <c r="EM77" s="793">
        <f t="shared" si="258"/>
        <v>0</v>
      </c>
      <c r="EN77" s="793">
        <f t="shared" si="258"/>
        <v>0</v>
      </c>
      <c r="EO77" s="793">
        <f t="shared" si="258"/>
        <v>0</v>
      </c>
    </row>
    <row r="78" spans="1:145" x14ac:dyDescent="0.2">
      <c r="A78" s="113">
        <f>ROW()</f>
        <v>78</v>
      </c>
      <c r="C78" s="449" t="str">
        <f>C71</f>
        <v>자산보관수수료</v>
      </c>
      <c r="D78" s="449" t="s">
        <v>18</v>
      </c>
      <c r="E78" s="449"/>
      <c r="F78" s="116"/>
      <c r="H78" s="116"/>
      <c r="I78" s="116"/>
      <c r="J78" s="116"/>
      <c r="K78" s="114" t="s">
        <v>25</v>
      </c>
      <c r="L78" s="114"/>
      <c r="M78" s="114"/>
      <c r="N78" s="915">
        <f t="shared" ref="N78:AS78" si="259">N74*-SUM(N76:N77)</f>
        <v>0</v>
      </c>
      <c r="O78" s="915">
        <f t="shared" si="259"/>
        <v>0</v>
      </c>
      <c r="P78" s="915">
        <f t="shared" si="259"/>
        <v>-10299.531470943863</v>
      </c>
      <c r="Q78" s="915">
        <f t="shared" si="259"/>
        <v>0</v>
      </c>
      <c r="R78" s="915">
        <f t="shared" si="259"/>
        <v>0</v>
      </c>
      <c r="S78" s="915">
        <f t="shared" si="259"/>
        <v>-10299.531470943863</v>
      </c>
      <c r="T78" s="915">
        <f t="shared" si="259"/>
        <v>0</v>
      </c>
      <c r="U78" s="915">
        <f t="shared" si="259"/>
        <v>0</v>
      </c>
      <c r="V78" s="915">
        <f t="shared" si="259"/>
        <v>-10299.531470943863</v>
      </c>
      <c r="W78" s="915">
        <f t="shared" si="259"/>
        <v>0</v>
      </c>
      <c r="X78" s="915">
        <f t="shared" si="259"/>
        <v>0</v>
      </c>
      <c r="Y78" s="915">
        <f t="shared" si="259"/>
        <v>-10299.531470943863</v>
      </c>
      <c r="Z78" s="915">
        <f t="shared" si="259"/>
        <v>0</v>
      </c>
      <c r="AA78" s="915">
        <f t="shared" si="259"/>
        <v>0</v>
      </c>
      <c r="AB78" s="915">
        <f t="shared" si="259"/>
        <v>-10299.531470943863</v>
      </c>
      <c r="AC78" s="915">
        <f t="shared" si="259"/>
        <v>0</v>
      </c>
      <c r="AD78" s="915">
        <f t="shared" si="259"/>
        <v>0</v>
      </c>
      <c r="AE78" s="915">
        <f t="shared" si="259"/>
        <v>-10299.531470943863</v>
      </c>
      <c r="AF78" s="915">
        <f t="shared" si="259"/>
        <v>0</v>
      </c>
      <c r="AG78" s="915">
        <f t="shared" si="259"/>
        <v>0</v>
      </c>
      <c r="AH78" s="915">
        <f t="shared" si="259"/>
        <v>-10299.531470943863</v>
      </c>
      <c r="AI78" s="915">
        <f t="shared" si="259"/>
        <v>0</v>
      </c>
      <c r="AJ78" s="915">
        <f t="shared" si="259"/>
        <v>0</v>
      </c>
      <c r="AK78" s="915">
        <f t="shared" si="259"/>
        <v>-10299.531470943863</v>
      </c>
      <c r="AL78" s="915">
        <f t="shared" si="259"/>
        <v>0</v>
      </c>
      <c r="AM78" s="915">
        <f t="shared" si="259"/>
        <v>0</v>
      </c>
      <c r="AN78" s="915">
        <f t="shared" si="259"/>
        <v>-10299.531470943863</v>
      </c>
      <c r="AO78" s="915">
        <f t="shared" si="259"/>
        <v>0</v>
      </c>
      <c r="AP78" s="915">
        <f t="shared" si="259"/>
        <v>0</v>
      </c>
      <c r="AQ78" s="915">
        <f t="shared" si="259"/>
        <v>-10299.531470943863</v>
      </c>
      <c r="AR78" s="915">
        <f t="shared" si="259"/>
        <v>0</v>
      </c>
      <c r="AS78" s="915">
        <f t="shared" si="259"/>
        <v>0</v>
      </c>
      <c r="AT78" s="915">
        <f t="shared" ref="AT78:BY78" si="260">AT74*-SUM(AT76:AT77)</f>
        <v>-10299.531470943863</v>
      </c>
      <c r="AU78" s="915">
        <f t="shared" si="260"/>
        <v>0</v>
      </c>
      <c r="AV78" s="915">
        <f t="shared" si="260"/>
        <v>0</v>
      </c>
      <c r="AW78" s="915">
        <f t="shared" si="260"/>
        <v>-10299.531470943863</v>
      </c>
      <c r="AX78" s="915">
        <f t="shared" si="260"/>
        <v>0</v>
      </c>
      <c r="AY78" s="915">
        <f t="shared" si="260"/>
        <v>0</v>
      </c>
      <c r="AZ78" s="915">
        <f t="shared" si="260"/>
        <v>-10299.531470943863</v>
      </c>
      <c r="BA78" s="915">
        <f t="shared" si="260"/>
        <v>0</v>
      </c>
      <c r="BB78" s="915">
        <f t="shared" si="260"/>
        <v>0</v>
      </c>
      <c r="BC78" s="915">
        <f t="shared" si="260"/>
        <v>-10299.531470943863</v>
      </c>
      <c r="BD78" s="915">
        <f t="shared" si="260"/>
        <v>0</v>
      </c>
      <c r="BE78" s="915">
        <f t="shared" si="260"/>
        <v>0</v>
      </c>
      <c r="BF78" s="915">
        <f t="shared" si="260"/>
        <v>0</v>
      </c>
      <c r="BG78" s="915">
        <f t="shared" si="260"/>
        <v>0</v>
      </c>
      <c r="BH78" s="915">
        <f t="shared" si="260"/>
        <v>0</v>
      </c>
      <c r="BI78" s="915">
        <f t="shared" si="260"/>
        <v>0</v>
      </c>
      <c r="BJ78" s="915">
        <f t="shared" si="260"/>
        <v>0</v>
      </c>
      <c r="BK78" s="915">
        <f t="shared" si="260"/>
        <v>0</v>
      </c>
      <c r="BL78" s="915">
        <f t="shared" si="260"/>
        <v>0</v>
      </c>
      <c r="BM78" s="915">
        <f t="shared" si="260"/>
        <v>0</v>
      </c>
      <c r="BN78" s="915">
        <f t="shared" si="260"/>
        <v>0</v>
      </c>
      <c r="BO78" s="915">
        <f t="shared" si="260"/>
        <v>0</v>
      </c>
      <c r="BP78" s="915">
        <f t="shared" si="260"/>
        <v>0</v>
      </c>
      <c r="BQ78" s="915">
        <f t="shared" si="260"/>
        <v>0</v>
      </c>
      <c r="BR78" s="915">
        <f t="shared" si="260"/>
        <v>0</v>
      </c>
      <c r="BS78" s="915">
        <f t="shared" si="260"/>
        <v>0</v>
      </c>
      <c r="BT78" s="915">
        <f t="shared" si="260"/>
        <v>0</v>
      </c>
      <c r="BU78" s="915">
        <f t="shared" si="260"/>
        <v>0</v>
      </c>
      <c r="BV78" s="915">
        <f t="shared" si="260"/>
        <v>0</v>
      </c>
      <c r="BW78" s="915">
        <f t="shared" si="260"/>
        <v>0</v>
      </c>
      <c r="BX78" s="915">
        <f t="shared" si="260"/>
        <v>0</v>
      </c>
      <c r="BY78" s="915">
        <f t="shared" si="260"/>
        <v>0</v>
      </c>
      <c r="BZ78" s="915">
        <f t="shared" ref="BZ78:CG78" si="261">BZ74*-SUM(BZ76:BZ77)</f>
        <v>0</v>
      </c>
      <c r="CA78" s="915">
        <f t="shared" si="261"/>
        <v>0</v>
      </c>
      <c r="CB78" s="915">
        <f t="shared" si="261"/>
        <v>0</v>
      </c>
      <c r="CC78" s="915">
        <f t="shared" si="261"/>
        <v>0</v>
      </c>
      <c r="CD78" s="915">
        <f t="shared" si="261"/>
        <v>0</v>
      </c>
      <c r="CE78" s="915">
        <f t="shared" si="261"/>
        <v>0</v>
      </c>
      <c r="CF78" s="915">
        <f t="shared" si="261"/>
        <v>0</v>
      </c>
      <c r="CG78" s="915">
        <f t="shared" si="261"/>
        <v>0</v>
      </c>
      <c r="CH78" s="915">
        <f t="shared" ref="CH78:EO78" si="262">CH74*-SUM(CH76:CH77)</f>
        <v>0</v>
      </c>
      <c r="CI78" s="915">
        <f t="shared" si="262"/>
        <v>0</v>
      </c>
      <c r="CJ78" s="915">
        <f t="shared" si="262"/>
        <v>0</v>
      </c>
      <c r="CK78" s="915">
        <f t="shared" si="262"/>
        <v>0</v>
      </c>
      <c r="CL78" s="915">
        <f t="shared" si="262"/>
        <v>0</v>
      </c>
      <c r="CM78" s="915">
        <f t="shared" si="262"/>
        <v>0</v>
      </c>
      <c r="CN78" s="915">
        <f t="shared" si="262"/>
        <v>0</v>
      </c>
      <c r="CO78" s="915">
        <f t="shared" si="262"/>
        <v>0</v>
      </c>
      <c r="CP78" s="915">
        <f t="shared" si="262"/>
        <v>0</v>
      </c>
      <c r="CQ78" s="915">
        <f t="shared" si="262"/>
        <v>0</v>
      </c>
      <c r="CR78" s="915">
        <f t="shared" si="262"/>
        <v>0</v>
      </c>
      <c r="CS78" s="915">
        <f t="shared" si="262"/>
        <v>0</v>
      </c>
      <c r="CT78" s="915">
        <f t="shared" si="262"/>
        <v>0</v>
      </c>
      <c r="CU78" s="915">
        <f t="shared" si="262"/>
        <v>0</v>
      </c>
      <c r="CV78" s="915">
        <f t="shared" si="262"/>
        <v>0</v>
      </c>
      <c r="CW78" s="915">
        <f t="shared" si="262"/>
        <v>0</v>
      </c>
      <c r="CX78" s="915">
        <f t="shared" si="262"/>
        <v>0</v>
      </c>
      <c r="CY78" s="915">
        <f t="shared" si="262"/>
        <v>0</v>
      </c>
      <c r="CZ78" s="915">
        <f t="shared" si="262"/>
        <v>0</v>
      </c>
      <c r="DA78" s="915">
        <f t="shared" si="262"/>
        <v>0</v>
      </c>
      <c r="DB78" s="915">
        <f t="shared" si="262"/>
        <v>0</v>
      </c>
      <c r="DC78" s="915">
        <f t="shared" si="262"/>
        <v>0</v>
      </c>
      <c r="DD78" s="915">
        <f t="shared" si="262"/>
        <v>0</v>
      </c>
      <c r="DE78" s="915">
        <f t="shared" si="262"/>
        <v>0</v>
      </c>
      <c r="DF78" s="915">
        <f t="shared" si="262"/>
        <v>0</v>
      </c>
      <c r="DG78" s="915">
        <f t="shared" si="262"/>
        <v>0</v>
      </c>
      <c r="DH78" s="915">
        <f t="shared" si="262"/>
        <v>0</v>
      </c>
      <c r="DI78" s="915">
        <f t="shared" si="262"/>
        <v>0</v>
      </c>
      <c r="DJ78" s="915">
        <f t="shared" si="262"/>
        <v>0</v>
      </c>
      <c r="DK78" s="915">
        <f t="shared" si="262"/>
        <v>0</v>
      </c>
      <c r="DL78" s="915">
        <f t="shared" si="262"/>
        <v>0</v>
      </c>
      <c r="DM78" s="915">
        <f t="shared" si="262"/>
        <v>0</v>
      </c>
      <c r="DN78" s="915">
        <f t="shared" si="262"/>
        <v>0</v>
      </c>
      <c r="DO78" s="915">
        <f t="shared" si="262"/>
        <v>0</v>
      </c>
      <c r="DP78" s="915">
        <f t="shared" si="262"/>
        <v>0</v>
      </c>
      <c r="DQ78" s="915">
        <f t="shared" si="262"/>
        <v>0</v>
      </c>
      <c r="DR78" s="915">
        <f t="shared" si="262"/>
        <v>0</v>
      </c>
      <c r="DS78" s="915">
        <f t="shared" si="262"/>
        <v>0</v>
      </c>
      <c r="DT78" s="915">
        <f t="shared" si="262"/>
        <v>0</v>
      </c>
      <c r="DU78" s="915">
        <f t="shared" si="262"/>
        <v>0</v>
      </c>
      <c r="DV78" s="915">
        <f t="shared" si="262"/>
        <v>0</v>
      </c>
      <c r="DW78" s="915">
        <f t="shared" si="262"/>
        <v>0</v>
      </c>
      <c r="DX78" s="915">
        <f t="shared" si="262"/>
        <v>0</v>
      </c>
      <c r="DY78" s="915">
        <f t="shared" si="262"/>
        <v>0</v>
      </c>
      <c r="DZ78" s="915">
        <f t="shared" si="262"/>
        <v>0</v>
      </c>
      <c r="EA78" s="915">
        <f t="shared" si="262"/>
        <v>0</v>
      </c>
      <c r="EB78" s="915">
        <f t="shared" si="262"/>
        <v>0</v>
      </c>
      <c r="EC78" s="915">
        <f t="shared" si="262"/>
        <v>0</v>
      </c>
      <c r="ED78" s="915">
        <f t="shared" si="262"/>
        <v>0</v>
      </c>
      <c r="EE78" s="915">
        <f t="shared" si="262"/>
        <v>0</v>
      </c>
      <c r="EF78" s="915">
        <f t="shared" si="262"/>
        <v>0</v>
      </c>
      <c r="EG78" s="915">
        <f t="shared" si="262"/>
        <v>0</v>
      </c>
      <c r="EH78" s="915">
        <f t="shared" si="262"/>
        <v>0</v>
      </c>
      <c r="EI78" s="915">
        <f t="shared" si="262"/>
        <v>0</v>
      </c>
      <c r="EJ78" s="915">
        <f t="shared" si="262"/>
        <v>0</v>
      </c>
      <c r="EK78" s="915">
        <f t="shared" si="262"/>
        <v>0</v>
      </c>
      <c r="EL78" s="915">
        <f t="shared" si="262"/>
        <v>0</v>
      </c>
      <c r="EM78" s="915">
        <f t="shared" si="262"/>
        <v>0</v>
      </c>
      <c r="EN78" s="915">
        <f t="shared" si="262"/>
        <v>0</v>
      </c>
      <c r="EO78" s="915">
        <f t="shared" si="262"/>
        <v>0</v>
      </c>
    </row>
    <row r="79" spans="1:145" x14ac:dyDescent="0.2">
      <c r="A79" s="113">
        <f>ROW()</f>
        <v>79</v>
      </c>
      <c r="C79" s="449" t="str">
        <f>C71</f>
        <v>자산보관수수료</v>
      </c>
      <c r="D79" s="449" t="s">
        <v>17</v>
      </c>
      <c r="E79" s="449"/>
      <c r="F79" s="116"/>
      <c r="H79" s="116"/>
      <c r="I79" s="116"/>
      <c r="J79" s="116"/>
      <c r="K79" s="113" t="s">
        <v>26</v>
      </c>
      <c r="N79" s="793">
        <f t="shared" ref="N79:AS79" si="263">SUM(N76:N78)</f>
        <v>3433.1771569812877</v>
      </c>
      <c r="O79" s="793">
        <f t="shared" si="263"/>
        <v>6866.3543139625754</v>
      </c>
      <c r="P79" s="793">
        <f t="shared" si="263"/>
        <v>0</v>
      </c>
      <c r="Q79" s="793">
        <f t="shared" si="263"/>
        <v>3433.1771569812877</v>
      </c>
      <c r="R79" s="793">
        <f t="shared" si="263"/>
        <v>6866.3543139625754</v>
      </c>
      <c r="S79" s="793">
        <f t="shared" si="263"/>
        <v>0</v>
      </c>
      <c r="T79" s="793">
        <f t="shared" si="263"/>
        <v>3433.1771569812877</v>
      </c>
      <c r="U79" s="793">
        <f t="shared" si="263"/>
        <v>6866.3543139625754</v>
      </c>
      <c r="V79" s="793">
        <f t="shared" si="263"/>
        <v>0</v>
      </c>
      <c r="W79" s="793">
        <f t="shared" si="263"/>
        <v>3433.1771569812877</v>
      </c>
      <c r="X79" s="793">
        <f t="shared" si="263"/>
        <v>6866.3543139625754</v>
      </c>
      <c r="Y79" s="793">
        <f t="shared" si="263"/>
        <v>0</v>
      </c>
      <c r="Z79" s="793">
        <f t="shared" si="263"/>
        <v>3433.1771569812877</v>
      </c>
      <c r="AA79" s="793">
        <f t="shared" si="263"/>
        <v>6866.3543139625754</v>
      </c>
      <c r="AB79" s="793">
        <f t="shared" si="263"/>
        <v>0</v>
      </c>
      <c r="AC79" s="793">
        <f t="shared" si="263"/>
        <v>3433.1771569812877</v>
      </c>
      <c r="AD79" s="793">
        <f t="shared" si="263"/>
        <v>6866.3543139625754</v>
      </c>
      <c r="AE79" s="793">
        <f t="shared" si="263"/>
        <v>0</v>
      </c>
      <c r="AF79" s="793">
        <f t="shared" si="263"/>
        <v>3433.1771569812877</v>
      </c>
      <c r="AG79" s="793">
        <f t="shared" si="263"/>
        <v>6866.3543139625754</v>
      </c>
      <c r="AH79" s="793">
        <f t="shared" si="263"/>
        <v>0</v>
      </c>
      <c r="AI79" s="793">
        <f t="shared" si="263"/>
        <v>3433.1771569812877</v>
      </c>
      <c r="AJ79" s="793">
        <f t="shared" si="263"/>
        <v>6866.3543139625754</v>
      </c>
      <c r="AK79" s="793">
        <f t="shared" si="263"/>
        <v>0</v>
      </c>
      <c r="AL79" s="793">
        <f t="shared" si="263"/>
        <v>3433.1771569812877</v>
      </c>
      <c r="AM79" s="793">
        <f t="shared" si="263"/>
        <v>6866.3543139625754</v>
      </c>
      <c r="AN79" s="793">
        <f t="shared" si="263"/>
        <v>0</v>
      </c>
      <c r="AO79" s="793">
        <f t="shared" si="263"/>
        <v>3433.1771569812877</v>
      </c>
      <c r="AP79" s="793">
        <f t="shared" si="263"/>
        <v>6866.3543139625754</v>
      </c>
      <c r="AQ79" s="793">
        <f t="shared" si="263"/>
        <v>0</v>
      </c>
      <c r="AR79" s="793">
        <f t="shared" si="263"/>
        <v>3433.1771569812877</v>
      </c>
      <c r="AS79" s="793">
        <f t="shared" si="263"/>
        <v>6866.3543139625754</v>
      </c>
      <c r="AT79" s="793">
        <f t="shared" ref="AT79:BY79" si="264">SUM(AT76:AT78)</f>
        <v>0</v>
      </c>
      <c r="AU79" s="793">
        <f t="shared" si="264"/>
        <v>3433.1771569812877</v>
      </c>
      <c r="AV79" s="793">
        <f t="shared" si="264"/>
        <v>6866.3543139625754</v>
      </c>
      <c r="AW79" s="793">
        <f t="shared" si="264"/>
        <v>0</v>
      </c>
      <c r="AX79" s="793">
        <f t="shared" si="264"/>
        <v>3433.1771569812877</v>
      </c>
      <c r="AY79" s="793">
        <f t="shared" si="264"/>
        <v>6866.3543139625754</v>
      </c>
      <c r="AZ79" s="793">
        <f t="shared" si="264"/>
        <v>0</v>
      </c>
      <c r="BA79" s="793">
        <f t="shared" si="264"/>
        <v>3433.1771569812877</v>
      </c>
      <c r="BB79" s="793">
        <f t="shared" si="264"/>
        <v>6866.3543139625754</v>
      </c>
      <c r="BC79" s="793">
        <f t="shared" si="264"/>
        <v>0</v>
      </c>
      <c r="BD79" s="793">
        <f t="shared" si="264"/>
        <v>0</v>
      </c>
      <c r="BE79" s="793">
        <f t="shared" si="264"/>
        <v>0</v>
      </c>
      <c r="BF79" s="793">
        <f t="shared" si="264"/>
        <v>0</v>
      </c>
      <c r="BG79" s="793">
        <f t="shared" si="264"/>
        <v>0</v>
      </c>
      <c r="BH79" s="793">
        <f t="shared" si="264"/>
        <v>0</v>
      </c>
      <c r="BI79" s="793">
        <f t="shared" si="264"/>
        <v>0</v>
      </c>
      <c r="BJ79" s="793">
        <f t="shared" si="264"/>
        <v>0</v>
      </c>
      <c r="BK79" s="793">
        <f t="shared" si="264"/>
        <v>0</v>
      </c>
      <c r="BL79" s="793">
        <f t="shared" si="264"/>
        <v>0</v>
      </c>
      <c r="BM79" s="793">
        <f t="shared" si="264"/>
        <v>0</v>
      </c>
      <c r="BN79" s="793">
        <f t="shared" si="264"/>
        <v>0</v>
      </c>
      <c r="BO79" s="793">
        <f t="shared" si="264"/>
        <v>0</v>
      </c>
      <c r="BP79" s="793">
        <f t="shared" si="264"/>
        <v>0</v>
      </c>
      <c r="BQ79" s="793">
        <f t="shared" si="264"/>
        <v>0</v>
      </c>
      <c r="BR79" s="793">
        <f t="shared" si="264"/>
        <v>0</v>
      </c>
      <c r="BS79" s="793">
        <f t="shared" si="264"/>
        <v>0</v>
      </c>
      <c r="BT79" s="793">
        <f t="shared" si="264"/>
        <v>0</v>
      </c>
      <c r="BU79" s="793">
        <f t="shared" si="264"/>
        <v>0</v>
      </c>
      <c r="BV79" s="793">
        <f t="shared" si="264"/>
        <v>0</v>
      </c>
      <c r="BW79" s="793">
        <f t="shared" si="264"/>
        <v>0</v>
      </c>
      <c r="BX79" s="793">
        <f t="shared" si="264"/>
        <v>0</v>
      </c>
      <c r="BY79" s="793">
        <f t="shared" si="264"/>
        <v>0</v>
      </c>
      <c r="BZ79" s="793">
        <f t="shared" ref="BZ79:CG79" si="265">SUM(BZ76:BZ78)</f>
        <v>0</v>
      </c>
      <c r="CA79" s="793">
        <f t="shared" si="265"/>
        <v>0</v>
      </c>
      <c r="CB79" s="793">
        <f t="shared" si="265"/>
        <v>0</v>
      </c>
      <c r="CC79" s="793">
        <f t="shared" si="265"/>
        <v>0</v>
      </c>
      <c r="CD79" s="793">
        <f t="shared" si="265"/>
        <v>0</v>
      </c>
      <c r="CE79" s="793">
        <f t="shared" si="265"/>
        <v>0</v>
      </c>
      <c r="CF79" s="793">
        <f t="shared" si="265"/>
        <v>0</v>
      </c>
      <c r="CG79" s="793">
        <f t="shared" si="265"/>
        <v>0</v>
      </c>
      <c r="CH79" s="793">
        <f t="shared" ref="CH79:EO79" si="266">SUM(CH76:CH78)</f>
        <v>0</v>
      </c>
      <c r="CI79" s="793">
        <f t="shared" si="266"/>
        <v>0</v>
      </c>
      <c r="CJ79" s="793">
        <f t="shared" si="266"/>
        <v>0</v>
      </c>
      <c r="CK79" s="793">
        <f t="shared" si="266"/>
        <v>0</v>
      </c>
      <c r="CL79" s="793">
        <f t="shared" si="266"/>
        <v>0</v>
      </c>
      <c r="CM79" s="793">
        <f t="shared" si="266"/>
        <v>0</v>
      </c>
      <c r="CN79" s="793">
        <f t="shared" si="266"/>
        <v>0</v>
      </c>
      <c r="CO79" s="793">
        <f t="shared" si="266"/>
        <v>0</v>
      </c>
      <c r="CP79" s="793">
        <f t="shared" si="266"/>
        <v>0</v>
      </c>
      <c r="CQ79" s="793">
        <f t="shared" si="266"/>
        <v>0</v>
      </c>
      <c r="CR79" s="793">
        <f t="shared" si="266"/>
        <v>0</v>
      </c>
      <c r="CS79" s="793">
        <f t="shared" si="266"/>
        <v>0</v>
      </c>
      <c r="CT79" s="793">
        <f t="shared" si="266"/>
        <v>0</v>
      </c>
      <c r="CU79" s="793">
        <f t="shared" si="266"/>
        <v>0</v>
      </c>
      <c r="CV79" s="793">
        <f t="shared" si="266"/>
        <v>0</v>
      </c>
      <c r="CW79" s="793">
        <f t="shared" si="266"/>
        <v>0</v>
      </c>
      <c r="CX79" s="793">
        <f t="shared" si="266"/>
        <v>0</v>
      </c>
      <c r="CY79" s="793">
        <f t="shared" si="266"/>
        <v>0</v>
      </c>
      <c r="CZ79" s="793">
        <f t="shared" si="266"/>
        <v>0</v>
      </c>
      <c r="DA79" s="793">
        <f t="shared" si="266"/>
        <v>0</v>
      </c>
      <c r="DB79" s="793">
        <f t="shared" si="266"/>
        <v>0</v>
      </c>
      <c r="DC79" s="793">
        <f t="shared" si="266"/>
        <v>0</v>
      </c>
      <c r="DD79" s="793">
        <f t="shared" si="266"/>
        <v>0</v>
      </c>
      <c r="DE79" s="793">
        <f t="shared" si="266"/>
        <v>0</v>
      </c>
      <c r="DF79" s="793">
        <f t="shared" si="266"/>
        <v>0</v>
      </c>
      <c r="DG79" s="793">
        <f t="shared" si="266"/>
        <v>0</v>
      </c>
      <c r="DH79" s="793">
        <f t="shared" si="266"/>
        <v>0</v>
      </c>
      <c r="DI79" s="793">
        <f t="shared" si="266"/>
        <v>0</v>
      </c>
      <c r="DJ79" s="793">
        <f t="shared" si="266"/>
        <v>0</v>
      </c>
      <c r="DK79" s="793">
        <f t="shared" si="266"/>
        <v>0</v>
      </c>
      <c r="DL79" s="793">
        <f t="shared" si="266"/>
        <v>0</v>
      </c>
      <c r="DM79" s="793">
        <f t="shared" si="266"/>
        <v>0</v>
      </c>
      <c r="DN79" s="793">
        <f t="shared" si="266"/>
        <v>0</v>
      </c>
      <c r="DO79" s="793">
        <f t="shared" si="266"/>
        <v>0</v>
      </c>
      <c r="DP79" s="793">
        <f t="shared" si="266"/>
        <v>0</v>
      </c>
      <c r="DQ79" s="793">
        <f t="shared" si="266"/>
        <v>0</v>
      </c>
      <c r="DR79" s="793">
        <f t="shared" si="266"/>
        <v>0</v>
      </c>
      <c r="DS79" s="793">
        <f t="shared" si="266"/>
        <v>0</v>
      </c>
      <c r="DT79" s="793">
        <f t="shared" si="266"/>
        <v>0</v>
      </c>
      <c r="DU79" s="793">
        <f t="shared" si="266"/>
        <v>0</v>
      </c>
      <c r="DV79" s="793">
        <f t="shared" si="266"/>
        <v>0</v>
      </c>
      <c r="DW79" s="793">
        <f t="shared" si="266"/>
        <v>0</v>
      </c>
      <c r="DX79" s="793">
        <f t="shared" si="266"/>
        <v>0</v>
      </c>
      <c r="DY79" s="793">
        <f t="shared" si="266"/>
        <v>0</v>
      </c>
      <c r="DZ79" s="793">
        <f t="shared" si="266"/>
        <v>0</v>
      </c>
      <c r="EA79" s="793">
        <f t="shared" si="266"/>
        <v>0</v>
      </c>
      <c r="EB79" s="793">
        <f t="shared" si="266"/>
        <v>0</v>
      </c>
      <c r="EC79" s="793">
        <f t="shared" si="266"/>
        <v>0</v>
      </c>
      <c r="ED79" s="793">
        <f t="shared" si="266"/>
        <v>0</v>
      </c>
      <c r="EE79" s="793">
        <f t="shared" si="266"/>
        <v>0</v>
      </c>
      <c r="EF79" s="793">
        <f t="shared" si="266"/>
        <v>0</v>
      </c>
      <c r="EG79" s="793">
        <f t="shared" si="266"/>
        <v>0</v>
      </c>
      <c r="EH79" s="793">
        <f t="shared" si="266"/>
        <v>0</v>
      </c>
      <c r="EI79" s="793">
        <f t="shared" si="266"/>
        <v>0</v>
      </c>
      <c r="EJ79" s="793">
        <f t="shared" si="266"/>
        <v>0</v>
      </c>
      <c r="EK79" s="793">
        <f t="shared" si="266"/>
        <v>0</v>
      </c>
      <c r="EL79" s="793">
        <f t="shared" si="266"/>
        <v>0</v>
      </c>
      <c r="EM79" s="793">
        <f t="shared" si="266"/>
        <v>0</v>
      </c>
      <c r="EN79" s="793">
        <f t="shared" si="266"/>
        <v>0</v>
      </c>
      <c r="EO79" s="793">
        <f t="shared" si="266"/>
        <v>0</v>
      </c>
    </row>
    <row r="80" spans="1:145" x14ac:dyDescent="0.2">
      <c r="A80" s="113">
        <f>ROW()</f>
        <v>80</v>
      </c>
    </row>
    <row r="81" spans="1:145" x14ac:dyDescent="0.2">
      <c r="A81" s="113"/>
    </row>
    <row r="82" spans="1:145" x14ac:dyDescent="0.2">
      <c r="A82" s="113">
        <f>ROW()</f>
        <v>82</v>
      </c>
      <c r="B82" s="451" t="s">
        <v>856</v>
      </c>
      <c r="C82" s="477" t="str">
        <f>'A&amp;R'!I52</f>
        <v>사무수탁관리</v>
      </c>
      <c r="D82" s="451" t="s">
        <v>20</v>
      </c>
      <c r="E82" s="451"/>
      <c r="F82" s="908">
        <f>F71</f>
        <v>43465</v>
      </c>
      <c r="G82" s="360">
        <f>'A&amp;R'!$O$52</f>
        <v>27465.417255850305</v>
      </c>
      <c r="H82" s="91">
        <f>G82/12</f>
        <v>2288.7847713208589</v>
      </c>
      <c r="I82" s="454"/>
      <c r="J82" s="454"/>
      <c r="K82" s="452"/>
      <c r="L82" s="452">
        <f>SUM(M82:EC82)</f>
        <v>274654.17255850253</v>
      </c>
      <c r="M82" s="451"/>
      <c r="N82" s="910">
        <f>INDEX($H82:$H86,N84)*N83</f>
        <v>2288.7847713208589</v>
      </c>
      <c r="O82" s="910">
        <f t="shared" ref="O82" si="267">INDEX($H82:$H86,O84)*O83</f>
        <v>2288.7847713208589</v>
      </c>
      <c r="P82" s="910">
        <f t="shared" ref="P82" si="268">INDEX($H82:$H86,P84)*P83</f>
        <v>2288.7847713208589</v>
      </c>
      <c r="Q82" s="910">
        <f t="shared" ref="Q82" si="269">INDEX($H82:$H86,Q84)*Q83</f>
        <v>2288.7847713208589</v>
      </c>
      <c r="R82" s="910">
        <f t="shared" ref="R82" si="270">INDEX($H82:$H86,R84)*R83</f>
        <v>2288.7847713208589</v>
      </c>
      <c r="S82" s="910">
        <f t="shared" ref="S82" si="271">INDEX($H82:$H86,S84)*S83</f>
        <v>2288.7847713208589</v>
      </c>
      <c r="T82" s="910">
        <f t="shared" ref="T82" si="272">INDEX($H82:$H86,T84)*T83</f>
        <v>2288.7847713208589</v>
      </c>
      <c r="U82" s="910">
        <f t="shared" ref="U82" si="273">INDEX($H82:$H86,U84)*U83</f>
        <v>2288.7847713208589</v>
      </c>
      <c r="V82" s="910">
        <f t="shared" ref="V82" si="274">INDEX($H82:$H86,V84)*V83</f>
        <v>2288.7847713208589</v>
      </c>
      <c r="W82" s="910">
        <f t="shared" ref="W82" si="275">INDEX($H82:$H86,W84)*W83</f>
        <v>2288.7847713208589</v>
      </c>
      <c r="X82" s="910">
        <f t="shared" ref="X82" si="276">INDEX($H82:$H86,X84)*X83</f>
        <v>2288.7847713208589</v>
      </c>
      <c r="Y82" s="910">
        <f t="shared" ref="Y82" si="277">INDEX($H82:$H86,Y84)*Y83</f>
        <v>2288.7847713208589</v>
      </c>
      <c r="Z82" s="910">
        <f t="shared" ref="Z82" si="278">INDEX($H82:$H86,Z84)*Z83</f>
        <v>2288.7847713208589</v>
      </c>
      <c r="AA82" s="910">
        <f t="shared" ref="AA82" si="279">INDEX($H82:$H86,AA84)*AA83</f>
        <v>2288.7847713208589</v>
      </c>
      <c r="AB82" s="910">
        <f t="shared" ref="AB82" si="280">INDEX($H82:$H86,AB84)*AB83</f>
        <v>2288.7847713208589</v>
      </c>
      <c r="AC82" s="910">
        <f t="shared" ref="AC82" si="281">INDEX($H82:$H86,AC84)*AC83</f>
        <v>2288.7847713208589</v>
      </c>
      <c r="AD82" s="910">
        <f t="shared" ref="AD82" si="282">INDEX($H82:$H86,AD84)*AD83</f>
        <v>2288.7847713208589</v>
      </c>
      <c r="AE82" s="910">
        <f t="shared" ref="AE82" si="283">INDEX($H82:$H86,AE84)*AE83</f>
        <v>2288.7847713208589</v>
      </c>
      <c r="AF82" s="910">
        <f t="shared" ref="AF82" si="284">INDEX($H82:$H86,AF84)*AF83</f>
        <v>2288.7847713208589</v>
      </c>
      <c r="AG82" s="910">
        <f t="shared" ref="AG82" si="285">INDEX($H82:$H86,AG84)*AG83</f>
        <v>2288.7847713208589</v>
      </c>
      <c r="AH82" s="910">
        <f t="shared" ref="AH82" si="286">INDEX($H82:$H86,AH84)*AH83</f>
        <v>2288.7847713208589</v>
      </c>
      <c r="AI82" s="910">
        <f t="shared" ref="AI82" si="287">INDEX($H82:$H86,AI84)*AI83</f>
        <v>2288.7847713208589</v>
      </c>
      <c r="AJ82" s="910">
        <f t="shared" ref="AJ82" si="288">INDEX($H82:$H86,AJ84)*AJ83</f>
        <v>2288.7847713208589</v>
      </c>
      <c r="AK82" s="910">
        <f t="shared" ref="AK82" si="289">INDEX($H82:$H86,AK84)*AK83</f>
        <v>2288.7847713208589</v>
      </c>
      <c r="AL82" s="910">
        <f t="shared" ref="AL82" si="290">INDEX($H82:$H86,AL84)*AL83</f>
        <v>2288.7847713208589</v>
      </c>
      <c r="AM82" s="910">
        <f t="shared" ref="AM82" si="291">INDEX($H82:$H86,AM84)*AM83</f>
        <v>2288.7847713208589</v>
      </c>
      <c r="AN82" s="910">
        <f t="shared" ref="AN82" si="292">INDEX($H82:$H86,AN84)*AN83</f>
        <v>2288.7847713208589</v>
      </c>
      <c r="AO82" s="910">
        <f t="shared" ref="AO82" si="293">INDEX($H82:$H86,AO84)*AO83</f>
        <v>2288.7847713208589</v>
      </c>
      <c r="AP82" s="910">
        <f t="shared" ref="AP82" si="294">INDEX($H82:$H86,AP84)*AP83</f>
        <v>2288.7847713208589</v>
      </c>
      <c r="AQ82" s="910">
        <f t="shared" ref="AQ82" si="295">INDEX($H82:$H86,AQ84)*AQ83</f>
        <v>2288.7847713208589</v>
      </c>
      <c r="AR82" s="910">
        <f t="shared" ref="AR82" si="296">INDEX($H82:$H86,AR84)*AR83</f>
        <v>2288.7847713208589</v>
      </c>
      <c r="AS82" s="910">
        <f t="shared" ref="AS82" si="297">INDEX($H82:$H86,AS84)*AS83</f>
        <v>2288.7847713208589</v>
      </c>
      <c r="AT82" s="910">
        <f t="shared" ref="AT82" si="298">INDEX($H82:$H86,AT84)*AT83</f>
        <v>2288.7847713208589</v>
      </c>
      <c r="AU82" s="910">
        <f t="shared" ref="AU82" si="299">INDEX($H82:$H86,AU84)*AU83</f>
        <v>2288.7847713208589</v>
      </c>
      <c r="AV82" s="910">
        <f t="shared" ref="AV82" si="300">INDEX($H82:$H86,AV84)*AV83</f>
        <v>2288.7847713208589</v>
      </c>
      <c r="AW82" s="910">
        <f t="shared" ref="AW82" si="301">INDEX($H82:$H86,AW84)*AW83</f>
        <v>2288.7847713208589</v>
      </c>
      <c r="AX82" s="910">
        <f t="shared" ref="AX82" si="302">INDEX($H82:$H86,AX84)*AX83</f>
        <v>2288.7847713208589</v>
      </c>
      <c r="AY82" s="910">
        <f t="shared" ref="AY82" si="303">INDEX($H82:$H86,AY84)*AY83</f>
        <v>2288.7847713208589</v>
      </c>
      <c r="AZ82" s="910">
        <f t="shared" ref="AZ82" si="304">INDEX($H82:$H86,AZ84)*AZ83</f>
        <v>2288.7847713208589</v>
      </c>
      <c r="BA82" s="910">
        <f t="shared" ref="BA82" si="305">INDEX($H82:$H86,BA84)*BA83</f>
        <v>2288.7847713208589</v>
      </c>
      <c r="BB82" s="910">
        <f t="shared" ref="BB82" si="306">INDEX($H82:$H86,BB84)*BB83</f>
        <v>2288.7847713208589</v>
      </c>
      <c r="BC82" s="910">
        <f t="shared" ref="BC82" si="307">INDEX($H82:$H86,BC84)*BC83</f>
        <v>2288.7847713208589</v>
      </c>
      <c r="BD82" s="910">
        <f t="shared" ref="BD82" si="308">INDEX($H82:$H86,BD84)*BD83</f>
        <v>2288.7847713208589</v>
      </c>
      <c r="BE82" s="910">
        <f t="shared" ref="BE82" si="309">INDEX($H82:$H86,BE84)*BE83</f>
        <v>2288.7847713208589</v>
      </c>
      <c r="BF82" s="910">
        <f t="shared" ref="BF82" si="310">INDEX($H82:$H86,BF84)*BF83</f>
        <v>2288.7847713208589</v>
      </c>
      <c r="BG82" s="910">
        <f t="shared" ref="BG82" si="311">INDEX($H82:$H86,BG84)*BG83</f>
        <v>2288.7847713208589</v>
      </c>
      <c r="BH82" s="910">
        <f t="shared" ref="BH82" si="312">INDEX($H82:$H86,BH84)*BH83</f>
        <v>2288.7847713208589</v>
      </c>
      <c r="BI82" s="910">
        <f t="shared" ref="BI82" si="313">INDEX($H82:$H86,BI84)*BI83</f>
        <v>2288.7847713208589</v>
      </c>
      <c r="BJ82" s="910">
        <f t="shared" ref="BJ82" si="314">INDEX($H82:$H86,BJ84)*BJ83</f>
        <v>2288.7847713208589</v>
      </c>
      <c r="BK82" s="910">
        <f t="shared" ref="BK82" si="315">INDEX($H82:$H86,BK84)*BK83</f>
        <v>2288.7847713208589</v>
      </c>
      <c r="BL82" s="910">
        <f t="shared" ref="BL82" si="316">INDEX($H82:$H86,BL84)*BL83</f>
        <v>2288.7847713208589</v>
      </c>
      <c r="BM82" s="910">
        <f t="shared" ref="BM82" si="317">INDEX($H82:$H86,BM84)*BM83</f>
        <v>2288.7847713208589</v>
      </c>
      <c r="BN82" s="910">
        <f t="shared" ref="BN82" si="318">INDEX($H82:$H86,BN84)*BN83</f>
        <v>2288.7847713208589</v>
      </c>
      <c r="BO82" s="910">
        <f t="shared" ref="BO82" si="319">INDEX($H82:$H86,BO84)*BO83</f>
        <v>2288.7847713208589</v>
      </c>
      <c r="BP82" s="910">
        <f t="shared" ref="BP82" si="320">INDEX($H82:$H86,BP84)*BP83</f>
        <v>2288.7847713208589</v>
      </c>
      <c r="BQ82" s="910">
        <f t="shared" ref="BQ82" si="321">INDEX($H82:$H86,BQ84)*BQ83</f>
        <v>2288.7847713208589</v>
      </c>
      <c r="BR82" s="910">
        <f t="shared" ref="BR82" si="322">INDEX($H82:$H86,BR84)*BR83</f>
        <v>2288.7847713208589</v>
      </c>
      <c r="BS82" s="910">
        <f t="shared" ref="BS82" si="323">INDEX($H82:$H86,BS84)*BS83</f>
        <v>2288.7847713208589</v>
      </c>
      <c r="BT82" s="910">
        <f t="shared" ref="BT82" si="324">INDEX($H82:$H86,BT84)*BT83</f>
        <v>2288.7847713208589</v>
      </c>
      <c r="BU82" s="910">
        <f t="shared" ref="BU82" si="325">INDEX($H82:$H86,BU84)*BU83</f>
        <v>2288.7847713208589</v>
      </c>
      <c r="BV82" s="910">
        <f t="shared" ref="BV82" si="326">INDEX($H82:$H86,BV84)*BV83</f>
        <v>2288.7847713208589</v>
      </c>
      <c r="BW82" s="910">
        <f t="shared" ref="BW82" si="327">INDEX($H82:$H86,BW84)*BW83</f>
        <v>2288.7847713208589</v>
      </c>
      <c r="BX82" s="910">
        <f t="shared" ref="BX82" si="328">INDEX($H82:$H86,BX84)*BX83</f>
        <v>2288.7847713208589</v>
      </c>
      <c r="BY82" s="910">
        <f t="shared" ref="BY82" si="329">INDEX($H82:$H86,BY84)*BY83</f>
        <v>2288.7847713208589</v>
      </c>
      <c r="BZ82" s="910">
        <f t="shared" ref="BZ82" si="330">INDEX($H82:$H86,BZ84)*BZ83</f>
        <v>2288.7847713208589</v>
      </c>
      <c r="CA82" s="910">
        <f t="shared" ref="CA82" si="331">INDEX($H82:$H86,CA84)*CA83</f>
        <v>2288.7847713208589</v>
      </c>
      <c r="CB82" s="910">
        <f t="shared" ref="CB82" si="332">INDEX($H82:$H86,CB84)*CB83</f>
        <v>2288.7847713208589</v>
      </c>
      <c r="CC82" s="910">
        <f t="shared" ref="CC82" si="333">INDEX($H82:$H86,CC84)*CC83</f>
        <v>2288.7847713208589</v>
      </c>
      <c r="CD82" s="910">
        <f t="shared" ref="CD82" si="334">INDEX($H82:$H86,CD84)*CD83</f>
        <v>2288.7847713208589</v>
      </c>
      <c r="CE82" s="910">
        <f t="shared" ref="CE82" si="335">INDEX($H82:$H86,CE84)*CE83</f>
        <v>2288.7847713208589</v>
      </c>
      <c r="CF82" s="910">
        <f t="shared" ref="CF82" si="336">INDEX($H82:$H86,CF84)*CF83</f>
        <v>2288.7847713208589</v>
      </c>
      <c r="CG82" s="910">
        <f t="shared" ref="CG82" si="337">INDEX($H82:$H86,CG84)*CG83</f>
        <v>2288.7847713208589</v>
      </c>
      <c r="CH82" s="910">
        <f t="shared" ref="CH82" si="338">INDEX($H82:$H86,CH84)*CH83</f>
        <v>2288.7847713208589</v>
      </c>
      <c r="CI82" s="910">
        <f t="shared" ref="CI82" si="339">INDEX($H82:$H86,CI84)*CI83</f>
        <v>2288.7847713208589</v>
      </c>
      <c r="CJ82" s="910">
        <f t="shared" ref="CJ82" si="340">INDEX($H82:$H86,CJ84)*CJ83</f>
        <v>2288.7847713208589</v>
      </c>
      <c r="CK82" s="910">
        <f t="shared" ref="CK82" si="341">INDEX($H82:$H86,CK84)*CK83</f>
        <v>2288.7847713208589</v>
      </c>
      <c r="CL82" s="910">
        <f t="shared" ref="CL82" si="342">INDEX($H82:$H86,CL84)*CL83</f>
        <v>2288.7847713208589</v>
      </c>
      <c r="CM82" s="910">
        <f t="shared" ref="CM82" si="343">INDEX($H82:$H86,CM84)*CM83</f>
        <v>2288.7847713208589</v>
      </c>
      <c r="CN82" s="910">
        <f t="shared" ref="CN82" si="344">INDEX($H82:$H86,CN84)*CN83</f>
        <v>2288.7847713208589</v>
      </c>
      <c r="CO82" s="910">
        <f t="shared" ref="CO82" si="345">INDEX($H82:$H86,CO84)*CO83</f>
        <v>2288.7847713208589</v>
      </c>
      <c r="CP82" s="910">
        <f t="shared" ref="CP82" si="346">INDEX($H82:$H86,CP84)*CP83</f>
        <v>2288.7847713208589</v>
      </c>
      <c r="CQ82" s="910">
        <f t="shared" ref="CQ82" si="347">INDEX($H82:$H86,CQ84)*CQ83</f>
        <v>2288.7847713208589</v>
      </c>
      <c r="CR82" s="910">
        <f t="shared" ref="CR82" si="348">INDEX($H82:$H86,CR84)*CR83</f>
        <v>2288.7847713208589</v>
      </c>
      <c r="CS82" s="910">
        <f t="shared" ref="CS82" si="349">INDEX($H82:$H86,CS84)*CS83</f>
        <v>2288.7847713208589</v>
      </c>
      <c r="CT82" s="910">
        <f t="shared" ref="CT82" si="350">INDEX($H82:$H86,CT84)*CT83</f>
        <v>2288.7847713208589</v>
      </c>
      <c r="CU82" s="910">
        <f t="shared" ref="CU82" si="351">INDEX($H82:$H86,CU84)*CU83</f>
        <v>2288.7847713208589</v>
      </c>
      <c r="CV82" s="910">
        <f t="shared" ref="CV82" si="352">INDEX($H82:$H86,CV84)*CV83</f>
        <v>2288.7847713208589</v>
      </c>
      <c r="CW82" s="910">
        <f t="shared" ref="CW82" si="353">INDEX($H82:$H86,CW84)*CW83</f>
        <v>2288.7847713208589</v>
      </c>
      <c r="CX82" s="910">
        <f t="shared" ref="CX82" si="354">INDEX($H82:$H86,CX84)*CX83</f>
        <v>2288.7847713208589</v>
      </c>
      <c r="CY82" s="910">
        <f t="shared" ref="CY82" si="355">INDEX($H82:$H86,CY84)*CY83</f>
        <v>2288.7847713208589</v>
      </c>
      <c r="CZ82" s="910">
        <f t="shared" ref="CZ82" si="356">INDEX($H82:$H86,CZ84)*CZ83</f>
        <v>2288.7847713208589</v>
      </c>
      <c r="DA82" s="910">
        <f t="shared" ref="DA82" si="357">INDEX($H82:$H86,DA84)*DA83</f>
        <v>2288.7847713208589</v>
      </c>
      <c r="DB82" s="910">
        <f t="shared" ref="DB82" si="358">INDEX($H82:$H86,DB84)*DB83</f>
        <v>2288.7847713208589</v>
      </c>
      <c r="DC82" s="910">
        <f t="shared" ref="DC82" si="359">INDEX($H82:$H86,DC84)*DC83</f>
        <v>2288.7847713208589</v>
      </c>
      <c r="DD82" s="910">
        <f t="shared" ref="DD82" si="360">INDEX($H82:$H86,DD84)*DD83</f>
        <v>2288.7847713208589</v>
      </c>
      <c r="DE82" s="910">
        <f t="shared" ref="DE82" si="361">INDEX($H82:$H86,DE84)*DE83</f>
        <v>2288.7847713208589</v>
      </c>
      <c r="DF82" s="910">
        <f t="shared" ref="DF82" si="362">INDEX($H82:$H86,DF84)*DF83</f>
        <v>2288.7847713208589</v>
      </c>
      <c r="DG82" s="910">
        <f t="shared" ref="DG82" si="363">INDEX($H82:$H86,DG84)*DG83</f>
        <v>2288.7847713208589</v>
      </c>
      <c r="DH82" s="910">
        <f t="shared" ref="DH82" si="364">INDEX($H82:$H86,DH84)*DH83</f>
        <v>2288.7847713208589</v>
      </c>
      <c r="DI82" s="910">
        <f t="shared" ref="DI82" si="365">INDEX($H82:$H86,DI84)*DI83</f>
        <v>2288.7847713208589</v>
      </c>
      <c r="DJ82" s="910">
        <f t="shared" ref="DJ82" si="366">INDEX($H82:$H86,DJ84)*DJ83</f>
        <v>2288.7847713208589</v>
      </c>
      <c r="DK82" s="910">
        <f t="shared" ref="DK82" si="367">INDEX($H82:$H86,DK84)*DK83</f>
        <v>2288.7847713208589</v>
      </c>
      <c r="DL82" s="910">
        <f t="shared" ref="DL82" si="368">INDEX($H82:$H86,DL84)*DL83</f>
        <v>2288.7847713208589</v>
      </c>
      <c r="DM82" s="910">
        <f t="shared" ref="DM82" si="369">INDEX($H82:$H86,DM84)*DM83</f>
        <v>2288.7847713208589</v>
      </c>
      <c r="DN82" s="910">
        <f t="shared" ref="DN82" si="370">INDEX($H82:$H86,DN84)*DN83</f>
        <v>2288.7847713208589</v>
      </c>
      <c r="DO82" s="910">
        <f t="shared" ref="DO82" si="371">INDEX($H82:$H86,DO84)*DO83</f>
        <v>2288.7847713208589</v>
      </c>
      <c r="DP82" s="910">
        <f t="shared" ref="DP82" si="372">INDEX($H82:$H86,DP84)*DP83</f>
        <v>2288.7847713208589</v>
      </c>
      <c r="DQ82" s="910">
        <f t="shared" ref="DQ82" si="373">INDEX($H82:$H86,DQ84)*DQ83</f>
        <v>2288.7847713208589</v>
      </c>
      <c r="DR82" s="910">
        <f t="shared" ref="DR82" si="374">INDEX($H82:$H86,DR84)*DR83</f>
        <v>2288.7847713208589</v>
      </c>
      <c r="DS82" s="910">
        <f t="shared" ref="DS82" si="375">INDEX($H82:$H86,DS84)*DS83</f>
        <v>2288.7847713208589</v>
      </c>
      <c r="DT82" s="910">
        <f t="shared" ref="DT82" si="376">INDEX($H82:$H86,DT84)*DT83</f>
        <v>2288.7847713208589</v>
      </c>
      <c r="DU82" s="910">
        <f t="shared" ref="DU82" si="377">INDEX($H82:$H86,DU84)*DU83</f>
        <v>2288.7847713208589</v>
      </c>
      <c r="DV82" s="910">
        <f t="shared" ref="DV82" si="378">INDEX($H82:$H86,DV84)*DV83</f>
        <v>2288.7847713208589</v>
      </c>
      <c r="DW82" s="910">
        <f t="shared" ref="DW82" si="379">INDEX($H82:$H86,DW84)*DW83</f>
        <v>2288.7847713208589</v>
      </c>
      <c r="DX82" s="910">
        <f t="shared" ref="DX82" si="380">INDEX($H82:$H86,DX84)*DX83</f>
        <v>2288.7847713208589</v>
      </c>
      <c r="DY82" s="910">
        <f t="shared" ref="DY82" si="381">INDEX($H82:$H86,DY84)*DY83</f>
        <v>2288.7847713208589</v>
      </c>
      <c r="DZ82" s="910">
        <f t="shared" ref="DZ82" si="382">INDEX($H82:$H86,DZ84)*DZ83</f>
        <v>2288.7847713208589</v>
      </c>
      <c r="EA82" s="910">
        <f t="shared" ref="EA82" si="383">INDEX($H82:$H86,EA84)*EA83</f>
        <v>2288.7847713208589</v>
      </c>
      <c r="EB82" s="910">
        <f t="shared" ref="EB82" si="384">INDEX($H82:$H86,EB84)*EB83</f>
        <v>2288.7847713208589</v>
      </c>
      <c r="EC82" s="910">
        <f t="shared" ref="EC82" si="385">INDEX($H82:$H86,EC84)*EC83</f>
        <v>2288.7847713208589</v>
      </c>
      <c r="ED82" s="910">
        <f t="shared" ref="ED82" si="386">INDEX($H82:$H86,ED84)*ED83</f>
        <v>2288.7847713208589</v>
      </c>
      <c r="EE82" s="910">
        <f t="shared" ref="EE82" si="387">INDEX($H82:$H86,EE84)*EE83</f>
        <v>2288.7847713208589</v>
      </c>
      <c r="EF82" s="910">
        <f t="shared" ref="EF82" si="388">INDEX($H82:$H86,EF84)*EF83</f>
        <v>2288.7847713208589</v>
      </c>
      <c r="EG82" s="910">
        <f t="shared" ref="EG82" si="389">INDEX($H82:$H86,EG84)*EG83</f>
        <v>2288.7847713208589</v>
      </c>
      <c r="EH82" s="910">
        <f t="shared" ref="EH82" si="390">INDEX($H82:$H86,EH84)*EH83</f>
        <v>2288.7847713208589</v>
      </c>
      <c r="EI82" s="910">
        <f t="shared" ref="EI82" si="391">INDEX($H82:$H86,EI84)*EI83</f>
        <v>2288.7847713208589</v>
      </c>
      <c r="EJ82" s="910">
        <f t="shared" ref="EJ82" si="392">INDEX($H82:$H86,EJ84)*EJ83</f>
        <v>2288.7847713208589</v>
      </c>
      <c r="EK82" s="910">
        <f t="shared" ref="EK82" si="393">INDEX($H82:$H86,EK84)*EK83</f>
        <v>2288.7847713208589</v>
      </c>
      <c r="EL82" s="910">
        <f t="shared" ref="EL82" si="394">INDEX($H82:$H86,EL84)*EL83</f>
        <v>2288.7847713208589</v>
      </c>
      <c r="EM82" s="910">
        <f t="shared" ref="EM82" si="395">INDEX($H82:$H86,EM84)*EM83</f>
        <v>2288.7847713208589</v>
      </c>
      <c r="EN82" s="910">
        <f t="shared" ref="EN82" si="396">INDEX($H82:$H86,EN84)*EN83</f>
        <v>2288.7847713208589</v>
      </c>
      <c r="EO82" s="910">
        <f t="shared" ref="EO82" si="397">INDEX($H82:$H86,EO84)*EO83</f>
        <v>2288.7847713208589</v>
      </c>
    </row>
    <row r="83" spans="1:145" x14ac:dyDescent="0.2">
      <c r="A83" s="113">
        <f>ROW()</f>
        <v>83</v>
      </c>
      <c r="F83" s="908"/>
      <c r="G83" s="360"/>
      <c r="H83" s="91"/>
      <c r="J83" s="364">
        <f>'A&amp;R'!$N$52</f>
        <v>0</v>
      </c>
      <c r="K83" s="113" t="s">
        <v>31</v>
      </c>
      <c r="N83" s="42">
        <f t="shared" ref="N83:BY83" si="398">(1+$J83)^(N$5-1)</f>
        <v>1</v>
      </c>
      <c r="O83" s="42">
        <f t="shared" si="398"/>
        <v>1</v>
      </c>
      <c r="P83" s="42">
        <f t="shared" si="398"/>
        <v>1</v>
      </c>
      <c r="Q83" s="42">
        <f t="shared" si="398"/>
        <v>1</v>
      </c>
      <c r="R83" s="42">
        <f t="shared" si="398"/>
        <v>1</v>
      </c>
      <c r="S83" s="42">
        <f t="shared" si="398"/>
        <v>1</v>
      </c>
      <c r="T83" s="42">
        <f t="shared" si="398"/>
        <v>1</v>
      </c>
      <c r="U83" s="42">
        <f t="shared" si="398"/>
        <v>1</v>
      </c>
      <c r="V83" s="42">
        <f t="shared" si="398"/>
        <v>1</v>
      </c>
      <c r="W83" s="42">
        <f t="shared" si="398"/>
        <v>1</v>
      </c>
      <c r="X83" s="42">
        <f t="shared" si="398"/>
        <v>1</v>
      </c>
      <c r="Y83" s="42">
        <f t="shared" si="398"/>
        <v>1</v>
      </c>
      <c r="Z83" s="42">
        <f t="shared" si="398"/>
        <v>1</v>
      </c>
      <c r="AA83" s="42">
        <f t="shared" si="398"/>
        <v>1</v>
      </c>
      <c r="AB83" s="42">
        <f t="shared" si="398"/>
        <v>1</v>
      </c>
      <c r="AC83" s="42">
        <f t="shared" si="398"/>
        <v>1</v>
      </c>
      <c r="AD83" s="42">
        <f t="shared" si="398"/>
        <v>1</v>
      </c>
      <c r="AE83" s="42">
        <f t="shared" si="398"/>
        <v>1</v>
      </c>
      <c r="AF83" s="42">
        <f t="shared" si="398"/>
        <v>1</v>
      </c>
      <c r="AG83" s="42">
        <f t="shared" si="398"/>
        <v>1</v>
      </c>
      <c r="AH83" s="42">
        <f t="shared" si="398"/>
        <v>1</v>
      </c>
      <c r="AI83" s="42">
        <f t="shared" si="398"/>
        <v>1</v>
      </c>
      <c r="AJ83" s="42">
        <f t="shared" si="398"/>
        <v>1</v>
      </c>
      <c r="AK83" s="42">
        <f t="shared" si="398"/>
        <v>1</v>
      </c>
      <c r="AL83" s="42">
        <f t="shared" si="398"/>
        <v>1</v>
      </c>
      <c r="AM83" s="42">
        <f t="shared" si="398"/>
        <v>1</v>
      </c>
      <c r="AN83" s="42">
        <f t="shared" si="398"/>
        <v>1</v>
      </c>
      <c r="AO83" s="42">
        <f t="shared" si="398"/>
        <v>1</v>
      </c>
      <c r="AP83" s="42">
        <f t="shared" si="398"/>
        <v>1</v>
      </c>
      <c r="AQ83" s="42">
        <f t="shared" si="398"/>
        <v>1</v>
      </c>
      <c r="AR83" s="42">
        <f t="shared" si="398"/>
        <v>1</v>
      </c>
      <c r="AS83" s="42">
        <f t="shared" si="398"/>
        <v>1</v>
      </c>
      <c r="AT83" s="42">
        <f t="shared" si="398"/>
        <v>1</v>
      </c>
      <c r="AU83" s="42">
        <f t="shared" si="398"/>
        <v>1</v>
      </c>
      <c r="AV83" s="42">
        <f t="shared" si="398"/>
        <v>1</v>
      </c>
      <c r="AW83" s="42">
        <f t="shared" si="398"/>
        <v>1</v>
      </c>
      <c r="AX83" s="42">
        <f t="shared" si="398"/>
        <v>1</v>
      </c>
      <c r="AY83" s="42">
        <f t="shared" si="398"/>
        <v>1</v>
      </c>
      <c r="AZ83" s="42">
        <f t="shared" si="398"/>
        <v>1</v>
      </c>
      <c r="BA83" s="42">
        <f t="shared" si="398"/>
        <v>1</v>
      </c>
      <c r="BB83" s="42">
        <f t="shared" si="398"/>
        <v>1</v>
      </c>
      <c r="BC83" s="42">
        <f t="shared" si="398"/>
        <v>1</v>
      </c>
      <c r="BD83" s="42">
        <f t="shared" si="398"/>
        <v>1</v>
      </c>
      <c r="BE83" s="42">
        <f t="shared" si="398"/>
        <v>1</v>
      </c>
      <c r="BF83" s="42">
        <f t="shared" si="398"/>
        <v>1</v>
      </c>
      <c r="BG83" s="42">
        <f t="shared" si="398"/>
        <v>1</v>
      </c>
      <c r="BH83" s="42">
        <f t="shared" si="398"/>
        <v>1</v>
      </c>
      <c r="BI83" s="42">
        <f t="shared" si="398"/>
        <v>1</v>
      </c>
      <c r="BJ83" s="42">
        <f t="shared" si="398"/>
        <v>1</v>
      </c>
      <c r="BK83" s="42">
        <f t="shared" si="398"/>
        <v>1</v>
      </c>
      <c r="BL83" s="42">
        <f t="shared" si="398"/>
        <v>1</v>
      </c>
      <c r="BM83" s="42">
        <f t="shared" si="398"/>
        <v>1</v>
      </c>
      <c r="BN83" s="42">
        <f t="shared" si="398"/>
        <v>1</v>
      </c>
      <c r="BO83" s="42">
        <f t="shared" si="398"/>
        <v>1</v>
      </c>
      <c r="BP83" s="42">
        <f t="shared" si="398"/>
        <v>1</v>
      </c>
      <c r="BQ83" s="42">
        <f t="shared" si="398"/>
        <v>1</v>
      </c>
      <c r="BR83" s="42">
        <f t="shared" si="398"/>
        <v>1</v>
      </c>
      <c r="BS83" s="42">
        <f t="shared" si="398"/>
        <v>1</v>
      </c>
      <c r="BT83" s="42">
        <f t="shared" si="398"/>
        <v>1</v>
      </c>
      <c r="BU83" s="42">
        <f t="shared" si="398"/>
        <v>1</v>
      </c>
      <c r="BV83" s="42">
        <f t="shared" si="398"/>
        <v>1</v>
      </c>
      <c r="BW83" s="42">
        <f t="shared" si="398"/>
        <v>1</v>
      </c>
      <c r="BX83" s="42">
        <f t="shared" si="398"/>
        <v>1</v>
      </c>
      <c r="BY83" s="42">
        <f t="shared" si="398"/>
        <v>1</v>
      </c>
      <c r="BZ83" s="42">
        <f t="shared" ref="BZ83:EK83" si="399">(1+$J83)^(BZ$5-1)</f>
        <v>1</v>
      </c>
      <c r="CA83" s="42">
        <f t="shared" si="399"/>
        <v>1</v>
      </c>
      <c r="CB83" s="42">
        <f t="shared" si="399"/>
        <v>1</v>
      </c>
      <c r="CC83" s="42">
        <f t="shared" si="399"/>
        <v>1</v>
      </c>
      <c r="CD83" s="42">
        <f t="shared" si="399"/>
        <v>1</v>
      </c>
      <c r="CE83" s="42">
        <f t="shared" si="399"/>
        <v>1</v>
      </c>
      <c r="CF83" s="42">
        <f t="shared" si="399"/>
        <v>1</v>
      </c>
      <c r="CG83" s="42">
        <f t="shared" si="399"/>
        <v>1</v>
      </c>
      <c r="CH83" s="42">
        <f t="shared" si="399"/>
        <v>1</v>
      </c>
      <c r="CI83" s="42">
        <f t="shared" si="399"/>
        <v>1</v>
      </c>
      <c r="CJ83" s="42">
        <f t="shared" si="399"/>
        <v>1</v>
      </c>
      <c r="CK83" s="42">
        <f t="shared" si="399"/>
        <v>1</v>
      </c>
      <c r="CL83" s="42">
        <f t="shared" si="399"/>
        <v>1</v>
      </c>
      <c r="CM83" s="42">
        <f t="shared" si="399"/>
        <v>1</v>
      </c>
      <c r="CN83" s="42">
        <f t="shared" si="399"/>
        <v>1</v>
      </c>
      <c r="CO83" s="42">
        <f t="shared" si="399"/>
        <v>1</v>
      </c>
      <c r="CP83" s="42">
        <f t="shared" si="399"/>
        <v>1</v>
      </c>
      <c r="CQ83" s="42">
        <f t="shared" si="399"/>
        <v>1</v>
      </c>
      <c r="CR83" s="42">
        <f t="shared" si="399"/>
        <v>1</v>
      </c>
      <c r="CS83" s="42">
        <f t="shared" si="399"/>
        <v>1</v>
      </c>
      <c r="CT83" s="42">
        <f t="shared" si="399"/>
        <v>1</v>
      </c>
      <c r="CU83" s="42">
        <f t="shared" si="399"/>
        <v>1</v>
      </c>
      <c r="CV83" s="42">
        <f t="shared" si="399"/>
        <v>1</v>
      </c>
      <c r="CW83" s="42">
        <f t="shared" si="399"/>
        <v>1</v>
      </c>
      <c r="CX83" s="42">
        <f t="shared" si="399"/>
        <v>1</v>
      </c>
      <c r="CY83" s="42">
        <f t="shared" si="399"/>
        <v>1</v>
      </c>
      <c r="CZ83" s="42">
        <f t="shared" si="399"/>
        <v>1</v>
      </c>
      <c r="DA83" s="42">
        <f t="shared" si="399"/>
        <v>1</v>
      </c>
      <c r="DB83" s="42">
        <f t="shared" si="399"/>
        <v>1</v>
      </c>
      <c r="DC83" s="42">
        <f t="shared" si="399"/>
        <v>1</v>
      </c>
      <c r="DD83" s="42">
        <f t="shared" si="399"/>
        <v>1</v>
      </c>
      <c r="DE83" s="42">
        <f t="shared" si="399"/>
        <v>1</v>
      </c>
      <c r="DF83" s="42">
        <f t="shared" si="399"/>
        <v>1</v>
      </c>
      <c r="DG83" s="42">
        <f t="shared" si="399"/>
        <v>1</v>
      </c>
      <c r="DH83" s="42">
        <f t="shared" si="399"/>
        <v>1</v>
      </c>
      <c r="DI83" s="42">
        <f t="shared" si="399"/>
        <v>1</v>
      </c>
      <c r="DJ83" s="42">
        <f t="shared" si="399"/>
        <v>1</v>
      </c>
      <c r="DK83" s="42">
        <f t="shared" si="399"/>
        <v>1</v>
      </c>
      <c r="DL83" s="42">
        <f t="shared" si="399"/>
        <v>1</v>
      </c>
      <c r="DM83" s="42">
        <f t="shared" si="399"/>
        <v>1</v>
      </c>
      <c r="DN83" s="42">
        <f t="shared" si="399"/>
        <v>1</v>
      </c>
      <c r="DO83" s="42">
        <f t="shared" si="399"/>
        <v>1</v>
      </c>
      <c r="DP83" s="42">
        <f t="shared" si="399"/>
        <v>1</v>
      </c>
      <c r="DQ83" s="42">
        <f t="shared" si="399"/>
        <v>1</v>
      </c>
      <c r="DR83" s="42">
        <f t="shared" si="399"/>
        <v>1</v>
      </c>
      <c r="DS83" s="42">
        <f t="shared" si="399"/>
        <v>1</v>
      </c>
      <c r="DT83" s="42">
        <f t="shared" si="399"/>
        <v>1</v>
      </c>
      <c r="DU83" s="42">
        <f t="shared" si="399"/>
        <v>1</v>
      </c>
      <c r="DV83" s="42">
        <f t="shared" si="399"/>
        <v>1</v>
      </c>
      <c r="DW83" s="42">
        <f t="shared" si="399"/>
        <v>1</v>
      </c>
      <c r="DX83" s="42">
        <f t="shared" si="399"/>
        <v>1</v>
      </c>
      <c r="DY83" s="42">
        <f t="shared" si="399"/>
        <v>1</v>
      </c>
      <c r="DZ83" s="42">
        <f t="shared" si="399"/>
        <v>1</v>
      </c>
      <c r="EA83" s="42">
        <f t="shared" si="399"/>
        <v>1</v>
      </c>
      <c r="EB83" s="42">
        <f t="shared" si="399"/>
        <v>1</v>
      </c>
      <c r="EC83" s="42">
        <f t="shared" si="399"/>
        <v>1</v>
      </c>
      <c r="ED83" s="42">
        <f t="shared" si="399"/>
        <v>1</v>
      </c>
      <c r="EE83" s="42">
        <f t="shared" si="399"/>
        <v>1</v>
      </c>
      <c r="EF83" s="42">
        <f t="shared" si="399"/>
        <v>1</v>
      </c>
      <c r="EG83" s="42">
        <f t="shared" si="399"/>
        <v>1</v>
      </c>
      <c r="EH83" s="42">
        <f t="shared" si="399"/>
        <v>1</v>
      </c>
      <c r="EI83" s="42">
        <f t="shared" si="399"/>
        <v>1</v>
      </c>
      <c r="EJ83" s="42">
        <f t="shared" si="399"/>
        <v>1</v>
      </c>
      <c r="EK83" s="42">
        <f t="shared" si="399"/>
        <v>1</v>
      </c>
      <c r="EL83" s="42">
        <f t="shared" ref="EL83:EO83" si="400">(1+$J83)^(EL$5-1)</f>
        <v>1</v>
      </c>
      <c r="EM83" s="42">
        <f t="shared" si="400"/>
        <v>1</v>
      </c>
      <c r="EN83" s="42">
        <f t="shared" si="400"/>
        <v>1</v>
      </c>
      <c r="EO83" s="42">
        <f t="shared" si="400"/>
        <v>1</v>
      </c>
    </row>
    <row r="84" spans="1:145" x14ac:dyDescent="0.2">
      <c r="A84" s="113"/>
      <c r="F84" s="908"/>
      <c r="G84" s="360"/>
      <c r="H84" s="91"/>
      <c r="K84" s="909" t="s">
        <v>854</v>
      </c>
      <c r="N84" s="111">
        <f>MATCH(N$2,$F82:$F86,1)</f>
        <v>1</v>
      </c>
      <c r="O84" s="111">
        <f t="shared" ref="O84:BZ84" si="401">MATCH(O$2,$F82:$F86,1)</f>
        <v>1</v>
      </c>
      <c r="P84" s="111">
        <f t="shared" si="401"/>
        <v>1</v>
      </c>
      <c r="Q84" s="111">
        <f t="shared" si="401"/>
        <v>1</v>
      </c>
      <c r="R84" s="111">
        <f t="shared" si="401"/>
        <v>1</v>
      </c>
      <c r="S84" s="111">
        <f t="shared" si="401"/>
        <v>1</v>
      </c>
      <c r="T84" s="111">
        <f t="shared" si="401"/>
        <v>1</v>
      </c>
      <c r="U84" s="111">
        <f t="shared" si="401"/>
        <v>1</v>
      </c>
      <c r="V84" s="111">
        <f t="shared" si="401"/>
        <v>1</v>
      </c>
      <c r="W84" s="111">
        <f t="shared" si="401"/>
        <v>1</v>
      </c>
      <c r="X84" s="111">
        <f t="shared" si="401"/>
        <v>1</v>
      </c>
      <c r="Y84" s="111">
        <f t="shared" si="401"/>
        <v>1</v>
      </c>
      <c r="Z84" s="111">
        <f t="shared" si="401"/>
        <v>1</v>
      </c>
      <c r="AA84" s="111">
        <f t="shared" si="401"/>
        <v>1</v>
      </c>
      <c r="AB84" s="111">
        <f t="shared" si="401"/>
        <v>1</v>
      </c>
      <c r="AC84" s="111">
        <f t="shared" si="401"/>
        <v>1</v>
      </c>
      <c r="AD84" s="111">
        <f t="shared" si="401"/>
        <v>1</v>
      </c>
      <c r="AE84" s="111">
        <f t="shared" si="401"/>
        <v>1</v>
      </c>
      <c r="AF84" s="111">
        <f t="shared" si="401"/>
        <v>1</v>
      </c>
      <c r="AG84" s="111">
        <f t="shared" si="401"/>
        <v>1</v>
      </c>
      <c r="AH84" s="111">
        <f t="shared" si="401"/>
        <v>1</v>
      </c>
      <c r="AI84" s="111">
        <f t="shared" si="401"/>
        <v>1</v>
      </c>
      <c r="AJ84" s="111">
        <f t="shared" si="401"/>
        <v>1</v>
      </c>
      <c r="AK84" s="111">
        <f t="shared" si="401"/>
        <v>1</v>
      </c>
      <c r="AL84" s="111">
        <f t="shared" si="401"/>
        <v>1</v>
      </c>
      <c r="AM84" s="111">
        <f t="shared" si="401"/>
        <v>1</v>
      </c>
      <c r="AN84" s="111">
        <f t="shared" si="401"/>
        <v>1</v>
      </c>
      <c r="AO84" s="111">
        <f t="shared" si="401"/>
        <v>1</v>
      </c>
      <c r="AP84" s="111">
        <f t="shared" si="401"/>
        <v>1</v>
      </c>
      <c r="AQ84" s="111">
        <f t="shared" si="401"/>
        <v>1</v>
      </c>
      <c r="AR84" s="111">
        <f t="shared" si="401"/>
        <v>1</v>
      </c>
      <c r="AS84" s="111">
        <f t="shared" si="401"/>
        <v>1</v>
      </c>
      <c r="AT84" s="111">
        <f t="shared" si="401"/>
        <v>1</v>
      </c>
      <c r="AU84" s="111">
        <f t="shared" si="401"/>
        <v>1</v>
      </c>
      <c r="AV84" s="111">
        <f t="shared" si="401"/>
        <v>1</v>
      </c>
      <c r="AW84" s="111">
        <f t="shared" si="401"/>
        <v>1</v>
      </c>
      <c r="AX84" s="111">
        <f t="shared" si="401"/>
        <v>1</v>
      </c>
      <c r="AY84" s="111">
        <f t="shared" si="401"/>
        <v>1</v>
      </c>
      <c r="AZ84" s="111">
        <f t="shared" si="401"/>
        <v>1</v>
      </c>
      <c r="BA84" s="111">
        <f t="shared" si="401"/>
        <v>1</v>
      </c>
      <c r="BB84" s="111">
        <f t="shared" si="401"/>
        <v>1</v>
      </c>
      <c r="BC84" s="111">
        <f t="shared" si="401"/>
        <v>1</v>
      </c>
      <c r="BD84" s="111">
        <f t="shared" si="401"/>
        <v>1</v>
      </c>
      <c r="BE84" s="111">
        <f t="shared" si="401"/>
        <v>1</v>
      </c>
      <c r="BF84" s="111">
        <f t="shared" si="401"/>
        <v>1</v>
      </c>
      <c r="BG84" s="111">
        <f t="shared" si="401"/>
        <v>1</v>
      </c>
      <c r="BH84" s="111">
        <f t="shared" si="401"/>
        <v>1</v>
      </c>
      <c r="BI84" s="111">
        <f t="shared" si="401"/>
        <v>1</v>
      </c>
      <c r="BJ84" s="111">
        <f t="shared" si="401"/>
        <v>1</v>
      </c>
      <c r="BK84" s="111">
        <f t="shared" si="401"/>
        <v>1</v>
      </c>
      <c r="BL84" s="111">
        <f t="shared" si="401"/>
        <v>1</v>
      </c>
      <c r="BM84" s="111">
        <f t="shared" si="401"/>
        <v>1</v>
      </c>
      <c r="BN84" s="111">
        <f t="shared" si="401"/>
        <v>1</v>
      </c>
      <c r="BO84" s="111">
        <f t="shared" si="401"/>
        <v>1</v>
      </c>
      <c r="BP84" s="111">
        <f t="shared" si="401"/>
        <v>1</v>
      </c>
      <c r="BQ84" s="111">
        <f t="shared" si="401"/>
        <v>1</v>
      </c>
      <c r="BR84" s="111">
        <f t="shared" si="401"/>
        <v>1</v>
      </c>
      <c r="BS84" s="111">
        <f t="shared" si="401"/>
        <v>1</v>
      </c>
      <c r="BT84" s="111">
        <f t="shared" si="401"/>
        <v>1</v>
      </c>
      <c r="BU84" s="111">
        <f t="shared" si="401"/>
        <v>1</v>
      </c>
      <c r="BV84" s="111">
        <f t="shared" si="401"/>
        <v>1</v>
      </c>
      <c r="BW84" s="111">
        <f t="shared" si="401"/>
        <v>1</v>
      </c>
      <c r="BX84" s="111">
        <f t="shared" si="401"/>
        <v>1</v>
      </c>
      <c r="BY84" s="111">
        <f t="shared" si="401"/>
        <v>1</v>
      </c>
      <c r="BZ84" s="111">
        <f t="shared" si="401"/>
        <v>1</v>
      </c>
      <c r="CA84" s="111">
        <f t="shared" ref="CA84:EL84" si="402">MATCH(CA$2,$F82:$F86,1)</f>
        <v>1</v>
      </c>
      <c r="CB84" s="111">
        <f t="shared" si="402"/>
        <v>1</v>
      </c>
      <c r="CC84" s="111">
        <f t="shared" si="402"/>
        <v>1</v>
      </c>
      <c r="CD84" s="111">
        <f t="shared" si="402"/>
        <v>1</v>
      </c>
      <c r="CE84" s="111">
        <f t="shared" si="402"/>
        <v>1</v>
      </c>
      <c r="CF84" s="111">
        <f t="shared" si="402"/>
        <v>1</v>
      </c>
      <c r="CG84" s="111">
        <f t="shared" si="402"/>
        <v>1</v>
      </c>
      <c r="CH84" s="111">
        <f t="shared" si="402"/>
        <v>1</v>
      </c>
      <c r="CI84" s="111">
        <f t="shared" si="402"/>
        <v>1</v>
      </c>
      <c r="CJ84" s="111">
        <f t="shared" si="402"/>
        <v>1</v>
      </c>
      <c r="CK84" s="111">
        <f t="shared" si="402"/>
        <v>1</v>
      </c>
      <c r="CL84" s="111">
        <f t="shared" si="402"/>
        <v>1</v>
      </c>
      <c r="CM84" s="111">
        <f t="shared" si="402"/>
        <v>1</v>
      </c>
      <c r="CN84" s="111">
        <f t="shared" si="402"/>
        <v>1</v>
      </c>
      <c r="CO84" s="111">
        <f t="shared" si="402"/>
        <v>1</v>
      </c>
      <c r="CP84" s="111">
        <f t="shared" si="402"/>
        <v>1</v>
      </c>
      <c r="CQ84" s="111">
        <f t="shared" si="402"/>
        <v>1</v>
      </c>
      <c r="CR84" s="111">
        <f t="shared" si="402"/>
        <v>1</v>
      </c>
      <c r="CS84" s="111">
        <f t="shared" si="402"/>
        <v>1</v>
      </c>
      <c r="CT84" s="111">
        <f t="shared" si="402"/>
        <v>1</v>
      </c>
      <c r="CU84" s="111">
        <f t="shared" si="402"/>
        <v>1</v>
      </c>
      <c r="CV84" s="111">
        <f t="shared" si="402"/>
        <v>1</v>
      </c>
      <c r="CW84" s="111">
        <f t="shared" si="402"/>
        <v>1</v>
      </c>
      <c r="CX84" s="111">
        <f t="shared" si="402"/>
        <v>1</v>
      </c>
      <c r="CY84" s="111">
        <f t="shared" si="402"/>
        <v>1</v>
      </c>
      <c r="CZ84" s="111">
        <f t="shared" si="402"/>
        <v>1</v>
      </c>
      <c r="DA84" s="111">
        <f t="shared" si="402"/>
        <v>1</v>
      </c>
      <c r="DB84" s="111">
        <f t="shared" si="402"/>
        <v>1</v>
      </c>
      <c r="DC84" s="111">
        <f t="shared" si="402"/>
        <v>1</v>
      </c>
      <c r="DD84" s="111">
        <f t="shared" si="402"/>
        <v>1</v>
      </c>
      <c r="DE84" s="111">
        <f t="shared" si="402"/>
        <v>1</v>
      </c>
      <c r="DF84" s="111">
        <f t="shared" si="402"/>
        <v>1</v>
      </c>
      <c r="DG84" s="111">
        <f t="shared" si="402"/>
        <v>1</v>
      </c>
      <c r="DH84" s="111">
        <f t="shared" si="402"/>
        <v>1</v>
      </c>
      <c r="DI84" s="111">
        <f t="shared" si="402"/>
        <v>1</v>
      </c>
      <c r="DJ84" s="111">
        <f t="shared" si="402"/>
        <v>1</v>
      </c>
      <c r="DK84" s="111">
        <f t="shared" si="402"/>
        <v>1</v>
      </c>
      <c r="DL84" s="111">
        <f t="shared" si="402"/>
        <v>1</v>
      </c>
      <c r="DM84" s="111">
        <f t="shared" si="402"/>
        <v>1</v>
      </c>
      <c r="DN84" s="111">
        <f t="shared" si="402"/>
        <v>1</v>
      </c>
      <c r="DO84" s="111">
        <f t="shared" si="402"/>
        <v>1</v>
      </c>
      <c r="DP84" s="111">
        <f t="shared" si="402"/>
        <v>1</v>
      </c>
      <c r="DQ84" s="111">
        <f t="shared" si="402"/>
        <v>1</v>
      </c>
      <c r="DR84" s="111">
        <f t="shared" si="402"/>
        <v>1</v>
      </c>
      <c r="DS84" s="111">
        <f t="shared" si="402"/>
        <v>1</v>
      </c>
      <c r="DT84" s="111">
        <f t="shared" si="402"/>
        <v>1</v>
      </c>
      <c r="DU84" s="111">
        <f t="shared" si="402"/>
        <v>1</v>
      </c>
      <c r="DV84" s="111">
        <f t="shared" si="402"/>
        <v>1</v>
      </c>
      <c r="DW84" s="111">
        <f t="shared" si="402"/>
        <v>1</v>
      </c>
      <c r="DX84" s="111">
        <f t="shared" si="402"/>
        <v>1</v>
      </c>
      <c r="DY84" s="111">
        <f t="shared" si="402"/>
        <v>1</v>
      </c>
      <c r="DZ84" s="111">
        <f t="shared" si="402"/>
        <v>1</v>
      </c>
      <c r="EA84" s="111">
        <f t="shared" si="402"/>
        <v>1</v>
      </c>
      <c r="EB84" s="111">
        <f t="shared" si="402"/>
        <v>1</v>
      </c>
      <c r="EC84" s="111">
        <f t="shared" si="402"/>
        <v>1</v>
      </c>
      <c r="ED84" s="111">
        <f t="shared" si="402"/>
        <v>1</v>
      </c>
      <c r="EE84" s="111">
        <f t="shared" si="402"/>
        <v>1</v>
      </c>
      <c r="EF84" s="111">
        <f t="shared" si="402"/>
        <v>1</v>
      </c>
      <c r="EG84" s="111">
        <f t="shared" si="402"/>
        <v>1</v>
      </c>
      <c r="EH84" s="111">
        <f t="shared" si="402"/>
        <v>1</v>
      </c>
      <c r="EI84" s="111">
        <f t="shared" si="402"/>
        <v>1</v>
      </c>
      <c r="EJ84" s="111">
        <f t="shared" si="402"/>
        <v>1</v>
      </c>
      <c r="EK84" s="111">
        <f t="shared" si="402"/>
        <v>1</v>
      </c>
      <c r="EL84" s="111">
        <f t="shared" si="402"/>
        <v>1</v>
      </c>
      <c r="EM84" s="111">
        <f t="shared" ref="EM84:EO84" si="403">MATCH(EM$2,$F82:$F86,1)</f>
        <v>1</v>
      </c>
      <c r="EN84" s="111">
        <f t="shared" si="403"/>
        <v>1</v>
      </c>
      <c r="EO84" s="111">
        <f t="shared" si="403"/>
        <v>1</v>
      </c>
    </row>
    <row r="85" spans="1:145" x14ac:dyDescent="0.2">
      <c r="A85" s="113">
        <f>ROW()</f>
        <v>85</v>
      </c>
      <c r="F85" s="908"/>
      <c r="G85" s="360"/>
      <c r="H85" s="91"/>
      <c r="I85" s="459">
        <f>$J$4</f>
        <v>44742</v>
      </c>
      <c r="J85" s="461">
        <f>'A&amp;R'!$M$52</f>
        <v>3</v>
      </c>
      <c r="K85" s="113" t="s">
        <v>442</v>
      </c>
      <c r="N85" s="111" t="b">
        <f>OR(MOD(N$8,$J85)=0,N$2=$I85)</f>
        <v>0</v>
      </c>
      <c r="O85" s="111" t="b">
        <f t="shared" ref="O85:BZ85" si="404">OR(MOD(O$8,$J85)=0,O$2=$I85)</f>
        <v>0</v>
      </c>
      <c r="P85" s="111" t="b">
        <f t="shared" si="404"/>
        <v>1</v>
      </c>
      <c r="Q85" s="111" t="b">
        <f t="shared" si="404"/>
        <v>0</v>
      </c>
      <c r="R85" s="111" t="b">
        <f t="shared" si="404"/>
        <v>0</v>
      </c>
      <c r="S85" s="111" t="b">
        <f t="shared" si="404"/>
        <v>1</v>
      </c>
      <c r="T85" s="111" t="b">
        <f t="shared" si="404"/>
        <v>0</v>
      </c>
      <c r="U85" s="111" t="b">
        <f t="shared" si="404"/>
        <v>0</v>
      </c>
      <c r="V85" s="111" t="b">
        <f t="shared" si="404"/>
        <v>1</v>
      </c>
      <c r="W85" s="111" t="b">
        <f t="shared" si="404"/>
        <v>0</v>
      </c>
      <c r="X85" s="111" t="b">
        <f t="shared" si="404"/>
        <v>0</v>
      </c>
      <c r="Y85" s="111" t="b">
        <f t="shared" si="404"/>
        <v>1</v>
      </c>
      <c r="Z85" s="111" t="b">
        <f t="shared" si="404"/>
        <v>0</v>
      </c>
      <c r="AA85" s="111" t="b">
        <f t="shared" si="404"/>
        <v>0</v>
      </c>
      <c r="AB85" s="111" t="b">
        <f t="shared" si="404"/>
        <v>1</v>
      </c>
      <c r="AC85" s="111" t="b">
        <f t="shared" si="404"/>
        <v>0</v>
      </c>
      <c r="AD85" s="111" t="b">
        <f t="shared" si="404"/>
        <v>0</v>
      </c>
      <c r="AE85" s="111" t="b">
        <f t="shared" si="404"/>
        <v>1</v>
      </c>
      <c r="AF85" s="111" t="b">
        <f t="shared" si="404"/>
        <v>0</v>
      </c>
      <c r="AG85" s="111" t="b">
        <f t="shared" si="404"/>
        <v>0</v>
      </c>
      <c r="AH85" s="111" t="b">
        <f t="shared" si="404"/>
        <v>1</v>
      </c>
      <c r="AI85" s="111" t="b">
        <f t="shared" si="404"/>
        <v>0</v>
      </c>
      <c r="AJ85" s="111" t="b">
        <f t="shared" si="404"/>
        <v>0</v>
      </c>
      <c r="AK85" s="111" t="b">
        <f t="shared" si="404"/>
        <v>1</v>
      </c>
      <c r="AL85" s="111" t="b">
        <f t="shared" si="404"/>
        <v>0</v>
      </c>
      <c r="AM85" s="111" t="b">
        <f t="shared" si="404"/>
        <v>0</v>
      </c>
      <c r="AN85" s="111" t="b">
        <f t="shared" si="404"/>
        <v>1</v>
      </c>
      <c r="AO85" s="111" t="b">
        <f t="shared" si="404"/>
        <v>0</v>
      </c>
      <c r="AP85" s="111" t="b">
        <f t="shared" si="404"/>
        <v>0</v>
      </c>
      <c r="AQ85" s="111" t="b">
        <f t="shared" si="404"/>
        <v>1</v>
      </c>
      <c r="AR85" s="111" t="b">
        <f t="shared" si="404"/>
        <v>0</v>
      </c>
      <c r="AS85" s="111" t="b">
        <f t="shared" si="404"/>
        <v>0</v>
      </c>
      <c r="AT85" s="111" t="b">
        <f t="shared" si="404"/>
        <v>1</v>
      </c>
      <c r="AU85" s="111" t="b">
        <f t="shared" si="404"/>
        <v>0</v>
      </c>
      <c r="AV85" s="111" t="b">
        <f t="shared" si="404"/>
        <v>0</v>
      </c>
      <c r="AW85" s="111" t="b">
        <f t="shared" si="404"/>
        <v>1</v>
      </c>
      <c r="AX85" s="111" t="b">
        <f t="shared" si="404"/>
        <v>0</v>
      </c>
      <c r="AY85" s="111" t="b">
        <f t="shared" si="404"/>
        <v>0</v>
      </c>
      <c r="AZ85" s="111" t="b">
        <f t="shared" si="404"/>
        <v>1</v>
      </c>
      <c r="BA85" s="111" t="b">
        <f t="shared" si="404"/>
        <v>0</v>
      </c>
      <c r="BB85" s="111" t="b">
        <f t="shared" si="404"/>
        <v>0</v>
      </c>
      <c r="BC85" s="111" t="b">
        <f t="shared" si="404"/>
        <v>1</v>
      </c>
      <c r="BD85" s="111" t="b">
        <f t="shared" si="404"/>
        <v>0</v>
      </c>
      <c r="BE85" s="111" t="b">
        <f t="shared" si="404"/>
        <v>0</v>
      </c>
      <c r="BF85" s="111" t="b">
        <f t="shared" si="404"/>
        <v>1</v>
      </c>
      <c r="BG85" s="111" t="b">
        <f t="shared" si="404"/>
        <v>0</v>
      </c>
      <c r="BH85" s="111" t="b">
        <f t="shared" si="404"/>
        <v>0</v>
      </c>
      <c r="BI85" s="111" t="b">
        <f t="shared" si="404"/>
        <v>1</v>
      </c>
      <c r="BJ85" s="111" t="b">
        <f t="shared" si="404"/>
        <v>0</v>
      </c>
      <c r="BK85" s="111" t="b">
        <f t="shared" si="404"/>
        <v>0</v>
      </c>
      <c r="BL85" s="111" t="b">
        <f t="shared" si="404"/>
        <v>1</v>
      </c>
      <c r="BM85" s="111" t="b">
        <f t="shared" si="404"/>
        <v>0</v>
      </c>
      <c r="BN85" s="111" t="b">
        <f t="shared" si="404"/>
        <v>0</v>
      </c>
      <c r="BO85" s="111" t="b">
        <f t="shared" si="404"/>
        <v>1</v>
      </c>
      <c r="BP85" s="111" t="b">
        <f t="shared" si="404"/>
        <v>0</v>
      </c>
      <c r="BQ85" s="111" t="b">
        <f t="shared" si="404"/>
        <v>0</v>
      </c>
      <c r="BR85" s="111" t="b">
        <f t="shared" si="404"/>
        <v>1</v>
      </c>
      <c r="BS85" s="111" t="b">
        <f t="shared" si="404"/>
        <v>0</v>
      </c>
      <c r="BT85" s="111" t="b">
        <f t="shared" si="404"/>
        <v>0</v>
      </c>
      <c r="BU85" s="111" t="b">
        <f t="shared" si="404"/>
        <v>1</v>
      </c>
      <c r="BV85" s="111" t="b">
        <f t="shared" si="404"/>
        <v>0</v>
      </c>
      <c r="BW85" s="111" t="b">
        <f t="shared" si="404"/>
        <v>0</v>
      </c>
      <c r="BX85" s="111" t="b">
        <f t="shared" si="404"/>
        <v>1</v>
      </c>
      <c r="BY85" s="111" t="b">
        <f t="shared" si="404"/>
        <v>0</v>
      </c>
      <c r="BZ85" s="111" t="b">
        <f t="shared" si="404"/>
        <v>0</v>
      </c>
      <c r="CA85" s="111" t="b">
        <f t="shared" ref="CA85:CK85" si="405">OR(MOD(CA$8,$J85)=0,CA$2=$I85)</f>
        <v>1</v>
      </c>
      <c r="CB85" s="111" t="b">
        <f t="shared" si="405"/>
        <v>0</v>
      </c>
      <c r="CC85" s="111" t="b">
        <f t="shared" si="405"/>
        <v>0</v>
      </c>
      <c r="CD85" s="111" t="b">
        <f t="shared" si="405"/>
        <v>1</v>
      </c>
      <c r="CE85" s="111" t="b">
        <f t="shared" si="405"/>
        <v>0</v>
      </c>
      <c r="CF85" s="111" t="b">
        <f t="shared" si="405"/>
        <v>0</v>
      </c>
      <c r="CG85" s="111" t="b">
        <f t="shared" si="405"/>
        <v>1</v>
      </c>
      <c r="CH85" s="111" t="b">
        <f t="shared" si="405"/>
        <v>0</v>
      </c>
      <c r="CI85" s="111" t="b">
        <f t="shared" si="405"/>
        <v>0</v>
      </c>
      <c r="CJ85" s="111" t="b">
        <f t="shared" si="405"/>
        <v>1</v>
      </c>
      <c r="CK85" s="111" t="b">
        <f t="shared" si="405"/>
        <v>0</v>
      </c>
      <c r="CL85" s="111" t="b">
        <f t="shared" ref="CL85:EO85" si="406">OR(MOD(CL$8,$J85)=0,CL$2=$I85)</f>
        <v>0</v>
      </c>
      <c r="CM85" s="111" t="b">
        <f t="shared" si="406"/>
        <v>1</v>
      </c>
      <c r="CN85" s="111" t="b">
        <f t="shared" si="406"/>
        <v>0</v>
      </c>
      <c r="CO85" s="111" t="b">
        <f t="shared" si="406"/>
        <v>0</v>
      </c>
      <c r="CP85" s="111" t="b">
        <f t="shared" si="406"/>
        <v>1</v>
      </c>
      <c r="CQ85" s="111" t="b">
        <f t="shared" si="406"/>
        <v>0</v>
      </c>
      <c r="CR85" s="111" t="b">
        <f t="shared" si="406"/>
        <v>0</v>
      </c>
      <c r="CS85" s="111" t="b">
        <f t="shared" si="406"/>
        <v>1</v>
      </c>
      <c r="CT85" s="111" t="b">
        <f t="shared" si="406"/>
        <v>0</v>
      </c>
      <c r="CU85" s="111" t="b">
        <f t="shared" si="406"/>
        <v>0</v>
      </c>
      <c r="CV85" s="111" t="b">
        <f t="shared" si="406"/>
        <v>1</v>
      </c>
      <c r="CW85" s="111" t="b">
        <f t="shared" si="406"/>
        <v>0</v>
      </c>
      <c r="CX85" s="111" t="b">
        <f t="shared" si="406"/>
        <v>0</v>
      </c>
      <c r="CY85" s="111" t="b">
        <f t="shared" si="406"/>
        <v>1</v>
      </c>
      <c r="CZ85" s="111" t="b">
        <f t="shared" si="406"/>
        <v>0</v>
      </c>
      <c r="DA85" s="111" t="b">
        <f t="shared" si="406"/>
        <v>0</v>
      </c>
      <c r="DB85" s="111" t="b">
        <f t="shared" si="406"/>
        <v>1</v>
      </c>
      <c r="DC85" s="111" t="b">
        <f t="shared" si="406"/>
        <v>0</v>
      </c>
      <c r="DD85" s="111" t="b">
        <f t="shared" si="406"/>
        <v>0</v>
      </c>
      <c r="DE85" s="111" t="b">
        <f t="shared" si="406"/>
        <v>1</v>
      </c>
      <c r="DF85" s="111" t="b">
        <f t="shared" si="406"/>
        <v>0</v>
      </c>
      <c r="DG85" s="111" t="b">
        <f t="shared" si="406"/>
        <v>0</v>
      </c>
      <c r="DH85" s="111" t="b">
        <f t="shared" si="406"/>
        <v>1</v>
      </c>
      <c r="DI85" s="111" t="b">
        <f t="shared" si="406"/>
        <v>0</v>
      </c>
      <c r="DJ85" s="111" t="b">
        <f t="shared" si="406"/>
        <v>0</v>
      </c>
      <c r="DK85" s="111" t="b">
        <f t="shared" si="406"/>
        <v>1</v>
      </c>
      <c r="DL85" s="111" t="b">
        <f t="shared" si="406"/>
        <v>0</v>
      </c>
      <c r="DM85" s="111" t="b">
        <f t="shared" si="406"/>
        <v>0</v>
      </c>
      <c r="DN85" s="111" t="b">
        <f t="shared" si="406"/>
        <v>1</v>
      </c>
      <c r="DO85" s="111" t="b">
        <f t="shared" si="406"/>
        <v>0</v>
      </c>
      <c r="DP85" s="111" t="b">
        <f t="shared" si="406"/>
        <v>0</v>
      </c>
      <c r="DQ85" s="111" t="b">
        <f t="shared" si="406"/>
        <v>1</v>
      </c>
      <c r="DR85" s="111" t="b">
        <f t="shared" si="406"/>
        <v>0</v>
      </c>
      <c r="DS85" s="111" t="b">
        <f t="shared" si="406"/>
        <v>0</v>
      </c>
      <c r="DT85" s="111" t="b">
        <f t="shared" si="406"/>
        <v>1</v>
      </c>
      <c r="DU85" s="111" t="b">
        <f t="shared" si="406"/>
        <v>0</v>
      </c>
      <c r="DV85" s="111" t="b">
        <f t="shared" si="406"/>
        <v>0</v>
      </c>
      <c r="DW85" s="111" t="b">
        <f t="shared" si="406"/>
        <v>1</v>
      </c>
      <c r="DX85" s="111" t="b">
        <f t="shared" si="406"/>
        <v>0</v>
      </c>
      <c r="DY85" s="111" t="b">
        <f t="shared" si="406"/>
        <v>0</v>
      </c>
      <c r="DZ85" s="111" t="b">
        <f t="shared" si="406"/>
        <v>1</v>
      </c>
      <c r="EA85" s="111" t="b">
        <f t="shared" si="406"/>
        <v>0</v>
      </c>
      <c r="EB85" s="111" t="b">
        <f t="shared" si="406"/>
        <v>0</v>
      </c>
      <c r="EC85" s="111" t="b">
        <f t="shared" si="406"/>
        <v>1</v>
      </c>
      <c r="ED85" s="111" t="b">
        <f t="shared" si="406"/>
        <v>0</v>
      </c>
      <c r="EE85" s="111" t="b">
        <f t="shared" si="406"/>
        <v>0</v>
      </c>
      <c r="EF85" s="111" t="b">
        <f t="shared" si="406"/>
        <v>1</v>
      </c>
      <c r="EG85" s="111" t="b">
        <f t="shared" si="406"/>
        <v>0</v>
      </c>
      <c r="EH85" s="111" t="b">
        <f t="shared" si="406"/>
        <v>0</v>
      </c>
      <c r="EI85" s="111" t="b">
        <f t="shared" si="406"/>
        <v>1</v>
      </c>
      <c r="EJ85" s="111" t="b">
        <f t="shared" si="406"/>
        <v>0</v>
      </c>
      <c r="EK85" s="111" t="b">
        <f t="shared" si="406"/>
        <v>0</v>
      </c>
      <c r="EL85" s="111" t="b">
        <f t="shared" si="406"/>
        <v>1</v>
      </c>
      <c r="EM85" s="111" t="b">
        <f t="shared" si="406"/>
        <v>0</v>
      </c>
      <c r="EN85" s="111" t="b">
        <f t="shared" si="406"/>
        <v>0</v>
      </c>
      <c r="EO85" s="111" t="b">
        <f t="shared" si="406"/>
        <v>1</v>
      </c>
    </row>
    <row r="86" spans="1:145" x14ac:dyDescent="0.2">
      <c r="A86" s="113">
        <f>ROW()</f>
        <v>86</v>
      </c>
      <c r="F86" s="908"/>
      <c r="G86" s="360"/>
      <c r="H86" s="91"/>
    </row>
    <row r="87" spans="1:145" x14ac:dyDescent="0.2">
      <c r="A87" s="113">
        <f>ROW()</f>
        <v>87</v>
      </c>
      <c r="K87" s="113" t="s">
        <v>22</v>
      </c>
      <c r="N87" s="913">
        <v>0</v>
      </c>
      <c r="O87" s="793">
        <f t="shared" ref="O87:AT87" si="407">N90</f>
        <v>2288.7847713208589</v>
      </c>
      <c r="P87" s="793">
        <f t="shared" si="407"/>
        <v>4577.5695426417178</v>
      </c>
      <c r="Q87" s="793">
        <f t="shared" si="407"/>
        <v>0</v>
      </c>
      <c r="R87" s="793">
        <f t="shared" si="407"/>
        <v>2288.7847713208589</v>
      </c>
      <c r="S87" s="793">
        <f t="shared" si="407"/>
        <v>4577.5695426417178</v>
      </c>
      <c r="T87" s="793">
        <f t="shared" si="407"/>
        <v>0</v>
      </c>
      <c r="U87" s="793">
        <f t="shared" si="407"/>
        <v>2288.7847713208589</v>
      </c>
      <c r="V87" s="793">
        <f t="shared" si="407"/>
        <v>4577.5695426417178</v>
      </c>
      <c r="W87" s="793">
        <f t="shared" si="407"/>
        <v>0</v>
      </c>
      <c r="X87" s="793">
        <f t="shared" si="407"/>
        <v>2288.7847713208589</v>
      </c>
      <c r="Y87" s="793">
        <f t="shared" si="407"/>
        <v>4577.5695426417178</v>
      </c>
      <c r="Z87" s="793">
        <f t="shared" si="407"/>
        <v>0</v>
      </c>
      <c r="AA87" s="793">
        <f t="shared" si="407"/>
        <v>2288.7847713208589</v>
      </c>
      <c r="AB87" s="793">
        <f t="shared" si="407"/>
        <v>4577.5695426417178</v>
      </c>
      <c r="AC87" s="793">
        <f t="shared" si="407"/>
        <v>0</v>
      </c>
      <c r="AD87" s="793">
        <f t="shared" si="407"/>
        <v>2288.7847713208589</v>
      </c>
      <c r="AE87" s="793">
        <f t="shared" si="407"/>
        <v>4577.5695426417178</v>
      </c>
      <c r="AF87" s="793">
        <f t="shared" si="407"/>
        <v>0</v>
      </c>
      <c r="AG87" s="793">
        <f t="shared" si="407"/>
        <v>2288.7847713208589</v>
      </c>
      <c r="AH87" s="793">
        <f t="shared" si="407"/>
        <v>4577.5695426417178</v>
      </c>
      <c r="AI87" s="793">
        <f t="shared" si="407"/>
        <v>0</v>
      </c>
      <c r="AJ87" s="793">
        <f t="shared" si="407"/>
        <v>2288.7847713208589</v>
      </c>
      <c r="AK87" s="793">
        <f t="shared" si="407"/>
        <v>4577.5695426417178</v>
      </c>
      <c r="AL87" s="793">
        <f t="shared" si="407"/>
        <v>0</v>
      </c>
      <c r="AM87" s="793">
        <f t="shared" si="407"/>
        <v>2288.7847713208589</v>
      </c>
      <c r="AN87" s="793">
        <f t="shared" si="407"/>
        <v>4577.5695426417178</v>
      </c>
      <c r="AO87" s="793">
        <f t="shared" si="407"/>
        <v>0</v>
      </c>
      <c r="AP87" s="793">
        <f t="shared" si="407"/>
        <v>2288.7847713208589</v>
      </c>
      <c r="AQ87" s="793">
        <f t="shared" si="407"/>
        <v>4577.5695426417178</v>
      </c>
      <c r="AR87" s="793">
        <f t="shared" si="407"/>
        <v>0</v>
      </c>
      <c r="AS87" s="793">
        <f t="shared" si="407"/>
        <v>2288.7847713208589</v>
      </c>
      <c r="AT87" s="793">
        <f t="shared" si="407"/>
        <v>4577.5695426417178</v>
      </c>
      <c r="AU87" s="793">
        <f t="shared" ref="AU87:BZ87" si="408">AT90</f>
        <v>0</v>
      </c>
      <c r="AV87" s="793">
        <f t="shared" si="408"/>
        <v>2288.7847713208589</v>
      </c>
      <c r="AW87" s="793">
        <f t="shared" si="408"/>
        <v>4577.5695426417178</v>
      </c>
      <c r="AX87" s="793">
        <f t="shared" si="408"/>
        <v>0</v>
      </c>
      <c r="AY87" s="793">
        <f t="shared" si="408"/>
        <v>2288.7847713208589</v>
      </c>
      <c r="AZ87" s="793">
        <f t="shared" si="408"/>
        <v>4577.5695426417178</v>
      </c>
      <c r="BA87" s="793">
        <f t="shared" si="408"/>
        <v>0</v>
      </c>
      <c r="BB87" s="793">
        <f t="shared" si="408"/>
        <v>2288.7847713208589</v>
      </c>
      <c r="BC87" s="793">
        <f t="shared" si="408"/>
        <v>4577.5695426417178</v>
      </c>
      <c r="BD87" s="793">
        <f t="shared" si="408"/>
        <v>0</v>
      </c>
      <c r="BE87" s="793">
        <f t="shared" si="408"/>
        <v>0</v>
      </c>
      <c r="BF87" s="793">
        <f t="shared" si="408"/>
        <v>0</v>
      </c>
      <c r="BG87" s="793">
        <f t="shared" si="408"/>
        <v>0</v>
      </c>
      <c r="BH87" s="793">
        <f t="shared" si="408"/>
        <v>0</v>
      </c>
      <c r="BI87" s="793">
        <f t="shared" si="408"/>
        <v>0</v>
      </c>
      <c r="BJ87" s="793">
        <f t="shared" si="408"/>
        <v>0</v>
      </c>
      <c r="BK87" s="793">
        <f t="shared" si="408"/>
        <v>0</v>
      </c>
      <c r="BL87" s="793">
        <f t="shared" si="408"/>
        <v>0</v>
      </c>
      <c r="BM87" s="793">
        <f t="shared" si="408"/>
        <v>0</v>
      </c>
      <c r="BN87" s="793">
        <f t="shared" si="408"/>
        <v>0</v>
      </c>
      <c r="BO87" s="793">
        <f t="shared" si="408"/>
        <v>0</v>
      </c>
      <c r="BP87" s="793">
        <f t="shared" si="408"/>
        <v>0</v>
      </c>
      <c r="BQ87" s="793">
        <f t="shared" si="408"/>
        <v>0</v>
      </c>
      <c r="BR87" s="793">
        <f t="shared" si="408"/>
        <v>0</v>
      </c>
      <c r="BS87" s="793">
        <f t="shared" si="408"/>
        <v>0</v>
      </c>
      <c r="BT87" s="793">
        <f t="shared" si="408"/>
        <v>0</v>
      </c>
      <c r="BU87" s="793">
        <f t="shared" si="408"/>
        <v>0</v>
      </c>
      <c r="BV87" s="793">
        <f t="shared" si="408"/>
        <v>0</v>
      </c>
      <c r="BW87" s="793">
        <f t="shared" si="408"/>
        <v>0</v>
      </c>
      <c r="BX87" s="793">
        <f t="shared" si="408"/>
        <v>0</v>
      </c>
      <c r="BY87" s="793">
        <f t="shared" si="408"/>
        <v>0</v>
      </c>
      <c r="BZ87" s="793">
        <f t="shared" si="408"/>
        <v>0</v>
      </c>
      <c r="CA87" s="793">
        <f t="shared" ref="CA87:CG87" si="409">BZ90</f>
        <v>0</v>
      </c>
      <c r="CB87" s="793">
        <f t="shared" si="409"/>
        <v>0</v>
      </c>
      <c r="CC87" s="793">
        <f t="shared" si="409"/>
        <v>0</v>
      </c>
      <c r="CD87" s="793">
        <f t="shared" si="409"/>
        <v>0</v>
      </c>
      <c r="CE87" s="793">
        <f t="shared" si="409"/>
        <v>0</v>
      </c>
      <c r="CF87" s="793">
        <f t="shared" si="409"/>
        <v>0</v>
      </c>
      <c r="CG87" s="793">
        <f t="shared" si="409"/>
        <v>0</v>
      </c>
      <c r="CH87" s="793">
        <f t="shared" ref="CH87:DM87" si="410">CG90</f>
        <v>0</v>
      </c>
      <c r="CI87" s="793">
        <f t="shared" si="410"/>
        <v>0</v>
      </c>
      <c r="CJ87" s="793">
        <f t="shared" si="410"/>
        <v>0</v>
      </c>
      <c r="CK87" s="793">
        <f t="shared" si="410"/>
        <v>0</v>
      </c>
      <c r="CL87" s="793">
        <f t="shared" si="410"/>
        <v>0</v>
      </c>
      <c r="CM87" s="793">
        <f t="shared" si="410"/>
        <v>0</v>
      </c>
      <c r="CN87" s="793">
        <f t="shared" si="410"/>
        <v>0</v>
      </c>
      <c r="CO87" s="793">
        <f t="shared" si="410"/>
        <v>0</v>
      </c>
      <c r="CP87" s="793">
        <f t="shared" si="410"/>
        <v>0</v>
      </c>
      <c r="CQ87" s="793">
        <f t="shared" si="410"/>
        <v>0</v>
      </c>
      <c r="CR87" s="793">
        <f t="shared" si="410"/>
        <v>0</v>
      </c>
      <c r="CS87" s="793">
        <f t="shared" si="410"/>
        <v>0</v>
      </c>
      <c r="CT87" s="793">
        <f t="shared" si="410"/>
        <v>0</v>
      </c>
      <c r="CU87" s="793">
        <f t="shared" si="410"/>
        <v>0</v>
      </c>
      <c r="CV87" s="793">
        <f t="shared" si="410"/>
        <v>0</v>
      </c>
      <c r="CW87" s="793">
        <f t="shared" si="410"/>
        <v>0</v>
      </c>
      <c r="CX87" s="793">
        <f t="shared" si="410"/>
        <v>0</v>
      </c>
      <c r="CY87" s="793">
        <f t="shared" si="410"/>
        <v>0</v>
      </c>
      <c r="CZ87" s="793">
        <f t="shared" si="410"/>
        <v>0</v>
      </c>
      <c r="DA87" s="793">
        <f t="shared" si="410"/>
        <v>0</v>
      </c>
      <c r="DB87" s="793">
        <f t="shared" si="410"/>
        <v>0</v>
      </c>
      <c r="DC87" s="793">
        <f t="shared" si="410"/>
        <v>0</v>
      </c>
      <c r="DD87" s="793">
        <f t="shared" si="410"/>
        <v>0</v>
      </c>
      <c r="DE87" s="793">
        <f t="shared" si="410"/>
        <v>0</v>
      </c>
      <c r="DF87" s="793">
        <f t="shared" si="410"/>
        <v>0</v>
      </c>
      <c r="DG87" s="793">
        <f t="shared" si="410"/>
        <v>0</v>
      </c>
      <c r="DH87" s="793">
        <f t="shared" si="410"/>
        <v>0</v>
      </c>
      <c r="DI87" s="793">
        <f t="shared" si="410"/>
        <v>0</v>
      </c>
      <c r="DJ87" s="793">
        <f t="shared" si="410"/>
        <v>0</v>
      </c>
      <c r="DK87" s="793">
        <f t="shared" si="410"/>
        <v>0</v>
      </c>
      <c r="DL87" s="793">
        <f t="shared" si="410"/>
        <v>0</v>
      </c>
      <c r="DM87" s="793">
        <f t="shared" si="410"/>
        <v>0</v>
      </c>
      <c r="DN87" s="793">
        <f t="shared" ref="DN87:EO87" si="411">DM90</f>
        <v>0</v>
      </c>
      <c r="DO87" s="793">
        <f t="shared" si="411"/>
        <v>0</v>
      </c>
      <c r="DP87" s="793">
        <f t="shared" si="411"/>
        <v>0</v>
      </c>
      <c r="DQ87" s="793">
        <f t="shared" si="411"/>
        <v>0</v>
      </c>
      <c r="DR87" s="793">
        <f t="shared" si="411"/>
        <v>0</v>
      </c>
      <c r="DS87" s="793">
        <f t="shared" si="411"/>
        <v>0</v>
      </c>
      <c r="DT87" s="793">
        <f t="shared" si="411"/>
        <v>0</v>
      </c>
      <c r="DU87" s="793">
        <f t="shared" si="411"/>
        <v>0</v>
      </c>
      <c r="DV87" s="793">
        <f t="shared" si="411"/>
        <v>0</v>
      </c>
      <c r="DW87" s="793">
        <f t="shared" si="411"/>
        <v>0</v>
      </c>
      <c r="DX87" s="793">
        <f t="shared" si="411"/>
        <v>0</v>
      </c>
      <c r="DY87" s="793">
        <f t="shared" si="411"/>
        <v>0</v>
      </c>
      <c r="DZ87" s="793">
        <f t="shared" si="411"/>
        <v>0</v>
      </c>
      <c r="EA87" s="793">
        <f t="shared" si="411"/>
        <v>0</v>
      </c>
      <c r="EB87" s="793">
        <f t="shared" si="411"/>
        <v>0</v>
      </c>
      <c r="EC87" s="793">
        <f t="shared" si="411"/>
        <v>0</v>
      </c>
      <c r="ED87" s="793">
        <f t="shared" si="411"/>
        <v>0</v>
      </c>
      <c r="EE87" s="793">
        <f t="shared" si="411"/>
        <v>0</v>
      </c>
      <c r="EF87" s="793">
        <f t="shared" si="411"/>
        <v>0</v>
      </c>
      <c r="EG87" s="793">
        <f t="shared" si="411"/>
        <v>0</v>
      </c>
      <c r="EH87" s="793">
        <f t="shared" si="411"/>
        <v>0</v>
      </c>
      <c r="EI87" s="793">
        <f t="shared" si="411"/>
        <v>0</v>
      </c>
      <c r="EJ87" s="793">
        <f t="shared" si="411"/>
        <v>0</v>
      </c>
      <c r="EK87" s="793">
        <f t="shared" si="411"/>
        <v>0</v>
      </c>
      <c r="EL87" s="793">
        <f t="shared" si="411"/>
        <v>0</v>
      </c>
      <c r="EM87" s="793">
        <f t="shared" si="411"/>
        <v>0</v>
      </c>
      <c r="EN87" s="793">
        <f t="shared" si="411"/>
        <v>0</v>
      </c>
      <c r="EO87" s="793">
        <f t="shared" si="411"/>
        <v>0</v>
      </c>
    </row>
    <row r="88" spans="1:145" x14ac:dyDescent="0.2">
      <c r="A88" s="113">
        <f>ROW()</f>
        <v>88</v>
      </c>
      <c r="F88" s="116"/>
      <c r="H88" s="116"/>
      <c r="I88" s="116"/>
      <c r="J88" s="116"/>
      <c r="K88" s="113" t="s">
        <v>24</v>
      </c>
      <c r="N88" s="793">
        <f t="shared" ref="N88:AS88" si="412">N82*N$10</f>
        <v>2288.7847713208589</v>
      </c>
      <c r="O88" s="793">
        <f t="shared" si="412"/>
        <v>2288.7847713208589</v>
      </c>
      <c r="P88" s="793">
        <f t="shared" si="412"/>
        <v>2288.7847713208589</v>
      </c>
      <c r="Q88" s="793">
        <f t="shared" si="412"/>
        <v>2288.7847713208589</v>
      </c>
      <c r="R88" s="793">
        <f t="shared" si="412"/>
        <v>2288.7847713208589</v>
      </c>
      <c r="S88" s="793">
        <f t="shared" si="412"/>
        <v>2288.7847713208589</v>
      </c>
      <c r="T88" s="793">
        <f t="shared" si="412"/>
        <v>2288.7847713208589</v>
      </c>
      <c r="U88" s="793">
        <f t="shared" si="412"/>
        <v>2288.7847713208589</v>
      </c>
      <c r="V88" s="793">
        <f t="shared" si="412"/>
        <v>2288.7847713208589</v>
      </c>
      <c r="W88" s="793">
        <f t="shared" si="412"/>
        <v>2288.7847713208589</v>
      </c>
      <c r="X88" s="793">
        <f t="shared" si="412"/>
        <v>2288.7847713208589</v>
      </c>
      <c r="Y88" s="793">
        <f t="shared" si="412"/>
        <v>2288.7847713208589</v>
      </c>
      <c r="Z88" s="793">
        <f t="shared" si="412"/>
        <v>2288.7847713208589</v>
      </c>
      <c r="AA88" s="793">
        <f t="shared" si="412"/>
        <v>2288.7847713208589</v>
      </c>
      <c r="AB88" s="793">
        <f t="shared" si="412"/>
        <v>2288.7847713208589</v>
      </c>
      <c r="AC88" s="793">
        <f t="shared" si="412"/>
        <v>2288.7847713208589</v>
      </c>
      <c r="AD88" s="793">
        <f t="shared" si="412"/>
        <v>2288.7847713208589</v>
      </c>
      <c r="AE88" s="793">
        <f t="shared" si="412"/>
        <v>2288.7847713208589</v>
      </c>
      <c r="AF88" s="793">
        <f t="shared" si="412"/>
        <v>2288.7847713208589</v>
      </c>
      <c r="AG88" s="793">
        <f t="shared" si="412"/>
        <v>2288.7847713208589</v>
      </c>
      <c r="AH88" s="793">
        <f t="shared" si="412"/>
        <v>2288.7847713208589</v>
      </c>
      <c r="AI88" s="793">
        <f t="shared" si="412"/>
        <v>2288.7847713208589</v>
      </c>
      <c r="AJ88" s="793">
        <f t="shared" si="412"/>
        <v>2288.7847713208589</v>
      </c>
      <c r="AK88" s="793">
        <f t="shared" si="412"/>
        <v>2288.7847713208589</v>
      </c>
      <c r="AL88" s="793">
        <f t="shared" si="412"/>
        <v>2288.7847713208589</v>
      </c>
      <c r="AM88" s="793">
        <f t="shared" si="412"/>
        <v>2288.7847713208589</v>
      </c>
      <c r="AN88" s="793">
        <f t="shared" si="412"/>
        <v>2288.7847713208589</v>
      </c>
      <c r="AO88" s="793">
        <f t="shared" si="412"/>
        <v>2288.7847713208589</v>
      </c>
      <c r="AP88" s="793">
        <f t="shared" si="412"/>
        <v>2288.7847713208589</v>
      </c>
      <c r="AQ88" s="793">
        <f t="shared" si="412"/>
        <v>2288.7847713208589</v>
      </c>
      <c r="AR88" s="793">
        <f t="shared" si="412"/>
        <v>2288.7847713208589</v>
      </c>
      <c r="AS88" s="793">
        <f t="shared" si="412"/>
        <v>2288.7847713208589</v>
      </c>
      <c r="AT88" s="793">
        <f t="shared" ref="AT88:BY88" si="413">AT82*AT$10</f>
        <v>2288.7847713208589</v>
      </c>
      <c r="AU88" s="793">
        <f t="shared" si="413"/>
        <v>2288.7847713208589</v>
      </c>
      <c r="AV88" s="793">
        <f t="shared" si="413"/>
        <v>2288.7847713208589</v>
      </c>
      <c r="AW88" s="793">
        <f t="shared" si="413"/>
        <v>2288.7847713208589</v>
      </c>
      <c r="AX88" s="793">
        <f t="shared" si="413"/>
        <v>2288.7847713208589</v>
      </c>
      <c r="AY88" s="793">
        <f t="shared" si="413"/>
        <v>2288.7847713208589</v>
      </c>
      <c r="AZ88" s="793">
        <f t="shared" si="413"/>
        <v>2288.7847713208589</v>
      </c>
      <c r="BA88" s="793">
        <f t="shared" si="413"/>
        <v>2288.7847713208589</v>
      </c>
      <c r="BB88" s="793">
        <f t="shared" si="413"/>
        <v>2288.7847713208589</v>
      </c>
      <c r="BC88" s="793">
        <f t="shared" si="413"/>
        <v>2288.7847713208589</v>
      </c>
      <c r="BD88" s="793">
        <f t="shared" si="413"/>
        <v>0</v>
      </c>
      <c r="BE88" s="793">
        <f t="shared" si="413"/>
        <v>0</v>
      </c>
      <c r="BF88" s="793">
        <f t="shared" si="413"/>
        <v>0</v>
      </c>
      <c r="BG88" s="793">
        <f t="shared" si="413"/>
        <v>0</v>
      </c>
      <c r="BH88" s="793">
        <f t="shared" si="413"/>
        <v>0</v>
      </c>
      <c r="BI88" s="793">
        <f t="shared" si="413"/>
        <v>0</v>
      </c>
      <c r="BJ88" s="793">
        <f t="shared" si="413"/>
        <v>0</v>
      </c>
      <c r="BK88" s="793">
        <f t="shared" si="413"/>
        <v>0</v>
      </c>
      <c r="BL88" s="793">
        <f t="shared" si="413"/>
        <v>0</v>
      </c>
      <c r="BM88" s="793">
        <f t="shared" si="413"/>
        <v>0</v>
      </c>
      <c r="BN88" s="793">
        <f t="shared" si="413"/>
        <v>0</v>
      </c>
      <c r="BO88" s="793">
        <f t="shared" si="413"/>
        <v>0</v>
      </c>
      <c r="BP88" s="793">
        <f t="shared" si="413"/>
        <v>0</v>
      </c>
      <c r="BQ88" s="793">
        <f t="shared" si="413"/>
        <v>0</v>
      </c>
      <c r="BR88" s="793">
        <f t="shared" si="413"/>
        <v>0</v>
      </c>
      <c r="BS88" s="793">
        <f t="shared" si="413"/>
        <v>0</v>
      </c>
      <c r="BT88" s="793">
        <f t="shared" si="413"/>
        <v>0</v>
      </c>
      <c r="BU88" s="793">
        <f t="shared" si="413"/>
        <v>0</v>
      </c>
      <c r="BV88" s="793">
        <f t="shared" si="413"/>
        <v>0</v>
      </c>
      <c r="BW88" s="793">
        <f t="shared" si="413"/>
        <v>0</v>
      </c>
      <c r="BX88" s="793">
        <f t="shared" si="413"/>
        <v>0</v>
      </c>
      <c r="BY88" s="793">
        <f t="shared" si="413"/>
        <v>0</v>
      </c>
      <c r="BZ88" s="793">
        <f t="shared" ref="BZ88:DE88" si="414">BZ82*BZ$10</f>
        <v>0</v>
      </c>
      <c r="CA88" s="793">
        <f t="shared" si="414"/>
        <v>0</v>
      </c>
      <c r="CB88" s="793">
        <f t="shared" si="414"/>
        <v>0</v>
      </c>
      <c r="CC88" s="793">
        <f t="shared" si="414"/>
        <v>0</v>
      </c>
      <c r="CD88" s="793">
        <f t="shared" si="414"/>
        <v>0</v>
      </c>
      <c r="CE88" s="793">
        <f t="shared" si="414"/>
        <v>0</v>
      </c>
      <c r="CF88" s="793">
        <f t="shared" si="414"/>
        <v>0</v>
      </c>
      <c r="CG88" s="793">
        <f t="shared" si="414"/>
        <v>0</v>
      </c>
      <c r="CH88" s="793">
        <f t="shared" si="414"/>
        <v>0</v>
      </c>
      <c r="CI88" s="793">
        <f t="shared" si="414"/>
        <v>0</v>
      </c>
      <c r="CJ88" s="793">
        <f t="shared" si="414"/>
        <v>0</v>
      </c>
      <c r="CK88" s="793">
        <f t="shared" si="414"/>
        <v>0</v>
      </c>
      <c r="CL88" s="793">
        <f t="shared" si="414"/>
        <v>0</v>
      </c>
      <c r="CM88" s="793">
        <f t="shared" si="414"/>
        <v>0</v>
      </c>
      <c r="CN88" s="793">
        <f t="shared" si="414"/>
        <v>0</v>
      </c>
      <c r="CO88" s="793">
        <f t="shared" si="414"/>
        <v>0</v>
      </c>
      <c r="CP88" s="793">
        <f t="shared" si="414"/>
        <v>0</v>
      </c>
      <c r="CQ88" s="793">
        <f t="shared" si="414"/>
        <v>0</v>
      </c>
      <c r="CR88" s="793">
        <f t="shared" si="414"/>
        <v>0</v>
      </c>
      <c r="CS88" s="793">
        <f t="shared" si="414"/>
        <v>0</v>
      </c>
      <c r="CT88" s="793">
        <f t="shared" si="414"/>
        <v>0</v>
      </c>
      <c r="CU88" s="793">
        <f t="shared" si="414"/>
        <v>0</v>
      </c>
      <c r="CV88" s="793">
        <f t="shared" si="414"/>
        <v>0</v>
      </c>
      <c r="CW88" s="793">
        <f t="shared" si="414"/>
        <v>0</v>
      </c>
      <c r="CX88" s="793">
        <f t="shared" si="414"/>
        <v>0</v>
      </c>
      <c r="CY88" s="793">
        <f t="shared" si="414"/>
        <v>0</v>
      </c>
      <c r="CZ88" s="793">
        <f t="shared" si="414"/>
        <v>0</v>
      </c>
      <c r="DA88" s="793">
        <f t="shared" si="414"/>
        <v>0</v>
      </c>
      <c r="DB88" s="793">
        <f t="shared" si="414"/>
        <v>0</v>
      </c>
      <c r="DC88" s="793">
        <f t="shared" si="414"/>
        <v>0</v>
      </c>
      <c r="DD88" s="793">
        <f t="shared" si="414"/>
        <v>0</v>
      </c>
      <c r="DE88" s="793">
        <f t="shared" si="414"/>
        <v>0</v>
      </c>
      <c r="DF88" s="793">
        <f t="shared" ref="DF88:EO88" si="415">DF82*DF$10</f>
        <v>0</v>
      </c>
      <c r="DG88" s="793">
        <f t="shared" si="415"/>
        <v>0</v>
      </c>
      <c r="DH88" s="793">
        <f t="shared" si="415"/>
        <v>0</v>
      </c>
      <c r="DI88" s="793">
        <f t="shared" si="415"/>
        <v>0</v>
      </c>
      <c r="DJ88" s="793">
        <f t="shared" si="415"/>
        <v>0</v>
      </c>
      <c r="DK88" s="793">
        <f t="shared" si="415"/>
        <v>0</v>
      </c>
      <c r="DL88" s="793">
        <f t="shared" si="415"/>
        <v>0</v>
      </c>
      <c r="DM88" s="793">
        <f t="shared" si="415"/>
        <v>0</v>
      </c>
      <c r="DN88" s="793">
        <f t="shared" si="415"/>
        <v>0</v>
      </c>
      <c r="DO88" s="793">
        <f t="shared" si="415"/>
        <v>0</v>
      </c>
      <c r="DP88" s="793">
        <f t="shared" si="415"/>
        <v>0</v>
      </c>
      <c r="DQ88" s="793">
        <f t="shared" si="415"/>
        <v>0</v>
      </c>
      <c r="DR88" s="793">
        <f t="shared" si="415"/>
        <v>0</v>
      </c>
      <c r="DS88" s="793">
        <f t="shared" si="415"/>
        <v>0</v>
      </c>
      <c r="DT88" s="793">
        <f t="shared" si="415"/>
        <v>0</v>
      </c>
      <c r="DU88" s="793">
        <f t="shared" si="415"/>
        <v>0</v>
      </c>
      <c r="DV88" s="793">
        <f t="shared" si="415"/>
        <v>0</v>
      </c>
      <c r="DW88" s="793">
        <f t="shared" si="415"/>
        <v>0</v>
      </c>
      <c r="DX88" s="793">
        <f t="shared" si="415"/>
        <v>0</v>
      </c>
      <c r="DY88" s="793">
        <f t="shared" si="415"/>
        <v>0</v>
      </c>
      <c r="DZ88" s="793">
        <f t="shared" si="415"/>
        <v>0</v>
      </c>
      <c r="EA88" s="793">
        <f t="shared" si="415"/>
        <v>0</v>
      </c>
      <c r="EB88" s="793">
        <f t="shared" si="415"/>
        <v>0</v>
      </c>
      <c r="EC88" s="793">
        <f t="shared" si="415"/>
        <v>0</v>
      </c>
      <c r="ED88" s="793">
        <f t="shared" si="415"/>
        <v>0</v>
      </c>
      <c r="EE88" s="793">
        <f t="shared" si="415"/>
        <v>0</v>
      </c>
      <c r="EF88" s="793">
        <f t="shared" si="415"/>
        <v>0</v>
      </c>
      <c r="EG88" s="793">
        <f t="shared" si="415"/>
        <v>0</v>
      </c>
      <c r="EH88" s="793">
        <f t="shared" si="415"/>
        <v>0</v>
      </c>
      <c r="EI88" s="793">
        <f t="shared" si="415"/>
        <v>0</v>
      </c>
      <c r="EJ88" s="793">
        <f t="shared" si="415"/>
        <v>0</v>
      </c>
      <c r="EK88" s="793">
        <f t="shared" si="415"/>
        <v>0</v>
      </c>
      <c r="EL88" s="793">
        <f t="shared" si="415"/>
        <v>0</v>
      </c>
      <c r="EM88" s="793">
        <f t="shared" si="415"/>
        <v>0</v>
      </c>
      <c r="EN88" s="793">
        <f t="shared" si="415"/>
        <v>0</v>
      </c>
      <c r="EO88" s="793">
        <f t="shared" si="415"/>
        <v>0</v>
      </c>
    </row>
    <row r="89" spans="1:145" x14ac:dyDescent="0.2">
      <c r="A89" s="113">
        <f>ROW()</f>
        <v>89</v>
      </c>
      <c r="C89" s="449" t="str">
        <f>C82</f>
        <v>사무수탁관리</v>
      </c>
      <c r="D89" s="449" t="s">
        <v>18</v>
      </c>
      <c r="E89" s="449"/>
      <c r="F89" s="116"/>
      <c r="H89" s="116"/>
      <c r="I89" s="116"/>
      <c r="J89" s="116"/>
      <c r="K89" s="114" t="s">
        <v>25</v>
      </c>
      <c r="L89" s="114"/>
      <c r="M89" s="114"/>
      <c r="N89" s="915">
        <f t="shared" ref="N89:AS89" si="416">N85*-SUM(N87:N88)</f>
        <v>0</v>
      </c>
      <c r="O89" s="915">
        <f t="shared" si="416"/>
        <v>0</v>
      </c>
      <c r="P89" s="915">
        <f t="shared" si="416"/>
        <v>-6866.3543139625763</v>
      </c>
      <c r="Q89" s="915">
        <f t="shared" si="416"/>
        <v>0</v>
      </c>
      <c r="R89" s="915">
        <f t="shared" si="416"/>
        <v>0</v>
      </c>
      <c r="S89" s="915">
        <f t="shared" si="416"/>
        <v>-6866.3543139625763</v>
      </c>
      <c r="T89" s="915">
        <f t="shared" si="416"/>
        <v>0</v>
      </c>
      <c r="U89" s="915">
        <f t="shared" si="416"/>
        <v>0</v>
      </c>
      <c r="V89" s="915">
        <f t="shared" si="416"/>
        <v>-6866.3543139625763</v>
      </c>
      <c r="W89" s="915">
        <f t="shared" si="416"/>
        <v>0</v>
      </c>
      <c r="X89" s="915">
        <f t="shared" si="416"/>
        <v>0</v>
      </c>
      <c r="Y89" s="915">
        <f t="shared" si="416"/>
        <v>-6866.3543139625763</v>
      </c>
      <c r="Z89" s="915">
        <f t="shared" si="416"/>
        <v>0</v>
      </c>
      <c r="AA89" s="915">
        <f t="shared" si="416"/>
        <v>0</v>
      </c>
      <c r="AB89" s="915">
        <f t="shared" si="416"/>
        <v>-6866.3543139625763</v>
      </c>
      <c r="AC89" s="915">
        <f t="shared" si="416"/>
        <v>0</v>
      </c>
      <c r="AD89" s="915">
        <f t="shared" si="416"/>
        <v>0</v>
      </c>
      <c r="AE89" s="915">
        <f t="shared" si="416"/>
        <v>-6866.3543139625763</v>
      </c>
      <c r="AF89" s="915">
        <f t="shared" si="416"/>
        <v>0</v>
      </c>
      <c r="AG89" s="915">
        <f t="shared" si="416"/>
        <v>0</v>
      </c>
      <c r="AH89" s="915">
        <f t="shared" si="416"/>
        <v>-6866.3543139625763</v>
      </c>
      <c r="AI89" s="915">
        <f t="shared" si="416"/>
        <v>0</v>
      </c>
      <c r="AJ89" s="915">
        <f t="shared" si="416"/>
        <v>0</v>
      </c>
      <c r="AK89" s="915">
        <f t="shared" si="416"/>
        <v>-6866.3543139625763</v>
      </c>
      <c r="AL89" s="915">
        <f t="shared" si="416"/>
        <v>0</v>
      </c>
      <c r="AM89" s="915">
        <f t="shared" si="416"/>
        <v>0</v>
      </c>
      <c r="AN89" s="915">
        <f t="shared" si="416"/>
        <v>-6866.3543139625763</v>
      </c>
      <c r="AO89" s="915">
        <f t="shared" si="416"/>
        <v>0</v>
      </c>
      <c r="AP89" s="915">
        <f t="shared" si="416"/>
        <v>0</v>
      </c>
      <c r="AQ89" s="915">
        <f t="shared" si="416"/>
        <v>-6866.3543139625763</v>
      </c>
      <c r="AR89" s="915">
        <f t="shared" si="416"/>
        <v>0</v>
      </c>
      <c r="AS89" s="915">
        <f t="shared" si="416"/>
        <v>0</v>
      </c>
      <c r="AT89" s="915">
        <f t="shared" ref="AT89:BY89" si="417">AT85*-SUM(AT87:AT88)</f>
        <v>-6866.3543139625763</v>
      </c>
      <c r="AU89" s="915">
        <f t="shared" si="417"/>
        <v>0</v>
      </c>
      <c r="AV89" s="915">
        <f t="shared" si="417"/>
        <v>0</v>
      </c>
      <c r="AW89" s="915">
        <f t="shared" si="417"/>
        <v>-6866.3543139625763</v>
      </c>
      <c r="AX89" s="915">
        <f t="shared" si="417"/>
        <v>0</v>
      </c>
      <c r="AY89" s="915">
        <f t="shared" si="417"/>
        <v>0</v>
      </c>
      <c r="AZ89" s="915">
        <f t="shared" si="417"/>
        <v>-6866.3543139625763</v>
      </c>
      <c r="BA89" s="915">
        <f t="shared" si="417"/>
        <v>0</v>
      </c>
      <c r="BB89" s="915">
        <f t="shared" si="417"/>
        <v>0</v>
      </c>
      <c r="BC89" s="915">
        <f t="shared" si="417"/>
        <v>-6866.3543139625763</v>
      </c>
      <c r="BD89" s="915">
        <f t="shared" si="417"/>
        <v>0</v>
      </c>
      <c r="BE89" s="915">
        <f t="shared" si="417"/>
        <v>0</v>
      </c>
      <c r="BF89" s="915">
        <f t="shared" si="417"/>
        <v>0</v>
      </c>
      <c r="BG89" s="915">
        <f t="shared" si="417"/>
        <v>0</v>
      </c>
      <c r="BH89" s="915">
        <f t="shared" si="417"/>
        <v>0</v>
      </c>
      <c r="BI89" s="915">
        <f t="shared" si="417"/>
        <v>0</v>
      </c>
      <c r="BJ89" s="915">
        <f t="shared" si="417"/>
        <v>0</v>
      </c>
      <c r="BK89" s="915">
        <f t="shared" si="417"/>
        <v>0</v>
      </c>
      <c r="BL89" s="915">
        <f t="shared" si="417"/>
        <v>0</v>
      </c>
      <c r="BM89" s="915">
        <f t="shared" si="417"/>
        <v>0</v>
      </c>
      <c r="BN89" s="915">
        <f t="shared" si="417"/>
        <v>0</v>
      </c>
      <c r="BO89" s="915">
        <f t="shared" si="417"/>
        <v>0</v>
      </c>
      <c r="BP89" s="915">
        <f t="shared" si="417"/>
        <v>0</v>
      </c>
      <c r="BQ89" s="915">
        <f t="shared" si="417"/>
        <v>0</v>
      </c>
      <c r="BR89" s="915">
        <f t="shared" si="417"/>
        <v>0</v>
      </c>
      <c r="BS89" s="915">
        <f t="shared" si="417"/>
        <v>0</v>
      </c>
      <c r="BT89" s="915">
        <f t="shared" si="417"/>
        <v>0</v>
      </c>
      <c r="BU89" s="915">
        <f t="shared" si="417"/>
        <v>0</v>
      </c>
      <c r="BV89" s="915">
        <f t="shared" si="417"/>
        <v>0</v>
      </c>
      <c r="BW89" s="915">
        <f t="shared" si="417"/>
        <v>0</v>
      </c>
      <c r="BX89" s="915">
        <f t="shared" si="417"/>
        <v>0</v>
      </c>
      <c r="BY89" s="915">
        <f t="shared" si="417"/>
        <v>0</v>
      </c>
      <c r="BZ89" s="915">
        <f t="shared" ref="BZ89:CG89" si="418">BZ85*-SUM(BZ87:BZ88)</f>
        <v>0</v>
      </c>
      <c r="CA89" s="915">
        <f t="shared" si="418"/>
        <v>0</v>
      </c>
      <c r="CB89" s="915">
        <f t="shared" si="418"/>
        <v>0</v>
      </c>
      <c r="CC89" s="915">
        <f t="shared" si="418"/>
        <v>0</v>
      </c>
      <c r="CD89" s="915">
        <f t="shared" si="418"/>
        <v>0</v>
      </c>
      <c r="CE89" s="915">
        <f t="shared" si="418"/>
        <v>0</v>
      </c>
      <c r="CF89" s="915">
        <f t="shared" si="418"/>
        <v>0</v>
      </c>
      <c r="CG89" s="915">
        <f t="shared" si="418"/>
        <v>0</v>
      </c>
      <c r="CH89" s="915">
        <f t="shared" ref="CH89:EO89" si="419">CH85*-SUM(CH87:CH88)</f>
        <v>0</v>
      </c>
      <c r="CI89" s="915">
        <f t="shared" si="419"/>
        <v>0</v>
      </c>
      <c r="CJ89" s="915">
        <f t="shared" si="419"/>
        <v>0</v>
      </c>
      <c r="CK89" s="915">
        <f t="shared" si="419"/>
        <v>0</v>
      </c>
      <c r="CL89" s="915">
        <f t="shared" si="419"/>
        <v>0</v>
      </c>
      <c r="CM89" s="915">
        <f t="shared" si="419"/>
        <v>0</v>
      </c>
      <c r="CN89" s="915">
        <f t="shared" si="419"/>
        <v>0</v>
      </c>
      <c r="CO89" s="915">
        <f t="shared" si="419"/>
        <v>0</v>
      </c>
      <c r="CP89" s="915">
        <f t="shared" si="419"/>
        <v>0</v>
      </c>
      <c r="CQ89" s="915">
        <f t="shared" si="419"/>
        <v>0</v>
      </c>
      <c r="CR89" s="915">
        <f t="shared" si="419"/>
        <v>0</v>
      </c>
      <c r="CS89" s="915">
        <f t="shared" si="419"/>
        <v>0</v>
      </c>
      <c r="CT89" s="915">
        <f t="shared" si="419"/>
        <v>0</v>
      </c>
      <c r="CU89" s="915">
        <f t="shared" si="419"/>
        <v>0</v>
      </c>
      <c r="CV89" s="915">
        <f t="shared" si="419"/>
        <v>0</v>
      </c>
      <c r="CW89" s="915">
        <f t="shared" si="419"/>
        <v>0</v>
      </c>
      <c r="CX89" s="915">
        <f t="shared" si="419"/>
        <v>0</v>
      </c>
      <c r="CY89" s="915">
        <f t="shared" si="419"/>
        <v>0</v>
      </c>
      <c r="CZ89" s="915">
        <f t="shared" si="419"/>
        <v>0</v>
      </c>
      <c r="DA89" s="915">
        <f t="shared" si="419"/>
        <v>0</v>
      </c>
      <c r="DB89" s="915">
        <f t="shared" si="419"/>
        <v>0</v>
      </c>
      <c r="DC89" s="915">
        <f t="shared" si="419"/>
        <v>0</v>
      </c>
      <c r="DD89" s="915">
        <f t="shared" si="419"/>
        <v>0</v>
      </c>
      <c r="DE89" s="915">
        <f t="shared" si="419"/>
        <v>0</v>
      </c>
      <c r="DF89" s="915">
        <f t="shared" si="419"/>
        <v>0</v>
      </c>
      <c r="DG89" s="915">
        <f t="shared" si="419"/>
        <v>0</v>
      </c>
      <c r="DH89" s="915">
        <f t="shared" si="419"/>
        <v>0</v>
      </c>
      <c r="DI89" s="915">
        <f t="shared" si="419"/>
        <v>0</v>
      </c>
      <c r="DJ89" s="915">
        <f t="shared" si="419"/>
        <v>0</v>
      </c>
      <c r="DK89" s="915">
        <f t="shared" si="419"/>
        <v>0</v>
      </c>
      <c r="DL89" s="915">
        <f t="shared" si="419"/>
        <v>0</v>
      </c>
      <c r="DM89" s="915">
        <f t="shared" si="419"/>
        <v>0</v>
      </c>
      <c r="DN89" s="915">
        <f t="shared" si="419"/>
        <v>0</v>
      </c>
      <c r="DO89" s="915">
        <f t="shared" si="419"/>
        <v>0</v>
      </c>
      <c r="DP89" s="915">
        <f t="shared" si="419"/>
        <v>0</v>
      </c>
      <c r="DQ89" s="915">
        <f t="shared" si="419"/>
        <v>0</v>
      </c>
      <c r="DR89" s="915">
        <f t="shared" si="419"/>
        <v>0</v>
      </c>
      <c r="DS89" s="915">
        <f t="shared" si="419"/>
        <v>0</v>
      </c>
      <c r="DT89" s="915">
        <f t="shared" si="419"/>
        <v>0</v>
      </c>
      <c r="DU89" s="915">
        <f t="shared" si="419"/>
        <v>0</v>
      </c>
      <c r="DV89" s="915">
        <f t="shared" si="419"/>
        <v>0</v>
      </c>
      <c r="DW89" s="915">
        <f t="shared" si="419"/>
        <v>0</v>
      </c>
      <c r="DX89" s="915">
        <f t="shared" si="419"/>
        <v>0</v>
      </c>
      <c r="DY89" s="915">
        <f t="shared" si="419"/>
        <v>0</v>
      </c>
      <c r="DZ89" s="915">
        <f t="shared" si="419"/>
        <v>0</v>
      </c>
      <c r="EA89" s="915">
        <f t="shared" si="419"/>
        <v>0</v>
      </c>
      <c r="EB89" s="915">
        <f t="shared" si="419"/>
        <v>0</v>
      </c>
      <c r="EC89" s="915">
        <f t="shared" si="419"/>
        <v>0</v>
      </c>
      <c r="ED89" s="915">
        <f t="shared" si="419"/>
        <v>0</v>
      </c>
      <c r="EE89" s="915">
        <f t="shared" si="419"/>
        <v>0</v>
      </c>
      <c r="EF89" s="915">
        <f t="shared" si="419"/>
        <v>0</v>
      </c>
      <c r="EG89" s="915">
        <f t="shared" si="419"/>
        <v>0</v>
      </c>
      <c r="EH89" s="915">
        <f t="shared" si="419"/>
        <v>0</v>
      </c>
      <c r="EI89" s="915">
        <f t="shared" si="419"/>
        <v>0</v>
      </c>
      <c r="EJ89" s="915">
        <f t="shared" si="419"/>
        <v>0</v>
      </c>
      <c r="EK89" s="915">
        <f t="shared" si="419"/>
        <v>0</v>
      </c>
      <c r="EL89" s="915">
        <f t="shared" si="419"/>
        <v>0</v>
      </c>
      <c r="EM89" s="915">
        <f t="shared" si="419"/>
        <v>0</v>
      </c>
      <c r="EN89" s="915">
        <f t="shared" si="419"/>
        <v>0</v>
      </c>
      <c r="EO89" s="915">
        <f t="shared" si="419"/>
        <v>0</v>
      </c>
    </row>
    <row r="90" spans="1:145" x14ac:dyDescent="0.2">
      <c r="A90" s="113">
        <f>ROW()</f>
        <v>90</v>
      </c>
      <c r="C90" s="449" t="str">
        <f>C82</f>
        <v>사무수탁관리</v>
      </c>
      <c r="D90" s="449" t="s">
        <v>17</v>
      </c>
      <c r="E90" s="449"/>
      <c r="F90" s="116"/>
      <c r="H90" s="116"/>
      <c r="I90" s="116"/>
      <c r="J90" s="116"/>
      <c r="K90" s="113" t="s">
        <v>26</v>
      </c>
      <c r="N90" s="793">
        <f t="shared" ref="N90:AS90" si="420">SUM(N87:N89)</f>
        <v>2288.7847713208589</v>
      </c>
      <c r="O90" s="793">
        <f t="shared" si="420"/>
        <v>4577.5695426417178</v>
      </c>
      <c r="P90" s="793">
        <f t="shared" si="420"/>
        <v>0</v>
      </c>
      <c r="Q90" s="793">
        <f t="shared" si="420"/>
        <v>2288.7847713208589</v>
      </c>
      <c r="R90" s="793">
        <f t="shared" si="420"/>
        <v>4577.5695426417178</v>
      </c>
      <c r="S90" s="793">
        <f t="shared" si="420"/>
        <v>0</v>
      </c>
      <c r="T90" s="793">
        <f t="shared" si="420"/>
        <v>2288.7847713208589</v>
      </c>
      <c r="U90" s="793">
        <f t="shared" si="420"/>
        <v>4577.5695426417178</v>
      </c>
      <c r="V90" s="793">
        <f t="shared" si="420"/>
        <v>0</v>
      </c>
      <c r="W90" s="793">
        <f t="shared" si="420"/>
        <v>2288.7847713208589</v>
      </c>
      <c r="X90" s="793">
        <f t="shared" si="420"/>
        <v>4577.5695426417178</v>
      </c>
      <c r="Y90" s="793">
        <f t="shared" si="420"/>
        <v>0</v>
      </c>
      <c r="Z90" s="793">
        <f t="shared" si="420"/>
        <v>2288.7847713208589</v>
      </c>
      <c r="AA90" s="793">
        <f t="shared" si="420"/>
        <v>4577.5695426417178</v>
      </c>
      <c r="AB90" s="793">
        <f t="shared" si="420"/>
        <v>0</v>
      </c>
      <c r="AC90" s="793">
        <f t="shared" si="420"/>
        <v>2288.7847713208589</v>
      </c>
      <c r="AD90" s="793">
        <f t="shared" si="420"/>
        <v>4577.5695426417178</v>
      </c>
      <c r="AE90" s="793">
        <f t="shared" si="420"/>
        <v>0</v>
      </c>
      <c r="AF90" s="793">
        <f t="shared" si="420"/>
        <v>2288.7847713208589</v>
      </c>
      <c r="AG90" s="793">
        <f t="shared" si="420"/>
        <v>4577.5695426417178</v>
      </c>
      <c r="AH90" s="793">
        <f t="shared" si="420"/>
        <v>0</v>
      </c>
      <c r="AI90" s="793">
        <f t="shared" si="420"/>
        <v>2288.7847713208589</v>
      </c>
      <c r="AJ90" s="793">
        <f t="shared" si="420"/>
        <v>4577.5695426417178</v>
      </c>
      <c r="AK90" s="793">
        <f t="shared" si="420"/>
        <v>0</v>
      </c>
      <c r="AL90" s="793">
        <f t="shared" si="420"/>
        <v>2288.7847713208589</v>
      </c>
      <c r="AM90" s="793">
        <f t="shared" si="420"/>
        <v>4577.5695426417178</v>
      </c>
      <c r="AN90" s="793">
        <f t="shared" si="420"/>
        <v>0</v>
      </c>
      <c r="AO90" s="793">
        <f t="shared" si="420"/>
        <v>2288.7847713208589</v>
      </c>
      <c r="AP90" s="793">
        <f t="shared" si="420"/>
        <v>4577.5695426417178</v>
      </c>
      <c r="AQ90" s="793">
        <f t="shared" si="420"/>
        <v>0</v>
      </c>
      <c r="AR90" s="793">
        <f t="shared" si="420"/>
        <v>2288.7847713208589</v>
      </c>
      <c r="AS90" s="793">
        <f t="shared" si="420"/>
        <v>4577.5695426417178</v>
      </c>
      <c r="AT90" s="793">
        <f t="shared" ref="AT90:BY90" si="421">SUM(AT87:AT89)</f>
        <v>0</v>
      </c>
      <c r="AU90" s="793">
        <f t="shared" si="421"/>
        <v>2288.7847713208589</v>
      </c>
      <c r="AV90" s="793">
        <f t="shared" si="421"/>
        <v>4577.5695426417178</v>
      </c>
      <c r="AW90" s="793">
        <f t="shared" si="421"/>
        <v>0</v>
      </c>
      <c r="AX90" s="793">
        <f t="shared" si="421"/>
        <v>2288.7847713208589</v>
      </c>
      <c r="AY90" s="793">
        <f t="shared" si="421"/>
        <v>4577.5695426417178</v>
      </c>
      <c r="AZ90" s="793">
        <f t="shared" si="421"/>
        <v>0</v>
      </c>
      <c r="BA90" s="793">
        <f t="shared" si="421"/>
        <v>2288.7847713208589</v>
      </c>
      <c r="BB90" s="793">
        <f t="shared" si="421"/>
        <v>4577.5695426417178</v>
      </c>
      <c r="BC90" s="793">
        <f t="shared" si="421"/>
        <v>0</v>
      </c>
      <c r="BD90" s="793">
        <f t="shared" si="421"/>
        <v>0</v>
      </c>
      <c r="BE90" s="793">
        <f t="shared" si="421"/>
        <v>0</v>
      </c>
      <c r="BF90" s="793">
        <f t="shared" si="421"/>
        <v>0</v>
      </c>
      <c r="BG90" s="793">
        <f t="shared" si="421"/>
        <v>0</v>
      </c>
      <c r="BH90" s="793">
        <f t="shared" si="421"/>
        <v>0</v>
      </c>
      <c r="BI90" s="793">
        <f t="shared" si="421"/>
        <v>0</v>
      </c>
      <c r="BJ90" s="793">
        <f t="shared" si="421"/>
        <v>0</v>
      </c>
      <c r="BK90" s="793">
        <f t="shared" si="421"/>
        <v>0</v>
      </c>
      <c r="BL90" s="793">
        <f t="shared" si="421"/>
        <v>0</v>
      </c>
      <c r="BM90" s="793">
        <f t="shared" si="421"/>
        <v>0</v>
      </c>
      <c r="BN90" s="793">
        <f t="shared" si="421"/>
        <v>0</v>
      </c>
      <c r="BO90" s="793">
        <f t="shared" si="421"/>
        <v>0</v>
      </c>
      <c r="BP90" s="793">
        <f t="shared" si="421"/>
        <v>0</v>
      </c>
      <c r="BQ90" s="793">
        <f t="shared" si="421"/>
        <v>0</v>
      </c>
      <c r="BR90" s="793">
        <f t="shared" si="421"/>
        <v>0</v>
      </c>
      <c r="BS90" s="793">
        <f t="shared" si="421"/>
        <v>0</v>
      </c>
      <c r="BT90" s="793">
        <f t="shared" si="421"/>
        <v>0</v>
      </c>
      <c r="BU90" s="793">
        <f t="shared" si="421"/>
        <v>0</v>
      </c>
      <c r="BV90" s="793">
        <f t="shared" si="421"/>
        <v>0</v>
      </c>
      <c r="BW90" s="793">
        <f t="shared" si="421"/>
        <v>0</v>
      </c>
      <c r="BX90" s="793">
        <f t="shared" si="421"/>
        <v>0</v>
      </c>
      <c r="BY90" s="793">
        <f t="shared" si="421"/>
        <v>0</v>
      </c>
      <c r="BZ90" s="793">
        <f t="shared" ref="BZ90:CG90" si="422">SUM(BZ87:BZ89)</f>
        <v>0</v>
      </c>
      <c r="CA90" s="793">
        <f t="shared" si="422"/>
        <v>0</v>
      </c>
      <c r="CB90" s="793">
        <f t="shared" si="422"/>
        <v>0</v>
      </c>
      <c r="CC90" s="793">
        <f t="shared" si="422"/>
        <v>0</v>
      </c>
      <c r="CD90" s="793">
        <f t="shared" si="422"/>
        <v>0</v>
      </c>
      <c r="CE90" s="793">
        <f t="shared" si="422"/>
        <v>0</v>
      </c>
      <c r="CF90" s="793">
        <f t="shared" si="422"/>
        <v>0</v>
      </c>
      <c r="CG90" s="793">
        <f t="shared" si="422"/>
        <v>0</v>
      </c>
      <c r="CH90" s="793">
        <f t="shared" ref="CH90:EO90" si="423">SUM(CH87:CH89)</f>
        <v>0</v>
      </c>
      <c r="CI90" s="793">
        <f t="shared" si="423"/>
        <v>0</v>
      </c>
      <c r="CJ90" s="793">
        <f t="shared" si="423"/>
        <v>0</v>
      </c>
      <c r="CK90" s="793">
        <f t="shared" si="423"/>
        <v>0</v>
      </c>
      <c r="CL90" s="793">
        <f t="shared" si="423"/>
        <v>0</v>
      </c>
      <c r="CM90" s="793">
        <f t="shared" si="423"/>
        <v>0</v>
      </c>
      <c r="CN90" s="793">
        <f t="shared" si="423"/>
        <v>0</v>
      </c>
      <c r="CO90" s="793">
        <f t="shared" si="423"/>
        <v>0</v>
      </c>
      <c r="CP90" s="793">
        <f t="shared" si="423"/>
        <v>0</v>
      </c>
      <c r="CQ90" s="793">
        <f t="shared" si="423"/>
        <v>0</v>
      </c>
      <c r="CR90" s="793">
        <f t="shared" si="423"/>
        <v>0</v>
      </c>
      <c r="CS90" s="793">
        <f t="shared" si="423"/>
        <v>0</v>
      </c>
      <c r="CT90" s="793">
        <f t="shared" si="423"/>
        <v>0</v>
      </c>
      <c r="CU90" s="793">
        <f t="shared" si="423"/>
        <v>0</v>
      </c>
      <c r="CV90" s="793">
        <f t="shared" si="423"/>
        <v>0</v>
      </c>
      <c r="CW90" s="793">
        <f t="shared" si="423"/>
        <v>0</v>
      </c>
      <c r="CX90" s="793">
        <f t="shared" si="423"/>
        <v>0</v>
      </c>
      <c r="CY90" s="793">
        <f t="shared" si="423"/>
        <v>0</v>
      </c>
      <c r="CZ90" s="793">
        <f t="shared" si="423"/>
        <v>0</v>
      </c>
      <c r="DA90" s="793">
        <f t="shared" si="423"/>
        <v>0</v>
      </c>
      <c r="DB90" s="793">
        <f t="shared" si="423"/>
        <v>0</v>
      </c>
      <c r="DC90" s="793">
        <f t="shared" si="423"/>
        <v>0</v>
      </c>
      <c r="DD90" s="793">
        <f t="shared" si="423"/>
        <v>0</v>
      </c>
      <c r="DE90" s="793">
        <f t="shared" si="423"/>
        <v>0</v>
      </c>
      <c r="DF90" s="793">
        <f t="shared" si="423"/>
        <v>0</v>
      </c>
      <c r="DG90" s="793">
        <f t="shared" si="423"/>
        <v>0</v>
      </c>
      <c r="DH90" s="793">
        <f t="shared" si="423"/>
        <v>0</v>
      </c>
      <c r="DI90" s="793">
        <f t="shared" si="423"/>
        <v>0</v>
      </c>
      <c r="DJ90" s="793">
        <f t="shared" si="423"/>
        <v>0</v>
      </c>
      <c r="DK90" s="793">
        <f t="shared" si="423"/>
        <v>0</v>
      </c>
      <c r="DL90" s="793">
        <f t="shared" si="423"/>
        <v>0</v>
      </c>
      <c r="DM90" s="793">
        <f t="shared" si="423"/>
        <v>0</v>
      </c>
      <c r="DN90" s="793">
        <f t="shared" si="423"/>
        <v>0</v>
      </c>
      <c r="DO90" s="793">
        <f t="shared" si="423"/>
        <v>0</v>
      </c>
      <c r="DP90" s="793">
        <f t="shared" si="423"/>
        <v>0</v>
      </c>
      <c r="DQ90" s="793">
        <f t="shared" si="423"/>
        <v>0</v>
      </c>
      <c r="DR90" s="793">
        <f t="shared" si="423"/>
        <v>0</v>
      </c>
      <c r="DS90" s="793">
        <f t="shared" si="423"/>
        <v>0</v>
      </c>
      <c r="DT90" s="793">
        <f t="shared" si="423"/>
        <v>0</v>
      </c>
      <c r="DU90" s="793">
        <f t="shared" si="423"/>
        <v>0</v>
      </c>
      <c r="DV90" s="793">
        <f t="shared" si="423"/>
        <v>0</v>
      </c>
      <c r="DW90" s="793">
        <f t="shared" si="423"/>
        <v>0</v>
      </c>
      <c r="DX90" s="793">
        <f t="shared" si="423"/>
        <v>0</v>
      </c>
      <c r="DY90" s="793">
        <f t="shared" si="423"/>
        <v>0</v>
      </c>
      <c r="DZ90" s="793">
        <f t="shared" si="423"/>
        <v>0</v>
      </c>
      <c r="EA90" s="793">
        <f t="shared" si="423"/>
        <v>0</v>
      </c>
      <c r="EB90" s="793">
        <f t="shared" si="423"/>
        <v>0</v>
      </c>
      <c r="EC90" s="793">
        <f t="shared" si="423"/>
        <v>0</v>
      </c>
      <c r="ED90" s="793">
        <f t="shared" si="423"/>
        <v>0</v>
      </c>
      <c r="EE90" s="793">
        <f t="shared" si="423"/>
        <v>0</v>
      </c>
      <c r="EF90" s="793">
        <f t="shared" si="423"/>
        <v>0</v>
      </c>
      <c r="EG90" s="793">
        <f t="shared" si="423"/>
        <v>0</v>
      </c>
      <c r="EH90" s="793">
        <f t="shared" si="423"/>
        <v>0</v>
      </c>
      <c r="EI90" s="793">
        <f t="shared" si="423"/>
        <v>0</v>
      </c>
      <c r="EJ90" s="793">
        <f t="shared" si="423"/>
        <v>0</v>
      </c>
      <c r="EK90" s="793">
        <f t="shared" si="423"/>
        <v>0</v>
      </c>
      <c r="EL90" s="793">
        <f t="shared" si="423"/>
        <v>0</v>
      </c>
      <c r="EM90" s="793">
        <f t="shared" si="423"/>
        <v>0</v>
      </c>
      <c r="EN90" s="793">
        <f t="shared" si="423"/>
        <v>0</v>
      </c>
      <c r="EO90" s="793">
        <f t="shared" si="423"/>
        <v>0</v>
      </c>
    </row>
    <row r="91" spans="1:145" x14ac:dyDescent="0.2">
      <c r="A91" s="113">
        <f>ROW()</f>
        <v>91</v>
      </c>
    </row>
    <row r="92" spans="1:145" x14ac:dyDescent="0.2">
      <c r="A92" s="113">
        <f>ROW()</f>
        <v>92</v>
      </c>
    </row>
    <row r="93" spans="1:145" x14ac:dyDescent="0.2">
      <c r="A93" s="113">
        <f>ROW()</f>
        <v>93</v>
      </c>
      <c r="B93" s="451" t="s">
        <v>856</v>
      </c>
      <c r="C93" s="477" t="str">
        <f>'A&amp;R'!I53</f>
        <v>판매수수료</v>
      </c>
      <c r="D93" s="451" t="s">
        <v>20</v>
      </c>
      <c r="E93" s="451"/>
      <c r="F93" s="908">
        <f>F82</f>
        <v>43465</v>
      </c>
      <c r="G93" s="360">
        <f>'A&amp;R'!$O$53</f>
        <v>0</v>
      </c>
      <c r="H93" s="91">
        <f>G93/12</f>
        <v>0</v>
      </c>
      <c r="I93" s="454"/>
      <c r="J93" s="454"/>
      <c r="K93" s="452"/>
      <c r="L93" s="452">
        <f>SUM(M93:EC93)</f>
        <v>0</v>
      </c>
      <c r="M93" s="451"/>
      <c r="N93" s="910">
        <f>INDEX($H93:$H97,N95)*N94</f>
        <v>0</v>
      </c>
      <c r="O93" s="910">
        <f t="shared" ref="O93" si="424">INDEX($H93:$H97,O95)*O94</f>
        <v>0</v>
      </c>
      <c r="P93" s="910">
        <f t="shared" ref="P93" si="425">INDEX($H93:$H97,P95)*P94</f>
        <v>0</v>
      </c>
      <c r="Q93" s="910">
        <f t="shared" ref="Q93" si="426">INDEX($H93:$H97,Q95)*Q94</f>
        <v>0</v>
      </c>
      <c r="R93" s="910">
        <f t="shared" ref="R93" si="427">INDEX($H93:$H97,R95)*R94</f>
        <v>0</v>
      </c>
      <c r="S93" s="910">
        <f t="shared" ref="S93" si="428">INDEX($H93:$H97,S95)*S94</f>
        <v>0</v>
      </c>
      <c r="T93" s="910">
        <f t="shared" ref="T93" si="429">INDEX($H93:$H97,T95)*T94</f>
        <v>0</v>
      </c>
      <c r="U93" s="910">
        <f t="shared" ref="U93" si="430">INDEX($H93:$H97,U95)*U94</f>
        <v>0</v>
      </c>
      <c r="V93" s="910">
        <f t="shared" ref="V93" si="431">INDEX($H93:$H97,V95)*V94</f>
        <v>0</v>
      </c>
      <c r="W93" s="910">
        <f t="shared" ref="W93" si="432">INDEX($H93:$H97,W95)*W94</f>
        <v>0</v>
      </c>
      <c r="X93" s="910">
        <f t="shared" ref="X93" si="433">INDEX($H93:$H97,X95)*X94</f>
        <v>0</v>
      </c>
      <c r="Y93" s="910">
        <f t="shared" ref="Y93" si="434">INDEX($H93:$H97,Y95)*Y94</f>
        <v>0</v>
      </c>
      <c r="Z93" s="910">
        <f t="shared" ref="Z93" si="435">INDEX($H93:$H97,Z95)*Z94</f>
        <v>0</v>
      </c>
      <c r="AA93" s="910">
        <f t="shared" ref="AA93" si="436">INDEX($H93:$H97,AA95)*AA94</f>
        <v>0</v>
      </c>
      <c r="AB93" s="910">
        <f t="shared" ref="AB93" si="437">INDEX($H93:$H97,AB95)*AB94</f>
        <v>0</v>
      </c>
      <c r="AC93" s="910">
        <f t="shared" ref="AC93" si="438">INDEX($H93:$H97,AC95)*AC94</f>
        <v>0</v>
      </c>
      <c r="AD93" s="910">
        <f t="shared" ref="AD93" si="439">INDEX($H93:$H97,AD95)*AD94</f>
        <v>0</v>
      </c>
      <c r="AE93" s="910">
        <f t="shared" ref="AE93" si="440">INDEX($H93:$H97,AE95)*AE94</f>
        <v>0</v>
      </c>
      <c r="AF93" s="910">
        <f t="shared" ref="AF93" si="441">INDEX($H93:$H97,AF95)*AF94</f>
        <v>0</v>
      </c>
      <c r="AG93" s="910">
        <f t="shared" ref="AG93" si="442">INDEX($H93:$H97,AG95)*AG94</f>
        <v>0</v>
      </c>
      <c r="AH93" s="910">
        <f t="shared" ref="AH93" si="443">INDEX($H93:$H97,AH95)*AH94</f>
        <v>0</v>
      </c>
      <c r="AI93" s="910">
        <f t="shared" ref="AI93" si="444">INDEX($H93:$H97,AI95)*AI94</f>
        <v>0</v>
      </c>
      <c r="AJ93" s="910">
        <f t="shared" ref="AJ93" si="445">INDEX($H93:$H97,AJ95)*AJ94</f>
        <v>0</v>
      </c>
      <c r="AK93" s="910">
        <f t="shared" ref="AK93" si="446">INDEX($H93:$H97,AK95)*AK94</f>
        <v>0</v>
      </c>
      <c r="AL93" s="910">
        <f t="shared" ref="AL93" si="447">INDEX($H93:$H97,AL95)*AL94</f>
        <v>0</v>
      </c>
      <c r="AM93" s="910">
        <f t="shared" ref="AM93" si="448">INDEX($H93:$H97,AM95)*AM94</f>
        <v>0</v>
      </c>
      <c r="AN93" s="910">
        <f t="shared" ref="AN93" si="449">INDEX($H93:$H97,AN95)*AN94</f>
        <v>0</v>
      </c>
      <c r="AO93" s="910">
        <f t="shared" ref="AO93" si="450">INDEX($H93:$H97,AO95)*AO94</f>
        <v>0</v>
      </c>
      <c r="AP93" s="910">
        <f t="shared" ref="AP93" si="451">INDEX($H93:$H97,AP95)*AP94</f>
        <v>0</v>
      </c>
      <c r="AQ93" s="910">
        <f t="shared" ref="AQ93" si="452">INDEX($H93:$H97,AQ95)*AQ94</f>
        <v>0</v>
      </c>
      <c r="AR93" s="910">
        <f t="shared" ref="AR93" si="453">INDEX($H93:$H97,AR95)*AR94</f>
        <v>0</v>
      </c>
      <c r="AS93" s="910">
        <f t="shared" ref="AS93" si="454">INDEX($H93:$H97,AS95)*AS94</f>
        <v>0</v>
      </c>
      <c r="AT93" s="910">
        <f t="shared" ref="AT93" si="455">INDEX($H93:$H97,AT95)*AT94</f>
        <v>0</v>
      </c>
      <c r="AU93" s="910">
        <f t="shared" ref="AU93" si="456">INDEX($H93:$H97,AU95)*AU94</f>
        <v>0</v>
      </c>
      <c r="AV93" s="910">
        <f t="shared" ref="AV93" si="457">INDEX($H93:$H97,AV95)*AV94</f>
        <v>0</v>
      </c>
      <c r="AW93" s="910">
        <f t="shared" ref="AW93" si="458">INDEX($H93:$H97,AW95)*AW94</f>
        <v>0</v>
      </c>
      <c r="AX93" s="910">
        <f t="shared" ref="AX93" si="459">INDEX($H93:$H97,AX95)*AX94</f>
        <v>0</v>
      </c>
      <c r="AY93" s="910">
        <f t="shared" ref="AY93" si="460">INDEX($H93:$H97,AY95)*AY94</f>
        <v>0</v>
      </c>
      <c r="AZ93" s="910">
        <f t="shared" ref="AZ93" si="461">INDEX($H93:$H97,AZ95)*AZ94</f>
        <v>0</v>
      </c>
      <c r="BA93" s="910">
        <f t="shared" ref="BA93" si="462">INDEX($H93:$H97,BA95)*BA94</f>
        <v>0</v>
      </c>
      <c r="BB93" s="910">
        <f t="shared" ref="BB93" si="463">INDEX($H93:$H97,BB95)*BB94</f>
        <v>0</v>
      </c>
      <c r="BC93" s="910">
        <f t="shared" ref="BC93" si="464">INDEX($H93:$H97,BC95)*BC94</f>
        <v>0</v>
      </c>
      <c r="BD93" s="910">
        <f t="shared" ref="BD93" si="465">INDEX($H93:$H97,BD95)*BD94</f>
        <v>0</v>
      </c>
      <c r="BE93" s="910">
        <f t="shared" ref="BE93" si="466">INDEX($H93:$H97,BE95)*BE94</f>
        <v>0</v>
      </c>
      <c r="BF93" s="910">
        <f t="shared" ref="BF93" si="467">INDEX($H93:$H97,BF95)*BF94</f>
        <v>0</v>
      </c>
      <c r="BG93" s="910">
        <f t="shared" ref="BG93" si="468">INDEX($H93:$H97,BG95)*BG94</f>
        <v>0</v>
      </c>
      <c r="BH93" s="910">
        <f t="shared" ref="BH93" si="469">INDEX($H93:$H97,BH95)*BH94</f>
        <v>0</v>
      </c>
      <c r="BI93" s="910">
        <f t="shared" ref="BI93" si="470">INDEX($H93:$H97,BI95)*BI94</f>
        <v>0</v>
      </c>
      <c r="BJ93" s="910">
        <f t="shared" ref="BJ93" si="471">INDEX($H93:$H97,BJ95)*BJ94</f>
        <v>0</v>
      </c>
      <c r="BK93" s="910">
        <f t="shared" ref="BK93" si="472">INDEX($H93:$H97,BK95)*BK94</f>
        <v>0</v>
      </c>
      <c r="BL93" s="910">
        <f t="shared" ref="BL93" si="473">INDEX($H93:$H97,BL95)*BL94</f>
        <v>0</v>
      </c>
      <c r="BM93" s="910">
        <f t="shared" ref="BM93" si="474">INDEX($H93:$H97,BM95)*BM94</f>
        <v>0</v>
      </c>
      <c r="BN93" s="910">
        <f t="shared" ref="BN93" si="475">INDEX($H93:$H97,BN95)*BN94</f>
        <v>0</v>
      </c>
      <c r="BO93" s="910">
        <f t="shared" ref="BO93" si="476">INDEX($H93:$H97,BO95)*BO94</f>
        <v>0</v>
      </c>
      <c r="BP93" s="910">
        <f t="shared" ref="BP93" si="477">INDEX($H93:$H97,BP95)*BP94</f>
        <v>0</v>
      </c>
      <c r="BQ93" s="910">
        <f t="shared" ref="BQ93" si="478">INDEX($H93:$H97,BQ95)*BQ94</f>
        <v>0</v>
      </c>
      <c r="BR93" s="910">
        <f t="shared" ref="BR93" si="479">INDEX($H93:$H97,BR95)*BR94</f>
        <v>0</v>
      </c>
      <c r="BS93" s="910">
        <f t="shared" ref="BS93" si="480">INDEX($H93:$H97,BS95)*BS94</f>
        <v>0</v>
      </c>
      <c r="BT93" s="910">
        <f t="shared" ref="BT93" si="481">INDEX($H93:$H97,BT95)*BT94</f>
        <v>0</v>
      </c>
      <c r="BU93" s="910">
        <f t="shared" ref="BU93" si="482">INDEX($H93:$H97,BU95)*BU94</f>
        <v>0</v>
      </c>
      <c r="BV93" s="910">
        <f t="shared" ref="BV93" si="483">INDEX($H93:$H97,BV95)*BV94</f>
        <v>0</v>
      </c>
      <c r="BW93" s="910">
        <f t="shared" ref="BW93" si="484">INDEX($H93:$H97,BW95)*BW94</f>
        <v>0</v>
      </c>
      <c r="BX93" s="910">
        <f t="shared" ref="BX93" si="485">INDEX($H93:$H97,BX95)*BX94</f>
        <v>0</v>
      </c>
      <c r="BY93" s="910">
        <f t="shared" ref="BY93" si="486">INDEX($H93:$H97,BY95)*BY94</f>
        <v>0</v>
      </c>
      <c r="BZ93" s="910">
        <f t="shared" ref="BZ93" si="487">INDEX($H93:$H97,BZ95)*BZ94</f>
        <v>0</v>
      </c>
      <c r="CA93" s="910">
        <f t="shared" ref="CA93" si="488">INDEX($H93:$H97,CA95)*CA94</f>
        <v>0</v>
      </c>
      <c r="CB93" s="910">
        <f t="shared" ref="CB93" si="489">INDEX($H93:$H97,CB95)*CB94</f>
        <v>0</v>
      </c>
      <c r="CC93" s="910">
        <f t="shared" ref="CC93" si="490">INDEX($H93:$H97,CC95)*CC94</f>
        <v>0</v>
      </c>
      <c r="CD93" s="910">
        <f t="shared" ref="CD93" si="491">INDEX($H93:$H97,CD95)*CD94</f>
        <v>0</v>
      </c>
      <c r="CE93" s="910">
        <f t="shared" ref="CE93" si="492">INDEX($H93:$H97,CE95)*CE94</f>
        <v>0</v>
      </c>
      <c r="CF93" s="910">
        <f t="shared" ref="CF93" si="493">INDEX($H93:$H97,CF95)*CF94</f>
        <v>0</v>
      </c>
      <c r="CG93" s="910">
        <f t="shared" ref="CG93" si="494">INDEX($H93:$H97,CG95)*CG94</f>
        <v>0</v>
      </c>
      <c r="CH93" s="910">
        <f t="shared" ref="CH93" si="495">INDEX($H93:$H97,CH95)*CH94</f>
        <v>0</v>
      </c>
      <c r="CI93" s="910">
        <f t="shared" ref="CI93" si="496">INDEX($H93:$H97,CI95)*CI94</f>
        <v>0</v>
      </c>
      <c r="CJ93" s="910">
        <f t="shared" ref="CJ93" si="497">INDEX($H93:$H97,CJ95)*CJ94</f>
        <v>0</v>
      </c>
      <c r="CK93" s="910">
        <f t="shared" ref="CK93" si="498">INDEX($H93:$H97,CK95)*CK94</f>
        <v>0</v>
      </c>
      <c r="CL93" s="910">
        <f t="shared" ref="CL93" si="499">INDEX($H93:$H97,CL95)*CL94</f>
        <v>0</v>
      </c>
      <c r="CM93" s="910">
        <f t="shared" ref="CM93" si="500">INDEX($H93:$H97,CM95)*CM94</f>
        <v>0</v>
      </c>
      <c r="CN93" s="910">
        <f t="shared" ref="CN93" si="501">INDEX($H93:$H97,CN95)*CN94</f>
        <v>0</v>
      </c>
      <c r="CO93" s="910">
        <f t="shared" ref="CO93" si="502">INDEX($H93:$H97,CO95)*CO94</f>
        <v>0</v>
      </c>
      <c r="CP93" s="910">
        <f t="shared" ref="CP93" si="503">INDEX($H93:$H97,CP95)*CP94</f>
        <v>0</v>
      </c>
      <c r="CQ93" s="910">
        <f t="shared" ref="CQ93" si="504">INDEX($H93:$H97,CQ95)*CQ94</f>
        <v>0</v>
      </c>
      <c r="CR93" s="910">
        <f t="shared" ref="CR93" si="505">INDEX($H93:$H97,CR95)*CR94</f>
        <v>0</v>
      </c>
      <c r="CS93" s="910">
        <f t="shared" ref="CS93" si="506">INDEX($H93:$H97,CS95)*CS94</f>
        <v>0</v>
      </c>
      <c r="CT93" s="910">
        <f t="shared" ref="CT93" si="507">INDEX($H93:$H97,CT95)*CT94</f>
        <v>0</v>
      </c>
      <c r="CU93" s="910">
        <f t="shared" ref="CU93" si="508">INDEX($H93:$H97,CU95)*CU94</f>
        <v>0</v>
      </c>
      <c r="CV93" s="910">
        <f t="shared" ref="CV93" si="509">INDEX($H93:$H97,CV95)*CV94</f>
        <v>0</v>
      </c>
      <c r="CW93" s="910">
        <f t="shared" ref="CW93" si="510">INDEX($H93:$H97,CW95)*CW94</f>
        <v>0</v>
      </c>
      <c r="CX93" s="910">
        <f t="shared" ref="CX93" si="511">INDEX($H93:$H97,CX95)*CX94</f>
        <v>0</v>
      </c>
      <c r="CY93" s="910">
        <f t="shared" ref="CY93" si="512">INDEX($H93:$H97,CY95)*CY94</f>
        <v>0</v>
      </c>
      <c r="CZ93" s="910">
        <f t="shared" ref="CZ93" si="513">INDEX($H93:$H97,CZ95)*CZ94</f>
        <v>0</v>
      </c>
      <c r="DA93" s="910">
        <f t="shared" ref="DA93" si="514">INDEX($H93:$H97,DA95)*DA94</f>
        <v>0</v>
      </c>
      <c r="DB93" s="910">
        <f t="shared" ref="DB93" si="515">INDEX($H93:$H97,DB95)*DB94</f>
        <v>0</v>
      </c>
      <c r="DC93" s="910">
        <f t="shared" ref="DC93" si="516">INDEX($H93:$H97,DC95)*DC94</f>
        <v>0</v>
      </c>
      <c r="DD93" s="910">
        <f t="shared" ref="DD93" si="517">INDEX($H93:$H97,DD95)*DD94</f>
        <v>0</v>
      </c>
      <c r="DE93" s="910">
        <f t="shared" ref="DE93" si="518">INDEX($H93:$H97,DE95)*DE94</f>
        <v>0</v>
      </c>
      <c r="DF93" s="910">
        <f t="shared" ref="DF93" si="519">INDEX($H93:$H97,DF95)*DF94</f>
        <v>0</v>
      </c>
      <c r="DG93" s="910">
        <f t="shared" ref="DG93" si="520">INDEX($H93:$H97,DG95)*DG94</f>
        <v>0</v>
      </c>
      <c r="DH93" s="910">
        <f t="shared" ref="DH93" si="521">INDEX($H93:$H97,DH95)*DH94</f>
        <v>0</v>
      </c>
      <c r="DI93" s="910">
        <f t="shared" ref="DI93" si="522">INDEX($H93:$H97,DI95)*DI94</f>
        <v>0</v>
      </c>
      <c r="DJ93" s="910">
        <f t="shared" ref="DJ93" si="523">INDEX($H93:$H97,DJ95)*DJ94</f>
        <v>0</v>
      </c>
      <c r="DK93" s="910">
        <f t="shared" ref="DK93" si="524">INDEX($H93:$H97,DK95)*DK94</f>
        <v>0</v>
      </c>
      <c r="DL93" s="910">
        <f t="shared" ref="DL93" si="525">INDEX($H93:$H97,DL95)*DL94</f>
        <v>0</v>
      </c>
      <c r="DM93" s="910">
        <f t="shared" ref="DM93" si="526">INDEX($H93:$H97,DM95)*DM94</f>
        <v>0</v>
      </c>
      <c r="DN93" s="910">
        <f t="shared" ref="DN93" si="527">INDEX($H93:$H97,DN95)*DN94</f>
        <v>0</v>
      </c>
      <c r="DO93" s="910">
        <f t="shared" ref="DO93" si="528">INDEX($H93:$H97,DO95)*DO94</f>
        <v>0</v>
      </c>
      <c r="DP93" s="910">
        <f t="shared" ref="DP93" si="529">INDEX($H93:$H97,DP95)*DP94</f>
        <v>0</v>
      </c>
      <c r="DQ93" s="910">
        <f t="shared" ref="DQ93" si="530">INDEX($H93:$H97,DQ95)*DQ94</f>
        <v>0</v>
      </c>
      <c r="DR93" s="910">
        <f t="shared" ref="DR93" si="531">INDEX($H93:$H97,DR95)*DR94</f>
        <v>0</v>
      </c>
      <c r="DS93" s="910">
        <f t="shared" ref="DS93" si="532">INDEX($H93:$H97,DS95)*DS94</f>
        <v>0</v>
      </c>
      <c r="DT93" s="910">
        <f t="shared" ref="DT93" si="533">INDEX($H93:$H97,DT95)*DT94</f>
        <v>0</v>
      </c>
      <c r="DU93" s="910">
        <f t="shared" ref="DU93" si="534">INDEX($H93:$H97,DU95)*DU94</f>
        <v>0</v>
      </c>
      <c r="DV93" s="910">
        <f t="shared" ref="DV93" si="535">INDEX($H93:$H97,DV95)*DV94</f>
        <v>0</v>
      </c>
      <c r="DW93" s="910">
        <f t="shared" ref="DW93" si="536">INDEX($H93:$H97,DW95)*DW94</f>
        <v>0</v>
      </c>
      <c r="DX93" s="910">
        <f t="shared" ref="DX93" si="537">INDEX($H93:$H97,DX95)*DX94</f>
        <v>0</v>
      </c>
      <c r="DY93" s="910">
        <f t="shared" ref="DY93" si="538">INDEX($H93:$H97,DY95)*DY94</f>
        <v>0</v>
      </c>
      <c r="DZ93" s="910">
        <f t="shared" ref="DZ93" si="539">INDEX($H93:$H97,DZ95)*DZ94</f>
        <v>0</v>
      </c>
      <c r="EA93" s="910">
        <f t="shared" ref="EA93" si="540">INDEX($H93:$H97,EA95)*EA94</f>
        <v>0</v>
      </c>
      <c r="EB93" s="910">
        <f t="shared" ref="EB93" si="541">INDEX($H93:$H97,EB95)*EB94</f>
        <v>0</v>
      </c>
      <c r="EC93" s="910">
        <f t="shared" ref="EC93" si="542">INDEX($H93:$H97,EC95)*EC94</f>
        <v>0</v>
      </c>
      <c r="ED93" s="910">
        <f t="shared" ref="ED93" si="543">INDEX($H93:$H97,ED95)*ED94</f>
        <v>0</v>
      </c>
      <c r="EE93" s="910">
        <f t="shared" ref="EE93" si="544">INDEX($H93:$H97,EE95)*EE94</f>
        <v>0</v>
      </c>
      <c r="EF93" s="910">
        <f t="shared" ref="EF93" si="545">INDEX($H93:$H97,EF95)*EF94</f>
        <v>0</v>
      </c>
      <c r="EG93" s="910">
        <f t="shared" ref="EG93" si="546">INDEX($H93:$H97,EG95)*EG94</f>
        <v>0</v>
      </c>
      <c r="EH93" s="910">
        <f t="shared" ref="EH93" si="547">INDEX($H93:$H97,EH95)*EH94</f>
        <v>0</v>
      </c>
      <c r="EI93" s="910">
        <f t="shared" ref="EI93" si="548">INDEX($H93:$H97,EI95)*EI94</f>
        <v>0</v>
      </c>
      <c r="EJ93" s="910">
        <f t="shared" ref="EJ93" si="549">INDEX($H93:$H97,EJ95)*EJ94</f>
        <v>0</v>
      </c>
      <c r="EK93" s="910">
        <f t="shared" ref="EK93" si="550">INDEX($H93:$H97,EK95)*EK94</f>
        <v>0</v>
      </c>
      <c r="EL93" s="910">
        <f t="shared" ref="EL93" si="551">INDEX($H93:$H97,EL95)*EL94</f>
        <v>0</v>
      </c>
      <c r="EM93" s="910">
        <f t="shared" ref="EM93" si="552">INDEX($H93:$H97,EM95)*EM94</f>
        <v>0</v>
      </c>
      <c r="EN93" s="910">
        <f t="shared" ref="EN93" si="553">INDEX($H93:$H97,EN95)*EN94</f>
        <v>0</v>
      </c>
      <c r="EO93" s="910">
        <f t="shared" ref="EO93" si="554">INDEX($H93:$H97,EO95)*EO94</f>
        <v>0</v>
      </c>
    </row>
    <row r="94" spans="1:145" x14ac:dyDescent="0.2">
      <c r="A94" s="113">
        <f>ROW()</f>
        <v>94</v>
      </c>
      <c r="F94" s="908"/>
      <c r="G94" s="360"/>
      <c r="H94" s="91"/>
      <c r="J94" s="364">
        <f>'A&amp;R'!$N$53</f>
        <v>0</v>
      </c>
      <c r="K94" s="113" t="s">
        <v>31</v>
      </c>
      <c r="N94" s="42">
        <f t="shared" ref="N94:BY94" si="555">(1+$J94)^(N$5-1)</f>
        <v>1</v>
      </c>
      <c r="O94" s="42">
        <f t="shared" si="555"/>
        <v>1</v>
      </c>
      <c r="P94" s="42">
        <f t="shared" si="555"/>
        <v>1</v>
      </c>
      <c r="Q94" s="42">
        <f t="shared" si="555"/>
        <v>1</v>
      </c>
      <c r="R94" s="42">
        <f t="shared" si="555"/>
        <v>1</v>
      </c>
      <c r="S94" s="42">
        <f t="shared" si="555"/>
        <v>1</v>
      </c>
      <c r="T94" s="42">
        <f t="shared" si="555"/>
        <v>1</v>
      </c>
      <c r="U94" s="42">
        <f t="shared" si="555"/>
        <v>1</v>
      </c>
      <c r="V94" s="42">
        <f t="shared" si="555"/>
        <v>1</v>
      </c>
      <c r="W94" s="42">
        <f t="shared" si="555"/>
        <v>1</v>
      </c>
      <c r="X94" s="42">
        <f t="shared" si="555"/>
        <v>1</v>
      </c>
      <c r="Y94" s="42">
        <f t="shared" si="555"/>
        <v>1</v>
      </c>
      <c r="Z94" s="42">
        <f t="shared" si="555"/>
        <v>1</v>
      </c>
      <c r="AA94" s="42">
        <f t="shared" si="555"/>
        <v>1</v>
      </c>
      <c r="AB94" s="42">
        <f t="shared" si="555"/>
        <v>1</v>
      </c>
      <c r="AC94" s="42">
        <f t="shared" si="555"/>
        <v>1</v>
      </c>
      <c r="AD94" s="42">
        <f t="shared" si="555"/>
        <v>1</v>
      </c>
      <c r="AE94" s="42">
        <f t="shared" si="555"/>
        <v>1</v>
      </c>
      <c r="AF94" s="42">
        <f t="shared" si="555"/>
        <v>1</v>
      </c>
      <c r="AG94" s="42">
        <f t="shared" si="555"/>
        <v>1</v>
      </c>
      <c r="AH94" s="42">
        <f t="shared" si="555"/>
        <v>1</v>
      </c>
      <c r="AI94" s="42">
        <f t="shared" si="555"/>
        <v>1</v>
      </c>
      <c r="AJ94" s="42">
        <f t="shared" si="555"/>
        <v>1</v>
      </c>
      <c r="AK94" s="42">
        <f t="shared" si="555"/>
        <v>1</v>
      </c>
      <c r="AL94" s="42">
        <f t="shared" si="555"/>
        <v>1</v>
      </c>
      <c r="AM94" s="42">
        <f t="shared" si="555"/>
        <v>1</v>
      </c>
      <c r="AN94" s="42">
        <f t="shared" si="555"/>
        <v>1</v>
      </c>
      <c r="AO94" s="42">
        <f t="shared" si="555"/>
        <v>1</v>
      </c>
      <c r="AP94" s="42">
        <f t="shared" si="555"/>
        <v>1</v>
      </c>
      <c r="AQ94" s="42">
        <f t="shared" si="555"/>
        <v>1</v>
      </c>
      <c r="AR94" s="42">
        <f t="shared" si="555"/>
        <v>1</v>
      </c>
      <c r="AS94" s="42">
        <f t="shared" si="555"/>
        <v>1</v>
      </c>
      <c r="AT94" s="42">
        <f t="shared" si="555"/>
        <v>1</v>
      </c>
      <c r="AU94" s="42">
        <f t="shared" si="555"/>
        <v>1</v>
      </c>
      <c r="AV94" s="42">
        <f t="shared" si="555"/>
        <v>1</v>
      </c>
      <c r="AW94" s="42">
        <f t="shared" si="555"/>
        <v>1</v>
      </c>
      <c r="AX94" s="42">
        <f t="shared" si="555"/>
        <v>1</v>
      </c>
      <c r="AY94" s="42">
        <f t="shared" si="555"/>
        <v>1</v>
      </c>
      <c r="AZ94" s="42">
        <f t="shared" si="555"/>
        <v>1</v>
      </c>
      <c r="BA94" s="42">
        <f t="shared" si="555"/>
        <v>1</v>
      </c>
      <c r="BB94" s="42">
        <f t="shared" si="555"/>
        <v>1</v>
      </c>
      <c r="BC94" s="42">
        <f t="shared" si="555"/>
        <v>1</v>
      </c>
      <c r="BD94" s="42">
        <f t="shared" si="555"/>
        <v>1</v>
      </c>
      <c r="BE94" s="42">
        <f t="shared" si="555"/>
        <v>1</v>
      </c>
      <c r="BF94" s="42">
        <f t="shared" si="555"/>
        <v>1</v>
      </c>
      <c r="BG94" s="42">
        <f t="shared" si="555"/>
        <v>1</v>
      </c>
      <c r="BH94" s="42">
        <f t="shared" si="555"/>
        <v>1</v>
      </c>
      <c r="BI94" s="42">
        <f t="shared" si="555"/>
        <v>1</v>
      </c>
      <c r="BJ94" s="42">
        <f t="shared" si="555"/>
        <v>1</v>
      </c>
      <c r="BK94" s="42">
        <f t="shared" si="555"/>
        <v>1</v>
      </c>
      <c r="BL94" s="42">
        <f t="shared" si="555"/>
        <v>1</v>
      </c>
      <c r="BM94" s="42">
        <f t="shared" si="555"/>
        <v>1</v>
      </c>
      <c r="BN94" s="42">
        <f t="shared" si="555"/>
        <v>1</v>
      </c>
      <c r="BO94" s="42">
        <f t="shared" si="555"/>
        <v>1</v>
      </c>
      <c r="BP94" s="42">
        <f t="shared" si="555"/>
        <v>1</v>
      </c>
      <c r="BQ94" s="42">
        <f t="shared" si="555"/>
        <v>1</v>
      </c>
      <c r="BR94" s="42">
        <f t="shared" si="555"/>
        <v>1</v>
      </c>
      <c r="BS94" s="42">
        <f t="shared" si="555"/>
        <v>1</v>
      </c>
      <c r="BT94" s="42">
        <f t="shared" si="555"/>
        <v>1</v>
      </c>
      <c r="BU94" s="42">
        <f t="shared" si="555"/>
        <v>1</v>
      </c>
      <c r="BV94" s="42">
        <f t="shared" si="555"/>
        <v>1</v>
      </c>
      <c r="BW94" s="42">
        <f t="shared" si="555"/>
        <v>1</v>
      </c>
      <c r="BX94" s="42">
        <f t="shared" si="555"/>
        <v>1</v>
      </c>
      <c r="BY94" s="42">
        <f t="shared" si="555"/>
        <v>1</v>
      </c>
      <c r="BZ94" s="42">
        <f t="shared" ref="BZ94:EK94" si="556">(1+$J94)^(BZ$5-1)</f>
        <v>1</v>
      </c>
      <c r="CA94" s="42">
        <f t="shared" si="556"/>
        <v>1</v>
      </c>
      <c r="CB94" s="42">
        <f t="shared" si="556"/>
        <v>1</v>
      </c>
      <c r="CC94" s="42">
        <f t="shared" si="556"/>
        <v>1</v>
      </c>
      <c r="CD94" s="42">
        <f t="shared" si="556"/>
        <v>1</v>
      </c>
      <c r="CE94" s="42">
        <f t="shared" si="556"/>
        <v>1</v>
      </c>
      <c r="CF94" s="42">
        <f t="shared" si="556"/>
        <v>1</v>
      </c>
      <c r="CG94" s="42">
        <f t="shared" si="556"/>
        <v>1</v>
      </c>
      <c r="CH94" s="42">
        <f t="shared" si="556"/>
        <v>1</v>
      </c>
      <c r="CI94" s="42">
        <f t="shared" si="556"/>
        <v>1</v>
      </c>
      <c r="CJ94" s="42">
        <f t="shared" si="556"/>
        <v>1</v>
      </c>
      <c r="CK94" s="42">
        <f t="shared" si="556"/>
        <v>1</v>
      </c>
      <c r="CL94" s="42">
        <f t="shared" si="556"/>
        <v>1</v>
      </c>
      <c r="CM94" s="42">
        <f t="shared" si="556"/>
        <v>1</v>
      </c>
      <c r="CN94" s="42">
        <f t="shared" si="556"/>
        <v>1</v>
      </c>
      <c r="CO94" s="42">
        <f t="shared" si="556"/>
        <v>1</v>
      </c>
      <c r="CP94" s="42">
        <f t="shared" si="556"/>
        <v>1</v>
      </c>
      <c r="CQ94" s="42">
        <f t="shared" si="556"/>
        <v>1</v>
      </c>
      <c r="CR94" s="42">
        <f t="shared" si="556"/>
        <v>1</v>
      </c>
      <c r="CS94" s="42">
        <f t="shared" si="556"/>
        <v>1</v>
      </c>
      <c r="CT94" s="42">
        <f t="shared" si="556"/>
        <v>1</v>
      </c>
      <c r="CU94" s="42">
        <f t="shared" si="556"/>
        <v>1</v>
      </c>
      <c r="CV94" s="42">
        <f t="shared" si="556"/>
        <v>1</v>
      </c>
      <c r="CW94" s="42">
        <f t="shared" si="556"/>
        <v>1</v>
      </c>
      <c r="CX94" s="42">
        <f t="shared" si="556"/>
        <v>1</v>
      </c>
      <c r="CY94" s="42">
        <f t="shared" si="556"/>
        <v>1</v>
      </c>
      <c r="CZ94" s="42">
        <f t="shared" si="556"/>
        <v>1</v>
      </c>
      <c r="DA94" s="42">
        <f t="shared" si="556"/>
        <v>1</v>
      </c>
      <c r="DB94" s="42">
        <f t="shared" si="556"/>
        <v>1</v>
      </c>
      <c r="DC94" s="42">
        <f t="shared" si="556"/>
        <v>1</v>
      </c>
      <c r="DD94" s="42">
        <f t="shared" si="556"/>
        <v>1</v>
      </c>
      <c r="DE94" s="42">
        <f t="shared" si="556"/>
        <v>1</v>
      </c>
      <c r="DF94" s="42">
        <f t="shared" si="556"/>
        <v>1</v>
      </c>
      <c r="DG94" s="42">
        <f t="shared" si="556"/>
        <v>1</v>
      </c>
      <c r="DH94" s="42">
        <f t="shared" si="556"/>
        <v>1</v>
      </c>
      <c r="DI94" s="42">
        <f t="shared" si="556"/>
        <v>1</v>
      </c>
      <c r="DJ94" s="42">
        <f t="shared" si="556"/>
        <v>1</v>
      </c>
      <c r="DK94" s="42">
        <f t="shared" si="556"/>
        <v>1</v>
      </c>
      <c r="DL94" s="42">
        <f t="shared" si="556"/>
        <v>1</v>
      </c>
      <c r="DM94" s="42">
        <f t="shared" si="556"/>
        <v>1</v>
      </c>
      <c r="DN94" s="42">
        <f t="shared" si="556"/>
        <v>1</v>
      </c>
      <c r="DO94" s="42">
        <f t="shared" si="556"/>
        <v>1</v>
      </c>
      <c r="DP94" s="42">
        <f t="shared" si="556"/>
        <v>1</v>
      </c>
      <c r="DQ94" s="42">
        <f t="shared" si="556"/>
        <v>1</v>
      </c>
      <c r="DR94" s="42">
        <f t="shared" si="556"/>
        <v>1</v>
      </c>
      <c r="DS94" s="42">
        <f t="shared" si="556"/>
        <v>1</v>
      </c>
      <c r="DT94" s="42">
        <f t="shared" si="556"/>
        <v>1</v>
      </c>
      <c r="DU94" s="42">
        <f t="shared" si="556"/>
        <v>1</v>
      </c>
      <c r="DV94" s="42">
        <f t="shared" si="556"/>
        <v>1</v>
      </c>
      <c r="DW94" s="42">
        <f t="shared" si="556"/>
        <v>1</v>
      </c>
      <c r="DX94" s="42">
        <f t="shared" si="556"/>
        <v>1</v>
      </c>
      <c r="DY94" s="42">
        <f t="shared" si="556"/>
        <v>1</v>
      </c>
      <c r="DZ94" s="42">
        <f t="shared" si="556"/>
        <v>1</v>
      </c>
      <c r="EA94" s="42">
        <f t="shared" si="556"/>
        <v>1</v>
      </c>
      <c r="EB94" s="42">
        <f t="shared" si="556"/>
        <v>1</v>
      </c>
      <c r="EC94" s="42">
        <f t="shared" si="556"/>
        <v>1</v>
      </c>
      <c r="ED94" s="42">
        <f t="shared" si="556"/>
        <v>1</v>
      </c>
      <c r="EE94" s="42">
        <f t="shared" si="556"/>
        <v>1</v>
      </c>
      <c r="EF94" s="42">
        <f t="shared" si="556"/>
        <v>1</v>
      </c>
      <c r="EG94" s="42">
        <f t="shared" si="556"/>
        <v>1</v>
      </c>
      <c r="EH94" s="42">
        <f t="shared" si="556"/>
        <v>1</v>
      </c>
      <c r="EI94" s="42">
        <f t="shared" si="556"/>
        <v>1</v>
      </c>
      <c r="EJ94" s="42">
        <f t="shared" si="556"/>
        <v>1</v>
      </c>
      <c r="EK94" s="42">
        <f t="shared" si="556"/>
        <v>1</v>
      </c>
      <c r="EL94" s="42">
        <f t="shared" ref="EL94:EO94" si="557">(1+$J94)^(EL$5-1)</f>
        <v>1</v>
      </c>
      <c r="EM94" s="42">
        <f t="shared" si="557"/>
        <v>1</v>
      </c>
      <c r="EN94" s="42">
        <f t="shared" si="557"/>
        <v>1</v>
      </c>
      <c r="EO94" s="42">
        <f t="shared" si="557"/>
        <v>1</v>
      </c>
    </row>
    <row r="95" spans="1:145" x14ac:dyDescent="0.2">
      <c r="A95" s="113"/>
      <c r="F95" s="908"/>
      <c r="G95" s="360"/>
      <c r="H95" s="91"/>
      <c r="K95" s="909" t="s">
        <v>854</v>
      </c>
      <c r="N95" s="111">
        <f>MATCH(N$2,$F93:$F97,1)</f>
        <v>1</v>
      </c>
      <c r="O95" s="111">
        <f t="shared" ref="O95:BZ95" si="558">MATCH(O$2,$F93:$F97,1)</f>
        <v>1</v>
      </c>
      <c r="P95" s="111">
        <f t="shared" si="558"/>
        <v>1</v>
      </c>
      <c r="Q95" s="111">
        <f t="shared" si="558"/>
        <v>1</v>
      </c>
      <c r="R95" s="111">
        <f t="shared" si="558"/>
        <v>1</v>
      </c>
      <c r="S95" s="111">
        <f t="shared" si="558"/>
        <v>1</v>
      </c>
      <c r="T95" s="111">
        <f t="shared" si="558"/>
        <v>1</v>
      </c>
      <c r="U95" s="111">
        <f t="shared" si="558"/>
        <v>1</v>
      </c>
      <c r="V95" s="111">
        <f t="shared" si="558"/>
        <v>1</v>
      </c>
      <c r="W95" s="111">
        <f t="shared" si="558"/>
        <v>1</v>
      </c>
      <c r="X95" s="111">
        <f t="shared" si="558"/>
        <v>1</v>
      </c>
      <c r="Y95" s="111">
        <f t="shared" si="558"/>
        <v>1</v>
      </c>
      <c r="Z95" s="111">
        <f t="shared" si="558"/>
        <v>1</v>
      </c>
      <c r="AA95" s="111">
        <f t="shared" si="558"/>
        <v>1</v>
      </c>
      <c r="AB95" s="111">
        <f t="shared" si="558"/>
        <v>1</v>
      </c>
      <c r="AC95" s="111">
        <f t="shared" si="558"/>
        <v>1</v>
      </c>
      <c r="AD95" s="111">
        <f t="shared" si="558"/>
        <v>1</v>
      </c>
      <c r="AE95" s="111">
        <f t="shared" si="558"/>
        <v>1</v>
      </c>
      <c r="AF95" s="111">
        <f t="shared" si="558"/>
        <v>1</v>
      </c>
      <c r="AG95" s="111">
        <f t="shared" si="558"/>
        <v>1</v>
      </c>
      <c r="AH95" s="111">
        <f t="shared" si="558"/>
        <v>1</v>
      </c>
      <c r="AI95" s="111">
        <f t="shared" si="558"/>
        <v>1</v>
      </c>
      <c r="AJ95" s="111">
        <f t="shared" si="558"/>
        <v>1</v>
      </c>
      <c r="AK95" s="111">
        <f t="shared" si="558"/>
        <v>1</v>
      </c>
      <c r="AL95" s="111">
        <f t="shared" si="558"/>
        <v>1</v>
      </c>
      <c r="AM95" s="111">
        <f t="shared" si="558"/>
        <v>1</v>
      </c>
      <c r="AN95" s="111">
        <f t="shared" si="558"/>
        <v>1</v>
      </c>
      <c r="AO95" s="111">
        <f t="shared" si="558"/>
        <v>1</v>
      </c>
      <c r="AP95" s="111">
        <f t="shared" si="558"/>
        <v>1</v>
      </c>
      <c r="AQ95" s="111">
        <f t="shared" si="558"/>
        <v>1</v>
      </c>
      <c r="AR95" s="111">
        <f t="shared" si="558"/>
        <v>1</v>
      </c>
      <c r="AS95" s="111">
        <f t="shared" si="558"/>
        <v>1</v>
      </c>
      <c r="AT95" s="111">
        <f t="shared" si="558"/>
        <v>1</v>
      </c>
      <c r="AU95" s="111">
        <f t="shared" si="558"/>
        <v>1</v>
      </c>
      <c r="AV95" s="111">
        <f t="shared" si="558"/>
        <v>1</v>
      </c>
      <c r="AW95" s="111">
        <f t="shared" si="558"/>
        <v>1</v>
      </c>
      <c r="AX95" s="111">
        <f t="shared" si="558"/>
        <v>1</v>
      </c>
      <c r="AY95" s="111">
        <f t="shared" si="558"/>
        <v>1</v>
      </c>
      <c r="AZ95" s="111">
        <f t="shared" si="558"/>
        <v>1</v>
      </c>
      <c r="BA95" s="111">
        <f t="shared" si="558"/>
        <v>1</v>
      </c>
      <c r="BB95" s="111">
        <f t="shared" si="558"/>
        <v>1</v>
      </c>
      <c r="BC95" s="111">
        <f t="shared" si="558"/>
        <v>1</v>
      </c>
      <c r="BD95" s="111">
        <f t="shared" si="558"/>
        <v>1</v>
      </c>
      <c r="BE95" s="111">
        <f t="shared" si="558"/>
        <v>1</v>
      </c>
      <c r="BF95" s="111">
        <f t="shared" si="558"/>
        <v>1</v>
      </c>
      <c r="BG95" s="111">
        <f t="shared" si="558"/>
        <v>1</v>
      </c>
      <c r="BH95" s="111">
        <f t="shared" si="558"/>
        <v>1</v>
      </c>
      <c r="BI95" s="111">
        <f t="shared" si="558"/>
        <v>1</v>
      </c>
      <c r="BJ95" s="111">
        <f t="shared" si="558"/>
        <v>1</v>
      </c>
      <c r="BK95" s="111">
        <f t="shared" si="558"/>
        <v>1</v>
      </c>
      <c r="BL95" s="111">
        <f t="shared" si="558"/>
        <v>1</v>
      </c>
      <c r="BM95" s="111">
        <f t="shared" si="558"/>
        <v>1</v>
      </c>
      <c r="BN95" s="111">
        <f t="shared" si="558"/>
        <v>1</v>
      </c>
      <c r="BO95" s="111">
        <f t="shared" si="558"/>
        <v>1</v>
      </c>
      <c r="BP95" s="111">
        <f t="shared" si="558"/>
        <v>1</v>
      </c>
      <c r="BQ95" s="111">
        <f t="shared" si="558"/>
        <v>1</v>
      </c>
      <c r="BR95" s="111">
        <f t="shared" si="558"/>
        <v>1</v>
      </c>
      <c r="BS95" s="111">
        <f t="shared" si="558"/>
        <v>1</v>
      </c>
      <c r="BT95" s="111">
        <f t="shared" si="558"/>
        <v>1</v>
      </c>
      <c r="BU95" s="111">
        <f t="shared" si="558"/>
        <v>1</v>
      </c>
      <c r="BV95" s="111">
        <f t="shared" si="558"/>
        <v>1</v>
      </c>
      <c r="BW95" s="111">
        <f t="shared" si="558"/>
        <v>1</v>
      </c>
      <c r="BX95" s="111">
        <f t="shared" si="558"/>
        <v>1</v>
      </c>
      <c r="BY95" s="111">
        <f t="shared" si="558"/>
        <v>1</v>
      </c>
      <c r="BZ95" s="111">
        <f t="shared" si="558"/>
        <v>1</v>
      </c>
      <c r="CA95" s="111">
        <f t="shared" ref="CA95:EL95" si="559">MATCH(CA$2,$F93:$F97,1)</f>
        <v>1</v>
      </c>
      <c r="CB95" s="111">
        <f t="shared" si="559"/>
        <v>1</v>
      </c>
      <c r="CC95" s="111">
        <f t="shared" si="559"/>
        <v>1</v>
      </c>
      <c r="CD95" s="111">
        <f t="shared" si="559"/>
        <v>1</v>
      </c>
      <c r="CE95" s="111">
        <f t="shared" si="559"/>
        <v>1</v>
      </c>
      <c r="CF95" s="111">
        <f t="shared" si="559"/>
        <v>1</v>
      </c>
      <c r="CG95" s="111">
        <f t="shared" si="559"/>
        <v>1</v>
      </c>
      <c r="CH95" s="111">
        <f t="shared" si="559"/>
        <v>1</v>
      </c>
      <c r="CI95" s="111">
        <f t="shared" si="559"/>
        <v>1</v>
      </c>
      <c r="CJ95" s="111">
        <f t="shared" si="559"/>
        <v>1</v>
      </c>
      <c r="CK95" s="111">
        <f t="shared" si="559"/>
        <v>1</v>
      </c>
      <c r="CL95" s="111">
        <f t="shared" si="559"/>
        <v>1</v>
      </c>
      <c r="CM95" s="111">
        <f t="shared" si="559"/>
        <v>1</v>
      </c>
      <c r="CN95" s="111">
        <f t="shared" si="559"/>
        <v>1</v>
      </c>
      <c r="CO95" s="111">
        <f t="shared" si="559"/>
        <v>1</v>
      </c>
      <c r="CP95" s="111">
        <f t="shared" si="559"/>
        <v>1</v>
      </c>
      <c r="CQ95" s="111">
        <f t="shared" si="559"/>
        <v>1</v>
      </c>
      <c r="CR95" s="111">
        <f t="shared" si="559"/>
        <v>1</v>
      </c>
      <c r="CS95" s="111">
        <f t="shared" si="559"/>
        <v>1</v>
      </c>
      <c r="CT95" s="111">
        <f t="shared" si="559"/>
        <v>1</v>
      </c>
      <c r="CU95" s="111">
        <f t="shared" si="559"/>
        <v>1</v>
      </c>
      <c r="CV95" s="111">
        <f t="shared" si="559"/>
        <v>1</v>
      </c>
      <c r="CW95" s="111">
        <f t="shared" si="559"/>
        <v>1</v>
      </c>
      <c r="CX95" s="111">
        <f t="shared" si="559"/>
        <v>1</v>
      </c>
      <c r="CY95" s="111">
        <f t="shared" si="559"/>
        <v>1</v>
      </c>
      <c r="CZ95" s="111">
        <f t="shared" si="559"/>
        <v>1</v>
      </c>
      <c r="DA95" s="111">
        <f t="shared" si="559"/>
        <v>1</v>
      </c>
      <c r="DB95" s="111">
        <f t="shared" si="559"/>
        <v>1</v>
      </c>
      <c r="DC95" s="111">
        <f t="shared" si="559"/>
        <v>1</v>
      </c>
      <c r="DD95" s="111">
        <f t="shared" si="559"/>
        <v>1</v>
      </c>
      <c r="DE95" s="111">
        <f t="shared" si="559"/>
        <v>1</v>
      </c>
      <c r="DF95" s="111">
        <f t="shared" si="559"/>
        <v>1</v>
      </c>
      <c r="DG95" s="111">
        <f t="shared" si="559"/>
        <v>1</v>
      </c>
      <c r="DH95" s="111">
        <f t="shared" si="559"/>
        <v>1</v>
      </c>
      <c r="DI95" s="111">
        <f t="shared" si="559"/>
        <v>1</v>
      </c>
      <c r="DJ95" s="111">
        <f t="shared" si="559"/>
        <v>1</v>
      </c>
      <c r="DK95" s="111">
        <f t="shared" si="559"/>
        <v>1</v>
      </c>
      <c r="DL95" s="111">
        <f t="shared" si="559"/>
        <v>1</v>
      </c>
      <c r="DM95" s="111">
        <f t="shared" si="559"/>
        <v>1</v>
      </c>
      <c r="DN95" s="111">
        <f t="shared" si="559"/>
        <v>1</v>
      </c>
      <c r="DO95" s="111">
        <f t="shared" si="559"/>
        <v>1</v>
      </c>
      <c r="DP95" s="111">
        <f t="shared" si="559"/>
        <v>1</v>
      </c>
      <c r="DQ95" s="111">
        <f t="shared" si="559"/>
        <v>1</v>
      </c>
      <c r="DR95" s="111">
        <f t="shared" si="559"/>
        <v>1</v>
      </c>
      <c r="DS95" s="111">
        <f t="shared" si="559"/>
        <v>1</v>
      </c>
      <c r="DT95" s="111">
        <f t="shared" si="559"/>
        <v>1</v>
      </c>
      <c r="DU95" s="111">
        <f t="shared" si="559"/>
        <v>1</v>
      </c>
      <c r="DV95" s="111">
        <f t="shared" si="559"/>
        <v>1</v>
      </c>
      <c r="DW95" s="111">
        <f t="shared" si="559"/>
        <v>1</v>
      </c>
      <c r="DX95" s="111">
        <f t="shared" si="559"/>
        <v>1</v>
      </c>
      <c r="DY95" s="111">
        <f t="shared" si="559"/>
        <v>1</v>
      </c>
      <c r="DZ95" s="111">
        <f t="shared" si="559"/>
        <v>1</v>
      </c>
      <c r="EA95" s="111">
        <f t="shared" si="559"/>
        <v>1</v>
      </c>
      <c r="EB95" s="111">
        <f t="shared" si="559"/>
        <v>1</v>
      </c>
      <c r="EC95" s="111">
        <f t="shared" si="559"/>
        <v>1</v>
      </c>
      <c r="ED95" s="111">
        <f t="shared" si="559"/>
        <v>1</v>
      </c>
      <c r="EE95" s="111">
        <f t="shared" si="559"/>
        <v>1</v>
      </c>
      <c r="EF95" s="111">
        <f t="shared" si="559"/>
        <v>1</v>
      </c>
      <c r="EG95" s="111">
        <f t="shared" si="559"/>
        <v>1</v>
      </c>
      <c r="EH95" s="111">
        <f t="shared" si="559"/>
        <v>1</v>
      </c>
      <c r="EI95" s="111">
        <f t="shared" si="559"/>
        <v>1</v>
      </c>
      <c r="EJ95" s="111">
        <f t="shared" si="559"/>
        <v>1</v>
      </c>
      <c r="EK95" s="111">
        <f t="shared" si="559"/>
        <v>1</v>
      </c>
      <c r="EL95" s="111">
        <f t="shared" si="559"/>
        <v>1</v>
      </c>
      <c r="EM95" s="111">
        <f t="shared" ref="EM95:EO95" si="560">MATCH(EM$2,$F93:$F97,1)</f>
        <v>1</v>
      </c>
      <c r="EN95" s="111">
        <f t="shared" si="560"/>
        <v>1</v>
      </c>
      <c r="EO95" s="111">
        <f t="shared" si="560"/>
        <v>1</v>
      </c>
    </row>
    <row r="96" spans="1:145" x14ac:dyDescent="0.2">
      <c r="A96" s="113">
        <f>ROW()</f>
        <v>96</v>
      </c>
      <c r="F96" s="908"/>
      <c r="G96" s="360"/>
      <c r="H96" s="91"/>
      <c r="I96" s="459">
        <f>$J$4</f>
        <v>44742</v>
      </c>
      <c r="J96" s="461">
        <f>'A&amp;R'!$M$53</f>
        <v>3</v>
      </c>
      <c r="K96" s="113" t="s">
        <v>442</v>
      </c>
      <c r="N96" s="111" t="b">
        <f>OR(MOD(N$8,$J96)=0,N$2=$I96)</f>
        <v>0</v>
      </c>
      <c r="O96" s="111" t="b">
        <f t="shared" ref="O96:BZ96" si="561">OR(MOD(O$8,$J96)=0,O$2=$I96)</f>
        <v>0</v>
      </c>
      <c r="P96" s="111" t="b">
        <f t="shared" si="561"/>
        <v>1</v>
      </c>
      <c r="Q96" s="111" t="b">
        <f t="shared" si="561"/>
        <v>0</v>
      </c>
      <c r="R96" s="111" t="b">
        <f t="shared" si="561"/>
        <v>0</v>
      </c>
      <c r="S96" s="111" t="b">
        <f t="shared" si="561"/>
        <v>1</v>
      </c>
      <c r="T96" s="111" t="b">
        <f t="shared" si="561"/>
        <v>0</v>
      </c>
      <c r="U96" s="111" t="b">
        <f t="shared" si="561"/>
        <v>0</v>
      </c>
      <c r="V96" s="111" t="b">
        <f t="shared" si="561"/>
        <v>1</v>
      </c>
      <c r="W96" s="111" t="b">
        <f t="shared" si="561"/>
        <v>0</v>
      </c>
      <c r="X96" s="111" t="b">
        <f t="shared" si="561"/>
        <v>0</v>
      </c>
      <c r="Y96" s="111" t="b">
        <f t="shared" si="561"/>
        <v>1</v>
      </c>
      <c r="Z96" s="111" t="b">
        <f t="shared" si="561"/>
        <v>0</v>
      </c>
      <c r="AA96" s="111" t="b">
        <f t="shared" si="561"/>
        <v>0</v>
      </c>
      <c r="AB96" s="111" t="b">
        <f t="shared" si="561"/>
        <v>1</v>
      </c>
      <c r="AC96" s="111" t="b">
        <f t="shared" si="561"/>
        <v>0</v>
      </c>
      <c r="AD96" s="111" t="b">
        <f t="shared" si="561"/>
        <v>0</v>
      </c>
      <c r="AE96" s="111" t="b">
        <f t="shared" si="561"/>
        <v>1</v>
      </c>
      <c r="AF96" s="111" t="b">
        <f t="shared" si="561"/>
        <v>0</v>
      </c>
      <c r="AG96" s="111" t="b">
        <f t="shared" si="561"/>
        <v>0</v>
      </c>
      <c r="AH96" s="111" t="b">
        <f t="shared" si="561"/>
        <v>1</v>
      </c>
      <c r="AI96" s="111" t="b">
        <f t="shared" si="561"/>
        <v>0</v>
      </c>
      <c r="AJ96" s="111" t="b">
        <f t="shared" si="561"/>
        <v>0</v>
      </c>
      <c r="AK96" s="111" t="b">
        <f t="shared" si="561"/>
        <v>1</v>
      </c>
      <c r="AL96" s="111" t="b">
        <f t="shared" si="561"/>
        <v>0</v>
      </c>
      <c r="AM96" s="111" t="b">
        <f t="shared" si="561"/>
        <v>0</v>
      </c>
      <c r="AN96" s="111" t="b">
        <f t="shared" si="561"/>
        <v>1</v>
      </c>
      <c r="AO96" s="111" t="b">
        <f t="shared" si="561"/>
        <v>0</v>
      </c>
      <c r="AP96" s="111" t="b">
        <f t="shared" si="561"/>
        <v>0</v>
      </c>
      <c r="AQ96" s="111" t="b">
        <f t="shared" si="561"/>
        <v>1</v>
      </c>
      <c r="AR96" s="111" t="b">
        <f t="shared" si="561"/>
        <v>0</v>
      </c>
      <c r="AS96" s="111" t="b">
        <f t="shared" si="561"/>
        <v>0</v>
      </c>
      <c r="AT96" s="111" t="b">
        <f t="shared" si="561"/>
        <v>1</v>
      </c>
      <c r="AU96" s="111" t="b">
        <f t="shared" si="561"/>
        <v>0</v>
      </c>
      <c r="AV96" s="111" t="b">
        <f t="shared" si="561"/>
        <v>0</v>
      </c>
      <c r="AW96" s="111" t="b">
        <f t="shared" si="561"/>
        <v>1</v>
      </c>
      <c r="AX96" s="111" t="b">
        <f t="shared" si="561"/>
        <v>0</v>
      </c>
      <c r="AY96" s="111" t="b">
        <f t="shared" si="561"/>
        <v>0</v>
      </c>
      <c r="AZ96" s="111" t="b">
        <f t="shared" si="561"/>
        <v>1</v>
      </c>
      <c r="BA96" s="111" t="b">
        <f t="shared" si="561"/>
        <v>0</v>
      </c>
      <c r="BB96" s="111" t="b">
        <f t="shared" si="561"/>
        <v>0</v>
      </c>
      <c r="BC96" s="111" t="b">
        <f t="shared" si="561"/>
        <v>1</v>
      </c>
      <c r="BD96" s="111" t="b">
        <f t="shared" si="561"/>
        <v>0</v>
      </c>
      <c r="BE96" s="111" t="b">
        <f t="shared" si="561"/>
        <v>0</v>
      </c>
      <c r="BF96" s="111" t="b">
        <f t="shared" si="561"/>
        <v>1</v>
      </c>
      <c r="BG96" s="111" t="b">
        <f t="shared" si="561"/>
        <v>0</v>
      </c>
      <c r="BH96" s="111" t="b">
        <f t="shared" si="561"/>
        <v>0</v>
      </c>
      <c r="BI96" s="111" t="b">
        <f t="shared" si="561"/>
        <v>1</v>
      </c>
      <c r="BJ96" s="111" t="b">
        <f t="shared" si="561"/>
        <v>0</v>
      </c>
      <c r="BK96" s="111" t="b">
        <f t="shared" si="561"/>
        <v>0</v>
      </c>
      <c r="BL96" s="111" t="b">
        <f t="shared" si="561"/>
        <v>1</v>
      </c>
      <c r="BM96" s="111" t="b">
        <f t="shared" si="561"/>
        <v>0</v>
      </c>
      <c r="BN96" s="111" t="b">
        <f t="shared" si="561"/>
        <v>0</v>
      </c>
      <c r="BO96" s="111" t="b">
        <f t="shared" si="561"/>
        <v>1</v>
      </c>
      <c r="BP96" s="111" t="b">
        <f t="shared" si="561"/>
        <v>0</v>
      </c>
      <c r="BQ96" s="111" t="b">
        <f t="shared" si="561"/>
        <v>0</v>
      </c>
      <c r="BR96" s="111" t="b">
        <f t="shared" si="561"/>
        <v>1</v>
      </c>
      <c r="BS96" s="111" t="b">
        <f t="shared" si="561"/>
        <v>0</v>
      </c>
      <c r="BT96" s="111" t="b">
        <f t="shared" si="561"/>
        <v>0</v>
      </c>
      <c r="BU96" s="111" t="b">
        <f t="shared" si="561"/>
        <v>1</v>
      </c>
      <c r="BV96" s="111" t="b">
        <f t="shared" si="561"/>
        <v>0</v>
      </c>
      <c r="BW96" s="111" t="b">
        <f t="shared" si="561"/>
        <v>0</v>
      </c>
      <c r="BX96" s="111" t="b">
        <f t="shared" si="561"/>
        <v>1</v>
      </c>
      <c r="BY96" s="111" t="b">
        <f t="shared" si="561"/>
        <v>0</v>
      </c>
      <c r="BZ96" s="111" t="b">
        <f t="shared" si="561"/>
        <v>0</v>
      </c>
      <c r="CA96" s="111" t="b">
        <f t="shared" ref="CA96:CK96" si="562">OR(MOD(CA$8,$J96)=0,CA$2=$I96)</f>
        <v>1</v>
      </c>
      <c r="CB96" s="111" t="b">
        <f t="shared" si="562"/>
        <v>0</v>
      </c>
      <c r="CC96" s="111" t="b">
        <f t="shared" si="562"/>
        <v>0</v>
      </c>
      <c r="CD96" s="111" t="b">
        <f t="shared" si="562"/>
        <v>1</v>
      </c>
      <c r="CE96" s="111" t="b">
        <f t="shared" si="562"/>
        <v>0</v>
      </c>
      <c r="CF96" s="111" t="b">
        <f t="shared" si="562"/>
        <v>0</v>
      </c>
      <c r="CG96" s="111" t="b">
        <f t="shared" si="562"/>
        <v>1</v>
      </c>
      <c r="CH96" s="111" t="b">
        <f t="shared" si="562"/>
        <v>0</v>
      </c>
      <c r="CI96" s="111" t="b">
        <f t="shared" si="562"/>
        <v>0</v>
      </c>
      <c r="CJ96" s="111" t="b">
        <f t="shared" si="562"/>
        <v>1</v>
      </c>
      <c r="CK96" s="111" t="b">
        <f t="shared" si="562"/>
        <v>0</v>
      </c>
      <c r="CL96" s="111" t="b">
        <f t="shared" ref="CL96:EO96" si="563">OR(MOD(CL$8,$J96)=0,CL$2=$I96)</f>
        <v>0</v>
      </c>
      <c r="CM96" s="111" t="b">
        <f t="shared" si="563"/>
        <v>1</v>
      </c>
      <c r="CN96" s="111" t="b">
        <f t="shared" si="563"/>
        <v>0</v>
      </c>
      <c r="CO96" s="111" t="b">
        <f t="shared" si="563"/>
        <v>0</v>
      </c>
      <c r="CP96" s="111" t="b">
        <f t="shared" si="563"/>
        <v>1</v>
      </c>
      <c r="CQ96" s="111" t="b">
        <f t="shared" si="563"/>
        <v>0</v>
      </c>
      <c r="CR96" s="111" t="b">
        <f t="shared" si="563"/>
        <v>0</v>
      </c>
      <c r="CS96" s="111" t="b">
        <f t="shared" si="563"/>
        <v>1</v>
      </c>
      <c r="CT96" s="111" t="b">
        <f t="shared" si="563"/>
        <v>0</v>
      </c>
      <c r="CU96" s="111" t="b">
        <f t="shared" si="563"/>
        <v>0</v>
      </c>
      <c r="CV96" s="111" t="b">
        <f t="shared" si="563"/>
        <v>1</v>
      </c>
      <c r="CW96" s="111" t="b">
        <f t="shared" si="563"/>
        <v>0</v>
      </c>
      <c r="CX96" s="111" t="b">
        <f t="shared" si="563"/>
        <v>0</v>
      </c>
      <c r="CY96" s="111" t="b">
        <f t="shared" si="563"/>
        <v>1</v>
      </c>
      <c r="CZ96" s="111" t="b">
        <f t="shared" si="563"/>
        <v>0</v>
      </c>
      <c r="DA96" s="111" t="b">
        <f t="shared" si="563"/>
        <v>0</v>
      </c>
      <c r="DB96" s="111" t="b">
        <f t="shared" si="563"/>
        <v>1</v>
      </c>
      <c r="DC96" s="111" t="b">
        <f t="shared" si="563"/>
        <v>0</v>
      </c>
      <c r="DD96" s="111" t="b">
        <f t="shared" si="563"/>
        <v>0</v>
      </c>
      <c r="DE96" s="111" t="b">
        <f t="shared" si="563"/>
        <v>1</v>
      </c>
      <c r="DF96" s="111" t="b">
        <f t="shared" si="563"/>
        <v>0</v>
      </c>
      <c r="DG96" s="111" t="b">
        <f t="shared" si="563"/>
        <v>0</v>
      </c>
      <c r="DH96" s="111" t="b">
        <f t="shared" si="563"/>
        <v>1</v>
      </c>
      <c r="DI96" s="111" t="b">
        <f t="shared" si="563"/>
        <v>0</v>
      </c>
      <c r="DJ96" s="111" t="b">
        <f t="shared" si="563"/>
        <v>0</v>
      </c>
      <c r="DK96" s="111" t="b">
        <f t="shared" si="563"/>
        <v>1</v>
      </c>
      <c r="DL96" s="111" t="b">
        <f t="shared" si="563"/>
        <v>0</v>
      </c>
      <c r="DM96" s="111" t="b">
        <f t="shared" si="563"/>
        <v>0</v>
      </c>
      <c r="DN96" s="111" t="b">
        <f t="shared" si="563"/>
        <v>1</v>
      </c>
      <c r="DO96" s="111" t="b">
        <f t="shared" si="563"/>
        <v>0</v>
      </c>
      <c r="DP96" s="111" t="b">
        <f t="shared" si="563"/>
        <v>0</v>
      </c>
      <c r="DQ96" s="111" t="b">
        <f t="shared" si="563"/>
        <v>1</v>
      </c>
      <c r="DR96" s="111" t="b">
        <f t="shared" si="563"/>
        <v>0</v>
      </c>
      <c r="DS96" s="111" t="b">
        <f t="shared" si="563"/>
        <v>0</v>
      </c>
      <c r="DT96" s="111" t="b">
        <f t="shared" si="563"/>
        <v>1</v>
      </c>
      <c r="DU96" s="111" t="b">
        <f t="shared" si="563"/>
        <v>0</v>
      </c>
      <c r="DV96" s="111" t="b">
        <f t="shared" si="563"/>
        <v>0</v>
      </c>
      <c r="DW96" s="111" t="b">
        <f t="shared" si="563"/>
        <v>1</v>
      </c>
      <c r="DX96" s="111" t="b">
        <f t="shared" si="563"/>
        <v>0</v>
      </c>
      <c r="DY96" s="111" t="b">
        <f t="shared" si="563"/>
        <v>0</v>
      </c>
      <c r="DZ96" s="111" t="b">
        <f t="shared" si="563"/>
        <v>1</v>
      </c>
      <c r="EA96" s="111" t="b">
        <f t="shared" si="563"/>
        <v>0</v>
      </c>
      <c r="EB96" s="111" t="b">
        <f t="shared" si="563"/>
        <v>0</v>
      </c>
      <c r="EC96" s="111" t="b">
        <f t="shared" si="563"/>
        <v>1</v>
      </c>
      <c r="ED96" s="111" t="b">
        <f t="shared" si="563"/>
        <v>0</v>
      </c>
      <c r="EE96" s="111" t="b">
        <f t="shared" si="563"/>
        <v>0</v>
      </c>
      <c r="EF96" s="111" t="b">
        <f t="shared" si="563"/>
        <v>1</v>
      </c>
      <c r="EG96" s="111" t="b">
        <f t="shared" si="563"/>
        <v>0</v>
      </c>
      <c r="EH96" s="111" t="b">
        <f t="shared" si="563"/>
        <v>0</v>
      </c>
      <c r="EI96" s="111" t="b">
        <f t="shared" si="563"/>
        <v>1</v>
      </c>
      <c r="EJ96" s="111" t="b">
        <f t="shared" si="563"/>
        <v>0</v>
      </c>
      <c r="EK96" s="111" t="b">
        <f t="shared" si="563"/>
        <v>0</v>
      </c>
      <c r="EL96" s="111" t="b">
        <f t="shared" si="563"/>
        <v>1</v>
      </c>
      <c r="EM96" s="111" t="b">
        <f t="shared" si="563"/>
        <v>0</v>
      </c>
      <c r="EN96" s="111" t="b">
        <f t="shared" si="563"/>
        <v>0</v>
      </c>
      <c r="EO96" s="111" t="b">
        <f t="shared" si="563"/>
        <v>1</v>
      </c>
    </row>
    <row r="97" spans="1:145" x14ac:dyDescent="0.2">
      <c r="A97" s="113">
        <f>ROW()</f>
        <v>97</v>
      </c>
      <c r="F97" s="908"/>
      <c r="G97" s="360"/>
      <c r="H97" s="91"/>
    </row>
    <row r="98" spans="1:145" x14ac:dyDescent="0.2">
      <c r="A98" s="113">
        <f>ROW()</f>
        <v>98</v>
      </c>
      <c r="K98" s="113" t="s">
        <v>22</v>
      </c>
      <c r="N98" s="913">
        <v>0</v>
      </c>
      <c r="O98" s="793">
        <f t="shared" ref="O98:AT98" si="564">N101</f>
        <v>0</v>
      </c>
      <c r="P98" s="793">
        <f t="shared" si="564"/>
        <v>0</v>
      </c>
      <c r="Q98" s="793">
        <f t="shared" si="564"/>
        <v>0</v>
      </c>
      <c r="R98" s="793">
        <f t="shared" si="564"/>
        <v>0</v>
      </c>
      <c r="S98" s="793">
        <f t="shared" si="564"/>
        <v>0</v>
      </c>
      <c r="T98" s="793">
        <f t="shared" si="564"/>
        <v>0</v>
      </c>
      <c r="U98" s="793">
        <f t="shared" si="564"/>
        <v>0</v>
      </c>
      <c r="V98" s="793">
        <f t="shared" si="564"/>
        <v>0</v>
      </c>
      <c r="W98" s="793">
        <f t="shared" si="564"/>
        <v>0</v>
      </c>
      <c r="X98" s="793">
        <f t="shared" si="564"/>
        <v>0</v>
      </c>
      <c r="Y98" s="793">
        <f t="shared" si="564"/>
        <v>0</v>
      </c>
      <c r="Z98" s="793">
        <f t="shared" si="564"/>
        <v>0</v>
      </c>
      <c r="AA98" s="793">
        <f t="shared" si="564"/>
        <v>0</v>
      </c>
      <c r="AB98" s="793">
        <f t="shared" si="564"/>
        <v>0</v>
      </c>
      <c r="AC98" s="793">
        <f t="shared" si="564"/>
        <v>0</v>
      </c>
      <c r="AD98" s="793">
        <f t="shared" si="564"/>
        <v>0</v>
      </c>
      <c r="AE98" s="793">
        <f t="shared" si="564"/>
        <v>0</v>
      </c>
      <c r="AF98" s="793">
        <f t="shared" si="564"/>
        <v>0</v>
      </c>
      <c r="AG98" s="793">
        <f t="shared" si="564"/>
        <v>0</v>
      </c>
      <c r="AH98" s="793">
        <f t="shared" si="564"/>
        <v>0</v>
      </c>
      <c r="AI98" s="793">
        <f t="shared" si="564"/>
        <v>0</v>
      </c>
      <c r="AJ98" s="793">
        <f t="shared" si="564"/>
        <v>0</v>
      </c>
      <c r="AK98" s="793">
        <f t="shared" si="564"/>
        <v>0</v>
      </c>
      <c r="AL98" s="793">
        <f t="shared" si="564"/>
        <v>0</v>
      </c>
      <c r="AM98" s="793">
        <f t="shared" si="564"/>
        <v>0</v>
      </c>
      <c r="AN98" s="793">
        <f t="shared" si="564"/>
        <v>0</v>
      </c>
      <c r="AO98" s="793">
        <f t="shared" si="564"/>
        <v>0</v>
      </c>
      <c r="AP98" s="793">
        <f t="shared" si="564"/>
        <v>0</v>
      </c>
      <c r="AQ98" s="793">
        <f t="shared" si="564"/>
        <v>0</v>
      </c>
      <c r="AR98" s="793">
        <f t="shared" si="564"/>
        <v>0</v>
      </c>
      <c r="AS98" s="793">
        <f t="shared" si="564"/>
        <v>0</v>
      </c>
      <c r="AT98" s="793">
        <f t="shared" si="564"/>
        <v>0</v>
      </c>
      <c r="AU98" s="793">
        <f t="shared" ref="AU98:BZ98" si="565">AT101</f>
        <v>0</v>
      </c>
      <c r="AV98" s="793">
        <f t="shared" si="565"/>
        <v>0</v>
      </c>
      <c r="AW98" s="793">
        <f t="shared" si="565"/>
        <v>0</v>
      </c>
      <c r="AX98" s="793">
        <f t="shared" si="565"/>
        <v>0</v>
      </c>
      <c r="AY98" s="793">
        <f t="shared" si="565"/>
        <v>0</v>
      </c>
      <c r="AZ98" s="793">
        <f t="shared" si="565"/>
        <v>0</v>
      </c>
      <c r="BA98" s="793">
        <f t="shared" si="565"/>
        <v>0</v>
      </c>
      <c r="BB98" s="793">
        <f t="shared" si="565"/>
        <v>0</v>
      </c>
      <c r="BC98" s="793">
        <f t="shared" si="565"/>
        <v>0</v>
      </c>
      <c r="BD98" s="793">
        <f t="shared" si="565"/>
        <v>0</v>
      </c>
      <c r="BE98" s="793">
        <f t="shared" si="565"/>
        <v>0</v>
      </c>
      <c r="BF98" s="793">
        <f t="shared" si="565"/>
        <v>0</v>
      </c>
      <c r="BG98" s="793">
        <f t="shared" si="565"/>
        <v>0</v>
      </c>
      <c r="BH98" s="793">
        <f t="shared" si="565"/>
        <v>0</v>
      </c>
      <c r="BI98" s="793">
        <f t="shared" si="565"/>
        <v>0</v>
      </c>
      <c r="BJ98" s="793">
        <f t="shared" si="565"/>
        <v>0</v>
      </c>
      <c r="BK98" s="793">
        <f t="shared" si="565"/>
        <v>0</v>
      </c>
      <c r="BL98" s="793">
        <f t="shared" si="565"/>
        <v>0</v>
      </c>
      <c r="BM98" s="793">
        <f t="shared" si="565"/>
        <v>0</v>
      </c>
      <c r="BN98" s="793">
        <f t="shared" si="565"/>
        <v>0</v>
      </c>
      <c r="BO98" s="793">
        <f t="shared" si="565"/>
        <v>0</v>
      </c>
      <c r="BP98" s="793">
        <f t="shared" si="565"/>
        <v>0</v>
      </c>
      <c r="BQ98" s="793">
        <f t="shared" si="565"/>
        <v>0</v>
      </c>
      <c r="BR98" s="793">
        <f t="shared" si="565"/>
        <v>0</v>
      </c>
      <c r="BS98" s="793">
        <f t="shared" si="565"/>
        <v>0</v>
      </c>
      <c r="BT98" s="793">
        <f t="shared" si="565"/>
        <v>0</v>
      </c>
      <c r="BU98" s="793">
        <f t="shared" si="565"/>
        <v>0</v>
      </c>
      <c r="BV98" s="793">
        <f t="shared" si="565"/>
        <v>0</v>
      </c>
      <c r="BW98" s="793">
        <f t="shared" si="565"/>
        <v>0</v>
      </c>
      <c r="BX98" s="793">
        <f t="shared" si="565"/>
        <v>0</v>
      </c>
      <c r="BY98" s="793">
        <f t="shared" si="565"/>
        <v>0</v>
      </c>
      <c r="BZ98" s="793">
        <f t="shared" si="565"/>
        <v>0</v>
      </c>
      <c r="CA98" s="793">
        <f t="shared" ref="CA98:DF98" si="566">BZ101</f>
        <v>0</v>
      </c>
      <c r="CB98" s="793">
        <f t="shared" si="566"/>
        <v>0</v>
      </c>
      <c r="CC98" s="793">
        <f t="shared" si="566"/>
        <v>0</v>
      </c>
      <c r="CD98" s="793">
        <f t="shared" si="566"/>
        <v>0</v>
      </c>
      <c r="CE98" s="793">
        <f t="shared" si="566"/>
        <v>0</v>
      </c>
      <c r="CF98" s="793">
        <f t="shared" si="566"/>
        <v>0</v>
      </c>
      <c r="CG98" s="793">
        <f t="shared" si="566"/>
        <v>0</v>
      </c>
      <c r="CH98" s="793">
        <f t="shared" si="566"/>
        <v>0</v>
      </c>
      <c r="CI98" s="793">
        <f t="shared" si="566"/>
        <v>0</v>
      </c>
      <c r="CJ98" s="793">
        <f t="shared" si="566"/>
        <v>0</v>
      </c>
      <c r="CK98" s="793">
        <f t="shared" si="566"/>
        <v>0</v>
      </c>
      <c r="CL98" s="793">
        <f t="shared" si="566"/>
        <v>0</v>
      </c>
      <c r="CM98" s="793">
        <f t="shared" si="566"/>
        <v>0</v>
      </c>
      <c r="CN98" s="793">
        <f t="shared" si="566"/>
        <v>0</v>
      </c>
      <c r="CO98" s="793">
        <f t="shared" si="566"/>
        <v>0</v>
      </c>
      <c r="CP98" s="793">
        <f t="shared" si="566"/>
        <v>0</v>
      </c>
      <c r="CQ98" s="793">
        <f t="shared" si="566"/>
        <v>0</v>
      </c>
      <c r="CR98" s="793">
        <f t="shared" si="566"/>
        <v>0</v>
      </c>
      <c r="CS98" s="793">
        <f t="shared" si="566"/>
        <v>0</v>
      </c>
      <c r="CT98" s="793">
        <f t="shared" si="566"/>
        <v>0</v>
      </c>
      <c r="CU98" s="793">
        <f t="shared" si="566"/>
        <v>0</v>
      </c>
      <c r="CV98" s="793">
        <f t="shared" si="566"/>
        <v>0</v>
      </c>
      <c r="CW98" s="793">
        <f t="shared" si="566"/>
        <v>0</v>
      </c>
      <c r="CX98" s="793">
        <f t="shared" si="566"/>
        <v>0</v>
      </c>
      <c r="CY98" s="793">
        <f t="shared" si="566"/>
        <v>0</v>
      </c>
      <c r="CZ98" s="793">
        <f t="shared" si="566"/>
        <v>0</v>
      </c>
      <c r="DA98" s="793">
        <f t="shared" si="566"/>
        <v>0</v>
      </c>
      <c r="DB98" s="793">
        <f t="shared" si="566"/>
        <v>0</v>
      </c>
      <c r="DC98" s="793">
        <f t="shared" si="566"/>
        <v>0</v>
      </c>
      <c r="DD98" s="793">
        <f t="shared" si="566"/>
        <v>0</v>
      </c>
      <c r="DE98" s="793">
        <f t="shared" si="566"/>
        <v>0</v>
      </c>
      <c r="DF98" s="793">
        <f t="shared" si="566"/>
        <v>0</v>
      </c>
      <c r="DG98" s="793">
        <f t="shared" ref="DG98:EO98" si="567">DF101</f>
        <v>0</v>
      </c>
      <c r="DH98" s="793">
        <f t="shared" si="567"/>
        <v>0</v>
      </c>
      <c r="DI98" s="793">
        <f t="shared" si="567"/>
        <v>0</v>
      </c>
      <c r="DJ98" s="793">
        <f t="shared" si="567"/>
        <v>0</v>
      </c>
      <c r="DK98" s="793">
        <f t="shared" si="567"/>
        <v>0</v>
      </c>
      <c r="DL98" s="793">
        <f t="shared" si="567"/>
        <v>0</v>
      </c>
      <c r="DM98" s="793">
        <f t="shared" si="567"/>
        <v>0</v>
      </c>
      <c r="DN98" s="793">
        <f t="shared" si="567"/>
        <v>0</v>
      </c>
      <c r="DO98" s="793">
        <f t="shared" si="567"/>
        <v>0</v>
      </c>
      <c r="DP98" s="793">
        <f t="shared" si="567"/>
        <v>0</v>
      </c>
      <c r="DQ98" s="793">
        <f t="shared" si="567"/>
        <v>0</v>
      </c>
      <c r="DR98" s="793">
        <f t="shared" si="567"/>
        <v>0</v>
      </c>
      <c r="DS98" s="793">
        <f t="shared" si="567"/>
        <v>0</v>
      </c>
      <c r="DT98" s="793">
        <f t="shared" si="567"/>
        <v>0</v>
      </c>
      <c r="DU98" s="793">
        <f t="shared" si="567"/>
        <v>0</v>
      </c>
      <c r="DV98" s="793">
        <f t="shared" si="567"/>
        <v>0</v>
      </c>
      <c r="DW98" s="793">
        <f t="shared" si="567"/>
        <v>0</v>
      </c>
      <c r="DX98" s="793">
        <f t="shared" si="567"/>
        <v>0</v>
      </c>
      <c r="DY98" s="793">
        <f t="shared" si="567"/>
        <v>0</v>
      </c>
      <c r="DZ98" s="793">
        <f t="shared" si="567"/>
        <v>0</v>
      </c>
      <c r="EA98" s="793">
        <f t="shared" si="567"/>
        <v>0</v>
      </c>
      <c r="EB98" s="793">
        <f t="shared" si="567"/>
        <v>0</v>
      </c>
      <c r="EC98" s="793">
        <f t="shared" si="567"/>
        <v>0</v>
      </c>
      <c r="ED98" s="793">
        <f t="shared" si="567"/>
        <v>0</v>
      </c>
      <c r="EE98" s="793">
        <f t="shared" si="567"/>
        <v>0</v>
      </c>
      <c r="EF98" s="793">
        <f t="shared" si="567"/>
        <v>0</v>
      </c>
      <c r="EG98" s="793">
        <f t="shared" si="567"/>
        <v>0</v>
      </c>
      <c r="EH98" s="793">
        <f t="shared" si="567"/>
        <v>0</v>
      </c>
      <c r="EI98" s="793">
        <f t="shared" si="567"/>
        <v>0</v>
      </c>
      <c r="EJ98" s="793">
        <f t="shared" si="567"/>
        <v>0</v>
      </c>
      <c r="EK98" s="793">
        <f t="shared" si="567"/>
        <v>0</v>
      </c>
      <c r="EL98" s="793">
        <f t="shared" si="567"/>
        <v>0</v>
      </c>
      <c r="EM98" s="793">
        <f t="shared" si="567"/>
        <v>0</v>
      </c>
      <c r="EN98" s="793">
        <f t="shared" si="567"/>
        <v>0</v>
      </c>
      <c r="EO98" s="793">
        <f t="shared" si="567"/>
        <v>0</v>
      </c>
    </row>
    <row r="99" spans="1:145" x14ac:dyDescent="0.2">
      <c r="A99" s="113">
        <f>ROW()</f>
        <v>99</v>
      </c>
      <c r="F99" s="116"/>
      <c r="H99" s="116"/>
      <c r="I99" s="116"/>
      <c r="J99" s="116"/>
      <c r="K99" s="113" t="s">
        <v>24</v>
      </c>
      <c r="N99" s="793">
        <f>N93*N$10</f>
        <v>0</v>
      </c>
      <c r="O99" s="793">
        <f t="shared" ref="O99:BZ99" si="568">O93*O$10</f>
        <v>0</v>
      </c>
      <c r="P99" s="793">
        <f t="shared" si="568"/>
        <v>0</v>
      </c>
      <c r="Q99" s="793">
        <f t="shared" si="568"/>
        <v>0</v>
      </c>
      <c r="R99" s="793">
        <f t="shared" si="568"/>
        <v>0</v>
      </c>
      <c r="S99" s="793">
        <f t="shared" si="568"/>
        <v>0</v>
      </c>
      <c r="T99" s="793">
        <f t="shared" si="568"/>
        <v>0</v>
      </c>
      <c r="U99" s="793">
        <f t="shared" si="568"/>
        <v>0</v>
      </c>
      <c r="V99" s="793">
        <f t="shared" si="568"/>
        <v>0</v>
      </c>
      <c r="W99" s="793">
        <f t="shared" si="568"/>
        <v>0</v>
      </c>
      <c r="X99" s="793">
        <f t="shared" si="568"/>
        <v>0</v>
      </c>
      <c r="Y99" s="793">
        <f t="shared" si="568"/>
        <v>0</v>
      </c>
      <c r="Z99" s="793">
        <f t="shared" si="568"/>
        <v>0</v>
      </c>
      <c r="AA99" s="793">
        <f t="shared" si="568"/>
        <v>0</v>
      </c>
      <c r="AB99" s="793">
        <f t="shared" si="568"/>
        <v>0</v>
      </c>
      <c r="AC99" s="793">
        <f t="shared" si="568"/>
        <v>0</v>
      </c>
      <c r="AD99" s="793">
        <f t="shared" si="568"/>
        <v>0</v>
      </c>
      <c r="AE99" s="793">
        <f t="shared" si="568"/>
        <v>0</v>
      </c>
      <c r="AF99" s="793">
        <f t="shared" si="568"/>
        <v>0</v>
      </c>
      <c r="AG99" s="793">
        <f t="shared" si="568"/>
        <v>0</v>
      </c>
      <c r="AH99" s="793">
        <f t="shared" si="568"/>
        <v>0</v>
      </c>
      <c r="AI99" s="793">
        <f t="shared" si="568"/>
        <v>0</v>
      </c>
      <c r="AJ99" s="793">
        <f t="shared" si="568"/>
        <v>0</v>
      </c>
      <c r="AK99" s="793">
        <f t="shared" si="568"/>
        <v>0</v>
      </c>
      <c r="AL99" s="793">
        <f t="shared" si="568"/>
        <v>0</v>
      </c>
      <c r="AM99" s="793">
        <f t="shared" si="568"/>
        <v>0</v>
      </c>
      <c r="AN99" s="793">
        <f t="shared" si="568"/>
        <v>0</v>
      </c>
      <c r="AO99" s="793">
        <f t="shared" si="568"/>
        <v>0</v>
      </c>
      <c r="AP99" s="793">
        <f t="shared" si="568"/>
        <v>0</v>
      </c>
      <c r="AQ99" s="793">
        <f t="shared" si="568"/>
        <v>0</v>
      </c>
      <c r="AR99" s="793">
        <f t="shared" si="568"/>
        <v>0</v>
      </c>
      <c r="AS99" s="793">
        <f t="shared" si="568"/>
        <v>0</v>
      </c>
      <c r="AT99" s="793">
        <f t="shared" si="568"/>
        <v>0</v>
      </c>
      <c r="AU99" s="793">
        <f t="shared" si="568"/>
        <v>0</v>
      </c>
      <c r="AV99" s="793">
        <f t="shared" si="568"/>
        <v>0</v>
      </c>
      <c r="AW99" s="793">
        <f t="shared" si="568"/>
        <v>0</v>
      </c>
      <c r="AX99" s="793">
        <f t="shared" si="568"/>
        <v>0</v>
      </c>
      <c r="AY99" s="793">
        <f t="shared" si="568"/>
        <v>0</v>
      </c>
      <c r="AZ99" s="793">
        <f t="shared" si="568"/>
        <v>0</v>
      </c>
      <c r="BA99" s="793">
        <f t="shared" si="568"/>
        <v>0</v>
      </c>
      <c r="BB99" s="793">
        <f t="shared" si="568"/>
        <v>0</v>
      </c>
      <c r="BC99" s="793">
        <f t="shared" si="568"/>
        <v>0</v>
      </c>
      <c r="BD99" s="793">
        <f t="shared" si="568"/>
        <v>0</v>
      </c>
      <c r="BE99" s="793">
        <f t="shared" si="568"/>
        <v>0</v>
      </c>
      <c r="BF99" s="793">
        <f t="shared" si="568"/>
        <v>0</v>
      </c>
      <c r="BG99" s="793">
        <f t="shared" si="568"/>
        <v>0</v>
      </c>
      <c r="BH99" s="793">
        <f t="shared" si="568"/>
        <v>0</v>
      </c>
      <c r="BI99" s="793">
        <f t="shared" si="568"/>
        <v>0</v>
      </c>
      <c r="BJ99" s="793">
        <f t="shared" si="568"/>
        <v>0</v>
      </c>
      <c r="BK99" s="793">
        <f t="shared" si="568"/>
        <v>0</v>
      </c>
      <c r="BL99" s="793">
        <f t="shared" si="568"/>
        <v>0</v>
      </c>
      <c r="BM99" s="793">
        <f t="shared" si="568"/>
        <v>0</v>
      </c>
      <c r="BN99" s="793">
        <f t="shared" si="568"/>
        <v>0</v>
      </c>
      <c r="BO99" s="793">
        <f t="shared" si="568"/>
        <v>0</v>
      </c>
      <c r="BP99" s="793">
        <f t="shared" si="568"/>
        <v>0</v>
      </c>
      <c r="BQ99" s="793">
        <f t="shared" si="568"/>
        <v>0</v>
      </c>
      <c r="BR99" s="793">
        <f t="shared" si="568"/>
        <v>0</v>
      </c>
      <c r="BS99" s="793">
        <f t="shared" si="568"/>
        <v>0</v>
      </c>
      <c r="BT99" s="793">
        <f t="shared" si="568"/>
        <v>0</v>
      </c>
      <c r="BU99" s="793">
        <f t="shared" si="568"/>
        <v>0</v>
      </c>
      <c r="BV99" s="793">
        <f t="shared" si="568"/>
        <v>0</v>
      </c>
      <c r="BW99" s="793">
        <f t="shared" si="568"/>
        <v>0</v>
      </c>
      <c r="BX99" s="793">
        <f t="shared" si="568"/>
        <v>0</v>
      </c>
      <c r="BY99" s="793">
        <f t="shared" si="568"/>
        <v>0</v>
      </c>
      <c r="BZ99" s="793">
        <f t="shared" si="568"/>
        <v>0</v>
      </c>
      <c r="CA99" s="793">
        <f t="shared" ref="CA99:CG99" si="569">CA93*CA$10</f>
        <v>0</v>
      </c>
      <c r="CB99" s="793">
        <f t="shared" si="569"/>
        <v>0</v>
      </c>
      <c r="CC99" s="793">
        <f t="shared" si="569"/>
        <v>0</v>
      </c>
      <c r="CD99" s="793">
        <f t="shared" si="569"/>
        <v>0</v>
      </c>
      <c r="CE99" s="793">
        <f t="shared" si="569"/>
        <v>0</v>
      </c>
      <c r="CF99" s="793">
        <f t="shared" si="569"/>
        <v>0</v>
      </c>
      <c r="CG99" s="793">
        <f t="shared" si="569"/>
        <v>0</v>
      </c>
      <c r="CH99" s="793">
        <f t="shared" ref="CH99:EO99" si="570">CH93*CH$10</f>
        <v>0</v>
      </c>
      <c r="CI99" s="793">
        <f t="shared" si="570"/>
        <v>0</v>
      </c>
      <c r="CJ99" s="793">
        <f t="shared" si="570"/>
        <v>0</v>
      </c>
      <c r="CK99" s="793">
        <f t="shared" si="570"/>
        <v>0</v>
      </c>
      <c r="CL99" s="793">
        <f t="shared" si="570"/>
        <v>0</v>
      </c>
      <c r="CM99" s="793">
        <f t="shared" si="570"/>
        <v>0</v>
      </c>
      <c r="CN99" s="793">
        <f t="shared" si="570"/>
        <v>0</v>
      </c>
      <c r="CO99" s="793">
        <f t="shared" si="570"/>
        <v>0</v>
      </c>
      <c r="CP99" s="793">
        <f t="shared" si="570"/>
        <v>0</v>
      </c>
      <c r="CQ99" s="793">
        <f t="shared" si="570"/>
        <v>0</v>
      </c>
      <c r="CR99" s="793">
        <f t="shared" si="570"/>
        <v>0</v>
      </c>
      <c r="CS99" s="793">
        <f t="shared" si="570"/>
        <v>0</v>
      </c>
      <c r="CT99" s="793">
        <f t="shared" si="570"/>
        <v>0</v>
      </c>
      <c r="CU99" s="793">
        <f t="shared" si="570"/>
        <v>0</v>
      </c>
      <c r="CV99" s="793">
        <f t="shared" si="570"/>
        <v>0</v>
      </c>
      <c r="CW99" s="793">
        <f t="shared" si="570"/>
        <v>0</v>
      </c>
      <c r="CX99" s="793">
        <f t="shared" si="570"/>
        <v>0</v>
      </c>
      <c r="CY99" s="793">
        <f t="shared" si="570"/>
        <v>0</v>
      </c>
      <c r="CZ99" s="793">
        <f t="shared" si="570"/>
        <v>0</v>
      </c>
      <c r="DA99" s="793">
        <f t="shared" si="570"/>
        <v>0</v>
      </c>
      <c r="DB99" s="793">
        <f t="shared" si="570"/>
        <v>0</v>
      </c>
      <c r="DC99" s="793">
        <f t="shared" si="570"/>
        <v>0</v>
      </c>
      <c r="DD99" s="793">
        <f t="shared" si="570"/>
        <v>0</v>
      </c>
      <c r="DE99" s="793">
        <f t="shared" si="570"/>
        <v>0</v>
      </c>
      <c r="DF99" s="793">
        <f t="shared" si="570"/>
        <v>0</v>
      </c>
      <c r="DG99" s="793">
        <f t="shared" si="570"/>
        <v>0</v>
      </c>
      <c r="DH99" s="793">
        <f t="shared" si="570"/>
        <v>0</v>
      </c>
      <c r="DI99" s="793">
        <f t="shared" si="570"/>
        <v>0</v>
      </c>
      <c r="DJ99" s="793">
        <f t="shared" si="570"/>
        <v>0</v>
      </c>
      <c r="DK99" s="793">
        <f t="shared" si="570"/>
        <v>0</v>
      </c>
      <c r="DL99" s="793">
        <f t="shared" si="570"/>
        <v>0</v>
      </c>
      <c r="DM99" s="793">
        <f t="shared" si="570"/>
        <v>0</v>
      </c>
      <c r="DN99" s="793">
        <f t="shared" si="570"/>
        <v>0</v>
      </c>
      <c r="DO99" s="793">
        <f t="shared" si="570"/>
        <v>0</v>
      </c>
      <c r="DP99" s="793">
        <f t="shared" si="570"/>
        <v>0</v>
      </c>
      <c r="DQ99" s="793">
        <f t="shared" si="570"/>
        <v>0</v>
      </c>
      <c r="DR99" s="793">
        <f t="shared" si="570"/>
        <v>0</v>
      </c>
      <c r="DS99" s="793">
        <f t="shared" si="570"/>
        <v>0</v>
      </c>
      <c r="DT99" s="793">
        <f t="shared" si="570"/>
        <v>0</v>
      </c>
      <c r="DU99" s="793">
        <f t="shared" si="570"/>
        <v>0</v>
      </c>
      <c r="DV99" s="793">
        <f t="shared" si="570"/>
        <v>0</v>
      </c>
      <c r="DW99" s="793">
        <f t="shared" si="570"/>
        <v>0</v>
      </c>
      <c r="DX99" s="793">
        <f t="shared" si="570"/>
        <v>0</v>
      </c>
      <c r="DY99" s="793">
        <f t="shared" si="570"/>
        <v>0</v>
      </c>
      <c r="DZ99" s="793">
        <f t="shared" si="570"/>
        <v>0</v>
      </c>
      <c r="EA99" s="793">
        <f t="shared" si="570"/>
        <v>0</v>
      </c>
      <c r="EB99" s="793">
        <f t="shared" si="570"/>
        <v>0</v>
      </c>
      <c r="EC99" s="793">
        <f t="shared" si="570"/>
        <v>0</v>
      </c>
      <c r="ED99" s="793">
        <f t="shared" si="570"/>
        <v>0</v>
      </c>
      <c r="EE99" s="793">
        <f t="shared" si="570"/>
        <v>0</v>
      </c>
      <c r="EF99" s="793">
        <f t="shared" si="570"/>
        <v>0</v>
      </c>
      <c r="EG99" s="793">
        <f t="shared" si="570"/>
        <v>0</v>
      </c>
      <c r="EH99" s="793">
        <f t="shared" si="570"/>
        <v>0</v>
      </c>
      <c r="EI99" s="793">
        <f t="shared" si="570"/>
        <v>0</v>
      </c>
      <c r="EJ99" s="793">
        <f t="shared" si="570"/>
        <v>0</v>
      </c>
      <c r="EK99" s="793">
        <f t="shared" si="570"/>
        <v>0</v>
      </c>
      <c r="EL99" s="793">
        <f t="shared" si="570"/>
        <v>0</v>
      </c>
      <c r="EM99" s="793">
        <f t="shared" si="570"/>
        <v>0</v>
      </c>
      <c r="EN99" s="793">
        <f t="shared" si="570"/>
        <v>0</v>
      </c>
      <c r="EO99" s="793">
        <f t="shared" si="570"/>
        <v>0</v>
      </c>
    </row>
    <row r="100" spans="1:145" x14ac:dyDescent="0.2">
      <c r="A100" s="113">
        <f>ROW()</f>
        <v>100</v>
      </c>
      <c r="C100" s="449" t="str">
        <f>C93</f>
        <v>판매수수료</v>
      </c>
      <c r="D100" s="449" t="s">
        <v>18</v>
      </c>
      <c r="E100" s="449"/>
      <c r="F100" s="116"/>
      <c r="H100" s="116"/>
      <c r="I100" s="116"/>
      <c r="J100" s="116"/>
      <c r="K100" s="114" t="s">
        <v>25</v>
      </c>
      <c r="L100" s="114"/>
      <c r="M100" s="114"/>
      <c r="N100" s="915">
        <f t="shared" ref="N100:AS100" si="571">N96*-SUM(N98:N99)</f>
        <v>0</v>
      </c>
      <c r="O100" s="915">
        <f t="shared" si="571"/>
        <v>0</v>
      </c>
      <c r="P100" s="915">
        <f t="shared" si="571"/>
        <v>0</v>
      </c>
      <c r="Q100" s="915">
        <f t="shared" si="571"/>
        <v>0</v>
      </c>
      <c r="R100" s="915">
        <f t="shared" si="571"/>
        <v>0</v>
      </c>
      <c r="S100" s="915">
        <f t="shared" si="571"/>
        <v>0</v>
      </c>
      <c r="T100" s="915">
        <f t="shared" si="571"/>
        <v>0</v>
      </c>
      <c r="U100" s="915">
        <f t="shared" si="571"/>
        <v>0</v>
      </c>
      <c r="V100" s="915">
        <f t="shared" si="571"/>
        <v>0</v>
      </c>
      <c r="W100" s="915">
        <f t="shared" si="571"/>
        <v>0</v>
      </c>
      <c r="X100" s="915">
        <f t="shared" si="571"/>
        <v>0</v>
      </c>
      <c r="Y100" s="915">
        <f t="shared" si="571"/>
        <v>0</v>
      </c>
      <c r="Z100" s="915">
        <f t="shared" si="571"/>
        <v>0</v>
      </c>
      <c r="AA100" s="915">
        <f t="shared" si="571"/>
        <v>0</v>
      </c>
      <c r="AB100" s="915">
        <f t="shared" si="571"/>
        <v>0</v>
      </c>
      <c r="AC100" s="915">
        <f t="shared" si="571"/>
        <v>0</v>
      </c>
      <c r="AD100" s="915">
        <f t="shared" si="571"/>
        <v>0</v>
      </c>
      <c r="AE100" s="915">
        <f t="shared" si="571"/>
        <v>0</v>
      </c>
      <c r="AF100" s="915">
        <f t="shared" si="571"/>
        <v>0</v>
      </c>
      <c r="AG100" s="915">
        <f t="shared" si="571"/>
        <v>0</v>
      </c>
      <c r="AH100" s="915">
        <f t="shared" si="571"/>
        <v>0</v>
      </c>
      <c r="AI100" s="915">
        <f t="shared" si="571"/>
        <v>0</v>
      </c>
      <c r="AJ100" s="915">
        <f t="shared" si="571"/>
        <v>0</v>
      </c>
      <c r="AK100" s="915">
        <f t="shared" si="571"/>
        <v>0</v>
      </c>
      <c r="AL100" s="915">
        <f t="shared" si="571"/>
        <v>0</v>
      </c>
      <c r="AM100" s="915">
        <f t="shared" si="571"/>
        <v>0</v>
      </c>
      <c r="AN100" s="915">
        <f t="shared" si="571"/>
        <v>0</v>
      </c>
      <c r="AO100" s="915">
        <f t="shared" si="571"/>
        <v>0</v>
      </c>
      <c r="AP100" s="915">
        <f t="shared" si="571"/>
        <v>0</v>
      </c>
      <c r="AQ100" s="915">
        <f t="shared" si="571"/>
        <v>0</v>
      </c>
      <c r="AR100" s="915">
        <f t="shared" si="571"/>
        <v>0</v>
      </c>
      <c r="AS100" s="915">
        <f t="shared" si="571"/>
        <v>0</v>
      </c>
      <c r="AT100" s="915">
        <f t="shared" ref="AT100:BY100" si="572">AT96*-SUM(AT98:AT99)</f>
        <v>0</v>
      </c>
      <c r="AU100" s="915">
        <f t="shared" si="572"/>
        <v>0</v>
      </c>
      <c r="AV100" s="915">
        <f t="shared" si="572"/>
        <v>0</v>
      </c>
      <c r="AW100" s="915">
        <f t="shared" si="572"/>
        <v>0</v>
      </c>
      <c r="AX100" s="915">
        <f t="shared" si="572"/>
        <v>0</v>
      </c>
      <c r="AY100" s="915">
        <f t="shared" si="572"/>
        <v>0</v>
      </c>
      <c r="AZ100" s="915">
        <f t="shared" si="572"/>
        <v>0</v>
      </c>
      <c r="BA100" s="915">
        <f t="shared" si="572"/>
        <v>0</v>
      </c>
      <c r="BB100" s="915">
        <f t="shared" si="572"/>
        <v>0</v>
      </c>
      <c r="BC100" s="915">
        <f t="shared" si="572"/>
        <v>0</v>
      </c>
      <c r="BD100" s="915">
        <f t="shared" si="572"/>
        <v>0</v>
      </c>
      <c r="BE100" s="915">
        <f t="shared" si="572"/>
        <v>0</v>
      </c>
      <c r="BF100" s="915">
        <f t="shared" si="572"/>
        <v>0</v>
      </c>
      <c r="BG100" s="915">
        <f t="shared" si="572"/>
        <v>0</v>
      </c>
      <c r="BH100" s="915">
        <f t="shared" si="572"/>
        <v>0</v>
      </c>
      <c r="BI100" s="915">
        <f t="shared" si="572"/>
        <v>0</v>
      </c>
      <c r="BJ100" s="915">
        <f t="shared" si="572"/>
        <v>0</v>
      </c>
      <c r="BK100" s="915">
        <f t="shared" si="572"/>
        <v>0</v>
      </c>
      <c r="BL100" s="915">
        <f t="shared" si="572"/>
        <v>0</v>
      </c>
      <c r="BM100" s="915">
        <f t="shared" si="572"/>
        <v>0</v>
      </c>
      <c r="BN100" s="915">
        <f t="shared" si="572"/>
        <v>0</v>
      </c>
      <c r="BO100" s="915">
        <f t="shared" si="572"/>
        <v>0</v>
      </c>
      <c r="BP100" s="915">
        <f t="shared" si="572"/>
        <v>0</v>
      </c>
      <c r="BQ100" s="915">
        <f t="shared" si="572"/>
        <v>0</v>
      </c>
      <c r="BR100" s="915">
        <f t="shared" si="572"/>
        <v>0</v>
      </c>
      <c r="BS100" s="915">
        <f t="shared" si="572"/>
        <v>0</v>
      </c>
      <c r="BT100" s="915">
        <f t="shared" si="572"/>
        <v>0</v>
      </c>
      <c r="BU100" s="915">
        <f t="shared" si="572"/>
        <v>0</v>
      </c>
      <c r="BV100" s="915">
        <f t="shared" si="572"/>
        <v>0</v>
      </c>
      <c r="BW100" s="915">
        <f t="shared" si="572"/>
        <v>0</v>
      </c>
      <c r="BX100" s="915">
        <f t="shared" si="572"/>
        <v>0</v>
      </c>
      <c r="BY100" s="915">
        <f t="shared" si="572"/>
        <v>0</v>
      </c>
      <c r="BZ100" s="915">
        <f t="shared" ref="BZ100:CG100" si="573">BZ96*-SUM(BZ98:BZ99)</f>
        <v>0</v>
      </c>
      <c r="CA100" s="915">
        <f t="shared" si="573"/>
        <v>0</v>
      </c>
      <c r="CB100" s="915">
        <f t="shared" si="573"/>
        <v>0</v>
      </c>
      <c r="CC100" s="915">
        <f t="shared" si="573"/>
        <v>0</v>
      </c>
      <c r="CD100" s="915">
        <f t="shared" si="573"/>
        <v>0</v>
      </c>
      <c r="CE100" s="915">
        <f t="shared" si="573"/>
        <v>0</v>
      </c>
      <c r="CF100" s="915">
        <f t="shared" si="573"/>
        <v>0</v>
      </c>
      <c r="CG100" s="915">
        <f t="shared" si="573"/>
        <v>0</v>
      </c>
      <c r="CH100" s="915">
        <f t="shared" ref="CH100:EO100" si="574">CH96*-SUM(CH98:CH99)</f>
        <v>0</v>
      </c>
      <c r="CI100" s="915">
        <f t="shared" si="574"/>
        <v>0</v>
      </c>
      <c r="CJ100" s="915">
        <f t="shared" si="574"/>
        <v>0</v>
      </c>
      <c r="CK100" s="915">
        <f t="shared" si="574"/>
        <v>0</v>
      </c>
      <c r="CL100" s="915">
        <f t="shared" si="574"/>
        <v>0</v>
      </c>
      <c r="CM100" s="915">
        <f t="shared" si="574"/>
        <v>0</v>
      </c>
      <c r="CN100" s="915">
        <f t="shared" si="574"/>
        <v>0</v>
      </c>
      <c r="CO100" s="915">
        <f t="shared" si="574"/>
        <v>0</v>
      </c>
      <c r="CP100" s="915">
        <f t="shared" si="574"/>
        <v>0</v>
      </c>
      <c r="CQ100" s="915">
        <f t="shared" si="574"/>
        <v>0</v>
      </c>
      <c r="CR100" s="915">
        <f t="shared" si="574"/>
        <v>0</v>
      </c>
      <c r="CS100" s="915">
        <f t="shared" si="574"/>
        <v>0</v>
      </c>
      <c r="CT100" s="915">
        <f t="shared" si="574"/>
        <v>0</v>
      </c>
      <c r="CU100" s="915">
        <f t="shared" si="574"/>
        <v>0</v>
      </c>
      <c r="CV100" s="915">
        <f t="shared" si="574"/>
        <v>0</v>
      </c>
      <c r="CW100" s="915">
        <f t="shared" si="574"/>
        <v>0</v>
      </c>
      <c r="CX100" s="915">
        <f t="shared" si="574"/>
        <v>0</v>
      </c>
      <c r="CY100" s="915">
        <f t="shared" si="574"/>
        <v>0</v>
      </c>
      <c r="CZ100" s="915">
        <f t="shared" si="574"/>
        <v>0</v>
      </c>
      <c r="DA100" s="915">
        <f t="shared" si="574"/>
        <v>0</v>
      </c>
      <c r="DB100" s="915">
        <f t="shared" si="574"/>
        <v>0</v>
      </c>
      <c r="DC100" s="915">
        <f t="shared" si="574"/>
        <v>0</v>
      </c>
      <c r="DD100" s="915">
        <f t="shared" si="574"/>
        <v>0</v>
      </c>
      <c r="DE100" s="915">
        <f t="shared" si="574"/>
        <v>0</v>
      </c>
      <c r="DF100" s="915">
        <f t="shared" si="574"/>
        <v>0</v>
      </c>
      <c r="DG100" s="915">
        <f t="shared" si="574"/>
        <v>0</v>
      </c>
      <c r="DH100" s="915">
        <f t="shared" si="574"/>
        <v>0</v>
      </c>
      <c r="DI100" s="915">
        <f t="shared" si="574"/>
        <v>0</v>
      </c>
      <c r="DJ100" s="915">
        <f t="shared" si="574"/>
        <v>0</v>
      </c>
      <c r="DK100" s="915">
        <f t="shared" si="574"/>
        <v>0</v>
      </c>
      <c r="DL100" s="915">
        <f t="shared" si="574"/>
        <v>0</v>
      </c>
      <c r="DM100" s="915">
        <f t="shared" si="574"/>
        <v>0</v>
      </c>
      <c r="DN100" s="915">
        <f t="shared" si="574"/>
        <v>0</v>
      </c>
      <c r="DO100" s="915">
        <f t="shared" si="574"/>
        <v>0</v>
      </c>
      <c r="DP100" s="915">
        <f t="shared" si="574"/>
        <v>0</v>
      </c>
      <c r="DQ100" s="915">
        <f t="shared" si="574"/>
        <v>0</v>
      </c>
      <c r="DR100" s="915">
        <f t="shared" si="574"/>
        <v>0</v>
      </c>
      <c r="DS100" s="915">
        <f t="shared" si="574"/>
        <v>0</v>
      </c>
      <c r="DT100" s="915">
        <f t="shared" si="574"/>
        <v>0</v>
      </c>
      <c r="DU100" s="915">
        <f t="shared" si="574"/>
        <v>0</v>
      </c>
      <c r="DV100" s="915">
        <f t="shared" si="574"/>
        <v>0</v>
      </c>
      <c r="DW100" s="915">
        <f t="shared" si="574"/>
        <v>0</v>
      </c>
      <c r="DX100" s="915">
        <f t="shared" si="574"/>
        <v>0</v>
      </c>
      <c r="DY100" s="915">
        <f t="shared" si="574"/>
        <v>0</v>
      </c>
      <c r="DZ100" s="915">
        <f t="shared" si="574"/>
        <v>0</v>
      </c>
      <c r="EA100" s="915">
        <f t="shared" si="574"/>
        <v>0</v>
      </c>
      <c r="EB100" s="915">
        <f t="shared" si="574"/>
        <v>0</v>
      </c>
      <c r="EC100" s="915">
        <f t="shared" si="574"/>
        <v>0</v>
      </c>
      <c r="ED100" s="915">
        <f t="shared" si="574"/>
        <v>0</v>
      </c>
      <c r="EE100" s="915">
        <f t="shared" si="574"/>
        <v>0</v>
      </c>
      <c r="EF100" s="915">
        <f t="shared" si="574"/>
        <v>0</v>
      </c>
      <c r="EG100" s="915">
        <f t="shared" si="574"/>
        <v>0</v>
      </c>
      <c r="EH100" s="915">
        <f t="shared" si="574"/>
        <v>0</v>
      </c>
      <c r="EI100" s="915">
        <f t="shared" si="574"/>
        <v>0</v>
      </c>
      <c r="EJ100" s="915">
        <f t="shared" si="574"/>
        <v>0</v>
      </c>
      <c r="EK100" s="915">
        <f t="shared" si="574"/>
        <v>0</v>
      </c>
      <c r="EL100" s="915">
        <f t="shared" si="574"/>
        <v>0</v>
      </c>
      <c r="EM100" s="915">
        <f t="shared" si="574"/>
        <v>0</v>
      </c>
      <c r="EN100" s="915">
        <f t="shared" si="574"/>
        <v>0</v>
      </c>
      <c r="EO100" s="915">
        <f t="shared" si="574"/>
        <v>0</v>
      </c>
    </row>
    <row r="101" spans="1:145" x14ac:dyDescent="0.2">
      <c r="A101" s="113">
        <f>ROW()</f>
        <v>101</v>
      </c>
      <c r="C101" s="449" t="str">
        <f>C93</f>
        <v>판매수수료</v>
      </c>
      <c r="D101" s="449" t="s">
        <v>17</v>
      </c>
      <c r="E101" s="449"/>
      <c r="F101" s="116"/>
      <c r="H101" s="116"/>
      <c r="I101" s="116"/>
      <c r="J101" s="116"/>
      <c r="K101" s="113" t="s">
        <v>26</v>
      </c>
      <c r="N101" s="793">
        <f t="shared" ref="N101:AS101" si="575">SUM(N98:N100)</f>
        <v>0</v>
      </c>
      <c r="O101" s="793">
        <f t="shared" si="575"/>
        <v>0</v>
      </c>
      <c r="P101" s="793">
        <f t="shared" si="575"/>
        <v>0</v>
      </c>
      <c r="Q101" s="793">
        <f t="shared" si="575"/>
        <v>0</v>
      </c>
      <c r="R101" s="793">
        <f t="shared" si="575"/>
        <v>0</v>
      </c>
      <c r="S101" s="793">
        <f t="shared" si="575"/>
        <v>0</v>
      </c>
      <c r="T101" s="793">
        <f t="shared" si="575"/>
        <v>0</v>
      </c>
      <c r="U101" s="793">
        <f t="shared" si="575"/>
        <v>0</v>
      </c>
      <c r="V101" s="793">
        <f t="shared" si="575"/>
        <v>0</v>
      </c>
      <c r="W101" s="793">
        <f t="shared" si="575"/>
        <v>0</v>
      </c>
      <c r="X101" s="793">
        <f t="shared" si="575"/>
        <v>0</v>
      </c>
      <c r="Y101" s="793">
        <f t="shared" si="575"/>
        <v>0</v>
      </c>
      <c r="Z101" s="793">
        <f t="shared" si="575"/>
        <v>0</v>
      </c>
      <c r="AA101" s="793">
        <f t="shared" si="575"/>
        <v>0</v>
      </c>
      <c r="AB101" s="793">
        <f t="shared" si="575"/>
        <v>0</v>
      </c>
      <c r="AC101" s="793">
        <f t="shared" si="575"/>
        <v>0</v>
      </c>
      <c r="AD101" s="793">
        <f t="shared" si="575"/>
        <v>0</v>
      </c>
      <c r="AE101" s="793">
        <f t="shared" si="575"/>
        <v>0</v>
      </c>
      <c r="AF101" s="793">
        <f t="shared" si="575"/>
        <v>0</v>
      </c>
      <c r="AG101" s="793">
        <f t="shared" si="575"/>
        <v>0</v>
      </c>
      <c r="AH101" s="793">
        <f t="shared" si="575"/>
        <v>0</v>
      </c>
      <c r="AI101" s="793">
        <f t="shared" si="575"/>
        <v>0</v>
      </c>
      <c r="AJ101" s="793">
        <f t="shared" si="575"/>
        <v>0</v>
      </c>
      <c r="AK101" s="793">
        <f t="shared" si="575"/>
        <v>0</v>
      </c>
      <c r="AL101" s="793">
        <f t="shared" si="575"/>
        <v>0</v>
      </c>
      <c r="AM101" s="793">
        <f t="shared" si="575"/>
        <v>0</v>
      </c>
      <c r="AN101" s="793">
        <f t="shared" si="575"/>
        <v>0</v>
      </c>
      <c r="AO101" s="793">
        <f t="shared" si="575"/>
        <v>0</v>
      </c>
      <c r="AP101" s="793">
        <f t="shared" si="575"/>
        <v>0</v>
      </c>
      <c r="AQ101" s="793">
        <f t="shared" si="575"/>
        <v>0</v>
      </c>
      <c r="AR101" s="793">
        <f t="shared" si="575"/>
        <v>0</v>
      </c>
      <c r="AS101" s="793">
        <f t="shared" si="575"/>
        <v>0</v>
      </c>
      <c r="AT101" s="793">
        <f t="shared" ref="AT101:CG101" si="576">SUM(AT98:AT100)</f>
        <v>0</v>
      </c>
      <c r="AU101" s="793">
        <f t="shared" si="576"/>
        <v>0</v>
      </c>
      <c r="AV101" s="793">
        <f t="shared" si="576"/>
        <v>0</v>
      </c>
      <c r="AW101" s="793">
        <f t="shared" si="576"/>
        <v>0</v>
      </c>
      <c r="AX101" s="793">
        <f t="shared" si="576"/>
        <v>0</v>
      </c>
      <c r="AY101" s="793">
        <f t="shared" si="576"/>
        <v>0</v>
      </c>
      <c r="AZ101" s="793">
        <f t="shared" si="576"/>
        <v>0</v>
      </c>
      <c r="BA101" s="793">
        <f t="shared" si="576"/>
        <v>0</v>
      </c>
      <c r="BB101" s="793">
        <f t="shared" si="576"/>
        <v>0</v>
      </c>
      <c r="BC101" s="793">
        <f t="shared" si="576"/>
        <v>0</v>
      </c>
      <c r="BD101" s="793">
        <f t="shared" si="576"/>
        <v>0</v>
      </c>
      <c r="BE101" s="793">
        <f t="shared" si="576"/>
        <v>0</v>
      </c>
      <c r="BF101" s="793">
        <f t="shared" si="576"/>
        <v>0</v>
      </c>
      <c r="BG101" s="793">
        <f t="shared" si="576"/>
        <v>0</v>
      </c>
      <c r="BH101" s="793">
        <f t="shared" si="576"/>
        <v>0</v>
      </c>
      <c r="BI101" s="793">
        <f t="shared" si="576"/>
        <v>0</v>
      </c>
      <c r="BJ101" s="793">
        <f t="shared" si="576"/>
        <v>0</v>
      </c>
      <c r="BK101" s="793">
        <f t="shared" si="576"/>
        <v>0</v>
      </c>
      <c r="BL101" s="793">
        <f t="shared" si="576"/>
        <v>0</v>
      </c>
      <c r="BM101" s="793">
        <f t="shared" si="576"/>
        <v>0</v>
      </c>
      <c r="BN101" s="793">
        <f t="shared" si="576"/>
        <v>0</v>
      </c>
      <c r="BO101" s="793">
        <f t="shared" si="576"/>
        <v>0</v>
      </c>
      <c r="BP101" s="793">
        <f t="shared" si="576"/>
        <v>0</v>
      </c>
      <c r="BQ101" s="793">
        <f t="shared" si="576"/>
        <v>0</v>
      </c>
      <c r="BR101" s="793">
        <f t="shared" si="576"/>
        <v>0</v>
      </c>
      <c r="BS101" s="793">
        <f t="shared" si="576"/>
        <v>0</v>
      </c>
      <c r="BT101" s="793">
        <f t="shared" si="576"/>
        <v>0</v>
      </c>
      <c r="BU101" s="793">
        <f t="shared" si="576"/>
        <v>0</v>
      </c>
      <c r="BV101" s="793">
        <f t="shared" si="576"/>
        <v>0</v>
      </c>
      <c r="BW101" s="793">
        <f t="shared" si="576"/>
        <v>0</v>
      </c>
      <c r="BX101" s="793">
        <f t="shared" si="576"/>
        <v>0</v>
      </c>
      <c r="BY101" s="793">
        <f t="shared" si="576"/>
        <v>0</v>
      </c>
      <c r="BZ101" s="793">
        <f t="shared" si="576"/>
        <v>0</v>
      </c>
      <c r="CA101" s="793">
        <f t="shared" si="576"/>
        <v>0</v>
      </c>
      <c r="CB101" s="793">
        <f t="shared" si="576"/>
        <v>0</v>
      </c>
      <c r="CC101" s="793">
        <f t="shared" si="576"/>
        <v>0</v>
      </c>
      <c r="CD101" s="793">
        <f t="shared" si="576"/>
        <v>0</v>
      </c>
      <c r="CE101" s="793">
        <f t="shared" si="576"/>
        <v>0</v>
      </c>
      <c r="CF101" s="793">
        <f t="shared" si="576"/>
        <v>0</v>
      </c>
      <c r="CG101" s="793">
        <f t="shared" si="576"/>
        <v>0</v>
      </c>
      <c r="CH101" s="793">
        <f t="shared" ref="CH101:EO101" si="577">SUM(CH98:CH100)</f>
        <v>0</v>
      </c>
      <c r="CI101" s="793">
        <f t="shared" si="577"/>
        <v>0</v>
      </c>
      <c r="CJ101" s="793">
        <f t="shared" si="577"/>
        <v>0</v>
      </c>
      <c r="CK101" s="793">
        <f t="shared" si="577"/>
        <v>0</v>
      </c>
      <c r="CL101" s="793">
        <f t="shared" si="577"/>
        <v>0</v>
      </c>
      <c r="CM101" s="793">
        <f t="shared" si="577"/>
        <v>0</v>
      </c>
      <c r="CN101" s="793">
        <f t="shared" si="577"/>
        <v>0</v>
      </c>
      <c r="CO101" s="793">
        <f t="shared" si="577"/>
        <v>0</v>
      </c>
      <c r="CP101" s="793">
        <f t="shared" si="577"/>
        <v>0</v>
      </c>
      <c r="CQ101" s="793">
        <f t="shared" si="577"/>
        <v>0</v>
      </c>
      <c r="CR101" s="793">
        <f t="shared" si="577"/>
        <v>0</v>
      </c>
      <c r="CS101" s="793">
        <f t="shared" si="577"/>
        <v>0</v>
      </c>
      <c r="CT101" s="793">
        <f t="shared" si="577"/>
        <v>0</v>
      </c>
      <c r="CU101" s="793">
        <f t="shared" si="577"/>
        <v>0</v>
      </c>
      <c r="CV101" s="793">
        <f t="shared" si="577"/>
        <v>0</v>
      </c>
      <c r="CW101" s="793">
        <f t="shared" si="577"/>
        <v>0</v>
      </c>
      <c r="CX101" s="793">
        <f t="shared" si="577"/>
        <v>0</v>
      </c>
      <c r="CY101" s="793">
        <f t="shared" si="577"/>
        <v>0</v>
      </c>
      <c r="CZ101" s="793">
        <f t="shared" si="577"/>
        <v>0</v>
      </c>
      <c r="DA101" s="793">
        <f t="shared" si="577"/>
        <v>0</v>
      </c>
      <c r="DB101" s="793">
        <f t="shared" si="577"/>
        <v>0</v>
      </c>
      <c r="DC101" s="793">
        <f t="shared" si="577"/>
        <v>0</v>
      </c>
      <c r="DD101" s="793">
        <f t="shared" si="577"/>
        <v>0</v>
      </c>
      <c r="DE101" s="793">
        <f t="shared" si="577"/>
        <v>0</v>
      </c>
      <c r="DF101" s="793">
        <f t="shared" si="577"/>
        <v>0</v>
      </c>
      <c r="DG101" s="793">
        <f t="shared" si="577"/>
        <v>0</v>
      </c>
      <c r="DH101" s="793">
        <f t="shared" si="577"/>
        <v>0</v>
      </c>
      <c r="DI101" s="793">
        <f t="shared" si="577"/>
        <v>0</v>
      </c>
      <c r="DJ101" s="793">
        <f t="shared" si="577"/>
        <v>0</v>
      </c>
      <c r="DK101" s="793">
        <f t="shared" si="577"/>
        <v>0</v>
      </c>
      <c r="DL101" s="793">
        <f t="shared" si="577"/>
        <v>0</v>
      </c>
      <c r="DM101" s="793">
        <f t="shared" si="577"/>
        <v>0</v>
      </c>
      <c r="DN101" s="793">
        <f t="shared" si="577"/>
        <v>0</v>
      </c>
      <c r="DO101" s="793">
        <f t="shared" si="577"/>
        <v>0</v>
      </c>
      <c r="DP101" s="793">
        <f t="shared" si="577"/>
        <v>0</v>
      </c>
      <c r="DQ101" s="793">
        <f t="shared" si="577"/>
        <v>0</v>
      </c>
      <c r="DR101" s="793">
        <f t="shared" si="577"/>
        <v>0</v>
      </c>
      <c r="DS101" s="793">
        <f t="shared" si="577"/>
        <v>0</v>
      </c>
      <c r="DT101" s="793">
        <f t="shared" si="577"/>
        <v>0</v>
      </c>
      <c r="DU101" s="793">
        <f t="shared" si="577"/>
        <v>0</v>
      </c>
      <c r="DV101" s="793">
        <f t="shared" si="577"/>
        <v>0</v>
      </c>
      <c r="DW101" s="793">
        <f t="shared" si="577"/>
        <v>0</v>
      </c>
      <c r="DX101" s="793">
        <f t="shared" si="577"/>
        <v>0</v>
      </c>
      <c r="DY101" s="793">
        <f t="shared" si="577"/>
        <v>0</v>
      </c>
      <c r="DZ101" s="793">
        <f t="shared" si="577"/>
        <v>0</v>
      </c>
      <c r="EA101" s="793">
        <f t="shared" si="577"/>
        <v>0</v>
      </c>
      <c r="EB101" s="793">
        <f t="shared" si="577"/>
        <v>0</v>
      </c>
      <c r="EC101" s="793">
        <f t="shared" si="577"/>
        <v>0</v>
      </c>
      <c r="ED101" s="793">
        <f t="shared" si="577"/>
        <v>0</v>
      </c>
      <c r="EE101" s="793">
        <f t="shared" si="577"/>
        <v>0</v>
      </c>
      <c r="EF101" s="793">
        <f t="shared" si="577"/>
        <v>0</v>
      </c>
      <c r="EG101" s="793">
        <f t="shared" si="577"/>
        <v>0</v>
      </c>
      <c r="EH101" s="793">
        <f t="shared" si="577"/>
        <v>0</v>
      </c>
      <c r="EI101" s="793">
        <f t="shared" si="577"/>
        <v>0</v>
      </c>
      <c r="EJ101" s="793">
        <f t="shared" si="577"/>
        <v>0</v>
      </c>
      <c r="EK101" s="793">
        <f t="shared" si="577"/>
        <v>0</v>
      </c>
      <c r="EL101" s="793">
        <f t="shared" si="577"/>
        <v>0</v>
      </c>
      <c r="EM101" s="793">
        <f t="shared" si="577"/>
        <v>0</v>
      </c>
      <c r="EN101" s="793">
        <f t="shared" si="577"/>
        <v>0</v>
      </c>
      <c r="EO101" s="793">
        <f t="shared" si="577"/>
        <v>0</v>
      </c>
    </row>
    <row r="102" spans="1:145" x14ac:dyDescent="0.2">
      <c r="A102" s="113">
        <f>ROW()</f>
        <v>102</v>
      </c>
    </row>
    <row r="103" spans="1:145" x14ac:dyDescent="0.2">
      <c r="A103" s="113">
        <f>ROW()</f>
        <v>103</v>
      </c>
    </row>
    <row r="104" spans="1:145" x14ac:dyDescent="0.2">
      <c r="A104" s="113">
        <f>ROW()</f>
        <v>104</v>
      </c>
      <c r="B104" s="451" t="s">
        <v>856</v>
      </c>
      <c r="C104" s="477" t="str">
        <f>'A&amp;R'!I54</f>
        <v>세무 및 감사보수</v>
      </c>
      <c r="D104" s="451" t="s">
        <v>20</v>
      </c>
      <c r="E104" s="451"/>
      <c r="F104" s="908">
        <f>F93</f>
        <v>43465</v>
      </c>
      <c r="G104" s="360">
        <f>'A&amp;R'!$O$54</f>
        <v>4000</v>
      </c>
      <c r="H104" s="91">
        <f>G104/12</f>
        <v>333.33333333333331</v>
      </c>
      <c r="I104" s="454"/>
      <c r="J104" s="454"/>
      <c r="K104" s="452"/>
      <c r="L104" s="452">
        <f>SUM(M104:EC104)</f>
        <v>40000.000000000007</v>
      </c>
      <c r="M104" s="451"/>
      <c r="N104" s="910">
        <f>INDEX($H104:$H108,N106)*N105</f>
        <v>333.33333333333331</v>
      </c>
      <c r="O104" s="910">
        <f t="shared" ref="O104" si="578">INDEX($H104:$H108,O106)*O105</f>
        <v>333.33333333333331</v>
      </c>
      <c r="P104" s="910">
        <f t="shared" ref="P104" si="579">INDEX($H104:$H108,P106)*P105</f>
        <v>333.33333333333331</v>
      </c>
      <c r="Q104" s="910">
        <f t="shared" ref="Q104" si="580">INDEX($H104:$H108,Q106)*Q105</f>
        <v>333.33333333333331</v>
      </c>
      <c r="R104" s="910">
        <f t="shared" ref="R104" si="581">INDEX($H104:$H108,R106)*R105</f>
        <v>333.33333333333331</v>
      </c>
      <c r="S104" s="910">
        <f t="shared" ref="S104" si="582">INDEX($H104:$H108,S106)*S105</f>
        <v>333.33333333333331</v>
      </c>
      <c r="T104" s="910">
        <f t="shared" ref="T104" si="583">INDEX($H104:$H108,T106)*T105</f>
        <v>333.33333333333331</v>
      </c>
      <c r="U104" s="910">
        <f t="shared" ref="U104" si="584">INDEX($H104:$H108,U106)*U105</f>
        <v>333.33333333333331</v>
      </c>
      <c r="V104" s="910">
        <f t="shared" ref="V104" si="585">INDEX($H104:$H108,V106)*V105</f>
        <v>333.33333333333331</v>
      </c>
      <c r="W104" s="910">
        <f t="shared" ref="W104" si="586">INDEX($H104:$H108,W106)*W105</f>
        <v>333.33333333333331</v>
      </c>
      <c r="X104" s="910">
        <f t="shared" ref="X104" si="587">INDEX($H104:$H108,X106)*X105</f>
        <v>333.33333333333331</v>
      </c>
      <c r="Y104" s="910">
        <f t="shared" ref="Y104" si="588">INDEX($H104:$H108,Y106)*Y105</f>
        <v>333.33333333333331</v>
      </c>
      <c r="Z104" s="910">
        <f t="shared" ref="Z104" si="589">INDEX($H104:$H108,Z106)*Z105</f>
        <v>333.33333333333331</v>
      </c>
      <c r="AA104" s="910">
        <f t="shared" ref="AA104" si="590">INDEX($H104:$H108,AA106)*AA105</f>
        <v>333.33333333333331</v>
      </c>
      <c r="AB104" s="910">
        <f t="shared" ref="AB104" si="591">INDEX($H104:$H108,AB106)*AB105</f>
        <v>333.33333333333331</v>
      </c>
      <c r="AC104" s="910">
        <f t="shared" ref="AC104" si="592">INDEX($H104:$H108,AC106)*AC105</f>
        <v>333.33333333333331</v>
      </c>
      <c r="AD104" s="910">
        <f t="shared" ref="AD104" si="593">INDEX($H104:$H108,AD106)*AD105</f>
        <v>333.33333333333331</v>
      </c>
      <c r="AE104" s="910">
        <f t="shared" ref="AE104" si="594">INDEX($H104:$H108,AE106)*AE105</f>
        <v>333.33333333333331</v>
      </c>
      <c r="AF104" s="910">
        <f t="shared" ref="AF104" si="595">INDEX($H104:$H108,AF106)*AF105</f>
        <v>333.33333333333331</v>
      </c>
      <c r="AG104" s="910">
        <f t="shared" ref="AG104" si="596">INDEX($H104:$H108,AG106)*AG105</f>
        <v>333.33333333333331</v>
      </c>
      <c r="AH104" s="910">
        <f t="shared" ref="AH104" si="597">INDEX($H104:$H108,AH106)*AH105</f>
        <v>333.33333333333331</v>
      </c>
      <c r="AI104" s="910">
        <f t="shared" ref="AI104" si="598">INDEX($H104:$H108,AI106)*AI105</f>
        <v>333.33333333333331</v>
      </c>
      <c r="AJ104" s="910">
        <f t="shared" ref="AJ104" si="599">INDEX($H104:$H108,AJ106)*AJ105</f>
        <v>333.33333333333331</v>
      </c>
      <c r="AK104" s="910">
        <f t="shared" ref="AK104" si="600">INDEX($H104:$H108,AK106)*AK105</f>
        <v>333.33333333333331</v>
      </c>
      <c r="AL104" s="910">
        <f t="shared" ref="AL104" si="601">INDEX($H104:$H108,AL106)*AL105</f>
        <v>333.33333333333331</v>
      </c>
      <c r="AM104" s="910">
        <f t="shared" ref="AM104" si="602">INDEX($H104:$H108,AM106)*AM105</f>
        <v>333.33333333333331</v>
      </c>
      <c r="AN104" s="910">
        <f t="shared" ref="AN104" si="603">INDEX($H104:$H108,AN106)*AN105</f>
        <v>333.33333333333331</v>
      </c>
      <c r="AO104" s="910">
        <f t="shared" ref="AO104" si="604">INDEX($H104:$H108,AO106)*AO105</f>
        <v>333.33333333333331</v>
      </c>
      <c r="AP104" s="910">
        <f t="shared" ref="AP104" si="605">INDEX($H104:$H108,AP106)*AP105</f>
        <v>333.33333333333331</v>
      </c>
      <c r="AQ104" s="910">
        <f t="shared" ref="AQ104" si="606">INDEX($H104:$H108,AQ106)*AQ105</f>
        <v>333.33333333333331</v>
      </c>
      <c r="AR104" s="910">
        <f t="shared" ref="AR104" si="607">INDEX($H104:$H108,AR106)*AR105</f>
        <v>333.33333333333331</v>
      </c>
      <c r="AS104" s="910">
        <f t="shared" ref="AS104" si="608">INDEX($H104:$H108,AS106)*AS105</f>
        <v>333.33333333333331</v>
      </c>
      <c r="AT104" s="910">
        <f t="shared" ref="AT104" si="609">INDEX($H104:$H108,AT106)*AT105</f>
        <v>333.33333333333331</v>
      </c>
      <c r="AU104" s="910">
        <f t="shared" ref="AU104" si="610">INDEX($H104:$H108,AU106)*AU105</f>
        <v>333.33333333333331</v>
      </c>
      <c r="AV104" s="910">
        <f t="shared" ref="AV104" si="611">INDEX($H104:$H108,AV106)*AV105</f>
        <v>333.33333333333331</v>
      </c>
      <c r="AW104" s="910">
        <f t="shared" ref="AW104" si="612">INDEX($H104:$H108,AW106)*AW105</f>
        <v>333.33333333333331</v>
      </c>
      <c r="AX104" s="910">
        <f t="shared" ref="AX104" si="613">INDEX($H104:$H108,AX106)*AX105</f>
        <v>333.33333333333331</v>
      </c>
      <c r="AY104" s="910">
        <f t="shared" ref="AY104" si="614">INDEX($H104:$H108,AY106)*AY105</f>
        <v>333.33333333333331</v>
      </c>
      <c r="AZ104" s="910">
        <f t="shared" ref="AZ104" si="615">INDEX($H104:$H108,AZ106)*AZ105</f>
        <v>333.33333333333331</v>
      </c>
      <c r="BA104" s="910">
        <f t="shared" ref="BA104" si="616">INDEX($H104:$H108,BA106)*BA105</f>
        <v>333.33333333333331</v>
      </c>
      <c r="BB104" s="910">
        <f t="shared" ref="BB104" si="617">INDEX($H104:$H108,BB106)*BB105</f>
        <v>333.33333333333331</v>
      </c>
      <c r="BC104" s="910">
        <f t="shared" ref="BC104" si="618">INDEX($H104:$H108,BC106)*BC105</f>
        <v>333.33333333333331</v>
      </c>
      <c r="BD104" s="910">
        <f t="shared" ref="BD104" si="619">INDEX($H104:$H108,BD106)*BD105</f>
        <v>333.33333333333331</v>
      </c>
      <c r="BE104" s="910">
        <f t="shared" ref="BE104" si="620">INDEX($H104:$H108,BE106)*BE105</f>
        <v>333.33333333333331</v>
      </c>
      <c r="BF104" s="910">
        <f t="shared" ref="BF104" si="621">INDEX($H104:$H108,BF106)*BF105</f>
        <v>333.33333333333331</v>
      </c>
      <c r="BG104" s="910">
        <f t="shared" ref="BG104" si="622">INDEX($H104:$H108,BG106)*BG105</f>
        <v>333.33333333333331</v>
      </c>
      <c r="BH104" s="910">
        <f t="shared" ref="BH104" si="623">INDEX($H104:$H108,BH106)*BH105</f>
        <v>333.33333333333331</v>
      </c>
      <c r="BI104" s="910">
        <f t="shared" ref="BI104" si="624">INDEX($H104:$H108,BI106)*BI105</f>
        <v>333.33333333333331</v>
      </c>
      <c r="BJ104" s="910">
        <f t="shared" ref="BJ104" si="625">INDEX($H104:$H108,BJ106)*BJ105</f>
        <v>333.33333333333331</v>
      </c>
      <c r="BK104" s="910">
        <f t="shared" ref="BK104" si="626">INDEX($H104:$H108,BK106)*BK105</f>
        <v>333.33333333333331</v>
      </c>
      <c r="BL104" s="910">
        <f t="shared" ref="BL104" si="627">INDEX($H104:$H108,BL106)*BL105</f>
        <v>333.33333333333331</v>
      </c>
      <c r="BM104" s="910">
        <f t="shared" ref="BM104" si="628">INDEX($H104:$H108,BM106)*BM105</f>
        <v>333.33333333333331</v>
      </c>
      <c r="BN104" s="910">
        <f t="shared" ref="BN104" si="629">INDEX($H104:$H108,BN106)*BN105</f>
        <v>333.33333333333331</v>
      </c>
      <c r="BO104" s="910">
        <f t="shared" ref="BO104" si="630">INDEX($H104:$H108,BO106)*BO105</f>
        <v>333.33333333333331</v>
      </c>
      <c r="BP104" s="910">
        <f t="shared" ref="BP104" si="631">INDEX($H104:$H108,BP106)*BP105</f>
        <v>333.33333333333331</v>
      </c>
      <c r="BQ104" s="910">
        <f t="shared" ref="BQ104" si="632">INDEX($H104:$H108,BQ106)*BQ105</f>
        <v>333.33333333333331</v>
      </c>
      <c r="BR104" s="910">
        <f t="shared" ref="BR104" si="633">INDEX($H104:$H108,BR106)*BR105</f>
        <v>333.33333333333331</v>
      </c>
      <c r="BS104" s="910">
        <f t="shared" ref="BS104" si="634">INDEX($H104:$H108,BS106)*BS105</f>
        <v>333.33333333333331</v>
      </c>
      <c r="BT104" s="910">
        <f t="shared" ref="BT104" si="635">INDEX($H104:$H108,BT106)*BT105</f>
        <v>333.33333333333331</v>
      </c>
      <c r="BU104" s="910">
        <f t="shared" ref="BU104" si="636">INDEX($H104:$H108,BU106)*BU105</f>
        <v>333.33333333333331</v>
      </c>
      <c r="BV104" s="910">
        <f t="shared" ref="BV104" si="637">INDEX($H104:$H108,BV106)*BV105</f>
        <v>333.33333333333331</v>
      </c>
      <c r="BW104" s="910">
        <f t="shared" ref="BW104" si="638">INDEX($H104:$H108,BW106)*BW105</f>
        <v>333.33333333333331</v>
      </c>
      <c r="BX104" s="910">
        <f t="shared" ref="BX104" si="639">INDEX($H104:$H108,BX106)*BX105</f>
        <v>333.33333333333331</v>
      </c>
      <c r="BY104" s="910">
        <f t="shared" ref="BY104" si="640">INDEX($H104:$H108,BY106)*BY105</f>
        <v>333.33333333333331</v>
      </c>
      <c r="BZ104" s="910">
        <f t="shared" ref="BZ104" si="641">INDEX($H104:$H108,BZ106)*BZ105</f>
        <v>333.33333333333331</v>
      </c>
      <c r="CA104" s="910">
        <f t="shared" ref="CA104" si="642">INDEX($H104:$H108,CA106)*CA105</f>
        <v>333.33333333333331</v>
      </c>
      <c r="CB104" s="910">
        <f t="shared" ref="CB104" si="643">INDEX($H104:$H108,CB106)*CB105</f>
        <v>333.33333333333331</v>
      </c>
      <c r="CC104" s="910">
        <f t="shared" ref="CC104" si="644">INDEX($H104:$H108,CC106)*CC105</f>
        <v>333.33333333333331</v>
      </c>
      <c r="CD104" s="910">
        <f t="shared" ref="CD104" si="645">INDEX($H104:$H108,CD106)*CD105</f>
        <v>333.33333333333331</v>
      </c>
      <c r="CE104" s="910">
        <f t="shared" ref="CE104" si="646">INDEX($H104:$H108,CE106)*CE105</f>
        <v>333.33333333333331</v>
      </c>
      <c r="CF104" s="910">
        <f t="shared" ref="CF104" si="647">INDEX($H104:$H108,CF106)*CF105</f>
        <v>333.33333333333331</v>
      </c>
      <c r="CG104" s="910">
        <f t="shared" ref="CG104" si="648">INDEX($H104:$H108,CG106)*CG105</f>
        <v>333.33333333333331</v>
      </c>
      <c r="CH104" s="910">
        <f t="shared" ref="CH104" si="649">INDEX($H104:$H108,CH106)*CH105</f>
        <v>333.33333333333331</v>
      </c>
      <c r="CI104" s="910">
        <f t="shared" ref="CI104" si="650">INDEX($H104:$H108,CI106)*CI105</f>
        <v>333.33333333333331</v>
      </c>
      <c r="CJ104" s="910">
        <f t="shared" ref="CJ104" si="651">INDEX($H104:$H108,CJ106)*CJ105</f>
        <v>333.33333333333331</v>
      </c>
      <c r="CK104" s="910">
        <f t="shared" ref="CK104" si="652">INDEX($H104:$H108,CK106)*CK105</f>
        <v>333.33333333333331</v>
      </c>
      <c r="CL104" s="910">
        <f t="shared" ref="CL104" si="653">INDEX($H104:$H108,CL106)*CL105</f>
        <v>333.33333333333331</v>
      </c>
      <c r="CM104" s="910">
        <f t="shared" ref="CM104" si="654">INDEX($H104:$H108,CM106)*CM105</f>
        <v>333.33333333333331</v>
      </c>
      <c r="CN104" s="910">
        <f t="shared" ref="CN104" si="655">INDEX($H104:$H108,CN106)*CN105</f>
        <v>333.33333333333331</v>
      </c>
      <c r="CO104" s="910">
        <f t="shared" ref="CO104" si="656">INDEX($H104:$H108,CO106)*CO105</f>
        <v>333.33333333333331</v>
      </c>
      <c r="CP104" s="910">
        <f t="shared" ref="CP104" si="657">INDEX($H104:$H108,CP106)*CP105</f>
        <v>333.33333333333331</v>
      </c>
      <c r="CQ104" s="910">
        <f t="shared" ref="CQ104" si="658">INDEX($H104:$H108,CQ106)*CQ105</f>
        <v>333.33333333333331</v>
      </c>
      <c r="CR104" s="910">
        <f t="shared" ref="CR104" si="659">INDEX($H104:$H108,CR106)*CR105</f>
        <v>333.33333333333331</v>
      </c>
      <c r="CS104" s="910">
        <f t="shared" ref="CS104" si="660">INDEX($H104:$H108,CS106)*CS105</f>
        <v>333.33333333333331</v>
      </c>
      <c r="CT104" s="910">
        <f t="shared" ref="CT104" si="661">INDEX($H104:$H108,CT106)*CT105</f>
        <v>333.33333333333331</v>
      </c>
      <c r="CU104" s="910">
        <f t="shared" ref="CU104" si="662">INDEX($H104:$H108,CU106)*CU105</f>
        <v>333.33333333333331</v>
      </c>
      <c r="CV104" s="910">
        <f t="shared" ref="CV104" si="663">INDEX($H104:$H108,CV106)*CV105</f>
        <v>333.33333333333331</v>
      </c>
      <c r="CW104" s="910">
        <f t="shared" ref="CW104" si="664">INDEX($H104:$H108,CW106)*CW105</f>
        <v>333.33333333333331</v>
      </c>
      <c r="CX104" s="910">
        <f t="shared" ref="CX104" si="665">INDEX($H104:$H108,CX106)*CX105</f>
        <v>333.33333333333331</v>
      </c>
      <c r="CY104" s="910">
        <f t="shared" ref="CY104" si="666">INDEX($H104:$H108,CY106)*CY105</f>
        <v>333.33333333333331</v>
      </c>
      <c r="CZ104" s="910">
        <f t="shared" ref="CZ104" si="667">INDEX($H104:$H108,CZ106)*CZ105</f>
        <v>333.33333333333331</v>
      </c>
      <c r="DA104" s="910">
        <f t="shared" ref="DA104" si="668">INDEX($H104:$H108,DA106)*DA105</f>
        <v>333.33333333333331</v>
      </c>
      <c r="DB104" s="910">
        <f t="shared" ref="DB104" si="669">INDEX($H104:$H108,DB106)*DB105</f>
        <v>333.33333333333331</v>
      </c>
      <c r="DC104" s="910">
        <f t="shared" ref="DC104" si="670">INDEX($H104:$H108,DC106)*DC105</f>
        <v>333.33333333333331</v>
      </c>
      <c r="DD104" s="910">
        <f t="shared" ref="DD104" si="671">INDEX($H104:$H108,DD106)*DD105</f>
        <v>333.33333333333331</v>
      </c>
      <c r="DE104" s="910">
        <f t="shared" ref="DE104" si="672">INDEX($H104:$H108,DE106)*DE105</f>
        <v>333.33333333333331</v>
      </c>
      <c r="DF104" s="910">
        <f t="shared" ref="DF104" si="673">INDEX($H104:$H108,DF106)*DF105</f>
        <v>333.33333333333331</v>
      </c>
      <c r="DG104" s="910">
        <f t="shared" ref="DG104" si="674">INDEX($H104:$H108,DG106)*DG105</f>
        <v>333.33333333333331</v>
      </c>
      <c r="DH104" s="910">
        <f t="shared" ref="DH104" si="675">INDEX($H104:$H108,DH106)*DH105</f>
        <v>333.33333333333331</v>
      </c>
      <c r="DI104" s="910">
        <f t="shared" ref="DI104" si="676">INDEX($H104:$H108,DI106)*DI105</f>
        <v>333.33333333333331</v>
      </c>
      <c r="DJ104" s="910">
        <f t="shared" ref="DJ104" si="677">INDEX($H104:$H108,DJ106)*DJ105</f>
        <v>333.33333333333331</v>
      </c>
      <c r="DK104" s="910">
        <f t="shared" ref="DK104" si="678">INDEX($H104:$H108,DK106)*DK105</f>
        <v>333.33333333333331</v>
      </c>
      <c r="DL104" s="910">
        <f t="shared" ref="DL104" si="679">INDEX($H104:$H108,DL106)*DL105</f>
        <v>333.33333333333331</v>
      </c>
      <c r="DM104" s="910">
        <f t="shared" ref="DM104" si="680">INDEX($H104:$H108,DM106)*DM105</f>
        <v>333.33333333333331</v>
      </c>
      <c r="DN104" s="910">
        <f t="shared" ref="DN104" si="681">INDEX($H104:$H108,DN106)*DN105</f>
        <v>333.33333333333331</v>
      </c>
      <c r="DO104" s="910">
        <f t="shared" ref="DO104" si="682">INDEX($H104:$H108,DO106)*DO105</f>
        <v>333.33333333333331</v>
      </c>
      <c r="DP104" s="910">
        <f t="shared" ref="DP104" si="683">INDEX($H104:$H108,DP106)*DP105</f>
        <v>333.33333333333331</v>
      </c>
      <c r="DQ104" s="910">
        <f t="shared" ref="DQ104" si="684">INDEX($H104:$H108,DQ106)*DQ105</f>
        <v>333.33333333333331</v>
      </c>
      <c r="DR104" s="910">
        <f t="shared" ref="DR104" si="685">INDEX($H104:$H108,DR106)*DR105</f>
        <v>333.33333333333331</v>
      </c>
      <c r="DS104" s="910">
        <f t="shared" ref="DS104" si="686">INDEX($H104:$H108,DS106)*DS105</f>
        <v>333.33333333333331</v>
      </c>
      <c r="DT104" s="910">
        <f t="shared" ref="DT104" si="687">INDEX($H104:$H108,DT106)*DT105</f>
        <v>333.33333333333331</v>
      </c>
      <c r="DU104" s="910">
        <f t="shared" ref="DU104" si="688">INDEX($H104:$H108,DU106)*DU105</f>
        <v>333.33333333333331</v>
      </c>
      <c r="DV104" s="910">
        <f t="shared" ref="DV104" si="689">INDEX($H104:$H108,DV106)*DV105</f>
        <v>333.33333333333331</v>
      </c>
      <c r="DW104" s="910">
        <f t="shared" ref="DW104" si="690">INDEX($H104:$H108,DW106)*DW105</f>
        <v>333.33333333333331</v>
      </c>
      <c r="DX104" s="910">
        <f t="shared" ref="DX104" si="691">INDEX($H104:$H108,DX106)*DX105</f>
        <v>333.33333333333331</v>
      </c>
      <c r="DY104" s="910">
        <f t="shared" ref="DY104" si="692">INDEX($H104:$H108,DY106)*DY105</f>
        <v>333.33333333333331</v>
      </c>
      <c r="DZ104" s="910">
        <f t="shared" ref="DZ104" si="693">INDEX($H104:$H108,DZ106)*DZ105</f>
        <v>333.33333333333331</v>
      </c>
      <c r="EA104" s="910">
        <f t="shared" ref="EA104" si="694">INDEX($H104:$H108,EA106)*EA105</f>
        <v>333.33333333333331</v>
      </c>
      <c r="EB104" s="910">
        <f t="shared" ref="EB104" si="695">INDEX($H104:$H108,EB106)*EB105</f>
        <v>333.33333333333331</v>
      </c>
      <c r="EC104" s="910">
        <f t="shared" ref="EC104" si="696">INDEX($H104:$H108,EC106)*EC105</f>
        <v>333.33333333333331</v>
      </c>
      <c r="ED104" s="910">
        <f t="shared" ref="ED104" si="697">INDEX($H104:$H108,ED106)*ED105</f>
        <v>333.33333333333331</v>
      </c>
      <c r="EE104" s="910">
        <f t="shared" ref="EE104" si="698">INDEX($H104:$H108,EE106)*EE105</f>
        <v>333.33333333333331</v>
      </c>
      <c r="EF104" s="910">
        <f t="shared" ref="EF104" si="699">INDEX($H104:$H108,EF106)*EF105</f>
        <v>333.33333333333331</v>
      </c>
      <c r="EG104" s="910">
        <f t="shared" ref="EG104" si="700">INDEX($H104:$H108,EG106)*EG105</f>
        <v>333.33333333333331</v>
      </c>
      <c r="EH104" s="910">
        <f t="shared" ref="EH104" si="701">INDEX($H104:$H108,EH106)*EH105</f>
        <v>333.33333333333331</v>
      </c>
      <c r="EI104" s="910">
        <f t="shared" ref="EI104" si="702">INDEX($H104:$H108,EI106)*EI105</f>
        <v>333.33333333333331</v>
      </c>
      <c r="EJ104" s="910">
        <f t="shared" ref="EJ104" si="703">INDEX($H104:$H108,EJ106)*EJ105</f>
        <v>333.33333333333331</v>
      </c>
      <c r="EK104" s="910">
        <f t="shared" ref="EK104" si="704">INDEX($H104:$H108,EK106)*EK105</f>
        <v>333.33333333333331</v>
      </c>
      <c r="EL104" s="910">
        <f t="shared" ref="EL104" si="705">INDEX($H104:$H108,EL106)*EL105</f>
        <v>333.33333333333331</v>
      </c>
      <c r="EM104" s="910">
        <f t="shared" ref="EM104" si="706">INDEX($H104:$H108,EM106)*EM105</f>
        <v>333.33333333333331</v>
      </c>
      <c r="EN104" s="910">
        <f t="shared" ref="EN104" si="707">INDEX($H104:$H108,EN106)*EN105</f>
        <v>333.33333333333331</v>
      </c>
      <c r="EO104" s="910">
        <f t="shared" ref="EO104" si="708">INDEX($H104:$H108,EO106)*EO105</f>
        <v>333.33333333333331</v>
      </c>
    </row>
    <row r="105" spans="1:145" x14ac:dyDescent="0.2">
      <c r="A105" s="113">
        <f>ROW()</f>
        <v>105</v>
      </c>
      <c r="F105" s="908"/>
      <c r="G105" s="360"/>
      <c r="H105" s="91"/>
      <c r="J105" s="364">
        <f>'A&amp;R'!$N$54</f>
        <v>0</v>
      </c>
      <c r="K105" s="113" t="s">
        <v>31</v>
      </c>
      <c r="N105" s="42">
        <f t="shared" ref="N105:BY105" si="709">(1+$J105)^(N$5-1)</f>
        <v>1</v>
      </c>
      <c r="O105" s="42">
        <f t="shared" si="709"/>
        <v>1</v>
      </c>
      <c r="P105" s="42">
        <f t="shared" si="709"/>
        <v>1</v>
      </c>
      <c r="Q105" s="42">
        <f t="shared" si="709"/>
        <v>1</v>
      </c>
      <c r="R105" s="42">
        <f t="shared" si="709"/>
        <v>1</v>
      </c>
      <c r="S105" s="42">
        <f t="shared" si="709"/>
        <v>1</v>
      </c>
      <c r="T105" s="42">
        <f t="shared" si="709"/>
        <v>1</v>
      </c>
      <c r="U105" s="42">
        <f t="shared" si="709"/>
        <v>1</v>
      </c>
      <c r="V105" s="42">
        <f t="shared" si="709"/>
        <v>1</v>
      </c>
      <c r="W105" s="42">
        <f t="shared" si="709"/>
        <v>1</v>
      </c>
      <c r="X105" s="42">
        <f t="shared" si="709"/>
        <v>1</v>
      </c>
      <c r="Y105" s="42">
        <f t="shared" si="709"/>
        <v>1</v>
      </c>
      <c r="Z105" s="42">
        <f t="shared" si="709"/>
        <v>1</v>
      </c>
      <c r="AA105" s="42">
        <f t="shared" si="709"/>
        <v>1</v>
      </c>
      <c r="AB105" s="42">
        <f t="shared" si="709"/>
        <v>1</v>
      </c>
      <c r="AC105" s="42">
        <f t="shared" si="709"/>
        <v>1</v>
      </c>
      <c r="AD105" s="42">
        <f t="shared" si="709"/>
        <v>1</v>
      </c>
      <c r="AE105" s="42">
        <f t="shared" si="709"/>
        <v>1</v>
      </c>
      <c r="AF105" s="42">
        <f t="shared" si="709"/>
        <v>1</v>
      </c>
      <c r="AG105" s="42">
        <f t="shared" si="709"/>
        <v>1</v>
      </c>
      <c r="AH105" s="42">
        <f t="shared" si="709"/>
        <v>1</v>
      </c>
      <c r="AI105" s="42">
        <f t="shared" si="709"/>
        <v>1</v>
      </c>
      <c r="AJ105" s="42">
        <f t="shared" si="709"/>
        <v>1</v>
      </c>
      <c r="AK105" s="42">
        <f t="shared" si="709"/>
        <v>1</v>
      </c>
      <c r="AL105" s="42">
        <f t="shared" si="709"/>
        <v>1</v>
      </c>
      <c r="AM105" s="42">
        <f t="shared" si="709"/>
        <v>1</v>
      </c>
      <c r="AN105" s="42">
        <f t="shared" si="709"/>
        <v>1</v>
      </c>
      <c r="AO105" s="42">
        <f t="shared" si="709"/>
        <v>1</v>
      </c>
      <c r="AP105" s="42">
        <f t="shared" si="709"/>
        <v>1</v>
      </c>
      <c r="AQ105" s="42">
        <f t="shared" si="709"/>
        <v>1</v>
      </c>
      <c r="AR105" s="42">
        <f t="shared" si="709"/>
        <v>1</v>
      </c>
      <c r="AS105" s="42">
        <f t="shared" si="709"/>
        <v>1</v>
      </c>
      <c r="AT105" s="42">
        <f t="shared" si="709"/>
        <v>1</v>
      </c>
      <c r="AU105" s="42">
        <f t="shared" si="709"/>
        <v>1</v>
      </c>
      <c r="AV105" s="42">
        <f t="shared" si="709"/>
        <v>1</v>
      </c>
      <c r="AW105" s="42">
        <f t="shared" si="709"/>
        <v>1</v>
      </c>
      <c r="AX105" s="42">
        <f t="shared" si="709"/>
        <v>1</v>
      </c>
      <c r="AY105" s="42">
        <f t="shared" si="709"/>
        <v>1</v>
      </c>
      <c r="AZ105" s="42">
        <f t="shared" si="709"/>
        <v>1</v>
      </c>
      <c r="BA105" s="42">
        <f t="shared" si="709"/>
        <v>1</v>
      </c>
      <c r="BB105" s="42">
        <f t="shared" si="709"/>
        <v>1</v>
      </c>
      <c r="BC105" s="42">
        <f t="shared" si="709"/>
        <v>1</v>
      </c>
      <c r="BD105" s="42">
        <f t="shared" si="709"/>
        <v>1</v>
      </c>
      <c r="BE105" s="42">
        <f t="shared" si="709"/>
        <v>1</v>
      </c>
      <c r="BF105" s="42">
        <f t="shared" si="709"/>
        <v>1</v>
      </c>
      <c r="BG105" s="42">
        <f t="shared" si="709"/>
        <v>1</v>
      </c>
      <c r="BH105" s="42">
        <f t="shared" si="709"/>
        <v>1</v>
      </c>
      <c r="BI105" s="42">
        <f t="shared" si="709"/>
        <v>1</v>
      </c>
      <c r="BJ105" s="42">
        <f t="shared" si="709"/>
        <v>1</v>
      </c>
      <c r="BK105" s="42">
        <f t="shared" si="709"/>
        <v>1</v>
      </c>
      <c r="BL105" s="42">
        <f t="shared" si="709"/>
        <v>1</v>
      </c>
      <c r="BM105" s="42">
        <f t="shared" si="709"/>
        <v>1</v>
      </c>
      <c r="BN105" s="42">
        <f t="shared" si="709"/>
        <v>1</v>
      </c>
      <c r="BO105" s="42">
        <f t="shared" si="709"/>
        <v>1</v>
      </c>
      <c r="BP105" s="42">
        <f t="shared" si="709"/>
        <v>1</v>
      </c>
      <c r="BQ105" s="42">
        <f t="shared" si="709"/>
        <v>1</v>
      </c>
      <c r="BR105" s="42">
        <f t="shared" si="709"/>
        <v>1</v>
      </c>
      <c r="BS105" s="42">
        <f t="shared" si="709"/>
        <v>1</v>
      </c>
      <c r="BT105" s="42">
        <f t="shared" si="709"/>
        <v>1</v>
      </c>
      <c r="BU105" s="42">
        <f t="shared" si="709"/>
        <v>1</v>
      </c>
      <c r="BV105" s="42">
        <f t="shared" si="709"/>
        <v>1</v>
      </c>
      <c r="BW105" s="42">
        <f t="shared" si="709"/>
        <v>1</v>
      </c>
      <c r="BX105" s="42">
        <f t="shared" si="709"/>
        <v>1</v>
      </c>
      <c r="BY105" s="42">
        <f t="shared" si="709"/>
        <v>1</v>
      </c>
      <c r="BZ105" s="42">
        <f t="shared" ref="BZ105:EK105" si="710">(1+$J105)^(BZ$5-1)</f>
        <v>1</v>
      </c>
      <c r="CA105" s="42">
        <f t="shared" si="710"/>
        <v>1</v>
      </c>
      <c r="CB105" s="42">
        <f t="shared" si="710"/>
        <v>1</v>
      </c>
      <c r="CC105" s="42">
        <f t="shared" si="710"/>
        <v>1</v>
      </c>
      <c r="CD105" s="42">
        <f t="shared" si="710"/>
        <v>1</v>
      </c>
      <c r="CE105" s="42">
        <f t="shared" si="710"/>
        <v>1</v>
      </c>
      <c r="CF105" s="42">
        <f t="shared" si="710"/>
        <v>1</v>
      </c>
      <c r="CG105" s="42">
        <f t="shared" si="710"/>
        <v>1</v>
      </c>
      <c r="CH105" s="42">
        <f t="shared" si="710"/>
        <v>1</v>
      </c>
      <c r="CI105" s="42">
        <f t="shared" si="710"/>
        <v>1</v>
      </c>
      <c r="CJ105" s="42">
        <f t="shared" si="710"/>
        <v>1</v>
      </c>
      <c r="CK105" s="42">
        <f t="shared" si="710"/>
        <v>1</v>
      </c>
      <c r="CL105" s="42">
        <f t="shared" si="710"/>
        <v>1</v>
      </c>
      <c r="CM105" s="42">
        <f t="shared" si="710"/>
        <v>1</v>
      </c>
      <c r="CN105" s="42">
        <f t="shared" si="710"/>
        <v>1</v>
      </c>
      <c r="CO105" s="42">
        <f t="shared" si="710"/>
        <v>1</v>
      </c>
      <c r="CP105" s="42">
        <f t="shared" si="710"/>
        <v>1</v>
      </c>
      <c r="CQ105" s="42">
        <f t="shared" si="710"/>
        <v>1</v>
      </c>
      <c r="CR105" s="42">
        <f t="shared" si="710"/>
        <v>1</v>
      </c>
      <c r="CS105" s="42">
        <f t="shared" si="710"/>
        <v>1</v>
      </c>
      <c r="CT105" s="42">
        <f t="shared" si="710"/>
        <v>1</v>
      </c>
      <c r="CU105" s="42">
        <f t="shared" si="710"/>
        <v>1</v>
      </c>
      <c r="CV105" s="42">
        <f t="shared" si="710"/>
        <v>1</v>
      </c>
      <c r="CW105" s="42">
        <f t="shared" si="710"/>
        <v>1</v>
      </c>
      <c r="CX105" s="42">
        <f t="shared" si="710"/>
        <v>1</v>
      </c>
      <c r="CY105" s="42">
        <f t="shared" si="710"/>
        <v>1</v>
      </c>
      <c r="CZ105" s="42">
        <f t="shared" si="710"/>
        <v>1</v>
      </c>
      <c r="DA105" s="42">
        <f t="shared" si="710"/>
        <v>1</v>
      </c>
      <c r="DB105" s="42">
        <f t="shared" si="710"/>
        <v>1</v>
      </c>
      <c r="DC105" s="42">
        <f t="shared" si="710"/>
        <v>1</v>
      </c>
      <c r="DD105" s="42">
        <f t="shared" si="710"/>
        <v>1</v>
      </c>
      <c r="DE105" s="42">
        <f t="shared" si="710"/>
        <v>1</v>
      </c>
      <c r="DF105" s="42">
        <f t="shared" si="710"/>
        <v>1</v>
      </c>
      <c r="DG105" s="42">
        <f t="shared" si="710"/>
        <v>1</v>
      </c>
      <c r="DH105" s="42">
        <f t="shared" si="710"/>
        <v>1</v>
      </c>
      <c r="DI105" s="42">
        <f t="shared" si="710"/>
        <v>1</v>
      </c>
      <c r="DJ105" s="42">
        <f t="shared" si="710"/>
        <v>1</v>
      </c>
      <c r="DK105" s="42">
        <f t="shared" si="710"/>
        <v>1</v>
      </c>
      <c r="DL105" s="42">
        <f t="shared" si="710"/>
        <v>1</v>
      </c>
      <c r="DM105" s="42">
        <f t="shared" si="710"/>
        <v>1</v>
      </c>
      <c r="DN105" s="42">
        <f t="shared" si="710"/>
        <v>1</v>
      </c>
      <c r="DO105" s="42">
        <f t="shared" si="710"/>
        <v>1</v>
      </c>
      <c r="DP105" s="42">
        <f t="shared" si="710"/>
        <v>1</v>
      </c>
      <c r="DQ105" s="42">
        <f t="shared" si="710"/>
        <v>1</v>
      </c>
      <c r="DR105" s="42">
        <f t="shared" si="710"/>
        <v>1</v>
      </c>
      <c r="DS105" s="42">
        <f t="shared" si="710"/>
        <v>1</v>
      </c>
      <c r="DT105" s="42">
        <f t="shared" si="710"/>
        <v>1</v>
      </c>
      <c r="DU105" s="42">
        <f t="shared" si="710"/>
        <v>1</v>
      </c>
      <c r="DV105" s="42">
        <f t="shared" si="710"/>
        <v>1</v>
      </c>
      <c r="DW105" s="42">
        <f t="shared" si="710"/>
        <v>1</v>
      </c>
      <c r="DX105" s="42">
        <f t="shared" si="710"/>
        <v>1</v>
      </c>
      <c r="DY105" s="42">
        <f t="shared" si="710"/>
        <v>1</v>
      </c>
      <c r="DZ105" s="42">
        <f t="shared" si="710"/>
        <v>1</v>
      </c>
      <c r="EA105" s="42">
        <f t="shared" si="710"/>
        <v>1</v>
      </c>
      <c r="EB105" s="42">
        <f t="shared" si="710"/>
        <v>1</v>
      </c>
      <c r="EC105" s="42">
        <f t="shared" si="710"/>
        <v>1</v>
      </c>
      <c r="ED105" s="42">
        <f t="shared" si="710"/>
        <v>1</v>
      </c>
      <c r="EE105" s="42">
        <f t="shared" si="710"/>
        <v>1</v>
      </c>
      <c r="EF105" s="42">
        <f t="shared" si="710"/>
        <v>1</v>
      </c>
      <c r="EG105" s="42">
        <f t="shared" si="710"/>
        <v>1</v>
      </c>
      <c r="EH105" s="42">
        <f t="shared" si="710"/>
        <v>1</v>
      </c>
      <c r="EI105" s="42">
        <f t="shared" si="710"/>
        <v>1</v>
      </c>
      <c r="EJ105" s="42">
        <f t="shared" si="710"/>
        <v>1</v>
      </c>
      <c r="EK105" s="42">
        <f t="shared" si="710"/>
        <v>1</v>
      </c>
      <c r="EL105" s="42">
        <f t="shared" ref="EL105:EO105" si="711">(1+$J105)^(EL$5-1)</f>
        <v>1</v>
      </c>
      <c r="EM105" s="42">
        <f t="shared" si="711"/>
        <v>1</v>
      </c>
      <c r="EN105" s="42">
        <f t="shared" si="711"/>
        <v>1</v>
      </c>
      <c r="EO105" s="42">
        <f t="shared" si="711"/>
        <v>1</v>
      </c>
    </row>
    <row r="106" spans="1:145" x14ac:dyDescent="0.2">
      <c r="A106" s="113"/>
      <c r="F106" s="908"/>
      <c r="G106" s="360"/>
      <c r="H106" s="91"/>
      <c r="K106" s="909" t="s">
        <v>854</v>
      </c>
      <c r="N106" s="111">
        <f>MATCH(N$2,$F104:$F108,1)</f>
        <v>1</v>
      </c>
      <c r="O106" s="111">
        <f t="shared" ref="O106:BZ106" si="712">MATCH(O$2,$F104:$F108,1)</f>
        <v>1</v>
      </c>
      <c r="P106" s="111">
        <f t="shared" si="712"/>
        <v>1</v>
      </c>
      <c r="Q106" s="111">
        <f t="shared" si="712"/>
        <v>1</v>
      </c>
      <c r="R106" s="111">
        <f t="shared" si="712"/>
        <v>1</v>
      </c>
      <c r="S106" s="111">
        <f t="shared" si="712"/>
        <v>1</v>
      </c>
      <c r="T106" s="111">
        <f t="shared" si="712"/>
        <v>1</v>
      </c>
      <c r="U106" s="111">
        <f t="shared" si="712"/>
        <v>1</v>
      </c>
      <c r="V106" s="111">
        <f t="shared" si="712"/>
        <v>1</v>
      </c>
      <c r="W106" s="111">
        <f t="shared" si="712"/>
        <v>1</v>
      </c>
      <c r="X106" s="111">
        <f t="shared" si="712"/>
        <v>1</v>
      </c>
      <c r="Y106" s="111">
        <f t="shared" si="712"/>
        <v>1</v>
      </c>
      <c r="Z106" s="111">
        <f t="shared" si="712"/>
        <v>1</v>
      </c>
      <c r="AA106" s="111">
        <f t="shared" si="712"/>
        <v>1</v>
      </c>
      <c r="AB106" s="111">
        <f t="shared" si="712"/>
        <v>1</v>
      </c>
      <c r="AC106" s="111">
        <f t="shared" si="712"/>
        <v>1</v>
      </c>
      <c r="AD106" s="111">
        <f t="shared" si="712"/>
        <v>1</v>
      </c>
      <c r="AE106" s="111">
        <f t="shared" si="712"/>
        <v>1</v>
      </c>
      <c r="AF106" s="111">
        <f t="shared" si="712"/>
        <v>1</v>
      </c>
      <c r="AG106" s="111">
        <f t="shared" si="712"/>
        <v>1</v>
      </c>
      <c r="AH106" s="111">
        <f t="shared" si="712"/>
        <v>1</v>
      </c>
      <c r="AI106" s="111">
        <f t="shared" si="712"/>
        <v>1</v>
      </c>
      <c r="AJ106" s="111">
        <f t="shared" si="712"/>
        <v>1</v>
      </c>
      <c r="AK106" s="111">
        <f t="shared" si="712"/>
        <v>1</v>
      </c>
      <c r="AL106" s="111">
        <f t="shared" si="712"/>
        <v>1</v>
      </c>
      <c r="AM106" s="111">
        <f t="shared" si="712"/>
        <v>1</v>
      </c>
      <c r="AN106" s="111">
        <f t="shared" si="712"/>
        <v>1</v>
      </c>
      <c r="AO106" s="111">
        <f t="shared" si="712"/>
        <v>1</v>
      </c>
      <c r="AP106" s="111">
        <f t="shared" si="712"/>
        <v>1</v>
      </c>
      <c r="AQ106" s="111">
        <f t="shared" si="712"/>
        <v>1</v>
      </c>
      <c r="AR106" s="111">
        <f t="shared" si="712"/>
        <v>1</v>
      </c>
      <c r="AS106" s="111">
        <f t="shared" si="712"/>
        <v>1</v>
      </c>
      <c r="AT106" s="111">
        <f t="shared" si="712"/>
        <v>1</v>
      </c>
      <c r="AU106" s="111">
        <f t="shared" si="712"/>
        <v>1</v>
      </c>
      <c r="AV106" s="111">
        <f t="shared" si="712"/>
        <v>1</v>
      </c>
      <c r="AW106" s="111">
        <f t="shared" si="712"/>
        <v>1</v>
      </c>
      <c r="AX106" s="111">
        <f t="shared" si="712"/>
        <v>1</v>
      </c>
      <c r="AY106" s="111">
        <f t="shared" si="712"/>
        <v>1</v>
      </c>
      <c r="AZ106" s="111">
        <f t="shared" si="712"/>
        <v>1</v>
      </c>
      <c r="BA106" s="111">
        <f t="shared" si="712"/>
        <v>1</v>
      </c>
      <c r="BB106" s="111">
        <f t="shared" si="712"/>
        <v>1</v>
      </c>
      <c r="BC106" s="111">
        <f t="shared" si="712"/>
        <v>1</v>
      </c>
      <c r="BD106" s="111">
        <f t="shared" si="712"/>
        <v>1</v>
      </c>
      <c r="BE106" s="111">
        <f t="shared" si="712"/>
        <v>1</v>
      </c>
      <c r="BF106" s="111">
        <f t="shared" si="712"/>
        <v>1</v>
      </c>
      <c r="BG106" s="111">
        <f t="shared" si="712"/>
        <v>1</v>
      </c>
      <c r="BH106" s="111">
        <f t="shared" si="712"/>
        <v>1</v>
      </c>
      <c r="BI106" s="111">
        <f t="shared" si="712"/>
        <v>1</v>
      </c>
      <c r="BJ106" s="111">
        <f t="shared" si="712"/>
        <v>1</v>
      </c>
      <c r="BK106" s="111">
        <f t="shared" si="712"/>
        <v>1</v>
      </c>
      <c r="BL106" s="111">
        <f t="shared" si="712"/>
        <v>1</v>
      </c>
      <c r="BM106" s="111">
        <f t="shared" si="712"/>
        <v>1</v>
      </c>
      <c r="BN106" s="111">
        <f t="shared" si="712"/>
        <v>1</v>
      </c>
      <c r="BO106" s="111">
        <f t="shared" si="712"/>
        <v>1</v>
      </c>
      <c r="BP106" s="111">
        <f t="shared" si="712"/>
        <v>1</v>
      </c>
      <c r="BQ106" s="111">
        <f t="shared" si="712"/>
        <v>1</v>
      </c>
      <c r="BR106" s="111">
        <f t="shared" si="712"/>
        <v>1</v>
      </c>
      <c r="BS106" s="111">
        <f t="shared" si="712"/>
        <v>1</v>
      </c>
      <c r="BT106" s="111">
        <f t="shared" si="712"/>
        <v>1</v>
      </c>
      <c r="BU106" s="111">
        <f t="shared" si="712"/>
        <v>1</v>
      </c>
      <c r="BV106" s="111">
        <f t="shared" si="712"/>
        <v>1</v>
      </c>
      <c r="BW106" s="111">
        <f t="shared" si="712"/>
        <v>1</v>
      </c>
      <c r="BX106" s="111">
        <f t="shared" si="712"/>
        <v>1</v>
      </c>
      <c r="BY106" s="111">
        <f t="shared" si="712"/>
        <v>1</v>
      </c>
      <c r="BZ106" s="111">
        <f t="shared" si="712"/>
        <v>1</v>
      </c>
      <c r="CA106" s="111">
        <f t="shared" ref="CA106:EL106" si="713">MATCH(CA$2,$F104:$F108,1)</f>
        <v>1</v>
      </c>
      <c r="CB106" s="111">
        <f t="shared" si="713"/>
        <v>1</v>
      </c>
      <c r="CC106" s="111">
        <f t="shared" si="713"/>
        <v>1</v>
      </c>
      <c r="CD106" s="111">
        <f t="shared" si="713"/>
        <v>1</v>
      </c>
      <c r="CE106" s="111">
        <f t="shared" si="713"/>
        <v>1</v>
      </c>
      <c r="CF106" s="111">
        <f t="shared" si="713"/>
        <v>1</v>
      </c>
      <c r="CG106" s="111">
        <f t="shared" si="713"/>
        <v>1</v>
      </c>
      <c r="CH106" s="111">
        <f t="shared" si="713"/>
        <v>1</v>
      </c>
      <c r="CI106" s="111">
        <f t="shared" si="713"/>
        <v>1</v>
      </c>
      <c r="CJ106" s="111">
        <f t="shared" si="713"/>
        <v>1</v>
      </c>
      <c r="CK106" s="111">
        <f t="shared" si="713"/>
        <v>1</v>
      </c>
      <c r="CL106" s="111">
        <f t="shared" si="713"/>
        <v>1</v>
      </c>
      <c r="CM106" s="111">
        <f t="shared" si="713"/>
        <v>1</v>
      </c>
      <c r="CN106" s="111">
        <f t="shared" si="713"/>
        <v>1</v>
      </c>
      <c r="CO106" s="111">
        <f t="shared" si="713"/>
        <v>1</v>
      </c>
      <c r="CP106" s="111">
        <f t="shared" si="713"/>
        <v>1</v>
      </c>
      <c r="CQ106" s="111">
        <f t="shared" si="713"/>
        <v>1</v>
      </c>
      <c r="CR106" s="111">
        <f t="shared" si="713"/>
        <v>1</v>
      </c>
      <c r="CS106" s="111">
        <f t="shared" si="713"/>
        <v>1</v>
      </c>
      <c r="CT106" s="111">
        <f t="shared" si="713"/>
        <v>1</v>
      </c>
      <c r="CU106" s="111">
        <f t="shared" si="713"/>
        <v>1</v>
      </c>
      <c r="CV106" s="111">
        <f t="shared" si="713"/>
        <v>1</v>
      </c>
      <c r="CW106" s="111">
        <f t="shared" si="713"/>
        <v>1</v>
      </c>
      <c r="CX106" s="111">
        <f t="shared" si="713"/>
        <v>1</v>
      </c>
      <c r="CY106" s="111">
        <f t="shared" si="713"/>
        <v>1</v>
      </c>
      <c r="CZ106" s="111">
        <f t="shared" si="713"/>
        <v>1</v>
      </c>
      <c r="DA106" s="111">
        <f t="shared" si="713"/>
        <v>1</v>
      </c>
      <c r="DB106" s="111">
        <f t="shared" si="713"/>
        <v>1</v>
      </c>
      <c r="DC106" s="111">
        <f t="shared" si="713"/>
        <v>1</v>
      </c>
      <c r="DD106" s="111">
        <f t="shared" si="713"/>
        <v>1</v>
      </c>
      <c r="DE106" s="111">
        <f t="shared" si="713"/>
        <v>1</v>
      </c>
      <c r="DF106" s="111">
        <f t="shared" si="713"/>
        <v>1</v>
      </c>
      <c r="DG106" s="111">
        <f t="shared" si="713"/>
        <v>1</v>
      </c>
      <c r="DH106" s="111">
        <f t="shared" si="713"/>
        <v>1</v>
      </c>
      <c r="DI106" s="111">
        <f t="shared" si="713"/>
        <v>1</v>
      </c>
      <c r="DJ106" s="111">
        <f t="shared" si="713"/>
        <v>1</v>
      </c>
      <c r="DK106" s="111">
        <f t="shared" si="713"/>
        <v>1</v>
      </c>
      <c r="DL106" s="111">
        <f t="shared" si="713"/>
        <v>1</v>
      </c>
      <c r="DM106" s="111">
        <f t="shared" si="713"/>
        <v>1</v>
      </c>
      <c r="DN106" s="111">
        <f t="shared" si="713"/>
        <v>1</v>
      </c>
      <c r="DO106" s="111">
        <f t="shared" si="713"/>
        <v>1</v>
      </c>
      <c r="DP106" s="111">
        <f t="shared" si="713"/>
        <v>1</v>
      </c>
      <c r="DQ106" s="111">
        <f t="shared" si="713"/>
        <v>1</v>
      </c>
      <c r="DR106" s="111">
        <f t="shared" si="713"/>
        <v>1</v>
      </c>
      <c r="DS106" s="111">
        <f t="shared" si="713"/>
        <v>1</v>
      </c>
      <c r="DT106" s="111">
        <f t="shared" si="713"/>
        <v>1</v>
      </c>
      <c r="DU106" s="111">
        <f t="shared" si="713"/>
        <v>1</v>
      </c>
      <c r="DV106" s="111">
        <f t="shared" si="713"/>
        <v>1</v>
      </c>
      <c r="DW106" s="111">
        <f t="shared" si="713"/>
        <v>1</v>
      </c>
      <c r="DX106" s="111">
        <f t="shared" si="713"/>
        <v>1</v>
      </c>
      <c r="DY106" s="111">
        <f t="shared" si="713"/>
        <v>1</v>
      </c>
      <c r="DZ106" s="111">
        <f t="shared" si="713"/>
        <v>1</v>
      </c>
      <c r="EA106" s="111">
        <f t="shared" si="713"/>
        <v>1</v>
      </c>
      <c r="EB106" s="111">
        <f t="shared" si="713"/>
        <v>1</v>
      </c>
      <c r="EC106" s="111">
        <f t="shared" si="713"/>
        <v>1</v>
      </c>
      <c r="ED106" s="111">
        <f t="shared" si="713"/>
        <v>1</v>
      </c>
      <c r="EE106" s="111">
        <f t="shared" si="713"/>
        <v>1</v>
      </c>
      <c r="EF106" s="111">
        <f t="shared" si="713"/>
        <v>1</v>
      </c>
      <c r="EG106" s="111">
        <f t="shared" si="713"/>
        <v>1</v>
      </c>
      <c r="EH106" s="111">
        <f t="shared" si="713"/>
        <v>1</v>
      </c>
      <c r="EI106" s="111">
        <f t="shared" si="713"/>
        <v>1</v>
      </c>
      <c r="EJ106" s="111">
        <f t="shared" si="713"/>
        <v>1</v>
      </c>
      <c r="EK106" s="111">
        <f t="shared" si="713"/>
        <v>1</v>
      </c>
      <c r="EL106" s="111">
        <f t="shared" si="713"/>
        <v>1</v>
      </c>
      <c r="EM106" s="111">
        <f t="shared" ref="EM106:EO106" si="714">MATCH(EM$2,$F104:$F108,1)</f>
        <v>1</v>
      </c>
      <c r="EN106" s="111">
        <f t="shared" si="714"/>
        <v>1</v>
      </c>
      <c r="EO106" s="111">
        <f t="shared" si="714"/>
        <v>1</v>
      </c>
    </row>
    <row r="107" spans="1:145" x14ac:dyDescent="0.2">
      <c r="A107" s="113">
        <f>ROW()</f>
        <v>107</v>
      </c>
      <c r="F107" s="908"/>
      <c r="G107" s="360"/>
      <c r="H107" s="91"/>
      <c r="I107" s="459">
        <f>$J$4</f>
        <v>44742</v>
      </c>
      <c r="J107" s="461">
        <f>'A&amp;R'!$M$54</f>
        <v>6</v>
      </c>
      <c r="K107" s="113" t="s">
        <v>442</v>
      </c>
      <c r="N107" s="111" t="b">
        <f>OR(MOD(N$8,$J107)=0,N$2=$I107)</f>
        <v>0</v>
      </c>
      <c r="O107" s="111" t="b">
        <f t="shared" ref="O107:BZ107" si="715">OR(MOD(O$8,$J107)=0,O$2=$I107)</f>
        <v>0</v>
      </c>
      <c r="P107" s="111" t="b">
        <f t="shared" si="715"/>
        <v>0</v>
      </c>
      <c r="Q107" s="111" t="b">
        <f t="shared" si="715"/>
        <v>0</v>
      </c>
      <c r="R107" s="111" t="b">
        <f t="shared" si="715"/>
        <v>0</v>
      </c>
      <c r="S107" s="111" t="b">
        <f t="shared" si="715"/>
        <v>1</v>
      </c>
      <c r="T107" s="111" t="b">
        <f t="shared" si="715"/>
        <v>0</v>
      </c>
      <c r="U107" s="111" t="b">
        <f t="shared" si="715"/>
        <v>0</v>
      </c>
      <c r="V107" s="111" t="b">
        <f t="shared" si="715"/>
        <v>0</v>
      </c>
      <c r="W107" s="111" t="b">
        <f t="shared" si="715"/>
        <v>0</v>
      </c>
      <c r="X107" s="111" t="b">
        <f t="shared" si="715"/>
        <v>0</v>
      </c>
      <c r="Y107" s="111" t="b">
        <f t="shared" si="715"/>
        <v>1</v>
      </c>
      <c r="Z107" s="111" t="b">
        <f t="shared" si="715"/>
        <v>0</v>
      </c>
      <c r="AA107" s="111" t="b">
        <f t="shared" si="715"/>
        <v>0</v>
      </c>
      <c r="AB107" s="111" t="b">
        <f t="shared" si="715"/>
        <v>0</v>
      </c>
      <c r="AC107" s="111" t="b">
        <f t="shared" si="715"/>
        <v>0</v>
      </c>
      <c r="AD107" s="111" t="b">
        <f t="shared" si="715"/>
        <v>0</v>
      </c>
      <c r="AE107" s="111" t="b">
        <f t="shared" si="715"/>
        <v>1</v>
      </c>
      <c r="AF107" s="111" t="b">
        <f t="shared" si="715"/>
        <v>0</v>
      </c>
      <c r="AG107" s="111" t="b">
        <f t="shared" si="715"/>
        <v>0</v>
      </c>
      <c r="AH107" s="111" t="b">
        <f t="shared" si="715"/>
        <v>0</v>
      </c>
      <c r="AI107" s="111" t="b">
        <f t="shared" si="715"/>
        <v>0</v>
      </c>
      <c r="AJ107" s="111" t="b">
        <f t="shared" si="715"/>
        <v>0</v>
      </c>
      <c r="AK107" s="111" t="b">
        <f t="shared" si="715"/>
        <v>1</v>
      </c>
      <c r="AL107" s="111" t="b">
        <f t="shared" si="715"/>
        <v>0</v>
      </c>
      <c r="AM107" s="111" t="b">
        <f t="shared" si="715"/>
        <v>0</v>
      </c>
      <c r="AN107" s="111" t="b">
        <f t="shared" si="715"/>
        <v>0</v>
      </c>
      <c r="AO107" s="111" t="b">
        <f t="shared" si="715"/>
        <v>0</v>
      </c>
      <c r="AP107" s="111" t="b">
        <f t="shared" si="715"/>
        <v>0</v>
      </c>
      <c r="AQ107" s="111" t="b">
        <f t="shared" si="715"/>
        <v>1</v>
      </c>
      <c r="AR107" s="111" t="b">
        <f t="shared" si="715"/>
        <v>0</v>
      </c>
      <c r="AS107" s="111" t="b">
        <f t="shared" si="715"/>
        <v>0</v>
      </c>
      <c r="AT107" s="111" t="b">
        <f t="shared" si="715"/>
        <v>0</v>
      </c>
      <c r="AU107" s="111" t="b">
        <f t="shared" si="715"/>
        <v>0</v>
      </c>
      <c r="AV107" s="111" t="b">
        <f t="shared" si="715"/>
        <v>0</v>
      </c>
      <c r="AW107" s="111" t="b">
        <f t="shared" si="715"/>
        <v>1</v>
      </c>
      <c r="AX107" s="111" t="b">
        <f t="shared" si="715"/>
        <v>0</v>
      </c>
      <c r="AY107" s="111" t="b">
        <f t="shared" si="715"/>
        <v>0</v>
      </c>
      <c r="AZ107" s="111" t="b">
        <f t="shared" si="715"/>
        <v>0</v>
      </c>
      <c r="BA107" s="111" t="b">
        <f t="shared" si="715"/>
        <v>0</v>
      </c>
      <c r="BB107" s="111" t="b">
        <f t="shared" si="715"/>
        <v>0</v>
      </c>
      <c r="BC107" s="111" t="b">
        <f t="shared" si="715"/>
        <v>1</v>
      </c>
      <c r="BD107" s="111" t="b">
        <f t="shared" si="715"/>
        <v>0</v>
      </c>
      <c r="BE107" s="111" t="b">
        <f t="shared" si="715"/>
        <v>0</v>
      </c>
      <c r="BF107" s="111" t="b">
        <f t="shared" si="715"/>
        <v>0</v>
      </c>
      <c r="BG107" s="111" t="b">
        <f t="shared" si="715"/>
        <v>0</v>
      </c>
      <c r="BH107" s="111" t="b">
        <f t="shared" si="715"/>
        <v>0</v>
      </c>
      <c r="BI107" s="111" t="b">
        <f t="shared" si="715"/>
        <v>1</v>
      </c>
      <c r="BJ107" s="111" t="b">
        <f t="shared" si="715"/>
        <v>0</v>
      </c>
      <c r="BK107" s="111" t="b">
        <f t="shared" si="715"/>
        <v>0</v>
      </c>
      <c r="BL107" s="111" t="b">
        <f t="shared" si="715"/>
        <v>0</v>
      </c>
      <c r="BM107" s="111" t="b">
        <f t="shared" si="715"/>
        <v>0</v>
      </c>
      <c r="BN107" s="111" t="b">
        <f t="shared" si="715"/>
        <v>0</v>
      </c>
      <c r="BO107" s="111" t="b">
        <f t="shared" si="715"/>
        <v>1</v>
      </c>
      <c r="BP107" s="111" t="b">
        <f t="shared" si="715"/>
        <v>0</v>
      </c>
      <c r="BQ107" s="111" t="b">
        <f t="shared" si="715"/>
        <v>0</v>
      </c>
      <c r="BR107" s="111" t="b">
        <f t="shared" si="715"/>
        <v>0</v>
      </c>
      <c r="BS107" s="111" t="b">
        <f t="shared" si="715"/>
        <v>0</v>
      </c>
      <c r="BT107" s="111" t="b">
        <f t="shared" si="715"/>
        <v>0</v>
      </c>
      <c r="BU107" s="111" t="b">
        <f t="shared" si="715"/>
        <v>1</v>
      </c>
      <c r="BV107" s="111" t="b">
        <f t="shared" si="715"/>
        <v>0</v>
      </c>
      <c r="BW107" s="111" t="b">
        <f t="shared" si="715"/>
        <v>0</v>
      </c>
      <c r="BX107" s="111" t="b">
        <f t="shared" si="715"/>
        <v>0</v>
      </c>
      <c r="BY107" s="111" t="b">
        <f t="shared" si="715"/>
        <v>0</v>
      </c>
      <c r="BZ107" s="111" t="b">
        <f t="shared" si="715"/>
        <v>0</v>
      </c>
      <c r="CA107" s="111" t="b">
        <f t="shared" ref="CA107:CK107" si="716">OR(MOD(CA$8,$J107)=0,CA$2=$I107)</f>
        <v>1</v>
      </c>
      <c r="CB107" s="111" t="b">
        <f t="shared" si="716"/>
        <v>0</v>
      </c>
      <c r="CC107" s="111" t="b">
        <f t="shared" si="716"/>
        <v>0</v>
      </c>
      <c r="CD107" s="111" t="b">
        <f t="shared" si="716"/>
        <v>0</v>
      </c>
      <c r="CE107" s="111" t="b">
        <f t="shared" si="716"/>
        <v>0</v>
      </c>
      <c r="CF107" s="111" t="b">
        <f t="shared" si="716"/>
        <v>0</v>
      </c>
      <c r="CG107" s="111" t="b">
        <f t="shared" si="716"/>
        <v>1</v>
      </c>
      <c r="CH107" s="111" t="b">
        <f t="shared" si="716"/>
        <v>0</v>
      </c>
      <c r="CI107" s="111" t="b">
        <f t="shared" si="716"/>
        <v>0</v>
      </c>
      <c r="CJ107" s="111" t="b">
        <f t="shared" si="716"/>
        <v>0</v>
      </c>
      <c r="CK107" s="111" t="b">
        <f t="shared" si="716"/>
        <v>0</v>
      </c>
      <c r="CL107" s="111" t="b">
        <f t="shared" ref="CL107:EO107" si="717">OR(MOD(CL$8,$J107)=0,CL$2=$I107)</f>
        <v>0</v>
      </c>
      <c r="CM107" s="111" t="b">
        <f t="shared" si="717"/>
        <v>1</v>
      </c>
      <c r="CN107" s="111" t="b">
        <f t="shared" si="717"/>
        <v>0</v>
      </c>
      <c r="CO107" s="111" t="b">
        <f t="shared" si="717"/>
        <v>0</v>
      </c>
      <c r="CP107" s="111" t="b">
        <f t="shared" si="717"/>
        <v>0</v>
      </c>
      <c r="CQ107" s="111" t="b">
        <f t="shared" si="717"/>
        <v>0</v>
      </c>
      <c r="CR107" s="111" t="b">
        <f t="shared" si="717"/>
        <v>0</v>
      </c>
      <c r="CS107" s="111" t="b">
        <f t="shared" si="717"/>
        <v>1</v>
      </c>
      <c r="CT107" s="111" t="b">
        <f t="shared" si="717"/>
        <v>0</v>
      </c>
      <c r="CU107" s="111" t="b">
        <f t="shared" si="717"/>
        <v>0</v>
      </c>
      <c r="CV107" s="111" t="b">
        <f t="shared" si="717"/>
        <v>0</v>
      </c>
      <c r="CW107" s="111" t="b">
        <f t="shared" si="717"/>
        <v>0</v>
      </c>
      <c r="CX107" s="111" t="b">
        <f t="shared" si="717"/>
        <v>0</v>
      </c>
      <c r="CY107" s="111" t="b">
        <f t="shared" si="717"/>
        <v>1</v>
      </c>
      <c r="CZ107" s="111" t="b">
        <f t="shared" si="717"/>
        <v>0</v>
      </c>
      <c r="DA107" s="111" t="b">
        <f t="shared" si="717"/>
        <v>0</v>
      </c>
      <c r="DB107" s="111" t="b">
        <f t="shared" si="717"/>
        <v>0</v>
      </c>
      <c r="DC107" s="111" t="b">
        <f t="shared" si="717"/>
        <v>0</v>
      </c>
      <c r="DD107" s="111" t="b">
        <f t="shared" si="717"/>
        <v>0</v>
      </c>
      <c r="DE107" s="111" t="b">
        <f t="shared" si="717"/>
        <v>1</v>
      </c>
      <c r="DF107" s="111" t="b">
        <f t="shared" si="717"/>
        <v>0</v>
      </c>
      <c r="DG107" s="111" t="b">
        <f t="shared" si="717"/>
        <v>0</v>
      </c>
      <c r="DH107" s="111" t="b">
        <f t="shared" si="717"/>
        <v>0</v>
      </c>
      <c r="DI107" s="111" t="b">
        <f t="shared" si="717"/>
        <v>0</v>
      </c>
      <c r="DJ107" s="111" t="b">
        <f t="shared" si="717"/>
        <v>0</v>
      </c>
      <c r="DK107" s="111" t="b">
        <f t="shared" si="717"/>
        <v>1</v>
      </c>
      <c r="DL107" s="111" t="b">
        <f t="shared" si="717"/>
        <v>0</v>
      </c>
      <c r="DM107" s="111" t="b">
        <f t="shared" si="717"/>
        <v>0</v>
      </c>
      <c r="DN107" s="111" t="b">
        <f t="shared" si="717"/>
        <v>0</v>
      </c>
      <c r="DO107" s="111" t="b">
        <f t="shared" si="717"/>
        <v>0</v>
      </c>
      <c r="DP107" s="111" t="b">
        <f t="shared" si="717"/>
        <v>0</v>
      </c>
      <c r="DQ107" s="111" t="b">
        <f t="shared" si="717"/>
        <v>1</v>
      </c>
      <c r="DR107" s="111" t="b">
        <f t="shared" si="717"/>
        <v>0</v>
      </c>
      <c r="DS107" s="111" t="b">
        <f t="shared" si="717"/>
        <v>0</v>
      </c>
      <c r="DT107" s="111" t="b">
        <f t="shared" si="717"/>
        <v>0</v>
      </c>
      <c r="DU107" s="111" t="b">
        <f t="shared" si="717"/>
        <v>0</v>
      </c>
      <c r="DV107" s="111" t="b">
        <f t="shared" si="717"/>
        <v>0</v>
      </c>
      <c r="DW107" s="111" t="b">
        <f t="shared" si="717"/>
        <v>1</v>
      </c>
      <c r="DX107" s="111" t="b">
        <f t="shared" si="717"/>
        <v>0</v>
      </c>
      <c r="DY107" s="111" t="b">
        <f t="shared" si="717"/>
        <v>0</v>
      </c>
      <c r="DZ107" s="111" t="b">
        <f t="shared" si="717"/>
        <v>0</v>
      </c>
      <c r="EA107" s="111" t="b">
        <f t="shared" si="717"/>
        <v>0</v>
      </c>
      <c r="EB107" s="111" t="b">
        <f t="shared" si="717"/>
        <v>0</v>
      </c>
      <c r="EC107" s="111" t="b">
        <f t="shared" si="717"/>
        <v>1</v>
      </c>
      <c r="ED107" s="111" t="b">
        <f t="shared" si="717"/>
        <v>0</v>
      </c>
      <c r="EE107" s="111" t="b">
        <f t="shared" si="717"/>
        <v>0</v>
      </c>
      <c r="EF107" s="111" t="b">
        <f t="shared" si="717"/>
        <v>0</v>
      </c>
      <c r="EG107" s="111" t="b">
        <f t="shared" si="717"/>
        <v>0</v>
      </c>
      <c r="EH107" s="111" t="b">
        <f t="shared" si="717"/>
        <v>0</v>
      </c>
      <c r="EI107" s="111" t="b">
        <f t="shared" si="717"/>
        <v>1</v>
      </c>
      <c r="EJ107" s="111" t="b">
        <f t="shared" si="717"/>
        <v>0</v>
      </c>
      <c r="EK107" s="111" t="b">
        <f t="shared" si="717"/>
        <v>0</v>
      </c>
      <c r="EL107" s="111" t="b">
        <f t="shared" si="717"/>
        <v>0</v>
      </c>
      <c r="EM107" s="111" t="b">
        <f t="shared" si="717"/>
        <v>0</v>
      </c>
      <c r="EN107" s="111" t="b">
        <f t="shared" si="717"/>
        <v>0</v>
      </c>
      <c r="EO107" s="111" t="b">
        <f t="shared" si="717"/>
        <v>1</v>
      </c>
    </row>
    <row r="108" spans="1:145" x14ac:dyDescent="0.2">
      <c r="A108" s="113">
        <f>ROW()</f>
        <v>108</v>
      </c>
      <c r="F108" s="908"/>
      <c r="G108" s="360"/>
      <c r="H108" s="91"/>
    </row>
    <row r="109" spans="1:145" x14ac:dyDescent="0.2">
      <c r="A109" s="113">
        <f>ROW()</f>
        <v>109</v>
      </c>
      <c r="K109" s="113" t="s">
        <v>22</v>
      </c>
      <c r="N109" s="913">
        <v>0</v>
      </c>
      <c r="O109" s="793">
        <f t="shared" ref="O109:AT109" si="718">N112</f>
        <v>333.33333333333331</v>
      </c>
      <c r="P109" s="793">
        <f t="shared" si="718"/>
        <v>666.66666666666663</v>
      </c>
      <c r="Q109" s="793">
        <f t="shared" si="718"/>
        <v>1000</v>
      </c>
      <c r="R109" s="793">
        <f t="shared" si="718"/>
        <v>1333.3333333333333</v>
      </c>
      <c r="S109" s="793">
        <f t="shared" si="718"/>
        <v>1666.6666666666665</v>
      </c>
      <c r="T109" s="793">
        <f t="shared" si="718"/>
        <v>0</v>
      </c>
      <c r="U109" s="793">
        <f t="shared" si="718"/>
        <v>333.33333333333331</v>
      </c>
      <c r="V109" s="793">
        <f t="shared" si="718"/>
        <v>666.66666666666663</v>
      </c>
      <c r="W109" s="793">
        <f t="shared" si="718"/>
        <v>1000</v>
      </c>
      <c r="X109" s="793">
        <f t="shared" si="718"/>
        <v>1333.3333333333333</v>
      </c>
      <c r="Y109" s="793">
        <f t="shared" si="718"/>
        <v>1666.6666666666665</v>
      </c>
      <c r="Z109" s="793">
        <f t="shared" si="718"/>
        <v>0</v>
      </c>
      <c r="AA109" s="793">
        <f t="shared" si="718"/>
        <v>333.33333333333331</v>
      </c>
      <c r="AB109" s="793">
        <f t="shared" si="718"/>
        <v>666.66666666666663</v>
      </c>
      <c r="AC109" s="793">
        <f t="shared" si="718"/>
        <v>1000</v>
      </c>
      <c r="AD109" s="793">
        <f t="shared" si="718"/>
        <v>1333.3333333333333</v>
      </c>
      <c r="AE109" s="793">
        <f t="shared" si="718"/>
        <v>1666.6666666666665</v>
      </c>
      <c r="AF109" s="793">
        <f t="shared" si="718"/>
        <v>0</v>
      </c>
      <c r="AG109" s="793">
        <f t="shared" si="718"/>
        <v>333.33333333333331</v>
      </c>
      <c r="AH109" s="793">
        <f t="shared" si="718"/>
        <v>666.66666666666663</v>
      </c>
      <c r="AI109" s="793">
        <f t="shared" si="718"/>
        <v>1000</v>
      </c>
      <c r="AJ109" s="793">
        <f t="shared" si="718"/>
        <v>1333.3333333333333</v>
      </c>
      <c r="AK109" s="793">
        <f t="shared" si="718"/>
        <v>1666.6666666666665</v>
      </c>
      <c r="AL109" s="793">
        <f t="shared" si="718"/>
        <v>0</v>
      </c>
      <c r="AM109" s="793">
        <f t="shared" si="718"/>
        <v>333.33333333333331</v>
      </c>
      <c r="AN109" s="793">
        <f t="shared" si="718"/>
        <v>666.66666666666663</v>
      </c>
      <c r="AO109" s="793">
        <f t="shared" si="718"/>
        <v>1000</v>
      </c>
      <c r="AP109" s="793">
        <f t="shared" si="718"/>
        <v>1333.3333333333333</v>
      </c>
      <c r="AQ109" s="793">
        <f t="shared" si="718"/>
        <v>1666.6666666666665</v>
      </c>
      <c r="AR109" s="793">
        <f t="shared" si="718"/>
        <v>0</v>
      </c>
      <c r="AS109" s="793">
        <f t="shared" si="718"/>
        <v>333.33333333333331</v>
      </c>
      <c r="AT109" s="793">
        <f t="shared" si="718"/>
        <v>666.66666666666663</v>
      </c>
      <c r="AU109" s="793">
        <f t="shared" ref="AU109:BZ109" si="719">AT112</f>
        <v>1000</v>
      </c>
      <c r="AV109" s="793">
        <f t="shared" si="719"/>
        <v>1333.3333333333333</v>
      </c>
      <c r="AW109" s="793">
        <f t="shared" si="719"/>
        <v>1666.6666666666665</v>
      </c>
      <c r="AX109" s="793">
        <f t="shared" si="719"/>
        <v>0</v>
      </c>
      <c r="AY109" s="793">
        <f t="shared" si="719"/>
        <v>333.33333333333331</v>
      </c>
      <c r="AZ109" s="793">
        <f t="shared" si="719"/>
        <v>666.66666666666663</v>
      </c>
      <c r="BA109" s="793">
        <f t="shared" si="719"/>
        <v>1000</v>
      </c>
      <c r="BB109" s="793">
        <f t="shared" si="719"/>
        <v>1333.3333333333333</v>
      </c>
      <c r="BC109" s="793">
        <f t="shared" si="719"/>
        <v>1666.6666666666665</v>
      </c>
      <c r="BD109" s="793">
        <f t="shared" si="719"/>
        <v>0</v>
      </c>
      <c r="BE109" s="793">
        <f t="shared" si="719"/>
        <v>0</v>
      </c>
      <c r="BF109" s="793">
        <f t="shared" si="719"/>
        <v>0</v>
      </c>
      <c r="BG109" s="793">
        <f t="shared" si="719"/>
        <v>0</v>
      </c>
      <c r="BH109" s="793">
        <f t="shared" si="719"/>
        <v>0</v>
      </c>
      <c r="BI109" s="793">
        <f t="shared" si="719"/>
        <v>0</v>
      </c>
      <c r="BJ109" s="793">
        <f t="shared" si="719"/>
        <v>0</v>
      </c>
      <c r="BK109" s="793">
        <f t="shared" si="719"/>
        <v>0</v>
      </c>
      <c r="BL109" s="793">
        <f t="shared" si="719"/>
        <v>0</v>
      </c>
      <c r="BM109" s="793">
        <f t="shared" si="719"/>
        <v>0</v>
      </c>
      <c r="BN109" s="793">
        <f t="shared" si="719"/>
        <v>0</v>
      </c>
      <c r="BO109" s="793">
        <f t="shared" si="719"/>
        <v>0</v>
      </c>
      <c r="BP109" s="793">
        <f t="shared" si="719"/>
        <v>0</v>
      </c>
      <c r="BQ109" s="793">
        <f t="shared" si="719"/>
        <v>0</v>
      </c>
      <c r="BR109" s="793">
        <f t="shared" si="719"/>
        <v>0</v>
      </c>
      <c r="BS109" s="793">
        <f t="shared" si="719"/>
        <v>0</v>
      </c>
      <c r="BT109" s="793">
        <f t="shared" si="719"/>
        <v>0</v>
      </c>
      <c r="BU109" s="793">
        <f t="shared" si="719"/>
        <v>0</v>
      </c>
      <c r="BV109" s="793">
        <f t="shared" si="719"/>
        <v>0</v>
      </c>
      <c r="BW109" s="793">
        <f t="shared" si="719"/>
        <v>0</v>
      </c>
      <c r="BX109" s="793">
        <f t="shared" si="719"/>
        <v>0</v>
      </c>
      <c r="BY109" s="793">
        <f t="shared" si="719"/>
        <v>0</v>
      </c>
      <c r="BZ109" s="793">
        <f t="shared" si="719"/>
        <v>0</v>
      </c>
      <c r="CA109" s="793">
        <f t="shared" ref="CA109:CG109" si="720">BZ112</f>
        <v>0</v>
      </c>
      <c r="CB109" s="793">
        <f t="shared" si="720"/>
        <v>0</v>
      </c>
      <c r="CC109" s="793">
        <f t="shared" si="720"/>
        <v>0</v>
      </c>
      <c r="CD109" s="793">
        <f t="shared" si="720"/>
        <v>0</v>
      </c>
      <c r="CE109" s="793">
        <f t="shared" si="720"/>
        <v>0</v>
      </c>
      <c r="CF109" s="793">
        <f t="shared" si="720"/>
        <v>0</v>
      </c>
      <c r="CG109" s="793">
        <f t="shared" si="720"/>
        <v>0</v>
      </c>
      <c r="CH109" s="793">
        <f t="shared" ref="CH109:DM109" si="721">CG112</f>
        <v>0</v>
      </c>
      <c r="CI109" s="793">
        <f t="shared" si="721"/>
        <v>0</v>
      </c>
      <c r="CJ109" s="793">
        <f t="shared" si="721"/>
        <v>0</v>
      </c>
      <c r="CK109" s="793">
        <f t="shared" si="721"/>
        <v>0</v>
      </c>
      <c r="CL109" s="793">
        <f t="shared" si="721"/>
        <v>0</v>
      </c>
      <c r="CM109" s="793">
        <f t="shared" si="721"/>
        <v>0</v>
      </c>
      <c r="CN109" s="793">
        <f t="shared" si="721"/>
        <v>0</v>
      </c>
      <c r="CO109" s="793">
        <f t="shared" si="721"/>
        <v>0</v>
      </c>
      <c r="CP109" s="793">
        <f t="shared" si="721"/>
        <v>0</v>
      </c>
      <c r="CQ109" s="793">
        <f t="shared" si="721"/>
        <v>0</v>
      </c>
      <c r="CR109" s="793">
        <f t="shared" si="721"/>
        <v>0</v>
      </c>
      <c r="CS109" s="793">
        <f t="shared" si="721"/>
        <v>0</v>
      </c>
      <c r="CT109" s="793">
        <f t="shared" si="721"/>
        <v>0</v>
      </c>
      <c r="CU109" s="793">
        <f t="shared" si="721"/>
        <v>0</v>
      </c>
      <c r="CV109" s="793">
        <f t="shared" si="721"/>
        <v>0</v>
      </c>
      <c r="CW109" s="793">
        <f t="shared" si="721"/>
        <v>0</v>
      </c>
      <c r="CX109" s="793">
        <f t="shared" si="721"/>
        <v>0</v>
      </c>
      <c r="CY109" s="793">
        <f t="shared" si="721"/>
        <v>0</v>
      </c>
      <c r="CZ109" s="793">
        <f t="shared" si="721"/>
        <v>0</v>
      </c>
      <c r="DA109" s="793">
        <f t="shared" si="721"/>
        <v>0</v>
      </c>
      <c r="DB109" s="793">
        <f t="shared" si="721"/>
        <v>0</v>
      </c>
      <c r="DC109" s="793">
        <f t="shared" si="721"/>
        <v>0</v>
      </c>
      <c r="DD109" s="793">
        <f t="shared" si="721"/>
        <v>0</v>
      </c>
      <c r="DE109" s="793">
        <f t="shared" si="721"/>
        <v>0</v>
      </c>
      <c r="DF109" s="793">
        <f t="shared" si="721"/>
        <v>0</v>
      </c>
      <c r="DG109" s="793">
        <f t="shared" si="721"/>
        <v>0</v>
      </c>
      <c r="DH109" s="793">
        <f t="shared" si="721"/>
        <v>0</v>
      </c>
      <c r="DI109" s="793">
        <f t="shared" si="721"/>
        <v>0</v>
      </c>
      <c r="DJ109" s="793">
        <f t="shared" si="721"/>
        <v>0</v>
      </c>
      <c r="DK109" s="793">
        <f t="shared" si="721"/>
        <v>0</v>
      </c>
      <c r="DL109" s="793">
        <f t="shared" si="721"/>
        <v>0</v>
      </c>
      <c r="DM109" s="793">
        <f t="shared" si="721"/>
        <v>0</v>
      </c>
      <c r="DN109" s="793">
        <f t="shared" ref="DN109:EO109" si="722">DM112</f>
        <v>0</v>
      </c>
      <c r="DO109" s="793">
        <f t="shared" si="722"/>
        <v>0</v>
      </c>
      <c r="DP109" s="793">
        <f t="shared" si="722"/>
        <v>0</v>
      </c>
      <c r="DQ109" s="793">
        <f t="shared" si="722"/>
        <v>0</v>
      </c>
      <c r="DR109" s="793">
        <f t="shared" si="722"/>
        <v>0</v>
      </c>
      <c r="DS109" s="793">
        <f t="shared" si="722"/>
        <v>0</v>
      </c>
      <c r="DT109" s="793">
        <f t="shared" si="722"/>
        <v>0</v>
      </c>
      <c r="DU109" s="793">
        <f t="shared" si="722"/>
        <v>0</v>
      </c>
      <c r="DV109" s="793">
        <f t="shared" si="722"/>
        <v>0</v>
      </c>
      <c r="DW109" s="793">
        <f t="shared" si="722"/>
        <v>0</v>
      </c>
      <c r="DX109" s="793">
        <f t="shared" si="722"/>
        <v>0</v>
      </c>
      <c r="DY109" s="793">
        <f t="shared" si="722"/>
        <v>0</v>
      </c>
      <c r="DZ109" s="793">
        <f t="shared" si="722"/>
        <v>0</v>
      </c>
      <c r="EA109" s="793">
        <f t="shared" si="722"/>
        <v>0</v>
      </c>
      <c r="EB109" s="793">
        <f t="shared" si="722"/>
        <v>0</v>
      </c>
      <c r="EC109" s="793">
        <f t="shared" si="722"/>
        <v>0</v>
      </c>
      <c r="ED109" s="793">
        <f t="shared" si="722"/>
        <v>0</v>
      </c>
      <c r="EE109" s="793">
        <f t="shared" si="722"/>
        <v>0</v>
      </c>
      <c r="EF109" s="793">
        <f t="shared" si="722"/>
        <v>0</v>
      </c>
      <c r="EG109" s="793">
        <f t="shared" si="722"/>
        <v>0</v>
      </c>
      <c r="EH109" s="793">
        <f t="shared" si="722"/>
        <v>0</v>
      </c>
      <c r="EI109" s="793">
        <f t="shared" si="722"/>
        <v>0</v>
      </c>
      <c r="EJ109" s="793">
        <f t="shared" si="722"/>
        <v>0</v>
      </c>
      <c r="EK109" s="793">
        <f t="shared" si="722"/>
        <v>0</v>
      </c>
      <c r="EL109" s="793">
        <f t="shared" si="722"/>
        <v>0</v>
      </c>
      <c r="EM109" s="793">
        <f t="shared" si="722"/>
        <v>0</v>
      </c>
      <c r="EN109" s="793">
        <f t="shared" si="722"/>
        <v>0</v>
      </c>
      <c r="EO109" s="793">
        <f t="shared" si="722"/>
        <v>0</v>
      </c>
    </row>
    <row r="110" spans="1:145" x14ac:dyDescent="0.2">
      <c r="A110" s="113">
        <f>ROW()</f>
        <v>110</v>
      </c>
      <c r="F110" s="116"/>
      <c r="G110" s="116"/>
      <c r="H110" s="116"/>
      <c r="I110" s="116"/>
      <c r="J110" s="116"/>
      <c r="K110" s="113" t="s">
        <v>24</v>
      </c>
      <c r="N110" s="793">
        <f>N104*N$10</f>
        <v>333.33333333333331</v>
      </c>
      <c r="O110" s="793">
        <f t="shared" ref="O110:BZ110" si="723">O104*O$10</f>
        <v>333.33333333333331</v>
      </c>
      <c r="P110" s="793">
        <f t="shared" si="723"/>
        <v>333.33333333333331</v>
      </c>
      <c r="Q110" s="793">
        <f t="shared" si="723"/>
        <v>333.33333333333331</v>
      </c>
      <c r="R110" s="793">
        <f t="shared" si="723"/>
        <v>333.33333333333331</v>
      </c>
      <c r="S110" s="793">
        <f t="shared" si="723"/>
        <v>333.33333333333331</v>
      </c>
      <c r="T110" s="793">
        <f t="shared" si="723"/>
        <v>333.33333333333331</v>
      </c>
      <c r="U110" s="793">
        <f t="shared" si="723"/>
        <v>333.33333333333331</v>
      </c>
      <c r="V110" s="793">
        <f t="shared" si="723"/>
        <v>333.33333333333331</v>
      </c>
      <c r="W110" s="793">
        <f t="shared" si="723"/>
        <v>333.33333333333331</v>
      </c>
      <c r="X110" s="793">
        <f t="shared" si="723"/>
        <v>333.33333333333331</v>
      </c>
      <c r="Y110" s="793">
        <f t="shared" si="723"/>
        <v>333.33333333333331</v>
      </c>
      <c r="Z110" s="793">
        <f t="shared" si="723"/>
        <v>333.33333333333331</v>
      </c>
      <c r="AA110" s="793">
        <f t="shared" si="723"/>
        <v>333.33333333333331</v>
      </c>
      <c r="AB110" s="793">
        <f t="shared" si="723"/>
        <v>333.33333333333331</v>
      </c>
      <c r="AC110" s="793">
        <f t="shared" si="723"/>
        <v>333.33333333333331</v>
      </c>
      <c r="AD110" s="793">
        <f t="shared" si="723"/>
        <v>333.33333333333331</v>
      </c>
      <c r="AE110" s="793">
        <f t="shared" si="723"/>
        <v>333.33333333333331</v>
      </c>
      <c r="AF110" s="793">
        <f t="shared" si="723"/>
        <v>333.33333333333331</v>
      </c>
      <c r="AG110" s="793">
        <f t="shared" si="723"/>
        <v>333.33333333333331</v>
      </c>
      <c r="AH110" s="793">
        <f t="shared" si="723"/>
        <v>333.33333333333331</v>
      </c>
      <c r="AI110" s="793">
        <f t="shared" si="723"/>
        <v>333.33333333333331</v>
      </c>
      <c r="AJ110" s="793">
        <f t="shared" si="723"/>
        <v>333.33333333333331</v>
      </c>
      <c r="AK110" s="793">
        <f t="shared" si="723"/>
        <v>333.33333333333331</v>
      </c>
      <c r="AL110" s="793">
        <f t="shared" si="723"/>
        <v>333.33333333333331</v>
      </c>
      <c r="AM110" s="793">
        <f t="shared" si="723"/>
        <v>333.33333333333331</v>
      </c>
      <c r="AN110" s="793">
        <f t="shared" si="723"/>
        <v>333.33333333333331</v>
      </c>
      <c r="AO110" s="793">
        <f t="shared" si="723"/>
        <v>333.33333333333331</v>
      </c>
      <c r="AP110" s="793">
        <f t="shared" si="723"/>
        <v>333.33333333333331</v>
      </c>
      <c r="AQ110" s="793">
        <f t="shared" si="723"/>
        <v>333.33333333333331</v>
      </c>
      <c r="AR110" s="793">
        <f t="shared" si="723"/>
        <v>333.33333333333331</v>
      </c>
      <c r="AS110" s="793">
        <f t="shared" si="723"/>
        <v>333.33333333333331</v>
      </c>
      <c r="AT110" s="793">
        <f t="shared" si="723"/>
        <v>333.33333333333331</v>
      </c>
      <c r="AU110" s="793">
        <f t="shared" si="723"/>
        <v>333.33333333333331</v>
      </c>
      <c r="AV110" s="793">
        <f t="shared" si="723"/>
        <v>333.33333333333331</v>
      </c>
      <c r="AW110" s="793">
        <f t="shared" si="723"/>
        <v>333.33333333333331</v>
      </c>
      <c r="AX110" s="793">
        <f t="shared" si="723"/>
        <v>333.33333333333331</v>
      </c>
      <c r="AY110" s="793">
        <f t="shared" si="723"/>
        <v>333.33333333333331</v>
      </c>
      <c r="AZ110" s="793">
        <f t="shared" si="723"/>
        <v>333.33333333333331</v>
      </c>
      <c r="BA110" s="793">
        <f t="shared" si="723"/>
        <v>333.33333333333331</v>
      </c>
      <c r="BB110" s="793">
        <f t="shared" si="723"/>
        <v>333.33333333333331</v>
      </c>
      <c r="BC110" s="793">
        <f t="shared" si="723"/>
        <v>333.33333333333331</v>
      </c>
      <c r="BD110" s="793">
        <f t="shared" si="723"/>
        <v>0</v>
      </c>
      <c r="BE110" s="793">
        <f t="shared" si="723"/>
        <v>0</v>
      </c>
      <c r="BF110" s="793">
        <f t="shared" si="723"/>
        <v>0</v>
      </c>
      <c r="BG110" s="793">
        <f t="shared" si="723"/>
        <v>0</v>
      </c>
      <c r="BH110" s="793">
        <f t="shared" si="723"/>
        <v>0</v>
      </c>
      <c r="BI110" s="793">
        <f t="shared" si="723"/>
        <v>0</v>
      </c>
      <c r="BJ110" s="793">
        <f t="shared" si="723"/>
        <v>0</v>
      </c>
      <c r="BK110" s="793">
        <f t="shared" si="723"/>
        <v>0</v>
      </c>
      <c r="BL110" s="793">
        <f t="shared" si="723"/>
        <v>0</v>
      </c>
      <c r="BM110" s="793">
        <f t="shared" si="723"/>
        <v>0</v>
      </c>
      <c r="BN110" s="793">
        <f t="shared" si="723"/>
        <v>0</v>
      </c>
      <c r="BO110" s="793">
        <f t="shared" si="723"/>
        <v>0</v>
      </c>
      <c r="BP110" s="793">
        <f t="shared" si="723"/>
        <v>0</v>
      </c>
      <c r="BQ110" s="793">
        <f t="shared" si="723"/>
        <v>0</v>
      </c>
      <c r="BR110" s="793">
        <f t="shared" si="723"/>
        <v>0</v>
      </c>
      <c r="BS110" s="793">
        <f t="shared" si="723"/>
        <v>0</v>
      </c>
      <c r="BT110" s="793">
        <f t="shared" si="723"/>
        <v>0</v>
      </c>
      <c r="BU110" s="793">
        <f t="shared" si="723"/>
        <v>0</v>
      </c>
      <c r="BV110" s="793">
        <f t="shared" si="723"/>
        <v>0</v>
      </c>
      <c r="BW110" s="793">
        <f t="shared" si="723"/>
        <v>0</v>
      </c>
      <c r="BX110" s="793">
        <f t="shared" si="723"/>
        <v>0</v>
      </c>
      <c r="BY110" s="793">
        <f t="shared" si="723"/>
        <v>0</v>
      </c>
      <c r="BZ110" s="793">
        <f t="shared" si="723"/>
        <v>0</v>
      </c>
      <c r="CA110" s="793">
        <f t="shared" ref="CA110:CG110" si="724">CA104*CA$10</f>
        <v>0</v>
      </c>
      <c r="CB110" s="793">
        <f t="shared" si="724"/>
        <v>0</v>
      </c>
      <c r="CC110" s="793">
        <f t="shared" si="724"/>
        <v>0</v>
      </c>
      <c r="CD110" s="793">
        <f t="shared" si="724"/>
        <v>0</v>
      </c>
      <c r="CE110" s="793">
        <f t="shared" si="724"/>
        <v>0</v>
      </c>
      <c r="CF110" s="793">
        <f t="shared" si="724"/>
        <v>0</v>
      </c>
      <c r="CG110" s="793">
        <f t="shared" si="724"/>
        <v>0</v>
      </c>
      <c r="CH110" s="793">
        <f t="shared" ref="CH110:EO110" si="725">CH104*CH$10</f>
        <v>0</v>
      </c>
      <c r="CI110" s="793">
        <f t="shared" si="725"/>
        <v>0</v>
      </c>
      <c r="CJ110" s="793">
        <f t="shared" si="725"/>
        <v>0</v>
      </c>
      <c r="CK110" s="793">
        <f t="shared" si="725"/>
        <v>0</v>
      </c>
      <c r="CL110" s="793">
        <f t="shared" si="725"/>
        <v>0</v>
      </c>
      <c r="CM110" s="793">
        <f t="shared" si="725"/>
        <v>0</v>
      </c>
      <c r="CN110" s="793">
        <f t="shared" si="725"/>
        <v>0</v>
      </c>
      <c r="CO110" s="793">
        <f t="shared" si="725"/>
        <v>0</v>
      </c>
      <c r="CP110" s="793">
        <f t="shared" si="725"/>
        <v>0</v>
      </c>
      <c r="CQ110" s="793">
        <f t="shared" si="725"/>
        <v>0</v>
      </c>
      <c r="CR110" s="793">
        <f t="shared" si="725"/>
        <v>0</v>
      </c>
      <c r="CS110" s="793">
        <f t="shared" si="725"/>
        <v>0</v>
      </c>
      <c r="CT110" s="793">
        <f t="shared" si="725"/>
        <v>0</v>
      </c>
      <c r="CU110" s="793">
        <f t="shared" si="725"/>
        <v>0</v>
      </c>
      <c r="CV110" s="793">
        <f t="shared" si="725"/>
        <v>0</v>
      </c>
      <c r="CW110" s="793">
        <f t="shared" si="725"/>
        <v>0</v>
      </c>
      <c r="CX110" s="793">
        <f t="shared" si="725"/>
        <v>0</v>
      </c>
      <c r="CY110" s="793">
        <f t="shared" si="725"/>
        <v>0</v>
      </c>
      <c r="CZ110" s="793">
        <f t="shared" si="725"/>
        <v>0</v>
      </c>
      <c r="DA110" s="793">
        <f t="shared" si="725"/>
        <v>0</v>
      </c>
      <c r="DB110" s="793">
        <f t="shared" si="725"/>
        <v>0</v>
      </c>
      <c r="DC110" s="793">
        <f t="shared" si="725"/>
        <v>0</v>
      </c>
      <c r="DD110" s="793">
        <f t="shared" si="725"/>
        <v>0</v>
      </c>
      <c r="DE110" s="793">
        <f t="shared" si="725"/>
        <v>0</v>
      </c>
      <c r="DF110" s="793">
        <f t="shared" si="725"/>
        <v>0</v>
      </c>
      <c r="DG110" s="793">
        <f t="shared" si="725"/>
        <v>0</v>
      </c>
      <c r="DH110" s="793">
        <f t="shared" si="725"/>
        <v>0</v>
      </c>
      <c r="DI110" s="793">
        <f t="shared" si="725"/>
        <v>0</v>
      </c>
      <c r="DJ110" s="793">
        <f t="shared" si="725"/>
        <v>0</v>
      </c>
      <c r="DK110" s="793">
        <f t="shared" si="725"/>
        <v>0</v>
      </c>
      <c r="DL110" s="793">
        <f t="shared" si="725"/>
        <v>0</v>
      </c>
      <c r="DM110" s="793">
        <f t="shared" si="725"/>
        <v>0</v>
      </c>
      <c r="DN110" s="793">
        <f t="shared" si="725"/>
        <v>0</v>
      </c>
      <c r="DO110" s="793">
        <f t="shared" si="725"/>
        <v>0</v>
      </c>
      <c r="DP110" s="793">
        <f t="shared" si="725"/>
        <v>0</v>
      </c>
      <c r="DQ110" s="793">
        <f t="shared" si="725"/>
        <v>0</v>
      </c>
      <c r="DR110" s="793">
        <f t="shared" si="725"/>
        <v>0</v>
      </c>
      <c r="DS110" s="793">
        <f t="shared" si="725"/>
        <v>0</v>
      </c>
      <c r="DT110" s="793">
        <f t="shared" si="725"/>
        <v>0</v>
      </c>
      <c r="DU110" s="793">
        <f t="shared" si="725"/>
        <v>0</v>
      </c>
      <c r="DV110" s="793">
        <f t="shared" si="725"/>
        <v>0</v>
      </c>
      <c r="DW110" s="793">
        <f t="shared" si="725"/>
        <v>0</v>
      </c>
      <c r="DX110" s="793">
        <f t="shared" si="725"/>
        <v>0</v>
      </c>
      <c r="DY110" s="793">
        <f t="shared" si="725"/>
        <v>0</v>
      </c>
      <c r="DZ110" s="793">
        <f t="shared" si="725"/>
        <v>0</v>
      </c>
      <c r="EA110" s="793">
        <f t="shared" si="725"/>
        <v>0</v>
      </c>
      <c r="EB110" s="793">
        <f t="shared" si="725"/>
        <v>0</v>
      </c>
      <c r="EC110" s="793">
        <f t="shared" si="725"/>
        <v>0</v>
      </c>
      <c r="ED110" s="793">
        <f t="shared" si="725"/>
        <v>0</v>
      </c>
      <c r="EE110" s="793">
        <f t="shared" si="725"/>
        <v>0</v>
      </c>
      <c r="EF110" s="793">
        <f t="shared" si="725"/>
        <v>0</v>
      </c>
      <c r="EG110" s="793">
        <f t="shared" si="725"/>
        <v>0</v>
      </c>
      <c r="EH110" s="793">
        <f t="shared" si="725"/>
        <v>0</v>
      </c>
      <c r="EI110" s="793">
        <f t="shared" si="725"/>
        <v>0</v>
      </c>
      <c r="EJ110" s="793">
        <f t="shared" si="725"/>
        <v>0</v>
      </c>
      <c r="EK110" s="793">
        <f t="shared" si="725"/>
        <v>0</v>
      </c>
      <c r="EL110" s="793">
        <f t="shared" si="725"/>
        <v>0</v>
      </c>
      <c r="EM110" s="793">
        <f t="shared" si="725"/>
        <v>0</v>
      </c>
      <c r="EN110" s="793">
        <f t="shared" si="725"/>
        <v>0</v>
      </c>
      <c r="EO110" s="793">
        <f t="shared" si="725"/>
        <v>0</v>
      </c>
    </row>
    <row r="111" spans="1:145" x14ac:dyDescent="0.2">
      <c r="A111" s="113">
        <f>ROW()</f>
        <v>111</v>
      </c>
      <c r="C111" s="449" t="str">
        <f>C104</f>
        <v>세무 및 감사보수</v>
      </c>
      <c r="D111" s="449" t="s">
        <v>18</v>
      </c>
      <c r="E111" s="449"/>
      <c r="F111" s="116"/>
      <c r="G111" s="116"/>
      <c r="H111" s="116"/>
      <c r="I111" s="116"/>
      <c r="J111" s="116"/>
      <c r="K111" s="114" t="s">
        <v>25</v>
      </c>
      <c r="L111" s="114"/>
      <c r="M111" s="114"/>
      <c r="N111" s="915">
        <f t="shared" ref="N111:AS111" si="726">N107*-SUM(N109:N110)</f>
        <v>0</v>
      </c>
      <c r="O111" s="915">
        <f t="shared" si="726"/>
        <v>0</v>
      </c>
      <c r="P111" s="915">
        <f t="shared" si="726"/>
        <v>0</v>
      </c>
      <c r="Q111" s="915">
        <f t="shared" si="726"/>
        <v>0</v>
      </c>
      <c r="R111" s="915">
        <f t="shared" si="726"/>
        <v>0</v>
      </c>
      <c r="S111" s="915">
        <f t="shared" si="726"/>
        <v>-1999.9999999999998</v>
      </c>
      <c r="T111" s="915">
        <f t="shared" si="726"/>
        <v>0</v>
      </c>
      <c r="U111" s="915">
        <f t="shared" si="726"/>
        <v>0</v>
      </c>
      <c r="V111" s="915">
        <f t="shared" si="726"/>
        <v>0</v>
      </c>
      <c r="W111" s="915">
        <f t="shared" si="726"/>
        <v>0</v>
      </c>
      <c r="X111" s="915">
        <f t="shared" si="726"/>
        <v>0</v>
      </c>
      <c r="Y111" s="915">
        <f t="shared" si="726"/>
        <v>-1999.9999999999998</v>
      </c>
      <c r="Z111" s="915">
        <f t="shared" si="726"/>
        <v>0</v>
      </c>
      <c r="AA111" s="915">
        <f t="shared" si="726"/>
        <v>0</v>
      </c>
      <c r="AB111" s="915">
        <f t="shared" si="726"/>
        <v>0</v>
      </c>
      <c r="AC111" s="915">
        <f t="shared" si="726"/>
        <v>0</v>
      </c>
      <c r="AD111" s="915">
        <f t="shared" si="726"/>
        <v>0</v>
      </c>
      <c r="AE111" s="915">
        <f t="shared" si="726"/>
        <v>-1999.9999999999998</v>
      </c>
      <c r="AF111" s="915">
        <f t="shared" si="726"/>
        <v>0</v>
      </c>
      <c r="AG111" s="915">
        <f t="shared" si="726"/>
        <v>0</v>
      </c>
      <c r="AH111" s="915">
        <f t="shared" si="726"/>
        <v>0</v>
      </c>
      <c r="AI111" s="915">
        <f t="shared" si="726"/>
        <v>0</v>
      </c>
      <c r="AJ111" s="915">
        <f t="shared" si="726"/>
        <v>0</v>
      </c>
      <c r="AK111" s="915">
        <f t="shared" si="726"/>
        <v>-1999.9999999999998</v>
      </c>
      <c r="AL111" s="915">
        <f t="shared" si="726"/>
        <v>0</v>
      </c>
      <c r="AM111" s="915">
        <f t="shared" si="726"/>
        <v>0</v>
      </c>
      <c r="AN111" s="915">
        <f t="shared" si="726"/>
        <v>0</v>
      </c>
      <c r="AO111" s="915">
        <f t="shared" si="726"/>
        <v>0</v>
      </c>
      <c r="AP111" s="915">
        <f t="shared" si="726"/>
        <v>0</v>
      </c>
      <c r="AQ111" s="915">
        <f t="shared" si="726"/>
        <v>-1999.9999999999998</v>
      </c>
      <c r="AR111" s="915">
        <f t="shared" si="726"/>
        <v>0</v>
      </c>
      <c r="AS111" s="915">
        <f t="shared" si="726"/>
        <v>0</v>
      </c>
      <c r="AT111" s="915">
        <f t="shared" ref="AT111:BY111" si="727">AT107*-SUM(AT109:AT110)</f>
        <v>0</v>
      </c>
      <c r="AU111" s="915">
        <f t="shared" si="727"/>
        <v>0</v>
      </c>
      <c r="AV111" s="915">
        <f t="shared" si="727"/>
        <v>0</v>
      </c>
      <c r="AW111" s="915">
        <f t="shared" si="727"/>
        <v>-1999.9999999999998</v>
      </c>
      <c r="AX111" s="915">
        <f t="shared" si="727"/>
        <v>0</v>
      </c>
      <c r="AY111" s="915">
        <f t="shared" si="727"/>
        <v>0</v>
      </c>
      <c r="AZ111" s="915">
        <f t="shared" si="727"/>
        <v>0</v>
      </c>
      <c r="BA111" s="915">
        <f t="shared" si="727"/>
        <v>0</v>
      </c>
      <c r="BB111" s="915">
        <f t="shared" si="727"/>
        <v>0</v>
      </c>
      <c r="BC111" s="915">
        <f t="shared" si="727"/>
        <v>-1999.9999999999998</v>
      </c>
      <c r="BD111" s="915">
        <f t="shared" si="727"/>
        <v>0</v>
      </c>
      <c r="BE111" s="915">
        <f t="shared" si="727"/>
        <v>0</v>
      </c>
      <c r="BF111" s="915">
        <f t="shared" si="727"/>
        <v>0</v>
      </c>
      <c r="BG111" s="915">
        <f t="shared" si="727"/>
        <v>0</v>
      </c>
      <c r="BH111" s="915">
        <f t="shared" si="727"/>
        <v>0</v>
      </c>
      <c r="BI111" s="915">
        <f t="shared" si="727"/>
        <v>0</v>
      </c>
      <c r="BJ111" s="915">
        <f t="shared" si="727"/>
        <v>0</v>
      </c>
      <c r="BK111" s="915">
        <f t="shared" si="727"/>
        <v>0</v>
      </c>
      <c r="BL111" s="915">
        <f t="shared" si="727"/>
        <v>0</v>
      </c>
      <c r="BM111" s="915">
        <f t="shared" si="727"/>
        <v>0</v>
      </c>
      <c r="BN111" s="915">
        <f t="shared" si="727"/>
        <v>0</v>
      </c>
      <c r="BO111" s="915">
        <f t="shared" si="727"/>
        <v>0</v>
      </c>
      <c r="BP111" s="915">
        <f t="shared" si="727"/>
        <v>0</v>
      </c>
      <c r="BQ111" s="915">
        <f t="shared" si="727"/>
        <v>0</v>
      </c>
      <c r="BR111" s="915">
        <f t="shared" si="727"/>
        <v>0</v>
      </c>
      <c r="BS111" s="915">
        <f t="shared" si="727"/>
        <v>0</v>
      </c>
      <c r="BT111" s="915">
        <f t="shared" si="727"/>
        <v>0</v>
      </c>
      <c r="BU111" s="915">
        <f t="shared" si="727"/>
        <v>0</v>
      </c>
      <c r="BV111" s="915">
        <f t="shared" si="727"/>
        <v>0</v>
      </c>
      <c r="BW111" s="915">
        <f t="shared" si="727"/>
        <v>0</v>
      </c>
      <c r="BX111" s="915">
        <f t="shared" si="727"/>
        <v>0</v>
      </c>
      <c r="BY111" s="915">
        <f t="shared" si="727"/>
        <v>0</v>
      </c>
      <c r="BZ111" s="915">
        <f t="shared" ref="BZ111:CG111" si="728">BZ107*-SUM(BZ109:BZ110)</f>
        <v>0</v>
      </c>
      <c r="CA111" s="915">
        <f t="shared" si="728"/>
        <v>0</v>
      </c>
      <c r="CB111" s="915">
        <f t="shared" si="728"/>
        <v>0</v>
      </c>
      <c r="CC111" s="915">
        <f t="shared" si="728"/>
        <v>0</v>
      </c>
      <c r="CD111" s="915">
        <f t="shared" si="728"/>
        <v>0</v>
      </c>
      <c r="CE111" s="915">
        <f t="shared" si="728"/>
        <v>0</v>
      </c>
      <c r="CF111" s="915">
        <f t="shared" si="728"/>
        <v>0</v>
      </c>
      <c r="CG111" s="915">
        <f t="shared" si="728"/>
        <v>0</v>
      </c>
      <c r="CH111" s="915">
        <f t="shared" ref="CH111:EO111" si="729">CH107*-SUM(CH109:CH110)</f>
        <v>0</v>
      </c>
      <c r="CI111" s="915">
        <f t="shared" si="729"/>
        <v>0</v>
      </c>
      <c r="CJ111" s="915">
        <f t="shared" si="729"/>
        <v>0</v>
      </c>
      <c r="CK111" s="915">
        <f t="shared" si="729"/>
        <v>0</v>
      </c>
      <c r="CL111" s="915">
        <f t="shared" si="729"/>
        <v>0</v>
      </c>
      <c r="CM111" s="915">
        <f t="shared" si="729"/>
        <v>0</v>
      </c>
      <c r="CN111" s="915">
        <f t="shared" si="729"/>
        <v>0</v>
      </c>
      <c r="CO111" s="915">
        <f t="shared" si="729"/>
        <v>0</v>
      </c>
      <c r="CP111" s="915">
        <f t="shared" si="729"/>
        <v>0</v>
      </c>
      <c r="CQ111" s="915">
        <f t="shared" si="729"/>
        <v>0</v>
      </c>
      <c r="CR111" s="915">
        <f t="shared" si="729"/>
        <v>0</v>
      </c>
      <c r="CS111" s="915">
        <f t="shared" si="729"/>
        <v>0</v>
      </c>
      <c r="CT111" s="915">
        <f t="shared" si="729"/>
        <v>0</v>
      </c>
      <c r="CU111" s="915">
        <f t="shared" si="729"/>
        <v>0</v>
      </c>
      <c r="CV111" s="915">
        <f t="shared" si="729"/>
        <v>0</v>
      </c>
      <c r="CW111" s="915">
        <f t="shared" si="729"/>
        <v>0</v>
      </c>
      <c r="CX111" s="915">
        <f t="shared" si="729"/>
        <v>0</v>
      </c>
      <c r="CY111" s="915">
        <f t="shared" si="729"/>
        <v>0</v>
      </c>
      <c r="CZ111" s="915">
        <f t="shared" si="729"/>
        <v>0</v>
      </c>
      <c r="DA111" s="915">
        <f t="shared" si="729"/>
        <v>0</v>
      </c>
      <c r="DB111" s="915">
        <f t="shared" si="729"/>
        <v>0</v>
      </c>
      <c r="DC111" s="915">
        <f t="shared" si="729"/>
        <v>0</v>
      </c>
      <c r="DD111" s="915">
        <f t="shared" si="729"/>
        <v>0</v>
      </c>
      <c r="DE111" s="915">
        <f t="shared" si="729"/>
        <v>0</v>
      </c>
      <c r="DF111" s="915">
        <f t="shared" si="729"/>
        <v>0</v>
      </c>
      <c r="DG111" s="915">
        <f t="shared" si="729"/>
        <v>0</v>
      </c>
      <c r="DH111" s="915">
        <f t="shared" si="729"/>
        <v>0</v>
      </c>
      <c r="DI111" s="915">
        <f t="shared" si="729"/>
        <v>0</v>
      </c>
      <c r="DJ111" s="915">
        <f t="shared" si="729"/>
        <v>0</v>
      </c>
      <c r="DK111" s="915">
        <f t="shared" si="729"/>
        <v>0</v>
      </c>
      <c r="DL111" s="915">
        <f t="shared" si="729"/>
        <v>0</v>
      </c>
      <c r="DM111" s="915">
        <f t="shared" si="729"/>
        <v>0</v>
      </c>
      <c r="DN111" s="915">
        <f t="shared" si="729"/>
        <v>0</v>
      </c>
      <c r="DO111" s="915">
        <f t="shared" si="729"/>
        <v>0</v>
      </c>
      <c r="DP111" s="915">
        <f t="shared" si="729"/>
        <v>0</v>
      </c>
      <c r="DQ111" s="915">
        <f t="shared" si="729"/>
        <v>0</v>
      </c>
      <c r="DR111" s="915">
        <f t="shared" si="729"/>
        <v>0</v>
      </c>
      <c r="DS111" s="915">
        <f t="shared" si="729"/>
        <v>0</v>
      </c>
      <c r="DT111" s="915">
        <f t="shared" si="729"/>
        <v>0</v>
      </c>
      <c r="DU111" s="915">
        <f t="shared" si="729"/>
        <v>0</v>
      </c>
      <c r="DV111" s="915">
        <f t="shared" si="729"/>
        <v>0</v>
      </c>
      <c r="DW111" s="915">
        <f t="shared" si="729"/>
        <v>0</v>
      </c>
      <c r="DX111" s="915">
        <f t="shared" si="729"/>
        <v>0</v>
      </c>
      <c r="DY111" s="915">
        <f t="shared" si="729"/>
        <v>0</v>
      </c>
      <c r="DZ111" s="915">
        <f t="shared" si="729"/>
        <v>0</v>
      </c>
      <c r="EA111" s="915">
        <f t="shared" si="729"/>
        <v>0</v>
      </c>
      <c r="EB111" s="915">
        <f t="shared" si="729"/>
        <v>0</v>
      </c>
      <c r="EC111" s="915">
        <f t="shared" si="729"/>
        <v>0</v>
      </c>
      <c r="ED111" s="915">
        <f t="shared" si="729"/>
        <v>0</v>
      </c>
      <c r="EE111" s="915">
        <f t="shared" si="729"/>
        <v>0</v>
      </c>
      <c r="EF111" s="915">
        <f t="shared" si="729"/>
        <v>0</v>
      </c>
      <c r="EG111" s="915">
        <f t="shared" si="729"/>
        <v>0</v>
      </c>
      <c r="EH111" s="915">
        <f t="shared" si="729"/>
        <v>0</v>
      </c>
      <c r="EI111" s="915">
        <f t="shared" si="729"/>
        <v>0</v>
      </c>
      <c r="EJ111" s="915">
        <f t="shared" si="729"/>
        <v>0</v>
      </c>
      <c r="EK111" s="915">
        <f t="shared" si="729"/>
        <v>0</v>
      </c>
      <c r="EL111" s="915">
        <f t="shared" si="729"/>
        <v>0</v>
      </c>
      <c r="EM111" s="915">
        <f t="shared" si="729"/>
        <v>0</v>
      </c>
      <c r="EN111" s="915">
        <f t="shared" si="729"/>
        <v>0</v>
      </c>
      <c r="EO111" s="915">
        <f t="shared" si="729"/>
        <v>0</v>
      </c>
    </row>
    <row r="112" spans="1:145" x14ac:dyDescent="0.2">
      <c r="A112" s="113">
        <f>ROW()</f>
        <v>112</v>
      </c>
      <c r="C112" s="449" t="str">
        <f>C104</f>
        <v>세무 및 감사보수</v>
      </c>
      <c r="D112" s="449" t="s">
        <v>17</v>
      </c>
      <c r="E112" s="449"/>
      <c r="F112" s="116"/>
      <c r="G112" s="116"/>
      <c r="H112" s="116"/>
      <c r="I112" s="116"/>
      <c r="J112" s="116"/>
      <c r="K112" s="113" t="s">
        <v>26</v>
      </c>
      <c r="N112" s="793">
        <f t="shared" ref="N112:AS112" si="730">SUM(N109:N111)</f>
        <v>333.33333333333331</v>
      </c>
      <c r="O112" s="793">
        <f t="shared" si="730"/>
        <v>666.66666666666663</v>
      </c>
      <c r="P112" s="793">
        <f t="shared" si="730"/>
        <v>1000</v>
      </c>
      <c r="Q112" s="793">
        <f t="shared" si="730"/>
        <v>1333.3333333333333</v>
      </c>
      <c r="R112" s="793">
        <f t="shared" si="730"/>
        <v>1666.6666666666665</v>
      </c>
      <c r="S112" s="793">
        <f t="shared" si="730"/>
        <v>0</v>
      </c>
      <c r="T112" s="793">
        <f t="shared" si="730"/>
        <v>333.33333333333331</v>
      </c>
      <c r="U112" s="793">
        <f t="shared" si="730"/>
        <v>666.66666666666663</v>
      </c>
      <c r="V112" s="793">
        <f t="shared" si="730"/>
        <v>1000</v>
      </c>
      <c r="W112" s="793">
        <f t="shared" si="730"/>
        <v>1333.3333333333333</v>
      </c>
      <c r="X112" s="793">
        <f t="shared" si="730"/>
        <v>1666.6666666666665</v>
      </c>
      <c r="Y112" s="793">
        <f t="shared" si="730"/>
        <v>0</v>
      </c>
      <c r="Z112" s="793">
        <f t="shared" si="730"/>
        <v>333.33333333333331</v>
      </c>
      <c r="AA112" s="793">
        <f t="shared" si="730"/>
        <v>666.66666666666663</v>
      </c>
      <c r="AB112" s="793">
        <f t="shared" si="730"/>
        <v>1000</v>
      </c>
      <c r="AC112" s="793">
        <f t="shared" si="730"/>
        <v>1333.3333333333333</v>
      </c>
      <c r="AD112" s="793">
        <f t="shared" si="730"/>
        <v>1666.6666666666665</v>
      </c>
      <c r="AE112" s="793">
        <f t="shared" si="730"/>
        <v>0</v>
      </c>
      <c r="AF112" s="793">
        <f t="shared" si="730"/>
        <v>333.33333333333331</v>
      </c>
      <c r="AG112" s="793">
        <f t="shared" si="730"/>
        <v>666.66666666666663</v>
      </c>
      <c r="AH112" s="793">
        <f t="shared" si="730"/>
        <v>1000</v>
      </c>
      <c r="AI112" s="793">
        <f t="shared" si="730"/>
        <v>1333.3333333333333</v>
      </c>
      <c r="AJ112" s="793">
        <f t="shared" si="730"/>
        <v>1666.6666666666665</v>
      </c>
      <c r="AK112" s="793">
        <f t="shared" si="730"/>
        <v>0</v>
      </c>
      <c r="AL112" s="793">
        <f t="shared" si="730"/>
        <v>333.33333333333331</v>
      </c>
      <c r="AM112" s="793">
        <f t="shared" si="730"/>
        <v>666.66666666666663</v>
      </c>
      <c r="AN112" s="793">
        <f t="shared" si="730"/>
        <v>1000</v>
      </c>
      <c r="AO112" s="793">
        <f t="shared" si="730"/>
        <v>1333.3333333333333</v>
      </c>
      <c r="AP112" s="793">
        <f t="shared" si="730"/>
        <v>1666.6666666666665</v>
      </c>
      <c r="AQ112" s="793">
        <f t="shared" si="730"/>
        <v>0</v>
      </c>
      <c r="AR112" s="793">
        <f t="shared" si="730"/>
        <v>333.33333333333331</v>
      </c>
      <c r="AS112" s="793">
        <f t="shared" si="730"/>
        <v>666.66666666666663</v>
      </c>
      <c r="AT112" s="793">
        <f t="shared" ref="AT112:BY112" si="731">SUM(AT109:AT111)</f>
        <v>1000</v>
      </c>
      <c r="AU112" s="793">
        <f t="shared" si="731"/>
        <v>1333.3333333333333</v>
      </c>
      <c r="AV112" s="793">
        <f t="shared" si="731"/>
        <v>1666.6666666666665</v>
      </c>
      <c r="AW112" s="793">
        <f t="shared" si="731"/>
        <v>0</v>
      </c>
      <c r="AX112" s="793">
        <f t="shared" si="731"/>
        <v>333.33333333333331</v>
      </c>
      <c r="AY112" s="793">
        <f t="shared" si="731"/>
        <v>666.66666666666663</v>
      </c>
      <c r="AZ112" s="793">
        <f t="shared" si="731"/>
        <v>1000</v>
      </c>
      <c r="BA112" s="793">
        <f t="shared" si="731"/>
        <v>1333.3333333333333</v>
      </c>
      <c r="BB112" s="793">
        <f t="shared" si="731"/>
        <v>1666.6666666666665</v>
      </c>
      <c r="BC112" s="793">
        <f t="shared" si="731"/>
        <v>0</v>
      </c>
      <c r="BD112" s="793">
        <f t="shared" si="731"/>
        <v>0</v>
      </c>
      <c r="BE112" s="793">
        <f t="shared" si="731"/>
        <v>0</v>
      </c>
      <c r="BF112" s="793">
        <f t="shared" si="731"/>
        <v>0</v>
      </c>
      <c r="BG112" s="793">
        <f t="shared" si="731"/>
        <v>0</v>
      </c>
      <c r="BH112" s="793">
        <f t="shared" si="731"/>
        <v>0</v>
      </c>
      <c r="BI112" s="793">
        <f t="shared" si="731"/>
        <v>0</v>
      </c>
      <c r="BJ112" s="793">
        <f t="shared" si="731"/>
        <v>0</v>
      </c>
      <c r="BK112" s="793">
        <f t="shared" si="731"/>
        <v>0</v>
      </c>
      <c r="BL112" s="793">
        <f t="shared" si="731"/>
        <v>0</v>
      </c>
      <c r="BM112" s="793">
        <f t="shared" si="731"/>
        <v>0</v>
      </c>
      <c r="BN112" s="793">
        <f t="shared" si="731"/>
        <v>0</v>
      </c>
      <c r="BO112" s="793">
        <f t="shared" si="731"/>
        <v>0</v>
      </c>
      <c r="BP112" s="793">
        <f t="shared" si="731"/>
        <v>0</v>
      </c>
      <c r="BQ112" s="793">
        <f t="shared" si="731"/>
        <v>0</v>
      </c>
      <c r="BR112" s="793">
        <f t="shared" si="731"/>
        <v>0</v>
      </c>
      <c r="BS112" s="793">
        <f t="shared" si="731"/>
        <v>0</v>
      </c>
      <c r="BT112" s="793">
        <f t="shared" si="731"/>
        <v>0</v>
      </c>
      <c r="BU112" s="793">
        <f t="shared" si="731"/>
        <v>0</v>
      </c>
      <c r="BV112" s="793">
        <f t="shared" si="731"/>
        <v>0</v>
      </c>
      <c r="BW112" s="793">
        <f t="shared" si="731"/>
        <v>0</v>
      </c>
      <c r="BX112" s="793">
        <f t="shared" si="731"/>
        <v>0</v>
      </c>
      <c r="BY112" s="793">
        <f t="shared" si="731"/>
        <v>0</v>
      </c>
      <c r="BZ112" s="793">
        <f t="shared" ref="BZ112:CG112" si="732">SUM(BZ109:BZ111)</f>
        <v>0</v>
      </c>
      <c r="CA112" s="793">
        <f t="shared" si="732"/>
        <v>0</v>
      </c>
      <c r="CB112" s="793">
        <f t="shared" si="732"/>
        <v>0</v>
      </c>
      <c r="CC112" s="793">
        <f t="shared" si="732"/>
        <v>0</v>
      </c>
      <c r="CD112" s="793">
        <f t="shared" si="732"/>
        <v>0</v>
      </c>
      <c r="CE112" s="793">
        <f t="shared" si="732"/>
        <v>0</v>
      </c>
      <c r="CF112" s="793">
        <f t="shared" si="732"/>
        <v>0</v>
      </c>
      <c r="CG112" s="793">
        <f t="shared" si="732"/>
        <v>0</v>
      </c>
      <c r="CH112" s="793">
        <f t="shared" ref="CH112:EO112" si="733">SUM(CH109:CH111)</f>
        <v>0</v>
      </c>
      <c r="CI112" s="793">
        <f t="shared" si="733"/>
        <v>0</v>
      </c>
      <c r="CJ112" s="793">
        <f t="shared" si="733"/>
        <v>0</v>
      </c>
      <c r="CK112" s="793">
        <f t="shared" si="733"/>
        <v>0</v>
      </c>
      <c r="CL112" s="793">
        <f t="shared" si="733"/>
        <v>0</v>
      </c>
      <c r="CM112" s="793">
        <f t="shared" si="733"/>
        <v>0</v>
      </c>
      <c r="CN112" s="793">
        <f t="shared" si="733"/>
        <v>0</v>
      </c>
      <c r="CO112" s="793">
        <f t="shared" si="733"/>
        <v>0</v>
      </c>
      <c r="CP112" s="793">
        <f t="shared" si="733"/>
        <v>0</v>
      </c>
      <c r="CQ112" s="793">
        <f t="shared" si="733"/>
        <v>0</v>
      </c>
      <c r="CR112" s="793">
        <f t="shared" si="733"/>
        <v>0</v>
      </c>
      <c r="CS112" s="793">
        <f t="shared" si="733"/>
        <v>0</v>
      </c>
      <c r="CT112" s="793">
        <f t="shared" si="733"/>
        <v>0</v>
      </c>
      <c r="CU112" s="793">
        <f t="shared" si="733"/>
        <v>0</v>
      </c>
      <c r="CV112" s="793">
        <f t="shared" si="733"/>
        <v>0</v>
      </c>
      <c r="CW112" s="793">
        <f t="shared" si="733"/>
        <v>0</v>
      </c>
      <c r="CX112" s="793">
        <f t="shared" si="733"/>
        <v>0</v>
      </c>
      <c r="CY112" s="793">
        <f t="shared" si="733"/>
        <v>0</v>
      </c>
      <c r="CZ112" s="793">
        <f t="shared" si="733"/>
        <v>0</v>
      </c>
      <c r="DA112" s="793">
        <f t="shared" si="733"/>
        <v>0</v>
      </c>
      <c r="DB112" s="793">
        <f t="shared" si="733"/>
        <v>0</v>
      </c>
      <c r="DC112" s="793">
        <f t="shared" si="733"/>
        <v>0</v>
      </c>
      <c r="DD112" s="793">
        <f t="shared" si="733"/>
        <v>0</v>
      </c>
      <c r="DE112" s="793">
        <f t="shared" si="733"/>
        <v>0</v>
      </c>
      <c r="DF112" s="793">
        <f t="shared" si="733"/>
        <v>0</v>
      </c>
      <c r="DG112" s="793">
        <f t="shared" si="733"/>
        <v>0</v>
      </c>
      <c r="DH112" s="793">
        <f t="shared" si="733"/>
        <v>0</v>
      </c>
      <c r="DI112" s="793">
        <f t="shared" si="733"/>
        <v>0</v>
      </c>
      <c r="DJ112" s="793">
        <f t="shared" si="733"/>
        <v>0</v>
      </c>
      <c r="DK112" s="793">
        <f t="shared" si="733"/>
        <v>0</v>
      </c>
      <c r="DL112" s="793">
        <f t="shared" si="733"/>
        <v>0</v>
      </c>
      <c r="DM112" s="793">
        <f t="shared" si="733"/>
        <v>0</v>
      </c>
      <c r="DN112" s="793">
        <f t="shared" si="733"/>
        <v>0</v>
      </c>
      <c r="DO112" s="793">
        <f t="shared" si="733"/>
        <v>0</v>
      </c>
      <c r="DP112" s="793">
        <f t="shared" si="733"/>
        <v>0</v>
      </c>
      <c r="DQ112" s="793">
        <f t="shared" si="733"/>
        <v>0</v>
      </c>
      <c r="DR112" s="793">
        <f t="shared" si="733"/>
        <v>0</v>
      </c>
      <c r="DS112" s="793">
        <f t="shared" si="733"/>
        <v>0</v>
      </c>
      <c r="DT112" s="793">
        <f t="shared" si="733"/>
        <v>0</v>
      </c>
      <c r="DU112" s="793">
        <f t="shared" si="733"/>
        <v>0</v>
      </c>
      <c r="DV112" s="793">
        <f t="shared" si="733"/>
        <v>0</v>
      </c>
      <c r="DW112" s="793">
        <f t="shared" si="733"/>
        <v>0</v>
      </c>
      <c r="DX112" s="793">
        <f t="shared" si="733"/>
        <v>0</v>
      </c>
      <c r="DY112" s="793">
        <f t="shared" si="733"/>
        <v>0</v>
      </c>
      <c r="DZ112" s="793">
        <f t="shared" si="733"/>
        <v>0</v>
      </c>
      <c r="EA112" s="793">
        <f t="shared" si="733"/>
        <v>0</v>
      </c>
      <c r="EB112" s="793">
        <f t="shared" si="733"/>
        <v>0</v>
      </c>
      <c r="EC112" s="793">
        <f t="shared" si="733"/>
        <v>0</v>
      </c>
      <c r="ED112" s="793">
        <f t="shared" si="733"/>
        <v>0</v>
      </c>
      <c r="EE112" s="793">
        <f t="shared" si="733"/>
        <v>0</v>
      </c>
      <c r="EF112" s="793">
        <f t="shared" si="733"/>
        <v>0</v>
      </c>
      <c r="EG112" s="793">
        <f t="shared" si="733"/>
        <v>0</v>
      </c>
      <c r="EH112" s="793">
        <f t="shared" si="733"/>
        <v>0</v>
      </c>
      <c r="EI112" s="793">
        <f t="shared" si="733"/>
        <v>0</v>
      </c>
      <c r="EJ112" s="793">
        <f t="shared" si="733"/>
        <v>0</v>
      </c>
      <c r="EK112" s="793">
        <f t="shared" si="733"/>
        <v>0</v>
      </c>
      <c r="EL112" s="793">
        <f t="shared" si="733"/>
        <v>0</v>
      </c>
      <c r="EM112" s="793">
        <f t="shared" si="733"/>
        <v>0</v>
      </c>
      <c r="EN112" s="793">
        <f t="shared" si="733"/>
        <v>0</v>
      </c>
      <c r="EO112" s="793">
        <f t="shared" si="733"/>
        <v>0</v>
      </c>
    </row>
    <row r="113" spans="1:145" x14ac:dyDescent="0.2">
      <c r="A113" s="113">
        <f>ROW()</f>
        <v>113</v>
      </c>
    </row>
    <row r="114" spans="1:145" x14ac:dyDescent="0.2">
      <c r="A114" s="113">
        <f>ROW()</f>
        <v>114</v>
      </c>
    </row>
    <row r="115" spans="1:145" x14ac:dyDescent="0.2">
      <c r="A115" s="113">
        <f>ROW()</f>
        <v>115</v>
      </c>
      <c r="B115" s="451" t="s">
        <v>856</v>
      </c>
      <c r="C115" s="477" t="s">
        <v>178</v>
      </c>
      <c r="D115" s="451" t="s">
        <v>20</v>
      </c>
      <c r="E115" s="451"/>
      <c r="F115" s="908">
        <f>F104</f>
        <v>43465</v>
      </c>
      <c r="G115" s="360">
        <f>'A&amp;R'!$O$29</f>
        <v>67682.076000000001</v>
      </c>
      <c r="H115" s="91">
        <f>G115/12</f>
        <v>5640.1729999999998</v>
      </c>
      <c r="I115" s="454"/>
      <c r="J115" s="454"/>
      <c r="K115" s="452"/>
      <c r="L115" s="452">
        <f>SUM(M115:EC115)</f>
        <v>741099.84888305329</v>
      </c>
      <c r="M115" s="451"/>
      <c r="N115" s="910">
        <f t="shared" ref="N115:AS115" si="734">INDEX($H115:$H119,N117)*N116</f>
        <v>5640.1729999999998</v>
      </c>
      <c r="O115" s="910">
        <f t="shared" si="734"/>
        <v>5640.1729999999998</v>
      </c>
      <c r="P115" s="910">
        <f t="shared" si="734"/>
        <v>5640.1729999999998</v>
      </c>
      <c r="Q115" s="910">
        <f t="shared" si="734"/>
        <v>5640.1729999999998</v>
      </c>
      <c r="R115" s="910">
        <f t="shared" si="734"/>
        <v>5640.1729999999998</v>
      </c>
      <c r="S115" s="910">
        <f t="shared" si="734"/>
        <v>5640.1729999999998</v>
      </c>
      <c r="T115" s="910">
        <f t="shared" si="734"/>
        <v>5640.1729999999998</v>
      </c>
      <c r="U115" s="910">
        <f t="shared" si="734"/>
        <v>5640.1729999999998</v>
      </c>
      <c r="V115" s="910">
        <f t="shared" si="734"/>
        <v>5640.1729999999998</v>
      </c>
      <c r="W115" s="910">
        <f t="shared" si="734"/>
        <v>5640.1729999999998</v>
      </c>
      <c r="X115" s="910">
        <f t="shared" si="734"/>
        <v>5640.1729999999998</v>
      </c>
      <c r="Y115" s="910">
        <f t="shared" si="734"/>
        <v>5640.1729999999998</v>
      </c>
      <c r="Z115" s="910">
        <f t="shared" si="734"/>
        <v>5752.9764599999999</v>
      </c>
      <c r="AA115" s="910">
        <f t="shared" si="734"/>
        <v>5752.9764599999999</v>
      </c>
      <c r="AB115" s="910">
        <f t="shared" si="734"/>
        <v>5752.9764599999999</v>
      </c>
      <c r="AC115" s="910">
        <f t="shared" si="734"/>
        <v>5752.9764599999999</v>
      </c>
      <c r="AD115" s="910">
        <f t="shared" si="734"/>
        <v>5752.9764599999999</v>
      </c>
      <c r="AE115" s="910">
        <f t="shared" si="734"/>
        <v>5752.9764599999999</v>
      </c>
      <c r="AF115" s="910">
        <f t="shared" si="734"/>
        <v>5752.9764599999999</v>
      </c>
      <c r="AG115" s="910">
        <f t="shared" si="734"/>
        <v>5752.9764599999999</v>
      </c>
      <c r="AH115" s="910">
        <f t="shared" si="734"/>
        <v>5752.9764599999999</v>
      </c>
      <c r="AI115" s="910">
        <f t="shared" si="734"/>
        <v>5752.9764599999999</v>
      </c>
      <c r="AJ115" s="910">
        <f t="shared" si="734"/>
        <v>5752.9764599999999</v>
      </c>
      <c r="AK115" s="910">
        <f t="shared" si="734"/>
        <v>5752.9764599999999</v>
      </c>
      <c r="AL115" s="910">
        <f t="shared" si="734"/>
        <v>5868.0359891999997</v>
      </c>
      <c r="AM115" s="910">
        <f t="shared" si="734"/>
        <v>5868.0359891999997</v>
      </c>
      <c r="AN115" s="910">
        <f t="shared" si="734"/>
        <v>5868.0359891999997</v>
      </c>
      <c r="AO115" s="910">
        <f t="shared" si="734"/>
        <v>5868.0359891999997</v>
      </c>
      <c r="AP115" s="910">
        <f t="shared" si="734"/>
        <v>5868.0359891999997</v>
      </c>
      <c r="AQ115" s="910">
        <f t="shared" si="734"/>
        <v>5868.0359891999997</v>
      </c>
      <c r="AR115" s="910">
        <f t="shared" si="734"/>
        <v>5868.0359891999997</v>
      </c>
      <c r="AS115" s="910">
        <f t="shared" si="734"/>
        <v>5868.0359891999997</v>
      </c>
      <c r="AT115" s="910">
        <f t="shared" ref="AT115:BY115" si="735">INDEX($H115:$H119,AT117)*AT116</f>
        <v>5868.0359891999997</v>
      </c>
      <c r="AU115" s="910">
        <f t="shared" si="735"/>
        <v>5868.0359891999997</v>
      </c>
      <c r="AV115" s="910">
        <f t="shared" si="735"/>
        <v>5868.0359891999997</v>
      </c>
      <c r="AW115" s="910">
        <f t="shared" si="735"/>
        <v>5868.0359891999997</v>
      </c>
      <c r="AX115" s="910">
        <f t="shared" si="735"/>
        <v>5985.3967089839998</v>
      </c>
      <c r="AY115" s="910">
        <f t="shared" si="735"/>
        <v>5985.3967089839998</v>
      </c>
      <c r="AZ115" s="910">
        <f t="shared" si="735"/>
        <v>5985.3967089839998</v>
      </c>
      <c r="BA115" s="910">
        <f t="shared" si="735"/>
        <v>5985.3967089839998</v>
      </c>
      <c r="BB115" s="910">
        <f t="shared" si="735"/>
        <v>5985.3967089839998</v>
      </c>
      <c r="BC115" s="910">
        <f t="shared" si="735"/>
        <v>5985.3967089839998</v>
      </c>
      <c r="BD115" s="910">
        <f t="shared" si="735"/>
        <v>5985.3967089839998</v>
      </c>
      <c r="BE115" s="910">
        <f t="shared" si="735"/>
        <v>5985.3967089839998</v>
      </c>
      <c r="BF115" s="910">
        <f t="shared" si="735"/>
        <v>5985.3967089839998</v>
      </c>
      <c r="BG115" s="910">
        <f t="shared" si="735"/>
        <v>5985.3967089839998</v>
      </c>
      <c r="BH115" s="910">
        <f t="shared" si="735"/>
        <v>5985.3967089839998</v>
      </c>
      <c r="BI115" s="910">
        <f t="shared" si="735"/>
        <v>5985.3967089839998</v>
      </c>
      <c r="BJ115" s="910">
        <f t="shared" si="735"/>
        <v>6105.1046431636796</v>
      </c>
      <c r="BK115" s="910">
        <f t="shared" si="735"/>
        <v>6105.1046431636796</v>
      </c>
      <c r="BL115" s="910">
        <f t="shared" si="735"/>
        <v>6105.1046431636796</v>
      </c>
      <c r="BM115" s="910">
        <f t="shared" si="735"/>
        <v>6105.1046431636796</v>
      </c>
      <c r="BN115" s="910">
        <f t="shared" si="735"/>
        <v>6105.1046431636796</v>
      </c>
      <c r="BO115" s="910">
        <f t="shared" si="735"/>
        <v>6105.1046431636796</v>
      </c>
      <c r="BP115" s="910">
        <f t="shared" si="735"/>
        <v>6105.1046431636796</v>
      </c>
      <c r="BQ115" s="910">
        <f t="shared" si="735"/>
        <v>6105.1046431636796</v>
      </c>
      <c r="BR115" s="910">
        <f t="shared" si="735"/>
        <v>6105.1046431636796</v>
      </c>
      <c r="BS115" s="910">
        <f t="shared" si="735"/>
        <v>6105.1046431636796</v>
      </c>
      <c r="BT115" s="910">
        <f t="shared" si="735"/>
        <v>6105.1046431636796</v>
      </c>
      <c r="BU115" s="910">
        <f t="shared" si="735"/>
        <v>6105.1046431636796</v>
      </c>
      <c r="BV115" s="910">
        <f t="shared" si="735"/>
        <v>6227.2067360269539</v>
      </c>
      <c r="BW115" s="910">
        <f t="shared" si="735"/>
        <v>6227.2067360269539</v>
      </c>
      <c r="BX115" s="910">
        <f t="shared" si="735"/>
        <v>6227.2067360269539</v>
      </c>
      <c r="BY115" s="910">
        <f t="shared" si="735"/>
        <v>6227.2067360269539</v>
      </c>
      <c r="BZ115" s="910">
        <f t="shared" ref="BZ115:DE115" si="736">INDEX($H115:$H119,BZ117)*BZ116</f>
        <v>6227.2067360269539</v>
      </c>
      <c r="CA115" s="910">
        <f t="shared" si="736"/>
        <v>6227.2067360269539</v>
      </c>
      <c r="CB115" s="910">
        <f t="shared" si="736"/>
        <v>6227.2067360269539</v>
      </c>
      <c r="CC115" s="910">
        <f t="shared" si="736"/>
        <v>6227.2067360269539</v>
      </c>
      <c r="CD115" s="910">
        <f t="shared" si="736"/>
        <v>6227.2067360269539</v>
      </c>
      <c r="CE115" s="910">
        <f t="shared" si="736"/>
        <v>6227.2067360269539</v>
      </c>
      <c r="CF115" s="910">
        <f t="shared" si="736"/>
        <v>6227.2067360269539</v>
      </c>
      <c r="CG115" s="910">
        <f t="shared" si="736"/>
        <v>6227.2067360269539</v>
      </c>
      <c r="CH115" s="910">
        <f t="shared" si="736"/>
        <v>6351.7508707474926</v>
      </c>
      <c r="CI115" s="910">
        <f t="shared" si="736"/>
        <v>6351.7508707474926</v>
      </c>
      <c r="CJ115" s="910">
        <f t="shared" si="736"/>
        <v>6351.7508707474926</v>
      </c>
      <c r="CK115" s="910">
        <f t="shared" si="736"/>
        <v>6351.7508707474926</v>
      </c>
      <c r="CL115" s="910">
        <f t="shared" si="736"/>
        <v>6351.7508707474926</v>
      </c>
      <c r="CM115" s="910">
        <f t="shared" si="736"/>
        <v>6351.7508707474926</v>
      </c>
      <c r="CN115" s="910">
        <f t="shared" si="736"/>
        <v>6351.7508707474926</v>
      </c>
      <c r="CO115" s="910">
        <f t="shared" si="736"/>
        <v>6351.7508707474926</v>
      </c>
      <c r="CP115" s="910">
        <f t="shared" si="736"/>
        <v>6351.7508707474926</v>
      </c>
      <c r="CQ115" s="910">
        <f t="shared" si="736"/>
        <v>6351.7508707474926</v>
      </c>
      <c r="CR115" s="910">
        <f t="shared" si="736"/>
        <v>6351.7508707474926</v>
      </c>
      <c r="CS115" s="910">
        <f t="shared" si="736"/>
        <v>6351.7508707474926</v>
      </c>
      <c r="CT115" s="910">
        <f t="shared" si="736"/>
        <v>6478.7858881624416</v>
      </c>
      <c r="CU115" s="910">
        <f t="shared" si="736"/>
        <v>6478.7858881624416</v>
      </c>
      <c r="CV115" s="910">
        <f t="shared" si="736"/>
        <v>6478.7858881624416</v>
      </c>
      <c r="CW115" s="910">
        <f t="shared" si="736"/>
        <v>6478.7858881624416</v>
      </c>
      <c r="CX115" s="910">
        <f t="shared" si="736"/>
        <v>6478.7858881624416</v>
      </c>
      <c r="CY115" s="910">
        <f t="shared" si="736"/>
        <v>6478.7858881624416</v>
      </c>
      <c r="CZ115" s="910">
        <f t="shared" si="736"/>
        <v>6478.7858881624416</v>
      </c>
      <c r="DA115" s="910">
        <f t="shared" si="736"/>
        <v>6478.7858881624416</v>
      </c>
      <c r="DB115" s="910">
        <f t="shared" si="736"/>
        <v>6478.7858881624416</v>
      </c>
      <c r="DC115" s="910">
        <f t="shared" si="736"/>
        <v>6478.7858881624416</v>
      </c>
      <c r="DD115" s="910">
        <f t="shared" si="736"/>
        <v>6478.7858881624416</v>
      </c>
      <c r="DE115" s="910">
        <f t="shared" si="736"/>
        <v>6478.7858881624416</v>
      </c>
      <c r="DF115" s="910">
        <f t="shared" ref="DF115:EK115" si="737">INDEX($H115:$H119,DF117)*DF116</f>
        <v>6608.361605925691</v>
      </c>
      <c r="DG115" s="910">
        <f t="shared" si="737"/>
        <v>6608.361605925691</v>
      </c>
      <c r="DH115" s="910">
        <f t="shared" si="737"/>
        <v>6608.361605925691</v>
      </c>
      <c r="DI115" s="910">
        <f t="shared" si="737"/>
        <v>6608.361605925691</v>
      </c>
      <c r="DJ115" s="910">
        <f t="shared" si="737"/>
        <v>6608.361605925691</v>
      </c>
      <c r="DK115" s="910">
        <f t="shared" si="737"/>
        <v>6608.361605925691</v>
      </c>
      <c r="DL115" s="910">
        <f t="shared" si="737"/>
        <v>6608.361605925691</v>
      </c>
      <c r="DM115" s="910">
        <f t="shared" si="737"/>
        <v>6608.361605925691</v>
      </c>
      <c r="DN115" s="910">
        <f t="shared" si="737"/>
        <v>6608.361605925691</v>
      </c>
      <c r="DO115" s="910">
        <f t="shared" si="737"/>
        <v>6608.361605925691</v>
      </c>
      <c r="DP115" s="910">
        <f t="shared" si="737"/>
        <v>6608.361605925691</v>
      </c>
      <c r="DQ115" s="910">
        <f t="shared" si="737"/>
        <v>6608.361605925691</v>
      </c>
      <c r="DR115" s="910">
        <f t="shared" si="737"/>
        <v>6740.5288380442043</v>
      </c>
      <c r="DS115" s="910">
        <f t="shared" si="737"/>
        <v>6740.5288380442043</v>
      </c>
      <c r="DT115" s="910">
        <f t="shared" si="737"/>
        <v>6740.5288380442043</v>
      </c>
      <c r="DU115" s="910">
        <f t="shared" si="737"/>
        <v>6740.5288380442043</v>
      </c>
      <c r="DV115" s="910">
        <f t="shared" si="737"/>
        <v>6740.5288380442043</v>
      </c>
      <c r="DW115" s="910">
        <f t="shared" si="737"/>
        <v>6740.5288380442043</v>
      </c>
      <c r="DX115" s="910">
        <f t="shared" si="737"/>
        <v>6740.5288380442043</v>
      </c>
      <c r="DY115" s="910">
        <f t="shared" si="737"/>
        <v>6740.5288380442043</v>
      </c>
      <c r="DZ115" s="910">
        <f t="shared" si="737"/>
        <v>6740.5288380442043</v>
      </c>
      <c r="EA115" s="910">
        <f t="shared" si="737"/>
        <v>6740.5288380442043</v>
      </c>
      <c r="EB115" s="910">
        <f t="shared" si="737"/>
        <v>6740.5288380442043</v>
      </c>
      <c r="EC115" s="910">
        <f t="shared" si="737"/>
        <v>6740.5288380442043</v>
      </c>
      <c r="ED115" s="910">
        <f t="shared" si="737"/>
        <v>6875.3394148050893</v>
      </c>
      <c r="EE115" s="910">
        <f t="shared" si="737"/>
        <v>6875.3394148050893</v>
      </c>
      <c r="EF115" s="910">
        <f t="shared" si="737"/>
        <v>6875.3394148050893</v>
      </c>
      <c r="EG115" s="910">
        <f t="shared" si="737"/>
        <v>6875.3394148050893</v>
      </c>
      <c r="EH115" s="910">
        <f t="shared" si="737"/>
        <v>6875.3394148050893</v>
      </c>
      <c r="EI115" s="910">
        <f t="shared" si="737"/>
        <v>6875.3394148050893</v>
      </c>
      <c r="EJ115" s="910">
        <f t="shared" si="737"/>
        <v>6875.3394148050893</v>
      </c>
      <c r="EK115" s="910">
        <f t="shared" si="737"/>
        <v>6875.3394148050893</v>
      </c>
      <c r="EL115" s="910">
        <f t="shared" ref="EL115:EO115" si="738">INDEX($H115:$H119,EL117)*EL116</f>
        <v>6875.3394148050893</v>
      </c>
      <c r="EM115" s="910">
        <f t="shared" si="738"/>
        <v>6875.3394148050893</v>
      </c>
      <c r="EN115" s="910">
        <f t="shared" si="738"/>
        <v>6875.3394148050893</v>
      </c>
      <c r="EO115" s="910">
        <f t="shared" si="738"/>
        <v>6875.3394148050893</v>
      </c>
    </row>
    <row r="116" spans="1:145" x14ac:dyDescent="0.2">
      <c r="A116" s="113">
        <f>ROW()</f>
        <v>116</v>
      </c>
      <c r="F116" s="908"/>
      <c r="G116" s="360"/>
      <c r="H116" s="91"/>
      <c r="J116" s="364">
        <f>'A&amp;R'!$N$29</f>
        <v>0.02</v>
      </c>
      <c r="K116" s="113" t="s">
        <v>31</v>
      </c>
      <c r="N116" s="42">
        <f t="shared" ref="N116:BY116" si="739">(1+$J116)^(N$5-1)</f>
        <v>1</v>
      </c>
      <c r="O116" s="42">
        <f t="shared" si="739"/>
        <v>1</v>
      </c>
      <c r="P116" s="42">
        <f t="shared" si="739"/>
        <v>1</v>
      </c>
      <c r="Q116" s="42">
        <f t="shared" si="739"/>
        <v>1</v>
      </c>
      <c r="R116" s="42">
        <f t="shared" si="739"/>
        <v>1</v>
      </c>
      <c r="S116" s="42">
        <f t="shared" si="739"/>
        <v>1</v>
      </c>
      <c r="T116" s="42">
        <f t="shared" si="739"/>
        <v>1</v>
      </c>
      <c r="U116" s="42">
        <f t="shared" si="739"/>
        <v>1</v>
      </c>
      <c r="V116" s="42">
        <f t="shared" si="739"/>
        <v>1</v>
      </c>
      <c r="W116" s="42">
        <f t="shared" si="739"/>
        <v>1</v>
      </c>
      <c r="X116" s="42">
        <f t="shared" si="739"/>
        <v>1</v>
      </c>
      <c r="Y116" s="42">
        <f t="shared" si="739"/>
        <v>1</v>
      </c>
      <c r="Z116" s="42">
        <f t="shared" si="739"/>
        <v>1.02</v>
      </c>
      <c r="AA116" s="42">
        <f t="shared" si="739"/>
        <v>1.02</v>
      </c>
      <c r="AB116" s="42">
        <f t="shared" si="739"/>
        <v>1.02</v>
      </c>
      <c r="AC116" s="42">
        <f t="shared" si="739"/>
        <v>1.02</v>
      </c>
      <c r="AD116" s="42">
        <f t="shared" si="739"/>
        <v>1.02</v>
      </c>
      <c r="AE116" s="42">
        <f t="shared" si="739"/>
        <v>1.02</v>
      </c>
      <c r="AF116" s="42">
        <f t="shared" si="739"/>
        <v>1.02</v>
      </c>
      <c r="AG116" s="42">
        <f t="shared" si="739"/>
        <v>1.02</v>
      </c>
      <c r="AH116" s="42">
        <f t="shared" si="739"/>
        <v>1.02</v>
      </c>
      <c r="AI116" s="42">
        <f t="shared" si="739"/>
        <v>1.02</v>
      </c>
      <c r="AJ116" s="42">
        <f t="shared" si="739"/>
        <v>1.02</v>
      </c>
      <c r="AK116" s="42">
        <f t="shared" si="739"/>
        <v>1.02</v>
      </c>
      <c r="AL116" s="42">
        <f t="shared" si="739"/>
        <v>1.0404</v>
      </c>
      <c r="AM116" s="42">
        <f t="shared" si="739"/>
        <v>1.0404</v>
      </c>
      <c r="AN116" s="42">
        <f t="shared" si="739"/>
        <v>1.0404</v>
      </c>
      <c r="AO116" s="42">
        <f t="shared" si="739"/>
        <v>1.0404</v>
      </c>
      <c r="AP116" s="42">
        <f t="shared" si="739"/>
        <v>1.0404</v>
      </c>
      <c r="AQ116" s="42">
        <f t="shared" si="739"/>
        <v>1.0404</v>
      </c>
      <c r="AR116" s="42">
        <f t="shared" si="739"/>
        <v>1.0404</v>
      </c>
      <c r="AS116" s="42">
        <f t="shared" si="739"/>
        <v>1.0404</v>
      </c>
      <c r="AT116" s="42">
        <f t="shared" si="739"/>
        <v>1.0404</v>
      </c>
      <c r="AU116" s="42">
        <f t="shared" si="739"/>
        <v>1.0404</v>
      </c>
      <c r="AV116" s="42">
        <f t="shared" si="739"/>
        <v>1.0404</v>
      </c>
      <c r="AW116" s="42">
        <f t="shared" si="739"/>
        <v>1.0404</v>
      </c>
      <c r="AX116" s="42">
        <f t="shared" si="739"/>
        <v>1.0612079999999999</v>
      </c>
      <c r="AY116" s="42">
        <f t="shared" si="739"/>
        <v>1.0612079999999999</v>
      </c>
      <c r="AZ116" s="42">
        <f t="shared" si="739"/>
        <v>1.0612079999999999</v>
      </c>
      <c r="BA116" s="42">
        <f t="shared" si="739"/>
        <v>1.0612079999999999</v>
      </c>
      <c r="BB116" s="42">
        <f t="shared" si="739"/>
        <v>1.0612079999999999</v>
      </c>
      <c r="BC116" s="42">
        <f t="shared" si="739"/>
        <v>1.0612079999999999</v>
      </c>
      <c r="BD116" s="42">
        <f t="shared" si="739"/>
        <v>1.0612079999999999</v>
      </c>
      <c r="BE116" s="42">
        <f t="shared" si="739"/>
        <v>1.0612079999999999</v>
      </c>
      <c r="BF116" s="42">
        <f t="shared" si="739"/>
        <v>1.0612079999999999</v>
      </c>
      <c r="BG116" s="42">
        <f t="shared" si="739"/>
        <v>1.0612079999999999</v>
      </c>
      <c r="BH116" s="42">
        <f t="shared" si="739"/>
        <v>1.0612079999999999</v>
      </c>
      <c r="BI116" s="42">
        <f t="shared" si="739"/>
        <v>1.0612079999999999</v>
      </c>
      <c r="BJ116" s="42">
        <f t="shared" si="739"/>
        <v>1.08243216</v>
      </c>
      <c r="BK116" s="42">
        <f t="shared" si="739"/>
        <v>1.08243216</v>
      </c>
      <c r="BL116" s="42">
        <f t="shared" si="739"/>
        <v>1.08243216</v>
      </c>
      <c r="BM116" s="42">
        <f t="shared" si="739"/>
        <v>1.08243216</v>
      </c>
      <c r="BN116" s="42">
        <f t="shared" si="739"/>
        <v>1.08243216</v>
      </c>
      <c r="BO116" s="42">
        <f t="shared" si="739"/>
        <v>1.08243216</v>
      </c>
      <c r="BP116" s="42">
        <f t="shared" si="739"/>
        <v>1.08243216</v>
      </c>
      <c r="BQ116" s="42">
        <f t="shared" si="739"/>
        <v>1.08243216</v>
      </c>
      <c r="BR116" s="42">
        <f t="shared" si="739"/>
        <v>1.08243216</v>
      </c>
      <c r="BS116" s="42">
        <f t="shared" si="739"/>
        <v>1.08243216</v>
      </c>
      <c r="BT116" s="42">
        <f t="shared" si="739"/>
        <v>1.08243216</v>
      </c>
      <c r="BU116" s="42">
        <f t="shared" si="739"/>
        <v>1.08243216</v>
      </c>
      <c r="BV116" s="42">
        <f t="shared" si="739"/>
        <v>1.1040808032</v>
      </c>
      <c r="BW116" s="42">
        <f t="shared" si="739"/>
        <v>1.1040808032</v>
      </c>
      <c r="BX116" s="42">
        <f t="shared" si="739"/>
        <v>1.1040808032</v>
      </c>
      <c r="BY116" s="42">
        <f t="shared" si="739"/>
        <v>1.1040808032</v>
      </c>
      <c r="BZ116" s="42">
        <f t="shared" ref="BZ116:EK116" si="740">(1+$J116)^(BZ$5-1)</f>
        <v>1.1040808032</v>
      </c>
      <c r="CA116" s="42">
        <f t="shared" si="740"/>
        <v>1.1040808032</v>
      </c>
      <c r="CB116" s="42">
        <f t="shared" si="740"/>
        <v>1.1040808032</v>
      </c>
      <c r="CC116" s="42">
        <f t="shared" si="740"/>
        <v>1.1040808032</v>
      </c>
      <c r="CD116" s="42">
        <f t="shared" si="740"/>
        <v>1.1040808032</v>
      </c>
      <c r="CE116" s="42">
        <f t="shared" si="740"/>
        <v>1.1040808032</v>
      </c>
      <c r="CF116" s="42">
        <f t="shared" si="740"/>
        <v>1.1040808032</v>
      </c>
      <c r="CG116" s="42">
        <f t="shared" si="740"/>
        <v>1.1040808032</v>
      </c>
      <c r="CH116" s="42">
        <f t="shared" si="740"/>
        <v>1.1261624192640001</v>
      </c>
      <c r="CI116" s="42">
        <f t="shared" si="740"/>
        <v>1.1261624192640001</v>
      </c>
      <c r="CJ116" s="42">
        <f t="shared" si="740"/>
        <v>1.1261624192640001</v>
      </c>
      <c r="CK116" s="42">
        <f t="shared" si="740"/>
        <v>1.1261624192640001</v>
      </c>
      <c r="CL116" s="42">
        <f t="shared" si="740"/>
        <v>1.1261624192640001</v>
      </c>
      <c r="CM116" s="42">
        <f t="shared" si="740"/>
        <v>1.1261624192640001</v>
      </c>
      <c r="CN116" s="42">
        <f t="shared" si="740"/>
        <v>1.1261624192640001</v>
      </c>
      <c r="CO116" s="42">
        <f t="shared" si="740"/>
        <v>1.1261624192640001</v>
      </c>
      <c r="CP116" s="42">
        <f t="shared" si="740"/>
        <v>1.1261624192640001</v>
      </c>
      <c r="CQ116" s="42">
        <f t="shared" si="740"/>
        <v>1.1261624192640001</v>
      </c>
      <c r="CR116" s="42">
        <f t="shared" si="740"/>
        <v>1.1261624192640001</v>
      </c>
      <c r="CS116" s="42">
        <f t="shared" si="740"/>
        <v>1.1261624192640001</v>
      </c>
      <c r="CT116" s="42">
        <f t="shared" si="740"/>
        <v>1.1486856676492798</v>
      </c>
      <c r="CU116" s="42">
        <f t="shared" si="740"/>
        <v>1.1486856676492798</v>
      </c>
      <c r="CV116" s="42">
        <f t="shared" si="740"/>
        <v>1.1486856676492798</v>
      </c>
      <c r="CW116" s="42">
        <f t="shared" si="740"/>
        <v>1.1486856676492798</v>
      </c>
      <c r="CX116" s="42">
        <f t="shared" si="740"/>
        <v>1.1486856676492798</v>
      </c>
      <c r="CY116" s="42">
        <f t="shared" si="740"/>
        <v>1.1486856676492798</v>
      </c>
      <c r="CZ116" s="42">
        <f t="shared" si="740"/>
        <v>1.1486856676492798</v>
      </c>
      <c r="DA116" s="42">
        <f t="shared" si="740"/>
        <v>1.1486856676492798</v>
      </c>
      <c r="DB116" s="42">
        <f t="shared" si="740"/>
        <v>1.1486856676492798</v>
      </c>
      <c r="DC116" s="42">
        <f t="shared" si="740"/>
        <v>1.1486856676492798</v>
      </c>
      <c r="DD116" s="42">
        <f t="shared" si="740"/>
        <v>1.1486856676492798</v>
      </c>
      <c r="DE116" s="42">
        <f t="shared" si="740"/>
        <v>1.1486856676492798</v>
      </c>
      <c r="DF116" s="42">
        <f t="shared" si="740"/>
        <v>1.1716593810022655</v>
      </c>
      <c r="DG116" s="42">
        <f t="shared" si="740"/>
        <v>1.1716593810022655</v>
      </c>
      <c r="DH116" s="42">
        <f t="shared" si="740"/>
        <v>1.1716593810022655</v>
      </c>
      <c r="DI116" s="42">
        <f t="shared" si="740"/>
        <v>1.1716593810022655</v>
      </c>
      <c r="DJ116" s="42">
        <f t="shared" si="740"/>
        <v>1.1716593810022655</v>
      </c>
      <c r="DK116" s="42">
        <f t="shared" si="740"/>
        <v>1.1716593810022655</v>
      </c>
      <c r="DL116" s="42">
        <f t="shared" si="740"/>
        <v>1.1716593810022655</v>
      </c>
      <c r="DM116" s="42">
        <f t="shared" si="740"/>
        <v>1.1716593810022655</v>
      </c>
      <c r="DN116" s="42">
        <f t="shared" si="740"/>
        <v>1.1716593810022655</v>
      </c>
      <c r="DO116" s="42">
        <f t="shared" si="740"/>
        <v>1.1716593810022655</v>
      </c>
      <c r="DP116" s="42">
        <f t="shared" si="740"/>
        <v>1.1716593810022655</v>
      </c>
      <c r="DQ116" s="42">
        <f t="shared" si="740"/>
        <v>1.1716593810022655</v>
      </c>
      <c r="DR116" s="42">
        <f t="shared" si="740"/>
        <v>1.1950925686223108</v>
      </c>
      <c r="DS116" s="42">
        <f t="shared" si="740"/>
        <v>1.1950925686223108</v>
      </c>
      <c r="DT116" s="42">
        <f t="shared" si="740"/>
        <v>1.1950925686223108</v>
      </c>
      <c r="DU116" s="42">
        <f t="shared" si="740"/>
        <v>1.1950925686223108</v>
      </c>
      <c r="DV116" s="42">
        <f t="shared" si="740"/>
        <v>1.1950925686223108</v>
      </c>
      <c r="DW116" s="42">
        <f t="shared" si="740"/>
        <v>1.1950925686223108</v>
      </c>
      <c r="DX116" s="42">
        <f t="shared" si="740"/>
        <v>1.1950925686223108</v>
      </c>
      <c r="DY116" s="42">
        <f t="shared" si="740"/>
        <v>1.1950925686223108</v>
      </c>
      <c r="DZ116" s="42">
        <f t="shared" si="740"/>
        <v>1.1950925686223108</v>
      </c>
      <c r="EA116" s="42">
        <f t="shared" si="740"/>
        <v>1.1950925686223108</v>
      </c>
      <c r="EB116" s="42">
        <f t="shared" si="740"/>
        <v>1.1950925686223108</v>
      </c>
      <c r="EC116" s="42">
        <f t="shared" si="740"/>
        <v>1.1950925686223108</v>
      </c>
      <c r="ED116" s="42">
        <f t="shared" si="740"/>
        <v>1.2189944199947571</v>
      </c>
      <c r="EE116" s="42">
        <f t="shared" si="740"/>
        <v>1.2189944199947571</v>
      </c>
      <c r="EF116" s="42">
        <f t="shared" si="740"/>
        <v>1.2189944199947571</v>
      </c>
      <c r="EG116" s="42">
        <f t="shared" si="740"/>
        <v>1.2189944199947571</v>
      </c>
      <c r="EH116" s="42">
        <f t="shared" si="740"/>
        <v>1.2189944199947571</v>
      </c>
      <c r="EI116" s="42">
        <f t="shared" si="740"/>
        <v>1.2189944199947571</v>
      </c>
      <c r="EJ116" s="42">
        <f t="shared" si="740"/>
        <v>1.2189944199947571</v>
      </c>
      <c r="EK116" s="42">
        <f t="shared" si="740"/>
        <v>1.2189944199947571</v>
      </c>
      <c r="EL116" s="42">
        <f t="shared" ref="EL116:EO116" si="741">(1+$J116)^(EL$5-1)</f>
        <v>1.2189944199947571</v>
      </c>
      <c r="EM116" s="42">
        <f t="shared" si="741"/>
        <v>1.2189944199947571</v>
      </c>
      <c r="EN116" s="42">
        <f t="shared" si="741"/>
        <v>1.2189944199947571</v>
      </c>
      <c r="EO116" s="42">
        <f t="shared" si="741"/>
        <v>1.2189944199947571</v>
      </c>
    </row>
    <row r="117" spans="1:145" x14ac:dyDescent="0.2">
      <c r="A117" s="113"/>
      <c r="F117" s="908"/>
      <c r="G117" s="360"/>
      <c r="H117" s="91"/>
      <c r="K117" s="909" t="s">
        <v>854</v>
      </c>
      <c r="N117" s="111">
        <f>MATCH(N$2,$F115:$F119,1)</f>
        <v>1</v>
      </c>
      <c r="O117" s="111">
        <f t="shared" ref="O117:BZ117" si="742">MATCH(O$2,$F115:$F119,1)</f>
        <v>1</v>
      </c>
      <c r="P117" s="111">
        <f t="shared" si="742"/>
        <v>1</v>
      </c>
      <c r="Q117" s="111">
        <f t="shared" si="742"/>
        <v>1</v>
      </c>
      <c r="R117" s="111">
        <f t="shared" si="742"/>
        <v>1</v>
      </c>
      <c r="S117" s="111">
        <f t="shared" si="742"/>
        <v>1</v>
      </c>
      <c r="T117" s="111">
        <f t="shared" si="742"/>
        <v>1</v>
      </c>
      <c r="U117" s="111">
        <f t="shared" si="742"/>
        <v>1</v>
      </c>
      <c r="V117" s="111">
        <f t="shared" si="742"/>
        <v>1</v>
      </c>
      <c r="W117" s="111">
        <f t="shared" si="742"/>
        <v>1</v>
      </c>
      <c r="X117" s="111">
        <f t="shared" si="742"/>
        <v>1</v>
      </c>
      <c r="Y117" s="111">
        <f t="shared" si="742"/>
        <v>1</v>
      </c>
      <c r="Z117" s="111">
        <f t="shared" si="742"/>
        <v>1</v>
      </c>
      <c r="AA117" s="111">
        <f t="shared" si="742"/>
        <v>1</v>
      </c>
      <c r="AB117" s="111">
        <f t="shared" si="742"/>
        <v>1</v>
      </c>
      <c r="AC117" s="111">
        <f t="shared" si="742"/>
        <v>1</v>
      </c>
      <c r="AD117" s="111">
        <f t="shared" si="742"/>
        <v>1</v>
      </c>
      <c r="AE117" s="111">
        <f t="shared" si="742"/>
        <v>1</v>
      </c>
      <c r="AF117" s="111">
        <f t="shared" si="742"/>
        <v>1</v>
      </c>
      <c r="AG117" s="111">
        <f t="shared" si="742"/>
        <v>1</v>
      </c>
      <c r="AH117" s="111">
        <f t="shared" si="742"/>
        <v>1</v>
      </c>
      <c r="AI117" s="111">
        <f t="shared" si="742"/>
        <v>1</v>
      </c>
      <c r="AJ117" s="111">
        <f t="shared" si="742"/>
        <v>1</v>
      </c>
      <c r="AK117" s="111">
        <f t="shared" si="742"/>
        <v>1</v>
      </c>
      <c r="AL117" s="111">
        <f t="shared" si="742"/>
        <v>1</v>
      </c>
      <c r="AM117" s="111">
        <f t="shared" si="742"/>
        <v>1</v>
      </c>
      <c r="AN117" s="111">
        <f t="shared" si="742"/>
        <v>1</v>
      </c>
      <c r="AO117" s="111">
        <f t="shared" si="742"/>
        <v>1</v>
      </c>
      <c r="AP117" s="111">
        <f t="shared" si="742"/>
        <v>1</v>
      </c>
      <c r="AQ117" s="111">
        <f t="shared" si="742"/>
        <v>1</v>
      </c>
      <c r="AR117" s="111">
        <f t="shared" si="742"/>
        <v>1</v>
      </c>
      <c r="AS117" s="111">
        <f t="shared" si="742"/>
        <v>1</v>
      </c>
      <c r="AT117" s="111">
        <f t="shared" si="742"/>
        <v>1</v>
      </c>
      <c r="AU117" s="111">
        <f t="shared" si="742"/>
        <v>1</v>
      </c>
      <c r="AV117" s="111">
        <f t="shared" si="742"/>
        <v>1</v>
      </c>
      <c r="AW117" s="111">
        <f t="shared" si="742"/>
        <v>1</v>
      </c>
      <c r="AX117" s="111">
        <f t="shared" si="742"/>
        <v>1</v>
      </c>
      <c r="AY117" s="111">
        <f t="shared" si="742"/>
        <v>1</v>
      </c>
      <c r="AZ117" s="111">
        <f t="shared" si="742"/>
        <v>1</v>
      </c>
      <c r="BA117" s="111">
        <f t="shared" si="742"/>
        <v>1</v>
      </c>
      <c r="BB117" s="111">
        <f t="shared" si="742"/>
        <v>1</v>
      </c>
      <c r="BC117" s="111">
        <f t="shared" si="742"/>
        <v>1</v>
      </c>
      <c r="BD117" s="111">
        <f t="shared" si="742"/>
        <v>1</v>
      </c>
      <c r="BE117" s="111">
        <f t="shared" si="742"/>
        <v>1</v>
      </c>
      <c r="BF117" s="111">
        <f t="shared" si="742"/>
        <v>1</v>
      </c>
      <c r="BG117" s="111">
        <f t="shared" si="742"/>
        <v>1</v>
      </c>
      <c r="BH117" s="111">
        <f t="shared" si="742"/>
        <v>1</v>
      </c>
      <c r="BI117" s="111">
        <f t="shared" si="742"/>
        <v>1</v>
      </c>
      <c r="BJ117" s="111">
        <f t="shared" si="742"/>
        <v>1</v>
      </c>
      <c r="BK117" s="111">
        <f t="shared" si="742"/>
        <v>1</v>
      </c>
      <c r="BL117" s="111">
        <f t="shared" si="742"/>
        <v>1</v>
      </c>
      <c r="BM117" s="111">
        <f t="shared" si="742"/>
        <v>1</v>
      </c>
      <c r="BN117" s="111">
        <f t="shared" si="742"/>
        <v>1</v>
      </c>
      <c r="BO117" s="111">
        <f t="shared" si="742"/>
        <v>1</v>
      </c>
      <c r="BP117" s="111">
        <f t="shared" si="742"/>
        <v>1</v>
      </c>
      <c r="BQ117" s="111">
        <f t="shared" si="742"/>
        <v>1</v>
      </c>
      <c r="BR117" s="111">
        <f t="shared" si="742"/>
        <v>1</v>
      </c>
      <c r="BS117" s="111">
        <f t="shared" si="742"/>
        <v>1</v>
      </c>
      <c r="BT117" s="111">
        <f t="shared" si="742"/>
        <v>1</v>
      </c>
      <c r="BU117" s="111">
        <f t="shared" si="742"/>
        <v>1</v>
      </c>
      <c r="BV117" s="111">
        <f t="shared" si="742"/>
        <v>1</v>
      </c>
      <c r="BW117" s="111">
        <f t="shared" si="742"/>
        <v>1</v>
      </c>
      <c r="BX117" s="111">
        <f t="shared" si="742"/>
        <v>1</v>
      </c>
      <c r="BY117" s="111">
        <f t="shared" si="742"/>
        <v>1</v>
      </c>
      <c r="BZ117" s="111">
        <f t="shared" si="742"/>
        <v>1</v>
      </c>
      <c r="CA117" s="111">
        <f t="shared" ref="CA117:EL117" si="743">MATCH(CA$2,$F115:$F119,1)</f>
        <v>1</v>
      </c>
      <c r="CB117" s="111">
        <f t="shared" si="743"/>
        <v>1</v>
      </c>
      <c r="CC117" s="111">
        <f t="shared" si="743"/>
        <v>1</v>
      </c>
      <c r="CD117" s="111">
        <f t="shared" si="743"/>
        <v>1</v>
      </c>
      <c r="CE117" s="111">
        <f t="shared" si="743"/>
        <v>1</v>
      </c>
      <c r="CF117" s="111">
        <f t="shared" si="743"/>
        <v>1</v>
      </c>
      <c r="CG117" s="111">
        <f t="shared" si="743"/>
        <v>1</v>
      </c>
      <c r="CH117" s="111">
        <f t="shared" si="743"/>
        <v>1</v>
      </c>
      <c r="CI117" s="111">
        <f t="shared" si="743"/>
        <v>1</v>
      </c>
      <c r="CJ117" s="111">
        <f t="shared" si="743"/>
        <v>1</v>
      </c>
      <c r="CK117" s="111">
        <f t="shared" si="743"/>
        <v>1</v>
      </c>
      <c r="CL117" s="111">
        <f t="shared" si="743"/>
        <v>1</v>
      </c>
      <c r="CM117" s="111">
        <f t="shared" si="743"/>
        <v>1</v>
      </c>
      <c r="CN117" s="111">
        <f t="shared" si="743"/>
        <v>1</v>
      </c>
      <c r="CO117" s="111">
        <f t="shared" si="743"/>
        <v>1</v>
      </c>
      <c r="CP117" s="111">
        <f t="shared" si="743"/>
        <v>1</v>
      </c>
      <c r="CQ117" s="111">
        <f t="shared" si="743"/>
        <v>1</v>
      </c>
      <c r="CR117" s="111">
        <f t="shared" si="743"/>
        <v>1</v>
      </c>
      <c r="CS117" s="111">
        <f t="shared" si="743"/>
        <v>1</v>
      </c>
      <c r="CT117" s="111">
        <f t="shared" si="743"/>
        <v>1</v>
      </c>
      <c r="CU117" s="111">
        <f t="shared" si="743"/>
        <v>1</v>
      </c>
      <c r="CV117" s="111">
        <f t="shared" si="743"/>
        <v>1</v>
      </c>
      <c r="CW117" s="111">
        <f t="shared" si="743"/>
        <v>1</v>
      </c>
      <c r="CX117" s="111">
        <f t="shared" si="743"/>
        <v>1</v>
      </c>
      <c r="CY117" s="111">
        <f t="shared" si="743"/>
        <v>1</v>
      </c>
      <c r="CZ117" s="111">
        <f t="shared" si="743"/>
        <v>1</v>
      </c>
      <c r="DA117" s="111">
        <f t="shared" si="743"/>
        <v>1</v>
      </c>
      <c r="DB117" s="111">
        <f t="shared" si="743"/>
        <v>1</v>
      </c>
      <c r="DC117" s="111">
        <f t="shared" si="743"/>
        <v>1</v>
      </c>
      <c r="DD117" s="111">
        <f t="shared" si="743"/>
        <v>1</v>
      </c>
      <c r="DE117" s="111">
        <f t="shared" si="743"/>
        <v>1</v>
      </c>
      <c r="DF117" s="111">
        <f t="shared" si="743"/>
        <v>1</v>
      </c>
      <c r="DG117" s="111">
        <f t="shared" si="743"/>
        <v>1</v>
      </c>
      <c r="DH117" s="111">
        <f t="shared" si="743"/>
        <v>1</v>
      </c>
      <c r="DI117" s="111">
        <f t="shared" si="743"/>
        <v>1</v>
      </c>
      <c r="DJ117" s="111">
        <f t="shared" si="743"/>
        <v>1</v>
      </c>
      <c r="DK117" s="111">
        <f t="shared" si="743"/>
        <v>1</v>
      </c>
      <c r="DL117" s="111">
        <f t="shared" si="743"/>
        <v>1</v>
      </c>
      <c r="DM117" s="111">
        <f t="shared" si="743"/>
        <v>1</v>
      </c>
      <c r="DN117" s="111">
        <f t="shared" si="743"/>
        <v>1</v>
      </c>
      <c r="DO117" s="111">
        <f t="shared" si="743"/>
        <v>1</v>
      </c>
      <c r="DP117" s="111">
        <f t="shared" si="743"/>
        <v>1</v>
      </c>
      <c r="DQ117" s="111">
        <f t="shared" si="743"/>
        <v>1</v>
      </c>
      <c r="DR117" s="111">
        <f t="shared" si="743"/>
        <v>1</v>
      </c>
      <c r="DS117" s="111">
        <f t="shared" si="743"/>
        <v>1</v>
      </c>
      <c r="DT117" s="111">
        <f t="shared" si="743"/>
        <v>1</v>
      </c>
      <c r="DU117" s="111">
        <f t="shared" si="743"/>
        <v>1</v>
      </c>
      <c r="DV117" s="111">
        <f t="shared" si="743"/>
        <v>1</v>
      </c>
      <c r="DW117" s="111">
        <f t="shared" si="743"/>
        <v>1</v>
      </c>
      <c r="DX117" s="111">
        <f t="shared" si="743"/>
        <v>1</v>
      </c>
      <c r="DY117" s="111">
        <f t="shared" si="743"/>
        <v>1</v>
      </c>
      <c r="DZ117" s="111">
        <f t="shared" si="743"/>
        <v>1</v>
      </c>
      <c r="EA117" s="111">
        <f t="shared" si="743"/>
        <v>1</v>
      </c>
      <c r="EB117" s="111">
        <f t="shared" si="743"/>
        <v>1</v>
      </c>
      <c r="EC117" s="111">
        <f t="shared" si="743"/>
        <v>1</v>
      </c>
      <c r="ED117" s="111">
        <f t="shared" si="743"/>
        <v>1</v>
      </c>
      <c r="EE117" s="111">
        <f t="shared" si="743"/>
        <v>1</v>
      </c>
      <c r="EF117" s="111">
        <f t="shared" si="743"/>
        <v>1</v>
      </c>
      <c r="EG117" s="111">
        <f t="shared" si="743"/>
        <v>1</v>
      </c>
      <c r="EH117" s="111">
        <f t="shared" si="743"/>
        <v>1</v>
      </c>
      <c r="EI117" s="111">
        <f t="shared" si="743"/>
        <v>1</v>
      </c>
      <c r="EJ117" s="111">
        <f t="shared" si="743"/>
        <v>1</v>
      </c>
      <c r="EK117" s="111">
        <f t="shared" si="743"/>
        <v>1</v>
      </c>
      <c r="EL117" s="111">
        <f t="shared" si="743"/>
        <v>1</v>
      </c>
      <c r="EM117" s="111">
        <f t="shared" ref="EM117:EO117" si="744">MATCH(EM$2,$F115:$F119,1)</f>
        <v>1</v>
      </c>
      <c r="EN117" s="111">
        <f t="shared" si="744"/>
        <v>1</v>
      </c>
      <c r="EO117" s="111">
        <f t="shared" si="744"/>
        <v>1</v>
      </c>
    </row>
    <row r="118" spans="1:145" x14ac:dyDescent="0.2">
      <c r="A118" s="113">
        <f>ROW()</f>
        <v>118</v>
      </c>
      <c r="F118" s="908"/>
      <c r="G118" s="360"/>
      <c r="H118" s="91"/>
      <c r="I118" s="459">
        <f>$J$4</f>
        <v>44742</v>
      </c>
      <c r="J118" s="461">
        <f>'A&amp;R'!$M$29</f>
        <v>1</v>
      </c>
      <c r="K118" s="113" t="s">
        <v>442</v>
      </c>
      <c r="N118" s="111" t="b">
        <f>OR(MOD(N$8,$J118)=0,N$2=$I118)</f>
        <v>1</v>
      </c>
      <c r="O118" s="111" t="b">
        <f t="shared" ref="O118:BZ118" si="745">OR(MOD(O$8,$J118)=0,O$2=$I118)</f>
        <v>1</v>
      </c>
      <c r="P118" s="111" t="b">
        <f t="shared" si="745"/>
        <v>1</v>
      </c>
      <c r="Q118" s="111" t="b">
        <f t="shared" si="745"/>
        <v>1</v>
      </c>
      <c r="R118" s="111" t="b">
        <f t="shared" si="745"/>
        <v>1</v>
      </c>
      <c r="S118" s="111" t="b">
        <f t="shared" si="745"/>
        <v>1</v>
      </c>
      <c r="T118" s="111" t="b">
        <f t="shared" si="745"/>
        <v>1</v>
      </c>
      <c r="U118" s="111" t="b">
        <f t="shared" si="745"/>
        <v>1</v>
      </c>
      <c r="V118" s="111" t="b">
        <f t="shared" si="745"/>
        <v>1</v>
      </c>
      <c r="W118" s="111" t="b">
        <f t="shared" si="745"/>
        <v>1</v>
      </c>
      <c r="X118" s="111" t="b">
        <f t="shared" si="745"/>
        <v>1</v>
      </c>
      <c r="Y118" s="111" t="b">
        <f t="shared" si="745"/>
        <v>1</v>
      </c>
      <c r="Z118" s="111" t="b">
        <f t="shared" si="745"/>
        <v>1</v>
      </c>
      <c r="AA118" s="111" t="b">
        <f t="shared" si="745"/>
        <v>1</v>
      </c>
      <c r="AB118" s="111" t="b">
        <f t="shared" si="745"/>
        <v>1</v>
      </c>
      <c r="AC118" s="111" t="b">
        <f t="shared" si="745"/>
        <v>1</v>
      </c>
      <c r="AD118" s="111" t="b">
        <f t="shared" si="745"/>
        <v>1</v>
      </c>
      <c r="AE118" s="111" t="b">
        <f t="shared" si="745"/>
        <v>1</v>
      </c>
      <c r="AF118" s="111" t="b">
        <f t="shared" si="745"/>
        <v>1</v>
      </c>
      <c r="AG118" s="111" t="b">
        <f t="shared" si="745"/>
        <v>1</v>
      </c>
      <c r="AH118" s="111" t="b">
        <f t="shared" si="745"/>
        <v>1</v>
      </c>
      <c r="AI118" s="111" t="b">
        <f t="shared" si="745"/>
        <v>1</v>
      </c>
      <c r="AJ118" s="111" t="b">
        <f t="shared" si="745"/>
        <v>1</v>
      </c>
      <c r="AK118" s="111" t="b">
        <f t="shared" si="745"/>
        <v>1</v>
      </c>
      <c r="AL118" s="111" t="b">
        <f t="shared" si="745"/>
        <v>1</v>
      </c>
      <c r="AM118" s="111" t="b">
        <f t="shared" si="745"/>
        <v>1</v>
      </c>
      <c r="AN118" s="111" t="b">
        <f t="shared" si="745"/>
        <v>1</v>
      </c>
      <c r="AO118" s="111" t="b">
        <f t="shared" si="745"/>
        <v>1</v>
      </c>
      <c r="AP118" s="111" t="b">
        <f t="shared" si="745"/>
        <v>1</v>
      </c>
      <c r="AQ118" s="111" t="b">
        <f t="shared" si="745"/>
        <v>1</v>
      </c>
      <c r="AR118" s="111" t="b">
        <f t="shared" si="745"/>
        <v>1</v>
      </c>
      <c r="AS118" s="111" t="b">
        <f t="shared" si="745"/>
        <v>1</v>
      </c>
      <c r="AT118" s="111" t="b">
        <f t="shared" si="745"/>
        <v>1</v>
      </c>
      <c r="AU118" s="111" t="b">
        <f t="shared" si="745"/>
        <v>1</v>
      </c>
      <c r="AV118" s="111" t="b">
        <f t="shared" si="745"/>
        <v>1</v>
      </c>
      <c r="AW118" s="111" t="b">
        <f t="shared" si="745"/>
        <v>1</v>
      </c>
      <c r="AX118" s="111" t="b">
        <f t="shared" si="745"/>
        <v>1</v>
      </c>
      <c r="AY118" s="111" t="b">
        <f t="shared" si="745"/>
        <v>1</v>
      </c>
      <c r="AZ118" s="111" t="b">
        <f t="shared" si="745"/>
        <v>1</v>
      </c>
      <c r="BA118" s="111" t="b">
        <f t="shared" si="745"/>
        <v>1</v>
      </c>
      <c r="BB118" s="111" t="b">
        <f t="shared" si="745"/>
        <v>1</v>
      </c>
      <c r="BC118" s="111" t="b">
        <f t="shared" si="745"/>
        <v>1</v>
      </c>
      <c r="BD118" s="111" t="b">
        <f t="shared" si="745"/>
        <v>1</v>
      </c>
      <c r="BE118" s="111" t="b">
        <f t="shared" si="745"/>
        <v>1</v>
      </c>
      <c r="BF118" s="111" t="b">
        <f t="shared" si="745"/>
        <v>1</v>
      </c>
      <c r="BG118" s="111" t="b">
        <f t="shared" si="745"/>
        <v>1</v>
      </c>
      <c r="BH118" s="111" t="b">
        <f t="shared" si="745"/>
        <v>1</v>
      </c>
      <c r="BI118" s="111" t="b">
        <f t="shared" si="745"/>
        <v>1</v>
      </c>
      <c r="BJ118" s="111" t="b">
        <f t="shared" si="745"/>
        <v>1</v>
      </c>
      <c r="BK118" s="111" t="b">
        <f t="shared" si="745"/>
        <v>1</v>
      </c>
      <c r="BL118" s="111" t="b">
        <f t="shared" si="745"/>
        <v>1</v>
      </c>
      <c r="BM118" s="111" t="b">
        <f t="shared" si="745"/>
        <v>1</v>
      </c>
      <c r="BN118" s="111" t="b">
        <f t="shared" si="745"/>
        <v>1</v>
      </c>
      <c r="BO118" s="111" t="b">
        <f t="shared" si="745"/>
        <v>1</v>
      </c>
      <c r="BP118" s="111" t="b">
        <f t="shared" si="745"/>
        <v>1</v>
      </c>
      <c r="BQ118" s="111" t="b">
        <f t="shared" si="745"/>
        <v>1</v>
      </c>
      <c r="BR118" s="111" t="b">
        <f t="shared" si="745"/>
        <v>1</v>
      </c>
      <c r="BS118" s="111" t="b">
        <f t="shared" si="745"/>
        <v>1</v>
      </c>
      <c r="BT118" s="111" t="b">
        <f t="shared" si="745"/>
        <v>1</v>
      </c>
      <c r="BU118" s="111" t="b">
        <f t="shared" si="745"/>
        <v>1</v>
      </c>
      <c r="BV118" s="111" t="b">
        <f t="shared" si="745"/>
        <v>1</v>
      </c>
      <c r="BW118" s="111" t="b">
        <f t="shared" si="745"/>
        <v>1</v>
      </c>
      <c r="BX118" s="111" t="b">
        <f t="shared" si="745"/>
        <v>1</v>
      </c>
      <c r="BY118" s="111" t="b">
        <f t="shared" si="745"/>
        <v>1</v>
      </c>
      <c r="BZ118" s="111" t="b">
        <f t="shared" si="745"/>
        <v>1</v>
      </c>
      <c r="CA118" s="111" t="b">
        <f t="shared" ref="CA118:CK118" si="746">OR(MOD(CA$8,$J118)=0,CA$2=$I118)</f>
        <v>1</v>
      </c>
      <c r="CB118" s="111" t="b">
        <f t="shared" si="746"/>
        <v>1</v>
      </c>
      <c r="CC118" s="111" t="b">
        <f t="shared" si="746"/>
        <v>1</v>
      </c>
      <c r="CD118" s="111" t="b">
        <f t="shared" si="746"/>
        <v>1</v>
      </c>
      <c r="CE118" s="111" t="b">
        <f t="shared" si="746"/>
        <v>1</v>
      </c>
      <c r="CF118" s="111" t="b">
        <f t="shared" si="746"/>
        <v>1</v>
      </c>
      <c r="CG118" s="111" t="b">
        <f t="shared" si="746"/>
        <v>1</v>
      </c>
      <c r="CH118" s="111" t="b">
        <f t="shared" si="746"/>
        <v>1</v>
      </c>
      <c r="CI118" s="111" t="b">
        <f t="shared" si="746"/>
        <v>1</v>
      </c>
      <c r="CJ118" s="111" t="b">
        <f t="shared" si="746"/>
        <v>1</v>
      </c>
      <c r="CK118" s="111" t="b">
        <f t="shared" si="746"/>
        <v>1</v>
      </c>
      <c r="CL118" s="111" t="b">
        <f t="shared" ref="CL118:EO118" si="747">OR(MOD(CL$8,$J118)=0,CL$2=$I118)</f>
        <v>1</v>
      </c>
      <c r="CM118" s="111" t="b">
        <f t="shared" si="747"/>
        <v>1</v>
      </c>
      <c r="CN118" s="111" t="b">
        <f t="shared" si="747"/>
        <v>1</v>
      </c>
      <c r="CO118" s="111" t="b">
        <f t="shared" si="747"/>
        <v>1</v>
      </c>
      <c r="CP118" s="111" t="b">
        <f t="shared" si="747"/>
        <v>1</v>
      </c>
      <c r="CQ118" s="111" t="b">
        <f t="shared" si="747"/>
        <v>1</v>
      </c>
      <c r="CR118" s="111" t="b">
        <f t="shared" si="747"/>
        <v>1</v>
      </c>
      <c r="CS118" s="111" t="b">
        <f t="shared" si="747"/>
        <v>1</v>
      </c>
      <c r="CT118" s="111" t="b">
        <f t="shared" si="747"/>
        <v>1</v>
      </c>
      <c r="CU118" s="111" t="b">
        <f t="shared" si="747"/>
        <v>1</v>
      </c>
      <c r="CV118" s="111" t="b">
        <f t="shared" si="747"/>
        <v>1</v>
      </c>
      <c r="CW118" s="111" t="b">
        <f t="shared" si="747"/>
        <v>1</v>
      </c>
      <c r="CX118" s="111" t="b">
        <f t="shared" si="747"/>
        <v>1</v>
      </c>
      <c r="CY118" s="111" t="b">
        <f t="shared" si="747"/>
        <v>1</v>
      </c>
      <c r="CZ118" s="111" t="b">
        <f t="shared" si="747"/>
        <v>1</v>
      </c>
      <c r="DA118" s="111" t="b">
        <f t="shared" si="747"/>
        <v>1</v>
      </c>
      <c r="DB118" s="111" t="b">
        <f t="shared" si="747"/>
        <v>1</v>
      </c>
      <c r="DC118" s="111" t="b">
        <f t="shared" si="747"/>
        <v>1</v>
      </c>
      <c r="DD118" s="111" t="b">
        <f t="shared" si="747"/>
        <v>1</v>
      </c>
      <c r="DE118" s="111" t="b">
        <f t="shared" si="747"/>
        <v>1</v>
      </c>
      <c r="DF118" s="111" t="b">
        <f t="shared" si="747"/>
        <v>1</v>
      </c>
      <c r="DG118" s="111" t="b">
        <f t="shared" si="747"/>
        <v>1</v>
      </c>
      <c r="DH118" s="111" t="b">
        <f t="shared" si="747"/>
        <v>1</v>
      </c>
      <c r="DI118" s="111" t="b">
        <f t="shared" si="747"/>
        <v>1</v>
      </c>
      <c r="DJ118" s="111" t="b">
        <f t="shared" si="747"/>
        <v>1</v>
      </c>
      <c r="DK118" s="111" t="b">
        <f t="shared" si="747"/>
        <v>1</v>
      </c>
      <c r="DL118" s="111" t="b">
        <f t="shared" si="747"/>
        <v>1</v>
      </c>
      <c r="DM118" s="111" t="b">
        <f t="shared" si="747"/>
        <v>1</v>
      </c>
      <c r="DN118" s="111" t="b">
        <f t="shared" si="747"/>
        <v>1</v>
      </c>
      <c r="DO118" s="111" t="b">
        <f t="shared" si="747"/>
        <v>1</v>
      </c>
      <c r="DP118" s="111" t="b">
        <f t="shared" si="747"/>
        <v>1</v>
      </c>
      <c r="DQ118" s="111" t="b">
        <f t="shared" si="747"/>
        <v>1</v>
      </c>
      <c r="DR118" s="111" t="b">
        <f t="shared" si="747"/>
        <v>1</v>
      </c>
      <c r="DS118" s="111" t="b">
        <f t="shared" si="747"/>
        <v>1</v>
      </c>
      <c r="DT118" s="111" t="b">
        <f t="shared" si="747"/>
        <v>1</v>
      </c>
      <c r="DU118" s="111" t="b">
        <f t="shared" si="747"/>
        <v>1</v>
      </c>
      <c r="DV118" s="111" t="b">
        <f t="shared" si="747"/>
        <v>1</v>
      </c>
      <c r="DW118" s="111" t="b">
        <f t="shared" si="747"/>
        <v>1</v>
      </c>
      <c r="DX118" s="111" t="b">
        <f t="shared" si="747"/>
        <v>1</v>
      </c>
      <c r="DY118" s="111" t="b">
        <f t="shared" si="747"/>
        <v>1</v>
      </c>
      <c r="DZ118" s="111" t="b">
        <f t="shared" si="747"/>
        <v>1</v>
      </c>
      <c r="EA118" s="111" t="b">
        <f t="shared" si="747"/>
        <v>1</v>
      </c>
      <c r="EB118" s="111" t="b">
        <f t="shared" si="747"/>
        <v>1</v>
      </c>
      <c r="EC118" s="111" t="b">
        <f t="shared" si="747"/>
        <v>1</v>
      </c>
      <c r="ED118" s="111" t="b">
        <f t="shared" si="747"/>
        <v>1</v>
      </c>
      <c r="EE118" s="111" t="b">
        <f t="shared" si="747"/>
        <v>1</v>
      </c>
      <c r="EF118" s="111" t="b">
        <f t="shared" si="747"/>
        <v>1</v>
      </c>
      <c r="EG118" s="111" t="b">
        <f t="shared" si="747"/>
        <v>1</v>
      </c>
      <c r="EH118" s="111" t="b">
        <f t="shared" si="747"/>
        <v>1</v>
      </c>
      <c r="EI118" s="111" t="b">
        <f t="shared" si="747"/>
        <v>1</v>
      </c>
      <c r="EJ118" s="111" t="b">
        <f t="shared" si="747"/>
        <v>1</v>
      </c>
      <c r="EK118" s="111" t="b">
        <f t="shared" si="747"/>
        <v>1</v>
      </c>
      <c r="EL118" s="111" t="b">
        <f t="shared" si="747"/>
        <v>1</v>
      </c>
      <c r="EM118" s="111" t="b">
        <f t="shared" si="747"/>
        <v>1</v>
      </c>
      <c r="EN118" s="111" t="b">
        <f t="shared" si="747"/>
        <v>1</v>
      </c>
      <c r="EO118" s="111" t="b">
        <f t="shared" si="747"/>
        <v>1</v>
      </c>
    </row>
    <row r="119" spans="1:145" x14ac:dyDescent="0.2">
      <c r="A119" s="113">
        <f>ROW()</f>
        <v>119</v>
      </c>
      <c r="F119" s="908"/>
      <c r="G119" s="360"/>
      <c r="H119" s="91"/>
    </row>
    <row r="120" spans="1:145" x14ac:dyDescent="0.2">
      <c r="A120" s="113">
        <f>ROW()</f>
        <v>120</v>
      </c>
      <c r="K120" s="113" t="s">
        <v>22</v>
      </c>
      <c r="N120" s="913">
        <v>0</v>
      </c>
      <c r="O120" s="793">
        <f t="shared" ref="O120:AT120" si="748">N123</f>
        <v>0</v>
      </c>
      <c r="P120" s="793">
        <f t="shared" si="748"/>
        <v>0</v>
      </c>
      <c r="Q120" s="793">
        <f t="shared" si="748"/>
        <v>0</v>
      </c>
      <c r="R120" s="793">
        <f t="shared" si="748"/>
        <v>0</v>
      </c>
      <c r="S120" s="793">
        <f t="shared" si="748"/>
        <v>0</v>
      </c>
      <c r="T120" s="793">
        <f t="shared" si="748"/>
        <v>0</v>
      </c>
      <c r="U120" s="793">
        <f t="shared" si="748"/>
        <v>0</v>
      </c>
      <c r="V120" s="793">
        <f t="shared" si="748"/>
        <v>0</v>
      </c>
      <c r="W120" s="793">
        <f t="shared" si="748"/>
        <v>0</v>
      </c>
      <c r="X120" s="793">
        <f t="shared" si="748"/>
        <v>0</v>
      </c>
      <c r="Y120" s="793">
        <f t="shared" si="748"/>
        <v>0</v>
      </c>
      <c r="Z120" s="793">
        <f t="shared" si="748"/>
        <v>0</v>
      </c>
      <c r="AA120" s="793">
        <f t="shared" si="748"/>
        <v>0</v>
      </c>
      <c r="AB120" s="793">
        <f t="shared" si="748"/>
        <v>0</v>
      </c>
      <c r="AC120" s="793">
        <f t="shared" si="748"/>
        <v>0</v>
      </c>
      <c r="AD120" s="793">
        <f t="shared" si="748"/>
        <v>0</v>
      </c>
      <c r="AE120" s="793">
        <f t="shared" si="748"/>
        <v>0</v>
      </c>
      <c r="AF120" s="793">
        <f t="shared" si="748"/>
        <v>0</v>
      </c>
      <c r="AG120" s="793">
        <f t="shared" si="748"/>
        <v>0</v>
      </c>
      <c r="AH120" s="793">
        <f t="shared" si="748"/>
        <v>0</v>
      </c>
      <c r="AI120" s="793">
        <f t="shared" si="748"/>
        <v>0</v>
      </c>
      <c r="AJ120" s="793">
        <f t="shared" si="748"/>
        <v>0</v>
      </c>
      <c r="AK120" s="793">
        <f t="shared" si="748"/>
        <v>0</v>
      </c>
      <c r="AL120" s="793">
        <f t="shared" si="748"/>
        <v>0</v>
      </c>
      <c r="AM120" s="793">
        <f t="shared" si="748"/>
        <v>0</v>
      </c>
      <c r="AN120" s="793">
        <f t="shared" si="748"/>
        <v>0</v>
      </c>
      <c r="AO120" s="793">
        <f t="shared" si="748"/>
        <v>0</v>
      </c>
      <c r="AP120" s="793">
        <f t="shared" si="748"/>
        <v>0</v>
      </c>
      <c r="AQ120" s="793">
        <f t="shared" si="748"/>
        <v>0</v>
      </c>
      <c r="AR120" s="793">
        <f t="shared" si="748"/>
        <v>0</v>
      </c>
      <c r="AS120" s="793">
        <f t="shared" si="748"/>
        <v>0</v>
      </c>
      <c r="AT120" s="793">
        <f t="shared" si="748"/>
        <v>0</v>
      </c>
      <c r="AU120" s="793">
        <f t="shared" ref="AU120:BZ120" si="749">AT123</f>
        <v>0</v>
      </c>
      <c r="AV120" s="793">
        <f t="shared" si="749"/>
        <v>0</v>
      </c>
      <c r="AW120" s="793">
        <f t="shared" si="749"/>
        <v>0</v>
      </c>
      <c r="AX120" s="793">
        <f t="shared" si="749"/>
        <v>0</v>
      </c>
      <c r="AY120" s="793">
        <f t="shared" si="749"/>
        <v>0</v>
      </c>
      <c r="AZ120" s="793">
        <f t="shared" si="749"/>
        <v>0</v>
      </c>
      <c r="BA120" s="793">
        <f t="shared" si="749"/>
        <v>0</v>
      </c>
      <c r="BB120" s="793">
        <f t="shared" si="749"/>
        <v>0</v>
      </c>
      <c r="BC120" s="793">
        <f t="shared" si="749"/>
        <v>0</v>
      </c>
      <c r="BD120" s="793">
        <f t="shared" si="749"/>
        <v>0</v>
      </c>
      <c r="BE120" s="793">
        <f t="shared" si="749"/>
        <v>0</v>
      </c>
      <c r="BF120" s="793">
        <f t="shared" si="749"/>
        <v>0</v>
      </c>
      <c r="BG120" s="793">
        <f t="shared" si="749"/>
        <v>0</v>
      </c>
      <c r="BH120" s="793">
        <f t="shared" si="749"/>
        <v>0</v>
      </c>
      <c r="BI120" s="793">
        <f t="shared" si="749"/>
        <v>0</v>
      </c>
      <c r="BJ120" s="793">
        <f t="shared" si="749"/>
        <v>0</v>
      </c>
      <c r="BK120" s="793">
        <f t="shared" si="749"/>
        <v>0</v>
      </c>
      <c r="BL120" s="793">
        <f t="shared" si="749"/>
        <v>0</v>
      </c>
      <c r="BM120" s="793">
        <f t="shared" si="749"/>
        <v>0</v>
      </c>
      <c r="BN120" s="793">
        <f t="shared" si="749"/>
        <v>0</v>
      </c>
      <c r="BO120" s="793">
        <f t="shared" si="749"/>
        <v>0</v>
      </c>
      <c r="BP120" s="793">
        <f t="shared" si="749"/>
        <v>0</v>
      </c>
      <c r="BQ120" s="793">
        <f t="shared" si="749"/>
        <v>0</v>
      </c>
      <c r="BR120" s="793">
        <f t="shared" si="749"/>
        <v>0</v>
      </c>
      <c r="BS120" s="793">
        <f t="shared" si="749"/>
        <v>0</v>
      </c>
      <c r="BT120" s="793">
        <f t="shared" si="749"/>
        <v>0</v>
      </c>
      <c r="BU120" s="793">
        <f t="shared" si="749"/>
        <v>0</v>
      </c>
      <c r="BV120" s="793">
        <f t="shared" si="749"/>
        <v>0</v>
      </c>
      <c r="BW120" s="793">
        <f t="shared" si="749"/>
        <v>0</v>
      </c>
      <c r="BX120" s="793">
        <f t="shared" si="749"/>
        <v>0</v>
      </c>
      <c r="BY120" s="793">
        <f t="shared" si="749"/>
        <v>0</v>
      </c>
      <c r="BZ120" s="793">
        <f t="shared" si="749"/>
        <v>0</v>
      </c>
      <c r="CA120" s="793">
        <f t="shared" ref="CA120:CG120" si="750">BZ123</f>
        <v>0</v>
      </c>
      <c r="CB120" s="793">
        <f t="shared" si="750"/>
        <v>0</v>
      </c>
      <c r="CC120" s="793">
        <f t="shared" si="750"/>
        <v>0</v>
      </c>
      <c r="CD120" s="793">
        <f t="shared" si="750"/>
        <v>0</v>
      </c>
      <c r="CE120" s="793">
        <f t="shared" si="750"/>
        <v>0</v>
      </c>
      <c r="CF120" s="793">
        <f t="shared" si="750"/>
        <v>0</v>
      </c>
      <c r="CG120" s="793">
        <f t="shared" si="750"/>
        <v>0</v>
      </c>
      <c r="CH120" s="793">
        <f t="shared" ref="CH120:DM120" si="751">CG123</f>
        <v>0</v>
      </c>
      <c r="CI120" s="793">
        <f t="shared" si="751"/>
        <v>0</v>
      </c>
      <c r="CJ120" s="793">
        <f t="shared" si="751"/>
        <v>0</v>
      </c>
      <c r="CK120" s="793">
        <f t="shared" si="751"/>
        <v>0</v>
      </c>
      <c r="CL120" s="793">
        <f t="shared" si="751"/>
        <v>0</v>
      </c>
      <c r="CM120" s="793">
        <f t="shared" si="751"/>
        <v>0</v>
      </c>
      <c r="CN120" s="793">
        <f t="shared" si="751"/>
        <v>0</v>
      </c>
      <c r="CO120" s="793">
        <f t="shared" si="751"/>
        <v>0</v>
      </c>
      <c r="CP120" s="793">
        <f t="shared" si="751"/>
        <v>0</v>
      </c>
      <c r="CQ120" s="793">
        <f t="shared" si="751"/>
        <v>0</v>
      </c>
      <c r="CR120" s="793">
        <f t="shared" si="751"/>
        <v>0</v>
      </c>
      <c r="CS120" s="793">
        <f t="shared" si="751"/>
        <v>0</v>
      </c>
      <c r="CT120" s="793">
        <f t="shared" si="751"/>
        <v>0</v>
      </c>
      <c r="CU120" s="793">
        <f t="shared" si="751"/>
        <v>0</v>
      </c>
      <c r="CV120" s="793">
        <f t="shared" si="751"/>
        <v>0</v>
      </c>
      <c r="CW120" s="793">
        <f t="shared" si="751"/>
        <v>0</v>
      </c>
      <c r="CX120" s="793">
        <f t="shared" si="751"/>
        <v>0</v>
      </c>
      <c r="CY120" s="793">
        <f t="shared" si="751"/>
        <v>0</v>
      </c>
      <c r="CZ120" s="793">
        <f t="shared" si="751"/>
        <v>0</v>
      </c>
      <c r="DA120" s="793">
        <f t="shared" si="751"/>
        <v>0</v>
      </c>
      <c r="DB120" s="793">
        <f t="shared" si="751"/>
        <v>0</v>
      </c>
      <c r="DC120" s="793">
        <f t="shared" si="751"/>
        <v>0</v>
      </c>
      <c r="DD120" s="793">
        <f t="shared" si="751"/>
        <v>0</v>
      </c>
      <c r="DE120" s="793">
        <f t="shared" si="751"/>
        <v>0</v>
      </c>
      <c r="DF120" s="793">
        <f t="shared" si="751"/>
        <v>0</v>
      </c>
      <c r="DG120" s="793">
        <f t="shared" si="751"/>
        <v>0</v>
      </c>
      <c r="DH120" s="793">
        <f t="shared" si="751"/>
        <v>0</v>
      </c>
      <c r="DI120" s="793">
        <f t="shared" si="751"/>
        <v>0</v>
      </c>
      <c r="DJ120" s="793">
        <f t="shared" si="751"/>
        <v>0</v>
      </c>
      <c r="DK120" s="793">
        <f t="shared" si="751"/>
        <v>0</v>
      </c>
      <c r="DL120" s="793">
        <f t="shared" si="751"/>
        <v>0</v>
      </c>
      <c r="DM120" s="793">
        <f t="shared" si="751"/>
        <v>0</v>
      </c>
      <c r="DN120" s="793">
        <f t="shared" ref="DN120:EO120" si="752">DM123</f>
        <v>0</v>
      </c>
      <c r="DO120" s="793">
        <f t="shared" si="752"/>
        <v>0</v>
      </c>
      <c r="DP120" s="793">
        <f t="shared" si="752"/>
        <v>0</v>
      </c>
      <c r="DQ120" s="793">
        <f t="shared" si="752"/>
        <v>0</v>
      </c>
      <c r="DR120" s="793">
        <f t="shared" si="752"/>
        <v>0</v>
      </c>
      <c r="DS120" s="793">
        <f t="shared" si="752"/>
        <v>0</v>
      </c>
      <c r="DT120" s="793">
        <f t="shared" si="752"/>
        <v>0</v>
      </c>
      <c r="DU120" s="793">
        <f t="shared" si="752"/>
        <v>0</v>
      </c>
      <c r="DV120" s="793">
        <f t="shared" si="752"/>
        <v>0</v>
      </c>
      <c r="DW120" s="793">
        <f t="shared" si="752"/>
        <v>0</v>
      </c>
      <c r="DX120" s="793">
        <f t="shared" si="752"/>
        <v>0</v>
      </c>
      <c r="DY120" s="793">
        <f t="shared" si="752"/>
        <v>0</v>
      </c>
      <c r="DZ120" s="793">
        <f t="shared" si="752"/>
        <v>0</v>
      </c>
      <c r="EA120" s="793">
        <f t="shared" si="752"/>
        <v>0</v>
      </c>
      <c r="EB120" s="793">
        <f t="shared" si="752"/>
        <v>0</v>
      </c>
      <c r="EC120" s="793">
        <f t="shared" si="752"/>
        <v>0</v>
      </c>
      <c r="ED120" s="793">
        <f t="shared" si="752"/>
        <v>0</v>
      </c>
      <c r="EE120" s="793">
        <f t="shared" si="752"/>
        <v>0</v>
      </c>
      <c r="EF120" s="793">
        <f t="shared" si="752"/>
        <v>0</v>
      </c>
      <c r="EG120" s="793">
        <f t="shared" si="752"/>
        <v>0</v>
      </c>
      <c r="EH120" s="793">
        <f t="shared" si="752"/>
        <v>0</v>
      </c>
      <c r="EI120" s="793">
        <f t="shared" si="752"/>
        <v>0</v>
      </c>
      <c r="EJ120" s="793">
        <f t="shared" si="752"/>
        <v>0</v>
      </c>
      <c r="EK120" s="793">
        <f t="shared" si="752"/>
        <v>0</v>
      </c>
      <c r="EL120" s="793">
        <f t="shared" si="752"/>
        <v>0</v>
      </c>
      <c r="EM120" s="793">
        <f t="shared" si="752"/>
        <v>0</v>
      </c>
      <c r="EN120" s="793">
        <f t="shared" si="752"/>
        <v>0</v>
      </c>
      <c r="EO120" s="793">
        <f t="shared" si="752"/>
        <v>0</v>
      </c>
    </row>
    <row r="121" spans="1:145" x14ac:dyDescent="0.2">
      <c r="A121" s="113">
        <f>ROW()</f>
        <v>121</v>
      </c>
      <c r="K121" s="113" t="s">
        <v>32</v>
      </c>
      <c r="N121" s="793">
        <f>N115*N$10</f>
        <v>5640.1729999999998</v>
      </c>
      <c r="O121" s="793">
        <f t="shared" ref="O121:BZ121" si="753">O115*O$10</f>
        <v>5640.1729999999998</v>
      </c>
      <c r="P121" s="793">
        <f t="shared" si="753"/>
        <v>5640.1729999999998</v>
      </c>
      <c r="Q121" s="793">
        <f t="shared" si="753"/>
        <v>5640.1729999999998</v>
      </c>
      <c r="R121" s="793">
        <f t="shared" si="753"/>
        <v>5640.1729999999998</v>
      </c>
      <c r="S121" s="793">
        <f t="shared" si="753"/>
        <v>5640.1729999999998</v>
      </c>
      <c r="T121" s="793">
        <f t="shared" si="753"/>
        <v>5640.1729999999998</v>
      </c>
      <c r="U121" s="793">
        <f t="shared" si="753"/>
        <v>5640.1729999999998</v>
      </c>
      <c r="V121" s="793">
        <f t="shared" si="753"/>
        <v>5640.1729999999998</v>
      </c>
      <c r="W121" s="793">
        <f t="shared" si="753"/>
        <v>5640.1729999999998</v>
      </c>
      <c r="X121" s="793">
        <f t="shared" si="753"/>
        <v>5640.1729999999998</v>
      </c>
      <c r="Y121" s="793">
        <f t="shared" si="753"/>
        <v>5640.1729999999998</v>
      </c>
      <c r="Z121" s="793">
        <f t="shared" si="753"/>
        <v>5752.9764599999999</v>
      </c>
      <c r="AA121" s="793">
        <f t="shared" si="753"/>
        <v>5752.9764599999999</v>
      </c>
      <c r="AB121" s="793">
        <f t="shared" si="753"/>
        <v>5752.9764599999999</v>
      </c>
      <c r="AC121" s="793">
        <f t="shared" si="753"/>
        <v>5752.9764599999999</v>
      </c>
      <c r="AD121" s="793">
        <f t="shared" si="753"/>
        <v>5752.9764599999999</v>
      </c>
      <c r="AE121" s="793">
        <f t="shared" si="753"/>
        <v>5752.9764599999999</v>
      </c>
      <c r="AF121" s="793">
        <f t="shared" si="753"/>
        <v>5752.9764599999999</v>
      </c>
      <c r="AG121" s="793">
        <f t="shared" si="753"/>
        <v>5752.9764599999999</v>
      </c>
      <c r="AH121" s="793">
        <f t="shared" si="753"/>
        <v>5752.9764599999999</v>
      </c>
      <c r="AI121" s="793">
        <f t="shared" si="753"/>
        <v>5752.9764599999999</v>
      </c>
      <c r="AJ121" s="793">
        <f t="shared" si="753"/>
        <v>5752.9764599999999</v>
      </c>
      <c r="AK121" s="793">
        <f t="shared" si="753"/>
        <v>5752.9764599999999</v>
      </c>
      <c r="AL121" s="793">
        <f t="shared" si="753"/>
        <v>5868.0359891999997</v>
      </c>
      <c r="AM121" s="793">
        <f t="shared" si="753"/>
        <v>5868.0359891999997</v>
      </c>
      <c r="AN121" s="793">
        <f t="shared" si="753"/>
        <v>5868.0359891999997</v>
      </c>
      <c r="AO121" s="793">
        <f t="shared" si="753"/>
        <v>5868.0359891999997</v>
      </c>
      <c r="AP121" s="793">
        <f t="shared" si="753"/>
        <v>5868.0359891999997</v>
      </c>
      <c r="AQ121" s="793">
        <f t="shared" si="753"/>
        <v>5868.0359891999997</v>
      </c>
      <c r="AR121" s="793">
        <f t="shared" si="753"/>
        <v>5868.0359891999997</v>
      </c>
      <c r="AS121" s="793">
        <f t="shared" si="753"/>
        <v>5868.0359891999997</v>
      </c>
      <c r="AT121" s="793">
        <f t="shared" si="753"/>
        <v>5868.0359891999997</v>
      </c>
      <c r="AU121" s="793">
        <f t="shared" si="753"/>
        <v>5868.0359891999997</v>
      </c>
      <c r="AV121" s="793">
        <f t="shared" si="753"/>
        <v>5868.0359891999997</v>
      </c>
      <c r="AW121" s="793">
        <f t="shared" si="753"/>
        <v>5868.0359891999997</v>
      </c>
      <c r="AX121" s="793">
        <f t="shared" si="753"/>
        <v>5985.3967089839998</v>
      </c>
      <c r="AY121" s="793">
        <f t="shared" si="753"/>
        <v>5985.3967089839998</v>
      </c>
      <c r="AZ121" s="793">
        <f t="shared" si="753"/>
        <v>5985.3967089839998</v>
      </c>
      <c r="BA121" s="793">
        <f t="shared" si="753"/>
        <v>5985.3967089839998</v>
      </c>
      <c r="BB121" s="793">
        <f t="shared" si="753"/>
        <v>5985.3967089839998</v>
      </c>
      <c r="BC121" s="793">
        <f t="shared" si="753"/>
        <v>5985.3967089839998</v>
      </c>
      <c r="BD121" s="793">
        <f t="shared" si="753"/>
        <v>0</v>
      </c>
      <c r="BE121" s="793">
        <f t="shared" si="753"/>
        <v>0</v>
      </c>
      <c r="BF121" s="793">
        <f t="shared" si="753"/>
        <v>0</v>
      </c>
      <c r="BG121" s="793">
        <f t="shared" si="753"/>
        <v>0</v>
      </c>
      <c r="BH121" s="793">
        <f t="shared" si="753"/>
        <v>0</v>
      </c>
      <c r="BI121" s="793">
        <f t="shared" si="753"/>
        <v>0</v>
      </c>
      <c r="BJ121" s="793">
        <f t="shared" si="753"/>
        <v>0</v>
      </c>
      <c r="BK121" s="793">
        <f t="shared" si="753"/>
        <v>0</v>
      </c>
      <c r="BL121" s="793">
        <f t="shared" si="753"/>
        <v>0</v>
      </c>
      <c r="BM121" s="793">
        <f t="shared" si="753"/>
        <v>0</v>
      </c>
      <c r="BN121" s="793">
        <f t="shared" si="753"/>
        <v>0</v>
      </c>
      <c r="BO121" s="793">
        <f t="shared" si="753"/>
        <v>0</v>
      </c>
      <c r="BP121" s="793">
        <f t="shared" si="753"/>
        <v>0</v>
      </c>
      <c r="BQ121" s="793">
        <f t="shared" si="753"/>
        <v>0</v>
      </c>
      <c r="BR121" s="793">
        <f t="shared" si="753"/>
        <v>0</v>
      </c>
      <c r="BS121" s="793">
        <f t="shared" si="753"/>
        <v>0</v>
      </c>
      <c r="BT121" s="793">
        <f t="shared" si="753"/>
        <v>0</v>
      </c>
      <c r="BU121" s="793">
        <f t="shared" si="753"/>
        <v>0</v>
      </c>
      <c r="BV121" s="793">
        <f t="shared" si="753"/>
        <v>0</v>
      </c>
      <c r="BW121" s="793">
        <f t="shared" si="753"/>
        <v>0</v>
      </c>
      <c r="BX121" s="793">
        <f t="shared" si="753"/>
        <v>0</v>
      </c>
      <c r="BY121" s="793">
        <f t="shared" si="753"/>
        <v>0</v>
      </c>
      <c r="BZ121" s="793">
        <f t="shared" si="753"/>
        <v>0</v>
      </c>
      <c r="CA121" s="793">
        <f t="shared" ref="CA121:CG121" si="754">CA115*CA$10</f>
        <v>0</v>
      </c>
      <c r="CB121" s="793">
        <f t="shared" si="754"/>
        <v>0</v>
      </c>
      <c r="CC121" s="793">
        <f t="shared" si="754"/>
        <v>0</v>
      </c>
      <c r="CD121" s="793">
        <f t="shared" si="754"/>
        <v>0</v>
      </c>
      <c r="CE121" s="793">
        <f t="shared" si="754"/>
        <v>0</v>
      </c>
      <c r="CF121" s="793">
        <f t="shared" si="754"/>
        <v>0</v>
      </c>
      <c r="CG121" s="793">
        <f t="shared" si="754"/>
        <v>0</v>
      </c>
      <c r="CH121" s="793">
        <f t="shared" ref="CH121:EO121" si="755">CH115*CH$10</f>
        <v>0</v>
      </c>
      <c r="CI121" s="793">
        <f t="shared" si="755"/>
        <v>0</v>
      </c>
      <c r="CJ121" s="793">
        <f t="shared" si="755"/>
        <v>0</v>
      </c>
      <c r="CK121" s="793">
        <f t="shared" si="755"/>
        <v>0</v>
      </c>
      <c r="CL121" s="793">
        <f t="shared" si="755"/>
        <v>0</v>
      </c>
      <c r="CM121" s="793">
        <f t="shared" si="755"/>
        <v>0</v>
      </c>
      <c r="CN121" s="793">
        <f t="shared" si="755"/>
        <v>0</v>
      </c>
      <c r="CO121" s="793">
        <f t="shared" si="755"/>
        <v>0</v>
      </c>
      <c r="CP121" s="793">
        <f t="shared" si="755"/>
        <v>0</v>
      </c>
      <c r="CQ121" s="793">
        <f t="shared" si="755"/>
        <v>0</v>
      </c>
      <c r="CR121" s="793">
        <f t="shared" si="755"/>
        <v>0</v>
      </c>
      <c r="CS121" s="793">
        <f t="shared" si="755"/>
        <v>0</v>
      </c>
      <c r="CT121" s="793">
        <f t="shared" si="755"/>
        <v>0</v>
      </c>
      <c r="CU121" s="793">
        <f t="shared" si="755"/>
        <v>0</v>
      </c>
      <c r="CV121" s="793">
        <f t="shared" si="755"/>
        <v>0</v>
      </c>
      <c r="CW121" s="793">
        <f t="shared" si="755"/>
        <v>0</v>
      </c>
      <c r="CX121" s="793">
        <f t="shared" si="755"/>
        <v>0</v>
      </c>
      <c r="CY121" s="793">
        <f t="shared" si="755"/>
        <v>0</v>
      </c>
      <c r="CZ121" s="793">
        <f t="shared" si="755"/>
        <v>0</v>
      </c>
      <c r="DA121" s="793">
        <f t="shared" si="755"/>
        <v>0</v>
      </c>
      <c r="DB121" s="793">
        <f t="shared" si="755"/>
        <v>0</v>
      </c>
      <c r="DC121" s="793">
        <f t="shared" si="755"/>
        <v>0</v>
      </c>
      <c r="DD121" s="793">
        <f t="shared" si="755"/>
        <v>0</v>
      </c>
      <c r="DE121" s="793">
        <f t="shared" si="755"/>
        <v>0</v>
      </c>
      <c r="DF121" s="793">
        <f t="shared" si="755"/>
        <v>0</v>
      </c>
      <c r="DG121" s="793">
        <f t="shared" si="755"/>
        <v>0</v>
      </c>
      <c r="DH121" s="793">
        <f t="shared" si="755"/>
        <v>0</v>
      </c>
      <c r="DI121" s="793">
        <f t="shared" si="755"/>
        <v>0</v>
      </c>
      <c r="DJ121" s="793">
        <f t="shared" si="755"/>
        <v>0</v>
      </c>
      <c r="DK121" s="793">
        <f t="shared" si="755"/>
        <v>0</v>
      </c>
      <c r="DL121" s="793">
        <f t="shared" si="755"/>
        <v>0</v>
      </c>
      <c r="DM121" s="793">
        <f t="shared" si="755"/>
        <v>0</v>
      </c>
      <c r="DN121" s="793">
        <f t="shared" si="755"/>
        <v>0</v>
      </c>
      <c r="DO121" s="793">
        <f t="shared" si="755"/>
        <v>0</v>
      </c>
      <c r="DP121" s="793">
        <f t="shared" si="755"/>
        <v>0</v>
      </c>
      <c r="DQ121" s="793">
        <f t="shared" si="755"/>
        <v>0</v>
      </c>
      <c r="DR121" s="793">
        <f t="shared" si="755"/>
        <v>0</v>
      </c>
      <c r="DS121" s="793">
        <f t="shared" si="755"/>
        <v>0</v>
      </c>
      <c r="DT121" s="793">
        <f t="shared" si="755"/>
        <v>0</v>
      </c>
      <c r="DU121" s="793">
        <f t="shared" si="755"/>
        <v>0</v>
      </c>
      <c r="DV121" s="793">
        <f t="shared" si="755"/>
        <v>0</v>
      </c>
      <c r="DW121" s="793">
        <f t="shared" si="755"/>
        <v>0</v>
      </c>
      <c r="DX121" s="793">
        <f t="shared" si="755"/>
        <v>0</v>
      </c>
      <c r="DY121" s="793">
        <f t="shared" si="755"/>
        <v>0</v>
      </c>
      <c r="DZ121" s="793">
        <f t="shared" si="755"/>
        <v>0</v>
      </c>
      <c r="EA121" s="793">
        <f t="shared" si="755"/>
        <v>0</v>
      </c>
      <c r="EB121" s="793">
        <f t="shared" si="755"/>
        <v>0</v>
      </c>
      <c r="EC121" s="793">
        <f t="shared" si="755"/>
        <v>0</v>
      </c>
      <c r="ED121" s="793">
        <f t="shared" si="755"/>
        <v>0</v>
      </c>
      <c r="EE121" s="793">
        <f t="shared" si="755"/>
        <v>0</v>
      </c>
      <c r="EF121" s="793">
        <f t="shared" si="755"/>
        <v>0</v>
      </c>
      <c r="EG121" s="793">
        <f t="shared" si="755"/>
        <v>0</v>
      </c>
      <c r="EH121" s="793">
        <f t="shared" si="755"/>
        <v>0</v>
      </c>
      <c r="EI121" s="793">
        <f t="shared" si="755"/>
        <v>0</v>
      </c>
      <c r="EJ121" s="793">
        <f t="shared" si="755"/>
        <v>0</v>
      </c>
      <c r="EK121" s="793">
        <f t="shared" si="755"/>
        <v>0</v>
      </c>
      <c r="EL121" s="793">
        <f t="shared" si="755"/>
        <v>0</v>
      </c>
      <c r="EM121" s="793">
        <f t="shared" si="755"/>
        <v>0</v>
      </c>
      <c r="EN121" s="793">
        <f t="shared" si="755"/>
        <v>0</v>
      </c>
      <c r="EO121" s="793">
        <f t="shared" si="755"/>
        <v>0</v>
      </c>
    </row>
    <row r="122" spans="1:145" x14ac:dyDescent="0.2">
      <c r="A122" s="113">
        <f>ROW()</f>
        <v>122</v>
      </c>
      <c r="C122" s="449" t="str">
        <f>C115</f>
        <v>PM수수료</v>
      </c>
      <c r="D122" s="449" t="s">
        <v>28</v>
      </c>
      <c r="E122" s="449"/>
      <c r="F122" s="116"/>
      <c r="G122" s="116"/>
      <c r="H122" s="116"/>
      <c r="I122" s="116"/>
      <c r="J122" s="116"/>
      <c r="K122" s="114" t="s">
        <v>83</v>
      </c>
      <c r="L122" s="114"/>
      <c r="M122" s="114"/>
      <c r="N122" s="915">
        <f t="shared" ref="N122:AS122" si="756">N118*-SUM(N120:N121)</f>
        <v>-5640.1729999999998</v>
      </c>
      <c r="O122" s="915">
        <f t="shared" si="756"/>
        <v>-5640.1729999999998</v>
      </c>
      <c r="P122" s="915">
        <f t="shared" si="756"/>
        <v>-5640.1729999999998</v>
      </c>
      <c r="Q122" s="915">
        <f t="shared" si="756"/>
        <v>-5640.1729999999998</v>
      </c>
      <c r="R122" s="915">
        <f t="shared" si="756"/>
        <v>-5640.1729999999998</v>
      </c>
      <c r="S122" s="915">
        <f t="shared" si="756"/>
        <v>-5640.1729999999998</v>
      </c>
      <c r="T122" s="915">
        <f t="shared" si="756"/>
        <v>-5640.1729999999998</v>
      </c>
      <c r="U122" s="915">
        <f t="shared" si="756"/>
        <v>-5640.1729999999998</v>
      </c>
      <c r="V122" s="915">
        <f t="shared" si="756"/>
        <v>-5640.1729999999998</v>
      </c>
      <c r="W122" s="915">
        <f t="shared" si="756"/>
        <v>-5640.1729999999998</v>
      </c>
      <c r="X122" s="915">
        <f t="shared" si="756"/>
        <v>-5640.1729999999998</v>
      </c>
      <c r="Y122" s="915">
        <f t="shared" si="756"/>
        <v>-5640.1729999999998</v>
      </c>
      <c r="Z122" s="915">
        <f t="shared" si="756"/>
        <v>-5752.9764599999999</v>
      </c>
      <c r="AA122" s="915">
        <f t="shared" si="756"/>
        <v>-5752.9764599999999</v>
      </c>
      <c r="AB122" s="915">
        <f t="shared" si="756"/>
        <v>-5752.9764599999999</v>
      </c>
      <c r="AC122" s="915">
        <f t="shared" si="756"/>
        <v>-5752.9764599999999</v>
      </c>
      <c r="AD122" s="915">
        <f t="shared" si="756"/>
        <v>-5752.9764599999999</v>
      </c>
      <c r="AE122" s="915">
        <f t="shared" si="756"/>
        <v>-5752.9764599999999</v>
      </c>
      <c r="AF122" s="915">
        <f t="shared" si="756"/>
        <v>-5752.9764599999999</v>
      </c>
      <c r="AG122" s="915">
        <f t="shared" si="756"/>
        <v>-5752.9764599999999</v>
      </c>
      <c r="AH122" s="915">
        <f t="shared" si="756"/>
        <v>-5752.9764599999999</v>
      </c>
      <c r="AI122" s="915">
        <f t="shared" si="756"/>
        <v>-5752.9764599999999</v>
      </c>
      <c r="AJ122" s="915">
        <f t="shared" si="756"/>
        <v>-5752.9764599999999</v>
      </c>
      <c r="AK122" s="915">
        <f t="shared" si="756"/>
        <v>-5752.9764599999999</v>
      </c>
      <c r="AL122" s="915">
        <f t="shared" si="756"/>
        <v>-5868.0359891999997</v>
      </c>
      <c r="AM122" s="915">
        <f t="shared" si="756"/>
        <v>-5868.0359891999997</v>
      </c>
      <c r="AN122" s="915">
        <f t="shared" si="756"/>
        <v>-5868.0359891999997</v>
      </c>
      <c r="AO122" s="915">
        <f t="shared" si="756"/>
        <v>-5868.0359891999997</v>
      </c>
      <c r="AP122" s="915">
        <f t="shared" si="756"/>
        <v>-5868.0359891999997</v>
      </c>
      <c r="AQ122" s="915">
        <f t="shared" si="756"/>
        <v>-5868.0359891999997</v>
      </c>
      <c r="AR122" s="915">
        <f t="shared" si="756"/>
        <v>-5868.0359891999997</v>
      </c>
      <c r="AS122" s="915">
        <f t="shared" si="756"/>
        <v>-5868.0359891999997</v>
      </c>
      <c r="AT122" s="915">
        <f t="shared" ref="AT122:BY122" si="757">AT118*-SUM(AT120:AT121)</f>
        <v>-5868.0359891999997</v>
      </c>
      <c r="AU122" s="915">
        <f t="shared" si="757"/>
        <v>-5868.0359891999997</v>
      </c>
      <c r="AV122" s="915">
        <f t="shared" si="757"/>
        <v>-5868.0359891999997</v>
      </c>
      <c r="AW122" s="915">
        <f t="shared" si="757"/>
        <v>-5868.0359891999997</v>
      </c>
      <c r="AX122" s="915">
        <f t="shared" si="757"/>
        <v>-5985.3967089839998</v>
      </c>
      <c r="AY122" s="915">
        <f t="shared" si="757"/>
        <v>-5985.3967089839998</v>
      </c>
      <c r="AZ122" s="915">
        <f t="shared" si="757"/>
        <v>-5985.3967089839998</v>
      </c>
      <c r="BA122" s="915">
        <f t="shared" si="757"/>
        <v>-5985.3967089839998</v>
      </c>
      <c r="BB122" s="915">
        <f t="shared" si="757"/>
        <v>-5985.3967089839998</v>
      </c>
      <c r="BC122" s="915">
        <f t="shared" si="757"/>
        <v>-5985.3967089839998</v>
      </c>
      <c r="BD122" s="915">
        <f t="shared" si="757"/>
        <v>0</v>
      </c>
      <c r="BE122" s="915">
        <f t="shared" si="757"/>
        <v>0</v>
      </c>
      <c r="BF122" s="915">
        <f t="shared" si="757"/>
        <v>0</v>
      </c>
      <c r="BG122" s="915">
        <f t="shared" si="757"/>
        <v>0</v>
      </c>
      <c r="BH122" s="915">
        <f t="shared" si="757"/>
        <v>0</v>
      </c>
      <c r="BI122" s="915">
        <f t="shared" si="757"/>
        <v>0</v>
      </c>
      <c r="BJ122" s="915">
        <f t="shared" si="757"/>
        <v>0</v>
      </c>
      <c r="BK122" s="915">
        <f t="shared" si="757"/>
        <v>0</v>
      </c>
      <c r="BL122" s="915">
        <f t="shared" si="757"/>
        <v>0</v>
      </c>
      <c r="BM122" s="915">
        <f t="shared" si="757"/>
        <v>0</v>
      </c>
      <c r="BN122" s="915">
        <f t="shared" si="757"/>
        <v>0</v>
      </c>
      <c r="BO122" s="915">
        <f t="shared" si="757"/>
        <v>0</v>
      </c>
      <c r="BP122" s="915">
        <f t="shared" si="757"/>
        <v>0</v>
      </c>
      <c r="BQ122" s="915">
        <f t="shared" si="757"/>
        <v>0</v>
      </c>
      <c r="BR122" s="915">
        <f t="shared" si="757"/>
        <v>0</v>
      </c>
      <c r="BS122" s="915">
        <f t="shared" si="757"/>
        <v>0</v>
      </c>
      <c r="BT122" s="915">
        <f t="shared" si="757"/>
        <v>0</v>
      </c>
      <c r="BU122" s="915">
        <f t="shared" si="757"/>
        <v>0</v>
      </c>
      <c r="BV122" s="915">
        <f t="shared" si="757"/>
        <v>0</v>
      </c>
      <c r="BW122" s="915">
        <f t="shared" si="757"/>
        <v>0</v>
      </c>
      <c r="BX122" s="915">
        <f t="shared" si="757"/>
        <v>0</v>
      </c>
      <c r="BY122" s="915">
        <f t="shared" si="757"/>
        <v>0</v>
      </c>
      <c r="BZ122" s="915">
        <f t="shared" ref="BZ122:CG122" si="758">BZ118*-SUM(BZ120:BZ121)</f>
        <v>0</v>
      </c>
      <c r="CA122" s="915">
        <f t="shared" si="758"/>
        <v>0</v>
      </c>
      <c r="CB122" s="915">
        <f t="shared" si="758"/>
        <v>0</v>
      </c>
      <c r="CC122" s="915">
        <f t="shared" si="758"/>
        <v>0</v>
      </c>
      <c r="CD122" s="915">
        <f t="shared" si="758"/>
        <v>0</v>
      </c>
      <c r="CE122" s="915">
        <f t="shared" si="758"/>
        <v>0</v>
      </c>
      <c r="CF122" s="915">
        <f t="shared" si="758"/>
        <v>0</v>
      </c>
      <c r="CG122" s="915">
        <f t="shared" si="758"/>
        <v>0</v>
      </c>
      <c r="CH122" s="915">
        <f t="shared" ref="CH122:EO122" si="759">CH118*-SUM(CH120:CH121)</f>
        <v>0</v>
      </c>
      <c r="CI122" s="915">
        <f t="shared" si="759"/>
        <v>0</v>
      </c>
      <c r="CJ122" s="915">
        <f t="shared" si="759"/>
        <v>0</v>
      </c>
      <c r="CK122" s="915">
        <f t="shared" si="759"/>
        <v>0</v>
      </c>
      <c r="CL122" s="915">
        <f t="shared" si="759"/>
        <v>0</v>
      </c>
      <c r="CM122" s="915">
        <f t="shared" si="759"/>
        <v>0</v>
      </c>
      <c r="CN122" s="915">
        <f t="shared" si="759"/>
        <v>0</v>
      </c>
      <c r="CO122" s="915">
        <f t="shared" si="759"/>
        <v>0</v>
      </c>
      <c r="CP122" s="915">
        <f t="shared" si="759"/>
        <v>0</v>
      </c>
      <c r="CQ122" s="915">
        <f t="shared" si="759"/>
        <v>0</v>
      </c>
      <c r="CR122" s="915">
        <f t="shared" si="759"/>
        <v>0</v>
      </c>
      <c r="CS122" s="915">
        <f t="shared" si="759"/>
        <v>0</v>
      </c>
      <c r="CT122" s="915">
        <f t="shared" si="759"/>
        <v>0</v>
      </c>
      <c r="CU122" s="915">
        <f t="shared" si="759"/>
        <v>0</v>
      </c>
      <c r="CV122" s="915">
        <f t="shared" si="759"/>
        <v>0</v>
      </c>
      <c r="CW122" s="915">
        <f t="shared" si="759"/>
        <v>0</v>
      </c>
      <c r="CX122" s="915">
        <f t="shared" si="759"/>
        <v>0</v>
      </c>
      <c r="CY122" s="915">
        <f t="shared" si="759"/>
        <v>0</v>
      </c>
      <c r="CZ122" s="915">
        <f t="shared" si="759"/>
        <v>0</v>
      </c>
      <c r="DA122" s="915">
        <f t="shared" si="759"/>
        <v>0</v>
      </c>
      <c r="DB122" s="915">
        <f t="shared" si="759"/>
        <v>0</v>
      </c>
      <c r="DC122" s="915">
        <f t="shared" si="759"/>
        <v>0</v>
      </c>
      <c r="DD122" s="915">
        <f t="shared" si="759"/>
        <v>0</v>
      </c>
      <c r="DE122" s="915">
        <f t="shared" si="759"/>
        <v>0</v>
      </c>
      <c r="DF122" s="915">
        <f t="shared" si="759"/>
        <v>0</v>
      </c>
      <c r="DG122" s="915">
        <f t="shared" si="759"/>
        <v>0</v>
      </c>
      <c r="DH122" s="915">
        <f t="shared" si="759"/>
        <v>0</v>
      </c>
      <c r="DI122" s="915">
        <f t="shared" si="759"/>
        <v>0</v>
      </c>
      <c r="DJ122" s="915">
        <f t="shared" si="759"/>
        <v>0</v>
      </c>
      <c r="DK122" s="915">
        <f t="shared" si="759"/>
        <v>0</v>
      </c>
      <c r="DL122" s="915">
        <f t="shared" si="759"/>
        <v>0</v>
      </c>
      <c r="DM122" s="915">
        <f t="shared" si="759"/>
        <v>0</v>
      </c>
      <c r="DN122" s="915">
        <f t="shared" si="759"/>
        <v>0</v>
      </c>
      <c r="DO122" s="915">
        <f t="shared" si="759"/>
        <v>0</v>
      </c>
      <c r="DP122" s="915">
        <f t="shared" si="759"/>
        <v>0</v>
      </c>
      <c r="DQ122" s="915">
        <f t="shared" si="759"/>
        <v>0</v>
      </c>
      <c r="DR122" s="915">
        <f t="shared" si="759"/>
        <v>0</v>
      </c>
      <c r="DS122" s="915">
        <f t="shared" si="759"/>
        <v>0</v>
      </c>
      <c r="DT122" s="915">
        <f t="shared" si="759"/>
        <v>0</v>
      </c>
      <c r="DU122" s="915">
        <f t="shared" si="759"/>
        <v>0</v>
      </c>
      <c r="DV122" s="915">
        <f t="shared" si="759"/>
        <v>0</v>
      </c>
      <c r="DW122" s="915">
        <f t="shared" si="759"/>
        <v>0</v>
      </c>
      <c r="DX122" s="915">
        <f t="shared" si="759"/>
        <v>0</v>
      </c>
      <c r="DY122" s="915">
        <f t="shared" si="759"/>
        <v>0</v>
      </c>
      <c r="DZ122" s="915">
        <f t="shared" si="759"/>
        <v>0</v>
      </c>
      <c r="EA122" s="915">
        <f t="shared" si="759"/>
        <v>0</v>
      </c>
      <c r="EB122" s="915">
        <f t="shared" si="759"/>
        <v>0</v>
      </c>
      <c r="EC122" s="915">
        <f t="shared" si="759"/>
        <v>0</v>
      </c>
      <c r="ED122" s="915">
        <f t="shared" si="759"/>
        <v>0</v>
      </c>
      <c r="EE122" s="915">
        <f t="shared" si="759"/>
        <v>0</v>
      </c>
      <c r="EF122" s="915">
        <f t="shared" si="759"/>
        <v>0</v>
      </c>
      <c r="EG122" s="915">
        <f t="shared" si="759"/>
        <v>0</v>
      </c>
      <c r="EH122" s="915">
        <f t="shared" si="759"/>
        <v>0</v>
      </c>
      <c r="EI122" s="915">
        <f t="shared" si="759"/>
        <v>0</v>
      </c>
      <c r="EJ122" s="915">
        <f t="shared" si="759"/>
        <v>0</v>
      </c>
      <c r="EK122" s="915">
        <f t="shared" si="759"/>
        <v>0</v>
      </c>
      <c r="EL122" s="915">
        <f t="shared" si="759"/>
        <v>0</v>
      </c>
      <c r="EM122" s="915">
        <f t="shared" si="759"/>
        <v>0</v>
      </c>
      <c r="EN122" s="915">
        <f t="shared" si="759"/>
        <v>0</v>
      </c>
      <c r="EO122" s="915">
        <f t="shared" si="759"/>
        <v>0</v>
      </c>
    </row>
    <row r="123" spans="1:145" x14ac:dyDescent="0.2">
      <c r="A123" s="113">
        <f>ROW()</f>
        <v>123</v>
      </c>
      <c r="C123" s="449" t="str">
        <f>C115</f>
        <v>PM수수료</v>
      </c>
      <c r="D123" s="449" t="s">
        <v>29</v>
      </c>
      <c r="E123" s="449"/>
      <c r="F123" s="116"/>
      <c r="G123" s="116"/>
      <c r="H123" s="116"/>
      <c r="I123" s="116"/>
      <c r="J123" s="116"/>
      <c r="K123" s="113" t="s">
        <v>84</v>
      </c>
      <c r="N123" s="793">
        <f t="shared" ref="N123:AS123" si="760">SUM(N120:N122)</f>
        <v>0</v>
      </c>
      <c r="O123" s="793">
        <f t="shared" si="760"/>
        <v>0</v>
      </c>
      <c r="P123" s="793">
        <f t="shared" si="760"/>
        <v>0</v>
      </c>
      <c r="Q123" s="793">
        <f t="shared" si="760"/>
        <v>0</v>
      </c>
      <c r="R123" s="793">
        <f t="shared" si="760"/>
        <v>0</v>
      </c>
      <c r="S123" s="793">
        <f t="shared" si="760"/>
        <v>0</v>
      </c>
      <c r="T123" s="793">
        <f t="shared" si="760"/>
        <v>0</v>
      </c>
      <c r="U123" s="793">
        <f t="shared" si="760"/>
        <v>0</v>
      </c>
      <c r="V123" s="793">
        <f t="shared" si="760"/>
        <v>0</v>
      </c>
      <c r="W123" s="793">
        <f t="shared" si="760"/>
        <v>0</v>
      </c>
      <c r="X123" s="793">
        <f t="shared" si="760"/>
        <v>0</v>
      </c>
      <c r="Y123" s="793">
        <f t="shared" si="760"/>
        <v>0</v>
      </c>
      <c r="Z123" s="793">
        <f t="shared" si="760"/>
        <v>0</v>
      </c>
      <c r="AA123" s="793">
        <f t="shared" si="760"/>
        <v>0</v>
      </c>
      <c r="AB123" s="793">
        <f t="shared" si="760"/>
        <v>0</v>
      </c>
      <c r="AC123" s="793">
        <f t="shared" si="760"/>
        <v>0</v>
      </c>
      <c r="AD123" s="793">
        <f t="shared" si="760"/>
        <v>0</v>
      </c>
      <c r="AE123" s="793">
        <f t="shared" si="760"/>
        <v>0</v>
      </c>
      <c r="AF123" s="793">
        <f t="shared" si="760"/>
        <v>0</v>
      </c>
      <c r="AG123" s="793">
        <f t="shared" si="760"/>
        <v>0</v>
      </c>
      <c r="AH123" s="793">
        <f t="shared" si="760"/>
        <v>0</v>
      </c>
      <c r="AI123" s="793">
        <f t="shared" si="760"/>
        <v>0</v>
      </c>
      <c r="AJ123" s="793">
        <f t="shared" si="760"/>
        <v>0</v>
      </c>
      <c r="AK123" s="793">
        <f t="shared" si="760"/>
        <v>0</v>
      </c>
      <c r="AL123" s="793">
        <f t="shared" si="760"/>
        <v>0</v>
      </c>
      <c r="AM123" s="793">
        <f t="shared" si="760"/>
        <v>0</v>
      </c>
      <c r="AN123" s="793">
        <f t="shared" si="760"/>
        <v>0</v>
      </c>
      <c r="AO123" s="793">
        <f t="shared" si="760"/>
        <v>0</v>
      </c>
      <c r="AP123" s="793">
        <f t="shared" si="760"/>
        <v>0</v>
      </c>
      <c r="AQ123" s="793">
        <f t="shared" si="760"/>
        <v>0</v>
      </c>
      <c r="AR123" s="793">
        <f t="shared" si="760"/>
        <v>0</v>
      </c>
      <c r="AS123" s="793">
        <f t="shared" si="760"/>
        <v>0</v>
      </c>
      <c r="AT123" s="793">
        <f t="shared" ref="AT123:BY123" si="761">SUM(AT120:AT122)</f>
        <v>0</v>
      </c>
      <c r="AU123" s="793">
        <f t="shared" si="761"/>
        <v>0</v>
      </c>
      <c r="AV123" s="793">
        <f t="shared" si="761"/>
        <v>0</v>
      </c>
      <c r="AW123" s="793">
        <f t="shared" si="761"/>
        <v>0</v>
      </c>
      <c r="AX123" s="793">
        <f t="shared" si="761"/>
        <v>0</v>
      </c>
      <c r="AY123" s="793">
        <f t="shared" si="761"/>
        <v>0</v>
      </c>
      <c r="AZ123" s="793">
        <f t="shared" si="761"/>
        <v>0</v>
      </c>
      <c r="BA123" s="793">
        <f t="shared" si="761"/>
        <v>0</v>
      </c>
      <c r="BB123" s="793">
        <f t="shared" si="761"/>
        <v>0</v>
      </c>
      <c r="BC123" s="793">
        <f t="shared" si="761"/>
        <v>0</v>
      </c>
      <c r="BD123" s="793">
        <f t="shared" si="761"/>
        <v>0</v>
      </c>
      <c r="BE123" s="793">
        <f t="shared" si="761"/>
        <v>0</v>
      </c>
      <c r="BF123" s="793">
        <f t="shared" si="761"/>
        <v>0</v>
      </c>
      <c r="BG123" s="793">
        <f t="shared" si="761"/>
        <v>0</v>
      </c>
      <c r="BH123" s="793">
        <f t="shared" si="761"/>
        <v>0</v>
      </c>
      <c r="BI123" s="793">
        <f t="shared" si="761"/>
        <v>0</v>
      </c>
      <c r="BJ123" s="793">
        <f t="shared" si="761"/>
        <v>0</v>
      </c>
      <c r="BK123" s="793">
        <f t="shared" si="761"/>
        <v>0</v>
      </c>
      <c r="BL123" s="793">
        <f t="shared" si="761"/>
        <v>0</v>
      </c>
      <c r="BM123" s="793">
        <f t="shared" si="761"/>
        <v>0</v>
      </c>
      <c r="BN123" s="793">
        <f t="shared" si="761"/>
        <v>0</v>
      </c>
      <c r="BO123" s="793">
        <f t="shared" si="761"/>
        <v>0</v>
      </c>
      <c r="BP123" s="793">
        <f t="shared" si="761"/>
        <v>0</v>
      </c>
      <c r="BQ123" s="793">
        <f t="shared" si="761"/>
        <v>0</v>
      </c>
      <c r="BR123" s="793">
        <f t="shared" si="761"/>
        <v>0</v>
      </c>
      <c r="BS123" s="793">
        <f t="shared" si="761"/>
        <v>0</v>
      </c>
      <c r="BT123" s="793">
        <f t="shared" si="761"/>
        <v>0</v>
      </c>
      <c r="BU123" s="793">
        <f t="shared" si="761"/>
        <v>0</v>
      </c>
      <c r="BV123" s="793">
        <f t="shared" si="761"/>
        <v>0</v>
      </c>
      <c r="BW123" s="793">
        <f t="shared" si="761"/>
        <v>0</v>
      </c>
      <c r="BX123" s="793">
        <f t="shared" si="761"/>
        <v>0</v>
      </c>
      <c r="BY123" s="793">
        <f t="shared" si="761"/>
        <v>0</v>
      </c>
      <c r="BZ123" s="793">
        <f t="shared" ref="BZ123:CG123" si="762">SUM(BZ120:BZ122)</f>
        <v>0</v>
      </c>
      <c r="CA123" s="793">
        <f t="shared" si="762"/>
        <v>0</v>
      </c>
      <c r="CB123" s="793">
        <f t="shared" si="762"/>
        <v>0</v>
      </c>
      <c r="CC123" s="793">
        <f t="shared" si="762"/>
        <v>0</v>
      </c>
      <c r="CD123" s="793">
        <f t="shared" si="762"/>
        <v>0</v>
      </c>
      <c r="CE123" s="793">
        <f t="shared" si="762"/>
        <v>0</v>
      </c>
      <c r="CF123" s="793">
        <f t="shared" si="762"/>
        <v>0</v>
      </c>
      <c r="CG123" s="793">
        <f t="shared" si="762"/>
        <v>0</v>
      </c>
      <c r="CH123" s="793">
        <f t="shared" ref="CH123:EO123" si="763">SUM(CH120:CH122)</f>
        <v>0</v>
      </c>
      <c r="CI123" s="793">
        <f t="shared" si="763"/>
        <v>0</v>
      </c>
      <c r="CJ123" s="793">
        <f t="shared" si="763"/>
        <v>0</v>
      </c>
      <c r="CK123" s="793">
        <f t="shared" si="763"/>
        <v>0</v>
      </c>
      <c r="CL123" s="793">
        <f t="shared" si="763"/>
        <v>0</v>
      </c>
      <c r="CM123" s="793">
        <f t="shared" si="763"/>
        <v>0</v>
      </c>
      <c r="CN123" s="793">
        <f t="shared" si="763"/>
        <v>0</v>
      </c>
      <c r="CO123" s="793">
        <f t="shared" si="763"/>
        <v>0</v>
      </c>
      <c r="CP123" s="793">
        <f t="shared" si="763"/>
        <v>0</v>
      </c>
      <c r="CQ123" s="793">
        <f t="shared" si="763"/>
        <v>0</v>
      </c>
      <c r="CR123" s="793">
        <f t="shared" si="763"/>
        <v>0</v>
      </c>
      <c r="CS123" s="793">
        <f t="shared" si="763"/>
        <v>0</v>
      </c>
      <c r="CT123" s="793">
        <f t="shared" si="763"/>
        <v>0</v>
      </c>
      <c r="CU123" s="793">
        <f t="shared" si="763"/>
        <v>0</v>
      </c>
      <c r="CV123" s="793">
        <f t="shared" si="763"/>
        <v>0</v>
      </c>
      <c r="CW123" s="793">
        <f t="shared" si="763"/>
        <v>0</v>
      </c>
      <c r="CX123" s="793">
        <f t="shared" si="763"/>
        <v>0</v>
      </c>
      <c r="CY123" s="793">
        <f t="shared" si="763"/>
        <v>0</v>
      </c>
      <c r="CZ123" s="793">
        <f t="shared" si="763"/>
        <v>0</v>
      </c>
      <c r="DA123" s="793">
        <f t="shared" si="763"/>
        <v>0</v>
      </c>
      <c r="DB123" s="793">
        <f t="shared" si="763"/>
        <v>0</v>
      </c>
      <c r="DC123" s="793">
        <f t="shared" si="763"/>
        <v>0</v>
      </c>
      <c r="DD123" s="793">
        <f t="shared" si="763"/>
        <v>0</v>
      </c>
      <c r="DE123" s="793">
        <f t="shared" si="763"/>
        <v>0</v>
      </c>
      <c r="DF123" s="793">
        <f t="shared" si="763"/>
        <v>0</v>
      </c>
      <c r="DG123" s="793">
        <f t="shared" si="763"/>
        <v>0</v>
      </c>
      <c r="DH123" s="793">
        <f t="shared" si="763"/>
        <v>0</v>
      </c>
      <c r="DI123" s="793">
        <f t="shared" si="763"/>
        <v>0</v>
      </c>
      <c r="DJ123" s="793">
        <f t="shared" si="763"/>
        <v>0</v>
      </c>
      <c r="DK123" s="793">
        <f t="shared" si="763"/>
        <v>0</v>
      </c>
      <c r="DL123" s="793">
        <f t="shared" si="763"/>
        <v>0</v>
      </c>
      <c r="DM123" s="793">
        <f t="shared" si="763"/>
        <v>0</v>
      </c>
      <c r="DN123" s="793">
        <f t="shared" si="763"/>
        <v>0</v>
      </c>
      <c r="DO123" s="793">
        <f t="shared" si="763"/>
        <v>0</v>
      </c>
      <c r="DP123" s="793">
        <f t="shared" si="763"/>
        <v>0</v>
      </c>
      <c r="DQ123" s="793">
        <f t="shared" si="763"/>
        <v>0</v>
      </c>
      <c r="DR123" s="793">
        <f t="shared" si="763"/>
        <v>0</v>
      </c>
      <c r="DS123" s="793">
        <f t="shared" si="763"/>
        <v>0</v>
      </c>
      <c r="DT123" s="793">
        <f t="shared" si="763"/>
        <v>0</v>
      </c>
      <c r="DU123" s="793">
        <f t="shared" si="763"/>
        <v>0</v>
      </c>
      <c r="DV123" s="793">
        <f t="shared" si="763"/>
        <v>0</v>
      </c>
      <c r="DW123" s="793">
        <f t="shared" si="763"/>
        <v>0</v>
      </c>
      <c r="DX123" s="793">
        <f t="shared" si="763"/>
        <v>0</v>
      </c>
      <c r="DY123" s="793">
        <f t="shared" si="763"/>
        <v>0</v>
      </c>
      <c r="DZ123" s="793">
        <f t="shared" si="763"/>
        <v>0</v>
      </c>
      <c r="EA123" s="793">
        <f t="shared" si="763"/>
        <v>0</v>
      </c>
      <c r="EB123" s="793">
        <f t="shared" si="763"/>
        <v>0</v>
      </c>
      <c r="EC123" s="793">
        <f t="shared" si="763"/>
        <v>0</v>
      </c>
      <c r="ED123" s="793">
        <f t="shared" si="763"/>
        <v>0</v>
      </c>
      <c r="EE123" s="793">
        <f t="shared" si="763"/>
        <v>0</v>
      </c>
      <c r="EF123" s="793">
        <f t="shared" si="763"/>
        <v>0</v>
      </c>
      <c r="EG123" s="793">
        <f t="shared" si="763"/>
        <v>0</v>
      </c>
      <c r="EH123" s="793">
        <f t="shared" si="763"/>
        <v>0</v>
      </c>
      <c r="EI123" s="793">
        <f t="shared" si="763"/>
        <v>0</v>
      </c>
      <c r="EJ123" s="793">
        <f t="shared" si="763"/>
        <v>0</v>
      </c>
      <c r="EK123" s="793">
        <f t="shared" si="763"/>
        <v>0</v>
      </c>
      <c r="EL123" s="793">
        <f t="shared" si="763"/>
        <v>0</v>
      </c>
      <c r="EM123" s="793">
        <f t="shared" si="763"/>
        <v>0</v>
      </c>
      <c r="EN123" s="793">
        <f t="shared" si="763"/>
        <v>0</v>
      </c>
      <c r="EO123" s="793">
        <f t="shared" si="763"/>
        <v>0</v>
      </c>
    </row>
    <row r="124" spans="1:145" x14ac:dyDescent="0.2">
      <c r="A124" s="113">
        <f>ROW()</f>
        <v>124</v>
      </c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  <c r="AU124" s="17"/>
      <c r="AV124" s="17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  <c r="BI124" s="17"/>
      <c r="BJ124" s="17"/>
      <c r="BK124" s="17"/>
      <c r="BL124" s="17"/>
      <c r="BM124" s="17"/>
      <c r="BN124" s="17"/>
      <c r="BO124" s="17"/>
      <c r="BP124" s="17"/>
      <c r="BQ124" s="17"/>
      <c r="BR124" s="17"/>
      <c r="BS124" s="17"/>
      <c r="BT124" s="17"/>
      <c r="BU124" s="17"/>
      <c r="BV124" s="17"/>
      <c r="BW124" s="17"/>
      <c r="BX124" s="17"/>
      <c r="BY124" s="17"/>
      <c r="BZ124" s="17"/>
      <c r="CA124" s="17"/>
      <c r="CB124" s="17"/>
      <c r="CC124" s="17"/>
      <c r="CD124" s="17"/>
      <c r="CE124" s="17"/>
      <c r="CF124" s="1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  <c r="CR124" s="17"/>
      <c r="CS124" s="17"/>
      <c r="CT124" s="17"/>
      <c r="CU124" s="17"/>
      <c r="CV124" s="17"/>
      <c r="CW124" s="17"/>
      <c r="CX124" s="17"/>
      <c r="CY124" s="17"/>
      <c r="CZ124" s="17"/>
      <c r="DA124" s="17"/>
      <c r="DB124" s="17"/>
      <c r="DC124" s="17"/>
      <c r="DD124" s="17"/>
      <c r="DE124" s="17"/>
      <c r="DF124" s="17"/>
      <c r="DG124" s="17"/>
      <c r="DH124" s="17"/>
      <c r="DI124" s="17"/>
      <c r="DJ124" s="17"/>
      <c r="DK124" s="17"/>
      <c r="DL124" s="17"/>
      <c r="DM124" s="17"/>
      <c r="DN124" s="17"/>
      <c r="DO124" s="17"/>
      <c r="DP124" s="17"/>
      <c r="DQ124" s="17"/>
      <c r="DR124" s="17"/>
      <c r="DS124" s="17"/>
      <c r="DT124" s="17"/>
      <c r="DU124" s="17"/>
      <c r="DV124" s="17"/>
      <c r="DW124" s="17"/>
      <c r="DX124" s="17"/>
      <c r="DY124" s="17"/>
      <c r="DZ124" s="17"/>
      <c r="EA124" s="17"/>
      <c r="EB124" s="17"/>
      <c r="EC124" s="17"/>
      <c r="ED124" s="17"/>
      <c r="EE124" s="17"/>
      <c r="EF124" s="17"/>
      <c r="EG124" s="17"/>
      <c r="EH124" s="17"/>
      <c r="EI124" s="17"/>
      <c r="EJ124" s="17"/>
      <c r="EK124" s="17"/>
      <c r="EL124" s="17"/>
      <c r="EM124" s="17"/>
      <c r="EN124" s="17"/>
      <c r="EO124" s="17"/>
    </row>
    <row r="125" spans="1:145" x14ac:dyDescent="0.2">
      <c r="A125" s="113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  <c r="BL125" s="17"/>
      <c r="BM125" s="17"/>
      <c r="BN125" s="17"/>
      <c r="BO125" s="17"/>
      <c r="BP125" s="17"/>
      <c r="BQ125" s="17"/>
      <c r="BR125" s="17"/>
      <c r="BS125" s="17"/>
      <c r="BT125" s="17"/>
      <c r="BU125" s="17"/>
      <c r="BV125" s="17"/>
      <c r="BW125" s="17"/>
      <c r="BX125" s="17"/>
      <c r="BY125" s="17"/>
      <c r="BZ125" s="17"/>
      <c r="CA125" s="17"/>
      <c r="CB125" s="17"/>
      <c r="CC125" s="17"/>
      <c r="CD125" s="17"/>
      <c r="CE125" s="17"/>
      <c r="CF125" s="1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  <c r="CV125" s="17"/>
      <c r="CW125" s="17"/>
      <c r="CX125" s="17"/>
      <c r="CY125" s="17"/>
      <c r="CZ125" s="17"/>
      <c r="DA125" s="17"/>
      <c r="DB125" s="17"/>
      <c r="DC125" s="17"/>
      <c r="DD125" s="17"/>
      <c r="DE125" s="17"/>
      <c r="DF125" s="17"/>
      <c r="DG125" s="17"/>
      <c r="DH125" s="17"/>
      <c r="DI125" s="17"/>
      <c r="DJ125" s="17"/>
      <c r="DK125" s="17"/>
      <c r="DL125" s="17"/>
      <c r="DM125" s="17"/>
      <c r="DN125" s="17"/>
      <c r="DO125" s="17"/>
      <c r="DP125" s="17"/>
      <c r="DQ125" s="17"/>
      <c r="DR125" s="17"/>
      <c r="DS125" s="17"/>
      <c r="DT125" s="17"/>
      <c r="DU125" s="17"/>
      <c r="DV125" s="17"/>
      <c r="DW125" s="17"/>
      <c r="DX125" s="17"/>
      <c r="DY125" s="17"/>
      <c r="DZ125" s="17"/>
      <c r="EA125" s="17"/>
      <c r="EB125" s="17"/>
      <c r="EC125" s="17"/>
      <c r="ED125" s="17"/>
      <c r="EE125" s="17"/>
      <c r="EF125" s="17"/>
      <c r="EG125" s="17"/>
      <c r="EH125" s="17"/>
      <c r="EI125" s="17"/>
      <c r="EJ125" s="17"/>
      <c r="EK125" s="17"/>
      <c r="EL125" s="17"/>
      <c r="EM125" s="17"/>
      <c r="EN125" s="17"/>
      <c r="EO125" s="17"/>
    </row>
    <row r="126" spans="1:145" x14ac:dyDescent="0.2">
      <c r="A126" s="113">
        <f>ROW()</f>
        <v>126</v>
      </c>
      <c r="B126" s="451" t="s">
        <v>856</v>
      </c>
      <c r="C126" s="477" t="s">
        <v>179</v>
      </c>
      <c r="D126" s="451" t="s">
        <v>34</v>
      </c>
      <c r="E126" s="451"/>
      <c r="F126" s="908">
        <f>F115</f>
        <v>43465</v>
      </c>
      <c r="G126" s="360">
        <f>'A&amp;R'!$O$30</f>
        <v>507615.57</v>
      </c>
      <c r="H126" s="91">
        <f>G126/12</f>
        <v>42301.297500000001</v>
      </c>
      <c r="I126" s="458"/>
      <c r="J126" s="458"/>
      <c r="K126" s="452"/>
      <c r="L126" s="452">
        <f>SUM(M126:EC126)</f>
        <v>5558248.8666229043</v>
      </c>
      <c r="M126" s="451"/>
      <c r="N126" s="910">
        <f t="shared" ref="N126:AS126" si="764">INDEX($H126:$H130,N128)*N127</f>
        <v>42301.297500000001</v>
      </c>
      <c r="O126" s="910">
        <f t="shared" si="764"/>
        <v>42301.297500000001</v>
      </c>
      <c r="P126" s="910">
        <f t="shared" si="764"/>
        <v>42301.297500000001</v>
      </c>
      <c r="Q126" s="910">
        <f t="shared" si="764"/>
        <v>42301.297500000001</v>
      </c>
      <c r="R126" s="910">
        <f t="shared" si="764"/>
        <v>42301.297500000001</v>
      </c>
      <c r="S126" s="910">
        <f t="shared" si="764"/>
        <v>42301.297500000001</v>
      </c>
      <c r="T126" s="910">
        <f t="shared" si="764"/>
        <v>42301.297500000001</v>
      </c>
      <c r="U126" s="910">
        <f t="shared" si="764"/>
        <v>42301.297500000001</v>
      </c>
      <c r="V126" s="910">
        <f t="shared" si="764"/>
        <v>42301.297500000001</v>
      </c>
      <c r="W126" s="910">
        <f t="shared" si="764"/>
        <v>42301.297500000001</v>
      </c>
      <c r="X126" s="910">
        <f t="shared" si="764"/>
        <v>42301.297500000001</v>
      </c>
      <c r="Y126" s="910">
        <f t="shared" si="764"/>
        <v>42301.297500000001</v>
      </c>
      <c r="Z126" s="910">
        <f t="shared" si="764"/>
        <v>43147.323450000004</v>
      </c>
      <c r="AA126" s="910">
        <f t="shared" si="764"/>
        <v>43147.323450000004</v>
      </c>
      <c r="AB126" s="910">
        <f t="shared" si="764"/>
        <v>43147.323450000004</v>
      </c>
      <c r="AC126" s="910">
        <f t="shared" si="764"/>
        <v>43147.323450000004</v>
      </c>
      <c r="AD126" s="910">
        <f t="shared" si="764"/>
        <v>43147.323450000004</v>
      </c>
      <c r="AE126" s="910">
        <f t="shared" si="764"/>
        <v>43147.323450000004</v>
      </c>
      <c r="AF126" s="910">
        <f t="shared" si="764"/>
        <v>43147.323450000004</v>
      </c>
      <c r="AG126" s="910">
        <f t="shared" si="764"/>
        <v>43147.323450000004</v>
      </c>
      <c r="AH126" s="910">
        <f t="shared" si="764"/>
        <v>43147.323450000004</v>
      </c>
      <c r="AI126" s="910">
        <f t="shared" si="764"/>
        <v>43147.323450000004</v>
      </c>
      <c r="AJ126" s="910">
        <f t="shared" si="764"/>
        <v>43147.323450000004</v>
      </c>
      <c r="AK126" s="910">
        <f t="shared" si="764"/>
        <v>43147.323450000004</v>
      </c>
      <c r="AL126" s="910">
        <f t="shared" si="764"/>
        <v>44010.269918999998</v>
      </c>
      <c r="AM126" s="910">
        <f t="shared" si="764"/>
        <v>44010.269918999998</v>
      </c>
      <c r="AN126" s="910">
        <f t="shared" si="764"/>
        <v>44010.269918999998</v>
      </c>
      <c r="AO126" s="910">
        <f t="shared" si="764"/>
        <v>44010.269918999998</v>
      </c>
      <c r="AP126" s="910">
        <f t="shared" si="764"/>
        <v>44010.269918999998</v>
      </c>
      <c r="AQ126" s="910">
        <f t="shared" si="764"/>
        <v>44010.269918999998</v>
      </c>
      <c r="AR126" s="910">
        <f t="shared" si="764"/>
        <v>44010.269918999998</v>
      </c>
      <c r="AS126" s="910">
        <f t="shared" si="764"/>
        <v>44010.269918999998</v>
      </c>
      <c r="AT126" s="910">
        <f t="shared" ref="AT126:BY126" si="765">INDEX($H126:$H130,AT128)*AT127</f>
        <v>44010.269918999998</v>
      </c>
      <c r="AU126" s="910">
        <f t="shared" si="765"/>
        <v>44010.269918999998</v>
      </c>
      <c r="AV126" s="910">
        <f t="shared" si="765"/>
        <v>44010.269918999998</v>
      </c>
      <c r="AW126" s="910">
        <f t="shared" si="765"/>
        <v>44010.269918999998</v>
      </c>
      <c r="AX126" s="910">
        <f t="shared" si="765"/>
        <v>44890.475317379998</v>
      </c>
      <c r="AY126" s="910">
        <f t="shared" si="765"/>
        <v>44890.475317379998</v>
      </c>
      <c r="AZ126" s="910">
        <f t="shared" si="765"/>
        <v>44890.475317379998</v>
      </c>
      <c r="BA126" s="910">
        <f t="shared" si="765"/>
        <v>44890.475317379998</v>
      </c>
      <c r="BB126" s="910">
        <f t="shared" si="765"/>
        <v>44890.475317379998</v>
      </c>
      <c r="BC126" s="910">
        <f t="shared" si="765"/>
        <v>44890.475317379998</v>
      </c>
      <c r="BD126" s="910">
        <f t="shared" si="765"/>
        <v>44890.475317379998</v>
      </c>
      <c r="BE126" s="910">
        <f t="shared" si="765"/>
        <v>44890.475317379998</v>
      </c>
      <c r="BF126" s="910">
        <f t="shared" si="765"/>
        <v>44890.475317379998</v>
      </c>
      <c r="BG126" s="910">
        <f t="shared" si="765"/>
        <v>44890.475317379998</v>
      </c>
      <c r="BH126" s="910">
        <f t="shared" si="765"/>
        <v>44890.475317379998</v>
      </c>
      <c r="BI126" s="910">
        <f t="shared" si="765"/>
        <v>44890.475317379998</v>
      </c>
      <c r="BJ126" s="910">
        <f t="shared" si="765"/>
        <v>45788.284823727598</v>
      </c>
      <c r="BK126" s="910">
        <f t="shared" si="765"/>
        <v>45788.284823727598</v>
      </c>
      <c r="BL126" s="910">
        <f t="shared" si="765"/>
        <v>45788.284823727598</v>
      </c>
      <c r="BM126" s="910">
        <f t="shared" si="765"/>
        <v>45788.284823727598</v>
      </c>
      <c r="BN126" s="910">
        <f t="shared" si="765"/>
        <v>45788.284823727598</v>
      </c>
      <c r="BO126" s="910">
        <f t="shared" si="765"/>
        <v>45788.284823727598</v>
      </c>
      <c r="BP126" s="910">
        <f t="shared" si="765"/>
        <v>45788.284823727598</v>
      </c>
      <c r="BQ126" s="910">
        <f t="shared" si="765"/>
        <v>45788.284823727598</v>
      </c>
      <c r="BR126" s="910">
        <f t="shared" si="765"/>
        <v>45788.284823727598</v>
      </c>
      <c r="BS126" s="910">
        <f t="shared" si="765"/>
        <v>45788.284823727598</v>
      </c>
      <c r="BT126" s="910">
        <f t="shared" si="765"/>
        <v>45788.284823727598</v>
      </c>
      <c r="BU126" s="910">
        <f t="shared" si="765"/>
        <v>45788.284823727598</v>
      </c>
      <c r="BV126" s="910">
        <f t="shared" si="765"/>
        <v>46704.050520202152</v>
      </c>
      <c r="BW126" s="910">
        <f t="shared" si="765"/>
        <v>46704.050520202152</v>
      </c>
      <c r="BX126" s="910">
        <f t="shared" si="765"/>
        <v>46704.050520202152</v>
      </c>
      <c r="BY126" s="910">
        <f t="shared" si="765"/>
        <v>46704.050520202152</v>
      </c>
      <c r="BZ126" s="910">
        <f t="shared" ref="BZ126:DE126" si="766">INDEX($H126:$H130,BZ128)*BZ127</f>
        <v>46704.050520202152</v>
      </c>
      <c r="CA126" s="910">
        <f t="shared" si="766"/>
        <v>46704.050520202152</v>
      </c>
      <c r="CB126" s="910">
        <f t="shared" si="766"/>
        <v>46704.050520202152</v>
      </c>
      <c r="CC126" s="910">
        <f t="shared" si="766"/>
        <v>46704.050520202152</v>
      </c>
      <c r="CD126" s="910">
        <f t="shared" si="766"/>
        <v>46704.050520202152</v>
      </c>
      <c r="CE126" s="910">
        <f t="shared" si="766"/>
        <v>46704.050520202152</v>
      </c>
      <c r="CF126" s="910">
        <f t="shared" si="766"/>
        <v>46704.050520202152</v>
      </c>
      <c r="CG126" s="910">
        <f t="shared" si="766"/>
        <v>46704.050520202152</v>
      </c>
      <c r="CH126" s="910">
        <f t="shared" si="766"/>
        <v>47638.131530606195</v>
      </c>
      <c r="CI126" s="910">
        <f t="shared" si="766"/>
        <v>47638.131530606195</v>
      </c>
      <c r="CJ126" s="910">
        <f t="shared" si="766"/>
        <v>47638.131530606195</v>
      </c>
      <c r="CK126" s="910">
        <f t="shared" si="766"/>
        <v>47638.131530606195</v>
      </c>
      <c r="CL126" s="910">
        <f t="shared" si="766"/>
        <v>47638.131530606195</v>
      </c>
      <c r="CM126" s="910">
        <f t="shared" si="766"/>
        <v>47638.131530606195</v>
      </c>
      <c r="CN126" s="910">
        <f t="shared" si="766"/>
        <v>47638.131530606195</v>
      </c>
      <c r="CO126" s="910">
        <f t="shared" si="766"/>
        <v>47638.131530606195</v>
      </c>
      <c r="CP126" s="910">
        <f t="shared" si="766"/>
        <v>47638.131530606195</v>
      </c>
      <c r="CQ126" s="910">
        <f t="shared" si="766"/>
        <v>47638.131530606195</v>
      </c>
      <c r="CR126" s="910">
        <f t="shared" si="766"/>
        <v>47638.131530606195</v>
      </c>
      <c r="CS126" s="910">
        <f t="shared" si="766"/>
        <v>47638.131530606195</v>
      </c>
      <c r="CT126" s="910">
        <f t="shared" si="766"/>
        <v>48590.894161218312</v>
      </c>
      <c r="CU126" s="910">
        <f t="shared" si="766"/>
        <v>48590.894161218312</v>
      </c>
      <c r="CV126" s="910">
        <f t="shared" si="766"/>
        <v>48590.894161218312</v>
      </c>
      <c r="CW126" s="910">
        <f t="shared" si="766"/>
        <v>48590.894161218312</v>
      </c>
      <c r="CX126" s="910">
        <f t="shared" si="766"/>
        <v>48590.894161218312</v>
      </c>
      <c r="CY126" s="910">
        <f t="shared" si="766"/>
        <v>48590.894161218312</v>
      </c>
      <c r="CZ126" s="910">
        <f t="shared" si="766"/>
        <v>48590.894161218312</v>
      </c>
      <c r="DA126" s="910">
        <f t="shared" si="766"/>
        <v>48590.894161218312</v>
      </c>
      <c r="DB126" s="910">
        <f t="shared" si="766"/>
        <v>48590.894161218312</v>
      </c>
      <c r="DC126" s="910">
        <f t="shared" si="766"/>
        <v>48590.894161218312</v>
      </c>
      <c r="DD126" s="910">
        <f t="shared" si="766"/>
        <v>48590.894161218312</v>
      </c>
      <c r="DE126" s="910">
        <f t="shared" si="766"/>
        <v>48590.894161218312</v>
      </c>
      <c r="DF126" s="910">
        <f t="shared" ref="DF126:EK126" si="767">INDEX($H126:$H130,DF128)*DF127</f>
        <v>49562.712044442684</v>
      </c>
      <c r="DG126" s="910">
        <f t="shared" si="767"/>
        <v>49562.712044442684</v>
      </c>
      <c r="DH126" s="910">
        <f t="shared" si="767"/>
        <v>49562.712044442684</v>
      </c>
      <c r="DI126" s="910">
        <f t="shared" si="767"/>
        <v>49562.712044442684</v>
      </c>
      <c r="DJ126" s="910">
        <f t="shared" si="767"/>
        <v>49562.712044442684</v>
      </c>
      <c r="DK126" s="910">
        <f t="shared" si="767"/>
        <v>49562.712044442684</v>
      </c>
      <c r="DL126" s="910">
        <f t="shared" si="767"/>
        <v>49562.712044442684</v>
      </c>
      <c r="DM126" s="910">
        <f t="shared" si="767"/>
        <v>49562.712044442684</v>
      </c>
      <c r="DN126" s="910">
        <f t="shared" si="767"/>
        <v>49562.712044442684</v>
      </c>
      <c r="DO126" s="910">
        <f t="shared" si="767"/>
        <v>49562.712044442684</v>
      </c>
      <c r="DP126" s="910">
        <f t="shared" si="767"/>
        <v>49562.712044442684</v>
      </c>
      <c r="DQ126" s="910">
        <f t="shared" si="767"/>
        <v>49562.712044442684</v>
      </c>
      <c r="DR126" s="910">
        <f t="shared" si="767"/>
        <v>50553.966285331539</v>
      </c>
      <c r="DS126" s="910">
        <f t="shared" si="767"/>
        <v>50553.966285331539</v>
      </c>
      <c r="DT126" s="910">
        <f t="shared" si="767"/>
        <v>50553.966285331539</v>
      </c>
      <c r="DU126" s="910">
        <f t="shared" si="767"/>
        <v>50553.966285331539</v>
      </c>
      <c r="DV126" s="910">
        <f t="shared" si="767"/>
        <v>50553.966285331539</v>
      </c>
      <c r="DW126" s="910">
        <f t="shared" si="767"/>
        <v>50553.966285331539</v>
      </c>
      <c r="DX126" s="910">
        <f t="shared" si="767"/>
        <v>50553.966285331539</v>
      </c>
      <c r="DY126" s="910">
        <f t="shared" si="767"/>
        <v>50553.966285331539</v>
      </c>
      <c r="DZ126" s="910">
        <f t="shared" si="767"/>
        <v>50553.966285331539</v>
      </c>
      <c r="EA126" s="910">
        <f t="shared" si="767"/>
        <v>50553.966285331539</v>
      </c>
      <c r="EB126" s="910">
        <f t="shared" si="767"/>
        <v>50553.966285331539</v>
      </c>
      <c r="EC126" s="910">
        <f t="shared" si="767"/>
        <v>50553.966285331539</v>
      </c>
      <c r="ED126" s="910">
        <f t="shared" si="767"/>
        <v>51565.045611038171</v>
      </c>
      <c r="EE126" s="910">
        <f t="shared" si="767"/>
        <v>51565.045611038171</v>
      </c>
      <c r="EF126" s="910">
        <f t="shared" si="767"/>
        <v>51565.045611038171</v>
      </c>
      <c r="EG126" s="910">
        <f t="shared" si="767"/>
        <v>51565.045611038171</v>
      </c>
      <c r="EH126" s="910">
        <f t="shared" si="767"/>
        <v>51565.045611038171</v>
      </c>
      <c r="EI126" s="910">
        <f t="shared" si="767"/>
        <v>51565.045611038171</v>
      </c>
      <c r="EJ126" s="910">
        <f t="shared" si="767"/>
        <v>51565.045611038171</v>
      </c>
      <c r="EK126" s="910">
        <f t="shared" si="767"/>
        <v>51565.045611038171</v>
      </c>
      <c r="EL126" s="910">
        <f t="shared" ref="EL126:EO126" si="768">INDEX($H126:$H130,EL128)*EL127</f>
        <v>51565.045611038171</v>
      </c>
      <c r="EM126" s="910">
        <f t="shared" si="768"/>
        <v>51565.045611038171</v>
      </c>
      <c r="EN126" s="910">
        <f t="shared" si="768"/>
        <v>51565.045611038171</v>
      </c>
      <c r="EO126" s="910">
        <f t="shared" si="768"/>
        <v>51565.045611038171</v>
      </c>
    </row>
    <row r="127" spans="1:145" x14ac:dyDescent="0.2">
      <c r="A127" s="113">
        <f>ROW()</f>
        <v>127</v>
      </c>
      <c r="F127" s="908"/>
      <c r="G127" s="360"/>
      <c r="H127" s="91"/>
      <c r="J127" s="364">
        <f>'A&amp;R'!$N$30</f>
        <v>0.02</v>
      </c>
      <c r="K127" s="113" t="s">
        <v>31</v>
      </c>
      <c r="N127" s="42">
        <f t="shared" ref="N127:BY127" si="769">(1+$J127)^(N$5-1)</f>
        <v>1</v>
      </c>
      <c r="O127" s="42">
        <f t="shared" si="769"/>
        <v>1</v>
      </c>
      <c r="P127" s="42">
        <f t="shared" si="769"/>
        <v>1</v>
      </c>
      <c r="Q127" s="42">
        <f t="shared" si="769"/>
        <v>1</v>
      </c>
      <c r="R127" s="42">
        <f t="shared" si="769"/>
        <v>1</v>
      </c>
      <c r="S127" s="42">
        <f t="shared" si="769"/>
        <v>1</v>
      </c>
      <c r="T127" s="42">
        <f t="shared" si="769"/>
        <v>1</v>
      </c>
      <c r="U127" s="42">
        <f t="shared" si="769"/>
        <v>1</v>
      </c>
      <c r="V127" s="42">
        <f t="shared" si="769"/>
        <v>1</v>
      </c>
      <c r="W127" s="42">
        <f t="shared" si="769"/>
        <v>1</v>
      </c>
      <c r="X127" s="42">
        <f t="shared" si="769"/>
        <v>1</v>
      </c>
      <c r="Y127" s="42">
        <f t="shared" si="769"/>
        <v>1</v>
      </c>
      <c r="Z127" s="42">
        <f t="shared" si="769"/>
        <v>1.02</v>
      </c>
      <c r="AA127" s="42">
        <f t="shared" si="769"/>
        <v>1.02</v>
      </c>
      <c r="AB127" s="42">
        <f t="shared" si="769"/>
        <v>1.02</v>
      </c>
      <c r="AC127" s="42">
        <f t="shared" si="769"/>
        <v>1.02</v>
      </c>
      <c r="AD127" s="42">
        <f t="shared" si="769"/>
        <v>1.02</v>
      </c>
      <c r="AE127" s="42">
        <f t="shared" si="769"/>
        <v>1.02</v>
      </c>
      <c r="AF127" s="42">
        <f t="shared" si="769"/>
        <v>1.02</v>
      </c>
      <c r="AG127" s="42">
        <f t="shared" si="769"/>
        <v>1.02</v>
      </c>
      <c r="AH127" s="42">
        <f t="shared" si="769"/>
        <v>1.02</v>
      </c>
      <c r="AI127" s="42">
        <f t="shared" si="769"/>
        <v>1.02</v>
      </c>
      <c r="AJ127" s="42">
        <f t="shared" si="769"/>
        <v>1.02</v>
      </c>
      <c r="AK127" s="42">
        <f t="shared" si="769"/>
        <v>1.02</v>
      </c>
      <c r="AL127" s="42">
        <f t="shared" si="769"/>
        <v>1.0404</v>
      </c>
      <c r="AM127" s="42">
        <f t="shared" si="769"/>
        <v>1.0404</v>
      </c>
      <c r="AN127" s="42">
        <f t="shared" si="769"/>
        <v>1.0404</v>
      </c>
      <c r="AO127" s="42">
        <f t="shared" si="769"/>
        <v>1.0404</v>
      </c>
      <c r="AP127" s="42">
        <f t="shared" si="769"/>
        <v>1.0404</v>
      </c>
      <c r="AQ127" s="42">
        <f t="shared" si="769"/>
        <v>1.0404</v>
      </c>
      <c r="AR127" s="42">
        <f t="shared" si="769"/>
        <v>1.0404</v>
      </c>
      <c r="AS127" s="42">
        <f t="shared" si="769"/>
        <v>1.0404</v>
      </c>
      <c r="AT127" s="42">
        <f t="shared" si="769"/>
        <v>1.0404</v>
      </c>
      <c r="AU127" s="42">
        <f t="shared" si="769"/>
        <v>1.0404</v>
      </c>
      <c r="AV127" s="42">
        <f t="shared" si="769"/>
        <v>1.0404</v>
      </c>
      <c r="AW127" s="42">
        <f t="shared" si="769"/>
        <v>1.0404</v>
      </c>
      <c r="AX127" s="42">
        <f t="shared" si="769"/>
        <v>1.0612079999999999</v>
      </c>
      <c r="AY127" s="42">
        <f t="shared" si="769"/>
        <v>1.0612079999999999</v>
      </c>
      <c r="AZ127" s="42">
        <f t="shared" si="769"/>
        <v>1.0612079999999999</v>
      </c>
      <c r="BA127" s="42">
        <f t="shared" si="769"/>
        <v>1.0612079999999999</v>
      </c>
      <c r="BB127" s="42">
        <f t="shared" si="769"/>
        <v>1.0612079999999999</v>
      </c>
      <c r="BC127" s="42">
        <f t="shared" si="769"/>
        <v>1.0612079999999999</v>
      </c>
      <c r="BD127" s="42">
        <f t="shared" si="769"/>
        <v>1.0612079999999999</v>
      </c>
      <c r="BE127" s="42">
        <f t="shared" si="769"/>
        <v>1.0612079999999999</v>
      </c>
      <c r="BF127" s="42">
        <f t="shared" si="769"/>
        <v>1.0612079999999999</v>
      </c>
      <c r="BG127" s="42">
        <f t="shared" si="769"/>
        <v>1.0612079999999999</v>
      </c>
      <c r="BH127" s="42">
        <f t="shared" si="769"/>
        <v>1.0612079999999999</v>
      </c>
      <c r="BI127" s="42">
        <f t="shared" si="769"/>
        <v>1.0612079999999999</v>
      </c>
      <c r="BJ127" s="42">
        <f t="shared" si="769"/>
        <v>1.08243216</v>
      </c>
      <c r="BK127" s="42">
        <f t="shared" si="769"/>
        <v>1.08243216</v>
      </c>
      <c r="BL127" s="42">
        <f t="shared" si="769"/>
        <v>1.08243216</v>
      </c>
      <c r="BM127" s="42">
        <f t="shared" si="769"/>
        <v>1.08243216</v>
      </c>
      <c r="BN127" s="42">
        <f t="shared" si="769"/>
        <v>1.08243216</v>
      </c>
      <c r="BO127" s="42">
        <f t="shared" si="769"/>
        <v>1.08243216</v>
      </c>
      <c r="BP127" s="42">
        <f t="shared" si="769"/>
        <v>1.08243216</v>
      </c>
      <c r="BQ127" s="42">
        <f t="shared" si="769"/>
        <v>1.08243216</v>
      </c>
      <c r="BR127" s="42">
        <f t="shared" si="769"/>
        <v>1.08243216</v>
      </c>
      <c r="BS127" s="42">
        <f t="shared" si="769"/>
        <v>1.08243216</v>
      </c>
      <c r="BT127" s="42">
        <f t="shared" si="769"/>
        <v>1.08243216</v>
      </c>
      <c r="BU127" s="42">
        <f t="shared" si="769"/>
        <v>1.08243216</v>
      </c>
      <c r="BV127" s="42">
        <f t="shared" si="769"/>
        <v>1.1040808032</v>
      </c>
      <c r="BW127" s="42">
        <f t="shared" si="769"/>
        <v>1.1040808032</v>
      </c>
      <c r="BX127" s="42">
        <f t="shared" si="769"/>
        <v>1.1040808032</v>
      </c>
      <c r="BY127" s="42">
        <f t="shared" si="769"/>
        <v>1.1040808032</v>
      </c>
      <c r="BZ127" s="42">
        <f t="shared" ref="BZ127:EK127" si="770">(1+$J127)^(BZ$5-1)</f>
        <v>1.1040808032</v>
      </c>
      <c r="CA127" s="42">
        <f t="shared" si="770"/>
        <v>1.1040808032</v>
      </c>
      <c r="CB127" s="42">
        <f t="shared" si="770"/>
        <v>1.1040808032</v>
      </c>
      <c r="CC127" s="42">
        <f t="shared" si="770"/>
        <v>1.1040808032</v>
      </c>
      <c r="CD127" s="42">
        <f t="shared" si="770"/>
        <v>1.1040808032</v>
      </c>
      <c r="CE127" s="42">
        <f t="shared" si="770"/>
        <v>1.1040808032</v>
      </c>
      <c r="CF127" s="42">
        <f t="shared" si="770"/>
        <v>1.1040808032</v>
      </c>
      <c r="CG127" s="42">
        <f t="shared" si="770"/>
        <v>1.1040808032</v>
      </c>
      <c r="CH127" s="42">
        <f t="shared" si="770"/>
        <v>1.1261624192640001</v>
      </c>
      <c r="CI127" s="42">
        <f t="shared" si="770"/>
        <v>1.1261624192640001</v>
      </c>
      <c r="CJ127" s="42">
        <f t="shared" si="770"/>
        <v>1.1261624192640001</v>
      </c>
      <c r="CK127" s="42">
        <f t="shared" si="770"/>
        <v>1.1261624192640001</v>
      </c>
      <c r="CL127" s="42">
        <f t="shared" si="770"/>
        <v>1.1261624192640001</v>
      </c>
      <c r="CM127" s="42">
        <f t="shared" si="770"/>
        <v>1.1261624192640001</v>
      </c>
      <c r="CN127" s="42">
        <f t="shared" si="770"/>
        <v>1.1261624192640001</v>
      </c>
      <c r="CO127" s="42">
        <f t="shared" si="770"/>
        <v>1.1261624192640001</v>
      </c>
      <c r="CP127" s="42">
        <f t="shared" si="770"/>
        <v>1.1261624192640001</v>
      </c>
      <c r="CQ127" s="42">
        <f t="shared" si="770"/>
        <v>1.1261624192640001</v>
      </c>
      <c r="CR127" s="42">
        <f t="shared" si="770"/>
        <v>1.1261624192640001</v>
      </c>
      <c r="CS127" s="42">
        <f t="shared" si="770"/>
        <v>1.1261624192640001</v>
      </c>
      <c r="CT127" s="42">
        <f t="shared" si="770"/>
        <v>1.1486856676492798</v>
      </c>
      <c r="CU127" s="42">
        <f t="shared" si="770"/>
        <v>1.1486856676492798</v>
      </c>
      <c r="CV127" s="42">
        <f t="shared" si="770"/>
        <v>1.1486856676492798</v>
      </c>
      <c r="CW127" s="42">
        <f t="shared" si="770"/>
        <v>1.1486856676492798</v>
      </c>
      <c r="CX127" s="42">
        <f t="shared" si="770"/>
        <v>1.1486856676492798</v>
      </c>
      <c r="CY127" s="42">
        <f t="shared" si="770"/>
        <v>1.1486856676492798</v>
      </c>
      <c r="CZ127" s="42">
        <f t="shared" si="770"/>
        <v>1.1486856676492798</v>
      </c>
      <c r="DA127" s="42">
        <f t="shared" si="770"/>
        <v>1.1486856676492798</v>
      </c>
      <c r="DB127" s="42">
        <f t="shared" si="770"/>
        <v>1.1486856676492798</v>
      </c>
      <c r="DC127" s="42">
        <f t="shared" si="770"/>
        <v>1.1486856676492798</v>
      </c>
      <c r="DD127" s="42">
        <f t="shared" si="770"/>
        <v>1.1486856676492798</v>
      </c>
      <c r="DE127" s="42">
        <f t="shared" si="770"/>
        <v>1.1486856676492798</v>
      </c>
      <c r="DF127" s="42">
        <f t="shared" si="770"/>
        <v>1.1716593810022655</v>
      </c>
      <c r="DG127" s="42">
        <f t="shared" si="770"/>
        <v>1.1716593810022655</v>
      </c>
      <c r="DH127" s="42">
        <f t="shared" si="770"/>
        <v>1.1716593810022655</v>
      </c>
      <c r="DI127" s="42">
        <f t="shared" si="770"/>
        <v>1.1716593810022655</v>
      </c>
      <c r="DJ127" s="42">
        <f t="shared" si="770"/>
        <v>1.1716593810022655</v>
      </c>
      <c r="DK127" s="42">
        <f t="shared" si="770"/>
        <v>1.1716593810022655</v>
      </c>
      <c r="DL127" s="42">
        <f t="shared" si="770"/>
        <v>1.1716593810022655</v>
      </c>
      <c r="DM127" s="42">
        <f t="shared" si="770"/>
        <v>1.1716593810022655</v>
      </c>
      <c r="DN127" s="42">
        <f t="shared" si="770"/>
        <v>1.1716593810022655</v>
      </c>
      <c r="DO127" s="42">
        <f t="shared" si="770"/>
        <v>1.1716593810022655</v>
      </c>
      <c r="DP127" s="42">
        <f t="shared" si="770"/>
        <v>1.1716593810022655</v>
      </c>
      <c r="DQ127" s="42">
        <f t="shared" si="770"/>
        <v>1.1716593810022655</v>
      </c>
      <c r="DR127" s="42">
        <f t="shared" si="770"/>
        <v>1.1950925686223108</v>
      </c>
      <c r="DS127" s="42">
        <f t="shared" si="770"/>
        <v>1.1950925686223108</v>
      </c>
      <c r="DT127" s="42">
        <f t="shared" si="770"/>
        <v>1.1950925686223108</v>
      </c>
      <c r="DU127" s="42">
        <f t="shared" si="770"/>
        <v>1.1950925686223108</v>
      </c>
      <c r="DV127" s="42">
        <f t="shared" si="770"/>
        <v>1.1950925686223108</v>
      </c>
      <c r="DW127" s="42">
        <f t="shared" si="770"/>
        <v>1.1950925686223108</v>
      </c>
      <c r="DX127" s="42">
        <f t="shared" si="770"/>
        <v>1.1950925686223108</v>
      </c>
      <c r="DY127" s="42">
        <f t="shared" si="770"/>
        <v>1.1950925686223108</v>
      </c>
      <c r="DZ127" s="42">
        <f t="shared" si="770"/>
        <v>1.1950925686223108</v>
      </c>
      <c r="EA127" s="42">
        <f t="shared" si="770"/>
        <v>1.1950925686223108</v>
      </c>
      <c r="EB127" s="42">
        <f t="shared" si="770"/>
        <v>1.1950925686223108</v>
      </c>
      <c r="EC127" s="42">
        <f t="shared" si="770"/>
        <v>1.1950925686223108</v>
      </c>
      <c r="ED127" s="42">
        <f t="shared" si="770"/>
        <v>1.2189944199947571</v>
      </c>
      <c r="EE127" s="42">
        <f t="shared" si="770"/>
        <v>1.2189944199947571</v>
      </c>
      <c r="EF127" s="42">
        <f t="shared" si="770"/>
        <v>1.2189944199947571</v>
      </c>
      <c r="EG127" s="42">
        <f t="shared" si="770"/>
        <v>1.2189944199947571</v>
      </c>
      <c r="EH127" s="42">
        <f t="shared" si="770"/>
        <v>1.2189944199947571</v>
      </c>
      <c r="EI127" s="42">
        <f t="shared" si="770"/>
        <v>1.2189944199947571</v>
      </c>
      <c r="EJ127" s="42">
        <f t="shared" si="770"/>
        <v>1.2189944199947571</v>
      </c>
      <c r="EK127" s="42">
        <f t="shared" si="770"/>
        <v>1.2189944199947571</v>
      </c>
      <c r="EL127" s="42">
        <f t="shared" ref="EL127:EO127" si="771">(1+$J127)^(EL$5-1)</f>
        <v>1.2189944199947571</v>
      </c>
      <c r="EM127" s="42">
        <f t="shared" si="771"/>
        <v>1.2189944199947571</v>
      </c>
      <c r="EN127" s="42">
        <f t="shared" si="771"/>
        <v>1.2189944199947571</v>
      </c>
      <c r="EO127" s="42">
        <f t="shared" si="771"/>
        <v>1.2189944199947571</v>
      </c>
    </row>
    <row r="128" spans="1:145" x14ac:dyDescent="0.2">
      <c r="A128" s="113"/>
      <c r="F128" s="908"/>
      <c r="G128" s="360"/>
      <c r="H128" s="91"/>
      <c r="K128" s="909" t="s">
        <v>854</v>
      </c>
      <c r="N128" s="111">
        <f>MATCH(N$2,$F126:$F130,1)</f>
        <v>1</v>
      </c>
      <c r="O128" s="111">
        <f t="shared" ref="O128:BZ128" si="772">MATCH(O$2,$F126:$F130,1)</f>
        <v>1</v>
      </c>
      <c r="P128" s="111">
        <f t="shared" si="772"/>
        <v>1</v>
      </c>
      <c r="Q128" s="111">
        <f t="shared" si="772"/>
        <v>1</v>
      </c>
      <c r="R128" s="111">
        <f t="shared" si="772"/>
        <v>1</v>
      </c>
      <c r="S128" s="111">
        <f t="shared" si="772"/>
        <v>1</v>
      </c>
      <c r="T128" s="111">
        <f t="shared" si="772"/>
        <v>1</v>
      </c>
      <c r="U128" s="111">
        <f t="shared" si="772"/>
        <v>1</v>
      </c>
      <c r="V128" s="111">
        <f t="shared" si="772"/>
        <v>1</v>
      </c>
      <c r="W128" s="111">
        <f t="shared" si="772"/>
        <v>1</v>
      </c>
      <c r="X128" s="111">
        <f t="shared" si="772"/>
        <v>1</v>
      </c>
      <c r="Y128" s="111">
        <f t="shared" si="772"/>
        <v>1</v>
      </c>
      <c r="Z128" s="111">
        <f t="shared" si="772"/>
        <v>1</v>
      </c>
      <c r="AA128" s="111">
        <f t="shared" si="772"/>
        <v>1</v>
      </c>
      <c r="AB128" s="111">
        <f t="shared" si="772"/>
        <v>1</v>
      </c>
      <c r="AC128" s="111">
        <f t="shared" si="772"/>
        <v>1</v>
      </c>
      <c r="AD128" s="111">
        <f t="shared" si="772"/>
        <v>1</v>
      </c>
      <c r="AE128" s="111">
        <f t="shared" si="772"/>
        <v>1</v>
      </c>
      <c r="AF128" s="111">
        <f t="shared" si="772"/>
        <v>1</v>
      </c>
      <c r="AG128" s="111">
        <f t="shared" si="772"/>
        <v>1</v>
      </c>
      <c r="AH128" s="111">
        <f t="shared" si="772"/>
        <v>1</v>
      </c>
      <c r="AI128" s="111">
        <f t="shared" si="772"/>
        <v>1</v>
      </c>
      <c r="AJ128" s="111">
        <f t="shared" si="772"/>
        <v>1</v>
      </c>
      <c r="AK128" s="111">
        <f t="shared" si="772"/>
        <v>1</v>
      </c>
      <c r="AL128" s="111">
        <f t="shared" si="772"/>
        <v>1</v>
      </c>
      <c r="AM128" s="111">
        <f t="shared" si="772"/>
        <v>1</v>
      </c>
      <c r="AN128" s="111">
        <f t="shared" si="772"/>
        <v>1</v>
      </c>
      <c r="AO128" s="111">
        <f t="shared" si="772"/>
        <v>1</v>
      </c>
      <c r="AP128" s="111">
        <f t="shared" si="772"/>
        <v>1</v>
      </c>
      <c r="AQ128" s="111">
        <f t="shared" si="772"/>
        <v>1</v>
      </c>
      <c r="AR128" s="111">
        <f t="shared" si="772"/>
        <v>1</v>
      </c>
      <c r="AS128" s="111">
        <f t="shared" si="772"/>
        <v>1</v>
      </c>
      <c r="AT128" s="111">
        <f t="shared" si="772"/>
        <v>1</v>
      </c>
      <c r="AU128" s="111">
        <f t="shared" si="772"/>
        <v>1</v>
      </c>
      <c r="AV128" s="111">
        <f t="shared" si="772"/>
        <v>1</v>
      </c>
      <c r="AW128" s="111">
        <f t="shared" si="772"/>
        <v>1</v>
      </c>
      <c r="AX128" s="111">
        <f t="shared" si="772"/>
        <v>1</v>
      </c>
      <c r="AY128" s="111">
        <f t="shared" si="772"/>
        <v>1</v>
      </c>
      <c r="AZ128" s="111">
        <f t="shared" si="772"/>
        <v>1</v>
      </c>
      <c r="BA128" s="111">
        <f t="shared" si="772"/>
        <v>1</v>
      </c>
      <c r="BB128" s="111">
        <f t="shared" si="772"/>
        <v>1</v>
      </c>
      <c r="BC128" s="111">
        <f t="shared" si="772"/>
        <v>1</v>
      </c>
      <c r="BD128" s="111">
        <f t="shared" si="772"/>
        <v>1</v>
      </c>
      <c r="BE128" s="111">
        <f t="shared" si="772"/>
        <v>1</v>
      </c>
      <c r="BF128" s="111">
        <f t="shared" si="772"/>
        <v>1</v>
      </c>
      <c r="BG128" s="111">
        <f t="shared" si="772"/>
        <v>1</v>
      </c>
      <c r="BH128" s="111">
        <f t="shared" si="772"/>
        <v>1</v>
      </c>
      <c r="BI128" s="111">
        <f t="shared" si="772"/>
        <v>1</v>
      </c>
      <c r="BJ128" s="111">
        <f t="shared" si="772"/>
        <v>1</v>
      </c>
      <c r="BK128" s="111">
        <f t="shared" si="772"/>
        <v>1</v>
      </c>
      <c r="BL128" s="111">
        <f t="shared" si="772"/>
        <v>1</v>
      </c>
      <c r="BM128" s="111">
        <f t="shared" si="772"/>
        <v>1</v>
      </c>
      <c r="BN128" s="111">
        <f t="shared" si="772"/>
        <v>1</v>
      </c>
      <c r="BO128" s="111">
        <f t="shared" si="772"/>
        <v>1</v>
      </c>
      <c r="BP128" s="111">
        <f t="shared" si="772"/>
        <v>1</v>
      </c>
      <c r="BQ128" s="111">
        <f t="shared" si="772"/>
        <v>1</v>
      </c>
      <c r="BR128" s="111">
        <f t="shared" si="772"/>
        <v>1</v>
      </c>
      <c r="BS128" s="111">
        <f t="shared" si="772"/>
        <v>1</v>
      </c>
      <c r="BT128" s="111">
        <f t="shared" si="772"/>
        <v>1</v>
      </c>
      <c r="BU128" s="111">
        <f t="shared" si="772"/>
        <v>1</v>
      </c>
      <c r="BV128" s="111">
        <f t="shared" si="772"/>
        <v>1</v>
      </c>
      <c r="BW128" s="111">
        <f t="shared" si="772"/>
        <v>1</v>
      </c>
      <c r="BX128" s="111">
        <f t="shared" si="772"/>
        <v>1</v>
      </c>
      <c r="BY128" s="111">
        <f t="shared" si="772"/>
        <v>1</v>
      </c>
      <c r="BZ128" s="111">
        <f t="shared" si="772"/>
        <v>1</v>
      </c>
      <c r="CA128" s="111">
        <f t="shared" ref="CA128:EL128" si="773">MATCH(CA$2,$F126:$F130,1)</f>
        <v>1</v>
      </c>
      <c r="CB128" s="111">
        <f t="shared" si="773"/>
        <v>1</v>
      </c>
      <c r="CC128" s="111">
        <f t="shared" si="773"/>
        <v>1</v>
      </c>
      <c r="CD128" s="111">
        <f t="shared" si="773"/>
        <v>1</v>
      </c>
      <c r="CE128" s="111">
        <f t="shared" si="773"/>
        <v>1</v>
      </c>
      <c r="CF128" s="111">
        <f t="shared" si="773"/>
        <v>1</v>
      </c>
      <c r="CG128" s="111">
        <f t="shared" si="773"/>
        <v>1</v>
      </c>
      <c r="CH128" s="111">
        <f t="shared" si="773"/>
        <v>1</v>
      </c>
      <c r="CI128" s="111">
        <f t="shared" si="773"/>
        <v>1</v>
      </c>
      <c r="CJ128" s="111">
        <f t="shared" si="773"/>
        <v>1</v>
      </c>
      <c r="CK128" s="111">
        <f t="shared" si="773"/>
        <v>1</v>
      </c>
      <c r="CL128" s="111">
        <f t="shared" si="773"/>
        <v>1</v>
      </c>
      <c r="CM128" s="111">
        <f t="shared" si="773"/>
        <v>1</v>
      </c>
      <c r="CN128" s="111">
        <f t="shared" si="773"/>
        <v>1</v>
      </c>
      <c r="CO128" s="111">
        <f t="shared" si="773"/>
        <v>1</v>
      </c>
      <c r="CP128" s="111">
        <f t="shared" si="773"/>
        <v>1</v>
      </c>
      <c r="CQ128" s="111">
        <f t="shared" si="773"/>
        <v>1</v>
      </c>
      <c r="CR128" s="111">
        <f t="shared" si="773"/>
        <v>1</v>
      </c>
      <c r="CS128" s="111">
        <f t="shared" si="773"/>
        <v>1</v>
      </c>
      <c r="CT128" s="111">
        <f t="shared" si="773"/>
        <v>1</v>
      </c>
      <c r="CU128" s="111">
        <f t="shared" si="773"/>
        <v>1</v>
      </c>
      <c r="CV128" s="111">
        <f t="shared" si="773"/>
        <v>1</v>
      </c>
      <c r="CW128" s="111">
        <f t="shared" si="773"/>
        <v>1</v>
      </c>
      <c r="CX128" s="111">
        <f t="shared" si="773"/>
        <v>1</v>
      </c>
      <c r="CY128" s="111">
        <f t="shared" si="773"/>
        <v>1</v>
      </c>
      <c r="CZ128" s="111">
        <f t="shared" si="773"/>
        <v>1</v>
      </c>
      <c r="DA128" s="111">
        <f t="shared" si="773"/>
        <v>1</v>
      </c>
      <c r="DB128" s="111">
        <f t="shared" si="773"/>
        <v>1</v>
      </c>
      <c r="DC128" s="111">
        <f t="shared" si="773"/>
        <v>1</v>
      </c>
      <c r="DD128" s="111">
        <f t="shared" si="773"/>
        <v>1</v>
      </c>
      <c r="DE128" s="111">
        <f t="shared" si="773"/>
        <v>1</v>
      </c>
      <c r="DF128" s="111">
        <f t="shared" si="773"/>
        <v>1</v>
      </c>
      <c r="DG128" s="111">
        <f t="shared" si="773"/>
        <v>1</v>
      </c>
      <c r="DH128" s="111">
        <f t="shared" si="773"/>
        <v>1</v>
      </c>
      <c r="DI128" s="111">
        <f t="shared" si="773"/>
        <v>1</v>
      </c>
      <c r="DJ128" s="111">
        <f t="shared" si="773"/>
        <v>1</v>
      </c>
      <c r="DK128" s="111">
        <f t="shared" si="773"/>
        <v>1</v>
      </c>
      <c r="DL128" s="111">
        <f t="shared" si="773"/>
        <v>1</v>
      </c>
      <c r="DM128" s="111">
        <f t="shared" si="773"/>
        <v>1</v>
      </c>
      <c r="DN128" s="111">
        <f t="shared" si="773"/>
        <v>1</v>
      </c>
      <c r="DO128" s="111">
        <f t="shared" si="773"/>
        <v>1</v>
      </c>
      <c r="DP128" s="111">
        <f t="shared" si="773"/>
        <v>1</v>
      </c>
      <c r="DQ128" s="111">
        <f t="shared" si="773"/>
        <v>1</v>
      </c>
      <c r="DR128" s="111">
        <f t="shared" si="773"/>
        <v>1</v>
      </c>
      <c r="DS128" s="111">
        <f t="shared" si="773"/>
        <v>1</v>
      </c>
      <c r="DT128" s="111">
        <f t="shared" si="773"/>
        <v>1</v>
      </c>
      <c r="DU128" s="111">
        <f t="shared" si="773"/>
        <v>1</v>
      </c>
      <c r="DV128" s="111">
        <f t="shared" si="773"/>
        <v>1</v>
      </c>
      <c r="DW128" s="111">
        <f t="shared" si="773"/>
        <v>1</v>
      </c>
      <c r="DX128" s="111">
        <f t="shared" si="773"/>
        <v>1</v>
      </c>
      <c r="DY128" s="111">
        <f t="shared" si="773"/>
        <v>1</v>
      </c>
      <c r="DZ128" s="111">
        <f t="shared" si="773"/>
        <v>1</v>
      </c>
      <c r="EA128" s="111">
        <f t="shared" si="773"/>
        <v>1</v>
      </c>
      <c r="EB128" s="111">
        <f t="shared" si="773"/>
        <v>1</v>
      </c>
      <c r="EC128" s="111">
        <f t="shared" si="773"/>
        <v>1</v>
      </c>
      <c r="ED128" s="111">
        <f t="shared" si="773"/>
        <v>1</v>
      </c>
      <c r="EE128" s="111">
        <f t="shared" si="773"/>
        <v>1</v>
      </c>
      <c r="EF128" s="111">
        <f t="shared" si="773"/>
        <v>1</v>
      </c>
      <c r="EG128" s="111">
        <f t="shared" si="773"/>
        <v>1</v>
      </c>
      <c r="EH128" s="111">
        <f t="shared" si="773"/>
        <v>1</v>
      </c>
      <c r="EI128" s="111">
        <f t="shared" si="773"/>
        <v>1</v>
      </c>
      <c r="EJ128" s="111">
        <f t="shared" si="773"/>
        <v>1</v>
      </c>
      <c r="EK128" s="111">
        <f t="shared" si="773"/>
        <v>1</v>
      </c>
      <c r="EL128" s="111">
        <f t="shared" si="773"/>
        <v>1</v>
      </c>
      <c r="EM128" s="111">
        <f t="shared" ref="EM128:EO128" si="774">MATCH(EM$2,$F126:$F130,1)</f>
        <v>1</v>
      </c>
      <c r="EN128" s="111">
        <f t="shared" si="774"/>
        <v>1</v>
      </c>
      <c r="EO128" s="111">
        <f t="shared" si="774"/>
        <v>1</v>
      </c>
    </row>
    <row r="129" spans="1:145" x14ac:dyDescent="0.2">
      <c r="A129" s="113">
        <f>ROW()</f>
        <v>129</v>
      </c>
      <c r="F129" s="908"/>
      <c r="G129" s="360"/>
      <c r="H129" s="91"/>
      <c r="I129" s="459">
        <f>$J$4</f>
        <v>44742</v>
      </c>
      <c r="J129" s="461">
        <f>'A&amp;R'!$M$30</f>
        <v>1</v>
      </c>
      <c r="K129" s="113" t="s">
        <v>442</v>
      </c>
      <c r="N129" s="111" t="b">
        <f>OR(MOD(N$8,$J129)=0,N$2=$I129)</f>
        <v>1</v>
      </c>
      <c r="O129" s="111" t="b">
        <f t="shared" ref="O129:BZ129" si="775">OR(MOD(O$8,$J129)=0,O$2=$I129)</f>
        <v>1</v>
      </c>
      <c r="P129" s="111" t="b">
        <f t="shared" si="775"/>
        <v>1</v>
      </c>
      <c r="Q129" s="111" t="b">
        <f t="shared" si="775"/>
        <v>1</v>
      </c>
      <c r="R129" s="111" t="b">
        <f t="shared" si="775"/>
        <v>1</v>
      </c>
      <c r="S129" s="111" t="b">
        <f t="shared" si="775"/>
        <v>1</v>
      </c>
      <c r="T129" s="111" t="b">
        <f t="shared" si="775"/>
        <v>1</v>
      </c>
      <c r="U129" s="111" t="b">
        <f t="shared" si="775"/>
        <v>1</v>
      </c>
      <c r="V129" s="111" t="b">
        <f t="shared" si="775"/>
        <v>1</v>
      </c>
      <c r="W129" s="111" t="b">
        <f t="shared" si="775"/>
        <v>1</v>
      </c>
      <c r="X129" s="111" t="b">
        <f t="shared" si="775"/>
        <v>1</v>
      </c>
      <c r="Y129" s="111" t="b">
        <f t="shared" si="775"/>
        <v>1</v>
      </c>
      <c r="Z129" s="111" t="b">
        <f t="shared" si="775"/>
        <v>1</v>
      </c>
      <c r="AA129" s="111" t="b">
        <f t="shared" si="775"/>
        <v>1</v>
      </c>
      <c r="AB129" s="111" t="b">
        <f t="shared" si="775"/>
        <v>1</v>
      </c>
      <c r="AC129" s="111" t="b">
        <f t="shared" si="775"/>
        <v>1</v>
      </c>
      <c r="AD129" s="111" t="b">
        <f t="shared" si="775"/>
        <v>1</v>
      </c>
      <c r="AE129" s="111" t="b">
        <f t="shared" si="775"/>
        <v>1</v>
      </c>
      <c r="AF129" s="111" t="b">
        <f t="shared" si="775"/>
        <v>1</v>
      </c>
      <c r="AG129" s="111" t="b">
        <f t="shared" si="775"/>
        <v>1</v>
      </c>
      <c r="AH129" s="111" t="b">
        <f t="shared" si="775"/>
        <v>1</v>
      </c>
      <c r="AI129" s="111" t="b">
        <f t="shared" si="775"/>
        <v>1</v>
      </c>
      <c r="AJ129" s="111" t="b">
        <f t="shared" si="775"/>
        <v>1</v>
      </c>
      <c r="AK129" s="111" t="b">
        <f t="shared" si="775"/>
        <v>1</v>
      </c>
      <c r="AL129" s="111" t="b">
        <f t="shared" si="775"/>
        <v>1</v>
      </c>
      <c r="AM129" s="111" t="b">
        <f t="shared" si="775"/>
        <v>1</v>
      </c>
      <c r="AN129" s="111" t="b">
        <f t="shared" si="775"/>
        <v>1</v>
      </c>
      <c r="AO129" s="111" t="b">
        <f t="shared" si="775"/>
        <v>1</v>
      </c>
      <c r="AP129" s="111" t="b">
        <f t="shared" si="775"/>
        <v>1</v>
      </c>
      <c r="AQ129" s="111" t="b">
        <f t="shared" si="775"/>
        <v>1</v>
      </c>
      <c r="AR129" s="111" t="b">
        <f t="shared" si="775"/>
        <v>1</v>
      </c>
      <c r="AS129" s="111" t="b">
        <f t="shared" si="775"/>
        <v>1</v>
      </c>
      <c r="AT129" s="111" t="b">
        <f t="shared" si="775"/>
        <v>1</v>
      </c>
      <c r="AU129" s="111" t="b">
        <f t="shared" si="775"/>
        <v>1</v>
      </c>
      <c r="AV129" s="111" t="b">
        <f t="shared" si="775"/>
        <v>1</v>
      </c>
      <c r="AW129" s="111" t="b">
        <f t="shared" si="775"/>
        <v>1</v>
      </c>
      <c r="AX129" s="111" t="b">
        <f t="shared" si="775"/>
        <v>1</v>
      </c>
      <c r="AY129" s="111" t="b">
        <f t="shared" si="775"/>
        <v>1</v>
      </c>
      <c r="AZ129" s="111" t="b">
        <f t="shared" si="775"/>
        <v>1</v>
      </c>
      <c r="BA129" s="111" t="b">
        <f t="shared" si="775"/>
        <v>1</v>
      </c>
      <c r="BB129" s="111" t="b">
        <f t="shared" si="775"/>
        <v>1</v>
      </c>
      <c r="BC129" s="111" t="b">
        <f t="shared" si="775"/>
        <v>1</v>
      </c>
      <c r="BD129" s="111" t="b">
        <f t="shared" si="775"/>
        <v>1</v>
      </c>
      <c r="BE129" s="111" t="b">
        <f t="shared" si="775"/>
        <v>1</v>
      </c>
      <c r="BF129" s="111" t="b">
        <f t="shared" si="775"/>
        <v>1</v>
      </c>
      <c r="BG129" s="111" t="b">
        <f t="shared" si="775"/>
        <v>1</v>
      </c>
      <c r="BH129" s="111" t="b">
        <f t="shared" si="775"/>
        <v>1</v>
      </c>
      <c r="BI129" s="111" t="b">
        <f t="shared" si="775"/>
        <v>1</v>
      </c>
      <c r="BJ129" s="111" t="b">
        <f t="shared" si="775"/>
        <v>1</v>
      </c>
      <c r="BK129" s="111" t="b">
        <f t="shared" si="775"/>
        <v>1</v>
      </c>
      <c r="BL129" s="111" t="b">
        <f t="shared" si="775"/>
        <v>1</v>
      </c>
      <c r="BM129" s="111" t="b">
        <f t="shared" si="775"/>
        <v>1</v>
      </c>
      <c r="BN129" s="111" t="b">
        <f t="shared" si="775"/>
        <v>1</v>
      </c>
      <c r="BO129" s="111" t="b">
        <f t="shared" si="775"/>
        <v>1</v>
      </c>
      <c r="BP129" s="111" t="b">
        <f t="shared" si="775"/>
        <v>1</v>
      </c>
      <c r="BQ129" s="111" t="b">
        <f t="shared" si="775"/>
        <v>1</v>
      </c>
      <c r="BR129" s="111" t="b">
        <f t="shared" si="775"/>
        <v>1</v>
      </c>
      <c r="BS129" s="111" t="b">
        <f t="shared" si="775"/>
        <v>1</v>
      </c>
      <c r="BT129" s="111" t="b">
        <f t="shared" si="775"/>
        <v>1</v>
      </c>
      <c r="BU129" s="111" t="b">
        <f t="shared" si="775"/>
        <v>1</v>
      </c>
      <c r="BV129" s="111" t="b">
        <f t="shared" si="775"/>
        <v>1</v>
      </c>
      <c r="BW129" s="111" t="b">
        <f t="shared" si="775"/>
        <v>1</v>
      </c>
      <c r="BX129" s="111" t="b">
        <f t="shared" si="775"/>
        <v>1</v>
      </c>
      <c r="BY129" s="111" t="b">
        <f t="shared" si="775"/>
        <v>1</v>
      </c>
      <c r="BZ129" s="111" t="b">
        <f t="shared" si="775"/>
        <v>1</v>
      </c>
      <c r="CA129" s="111" t="b">
        <f t="shared" ref="CA129:CK129" si="776">OR(MOD(CA$8,$J129)=0,CA$2=$I129)</f>
        <v>1</v>
      </c>
      <c r="CB129" s="111" t="b">
        <f t="shared" si="776"/>
        <v>1</v>
      </c>
      <c r="CC129" s="111" t="b">
        <f t="shared" si="776"/>
        <v>1</v>
      </c>
      <c r="CD129" s="111" t="b">
        <f t="shared" si="776"/>
        <v>1</v>
      </c>
      <c r="CE129" s="111" t="b">
        <f t="shared" si="776"/>
        <v>1</v>
      </c>
      <c r="CF129" s="111" t="b">
        <f t="shared" si="776"/>
        <v>1</v>
      </c>
      <c r="CG129" s="111" t="b">
        <f t="shared" si="776"/>
        <v>1</v>
      </c>
      <c r="CH129" s="111" t="b">
        <f t="shared" si="776"/>
        <v>1</v>
      </c>
      <c r="CI129" s="111" t="b">
        <f t="shared" si="776"/>
        <v>1</v>
      </c>
      <c r="CJ129" s="111" t="b">
        <f t="shared" si="776"/>
        <v>1</v>
      </c>
      <c r="CK129" s="111" t="b">
        <f t="shared" si="776"/>
        <v>1</v>
      </c>
      <c r="CL129" s="111" t="b">
        <f t="shared" ref="CL129:EO129" si="777">OR(MOD(CL$8,$J129)=0,CL$2=$I129)</f>
        <v>1</v>
      </c>
      <c r="CM129" s="111" t="b">
        <f t="shared" si="777"/>
        <v>1</v>
      </c>
      <c r="CN129" s="111" t="b">
        <f t="shared" si="777"/>
        <v>1</v>
      </c>
      <c r="CO129" s="111" t="b">
        <f t="shared" si="777"/>
        <v>1</v>
      </c>
      <c r="CP129" s="111" t="b">
        <f t="shared" si="777"/>
        <v>1</v>
      </c>
      <c r="CQ129" s="111" t="b">
        <f t="shared" si="777"/>
        <v>1</v>
      </c>
      <c r="CR129" s="111" t="b">
        <f t="shared" si="777"/>
        <v>1</v>
      </c>
      <c r="CS129" s="111" t="b">
        <f t="shared" si="777"/>
        <v>1</v>
      </c>
      <c r="CT129" s="111" t="b">
        <f t="shared" si="777"/>
        <v>1</v>
      </c>
      <c r="CU129" s="111" t="b">
        <f t="shared" si="777"/>
        <v>1</v>
      </c>
      <c r="CV129" s="111" t="b">
        <f t="shared" si="777"/>
        <v>1</v>
      </c>
      <c r="CW129" s="111" t="b">
        <f t="shared" si="777"/>
        <v>1</v>
      </c>
      <c r="CX129" s="111" t="b">
        <f t="shared" si="777"/>
        <v>1</v>
      </c>
      <c r="CY129" s="111" t="b">
        <f t="shared" si="777"/>
        <v>1</v>
      </c>
      <c r="CZ129" s="111" t="b">
        <f t="shared" si="777"/>
        <v>1</v>
      </c>
      <c r="DA129" s="111" t="b">
        <f t="shared" si="777"/>
        <v>1</v>
      </c>
      <c r="DB129" s="111" t="b">
        <f t="shared" si="777"/>
        <v>1</v>
      </c>
      <c r="DC129" s="111" t="b">
        <f t="shared" si="777"/>
        <v>1</v>
      </c>
      <c r="DD129" s="111" t="b">
        <f t="shared" si="777"/>
        <v>1</v>
      </c>
      <c r="DE129" s="111" t="b">
        <f t="shared" si="777"/>
        <v>1</v>
      </c>
      <c r="DF129" s="111" t="b">
        <f t="shared" si="777"/>
        <v>1</v>
      </c>
      <c r="DG129" s="111" t="b">
        <f t="shared" si="777"/>
        <v>1</v>
      </c>
      <c r="DH129" s="111" t="b">
        <f t="shared" si="777"/>
        <v>1</v>
      </c>
      <c r="DI129" s="111" t="b">
        <f t="shared" si="777"/>
        <v>1</v>
      </c>
      <c r="DJ129" s="111" t="b">
        <f t="shared" si="777"/>
        <v>1</v>
      </c>
      <c r="DK129" s="111" t="b">
        <f t="shared" si="777"/>
        <v>1</v>
      </c>
      <c r="DL129" s="111" t="b">
        <f t="shared" si="777"/>
        <v>1</v>
      </c>
      <c r="DM129" s="111" t="b">
        <f t="shared" si="777"/>
        <v>1</v>
      </c>
      <c r="DN129" s="111" t="b">
        <f t="shared" si="777"/>
        <v>1</v>
      </c>
      <c r="DO129" s="111" t="b">
        <f t="shared" si="777"/>
        <v>1</v>
      </c>
      <c r="DP129" s="111" t="b">
        <f t="shared" si="777"/>
        <v>1</v>
      </c>
      <c r="DQ129" s="111" t="b">
        <f t="shared" si="777"/>
        <v>1</v>
      </c>
      <c r="DR129" s="111" t="b">
        <f t="shared" si="777"/>
        <v>1</v>
      </c>
      <c r="DS129" s="111" t="b">
        <f t="shared" si="777"/>
        <v>1</v>
      </c>
      <c r="DT129" s="111" t="b">
        <f t="shared" si="777"/>
        <v>1</v>
      </c>
      <c r="DU129" s="111" t="b">
        <f t="shared" si="777"/>
        <v>1</v>
      </c>
      <c r="DV129" s="111" t="b">
        <f t="shared" si="777"/>
        <v>1</v>
      </c>
      <c r="DW129" s="111" t="b">
        <f t="shared" si="777"/>
        <v>1</v>
      </c>
      <c r="DX129" s="111" t="b">
        <f t="shared" si="777"/>
        <v>1</v>
      </c>
      <c r="DY129" s="111" t="b">
        <f t="shared" si="777"/>
        <v>1</v>
      </c>
      <c r="DZ129" s="111" t="b">
        <f t="shared" si="777"/>
        <v>1</v>
      </c>
      <c r="EA129" s="111" t="b">
        <f t="shared" si="777"/>
        <v>1</v>
      </c>
      <c r="EB129" s="111" t="b">
        <f t="shared" si="777"/>
        <v>1</v>
      </c>
      <c r="EC129" s="111" t="b">
        <f t="shared" si="777"/>
        <v>1</v>
      </c>
      <c r="ED129" s="111" t="b">
        <f t="shared" si="777"/>
        <v>1</v>
      </c>
      <c r="EE129" s="111" t="b">
        <f t="shared" si="777"/>
        <v>1</v>
      </c>
      <c r="EF129" s="111" t="b">
        <f t="shared" si="777"/>
        <v>1</v>
      </c>
      <c r="EG129" s="111" t="b">
        <f t="shared" si="777"/>
        <v>1</v>
      </c>
      <c r="EH129" s="111" t="b">
        <f t="shared" si="777"/>
        <v>1</v>
      </c>
      <c r="EI129" s="111" t="b">
        <f t="shared" si="777"/>
        <v>1</v>
      </c>
      <c r="EJ129" s="111" t="b">
        <f t="shared" si="777"/>
        <v>1</v>
      </c>
      <c r="EK129" s="111" t="b">
        <f t="shared" si="777"/>
        <v>1</v>
      </c>
      <c r="EL129" s="111" t="b">
        <f t="shared" si="777"/>
        <v>1</v>
      </c>
      <c r="EM129" s="111" t="b">
        <f t="shared" si="777"/>
        <v>1</v>
      </c>
      <c r="EN129" s="111" t="b">
        <f t="shared" si="777"/>
        <v>1</v>
      </c>
      <c r="EO129" s="111" t="b">
        <f t="shared" si="777"/>
        <v>1</v>
      </c>
    </row>
    <row r="130" spans="1:145" x14ac:dyDescent="0.2">
      <c r="A130" s="113">
        <f>ROW()</f>
        <v>130</v>
      </c>
      <c r="F130" s="908"/>
      <c r="G130" s="360"/>
      <c r="H130" s="91"/>
    </row>
    <row r="131" spans="1:145" x14ac:dyDescent="0.2">
      <c r="A131" s="113">
        <f>ROW()</f>
        <v>131</v>
      </c>
      <c r="K131" s="113" t="s">
        <v>22</v>
      </c>
      <c r="N131" s="913">
        <v>0</v>
      </c>
      <c r="O131" s="793">
        <f t="shared" ref="O131:AT131" si="778">N134</f>
        <v>0</v>
      </c>
      <c r="P131" s="793">
        <f t="shared" si="778"/>
        <v>0</v>
      </c>
      <c r="Q131" s="793">
        <f t="shared" si="778"/>
        <v>0</v>
      </c>
      <c r="R131" s="793">
        <f t="shared" si="778"/>
        <v>0</v>
      </c>
      <c r="S131" s="793">
        <f t="shared" si="778"/>
        <v>0</v>
      </c>
      <c r="T131" s="793">
        <f t="shared" si="778"/>
        <v>0</v>
      </c>
      <c r="U131" s="793">
        <f t="shared" si="778"/>
        <v>0</v>
      </c>
      <c r="V131" s="793">
        <f t="shared" si="778"/>
        <v>0</v>
      </c>
      <c r="W131" s="793">
        <f t="shared" si="778"/>
        <v>0</v>
      </c>
      <c r="X131" s="793">
        <f t="shared" si="778"/>
        <v>0</v>
      </c>
      <c r="Y131" s="793">
        <f t="shared" si="778"/>
        <v>0</v>
      </c>
      <c r="Z131" s="793">
        <f t="shared" si="778"/>
        <v>0</v>
      </c>
      <c r="AA131" s="793">
        <f t="shared" si="778"/>
        <v>0</v>
      </c>
      <c r="AB131" s="793">
        <f t="shared" si="778"/>
        <v>0</v>
      </c>
      <c r="AC131" s="793">
        <f t="shared" si="778"/>
        <v>0</v>
      </c>
      <c r="AD131" s="793">
        <f t="shared" si="778"/>
        <v>0</v>
      </c>
      <c r="AE131" s="793">
        <f t="shared" si="778"/>
        <v>0</v>
      </c>
      <c r="AF131" s="793">
        <f t="shared" si="778"/>
        <v>0</v>
      </c>
      <c r="AG131" s="793">
        <f t="shared" si="778"/>
        <v>0</v>
      </c>
      <c r="AH131" s="793">
        <f t="shared" si="778"/>
        <v>0</v>
      </c>
      <c r="AI131" s="793">
        <f t="shared" si="778"/>
        <v>0</v>
      </c>
      <c r="AJ131" s="793">
        <f t="shared" si="778"/>
        <v>0</v>
      </c>
      <c r="AK131" s="793">
        <f t="shared" si="778"/>
        <v>0</v>
      </c>
      <c r="AL131" s="793">
        <f t="shared" si="778"/>
        <v>0</v>
      </c>
      <c r="AM131" s="793">
        <f t="shared" si="778"/>
        <v>0</v>
      </c>
      <c r="AN131" s="793">
        <f t="shared" si="778"/>
        <v>0</v>
      </c>
      <c r="AO131" s="793">
        <f t="shared" si="778"/>
        <v>0</v>
      </c>
      <c r="AP131" s="793">
        <f t="shared" si="778"/>
        <v>0</v>
      </c>
      <c r="AQ131" s="793">
        <f t="shared" si="778"/>
        <v>0</v>
      </c>
      <c r="AR131" s="793">
        <f t="shared" si="778"/>
        <v>0</v>
      </c>
      <c r="AS131" s="793">
        <f t="shared" si="778"/>
        <v>0</v>
      </c>
      <c r="AT131" s="793">
        <f t="shared" si="778"/>
        <v>0</v>
      </c>
      <c r="AU131" s="793">
        <f t="shared" ref="AU131:BZ131" si="779">AT134</f>
        <v>0</v>
      </c>
      <c r="AV131" s="793">
        <f t="shared" si="779"/>
        <v>0</v>
      </c>
      <c r="AW131" s="793">
        <f t="shared" si="779"/>
        <v>0</v>
      </c>
      <c r="AX131" s="793">
        <f t="shared" si="779"/>
        <v>0</v>
      </c>
      <c r="AY131" s="793">
        <f t="shared" si="779"/>
        <v>0</v>
      </c>
      <c r="AZ131" s="793">
        <f t="shared" si="779"/>
        <v>0</v>
      </c>
      <c r="BA131" s="793">
        <f t="shared" si="779"/>
        <v>0</v>
      </c>
      <c r="BB131" s="793">
        <f t="shared" si="779"/>
        <v>0</v>
      </c>
      <c r="BC131" s="793">
        <f t="shared" si="779"/>
        <v>0</v>
      </c>
      <c r="BD131" s="793">
        <f t="shared" si="779"/>
        <v>0</v>
      </c>
      <c r="BE131" s="793">
        <f t="shared" si="779"/>
        <v>0</v>
      </c>
      <c r="BF131" s="793">
        <f t="shared" si="779"/>
        <v>0</v>
      </c>
      <c r="BG131" s="793">
        <f t="shared" si="779"/>
        <v>0</v>
      </c>
      <c r="BH131" s="793">
        <f t="shared" si="779"/>
        <v>0</v>
      </c>
      <c r="BI131" s="793">
        <f t="shared" si="779"/>
        <v>0</v>
      </c>
      <c r="BJ131" s="793">
        <f t="shared" si="779"/>
        <v>0</v>
      </c>
      <c r="BK131" s="793">
        <f t="shared" si="779"/>
        <v>0</v>
      </c>
      <c r="BL131" s="793">
        <f t="shared" si="779"/>
        <v>0</v>
      </c>
      <c r="BM131" s="793">
        <f t="shared" si="779"/>
        <v>0</v>
      </c>
      <c r="BN131" s="793">
        <f t="shared" si="779"/>
        <v>0</v>
      </c>
      <c r="BO131" s="793">
        <f t="shared" si="779"/>
        <v>0</v>
      </c>
      <c r="BP131" s="793">
        <f t="shared" si="779"/>
        <v>0</v>
      </c>
      <c r="BQ131" s="793">
        <f t="shared" si="779"/>
        <v>0</v>
      </c>
      <c r="BR131" s="793">
        <f t="shared" si="779"/>
        <v>0</v>
      </c>
      <c r="BS131" s="793">
        <f t="shared" si="779"/>
        <v>0</v>
      </c>
      <c r="BT131" s="793">
        <f t="shared" si="779"/>
        <v>0</v>
      </c>
      <c r="BU131" s="793">
        <f t="shared" si="779"/>
        <v>0</v>
      </c>
      <c r="BV131" s="793">
        <f t="shared" si="779"/>
        <v>0</v>
      </c>
      <c r="BW131" s="793">
        <f t="shared" si="779"/>
        <v>0</v>
      </c>
      <c r="BX131" s="793">
        <f t="shared" si="779"/>
        <v>0</v>
      </c>
      <c r="BY131" s="793">
        <f t="shared" si="779"/>
        <v>0</v>
      </c>
      <c r="BZ131" s="793">
        <f t="shared" si="779"/>
        <v>0</v>
      </c>
      <c r="CA131" s="793">
        <f t="shared" ref="CA131:CG131" si="780">BZ134</f>
        <v>0</v>
      </c>
      <c r="CB131" s="793">
        <f t="shared" si="780"/>
        <v>0</v>
      </c>
      <c r="CC131" s="793">
        <f t="shared" si="780"/>
        <v>0</v>
      </c>
      <c r="CD131" s="793">
        <f t="shared" si="780"/>
        <v>0</v>
      </c>
      <c r="CE131" s="793">
        <f t="shared" si="780"/>
        <v>0</v>
      </c>
      <c r="CF131" s="793">
        <f t="shared" si="780"/>
        <v>0</v>
      </c>
      <c r="CG131" s="793">
        <f t="shared" si="780"/>
        <v>0</v>
      </c>
      <c r="CH131" s="793">
        <f t="shared" ref="CH131:DM131" si="781">CG134</f>
        <v>0</v>
      </c>
      <c r="CI131" s="793">
        <f t="shared" si="781"/>
        <v>0</v>
      </c>
      <c r="CJ131" s="793">
        <f t="shared" si="781"/>
        <v>0</v>
      </c>
      <c r="CK131" s="793">
        <f t="shared" si="781"/>
        <v>0</v>
      </c>
      <c r="CL131" s="793">
        <f t="shared" si="781"/>
        <v>0</v>
      </c>
      <c r="CM131" s="793">
        <f t="shared" si="781"/>
        <v>0</v>
      </c>
      <c r="CN131" s="793">
        <f t="shared" si="781"/>
        <v>0</v>
      </c>
      <c r="CO131" s="793">
        <f t="shared" si="781"/>
        <v>0</v>
      </c>
      <c r="CP131" s="793">
        <f t="shared" si="781"/>
        <v>0</v>
      </c>
      <c r="CQ131" s="793">
        <f t="shared" si="781"/>
        <v>0</v>
      </c>
      <c r="CR131" s="793">
        <f t="shared" si="781"/>
        <v>0</v>
      </c>
      <c r="CS131" s="793">
        <f t="shared" si="781"/>
        <v>0</v>
      </c>
      <c r="CT131" s="793">
        <f t="shared" si="781"/>
        <v>0</v>
      </c>
      <c r="CU131" s="793">
        <f t="shared" si="781"/>
        <v>0</v>
      </c>
      <c r="CV131" s="793">
        <f t="shared" si="781"/>
        <v>0</v>
      </c>
      <c r="CW131" s="793">
        <f t="shared" si="781"/>
        <v>0</v>
      </c>
      <c r="CX131" s="793">
        <f t="shared" si="781"/>
        <v>0</v>
      </c>
      <c r="CY131" s="793">
        <f t="shared" si="781"/>
        <v>0</v>
      </c>
      <c r="CZ131" s="793">
        <f t="shared" si="781"/>
        <v>0</v>
      </c>
      <c r="DA131" s="793">
        <f t="shared" si="781"/>
        <v>0</v>
      </c>
      <c r="DB131" s="793">
        <f t="shared" si="781"/>
        <v>0</v>
      </c>
      <c r="DC131" s="793">
        <f t="shared" si="781"/>
        <v>0</v>
      </c>
      <c r="DD131" s="793">
        <f t="shared" si="781"/>
        <v>0</v>
      </c>
      <c r="DE131" s="793">
        <f t="shared" si="781"/>
        <v>0</v>
      </c>
      <c r="DF131" s="793">
        <f t="shared" si="781"/>
        <v>0</v>
      </c>
      <c r="DG131" s="793">
        <f t="shared" si="781"/>
        <v>0</v>
      </c>
      <c r="DH131" s="793">
        <f t="shared" si="781"/>
        <v>0</v>
      </c>
      <c r="DI131" s="793">
        <f t="shared" si="781"/>
        <v>0</v>
      </c>
      <c r="DJ131" s="793">
        <f t="shared" si="781"/>
        <v>0</v>
      </c>
      <c r="DK131" s="793">
        <f t="shared" si="781"/>
        <v>0</v>
      </c>
      <c r="DL131" s="793">
        <f t="shared" si="781"/>
        <v>0</v>
      </c>
      <c r="DM131" s="793">
        <f t="shared" si="781"/>
        <v>0</v>
      </c>
      <c r="DN131" s="793">
        <f t="shared" ref="DN131:EO131" si="782">DM134</f>
        <v>0</v>
      </c>
      <c r="DO131" s="793">
        <f t="shared" si="782"/>
        <v>0</v>
      </c>
      <c r="DP131" s="793">
        <f t="shared" si="782"/>
        <v>0</v>
      </c>
      <c r="DQ131" s="793">
        <f t="shared" si="782"/>
        <v>0</v>
      </c>
      <c r="DR131" s="793">
        <f t="shared" si="782"/>
        <v>0</v>
      </c>
      <c r="DS131" s="793">
        <f t="shared" si="782"/>
        <v>0</v>
      </c>
      <c r="DT131" s="793">
        <f t="shared" si="782"/>
        <v>0</v>
      </c>
      <c r="DU131" s="793">
        <f t="shared" si="782"/>
        <v>0</v>
      </c>
      <c r="DV131" s="793">
        <f t="shared" si="782"/>
        <v>0</v>
      </c>
      <c r="DW131" s="793">
        <f t="shared" si="782"/>
        <v>0</v>
      </c>
      <c r="DX131" s="793">
        <f t="shared" si="782"/>
        <v>0</v>
      </c>
      <c r="DY131" s="793">
        <f t="shared" si="782"/>
        <v>0</v>
      </c>
      <c r="DZ131" s="793">
        <f t="shared" si="782"/>
        <v>0</v>
      </c>
      <c r="EA131" s="793">
        <f t="shared" si="782"/>
        <v>0</v>
      </c>
      <c r="EB131" s="793">
        <f t="shared" si="782"/>
        <v>0</v>
      </c>
      <c r="EC131" s="793">
        <f t="shared" si="782"/>
        <v>0</v>
      </c>
      <c r="ED131" s="793">
        <f t="shared" si="782"/>
        <v>0</v>
      </c>
      <c r="EE131" s="793">
        <f t="shared" si="782"/>
        <v>0</v>
      </c>
      <c r="EF131" s="793">
        <f t="shared" si="782"/>
        <v>0</v>
      </c>
      <c r="EG131" s="793">
        <f t="shared" si="782"/>
        <v>0</v>
      </c>
      <c r="EH131" s="793">
        <f t="shared" si="782"/>
        <v>0</v>
      </c>
      <c r="EI131" s="793">
        <f t="shared" si="782"/>
        <v>0</v>
      </c>
      <c r="EJ131" s="793">
        <f t="shared" si="782"/>
        <v>0</v>
      </c>
      <c r="EK131" s="793">
        <f t="shared" si="782"/>
        <v>0</v>
      </c>
      <c r="EL131" s="793">
        <f t="shared" si="782"/>
        <v>0</v>
      </c>
      <c r="EM131" s="793">
        <f t="shared" si="782"/>
        <v>0</v>
      </c>
      <c r="EN131" s="793">
        <f t="shared" si="782"/>
        <v>0</v>
      </c>
      <c r="EO131" s="793">
        <f t="shared" si="782"/>
        <v>0</v>
      </c>
    </row>
    <row r="132" spans="1:145" x14ac:dyDescent="0.2">
      <c r="A132" s="113">
        <f>ROW()</f>
        <v>132</v>
      </c>
      <c r="K132" s="113" t="s">
        <v>24</v>
      </c>
      <c r="N132" s="793">
        <f>N126*N$10</f>
        <v>42301.297500000001</v>
      </c>
      <c r="O132" s="793">
        <f t="shared" ref="O132:BZ132" si="783">O126*O$10</f>
        <v>42301.297500000001</v>
      </c>
      <c r="P132" s="793">
        <f t="shared" si="783"/>
        <v>42301.297500000001</v>
      </c>
      <c r="Q132" s="793">
        <f t="shared" si="783"/>
        <v>42301.297500000001</v>
      </c>
      <c r="R132" s="793">
        <f t="shared" si="783"/>
        <v>42301.297500000001</v>
      </c>
      <c r="S132" s="793">
        <f t="shared" si="783"/>
        <v>42301.297500000001</v>
      </c>
      <c r="T132" s="793">
        <f t="shared" si="783"/>
        <v>42301.297500000001</v>
      </c>
      <c r="U132" s="793">
        <f t="shared" si="783"/>
        <v>42301.297500000001</v>
      </c>
      <c r="V132" s="793">
        <f t="shared" si="783"/>
        <v>42301.297500000001</v>
      </c>
      <c r="W132" s="793">
        <f t="shared" si="783"/>
        <v>42301.297500000001</v>
      </c>
      <c r="X132" s="793">
        <f t="shared" si="783"/>
        <v>42301.297500000001</v>
      </c>
      <c r="Y132" s="793">
        <f t="shared" si="783"/>
        <v>42301.297500000001</v>
      </c>
      <c r="Z132" s="793">
        <f t="shared" si="783"/>
        <v>43147.323450000004</v>
      </c>
      <c r="AA132" s="793">
        <f t="shared" si="783"/>
        <v>43147.323450000004</v>
      </c>
      <c r="AB132" s="793">
        <f t="shared" si="783"/>
        <v>43147.323450000004</v>
      </c>
      <c r="AC132" s="793">
        <f t="shared" si="783"/>
        <v>43147.323450000004</v>
      </c>
      <c r="AD132" s="793">
        <f t="shared" si="783"/>
        <v>43147.323450000004</v>
      </c>
      <c r="AE132" s="793">
        <f t="shared" si="783"/>
        <v>43147.323450000004</v>
      </c>
      <c r="AF132" s="793">
        <f t="shared" si="783"/>
        <v>43147.323450000004</v>
      </c>
      <c r="AG132" s="793">
        <f t="shared" si="783"/>
        <v>43147.323450000004</v>
      </c>
      <c r="AH132" s="793">
        <f t="shared" si="783"/>
        <v>43147.323450000004</v>
      </c>
      <c r="AI132" s="793">
        <f t="shared" si="783"/>
        <v>43147.323450000004</v>
      </c>
      <c r="AJ132" s="793">
        <f t="shared" si="783"/>
        <v>43147.323450000004</v>
      </c>
      <c r="AK132" s="793">
        <f t="shared" si="783"/>
        <v>43147.323450000004</v>
      </c>
      <c r="AL132" s="793">
        <f t="shared" si="783"/>
        <v>44010.269918999998</v>
      </c>
      <c r="AM132" s="793">
        <f t="shared" si="783"/>
        <v>44010.269918999998</v>
      </c>
      <c r="AN132" s="793">
        <f t="shared" si="783"/>
        <v>44010.269918999998</v>
      </c>
      <c r="AO132" s="793">
        <f t="shared" si="783"/>
        <v>44010.269918999998</v>
      </c>
      <c r="AP132" s="793">
        <f t="shared" si="783"/>
        <v>44010.269918999998</v>
      </c>
      <c r="AQ132" s="793">
        <f t="shared" si="783"/>
        <v>44010.269918999998</v>
      </c>
      <c r="AR132" s="793">
        <f t="shared" si="783"/>
        <v>44010.269918999998</v>
      </c>
      <c r="AS132" s="793">
        <f t="shared" si="783"/>
        <v>44010.269918999998</v>
      </c>
      <c r="AT132" s="793">
        <f t="shared" si="783"/>
        <v>44010.269918999998</v>
      </c>
      <c r="AU132" s="793">
        <f t="shared" si="783"/>
        <v>44010.269918999998</v>
      </c>
      <c r="AV132" s="793">
        <f t="shared" si="783"/>
        <v>44010.269918999998</v>
      </c>
      <c r="AW132" s="793">
        <f t="shared" si="783"/>
        <v>44010.269918999998</v>
      </c>
      <c r="AX132" s="793">
        <f t="shared" si="783"/>
        <v>44890.475317379998</v>
      </c>
      <c r="AY132" s="793">
        <f t="shared" si="783"/>
        <v>44890.475317379998</v>
      </c>
      <c r="AZ132" s="793">
        <f t="shared" si="783"/>
        <v>44890.475317379998</v>
      </c>
      <c r="BA132" s="793">
        <f t="shared" si="783"/>
        <v>44890.475317379998</v>
      </c>
      <c r="BB132" s="793">
        <f t="shared" si="783"/>
        <v>44890.475317379998</v>
      </c>
      <c r="BC132" s="793">
        <f t="shared" si="783"/>
        <v>44890.475317379998</v>
      </c>
      <c r="BD132" s="793">
        <f t="shared" si="783"/>
        <v>0</v>
      </c>
      <c r="BE132" s="793">
        <f t="shared" si="783"/>
        <v>0</v>
      </c>
      <c r="BF132" s="793">
        <f t="shared" si="783"/>
        <v>0</v>
      </c>
      <c r="BG132" s="793">
        <f t="shared" si="783"/>
        <v>0</v>
      </c>
      <c r="BH132" s="793">
        <f t="shared" si="783"/>
        <v>0</v>
      </c>
      <c r="BI132" s="793">
        <f t="shared" si="783"/>
        <v>0</v>
      </c>
      <c r="BJ132" s="793">
        <f t="shared" si="783"/>
        <v>0</v>
      </c>
      <c r="BK132" s="793">
        <f t="shared" si="783"/>
        <v>0</v>
      </c>
      <c r="BL132" s="793">
        <f t="shared" si="783"/>
        <v>0</v>
      </c>
      <c r="BM132" s="793">
        <f t="shared" si="783"/>
        <v>0</v>
      </c>
      <c r="BN132" s="793">
        <f t="shared" si="783"/>
        <v>0</v>
      </c>
      <c r="BO132" s="793">
        <f t="shared" si="783"/>
        <v>0</v>
      </c>
      <c r="BP132" s="793">
        <f t="shared" si="783"/>
        <v>0</v>
      </c>
      <c r="BQ132" s="793">
        <f t="shared" si="783"/>
        <v>0</v>
      </c>
      <c r="BR132" s="793">
        <f t="shared" si="783"/>
        <v>0</v>
      </c>
      <c r="BS132" s="793">
        <f t="shared" si="783"/>
        <v>0</v>
      </c>
      <c r="BT132" s="793">
        <f t="shared" si="783"/>
        <v>0</v>
      </c>
      <c r="BU132" s="793">
        <f t="shared" si="783"/>
        <v>0</v>
      </c>
      <c r="BV132" s="793">
        <f t="shared" si="783"/>
        <v>0</v>
      </c>
      <c r="BW132" s="793">
        <f t="shared" si="783"/>
        <v>0</v>
      </c>
      <c r="BX132" s="793">
        <f t="shared" si="783"/>
        <v>0</v>
      </c>
      <c r="BY132" s="793">
        <f t="shared" si="783"/>
        <v>0</v>
      </c>
      <c r="BZ132" s="793">
        <f t="shared" si="783"/>
        <v>0</v>
      </c>
      <c r="CA132" s="793">
        <f t="shared" ref="CA132:CG132" si="784">CA126*CA$10</f>
        <v>0</v>
      </c>
      <c r="CB132" s="793">
        <f t="shared" si="784"/>
        <v>0</v>
      </c>
      <c r="CC132" s="793">
        <f t="shared" si="784"/>
        <v>0</v>
      </c>
      <c r="CD132" s="793">
        <f t="shared" si="784"/>
        <v>0</v>
      </c>
      <c r="CE132" s="793">
        <f t="shared" si="784"/>
        <v>0</v>
      </c>
      <c r="CF132" s="793">
        <f t="shared" si="784"/>
        <v>0</v>
      </c>
      <c r="CG132" s="793">
        <f t="shared" si="784"/>
        <v>0</v>
      </c>
      <c r="CH132" s="793">
        <f t="shared" ref="CH132:EO132" si="785">CH126*CH$10</f>
        <v>0</v>
      </c>
      <c r="CI132" s="793">
        <f t="shared" si="785"/>
        <v>0</v>
      </c>
      <c r="CJ132" s="793">
        <f t="shared" si="785"/>
        <v>0</v>
      </c>
      <c r="CK132" s="793">
        <f t="shared" si="785"/>
        <v>0</v>
      </c>
      <c r="CL132" s="793">
        <f t="shared" si="785"/>
        <v>0</v>
      </c>
      <c r="CM132" s="793">
        <f t="shared" si="785"/>
        <v>0</v>
      </c>
      <c r="CN132" s="793">
        <f t="shared" si="785"/>
        <v>0</v>
      </c>
      <c r="CO132" s="793">
        <f t="shared" si="785"/>
        <v>0</v>
      </c>
      <c r="CP132" s="793">
        <f t="shared" si="785"/>
        <v>0</v>
      </c>
      <c r="CQ132" s="793">
        <f t="shared" si="785"/>
        <v>0</v>
      </c>
      <c r="CR132" s="793">
        <f t="shared" si="785"/>
        <v>0</v>
      </c>
      <c r="CS132" s="793">
        <f t="shared" si="785"/>
        <v>0</v>
      </c>
      <c r="CT132" s="793">
        <f t="shared" si="785"/>
        <v>0</v>
      </c>
      <c r="CU132" s="793">
        <f t="shared" si="785"/>
        <v>0</v>
      </c>
      <c r="CV132" s="793">
        <f t="shared" si="785"/>
        <v>0</v>
      </c>
      <c r="CW132" s="793">
        <f t="shared" si="785"/>
        <v>0</v>
      </c>
      <c r="CX132" s="793">
        <f t="shared" si="785"/>
        <v>0</v>
      </c>
      <c r="CY132" s="793">
        <f t="shared" si="785"/>
        <v>0</v>
      </c>
      <c r="CZ132" s="793">
        <f t="shared" si="785"/>
        <v>0</v>
      </c>
      <c r="DA132" s="793">
        <f t="shared" si="785"/>
        <v>0</v>
      </c>
      <c r="DB132" s="793">
        <f t="shared" si="785"/>
        <v>0</v>
      </c>
      <c r="DC132" s="793">
        <f t="shared" si="785"/>
        <v>0</v>
      </c>
      <c r="DD132" s="793">
        <f t="shared" si="785"/>
        <v>0</v>
      </c>
      <c r="DE132" s="793">
        <f t="shared" si="785"/>
        <v>0</v>
      </c>
      <c r="DF132" s="793">
        <f t="shared" si="785"/>
        <v>0</v>
      </c>
      <c r="DG132" s="793">
        <f t="shared" si="785"/>
        <v>0</v>
      </c>
      <c r="DH132" s="793">
        <f t="shared" si="785"/>
        <v>0</v>
      </c>
      <c r="DI132" s="793">
        <f t="shared" si="785"/>
        <v>0</v>
      </c>
      <c r="DJ132" s="793">
        <f t="shared" si="785"/>
        <v>0</v>
      </c>
      <c r="DK132" s="793">
        <f t="shared" si="785"/>
        <v>0</v>
      </c>
      <c r="DL132" s="793">
        <f t="shared" si="785"/>
        <v>0</v>
      </c>
      <c r="DM132" s="793">
        <f t="shared" si="785"/>
        <v>0</v>
      </c>
      <c r="DN132" s="793">
        <f t="shared" si="785"/>
        <v>0</v>
      </c>
      <c r="DO132" s="793">
        <f t="shared" si="785"/>
        <v>0</v>
      </c>
      <c r="DP132" s="793">
        <f t="shared" si="785"/>
        <v>0</v>
      </c>
      <c r="DQ132" s="793">
        <f t="shared" si="785"/>
        <v>0</v>
      </c>
      <c r="DR132" s="793">
        <f t="shared" si="785"/>
        <v>0</v>
      </c>
      <c r="DS132" s="793">
        <f t="shared" si="785"/>
        <v>0</v>
      </c>
      <c r="DT132" s="793">
        <f t="shared" si="785"/>
        <v>0</v>
      </c>
      <c r="DU132" s="793">
        <f t="shared" si="785"/>
        <v>0</v>
      </c>
      <c r="DV132" s="793">
        <f t="shared" si="785"/>
        <v>0</v>
      </c>
      <c r="DW132" s="793">
        <f t="shared" si="785"/>
        <v>0</v>
      </c>
      <c r="DX132" s="793">
        <f t="shared" si="785"/>
        <v>0</v>
      </c>
      <c r="DY132" s="793">
        <f t="shared" si="785"/>
        <v>0</v>
      </c>
      <c r="DZ132" s="793">
        <f t="shared" si="785"/>
        <v>0</v>
      </c>
      <c r="EA132" s="793">
        <f t="shared" si="785"/>
        <v>0</v>
      </c>
      <c r="EB132" s="793">
        <f t="shared" si="785"/>
        <v>0</v>
      </c>
      <c r="EC132" s="793">
        <f t="shared" si="785"/>
        <v>0</v>
      </c>
      <c r="ED132" s="793">
        <f t="shared" si="785"/>
        <v>0</v>
      </c>
      <c r="EE132" s="793">
        <f t="shared" si="785"/>
        <v>0</v>
      </c>
      <c r="EF132" s="793">
        <f t="shared" si="785"/>
        <v>0</v>
      </c>
      <c r="EG132" s="793">
        <f t="shared" si="785"/>
        <v>0</v>
      </c>
      <c r="EH132" s="793">
        <f t="shared" si="785"/>
        <v>0</v>
      </c>
      <c r="EI132" s="793">
        <f t="shared" si="785"/>
        <v>0</v>
      </c>
      <c r="EJ132" s="793">
        <f t="shared" si="785"/>
        <v>0</v>
      </c>
      <c r="EK132" s="793">
        <f t="shared" si="785"/>
        <v>0</v>
      </c>
      <c r="EL132" s="793">
        <f t="shared" si="785"/>
        <v>0</v>
      </c>
      <c r="EM132" s="793">
        <f t="shared" si="785"/>
        <v>0</v>
      </c>
      <c r="EN132" s="793">
        <f t="shared" si="785"/>
        <v>0</v>
      </c>
      <c r="EO132" s="793">
        <f t="shared" si="785"/>
        <v>0</v>
      </c>
    </row>
    <row r="133" spans="1:145" x14ac:dyDescent="0.2">
      <c r="A133" s="113">
        <f>ROW()</f>
        <v>133</v>
      </c>
      <c r="C133" s="449" t="str">
        <f>C126</f>
        <v>FM수수료</v>
      </c>
      <c r="D133" s="449" t="s">
        <v>80</v>
      </c>
      <c r="E133" s="449"/>
      <c r="F133" s="116"/>
      <c r="G133" s="116"/>
      <c r="H133" s="116"/>
      <c r="I133" s="116"/>
      <c r="J133" s="116"/>
      <c r="K133" s="114" t="s">
        <v>25</v>
      </c>
      <c r="L133" s="114"/>
      <c r="M133" s="114"/>
      <c r="N133" s="915">
        <f t="shared" ref="N133:AS133" si="786">N129*-SUM(N131:N132)</f>
        <v>-42301.297500000001</v>
      </c>
      <c r="O133" s="915">
        <f t="shared" si="786"/>
        <v>-42301.297500000001</v>
      </c>
      <c r="P133" s="915">
        <f t="shared" si="786"/>
        <v>-42301.297500000001</v>
      </c>
      <c r="Q133" s="915">
        <f t="shared" si="786"/>
        <v>-42301.297500000001</v>
      </c>
      <c r="R133" s="915">
        <f t="shared" si="786"/>
        <v>-42301.297500000001</v>
      </c>
      <c r="S133" s="915">
        <f t="shared" si="786"/>
        <v>-42301.297500000001</v>
      </c>
      <c r="T133" s="915">
        <f t="shared" si="786"/>
        <v>-42301.297500000001</v>
      </c>
      <c r="U133" s="915">
        <f t="shared" si="786"/>
        <v>-42301.297500000001</v>
      </c>
      <c r="V133" s="915">
        <f t="shared" si="786"/>
        <v>-42301.297500000001</v>
      </c>
      <c r="W133" s="915">
        <f t="shared" si="786"/>
        <v>-42301.297500000001</v>
      </c>
      <c r="X133" s="915">
        <f t="shared" si="786"/>
        <v>-42301.297500000001</v>
      </c>
      <c r="Y133" s="915">
        <f t="shared" si="786"/>
        <v>-42301.297500000001</v>
      </c>
      <c r="Z133" s="915">
        <f t="shared" si="786"/>
        <v>-43147.323450000004</v>
      </c>
      <c r="AA133" s="915">
        <f t="shared" si="786"/>
        <v>-43147.323450000004</v>
      </c>
      <c r="AB133" s="915">
        <f t="shared" si="786"/>
        <v>-43147.323450000004</v>
      </c>
      <c r="AC133" s="915">
        <f t="shared" si="786"/>
        <v>-43147.323450000004</v>
      </c>
      <c r="AD133" s="915">
        <f t="shared" si="786"/>
        <v>-43147.323450000004</v>
      </c>
      <c r="AE133" s="915">
        <f t="shared" si="786"/>
        <v>-43147.323450000004</v>
      </c>
      <c r="AF133" s="915">
        <f t="shared" si="786"/>
        <v>-43147.323450000004</v>
      </c>
      <c r="AG133" s="915">
        <f t="shared" si="786"/>
        <v>-43147.323450000004</v>
      </c>
      <c r="AH133" s="915">
        <f t="shared" si="786"/>
        <v>-43147.323450000004</v>
      </c>
      <c r="AI133" s="915">
        <f t="shared" si="786"/>
        <v>-43147.323450000004</v>
      </c>
      <c r="AJ133" s="915">
        <f t="shared" si="786"/>
        <v>-43147.323450000004</v>
      </c>
      <c r="AK133" s="915">
        <f t="shared" si="786"/>
        <v>-43147.323450000004</v>
      </c>
      <c r="AL133" s="915">
        <f t="shared" si="786"/>
        <v>-44010.269918999998</v>
      </c>
      <c r="AM133" s="915">
        <f t="shared" si="786"/>
        <v>-44010.269918999998</v>
      </c>
      <c r="AN133" s="915">
        <f t="shared" si="786"/>
        <v>-44010.269918999998</v>
      </c>
      <c r="AO133" s="915">
        <f t="shared" si="786"/>
        <v>-44010.269918999998</v>
      </c>
      <c r="AP133" s="915">
        <f t="shared" si="786"/>
        <v>-44010.269918999998</v>
      </c>
      <c r="AQ133" s="915">
        <f t="shared" si="786"/>
        <v>-44010.269918999998</v>
      </c>
      <c r="AR133" s="915">
        <f t="shared" si="786"/>
        <v>-44010.269918999998</v>
      </c>
      <c r="AS133" s="915">
        <f t="shared" si="786"/>
        <v>-44010.269918999998</v>
      </c>
      <c r="AT133" s="915">
        <f t="shared" ref="AT133:BY133" si="787">AT129*-SUM(AT131:AT132)</f>
        <v>-44010.269918999998</v>
      </c>
      <c r="AU133" s="915">
        <f t="shared" si="787"/>
        <v>-44010.269918999998</v>
      </c>
      <c r="AV133" s="915">
        <f t="shared" si="787"/>
        <v>-44010.269918999998</v>
      </c>
      <c r="AW133" s="915">
        <f t="shared" si="787"/>
        <v>-44010.269918999998</v>
      </c>
      <c r="AX133" s="915">
        <f t="shared" si="787"/>
        <v>-44890.475317379998</v>
      </c>
      <c r="AY133" s="915">
        <f t="shared" si="787"/>
        <v>-44890.475317379998</v>
      </c>
      <c r="AZ133" s="915">
        <f t="shared" si="787"/>
        <v>-44890.475317379998</v>
      </c>
      <c r="BA133" s="915">
        <f t="shared" si="787"/>
        <v>-44890.475317379998</v>
      </c>
      <c r="BB133" s="915">
        <f t="shared" si="787"/>
        <v>-44890.475317379998</v>
      </c>
      <c r="BC133" s="915">
        <f t="shared" si="787"/>
        <v>-44890.475317379998</v>
      </c>
      <c r="BD133" s="915">
        <f t="shared" si="787"/>
        <v>0</v>
      </c>
      <c r="BE133" s="915">
        <f t="shared" si="787"/>
        <v>0</v>
      </c>
      <c r="BF133" s="915">
        <f t="shared" si="787"/>
        <v>0</v>
      </c>
      <c r="BG133" s="915">
        <f t="shared" si="787"/>
        <v>0</v>
      </c>
      <c r="BH133" s="915">
        <f t="shared" si="787"/>
        <v>0</v>
      </c>
      <c r="BI133" s="915">
        <f t="shared" si="787"/>
        <v>0</v>
      </c>
      <c r="BJ133" s="915">
        <f t="shared" si="787"/>
        <v>0</v>
      </c>
      <c r="BK133" s="915">
        <f t="shared" si="787"/>
        <v>0</v>
      </c>
      <c r="BL133" s="915">
        <f t="shared" si="787"/>
        <v>0</v>
      </c>
      <c r="BM133" s="915">
        <f t="shared" si="787"/>
        <v>0</v>
      </c>
      <c r="BN133" s="915">
        <f t="shared" si="787"/>
        <v>0</v>
      </c>
      <c r="BO133" s="915">
        <f t="shared" si="787"/>
        <v>0</v>
      </c>
      <c r="BP133" s="915">
        <f t="shared" si="787"/>
        <v>0</v>
      </c>
      <c r="BQ133" s="915">
        <f t="shared" si="787"/>
        <v>0</v>
      </c>
      <c r="BR133" s="915">
        <f t="shared" si="787"/>
        <v>0</v>
      </c>
      <c r="BS133" s="915">
        <f t="shared" si="787"/>
        <v>0</v>
      </c>
      <c r="BT133" s="915">
        <f t="shared" si="787"/>
        <v>0</v>
      </c>
      <c r="BU133" s="915">
        <f t="shared" si="787"/>
        <v>0</v>
      </c>
      <c r="BV133" s="915">
        <f t="shared" si="787"/>
        <v>0</v>
      </c>
      <c r="BW133" s="915">
        <f t="shared" si="787"/>
        <v>0</v>
      </c>
      <c r="BX133" s="915">
        <f t="shared" si="787"/>
        <v>0</v>
      </c>
      <c r="BY133" s="915">
        <f t="shared" si="787"/>
        <v>0</v>
      </c>
      <c r="BZ133" s="915">
        <f t="shared" ref="BZ133:CG133" si="788">BZ129*-SUM(BZ131:BZ132)</f>
        <v>0</v>
      </c>
      <c r="CA133" s="915">
        <f t="shared" si="788"/>
        <v>0</v>
      </c>
      <c r="CB133" s="915">
        <f t="shared" si="788"/>
        <v>0</v>
      </c>
      <c r="CC133" s="915">
        <f t="shared" si="788"/>
        <v>0</v>
      </c>
      <c r="CD133" s="915">
        <f t="shared" si="788"/>
        <v>0</v>
      </c>
      <c r="CE133" s="915">
        <f t="shared" si="788"/>
        <v>0</v>
      </c>
      <c r="CF133" s="915">
        <f t="shared" si="788"/>
        <v>0</v>
      </c>
      <c r="CG133" s="915">
        <f t="shared" si="788"/>
        <v>0</v>
      </c>
      <c r="CH133" s="915">
        <f t="shared" ref="CH133:EO133" si="789">CH129*-SUM(CH131:CH132)</f>
        <v>0</v>
      </c>
      <c r="CI133" s="915">
        <f t="shared" si="789"/>
        <v>0</v>
      </c>
      <c r="CJ133" s="915">
        <f t="shared" si="789"/>
        <v>0</v>
      </c>
      <c r="CK133" s="915">
        <f t="shared" si="789"/>
        <v>0</v>
      </c>
      <c r="CL133" s="915">
        <f t="shared" si="789"/>
        <v>0</v>
      </c>
      <c r="CM133" s="915">
        <f t="shared" si="789"/>
        <v>0</v>
      </c>
      <c r="CN133" s="915">
        <f t="shared" si="789"/>
        <v>0</v>
      </c>
      <c r="CO133" s="915">
        <f t="shared" si="789"/>
        <v>0</v>
      </c>
      <c r="CP133" s="915">
        <f t="shared" si="789"/>
        <v>0</v>
      </c>
      <c r="CQ133" s="915">
        <f t="shared" si="789"/>
        <v>0</v>
      </c>
      <c r="CR133" s="915">
        <f t="shared" si="789"/>
        <v>0</v>
      </c>
      <c r="CS133" s="915">
        <f t="shared" si="789"/>
        <v>0</v>
      </c>
      <c r="CT133" s="915">
        <f t="shared" si="789"/>
        <v>0</v>
      </c>
      <c r="CU133" s="915">
        <f t="shared" si="789"/>
        <v>0</v>
      </c>
      <c r="CV133" s="915">
        <f t="shared" si="789"/>
        <v>0</v>
      </c>
      <c r="CW133" s="915">
        <f t="shared" si="789"/>
        <v>0</v>
      </c>
      <c r="CX133" s="915">
        <f t="shared" si="789"/>
        <v>0</v>
      </c>
      <c r="CY133" s="915">
        <f t="shared" si="789"/>
        <v>0</v>
      </c>
      <c r="CZ133" s="915">
        <f t="shared" si="789"/>
        <v>0</v>
      </c>
      <c r="DA133" s="915">
        <f t="shared" si="789"/>
        <v>0</v>
      </c>
      <c r="DB133" s="915">
        <f t="shared" si="789"/>
        <v>0</v>
      </c>
      <c r="DC133" s="915">
        <f t="shared" si="789"/>
        <v>0</v>
      </c>
      <c r="DD133" s="915">
        <f t="shared" si="789"/>
        <v>0</v>
      </c>
      <c r="DE133" s="915">
        <f t="shared" si="789"/>
        <v>0</v>
      </c>
      <c r="DF133" s="915">
        <f t="shared" si="789"/>
        <v>0</v>
      </c>
      <c r="DG133" s="915">
        <f t="shared" si="789"/>
        <v>0</v>
      </c>
      <c r="DH133" s="915">
        <f t="shared" si="789"/>
        <v>0</v>
      </c>
      <c r="DI133" s="915">
        <f t="shared" si="789"/>
        <v>0</v>
      </c>
      <c r="DJ133" s="915">
        <f t="shared" si="789"/>
        <v>0</v>
      </c>
      <c r="DK133" s="915">
        <f t="shared" si="789"/>
        <v>0</v>
      </c>
      <c r="DL133" s="915">
        <f t="shared" si="789"/>
        <v>0</v>
      </c>
      <c r="DM133" s="915">
        <f t="shared" si="789"/>
        <v>0</v>
      </c>
      <c r="DN133" s="915">
        <f t="shared" si="789"/>
        <v>0</v>
      </c>
      <c r="DO133" s="915">
        <f t="shared" si="789"/>
        <v>0</v>
      </c>
      <c r="DP133" s="915">
        <f t="shared" si="789"/>
        <v>0</v>
      </c>
      <c r="DQ133" s="915">
        <f t="shared" si="789"/>
        <v>0</v>
      </c>
      <c r="DR133" s="915">
        <f t="shared" si="789"/>
        <v>0</v>
      </c>
      <c r="DS133" s="915">
        <f t="shared" si="789"/>
        <v>0</v>
      </c>
      <c r="DT133" s="915">
        <f t="shared" si="789"/>
        <v>0</v>
      </c>
      <c r="DU133" s="915">
        <f t="shared" si="789"/>
        <v>0</v>
      </c>
      <c r="DV133" s="915">
        <f t="shared" si="789"/>
        <v>0</v>
      </c>
      <c r="DW133" s="915">
        <f t="shared" si="789"/>
        <v>0</v>
      </c>
      <c r="DX133" s="915">
        <f t="shared" si="789"/>
        <v>0</v>
      </c>
      <c r="DY133" s="915">
        <f t="shared" si="789"/>
        <v>0</v>
      </c>
      <c r="DZ133" s="915">
        <f t="shared" si="789"/>
        <v>0</v>
      </c>
      <c r="EA133" s="915">
        <f t="shared" si="789"/>
        <v>0</v>
      </c>
      <c r="EB133" s="915">
        <f t="shared" si="789"/>
        <v>0</v>
      </c>
      <c r="EC133" s="915">
        <f t="shared" si="789"/>
        <v>0</v>
      </c>
      <c r="ED133" s="915">
        <f t="shared" si="789"/>
        <v>0</v>
      </c>
      <c r="EE133" s="915">
        <f t="shared" si="789"/>
        <v>0</v>
      </c>
      <c r="EF133" s="915">
        <f t="shared" si="789"/>
        <v>0</v>
      </c>
      <c r="EG133" s="915">
        <f t="shared" si="789"/>
        <v>0</v>
      </c>
      <c r="EH133" s="915">
        <f t="shared" si="789"/>
        <v>0</v>
      </c>
      <c r="EI133" s="915">
        <f t="shared" si="789"/>
        <v>0</v>
      </c>
      <c r="EJ133" s="915">
        <f t="shared" si="789"/>
        <v>0</v>
      </c>
      <c r="EK133" s="915">
        <f t="shared" si="789"/>
        <v>0</v>
      </c>
      <c r="EL133" s="915">
        <f t="shared" si="789"/>
        <v>0</v>
      </c>
      <c r="EM133" s="915">
        <f t="shared" si="789"/>
        <v>0</v>
      </c>
      <c r="EN133" s="915">
        <f t="shared" si="789"/>
        <v>0</v>
      </c>
      <c r="EO133" s="915">
        <f t="shared" si="789"/>
        <v>0</v>
      </c>
    </row>
    <row r="134" spans="1:145" x14ac:dyDescent="0.2">
      <c r="A134" s="113">
        <f>ROW()</f>
        <v>134</v>
      </c>
      <c r="C134" s="449" t="str">
        <f>C126</f>
        <v>FM수수료</v>
      </c>
      <c r="D134" s="449" t="s">
        <v>33</v>
      </c>
      <c r="E134" s="449"/>
      <c r="F134" s="116"/>
      <c r="G134" s="116"/>
      <c r="H134" s="116"/>
      <c r="I134" s="116"/>
      <c r="J134" s="116"/>
      <c r="K134" s="113" t="s">
        <v>26</v>
      </c>
      <c r="N134" s="793">
        <f t="shared" ref="N134:AS134" si="790">SUM(N131:N133)</f>
        <v>0</v>
      </c>
      <c r="O134" s="793">
        <f t="shared" si="790"/>
        <v>0</v>
      </c>
      <c r="P134" s="793">
        <f t="shared" si="790"/>
        <v>0</v>
      </c>
      <c r="Q134" s="793">
        <f t="shared" si="790"/>
        <v>0</v>
      </c>
      <c r="R134" s="793">
        <f t="shared" si="790"/>
        <v>0</v>
      </c>
      <c r="S134" s="793">
        <f t="shared" si="790"/>
        <v>0</v>
      </c>
      <c r="T134" s="793">
        <f t="shared" si="790"/>
        <v>0</v>
      </c>
      <c r="U134" s="793">
        <f t="shared" si="790"/>
        <v>0</v>
      </c>
      <c r="V134" s="793">
        <f t="shared" si="790"/>
        <v>0</v>
      </c>
      <c r="W134" s="793">
        <f t="shared" si="790"/>
        <v>0</v>
      </c>
      <c r="X134" s="793">
        <f t="shared" si="790"/>
        <v>0</v>
      </c>
      <c r="Y134" s="793">
        <f t="shared" si="790"/>
        <v>0</v>
      </c>
      <c r="Z134" s="793">
        <f t="shared" si="790"/>
        <v>0</v>
      </c>
      <c r="AA134" s="793">
        <f t="shared" si="790"/>
        <v>0</v>
      </c>
      <c r="AB134" s="793">
        <f t="shared" si="790"/>
        <v>0</v>
      </c>
      <c r="AC134" s="793">
        <f t="shared" si="790"/>
        <v>0</v>
      </c>
      <c r="AD134" s="793">
        <f t="shared" si="790"/>
        <v>0</v>
      </c>
      <c r="AE134" s="793">
        <f t="shared" si="790"/>
        <v>0</v>
      </c>
      <c r="AF134" s="793">
        <f t="shared" si="790"/>
        <v>0</v>
      </c>
      <c r="AG134" s="793">
        <f t="shared" si="790"/>
        <v>0</v>
      </c>
      <c r="AH134" s="793">
        <f t="shared" si="790"/>
        <v>0</v>
      </c>
      <c r="AI134" s="793">
        <f t="shared" si="790"/>
        <v>0</v>
      </c>
      <c r="AJ134" s="793">
        <f t="shared" si="790"/>
        <v>0</v>
      </c>
      <c r="AK134" s="793">
        <f t="shared" si="790"/>
        <v>0</v>
      </c>
      <c r="AL134" s="793">
        <f t="shared" si="790"/>
        <v>0</v>
      </c>
      <c r="AM134" s="793">
        <f t="shared" si="790"/>
        <v>0</v>
      </c>
      <c r="AN134" s="793">
        <f t="shared" si="790"/>
        <v>0</v>
      </c>
      <c r="AO134" s="793">
        <f t="shared" si="790"/>
        <v>0</v>
      </c>
      <c r="AP134" s="793">
        <f t="shared" si="790"/>
        <v>0</v>
      </c>
      <c r="AQ134" s="793">
        <f t="shared" si="790"/>
        <v>0</v>
      </c>
      <c r="AR134" s="793">
        <f t="shared" si="790"/>
        <v>0</v>
      </c>
      <c r="AS134" s="793">
        <f t="shared" si="790"/>
        <v>0</v>
      </c>
      <c r="AT134" s="793">
        <f t="shared" ref="AT134:BY134" si="791">SUM(AT131:AT133)</f>
        <v>0</v>
      </c>
      <c r="AU134" s="793">
        <f t="shared" si="791"/>
        <v>0</v>
      </c>
      <c r="AV134" s="793">
        <f t="shared" si="791"/>
        <v>0</v>
      </c>
      <c r="AW134" s="793">
        <f t="shared" si="791"/>
        <v>0</v>
      </c>
      <c r="AX134" s="793">
        <f t="shared" si="791"/>
        <v>0</v>
      </c>
      <c r="AY134" s="793">
        <f t="shared" si="791"/>
        <v>0</v>
      </c>
      <c r="AZ134" s="793">
        <f t="shared" si="791"/>
        <v>0</v>
      </c>
      <c r="BA134" s="793">
        <f t="shared" si="791"/>
        <v>0</v>
      </c>
      <c r="BB134" s="793">
        <f t="shared" si="791"/>
        <v>0</v>
      </c>
      <c r="BC134" s="793">
        <f t="shared" si="791"/>
        <v>0</v>
      </c>
      <c r="BD134" s="793">
        <f t="shared" si="791"/>
        <v>0</v>
      </c>
      <c r="BE134" s="793">
        <f t="shared" si="791"/>
        <v>0</v>
      </c>
      <c r="BF134" s="793">
        <f t="shared" si="791"/>
        <v>0</v>
      </c>
      <c r="BG134" s="793">
        <f t="shared" si="791"/>
        <v>0</v>
      </c>
      <c r="BH134" s="793">
        <f t="shared" si="791"/>
        <v>0</v>
      </c>
      <c r="BI134" s="793">
        <f t="shared" si="791"/>
        <v>0</v>
      </c>
      <c r="BJ134" s="793">
        <f t="shared" si="791"/>
        <v>0</v>
      </c>
      <c r="BK134" s="793">
        <f t="shared" si="791"/>
        <v>0</v>
      </c>
      <c r="BL134" s="793">
        <f t="shared" si="791"/>
        <v>0</v>
      </c>
      <c r="BM134" s="793">
        <f t="shared" si="791"/>
        <v>0</v>
      </c>
      <c r="BN134" s="793">
        <f t="shared" si="791"/>
        <v>0</v>
      </c>
      <c r="BO134" s="793">
        <f t="shared" si="791"/>
        <v>0</v>
      </c>
      <c r="BP134" s="793">
        <f t="shared" si="791"/>
        <v>0</v>
      </c>
      <c r="BQ134" s="793">
        <f t="shared" si="791"/>
        <v>0</v>
      </c>
      <c r="BR134" s="793">
        <f t="shared" si="791"/>
        <v>0</v>
      </c>
      <c r="BS134" s="793">
        <f t="shared" si="791"/>
        <v>0</v>
      </c>
      <c r="BT134" s="793">
        <f t="shared" si="791"/>
        <v>0</v>
      </c>
      <c r="BU134" s="793">
        <f t="shared" si="791"/>
        <v>0</v>
      </c>
      <c r="BV134" s="793">
        <f t="shared" si="791"/>
        <v>0</v>
      </c>
      <c r="BW134" s="793">
        <f t="shared" si="791"/>
        <v>0</v>
      </c>
      <c r="BX134" s="793">
        <f t="shared" si="791"/>
        <v>0</v>
      </c>
      <c r="BY134" s="793">
        <f t="shared" si="791"/>
        <v>0</v>
      </c>
      <c r="BZ134" s="793">
        <f t="shared" ref="BZ134:CG134" si="792">SUM(BZ131:BZ133)</f>
        <v>0</v>
      </c>
      <c r="CA134" s="793">
        <f t="shared" si="792"/>
        <v>0</v>
      </c>
      <c r="CB134" s="793">
        <f t="shared" si="792"/>
        <v>0</v>
      </c>
      <c r="CC134" s="793">
        <f t="shared" si="792"/>
        <v>0</v>
      </c>
      <c r="CD134" s="793">
        <f t="shared" si="792"/>
        <v>0</v>
      </c>
      <c r="CE134" s="793">
        <f t="shared" si="792"/>
        <v>0</v>
      </c>
      <c r="CF134" s="793">
        <f t="shared" si="792"/>
        <v>0</v>
      </c>
      <c r="CG134" s="793">
        <f t="shared" si="792"/>
        <v>0</v>
      </c>
      <c r="CH134" s="793">
        <f t="shared" ref="CH134:EO134" si="793">SUM(CH131:CH133)</f>
        <v>0</v>
      </c>
      <c r="CI134" s="793">
        <f t="shared" si="793"/>
        <v>0</v>
      </c>
      <c r="CJ134" s="793">
        <f t="shared" si="793"/>
        <v>0</v>
      </c>
      <c r="CK134" s="793">
        <f t="shared" si="793"/>
        <v>0</v>
      </c>
      <c r="CL134" s="793">
        <f t="shared" si="793"/>
        <v>0</v>
      </c>
      <c r="CM134" s="793">
        <f t="shared" si="793"/>
        <v>0</v>
      </c>
      <c r="CN134" s="793">
        <f t="shared" si="793"/>
        <v>0</v>
      </c>
      <c r="CO134" s="793">
        <f t="shared" si="793"/>
        <v>0</v>
      </c>
      <c r="CP134" s="793">
        <f t="shared" si="793"/>
        <v>0</v>
      </c>
      <c r="CQ134" s="793">
        <f t="shared" si="793"/>
        <v>0</v>
      </c>
      <c r="CR134" s="793">
        <f t="shared" si="793"/>
        <v>0</v>
      </c>
      <c r="CS134" s="793">
        <f t="shared" si="793"/>
        <v>0</v>
      </c>
      <c r="CT134" s="793">
        <f t="shared" si="793"/>
        <v>0</v>
      </c>
      <c r="CU134" s="793">
        <f t="shared" si="793"/>
        <v>0</v>
      </c>
      <c r="CV134" s="793">
        <f t="shared" si="793"/>
        <v>0</v>
      </c>
      <c r="CW134" s="793">
        <f t="shared" si="793"/>
        <v>0</v>
      </c>
      <c r="CX134" s="793">
        <f t="shared" si="793"/>
        <v>0</v>
      </c>
      <c r="CY134" s="793">
        <f t="shared" si="793"/>
        <v>0</v>
      </c>
      <c r="CZ134" s="793">
        <f t="shared" si="793"/>
        <v>0</v>
      </c>
      <c r="DA134" s="793">
        <f t="shared" si="793"/>
        <v>0</v>
      </c>
      <c r="DB134" s="793">
        <f t="shared" si="793"/>
        <v>0</v>
      </c>
      <c r="DC134" s="793">
        <f t="shared" si="793"/>
        <v>0</v>
      </c>
      <c r="DD134" s="793">
        <f t="shared" si="793"/>
        <v>0</v>
      </c>
      <c r="DE134" s="793">
        <f t="shared" si="793"/>
        <v>0</v>
      </c>
      <c r="DF134" s="793">
        <f t="shared" si="793"/>
        <v>0</v>
      </c>
      <c r="DG134" s="793">
        <f t="shared" si="793"/>
        <v>0</v>
      </c>
      <c r="DH134" s="793">
        <f t="shared" si="793"/>
        <v>0</v>
      </c>
      <c r="DI134" s="793">
        <f t="shared" si="793"/>
        <v>0</v>
      </c>
      <c r="DJ134" s="793">
        <f t="shared" si="793"/>
        <v>0</v>
      </c>
      <c r="DK134" s="793">
        <f t="shared" si="793"/>
        <v>0</v>
      </c>
      <c r="DL134" s="793">
        <f t="shared" si="793"/>
        <v>0</v>
      </c>
      <c r="DM134" s="793">
        <f t="shared" si="793"/>
        <v>0</v>
      </c>
      <c r="DN134" s="793">
        <f t="shared" si="793"/>
        <v>0</v>
      </c>
      <c r="DO134" s="793">
        <f t="shared" si="793"/>
        <v>0</v>
      </c>
      <c r="DP134" s="793">
        <f t="shared" si="793"/>
        <v>0</v>
      </c>
      <c r="DQ134" s="793">
        <f t="shared" si="793"/>
        <v>0</v>
      </c>
      <c r="DR134" s="793">
        <f t="shared" si="793"/>
        <v>0</v>
      </c>
      <c r="DS134" s="793">
        <f t="shared" si="793"/>
        <v>0</v>
      </c>
      <c r="DT134" s="793">
        <f t="shared" si="793"/>
        <v>0</v>
      </c>
      <c r="DU134" s="793">
        <f t="shared" si="793"/>
        <v>0</v>
      </c>
      <c r="DV134" s="793">
        <f t="shared" si="793"/>
        <v>0</v>
      </c>
      <c r="DW134" s="793">
        <f t="shared" si="793"/>
        <v>0</v>
      </c>
      <c r="DX134" s="793">
        <f t="shared" si="793"/>
        <v>0</v>
      </c>
      <c r="DY134" s="793">
        <f t="shared" si="793"/>
        <v>0</v>
      </c>
      <c r="DZ134" s="793">
        <f t="shared" si="793"/>
        <v>0</v>
      </c>
      <c r="EA134" s="793">
        <f t="shared" si="793"/>
        <v>0</v>
      </c>
      <c r="EB134" s="793">
        <f t="shared" si="793"/>
        <v>0</v>
      </c>
      <c r="EC134" s="793">
        <f t="shared" si="793"/>
        <v>0</v>
      </c>
      <c r="ED134" s="793">
        <f t="shared" si="793"/>
        <v>0</v>
      </c>
      <c r="EE134" s="793">
        <f t="shared" si="793"/>
        <v>0</v>
      </c>
      <c r="EF134" s="793">
        <f t="shared" si="793"/>
        <v>0</v>
      </c>
      <c r="EG134" s="793">
        <f t="shared" si="793"/>
        <v>0</v>
      </c>
      <c r="EH134" s="793">
        <f t="shared" si="793"/>
        <v>0</v>
      </c>
      <c r="EI134" s="793">
        <f t="shared" si="793"/>
        <v>0</v>
      </c>
      <c r="EJ134" s="793">
        <f t="shared" si="793"/>
        <v>0</v>
      </c>
      <c r="EK134" s="793">
        <f t="shared" si="793"/>
        <v>0</v>
      </c>
      <c r="EL134" s="793">
        <f t="shared" si="793"/>
        <v>0</v>
      </c>
      <c r="EM134" s="793">
        <f t="shared" si="793"/>
        <v>0</v>
      </c>
      <c r="EN134" s="793">
        <f t="shared" si="793"/>
        <v>0</v>
      </c>
      <c r="EO134" s="793">
        <f t="shared" si="793"/>
        <v>0</v>
      </c>
    </row>
    <row r="135" spans="1:145" x14ac:dyDescent="0.2">
      <c r="A135" s="113">
        <f>ROW()</f>
        <v>135</v>
      </c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  <c r="BI135" s="17"/>
      <c r="BJ135" s="17"/>
      <c r="BK135" s="17"/>
      <c r="BL135" s="17"/>
      <c r="BM135" s="17"/>
      <c r="BN135" s="17"/>
      <c r="BO135" s="17"/>
      <c r="BP135" s="17"/>
      <c r="BQ135" s="17"/>
      <c r="BR135" s="17"/>
      <c r="BS135" s="17"/>
      <c r="BT135" s="17"/>
      <c r="BU135" s="17"/>
      <c r="BV135" s="17"/>
      <c r="BW135" s="17"/>
      <c r="BX135" s="17"/>
      <c r="BY135" s="17"/>
      <c r="BZ135" s="17"/>
      <c r="CA135" s="17"/>
      <c r="CB135" s="17"/>
      <c r="CC135" s="17"/>
      <c r="CD135" s="17"/>
      <c r="CE135" s="17"/>
      <c r="CF135" s="17"/>
      <c r="CG135" s="17"/>
      <c r="CH135" s="17"/>
      <c r="CI135" s="17"/>
      <c r="CJ135" s="17"/>
      <c r="CK135" s="17"/>
      <c r="CL135" s="17"/>
      <c r="CM135" s="17"/>
      <c r="CN135" s="17"/>
      <c r="CO135" s="17"/>
      <c r="CP135" s="17"/>
      <c r="CQ135" s="17"/>
      <c r="CR135" s="17"/>
      <c r="CS135" s="17"/>
      <c r="CT135" s="17"/>
      <c r="CU135" s="17"/>
      <c r="CV135" s="17"/>
      <c r="CW135" s="17"/>
      <c r="CX135" s="17"/>
      <c r="CY135" s="17"/>
      <c r="CZ135" s="17"/>
      <c r="DA135" s="17"/>
      <c r="DB135" s="17"/>
      <c r="DC135" s="17"/>
      <c r="DD135" s="17"/>
      <c r="DE135" s="17"/>
      <c r="DF135" s="17"/>
      <c r="DG135" s="17"/>
      <c r="DH135" s="17"/>
      <c r="DI135" s="17"/>
      <c r="DJ135" s="17"/>
      <c r="DK135" s="17"/>
      <c r="DL135" s="17"/>
      <c r="DM135" s="17"/>
      <c r="DN135" s="17"/>
      <c r="DO135" s="17"/>
      <c r="DP135" s="17"/>
      <c r="DQ135" s="17"/>
      <c r="DR135" s="17"/>
      <c r="DS135" s="17"/>
      <c r="DT135" s="17"/>
      <c r="DU135" s="17"/>
      <c r="DV135" s="17"/>
      <c r="DW135" s="17"/>
      <c r="DX135" s="17"/>
      <c r="DY135" s="17"/>
      <c r="DZ135" s="17"/>
      <c r="EA135" s="17"/>
      <c r="EB135" s="17"/>
      <c r="EC135" s="17"/>
      <c r="ED135" s="17"/>
      <c r="EE135" s="17"/>
      <c r="EF135" s="17"/>
      <c r="EG135" s="17"/>
      <c r="EH135" s="17"/>
      <c r="EI135" s="17"/>
      <c r="EJ135" s="17"/>
      <c r="EK135" s="17"/>
      <c r="EL135" s="17"/>
      <c r="EM135" s="17"/>
      <c r="EN135" s="17"/>
      <c r="EO135" s="17"/>
    </row>
    <row r="136" spans="1:145" x14ac:dyDescent="0.2">
      <c r="A136" s="113">
        <f>ROW()</f>
        <v>136</v>
      </c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  <c r="BI136" s="17"/>
      <c r="BJ136" s="17"/>
      <c r="BK136" s="17"/>
      <c r="BL136" s="17"/>
      <c r="BM136" s="17"/>
      <c r="BN136" s="17"/>
      <c r="BO136" s="17"/>
      <c r="BP136" s="17"/>
      <c r="BQ136" s="17"/>
      <c r="BR136" s="17"/>
      <c r="BS136" s="17"/>
      <c r="BT136" s="17"/>
      <c r="BU136" s="17"/>
      <c r="BV136" s="17"/>
      <c r="BW136" s="17"/>
      <c r="BX136" s="17"/>
      <c r="BY136" s="17"/>
      <c r="BZ136" s="17"/>
      <c r="CA136" s="17"/>
      <c r="CB136" s="17"/>
      <c r="CC136" s="17"/>
      <c r="CD136" s="17"/>
      <c r="CE136" s="17"/>
      <c r="CF136" s="17"/>
      <c r="CG136" s="17"/>
      <c r="CH136" s="17"/>
      <c r="CI136" s="17"/>
      <c r="CJ136" s="17"/>
      <c r="CK136" s="17"/>
      <c r="CL136" s="17"/>
      <c r="CM136" s="17"/>
      <c r="CN136" s="17"/>
      <c r="CO136" s="17"/>
      <c r="CP136" s="17"/>
      <c r="CQ136" s="17"/>
      <c r="CR136" s="17"/>
      <c r="CS136" s="17"/>
      <c r="CT136" s="17"/>
      <c r="CU136" s="17"/>
      <c r="CV136" s="17"/>
      <c r="CW136" s="17"/>
      <c r="CX136" s="17"/>
      <c r="CY136" s="17"/>
      <c r="CZ136" s="17"/>
      <c r="DA136" s="17"/>
      <c r="DB136" s="17"/>
      <c r="DC136" s="17"/>
      <c r="DD136" s="17"/>
      <c r="DE136" s="17"/>
      <c r="DF136" s="17"/>
      <c r="DG136" s="17"/>
      <c r="DH136" s="17"/>
      <c r="DI136" s="17"/>
      <c r="DJ136" s="17"/>
      <c r="DK136" s="17"/>
      <c r="DL136" s="17"/>
      <c r="DM136" s="17"/>
      <c r="DN136" s="17"/>
      <c r="DO136" s="17"/>
      <c r="DP136" s="17"/>
      <c r="DQ136" s="17"/>
      <c r="DR136" s="17"/>
      <c r="DS136" s="17"/>
      <c r="DT136" s="17"/>
      <c r="DU136" s="17"/>
      <c r="DV136" s="17"/>
      <c r="DW136" s="17"/>
      <c r="DX136" s="17"/>
      <c r="DY136" s="17"/>
      <c r="DZ136" s="17"/>
      <c r="EA136" s="17"/>
      <c r="EB136" s="17"/>
      <c r="EC136" s="17"/>
      <c r="ED136" s="17"/>
      <c r="EE136" s="17"/>
      <c r="EF136" s="17"/>
      <c r="EG136" s="17"/>
      <c r="EH136" s="17"/>
      <c r="EI136" s="17"/>
      <c r="EJ136" s="17"/>
      <c r="EK136" s="17"/>
      <c r="EL136" s="17"/>
      <c r="EM136" s="17"/>
      <c r="EN136" s="17"/>
      <c r="EO136" s="17"/>
    </row>
    <row r="137" spans="1:145" x14ac:dyDescent="0.2">
      <c r="A137" s="113">
        <f>ROW()</f>
        <v>137</v>
      </c>
      <c r="B137" s="451" t="s">
        <v>856</v>
      </c>
      <c r="C137" s="477" t="s">
        <v>92</v>
      </c>
      <c r="D137" s="451" t="s">
        <v>30</v>
      </c>
      <c r="E137" s="451"/>
      <c r="F137" s="908">
        <f>F126</f>
        <v>43465</v>
      </c>
      <c r="G137" s="360">
        <f>'A&amp;R'!$O$31</f>
        <v>468683.86163999996</v>
      </c>
      <c r="H137" s="91">
        <f>G137/12</f>
        <v>39056.988469999997</v>
      </c>
      <c r="I137" s="458"/>
      <c r="J137" s="458"/>
      <c r="K137" s="452"/>
      <c r="L137" s="452">
        <f>SUM(M137:EC137)</f>
        <v>5131957.5220377343</v>
      </c>
      <c r="M137" s="451"/>
      <c r="N137" s="910">
        <f t="shared" ref="N137:AS137" si="794">INDEX($H137:$H141,N139)*N138</f>
        <v>39056.988469999997</v>
      </c>
      <c r="O137" s="910">
        <f t="shared" si="794"/>
        <v>39056.988469999997</v>
      </c>
      <c r="P137" s="910">
        <f t="shared" si="794"/>
        <v>39056.988469999997</v>
      </c>
      <c r="Q137" s="910">
        <f t="shared" si="794"/>
        <v>39056.988469999997</v>
      </c>
      <c r="R137" s="910">
        <f t="shared" si="794"/>
        <v>39056.988469999997</v>
      </c>
      <c r="S137" s="910">
        <f t="shared" si="794"/>
        <v>39056.988469999997</v>
      </c>
      <c r="T137" s="910">
        <f t="shared" si="794"/>
        <v>39056.988469999997</v>
      </c>
      <c r="U137" s="910">
        <f t="shared" si="794"/>
        <v>39056.988469999997</v>
      </c>
      <c r="V137" s="910">
        <f t="shared" si="794"/>
        <v>39056.988469999997</v>
      </c>
      <c r="W137" s="910">
        <f t="shared" si="794"/>
        <v>39056.988469999997</v>
      </c>
      <c r="X137" s="910">
        <f t="shared" si="794"/>
        <v>39056.988469999997</v>
      </c>
      <c r="Y137" s="910">
        <f t="shared" si="794"/>
        <v>39056.988469999997</v>
      </c>
      <c r="Z137" s="910">
        <f t="shared" si="794"/>
        <v>39838.128239399994</v>
      </c>
      <c r="AA137" s="910">
        <f t="shared" si="794"/>
        <v>39838.128239399994</v>
      </c>
      <c r="AB137" s="910">
        <f t="shared" si="794"/>
        <v>39838.128239399994</v>
      </c>
      <c r="AC137" s="910">
        <f t="shared" si="794"/>
        <v>39838.128239399994</v>
      </c>
      <c r="AD137" s="910">
        <f t="shared" si="794"/>
        <v>39838.128239399994</v>
      </c>
      <c r="AE137" s="910">
        <f t="shared" si="794"/>
        <v>39838.128239399994</v>
      </c>
      <c r="AF137" s="910">
        <f t="shared" si="794"/>
        <v>39838.128239399994</v>
      </c>
      <c r="AG137" s="910">
        <f t="shared" si="794"/>
        <v>39838.128239399994</v>
      </c>
      <c r="AH137" s="910">
        <f t="shared" si="794"/>
        <v>39838.128239399994</v>
      </c>
      <c r="AI137" s="910">
        <f t="shared" si="794"/>
        <v>39838.128239399994</v>
      </c>
      <c r="AJ137" s="910">
        <f t="shared" si="794"/>
        <v>39838.128239399994</v>
      </c>
      <c r="AK137" s="910">
        <f t="shared" si="794"/>
        <v>39838.128239399994</v>
      </c>
      <c r="AL137" s="910">
        <f t="shared" si="794"/>
        <v>40634.890804187999</v>
      </c>
      <c r="AM137" s="910">
        <f t="shared" si="794"/>
        <v>40634.890804187999</v>
      </c>
      <c r="AN137" s="910">
        <f t="shared" si="794"/>
        <v>40634.890804187999</v>
      </c>
      <c r="AO137" s="910">
        <f t="shared" si="794"/>
        <v>40634.890804187999</v>
      </c>
      <c r="AP137" s="910">
        <f t="shared" si="794"/>
        <v>40634.890804187999</v>
      </c>
      <c r="AQ137" s="910">
        <f t="shared" si="794"/>
        <v>40634.890804187999</v>
      </c>
      <c r="AR137" s="910">
        <f t="shared" si="794"/>
        <v>40634.890804187999</v>
      </c>
      <c r="AS137" s="910">
        <f t="shared" si="794"/>
        <v>40634.890804187999</v>
      </c>
      <c r="AT137" s="910">
        <f t="shared" ref="AT137:BY137" si="795">INDEX($H137:$H141,AT139)*AT138</f>
        <v>40634.890804187999</v>
      </c>
      <c r="AU137" s="910">
        <f t="shared" si="795"/>
        <v>40634.890804187999</v>
      </c>
      <c r="AV137" s="910">
        <f t="shared" si="795"/>
        <v>40634.890804187999</v>
      </c>
      <c r="AW137" s="910">
        <f t="shared" si="795"/>
        <v>40634.890804187999</v>
      </c>
      <c r="AX137" s="910">
        <f t="shared" si="795"/>
        <v>41447.588620271752</v>
      </c>
      <c r="AY137" s="910">
        <f t="shared" si="795"/>
        <v>41447.588620271752</v>
      </c>
      <c r="AZ137" s="910">
        <f t="shared" si="795"/>
        <v>41447.588620271752</v>
      </c>
      <c r="BA137" s="910">
        <f t="shared" si="795"/>
        <v>41447.588620271752</v>
      </c>
      <c r="BB137" s="910">
        <f t="shared" si="795"/>
        <v>41447.588620271752</v>
      </c>
      <c r="BC137" s="910">
        <f t="shared" si="795"/>
        <v>41447.588620271752</v>
      </c>
      <c r="BD137" s="910">
        <f t="shared" si="795"/>
        <v>41447.588620271752</v>
      </c>
      <c r="BE137" s="910">
        <f t="shared" si="795"/>
        <v>41447.588620271752</v>
      </c>
      <c r="BF137" s="910">
        <f t="shared" si="795"/>
        <v>41447.588620271752</v>
      </c>
      <c r="BG137" s="910">
        <f t="shared" si="795"/>
        <v>41447.588620271752</v>
      </c>
      <c r="BH137" s="910">
        <f t="shared" si="795"/>
        <v>41447.588620271752</v>
      </c>
      <c r="BI137" s="910">
        <f t="shared" si="795"/>
        <v>41447.588620271752</v>
      </c>
      <c r="BJ137" s="910">
        <f t="shared" si="795"/>
        <v>42276.540392677191</v>
      </c>
      <c r="BK137" s="910">
        <f t="shared" si="795"/>
        <v>42276.540392677191</v>
      </c>
      <c r="BL137" s="910">
        <f t="shared" si="795"/>
        <v>42276.540392677191</v>
      </c>
      <c r="BM137" s="910">
        <f t="shared" si="795"/>
        <v>42276.540392677191</v>
      </c>
      <c r="BN137" s="910">
        <f t="shared" si="795"/>
        <v>42276.540392677191</v>
      </c>
      <c r="BO137" s="910">
        <f t="shared" si="795"/>
        <v>42276.540392677191</v>
      </c>
      <c r="BP137" s="910">
        <f t="shared" si="795"/>
        <v>42276.540392677191</v>
      </c>
      <c r="BQ137" s="910">
        <f t="shared" si="795"/>
        <v>42276.540392677191</v>
      </c>
      <c r="BR137" s="910">
        <f t="shared" si="795"/>
        <v>42276.540392677191</v>
      </c>
      <c r="BS137" s="910">
        <f t="shared" si="795"/>
        <v>42276.540392677191</v>
      </c>
      <c r="BT137" s="910">
        <f t="shared" si="795"/>
        <v>42276.540392677191</v>
      </c>
      <c r="BU137" s="910">
        <f t="shared" si="795"/>
        <v>42276.540392677191</v>
      </c>
      <c r="BV137" s="910">
        <f t="shared" si="795"/>
        <v>43122.071200530736</v>
      </c>
      <c r="BW137" s="910">
        <f t="shared" si="795"/>
        <v>43122.071200530736</v>
      </c>
      <c r="BX137" s="910">
        <f t="shared" si="795"/>
        <v>43122.071200530736</v>
      </c>
      <c r="BY137" s="910">
        <f t="shared" si="795"/>
        <v>43122.071200530736</v>
      </c>
      <c r="BZ137" s="910">
        <f t="shared" ref="BZ137:DE137" si="796">INDEX($H137:$H141,BZ139)*BZ138</f>
        <v>43122.071200530736</v>
      </c>
      <c r="CA137" s="910">
        <f t="shared" si="796"/>
        <v>43122.071200530736</v>
      </c>
      <c r="CB137" s="910">
        <f t="shared" si="796"/>
        <v>43122.071200530736</v>
      </c>
      <c r="CC137" s="910">
        <f t="shared" si="796"/>
        <v>43122.071200530736</v>
      </c>
      <c r="CD137" s="910">
        <f t="shared" si="796"/>
        <v>43122.071200530736</v>
      </c>
      <c r="CE137" s="910">
        <f t="shared" si="796"/>
        <v>43122.071200530736</v>
      </c>
      <c r="CF137" s="910">
        <f t="shared" si="796"/>
        <v>43122.071200530736</v>
      </c>
      <c r="CG137" s="910">
        <f t="shared" si="796"/>
        <v>43122.071200530736</v>
      </c>
      <c r="CH137" s="910">
        <f t="shared" si="796"/>
        <v>43984.512624541356</v>
      </c>
      <c r="CI137" s="910">
        <f t="shared" si="796"/>
        <v>43984.512624541356</v>
      </c>
      <c r="CJ137" s="910">
        <f t="shared" si="796"/>
        <v>43984.512624541356</v>
      </c>
      <c r="CK137" s="910">
        <f t="shared" si="796"/>
        <v>43984.512624541356</v>
      </c>
      <c r="CL137" s="910">
        <f t="shared" si="796"/>
        <v>43984.512624541356</v>
      </c>
      <c r="CM137" s="910">
        <f t="shared" si="796"/>
        <v>43984.512624541356</v>
      </c>
      <c r="CN137" s="910">
        <f t="shared" si="796"/>
        <v>43984.512624541356</v>
      </c>
      <c r="CO137" s="910">
        <f t="shared" si="796"/>
        <v>43984.512624541356</v>
      </c>
      <c r="CP137" s="910">
        <f t="shared" si="796"/>
        <v>43984.512624541356</v>
      </c>
      <c r="CQ137" s="910">
        <f t="shared" si="796"/>
        <v>43984.512624541356</v>
      </c>
      <c r="CR137" s="910">
        <f t="shared" si="796"/>
        <v>43984.512624541356</v>
      </c>
      <c r="CS137" s="910">
        <f t="shared" si="796"/>
        <v>43984.512624541356</v>
      </c>
      <c r="CT137" s="910">
        <f t="shared" si="796"/>
        <v>44864.20287703217</v>
      </c>
      <c r="CU137" s="910">
        <f t="shared" si="796"/>
        <v>44864.20287703217</v>
      </c>
      <c r="CV137" s="910">
        <f t="shared" si="796"/>
        <v>44864.20287703217</v>
      </c>
      <c r="CW137" s="910">
        <f t="shared" si="796"/>
        <v>44864.20287703217</v>
      </c>
      <c r="CX137" s="910">
        <f t="shared" si="796"/>
        <v>44864.20287703217</v>
      </c>
      <c r="CY137" s="910">
        <f t="shared" si="796"/>
        <v>44864.20287703217</v>
      </c>
      <c r="CZ137" s="910">
        <f t="shared" si="796"/>
        <v>44864.20287703217</v>
      </c>
      <c r="DA137" s="910">
        <f t="shared" si="796"/>
        <v>44864.20287703217</v>
      </c>
      <c r="DB137" s="910">
        <f t="shared" si="796"/>
        <v>44864.20287703217</v>
      </c>
      <c r="DC137" s="910">
        <f t="shared" si="796"/>
        <v>44864.20287703217</v>
      </c>
      <c r="DD137" s="910">
        <f t="shared" si="796"/>
        <v>44864.20287703217</v>
      </c>
      <c r="DE137" s="910">
        <f t="shared" si="796"/>
        <v>44864.20287703217</v>
      </c>
      <c r="DF137" s="910">
        <f t="shared" ref="DF137:EK137" si="797">INDEX($H137:$H141,DF139)*DF138</f>
        <v>45761.486934572815</v>
      </c>
      <c r="DG137" s="910">
        <f t="shared" si="797"/>
        <v>45761.486934572815</v>
      </c>
      <c r="DH137" s="910">
        <f t="shared" si="797"/>
        <v>45761.486934572815</v>
      </c>
      <c r="DI137" s="910">
        <f t="shared" si="797"/>
        <v>45761.486934572815</v>
      </c>
      <c r="DJ137" s="910">
        <f t="shared" si="797"/>
        <v>45761.486934572815</v>
      </c>
      <c r="DK137" s="910">
        <f t="shared" si="797"/>
        <v>45761.486934572815</v>
      </c>
      <c r="DL137" s="910">
        <f t="shared" si="797"/>
        <v>45761.486934572815</v>
      </c>
      <c r="DM137" s="910">
        <f t="shared" si="797"/>
        <v>45761.486934572815</v>
      </c>
      <c r="DN137" s="910">
        <f t="shared" si="797"/>
        <v>45761.486934572815</v>
      </c>
      <c r="DO137" s="910">
        <f t="shared" si="797"/>
        <v>45761.486934572815</v>
      </c>
      <c r="DP137" s="910">
        <f t="shared" si="797"/>
        <v>45761.486934572815</v>
      </c>
      <c r="DQ137" s="910">
        <f t="shared" si="797"/>
        <v>45761.486934572815</v>
      </c>
      <c r="DR137" s="910">
        <f t="shared" si="797"/>
        <v>46676.716673264273</v>
      </c>
      <c r="DS137" s="910">
        <f t="shared" si="797"/>
        <v>46676.716673264273</v>
      </c>
      <c r="DT137" s="910">
        <f t="shared" si="797"/>
        <v>46676.716673264273</v>
      </c>
      <c r="DU137" s="910">
        <f t="shared" si="797"/>
        <v>46676.716673264273</v>
      </c>
      <c r="DV137" s="910">
        <f t="shared" si="797"/>
        <v>46676.716673264273</v>
      </c>
      <c r="DW137" s="910">
        <f t="shared" si="797"/>
        <v>46676.716673264273</v>
      </c>
      <c r="DX137" s="910">
        <f t="shared" si="797"/>
        <v>46676.716673264273</v>
      </c>
      <c r="DY137" s="910">
        <f t="shared" si="797"/>
        <v>46676.716673264273</v>
      </c>
      <c r="DZ137" s="910">
        <f t="shared" si="797"/>
        <v>46676.716673264273</v>
      </c>
      <c r="EA137" s="910">
        <f t="shared" si="797"/>
        <v>46676.716673264273</v>
      </c>
      <c r="EB137" s="910">
        <f t="shared" si="797"/>
        <v>46676.716673264273</v>
      </c>
      <c r="EC137" s="910">
        <f t="shared" si="797"/>
        <v>46676.716673264273</v>
      </c>
      <c r="ED137" s="910">
        <f t="shared" si="797"/>
        <v>47610.251006729559</v>
      </c>
      <c r="EE137" s="910">
        <f t="shared" si="797"/>
        <v>47610.251006729559</v>
      </c>
      <c r="EF137" s="910">
        <f t="shared" si="797"/>
        <v>47610.251006729559</v>
      </c>
      <c r="EG137" s="910">
        <f t="shared" si="797"/>
        <v>47610.251006729559</v>
      </c>
      <c r="EH137" s="910">
        <f t="shared" si="797"/>
        <v>47610.251006729559</v>
      </c>
      <c r="EI137" s="910">
        <f t="shared" si="797"/>
        <v>47610.251006729559</v>
      </c>
      <c r="EJ137" s="910">
        <f t="shared" si="797"/>
        <v>47610.251006729559</v>
      </c>
      <c r="EK137" s="910">
        <f t="shared" si="797"/>
        <v>47610.251006729559</v>
      </c>
      <c r="EL137" s="910">
        <f t="shared" ref="EL137:EO137" si="798">INDEX($H137:$H141,EL139)*EL138</f>
        <v>47610.251006729559</v>
      </c>
      <c r="EM137" s="910">
        <f t="shared" si="798"/>
        <v>47610.251006729559</v>
      </c>
      <c r="EN137" s="910">
        <f t="shared" si="798"/>
        <v>47610.251006729559</v>
      </c>
      <c r="EO137" s="910">
        <f t="shared" si="798"/>
        <v>47610.251006729559</v>
      </c>
    </row>
    <row r="138" spans="1:145" x14ac:dyDescent="0.2">
      <c r="A138" s="113">
        <f>ROW()</f>
        <v>138</v>
      </c>
      <c r="F138" s="908"/>
      <c r="G138" s="360"/>
      <c r="H138" s="91"/>
      <c r="J138" s="364">
        <f>'A&amp;R'!$N$31</f>
        <v>0.02</v>
      </c>
      <c r="K138" s="113" t="s">
        <v>31</v>
      </c>
      <c r="N138" s="42">
        <f t="shared" ref="N138:BY138" si="799">(1+$J138)^(N$5-1)</f>
        <v>1</v>
      </c>
      <c r="O138" s="42">
        <f t="shared" si="799"/>
        <v>1</v>
      </c>
      <c r="P138" s="42">
        <f t="shared" si="799"/>
        <v>1</v>
      </c>
      <c r="Q138" s="42">
        <f t="shared" si="799"/>
        <v>1</v>
      </c>
      <c r="R138" s="42">
        <f t="shared" si="799"/>
        <v>1</v>
      </c>
      <c r="S138" s="42">
        <f t="shared" si="799"/>
        <v>1</v>
      </c>
      <c r="T138" s="42">
        <f t="shared" si="799"/>
        <v>1</v>
      </c>
      <c r="U138" s="42">
        <f t="shared" si="799"/>
        <v>1</v>
      </c>
      <c r="V138" s="42">
        <f t="shared" si="799"/>
        <v>1</v>
      </c>
      <c r="W138" s="42">
        <f t="shared" si="799"/>
        <v>1</v>
      </c>
      <c r="X138" s="42">
        <f t="shared" si="799"/>
        <v>1</v>
      </c>
      <c r="Y138" s="42">
        <f t="shared" si="799"/>
        <v>1</v>
      </c>
      <c r="Z138" s="42">
        <f t="shared" si="799"/>
        <v>1.02</v>
      </c>
      <c r="AA138" s="42">
        <f t="shared" si="799"/>
        <v>1.02</v>
      </c>
      <c r="AB138" s="42">
        <f t="shared" si="799"/>
        <v>1.02</v>
      </c>
      <c r="AC138" s="42">
        <f t="shared" si="799"/>
        <v>1.02</v>
      </c>
      <c r="AD138" s="42">
        <f t="shared" si="799"/>
        <v>1.02</v>
      </c>
      <c r="AE138" s="42">
        <f t="shared" si="799"/>
        <v>1.02</v>
      </c>
      <c r="AF138" s="42">
        <f t="shared" si="799"/>
        <v>1.02</v>
      </c>
      <c r="AG138" s="42">
        <f t="shared" si="799"/>
        <v>1.02</v>
      </c>
      <c r="AH138" s="42">
        <f t="shared" si="799"/>
        <v>1.02</v>
      </c>
      <c r="AI138" s="42">
        <f t="shared" si="799"/>
        <v>1.02</v>
      </c>
      <c r="AJ138" s="42">
        <f t="shared" si="799"/>
        <v>1.02</v>
      </c>
      <c r="AK138" s="42">
        <f t="shared" si="799"/>
        <v>1.02</v>
      </c>
      <c r="AL138" s="42">
        <f t="shared" si="799"/>
        <v>1.0404</v>
      </c>
      <c r="AM138" s="42">
        <f t="shared" si="799"/>
        <v>1.0404</v>
      </c>
      <c r="AN138" s="42">
        <f t="shared" si="799"/>
        <v>1.0404</v>
      </c>
      <c r="AO138" s="42">
        <f t="shared" si="799"/>
        <v>1.0404</v>
      </c>
      <c r="AP138" s="42">
        <f t="shared" si="799"/>
        <v>1.0404</v>
      </c>
      <c r="AQ138" s="42">
        <f t="shared" si="799"/>
        <v>1.0404</v>
      </c>
      <c r="AR138" s="42">
        <f t="shared" si="799"/>
        <v>1.0404</v>
      </c>
      <c r="AS138" s="42">
        <f t="shared" si="799"/>
        <v>1.0404</v>
      </c>
      <c r="AT138" s="42">
        <f t="shared" si="799"/>
        <v>1.0404</v>
      </c>
      <c r="AU138" s="42">
        <f t="shared" si="799"/>
        <v>1.0404</v>
      </c>
      <c r="AV138" s="42">
        <f t="shared" si="799"/>
        <v>1.0404</v>
      </c>
      <c r="AW138" s="42">
        <f t="shared" si="799"/>
        <v>1.0404</v>
      </c>
      <c r="AX138" s="42">
        <f t="shared" si="799"/>
        <v>1.0612079999999999</v>
      </c>
      <c r="AY138" s="42">
        <f t="shared" si="799"/>
        <v>1.0612079999999999</v>
      </c>
      <c r="AZ138" s="42">
        <f t="shared" si="799"/>
        <v>1.0612079999999999</v>
      </c>
      <c r="BA138" s="42">
        <f t="shared" si="799"/>
        <v>1.0612079999999999</v>
      </c>
      <c r="BB138" s="42">
        <f t="shared" si="799"/>
        <v>1.0612079999999999</v>
      </c>
      <c r="BC138" s="42">
        <f t="shared" si="799"/>
        <v>1.0612079999999999</v>
      </c>
      <c r="BD138" s="42">
        <f t="shared" si="799"/>
        <v>1.0612079999999999</v>
      </c>
      <c r="BE138" s="42">
        <f t="shared" si="799"/>
        <v>1.0612079999999999</v>
      </c>
      <c r="BF138" s="42">
        <f t="shared" si="799"/>
        <v>1.0612079999999999</v>
      </c>
      <c r="BG138" s="42">
        <f t="shared" si="799"/>
        <v>1.0612079999999999</v>
      </c>
      <c r="BH138" s="42">
        <f t="shared" si="799"/>
        <v>1.0612079999999999</v>
      </c>
      <c r="BI138" s="42">
        <f t="shared" si="799"/>
        <v>1.0612079999999999</v>
      </c>
      <c r="BJ138" s="42">
        <f t="shared" si="799"/>
        <v>1.08243216</v>
      </c>
      <c r="BK138" s="42">
        <f t="shared" si="799"/>
        <v>1.08243216</v>
      </c>
      <c r="BL138" s="42">
        <f t="shared" si="799"/>
        <v>1.08243216</v>
      </c>
      <c r="BM138" s="42">
        <f t="shared" si="799"/>
        <v>1.08243216</v>
      </c>
      <c r="BN138" s="42">
        <f t="shared" si="799"/>
        <v>1.08243216</v>
      </c>
      <c r="BO138" s="42">
        <f t="shared" si="799"/>
        <v>1.08243216</v>
      </c>
      <c r="BP138" s="42">
        <f t="shared" si="799"/>
        <v>1.08243216</v>
      </c>
      <c r="BQ138" s="42">
        <f t="shared" si="799"/>
        <v>1.08243216</v>
      </c>
      <c r="BR138" s="42">
        <f t="shared" si="799"/>
        <v>1.08243216</v>
      </c>
      <c r="BS138" s="42">
        <f t="shared" si="799"/>
        <v>1.08243216</v>
      </c>
      <c r="BT138" s="42">
        <f t="shared" si="799"/>
        <v>1.08243216</v>
      </c>
      <c r="BU138" s="42">
        <f t="shared" si="799"/>
        <v>1.08243216</v>
      </c>
      <c r="BV138" s="42">
        <f t="shared" si="799"/>
        <v>1.1040808032</v>
      </c>
      <c r="BW138" s="42">
        <f t="shared" si="799"/>
        <v>1.1040808032</v>
      </c>
      <c r="BX138" s="42">
        <f t="shared" si="799"/>
        <v>1.1040808032</v>
      </c>
      <c r="BY138" s="42">
        <f t="shared" si="799"/>
        <v>1.1040808032</v>
      </c>
      <c r="BZ138" s="42">
        <f t="shared" ref="BZ138:EK138" si="800">(1+$J138)^(BZ$5-1)</f>
        <v>1.1040808032</v>
      </c>
      <c r="CA138" s="42">
        <f t="shared" si="800"/>
        <v>1.1040808032</v>
      </c>
      <c r="CB138" s="42">
        <f t="shared" si="800"/>
        <v>1.1040808032</v>
      </c>
      <c r="CC138" s="42">
        <f t="shared" si="800"/>
        <v>1.1040808032</v>
      </c>
      <c r="CD138" s="42">
        <f t="shared" si="800"/>
        <v>1.1040808032</v>
      </c>
      <c r="CE138" s="42">
        <f t="shared" si="800"/>
        <v>1.1040808032</v>
      </c>
      <c r="CF138" s="42">
        <f t="shared" si="800"/>
        <v>1.1040808032</v>
      </c>
      <c r="CG138" s="42">
        <f t="shared" si="800"/>
        <v>1.1040808032</v>
      </c>
      <c r="CH138" s="42">
        <f t="shared" si="800"/>
        <v>1.1261624192640001</v>
      </c>
      <c r="CI138" s="42">
        <f t="shared" si="800"/>
        <v>1.1261624192640001</v>
      </c>
      <c r="CJ138" s="42">
        <f t="shared" si="800"/>
        <v>1.1261624192640001</v>
      </c>
      <c r="CK138" s="42">
        <f t="shared" si="800"/>
        <v>1.1261624192640001</v>
      </c>
      <c r="CL138" s="42">
        <f t="shared" si="800"/>
        <v>1.1261624192640001</v>
      </c>
      <c r="CM138" s="42">
        <f t="shared" si="800"/>
        <v>1.1261624192640001</v>
      </c>
      <c r="CN138" s="42">
        <f t="shared" si="800"/>
        <v>1.1261624192640001</v>
      </c>
      <c r="CO138" s="42">
        <f t="shared" si="800"/>
        <v>1.1261624192640001</v>
      </c>
      <c r="CP138" s="42">
        <f t="shared" si="800"/>
        <v>1.1261624192640001</v>
      </c>
      <c r="CQ138" s="42">
        <f t="shared" si="800"/>
        <v>1.1261624192640001</v>
      </c>
      <c r="CR138" s="42">
        <f t="shared" si="800"/>
        <v>1.1261624192640001</v>
      </c>
      <c r="CS138" s="42">
        <f t="shared" si="800"/>
        <v>1.1261624192640001</v>
      </c>
      <c r="CT138" s="42">
        <f t="shared" si="800"/>
        <v>1.1486856676492798</v>
      </c>
      <c r="CU138" s="42">
        <f t="shared" si="800"/>
        <v>1.1486856676492798</v>
      </c>
      <c r="CV138" s="42">
        <f t="shared" si="800"/>
        <v>1.1486856676492798</v>
      </c>
      <c r="CW138" s="42">
        <f t="shared" si="800"/>
        <v>1.1486856676492798</v>
      </c>
      <c r="CX138" s="42">
        <f t="shared" si="800"/>
        <v>1.1486856676492798</v>
      </c>
      <c r="CY138" s="42">
        <f t="shared" si="800"/>
        <v>1.1486856676492798</v>
      </c>
      <c r="CZ138" s="42">
        <f t="shared" si="800"/>
        <v>1.1486856676492798</v>
      </c>
      <c r="DA138" s="42">
        <f t="shared" si="800"/>
        <v>1.1486856676492798</v>
      </c>
      <c r="DB138" s="42">
        <f t="shared" si="800"/>
        <v>1.1486856676492798</v>
      </c>
      <c r="DC138" s="42">
        <f t="shared" si="800"/>
        <v>1.1486856676492798</v>
      </c>
      <c r="DD138" s="42">
        <f t="shared" si="800"/>
        <v>1.1486856676492798</v>
      </c>
      <c r="DE138" s="42">
        <f t="shared" si="800"/>
        <v>1.1486856676492798</v>
      </c>
      <c r="DF138" s="42">
        <f t="shared" si="800"/>
        <v>1.1716593810022655</v>
      </c>
      <c r="DG138" s="42">
        <f t="shared" si="800"/>
        <v>1.1716593810022655</v>
      </c>
      <c r="DH138" s="42">
        <f t="shared" si="800"/>
        <v>1.1716593810022655</v>
      </c>
      <c r="DI138" s="42">
        <f t="shared" si="800"/>
        <v>1.1716593810022655</v>
      </c>
      <c r="DJ138" s="42">
        <f t="shared" si="800"/>
        <v>1.1716593810022655</v>
      </c>
      <c r="DK138" s="42">
        <f t="shared" si="800"/>
        <v>1.1716593810022655</v>
      </c>
      <c r="DL138" s="42">
        <f t="shared" si="800"/>
        <v>1.1716593810022655</v>
      </c>
      <c r="DM138" s="42">
        <f t="shared" si="800"/>
        <v>1.1716593810022655</v>
      </c>
      <c r="DN138" s="42">
        <f t="shared" si="800"/>
        <v>1.1716593810022655</v>
      </c>
      <c r="DO138" s="42">
        <f t="shared" si="800"/>
        <v>1.1716593810022655</v>
      </c>
      <c r="DP138" s="42">
        <f t="shared" si="800"/>
        <v>1.1716593810022655</v>
      </c>
      <c r="DQ138" s="42">
        <f t="shared" si="800"/>
        <v>1.1716593810022655</v>
      </c>
      <c r="DR138" s="42">
        <f t="shared" si="800"/>
        <v>1.1950925686223108</v>
      </c>
      <c r="DS138" s="42">
        <f t="shared" si="800"/>
        <v>1.1950925686223108</v>
      </c>
      <c r="DT138" s="42">
        <f t="shared" si="800"/>
        <v>1.1950925686223108</v>
      </c>
      <c r="DU138" s="42">
        <f t="shared" si="800"/>
        <v>1.1950925686223108</v>
      </c>
      <c r="DV138" s="42">
        <f t="shared" si="800"/>
        <v>1.1950925686223108</v>
      </c>
      <c r="DW138" s="42">
        <f t="shared" si="800"/>
        <v>1.1950925686223108</v>
      </c>
      <c r="DX138" s="42">
        <f t="shared" si="800"/>
        <v>1.1950925686223108</v>
      </c>
      <c r="DY138" s="42">
        <f t="shared" si="800"/>
        <v>1.1950925686223108</v>
      </c>
      <c r="DZ138" s="42">
        <f t="shared" si="800"/>
        <v>1.1950925686223108</v>
      </c>
      <c r="EA138" s="42">
        <f t="shared" si="800"/>
        <v>1.1950925686223108</v>
      </c>
      <c r="EB138" s="42">
        <f t="shared" si="800"/>
        <v>1.1950925686223108</v>
      </c>
      <c r="EC138" s="42">
        <f t="shared" si="800"/>
        <v>1.1950925686223108</v>
      </c>
      <c r="ED138" s="42">
        <f t="shared" si="800"/>
        <v>1.2189944199947571</v>
      </c>
      <c r="EE138" s="42">
        <f t="shared" si="800"/>
        <v>1.2189944199947571</v>
      </c>
      <c r="EF138" s="42">
        <f t="shared" si="800"/>
        <v>1.2189944199947571</v>
      </c>
      <c r="EG138" s="42">
        <f t="shared" si="800"/>
        <v>1.2189944199947571</v>
      </c>
      <c r="EH138" s="42">
        <f t="shared" si="800"/>
        <v>1.2189944199947571</v>
      </c>
      <c r="EI138" s="42">
        <f t="shared" si="800"/>
        <v>1.2189944199947571</v>
      </c>
      <c r="EJ138" s="42">
        <f t="shared" si="800"/>
        <v>1.2189944199947571</v>
      </c>
      <c r="EK138" s="42">
        <f t="shared" si="800"/>
        <v>1.2189944199947571</v>
      </c>
      <c r="EL138" s="42">
        <f t="shared" ref="EL138:EO138" si="801">(1+$J138)^(EL$5-1)</f>
        <v>1.2189944199947571</v>
      </c>
      <c r="EM138" s="42">
        <f t="shared" si="801"/>
        <v>1.2189944199947571</v>
      </c>
      <c r="EN138" s="42">
        <f t="shared" si="801"/>
        <v>1.2189944199947571</v>
      </c>
      <c r="EO138" s="42">
        <f t="shared" si="801"/>
        <v>1.2189944199947571</v>
      </c>
    </row>
    <row r="139" spans="1:145" x14ac:dyDescent="0.2">
      <c r="A139" s="113"/>
      <c r="F139" s="908"/>
      <c r="G139" s="360"/>
      <c r="H139" s="91"/>
      <c r="K139" s="909" t="s">
        <v>854</v>
      </c>
      <c r="N139" s="111">
        <f>MATCH(N$2,$F137:$F141,1)</f>
        <v>1</v>
      </c>
      <c r="O139" s="111">
        <f t="shared" ref="O139:BZ139" si="802">MATCH(O$2,$F137:$F141,1)</f>
        <v>1</v>
      </c>
      <c r="P139" s="111">
        <f t="shared" si="802"/>
        <v>1</v>
      </c>
      <c r="Q139" s="111">
        <f t="shared" si="802"/>
        <v>1</v>
      </c>
      <c r="R139" s="111">
        <f t="shared" si="802"/>
        <v>1</v>
      </c>
      <c r="S139" s="111">
        <f t="shared" si="802"/>
        <v>1</v>
      </c>
      <c r="T139" s="111">
        <f t="shared" si="802"/>
        <v>1</v>
      </c>
      <c r="U139" s="111">
        <f t="shared" si="802"/>
        <v>1</v>
      </c>
      <c r="V139" s="111">
        <f t="shared" si="802"/>
        <v>1</v>
      </c>
      <c r="W139" s="111">
        <f t="shared" si="802"/>
        <v>1</v>
      </c>
      <c r="X139" s="111">
        <f t="shared" si="802"/>
        <v>1</v>
      </c>
      <c r="Y139" s="111">
        <f t="shared" si="802"/>
        <v>1</v>
      </c>
      <c r="Z139" s="111">
        <f t="shared" si="802"/>
        <v>1</v>
      </c>
      <c r="AA139" s="111">
        <f t="shared" si="802"/>
        <v>1</v>
      </c>
      <c r="AB139" s="111">
        <f t="shared" si="802"/>
        <v>1</v>
      </c>
      <c r="AC139" s="111">
        <f t="shared" si="802"/>
        <v>1</v>
      </c>
      <c r="AD139" s="111">
        <f t="shared" si="802"/>
        <v>1</v>
      </c>
      <c r="AE139" s="111">
        <f t="shared" si="802"/>
        <v>1</v>
      </c>
      <c r="AF139" s="111">
        <f t="shared" si="802"/>
        <v>1</v>
      </c>
      <c r="AG139" s="111">
        <f t="shared" si="802"/>
        <v>1</v>
      </c>
      <c r="AH139" s="111">
        <f t="shared" si="802"/>
        <v>1</v>
      </c>
      <c r="AI139" s="111">
        <f t="shared" si="802"/>
        <v>1</v>
      </c>
      <c r="AJ139" s="111">
        <f t="shared" si="802"/>
        <v>1</v>
      </c>
      <c r="AK139" s="111">
        <f t="shared" si="802"/>
        <v>1</v>
      </c>
      <c r="AL139" s="111">
        <f t="shared" si="802"/>
        <v>1</v>
      </c>
      <c r="AM139" s="111">
        <f t="shared" si="802"/>
        <v>1</v>
      </c>
      <c r="AN139" s="111">
        <f t="shared" si="802"/>
        <v>1</v>
      </c>
      <c r="AO139" s="111">
        <f t="shared" si="802"/>
        <v>1</v>
      </c>
      <c r="AP139" s="111">
        <f t="shared" si="802"/>
        <v>1</v>
      </c>
      <c r="AQ139" s="111">
        <f t="shared" si="802"/>
        <v>1</v>
      </c>
      <c r="AR139" s="111">
        <f t="shared" si="802"/>
        <v>1</v>
      </c>
      <c r="AS139" s="111">
        <f t="shared" si="802"/>
        <v>1</v>
      </c>
      <c r="AT139" s="111">
        <f t="shared" si="802"/>
        <v>1</v>
      </c>
      <c r="AU139" s="111">
        <f t="shared" si="802"/>
        <v>1</v>
      </c>
      <c r="AV139" s="111">
        <f t="shared" si="802"/>
        <v>1</v>
      </c>
      <c r="AW139" s="111">
        <f t="shared" si="802"/>
        <v>1</v>
      </c>
      <c r="AX139" s="111">
        <f t="shared" si="802"/>
        <v>1</v>
      </c>
      <c r="AY139" s="111">
        <f t="shared" si="802"/>
        <v>1</v>
      </c>
      <c r="AZ139" s="111">
        <f t="shared" si="802"/>
        <v>1</v>
      </c>
      <c r="BA139" s="111">
        <f t="shared" si="802"/>
        <v>1</v>
      </c>
      <c r="BB139" s="111">
        <f t="shared" si="802"/>
        <v>1</v>
      </c>
      <c r="BC139" s="111">
        <f t="shared" si="802"/>
        <v>1</v>
      </c>
      <c r="BD139" s="111">
        <f t="shared" si="802"/>
        <v>1</v>
      </c>
      <c r="BE139" s="111">
        <f t="shared" si="802"/>
        <v>1</v>
      </c>
      <c r="BF139" s="111">
        <f t="shared" si="802"/>
        <v>1</v>
      </c>
      <c r="BG139" s="111">
        <f t="shared" si="802"/>
        <v>1</v>
      </c>
      <c r="BH139" s="111">
        <f t="shared" si="802"/>
        <v>1</v>
      </c>
      <c r="BI139" s="111">
        <f t="shared" si="802"/>
        <v>1</v>
      </c>
      <c r="BJ139" s="111">
        <f t="shared" si="802"/>
        <v>1</v>
      </c>
      <c r="BK139" s="111">
        <f t="shared" si="802"/>
        <v>1</v>
      </c>
      <c r="BL139" s="111">
        <f t="shared" si="802"/>
        <v>1</v>
      </c>
      <c r="BM139" s="111">
        <f t="shared" si="802"/>
        <v>1</v>
      </c>
      <c r="BN139" s="111">
        <f t="shared" si="802"/>
        <v>1</v>
      </c>
      <c r="BO139" s="111">
        <f t="shared" si="802"/>
        <v>1</v>
      </c>
      <c r="BP139" s="111">
        <f t="shared" si="802"/>
        <v>1</v>
      </c>
      <c r="BQ139" s="111">
        <f t="shared" si="802"/>
        <v>1</v>
      </c>
      <c r="BR139" s="111">
        <f t="shared" si="802"/>
        <v>1</v>
      </c>
      <c r="BS139" s="111">
        <f t="shared" si="802"/>
        <v>1</v>
      </c>
      <c r="BT139" s="111">
        <f t="shared" si="802"/>
        <v>1</v>
      </c>
      <c r="BU139" s="111">
        <f t="shared" si="802"/>
        <v>1</v>
      </c>
      <c r="BV139" s="111">
        <f t="shared" si="802"/>
        <v>1</v>
      </c>
      <c r="BW139" s="111">
        <f t="shared" si="802"/>
        <v>1</v>
      </c>
      <c r="BX139" s="111">
        <f t="shared" si="802"/>
        <v>1</v>
      </c>
      <c r="BY139" s="111">
        <f t="shared" si="802"/>
        <v>1</v>
      </c>
      <c r="BZ139" s="111">
        <f t="shared" si="802"/>
        <v>1</v>
      </c>
      <c r="CA139" s="111">
        <f t="shared" ref="CA139:EL139" si="803">MATCH(CA$2,$F137:$F141,1)</f>
        <v>1</v>
      </c>
      <c r="CB139" s="111">
        <f t="shared" si="803"/>
        <v>1</v>
      </c>
      <c r="CC139" s="111">
        <f t="shared" si="803"/>
        <v>1</v>
      </c>
      <c r="CD139" s="111">
        <f t="shared" si="803"/>
        <v>1</v>
      </c>
      <c r="CE139" s="111">
        <f t="shared" si="803"/>
        <v>1</v>
      </c>
      <c r="CF139" s="111">
        <f t="shared" si="803"/>
        <v>1</v>
      </c>
      <c r="CG139" s="111">
        <f t="shared" si="803"/>
        <v>1</v>
      </c>
      <c r="CH139" s="111">
        <f t="shared" si="803"/>
        <v>1</v>
      </c>
      <c r="CI139" s="111">
        <f t="shared" si="803"/>
        <v>1</v>
      </c>
      <c r="CJ139" s="111">
        <f t="shared" si="803"/>
        <v>1</v>
      </c>
      <c r="CK139" s="111">
        <f t="shared" si="803"/>
        <v>1</v>
      </c>
      <c r="CL139" s="111">
        <f t="shared" si="803"/>
        <v>1</v>
      </c>
      <c r="CM139" s="111">
        <f t="shared" si="803"/>
        <v>1</v>
      </c>
      <c r="CN139" s="111">
        <f t="shared" si="803"/>
        <v>1</v>
      </c>
      <c r="CO139" s="111">
        <f t="shared" si="803"/>
        <v>1</v>
      </c>
      <c r="CP139" s="111">
        <f t="shared" si="803"/>
        <v>1</v>
      </c>
      <c r="CQ139" s="111">
        <f t="shared" si="803"/>
        <v>1</v>
      </c>
      <c r="CR139" s="111">
        <f t="shared" si="803"/>
        <v>1</v>
      </c>
      <c r="CS139" s="111">
        <f t="shared" si="803"/>
        <v>1</v>
      </c>
      <c r="CT139" s="111">
        <f t="shared" si="803"/>
        <v>1</v>
      </c>
      <c r="CU139" s="111">
        <f t="shared" si="803"/>
        <v>1</v>
      </c>
      <c r="CV139" s="111">
        <f t="shared" si="803"/>
        <v>1</v>
      </c>
      <c r="CW139" s="111">
        <f t="shared" si="803"/>
        <v>1</v>
      </c>
      <c r="CX139" s="111">
        <f t="shared" si="803"/>
        <v>1</v>
      </c>
      <c r="CY139" s="111">
        <f t="shared" si="803"/>
        <v>1</v>
      </c>
      <c r="CZ139" s="111">
        <f t="shared" si="803"/>
        <v>1</v>
      </c>
      <c r="DA139" s="111">
        <f t="shared" si="803"/>
        <v>1</v>
      </c>
      <c r="DB139" s="111">
        <f t="shared" si="803"/>
        <v>1</v>
      </c>
      <c r="DC139" s="111">
        <f t="shared" si="803"/>
        <v>1</v>
      </c>
      <c r="DD139" s="111">
        <f t="shared" si="803"/>
        <v>1</v>
      </c>
      <c r="DE139" s="111">
        <f t="shared" si="803"/>
        <v>1</v>
      </c>
      <c r="DF139" s="111">
        <f t="shared" si="803"/>
        <v>1</v>
      </c>
      <c r="DG139" s="111">
        <f t="shared" si="803"/>
        <v>1</v>
      </c>
      <c r="DH139" s="111">
        <f t="shared" si="803"/>
        <v>1</v>
      </c>
      <c r="DI139" s="111">
        <f t="shared" si="803"/>
        <v>1</v>
      </c>
      <c r="DJ139" s="111">
        <f t="shared" si="803"/>
        <v>1</v>
      </c>
      <c r="DK139" s="111">
        <f t="shared" si="803"/>
        <v>1</v>
      </c>
      <c r="DL139" s="111">
        <f t="shared" si="803"/>
        <v>1</v>
      </c>
      <c r="DM139" s="111">
        <f t="shared" si="803"/>
        <v>1</v>
      </c>
      <c r="DN139" s="111">
        <f t="shared" si="803"/>
        <v>1</v>
      </c>
      <c r="DO139" s="111">
        <f t="shared" si="803"/>
        <v>1</v>
      </c>
      <c r="DP139" s="111">
        <f t="shared" si="803"/>
        <v>1</v>
      </c>
      <c r="DQ139" s="111">
        <f t="shared" si="803"/>
        <v>1</v>
      </c>
      <c r="DR139" s="111">
        <f t="shared" si="803"/>
        <v>1</v>
      </c>
      <c r="DS139" s="111">
        <f t="shared" si="803"/>
        <v>1</v>
      </c>
      <c r="DT139" s="111">
        <f t="shared" si="803"/>
        <v>1</v>
      </c>
      <c r="DU139" s="111">
        <f t="shared" si="803"/>
        <v>1</v>
      </c>
      <c r="DV139" s="111">
        <f t="shared" si="803"/>
        <v>1</v>
      </c>
      <c r="DW139" s="111">
        <f t="shared" si="803"/>
        <v>1</v>
      </c>
      <c r="DX139" s="111">
        <f t="shared" si="803"/>
        <v>1</v>
      </c>
      <c r="DY139" s="111">
        <f t="shared" si="803"/>
        <v>1</v>
      </c>
      <c r="DZ139" s="111">
        <f t="shared" si="803"/>
        <v>1</v>
      </c>
      <c r="EA139" s="111">
        <f t="shared" si="803"/>
        <v>1</v>
      </c>
      <c r="EB139" s="111">
        <f t="shared" si="803"/>
        <v>1</v>
      </c>
      <c r="EC139" s="111">
        <f t="shared" si="803"/>
        <v>1</v>
      </c>
      <c r="ED139" s="111">
        <f t="shared" si="803"/>
        <v>1</v>
      </c>
      <c r="EE139" s="111">
        <f t="shared" si="803"/>
        <v>1</v>
      </c>
      <c r="EF139" s="111">
        <f t="shared" si="803"/>
        <v>1</v>
      </c>
      <c r="EG139" s="111">
        <f t="shared" si="803"/>
        <v>1</v>
      </c>
      <c r="EH139" s="111">
        <f t="shared" si="803"/>
        <v>1</v>
      </c>
      <c r="EI139" s="111">
        <f t="shared" si="803"/>
        <v>1</v>
      </c>
      <c r="EJ139" s="111">
        <f t="shared" si="803"/>
        <v>1</v>
      </c>
      <c r="EK139" s="111">
        <f t="shared" si="803"/>
        <v>1</v>
      </c>
      <c r="EL139" s="111">
        <f t="shared" si="803"/>
        <v>1</v>
      </c>
      <c r="EM139" s="111">
        <f t="shared" ref="EM139:EO139" si="804">MATCH(EM$2,$F137:$F141,1)</f>
        <v>1</v>
      </c>
      <c r="EN139" s="111">
        <f t="shared" si="804"/>
        <v>1</v>
      </c>
      <c r="EO139" s="111">
        <f t="shared" si="804"/>
        <v>1</v>
      </c>
    </row>
    <row r="140" spans="1:145" x14ac:dyDescent="0.2">
      <c r="A140" s="113">
        <f>ROW()</f>
        <v>140</v>
      </c>
      <c r="F140" s="908"/>
      <c r="G140" s="360"/>
      <c r="H140" s="91"/>
      <c r="I140" s="459">
        <f>$J$4</f>
        <v>44742</v>
      </c>
      <c r="J140" s="461">
        <f>'A&amp;R'!$M$31</f>
        <v>1</v>
      </c>
      <c r="K140" s="113" t="s">
        <v>442</v>
      </c>
      <c r="N140" s="111" t="b">
        <f>OR(MOD(N$8,$J140)=0,N$2=$I140)</f>
        <v>1</v>
      </c>
      <c r="O140" s="111" t="b">
        <f t="shared" ref="O140:BZ140" si="805">OR(MOD(O$8,$J140)=0,O$2=$I140)</f>
        <v>1</v>
      </c>
      <c r="P140" s="111" t="b">
        <f t="shared" si="805"/>
        <v>1</v>
      </c>
      <c r="Q140" s="111" t="b">
        <f t="shared" si="805"/>
        <v>1</v>
      </c>
      <c r="R140" s="111" t="b">
        <f t="shared" si="805"/>
        <v>1</v>
      </c>
      <c r="S140" s="111" t="b">
        <f t="shared" si="805"/>
        <v>1</v>
      </c>
      <c r="T140" s="111" t="b">
        <f t="shared" si="805"/>
        <v>1</v>
      </c>
      <c r="U140" s="111" t="b">
        <f t="shared" si="805"/>
        <v>1</v>
      </c>
      <c r="V140" s="111" t="b">
        <f t="shared" si="805"/>
        <v>1</v>
      </c>
      <c r="W140" s="111" t="b">
        <f t="shared" si="805"/>
        <v>1</v>
      </c>
      <c r="X140" s="111" t="b">
        <f t="shared" si="805"/>
        <v>1</v>
      </c>
      <c r="Y140" s="111" t="b">
        <f t="shared" si="805"/>
        <v>1</v>
      </c>
      <c r="Z140" s="111" t="b">
        <f t="shared" si="805"/>
        <v>1</v>
      </c>
      <c r="AA140" s="111" t="b">
        <f t="shared" si="805"/>
        <v>1</v>
      </c>
      <c r="AB140" s="111" t="b">
        <f t="shared" si="805"/>
        <v>1</v>
      </c>
      <c r="AC140" s="111" t="b">
        <f t="shared" si="805"/>
        <v>1</v>
      </c>
      <c r="AD140" s="111" t="b">
        <f t="shared" si="805"/>
        <v>1</v>
      </c>
      <c r="AE140" s="111" t="b">
        <f t="shared" si="805"/>
        <v>1</v>
      </c>
      <c r="AF140" s="111" t="b">
        <f t="shared" si="805"/>
        <v>1</v>
      </c>
      <c r="AG140" s="111" t="b">
        <f t="shared" si="805"/>
        <v>1</v>
      </c>
      <c r="AH140" s="111" t="b">
        <f t="shared" si="805"/>
        <v>1</v>
      </c>
      <c r="AI140" s="111" t="b">
        <f t="shared" si="805"/>
        <v>1</v>
      </c>
      <c r="AJ140" s="111" t="b">
        <f t="shared" si="805"/>
        <v>1</v>
      </c>
      <c r="AK140" s="111" t="b">
        <f t="shared" si="805"/>
        <v>1</v>
      </c>
      <c r="AL140" s="111" t="b">
        <f t="shared" si="805"/>
        <v>1</v>
      </c>
      <c r="AM140" s="111" t="b">
        <f t="shared" si="805"/>
        <v>1</v>
      </c>
      <c r="AN140" s="111" t="b">
        <f t="shared" si="805"/>
        <v>1</v>
      </c>
      <c r="AO140" s="111" t="b">
        <f t="shared" si="805"/>
        <v>1</v>
      </c>
      <c r="AP140" s="111" t="b">
        <f t="shared" si="805"/>
        <v>1</v>
      </c>
      <c r="AQ140" s="111" t="b">
        <f t="shared" si="805"/>
        <v>1</v>
      </c>
      <c r="AR140" s="111" t="b">
        <f t="shared" si="805"/>
        <v>1</v>
      </c>
      <c r="AS140" s="111" t="b">
        <f t="shared" si="805"/>
        <v>1</v>
      </c>
      <c r="AT140" s="111" t="b">
        <f t="shared" si="805"/>
        <v>1</v>
      </c>
      <c r="AU140" s="111" t="b">
        <f t="shared" si="805"/>
        <v>1</v>
      </c>
      <c r="AV140" s="111" t="b">
        <f t="shared" si="805"/>
        <v>1</v>
      </c>
      <c r="AW140" s="111" t="b">
        <f t="shared" si="805"/>
        <v>1</v>
      </c>
      <c r="AX140" s="111" t="b">
        <f t="shared" si="805"/>
        <v>1</v>
      </c>
      <c r="AY140" s="111" t="b">
        <f t="shared" si="805"/>
        <v>1</v>
      </c>
      <c r="AZ140" s="111" t="b">
        <f t="shared" si="805"/>
        <v>1</v>
      </c>
      <c r="BA140" s="111" t="b">
        <f t="shared" si="805"/>
        <v>1</v>
      </c>
      <c r="BB140" s="111" t="b">
        <f t="shared" si="805"/>
        <v>1</v>
      </c>
      <c r="BC140" s="111" t="b">
        <f t="shared" si="805"/>
        <v>1</v>
      </c>
      <c r="BD140" s="111" t="b">
        <f t="shared" si="805"/>
        <v>1</v>
      </c>
      <c r="BE140" s="111" t="b">
        <f t="shared" si="805"/>
        <v>1</v>
      </c>
      <c r="BF140" s="111" t="b">
        <f t="shared" si="805"/>
        <v>1</v>
      </c>
      <c r="BG140" s="111" t="b">
        <f t="shared" si="805"/>
        <v>1</v>
      </c>
      <c r="BH140" s="111" t="b">
        <f t="shared" si="805"/>
        <v>1</v>
      </c>
      <c r="BI140" s="111" t="b">
        <f t="shared" si="805"/>
        <v>1</v>
      </c>
      <c r="BJ140" s="111" t="b">
        <f t="shared" si="805"/>
        <v>1</v>
      </c>
      <c r="BK140" s="111" t="b">
        <f t="shared" si="805"/>
        <v>1</v>
      </c>
      <c r="BL140" s="111" t="b">
        <f t="shared" si="805"/>
        <v>1</v>
      </c>
      <c r="BM140" s="111" t="b">
        <f t="shared" si="805"/>
        <v>1</v>
      </c>
      <c r="BN140" s="111" t="b">
        <f t="shared" si="805"/>
        <v>1</v>
      </c>
      <c r="BO140" s="111" t="b">
        <f t="shared" si="805"/>
        <v>1</v>
      </c>
      <c r="BP140" s="111" t="b">
        <f t="shared" si="805"/>
        <v>1</v>
      </c>
      <c r="BQ140" s="111" t="b">
        <f t="shared" si="805"/>
        <v>1</v>
      </c>
      <c r="BR140" s="111" t="b">
        <f t="shared" si="805"/>
        <v>1</v>
      </c>
      <c r="BS140" s="111" t="b">
        <f t="shared" si="805"/>
        <v>1</v>
      </c>
      <c r="BT140" s="111" t="b">
        <f t="shared" si="805"/>
        <v>1</v>
      </c>
      <c r="BU140" s="111" t="b">
        <f t="shared" si="805"/>
        <v>1</v>
      </c>
      <c r="BV140" s="111" t="b">
        <f t="shared" si="805"/>
        <v>1</v>
      </c>
      <c r="BW140" s="111" t="b">
        <f t="shared" si="805"/>
        <v>1</v>
      </c>
      <c r="BX140" s="111" t="b">
        <f t="shared" si="805"/>
        <v>1</v>
      </c>
      <c r="BY140" s="111" t="b">
        <f t="shared" si="805"/>
        <v>1</v>
      </c>
      <c r="BZ140" s="111" t="b">
        <f t="shared" si="805"/>
        <v>1</v>
      </c>
      <c r="CA140" s="111" t="b">
        <f t="shared" ref="CA140:CK140" si="806">OR(MOD(CA$8,$J140)=0,CA$2=$I140)</f>
        <v>1</v>
      </c>
      <c r="CB140" s="111" t="b">
        <f t="shared" si="806"/>
        <v>1</v>
      </c>
      <c r="CC140" s="111" t="b">
        <f t="shared" si="806"/>
        <v>1</v>
      </c>
      <c r="CD140" s="111" t="b">
        <f t="shared" si="806"/>
        <v>1</v>
      </c>
      <c r="CE140" s="111" t="b">
        <f t="shared" si="806"/>
        <v>1</v>
      </c>
      <c r="CF140" s="111" t="b">
        <f t="shared" si="806"/>
        <v>1</v>
      </c>
      <c r="CG140" s="111" t="b">
        <f t="shared" si="806"/>
        <v>1</v>
      </c>
      <c r="CH140" s="111" t="b">
        <f t="shared" si="806"/>
        <v>1</v>
      </c>
      <c r="CI140" s="111" t="b">
        <f t="shared" si="806"/>
        <v>1</v>
      </c>
      <c r="CJ140" s="111" t="b">
        <f t="shared" si="806"/>
        <v>1</v>
      </c>
      <c r="CK140" s="111" t="b">
        <f t="shared" si="806"/>
        <v>1</v>
      </c>
      <c r="CL140" s="111" t="b">
        <f t="shared" ref="CL140:EO140" si="807">OR(MOD(CL$8,$J140)=0,CL$2=$I140)</f>
        <v>1</v>
      </c>
      <c r="CM140" s="111" t="b">
        <f t="shared" si="807"/>
        <v>1</v>
      </c>
      <c r="CN140" s="111" t="b">
        <f t="shared" si="807"/>
        <v>1</v>
      </c>
      <c r="CO140" s="111" t="b">
        <f t="shared" si="807"/>
        <v>1</v>
      </c>
      <c r="CP140" s="111" t="b">
        <f t="shared" si="807"/>
        <v>1</v>
      </c>
      <c r="CQ140" s="111" t="b">
        <f t="shared" si="807"/>
        <v>1</v>
      </c>
      <c r="CR140" s="111" t="b">
        <f t="shared" si="807"/>
        <v>1</v>
      </c>
      <c r="CS140" s="111" t="b">
        <f t="shared" si="807"/>
        <v>1</v>
      </c>
      <c r="CT140" s="111" t="b">
        <f t="shared" si="807"/>
        <v>1</v>
      </c>
      <c r="CU140" s="111" t="b">
        <f t="shared" si="807"/>
        <v>1</v>
      </c>
      <c r="CV140" s="111" t="b">
        <f t="shared" si="807"/>
        <v>1</v>
      </c>
      <c r="CW140" s="111" t="b">
        <f t="shared" si="807"/>
        <v>1</v>
      </c>
      <c r="CX140" s="111" t="b">
        <f t="shared" si="807"/>
        <v>1</v>
      </c>
      <c r="CY140" s="111" t="b">
        <f t="shared" si="807"/>
        <v>1</v>
      </c>
      <c r="CZ140" s="111" t="b">
        <f t="shared" si="807"/>
        <v>1</v>
      </c>
      <c r="DA140" s="111" t="b">
        <f t="shared" si="807"/>
        <v>1</v>
      </c>
      <c r="DB140" s="111" t="b">
        <f t="shared" si="807"/>
        <v>1</v>
      </c>
      <c r="DC140" s="111" t="b">
        <f t="shared" si="807"/>
        <v>1</v>
      </c>
      <c r="DD140" s="111" t="b">
        <f t="shared" si="807"/>
        <v>1</v>
      </c>
      <c r="DE140" s="111" t="b">
        <f t="shared" si="807"/>
        <v>1</v>
      </c>
      <c r="DF140" s="111" t="b">
        <f t="shared" si="807"/>
        <v>1</v>
      </c>
      <c r="DG140" s="111" t="b">
        <f t="shared" si="807"/>
        <v>1</v>
      </c>
      <c r="DH140" s="111" t="b">
        <f t="shared" si="807"/>
        <v>1</v>
      </c>
      <c r="DI140" s="111" t="b">
        <f t="shared" si="807"/>
        <v>1</v>
      </c>
      <c r="DJ140" s="111" t="b">
        <f t="shared" si="807"/>
        <v>1</v>
      </c>
      <c r="DK140" s="111" t="b">
        <f t="shared" si="807"/>
        <v>1</v>
      </c>
      <c r="DL140" s="111" t="b">
        <f t="shared" si="807"/>
        <v>1</v>
      </c>
      <c r="DM140" s="111" t="b">
        <f t="shared" si="807"/>
        <v>1</v>
      </c>
      <c r="DN140" s="111" t="b">
        <f t="shared" si="807"/>
        <v>1</v>
      </c>
      <c r="DO140" s="111" t="b">
        <f t="shared" si="807"/>
        <v>1</v>
      </c>
      <c r="DP140" s="111" t="b">
        <f t="shared" si="807"/>
        <v>1</v>
      </c>
      <c r="DQ140" s="111" t="b">
        <f t="shared" si="807"/>
        <v>1</v>
      </c>
      <c r="DR140" s="111" t="b">
        <f t="shared" si="807"/>
        <v>1</v>
      </c>
      <c r="DS140" s="111" t="b">
        <f t="shared" si="807"/>
        <v>1</v>
      </c>
      <c r="DT140" s="111" t="b">
        <f t="shared" si="807"/>
        <v>1</v>
      </c>
      <c r="DU140" s="111" t="b">
        <f t="shared" si="807"/>
        <v>1</v>
      </c>
      <c r="DV140" s="111" t="b">
        <f t="shared" si="807"/>
        <v>1</v>
      </c>
      <c r="DW140" s="111" t="b">
        <f t="shared" si="807"/>
        <v>1</v>
      </c>
      <c r="DX140" s="111" t="b">
        <f t="shared" si="807"/>
        <v>1</v>
      </c>
      <c r="DY140" s="111" t="b">
        <f t="shared" si="807"/>
        <v>1</v>
      </c>
      <c r="DZ140" s="111" t="b">
        <f t="shared" si="807"/>
        <v>1</v>
      </c>
      <c r="EA140" s="111" t="b">
        <f t="shared" si="807"/>
        <v>1</v>
      </c>
      <c r="EB140" s="111" t="b">
        <f t="shared" si="807"/>
        <v>1</v>
      </c>
      <c r="EC140" s="111" t="b">
        <f t="shared" si="807"/>
        <v>1</v>
      </c>
      <c r="ED140" s="111" t="b">
        <f t="shared" si="807"/>
        <v>1</v>
      </c>
      <c r="EE140" s="111" t="b">
        <f t="shared" si="807"/>
        <v>1</v>
      </c>
      <c r="EF140" s="111" t="b">
        <f t="shared" si="807"/>
        <v>1</v>
      </c>
      <c r="EG140" s="111" t="b">
        <f t="shared" si="807"/>
        <v>1</v>
      </c>
      <c r="EH140" s="111" t="b">
        <f t="shared" si="807"/>
        <v>1</v>
      </c>
      <c r="EI140" s="111" t="b">
        <f t="shared" si="807"/>
        <v>1</v>
      </c>
      <c r="EJ140" s="111" t="b">
        <f t="shared" si="807"/>
        <v>1</v>
      </c>
      <c r="EK140" s="111" t="b">
        <f t="shared" si="807"/>
        <v>1</v>
      </c>
      <c r="EL140" s="111" t="b">
        <f t="shared" si="807"/>
        <v>1</v>
      </c>
      <c r="EM140" s="111" t="b">
        <f t="shared" si="807"/>
        <v>1</v>
      </c>
      <c r="EN140" s="111" t="b">
        <f t="shared" si="807"/>
        <v>1</v>
      </c>
      <c r="EO140" s="111" t="b">
        <f t="shared" si="807"/>
        <v>1</v>
      </c>
    </row>
    <row r="141" spans="1:145" x14ac:dyDescent="0.2">
      <c r="A141" s="113">
        <f>ROW()</f>
        <v>141</v>
      </c>
      <c r="F141" s="908"/>
      <c r="G141" s="360"/>
      <c r="H141" s="91"/>
    </row>
    <row r="142" spans="1:145" x14ac:dyDescent="0.2">
      <c r="A142" s="113">
        <f>ROW()</f>
        <v>142</v>
      </c>
      <c r="K142" s="113" t="s">
        <v>22</v>
      </c>
      <c r="N142" s="913">
        <v>0</v>
      </c>
      <c r="O142" s="793">
        <f t="shared" ref="O142:AT142" si="808">N145</f>
        <v>0</v>
      </c>
      <c r="P142" s="793">
        <f t="shared" si="808"/>
        <v>0</v>
      </c>
      <c r="Q142" s="793">
        <f t="shared" si="808"/>
        <v>0</v>
      </c>
      <c r="R142" s="793">
        <f t="shared" si="808"/>
        <v>0</v>
      </c>
      <c r="S142" s="793">
        <f t="shared" si="808"/>
        <v>0</v>
      </c>
      <c r="T142" s="793">
        <f t="shared" si="808"/>
        <v>0</v>
      </c>
      <c r="U142" s="793">
        <f t="shared" si="808"/>
        <v>0</v>
      </c>
      <c r="V142" s="793">
        <f t="shared" si="808"/>
        <v>0</v>
      </c>
      <c r="W142" s="793">
        <f t="shared" si="808"/>
        <v>0</v>
      </c>
      <c r="X142" s="793">
        <f t="shared" si="808"/>
        <v>0</v>
      </c>
      <c r="Y142" s="793">
        <f t="shared" si="808"/>
        <v>0</v>
      </c>
      <c r="Z142" s="793">
        <f t="shared" si="808"/>
        <v>0</v>
      </c>
      <c r="AA142" s="793">
        <f t="shared" si="808"/>
        <v>0</v>
      </c>
      <c r="AB142" s="793">
        <f t="shared" si="808"/>
        <v>0</v>
      </c>
      <c r="AC142" s="793">
        <f t="shared" si="808"/>
        <v>0</v>
      </c>
      <c r="AD142" s="793">
        <f t="shared" si="808"/>
        <v>0</v>
      </c>
      <c r="AE142" s="793">
        <f t="shared" si="808"/>
        <v>0</v>
      </c>
      <c r="AF142" s="793">
        <f t="shared" si="808"/>
        <v>0</v>
      </c>
      <c r="AG142" s="793">
        <f t="shared" si="808"/>
        <v>0</v>
      </c>
      <c r="AH142" s="793">
        <f t="shared" si="808"/>
        <v>0</v>
      </c>
      <c r="AI142" s="793">
        <f t="shared" si="808"/>
        <v>0</v>
      </c>
      <c r="AJ142" s="793">
        <f t="shared" si="808"/>
        <v>0</v>
      </c>
      <c r="AK142" s="793">
        <f t="shared" si="808"/>
        <v>0</v>
      </c>
      <c r="AL142" s="793">
        <f t="shared" si="808"/>
        <v>0</v>
      </c>
      <c r="AM142" s="793">
        <f t="shared" si="808"/>
        <v>0</v>
      </c>
      <c r="AN142" s="793">
        <f t="shared" si="808"/>
        <v>0</v>
      </c>
      <c r="AO142" s="793">
        <f t="shared" si="808"/>
        <v>0</v>
      </c>
      <c r="AP142" s="793">
        <f t="shared" si="808"/>
        <v>0</v>
      </c>
      <c r="AQ142" s="793">
        <f t="shared" si="808"/>
        <v>0</v>
      </c>
      <c r="AR142" s="793">
        <f t="shared" si="808"/>
        <v>0</v>
      </c>
      <c r="AS142" s="793">
        <f t="shared" si="808"/>
        <v>0</v>
      </c>
      <c r="AT142" s="793">
        <f t="shared" si="808"/>
        <v>0</v>
      </c>
      <c r="AU142" s="793">
        <f t="shared" ref="AU142:BZ142" si="809">AT145</f>
        <v>0</v>
      </c>
      <c r="AV142" s="793">
        <f t="shared" si="809"/>
        <v>0</v>
      </c>
      <c r="AW142" s="793">
        <f t="shared" si="809"/>
        <v>0</v>
      </c>
      <c r="AX142" s="793">
        <f t="shared" si="809"/>
        <v>0</v>
      </c>
      <c r="AY142" s="793">
        <f t="shared" si="809"/>
        <v>0</v>
      </c>
      <c r="AZ142" s="793">
        <f t="shared" si="809"/>
        <v>0</v>
      </c>
      <c r="BA142" s="793">
        <f t="shared" si="809"/>
        <v>0</v>
      </c>
      <c r="BB142" s="793">
        <f t="shared" si="809"/>
        <v>0</v>
      </c>
      <c r="BC142" s="793">
        <f t="shared" si="809"/>
        <v>0</v>
      </c>
      <c r="BD142" s="793">
        <f t="shared" si="809"/>
        <v>0</v>
      </c>
      <c r="BE142" s="793">
        <f t="shared" si="809"/>
        <v>0</v>
      </c>
      <c r="BF142" s="793">
        <f t="shared" si="809"/>
        <v>0</v>
      </c>
      <c r="BG142" s="793">
        <f t="shared" si="809"/>
        <v>0</v>
      </c>
      <c r="BH142" s="793">
        <f t="shared" si="809"/>
        <v>0</v>
      </c>
      <c r="BI142" s="793">
        <f t="shared" si="809"/>
        <v>0</v>
      </c>
      <c r="BJ142" s="793">
        <f t="shared" si="809"/>
        <v>0</v>
      </c>
      <c r="BK142" s="793">
        <f t="shared" si="809"/>
        <v>0</v>
      </c>
      <c r="BL142" s="793">
        <f t="shared" si="809"/>
        <v>0</v>
      </c>
      <c r="BM142" s="793">
        <f t="shared" si="809"/>
        <v>0</v>
      </c>
      <c r="BN142" s="793">
        <f t="shared" si="809"/>
        <v>0</v>
      </c>
      <c r="BO142" s="793">
        <f t="shared" si="809"/>
        <v>0</v>
      </c>
      <c r="BP142" s="793">
        <f t="shared" si="809"/>
        <v>0</v>
      </c>
      <c r="BQ142" s="793">
        <f t="shared" si="809"/>
        <v>0</v>
      </c>
      <c r="BR142" s="793">
        <f t="shared" si="809"/>
        <v>0</v>
      </c>
      <c r="BS142" s="793">
        <f t="shared" si="809"/>
        <v>0</v>
      </c>
      <c r="BT142" s="793">
        <f t="shared" si="809"/>
        <v>0</v>
      </c>
      <c r="BU142" s="793">
        <f t="shared" si="809"/>
        <v>0</v>
      </c>
      <c r="BV142" s="793">
        <f t="shared" si="809"/>
        <v>0</v>
      </c>
      <c r="BW142" s="793">
        <f t="shared" si="809"/>
        <v>0</v>
      </c>
      <c r="BX142" s="793">
        <f t="shared" si="809"/>
        <v>0</v>
      </c>
      <c r="BY142" s="793">
        <f t="shared" si="809"/>
        <v>0</v>
      </c>
      <c r="BZ142" s="793">
        <f t="shared" si="809"/>
        <v>0</v>
      </c>
      <c r="CA142" s="793">
        <f t="shared" ref="CA142:CG142" si="810">BZ145</f>
        <v>0</v>
      </c>
      <c r="CB142" s="793">
        <f t="shared" si="810"/>
        <v>0</v>
      </c>
      <c r="CC142" s="793">
        <f t="shared" si="810"/>
        <v>0</v>
      </c>
      <c r="CD142" s="793">
        <f t="shared" si="810"/>
        <v>0</v>
      </c>
      <c r="CE142" s="793">
        <f t="shared" si="810"/>
        <v>0</v>
      </c>
      <c r="CF142" s="793">
        <f t="shared" si="810"/>
        <v>0</v>
      </c>
      <c r="CG142" s="793">
        <f t="shared" si="810"/>
        <v>0</v>
      </c>
      <c r="CH142" s="793">
        <f t="shared" ref="CH142:DM142" si="811">CG145</f>
        <v>0</v>
      </c>
      <c r="CI142" s="793">
        <f t="shared" si="811"/>
        <v>0</v>
      </c>
      <c r="CJ142" s="793">
        <f t="shared" si="811"/>
        <v>0</v>
      </c>
      <c r="CK142" s="793">
        <f t="shared" si="811"/>
        <v>0</v>
      </c>
      <c r="CL142" s="793">
        <f t="shared" si="811"/>
        <v>0</v>
      </c>
      <c r="CM142" s="793">
        <f t="shared" si="811"/>
        <v>0</v>
      </c>
      <c r="CN142" s="793">
        <f t="shared" si="811"/>
        <v>0</v>
      </c>
      <c r="CO142" s="793">
        <f t="shared" si="811"/>
        <v>0</v>
      </c>
      <c r="CP142" s="793">
        <f t="shared" si="811"/>
        <v>0</v>
      </c>
      <c r="CQ142" s="793">
        <f t="shared" si="811"/>
        <v>0</v>
      </c>
      <c r="CR142" s="793">
        <f t="shared" si="811"/>
        <v>0</v>
      </c>
      <c r="CS142" s="793">
        <f t="shared" si="811"/>
        <v>0</v>
      </c>
      <c r="CT142" s="793">
        <f t="shared" si="811"/>
        <v>0</v>
      </c>
      <c r="CU142" s="793">
        <f t="shared" si="811"/>
        <v>0</v>
      </c>
      <c r="CV142" s="793">
        <f t="shared" si="811"/>
        <v>0</v>
      </c>
      <c r="CW142" s="793">
        <f t="shared" si="811"/>
        <v>0</v>
      </c>
      <c r="CX142" s="793">
        <f t="shared" si="811"/>
        <v>0</v>
      </c>
      <c r="CY142" s="793">
        <f t="shared" si="811"/>
        <v>0</v>
      </c>
      <c r="CZ142" s="793">
        <f t="shared" si="811"/>
        <v>0</v>
      </c>
      <c r="DA142" s="793">
        <f t="shared" si="811"/>
        <v>0</v>
      </c>
      <c r="DB142" s="793">
        <f t="shared" si="811"/>
        <v>0</v>
      </c>
      <c r="DC142" s="793">
        <f t="shared" si="811"/>
        <v>0</v>
      </c>
      <c r="DD142" s="793">
        <f t="shared" si="811"/>
        <v>0</v>
      </c>
      <c r="DE142" s="793">
        <f t="shared" si="811"/>
        <v>0</v>
      </c>
      <c r="DF142" s="793">
        <f t="shared" si="811"/>
        <v>0</v>
      </c>
      <c r="DG142" s="793">
        <f t="shared" si="811"/>
        <v>0</v>
      </c>
      <c r="DH142" s="793">
        <f t="shared" si="811"/>
        <v>0</v>
      </c>
      <c r="DI142" s="793">
        <f t="shared" si="811"/>
        <v>0</v>
      </c>
      <c r="DJ142" s="793">
        <f t="shared" si="811"/>
        <v>0</v>
      </c>
      <c r="DK142" s="793">
        <f t="shared" si="811"/>
        <v>0</v>
      </c>
      <c r="DL142" s="793">
        <f t="shared" si="811"/>
        <v>0</v>
      </c>
      <c r="DM142" s="793">
        <f t="shared" si="811"/>
        <v>0</v>
      </c>
      <c r="DN142" s="793">
        <f t="shared" ref="DN142:EO142" si="812">DM145</f>
        <v>0</v>
      </c>
      <c r="DO142" s="793">
        <f t="shared" si="812"/>
        <v>0</v>
      </c>
      <c r="DP142" s="793">
        <f t="shared" si="812"/>
        <v>0</v>
      </c>
      <c r="DQ142" s="793">
        <f t="shared" si="812"/>
        <v>0</v>
      </c>
      <c r="DR142" s="793">
        <f t="shared" si="812"/>
        <v>0</v>
      </c>
      <c r="DS142" s="793">
        <f t="shared" si="812"/>
        <v>0</v>
      </c>
      <c r="DT142" s="793">
        <f t="shared" si="812"/>
        <v>0</v>
      </c>
      <c r="DU142" s="793">
        <f t="shared" si="812"/>
        <v>0</v>
      </c>
      <c r="DV142" s="793">
        <f t="shared" si="812"/>
        <v>0</v>
      </c>
      <c r="DW142" s="793">
        <f t="shared" si="812"/>
        <v>0</v>
      </c>
      <c r="DX142" s="793">
        <f t="shared" si="812"/>
        <v>0</v>
      </c>
      <c r="DY142" s="793">
        <f t="shared" si="812"/>
        <v>0</v>
      </c>
      <c r="DZ142" s="793">
        <f t="shared" si="812"/>
        <v>0</v>
      </c>
      <c r="EA142" s="793">
        <f t="shared" si="812"/>
        <v>0</v>
      </c>
      <c r="EB142" s="793">
        <f t="shared" si="812"/>
        <v>0</v>
      </c>
      <c r="EC142" s="793">
        <f t="shared" si="812"/>
        <v>0</v>
      </c>
      <c r="ED142" s="793">
        <f t="shared" si="812"/>
        <v>0</v>
      </c>
      <c r="EE142" s="793">
        <f t="shared" si="812"/>
        <v>0</v>
      </c>
      <c r="EF142" s="793">
        <f t="shared" si="812"/>
        <v>0</v>
      </c>
      <c r="EG142" s="793">
        <f t="shared" si="812"/>
        <v>0</v>
      </c>
      <c r="EH142" s="793">
        <f t="shared" si="812"/>
        <v>0</v>
      </c>
      <c r="EI142" s="793">
        <f t="shared" si="812"/>
        <v>0</v>
      </c>
      <c r="EJ142" s="793">
        <f t="shared" si="812"/>
        <v>0</v>
      </c>
      <c r="EK142" s="793">
        <f t="shared" si="812"/>
        <v>0</v>
      </c>
      <c r="EL142" s="793">
        <f t="shared" si="812"/>
        <v>0</v>
      </c>
      <c r="EM142" s="793">
        <f t="shared" si="812"/>
        <v>0</v>
      </c>
      <c r="EN142" s="793">
        <f t="shared" si="812"/>
        <v>0</v>
      </c>
      <c r="EO142" s="793">
        <f t="shared" si="812"/>
        <v>0</v>
      </c>
    </row>
    <row r="143" spans="1:145" x14ac:dyDescent="0.2">
      <c r="A143" s="113">
        <f>ROW()</f>
        <v>143</v>
      </c>
      <c r="K143" s="113" t="s">
        <v>24</v>
      </c>
      <c r="N143" s="793">
        <f>N137*N$10</f>
        <v>39056.988469999997</v>
      </c>
      <c r="O143" s="793">
        <f t="shared" ref="O143:BZ143" si="813">O137*O$10</f>
        <v>39056.988469999997</v>
      </c>
      <c r="P143" s="793">
        <f t="shared" si="813"/>
        <v>39056.988469999997</v>
      </c>
      <c r="Q143" s="793">
        <f t="shared" si="813"/>
        <v>39056.988469999997</v>
      </c>
      <c r="R143" s="793">
        <f t="shared" si="813"/>
        <v>39056.988469999997</v>
      </c>
      <c r="S143" s="793">
        <f t="shared" si="813"/>
        <v>39056.988469999997</v>
      </c>
      <c r="T143" s="793">
        <f t="shared" si="813"/>
        <v>39056.988469999997</v>
      </c>
      <c r="U143" s="793">
        <f t="shared" si="813"/>
        <v>39056.988469999997</v>
      </c>
      <c r="V143" s="793">
        <f t="shared" si="813"/>
        <v>39056.988469999997</v>
      </c>
      <c r="W143" s="793">
        <f t="shared" si="813"/>
        <v>39056.988469999997</v>
      </c>
      <c r="X143" s="793">
        <f t="shared" si="813"/>
        <v>39056.988469999997</v>
      </c>
      <c r="Y143" s="793">
        <f t="shared" si="813"/>
        <v>39056.988469999997</v>
      </c>
      <c r="Z143" s="793">
        <f t="shared" si="813"/>
        <v>39838.128239399994</v>
      </c>
      <c r="AA143" s="793">
        <f t="shared" si="813"/>
        <v>39838.128239399994</v>
      </c>
      <c r="AB143" s="793">
        <f t="shared" si="813"/>
        <v>39838.128239399994</v>
      </c>
      <c r="AC143" s="793">
        <f t="shared" si="813"/>
        <v>39838.128239399994</v>
      </c>
      <c r="AD143" s="793">
        <f t="shared" si="813"/>
        <v>39838.128239399994</v>
      </c>
      <c r="AE143" s="793">
        <f t="shared" si="813"/>
        <v>39838.128239399994</v>
      </c>
      <c r="AF143" s="793">
        <f t="shared" si="813"/>
        <v>39838.128239399994</v>
      </c>
      <c r="AG143" s="793">
        <f t="shared" si="813"/>
        <v>39838.128239399994</v>
      </c>
      <c r="AH143" s="793">
        <f t="shared" si="813"/>
        <v>39838.128239399994</v>
      </c>
      <c r="AI143" s="793">
        <f t="shared" si="813"/>
        <v>39838.128239399994</v>
      </c>
      <c r="AJ143" s="793">
        <f t="shared" si="813"/>
        <v>39838.128239399994</v>
      </c>
      <c r="AK143" s="793">
        <f t="shared" si="813"/>
        <v>39838.128239399994</v>
      </c>
      <c r="AL143" s="793">
        <f t="shared" si="813"/>
        <v>40634.890804187999</v>
      </c>
      <c r="AM143" s="793">
        <f t="shared" si="813"/>
        <v>40634.890804187999</v>
      </c>
      <c r="AN143" s="793">
        <f t="shared" si="813"/>
        <v>40634.890804187999</v>
      </c>
      <c r="AO143" s="793">
        <f t="shared" si="813"/>
        <v>40634.890804187999</v>
      </c>
      <c r="AP143" s="793">
        <f t="shared" si="813"/>
        <v>40634.890804187999</v>
      </c>
      <c r="AQ143" s="793">
        <f t="shared" si="813"/>
        <v>40634.890804187999</v>
      </c>
      <c r="AR143" s="793">
        <f t="shared" si="813"/>
        <v>40634.890804187999</v>
      </c>
      <c r="AS143" s="793">
        <f t="shared" si="813"/>
        <v>40634.890804187999</v>
      </c>
      <c r="AT143" s="793">
        <f t="shared" si="813"/>
        <v>40634.890804187999</v>
      </c>
      <c r="AU143" s="793">
        <f t="shared" si="813"/>
        <v>40634.890804187999</v>
      </c>
      <c r="AV143" s="793">
        <f t="shared" si="813"/>
        <v>40634.890804187999</v>
      </c>
      <c r="AW143" s="793">
        <f t="shared" si="813"/>
        <v>40634.890804187999</v>
      </c>
      <c r="AX143" s="793">
        <f t="shared" si="813"/>
        <v>41447.588620271752</v>
      </c>
      <c r="AY143" s="793">
        <f t="shared" si="813"/>
        <v>41447.588620271752</v>
      </c>
      <c r="AZ143" s="793">
        <f t="shared" si="813"/>
        <v>41447.588620271752</v>
      </c>
      <c r="BA143" s="793">
        <f t="shared" si="813"/>
        <v>41447.588620271752</v>
      </c>
      <c r="BB143" s="793">
        <f t="shared" si="813"/>
        <v>41447.588620271752</v>
      </c>
      <c r="BC143" s="793">
        <f t="shared" si="813"/>
        <v>41447.588620271752</v>
      </c>
      <c r="BD143" s="793">
        <f t="shared" si="813"/>
        <v>0</v>
      </c>
      <c r="BE143" s="793">
        <f t="shared" si="813"/>
        <v>0</v>
      </c>
      <c r="BF143" s="793">
        <f t="shared" si="813"/>
        <v>0</v>
      </c>
      <c r="BG143" s="793">
        <f t="shared" si="813"/>
        <v>0</v>
      </c>
      <c r="BH143" s="793">
        <f t="shared" si="813"/>
        <v>0</v>
      </c>
      <c r="BI143" s="793">
        <f t="shared" si="813"/>
        <v>0</v>
      </c>
      <c r="BJ143" s="793">
        <f t="shared" si="813"/>
        <v>0</v>
      </c>
      <c r="BK143" s="793">
        <f t="shared" si="813"/>
        <v>0</v>
      </c>
      <c r="BL143" s="793">
        <f t="shared" si="813"/>
        <v>0</v>
      </c>
      <c r="BM143" s="793">
        <f t="shared" si="813"/>
        <v>0</v>
      </c>
      <c r="BN143" s="793">
        <f t="shared" si="813"/>
        <v>0</v>
      </c>
      <c r="BO143" s="793">
        <f t="shared" si="813"/>
        <v>0</v>
      </c>
      <c r="BP143" s="793">
        <f t="shared" si="813"/>
        <v>0</v>
      </c>
      <c r="BQ143" s="793">
        <f t="shared" si="813"/>
        <v>0</v>
      </c>
      <c r="BR143" s="793">
        <f t="shared" si="813"/>
        <v>0</v>
      </c>
      <c r="BS143" s="793">
        <f t="shared" si="813"/>
        <v>0</v>
      </c>
      <c r="BT143" s="793">
        <f t="shared" si="813"/>
        <v>0</v>
      </c>
      <c r="BU143" s="793">
        <f t="shared" si="813"/>
        <v>0</v>
      </c>
      <c r="BV143" s="793">
        <f t="shared" si="813"/>
        <v>0</v>
      </c>
      <c r="BW143" s="793">
        <f t="shared" si="813"/>
        <v>0</v>
      </c>
      <c r="BX143" s="793">
        <f t="shared" si="813"/>
        <v>0</v>
      </c>
      <c r="BY143" s="793">
        <f t="shared" si="813"/>
        <v>0</v>
      </c>
      <c r="BZ143" s="793">
        <f t="shared" si="813"/>
        <v>0</v>
      </c>
      <c r="CA143" s="793">
        <f t="shared" ref="CA143:CG143" si="814">CA137*CA$10</f>
        <v>0</v>
      </c>
      <c r="CB143" s="793">
        <f t="shared" si="814"/>
        <v>0</v>
      </c>
      <c r="CC143" s="793">
        <f t="shared" si="814"/>
        <v>0</v>
      </c>
      <c r="CD143" s="793">
        <f t="shared" si="814"/>
        <v>0</v>
      </c>
      <c r="CE143" s="793">
        <f t="shared" si="814"/>
        <v>0</v>
      </c>
      <c r="CF143" s="793">
        <f t="shared" si="814"/>
        <v>0</v>
      </c>
      <c r="CG143" s="793">
        <f t="shared" si="814"/>
        <v>0</v>
      </c>
      <c r="CH143" s="793">
        <f t="shared" ref="CH143:EO143" si="815">CH137*CH$10</f>
        <v>0</v>
      </c>
      <c r="CI143" s="793">
        <f t="shared" si="815"/>
        <v>0</v>
      </c>
      <c r="CJ143" s="793">
        <f t="shared" si="815"/>
        <v>0</v>
      </c>
      <c r="CK143" s="793">
        <f t="shared" si="815"/>
        <v>0</v>
      </c>
      <c r="CL143" s="793">
        <f t="shared" si="815"/>
        <v>0</v>
      </c>
      <c r="CM143" s="793">
        <f t="shared" si="815"/>
        <v>0</v>
      </c>
      <c r="CN143" s="793">
        <f t="shared" si="815"/>
        <v>0</v>
      </c>
      <c r="CO143" s="793">
        <f t="shared" si="815"/>
        <v>0</v>
      </c>
      <c r="CP143" s="793">
        <f t="shared" si="815"/>
        <v>0</v>
      </c>
      <c r="CQ143" s="793">
        <f t="shared" si="815"/>
        <v>0</v>
      </c>
      <c r="CR143" s="793">
        <f t="shared" si="815"/>
        <v>0</v>
      </c>
      <c r="CS143" s="793">
        <f t="shared" si="815"/>
        <v>0</v>
      </c>
      <c r="CT143" s="793">
        <f t="shared" si="815"/>
        <v>0</v>
      </c>
      <c r="CU143" s="793">
        <f t="shared" si="815"/>
        <v>0</v>
      </c>
      <c r="CV143" s="793">
        <f t="shared" si="815"/>
        <v>0</v>
      </c>
      <c r="CW143" s="793">
        <f t="shared" si="815"/>
        <v>0</v>
      </c>
      <c r="CX143" s="793">
        <f t="shared" si="815"/>
        <v>0</v>
      </c>
      <c r="CY143" s="793">
        <f t="shared" si="815"/>
        <v>0</v>
      </c>
      <c r="CZ143" s="793">
        <f t="shared" si="815"/>
        <v>0</v>
      </c>
      <c r="DA143" s="793">
        <f t="shared" si="815"/>
        <v>0</v>
      </c>
      <c r="DB143" s="793">
        <f t="shared" si="815"/>
        <v>0</v>
      </c>
      <c r="DC143" s="793">
        <f t="shared" si="815"/>
        <v>0</v>
      </c>
      <c r="DD143" s="793">
        <f t="shared" si="815"/>
        <v>0</v>
      </c>
      <c r="DE143" s="793">
        <f t="shared" si="815"/>
        <v>0</v>
      </c>
      <c r="DF143" s="793">
        <f t="shared" si="815"/>
        <v>0</v>
      </c>
      <c r="DG143" s="793">
        <f t="shared" si="815"/>
        <v>0</v>
      </c>
      <c r="DH143" s="793">
        <f t="shared" si="815"/>
        <v>0</v>
      </c>
      <c r="DI143" s="793">
        <f t="shared" si="815"/>
        <v>0</v>
      </c>
      <c r="DJ143" s="793">
        <f t="shared" si="815"/>
        <v>0</v>
      </c>
      <c r="DK143" s="793">
        <f t="shared" si="815"/>
        <v>0</v>
      </c>
      <c r="DL143" s="793">
        <f t="shared" si="815"/>
        <v>0</v>
      </c>
      <c r="DM143" s="793">
        <f t="shared" si="815"/>
        <v>0</v>
      </c>
      <c r="DN143" s="793">
        <f t="shared" si="815"/>
        <v>0</v>
      </c>
      <c r="DO143" s="793">
        <f t="shared" si="815"/>
        <v>0</v>
      </c>
      <c r="DP143" s="793">
        <f t="shared" si="815"/>
        <v>0</v>
      </c>
      <c r="DQ143" s="793">
        <f t="shared" si="815"/>
        <v>0</v>
      </c>
      <c r="DR143" s="793">
        <f t="shared" si="815"/>
        <v>0</v>
      </c>
      <c r="DS143" s="793">
        <f t="shared" si="815"/>
        <v>0</v>
      </c>
      <c r="DT143" s="793">
        <f t="shared" si="815"/>
        <v>0</v>
      </c>
      <c r="DU143" s="793">
        <f t="shared" si="815"/>
        <v>0</v>
      </c>
      <c r="DV143" s="793">
        <f t="shared" si="815"/>
        <v>0</v>
      </c>
      <c r="DW143" s="793">
        <f t="shared" si="815"/>
        <v>0</v>
      </c>
      <c r="DX143" s="793">
        <f t="shared" si="815"/>
        <v>0</v>
      </c>
      <c r="DY143" s="793">
        <f t="shared" si="815"/>
        <v>0</v>
      </c>
      <c r="DZ143" s="793">
        <f t="shared" si="815"/>
        <v>0</v>
      </c>
      <c r="EA143" s="793">
        <f t="shared" si="815"/>
        <v>0</v>
      </c>
      <c r="EB143" s="793">
        <f t="shared" si="815"/>
        <v>0</v>
      </c>
      <c r="EC143" s="793">
        <f t="shared" si="815"/>
        <v>0</v>
      </c>
      <c r="ED143" s="793">
        <f t="shared" si="815"/>
        <v>0</v>
      </c>
      <c r="EE143" s="793">
        <f t="shared" si="815"/>
        <v>0</v>
      </c>
      <c r="EF143" s="793">
        <f t="shared" si="815"/>
        <v>0</v>
      </c>
      <c r="EG143" s="793">
        <f t="shared" si="815"/>
        <v>0</v>
      </c>
      <c r="EH143" s="793">
        <f t="shared" si="815"/>
        <v>0</v>
      </c>
      <c r="EI143" s="793">
        <f t="shared" si="815"/>
        <v>0</v>
      </c>
      <c r="EJ143" s="793">
        <f t="shared" si="815"/>
        <v>0</v>
      </c>
      <c r="EK143" s="793">
        <f t="shared" si="815"/>
        <v>0</v>
      </c>
      <c r="EL143" s="793">
        <f t="shared" si="815"/>
        <v>0</v>
      </c>
      <c r="EM143" s="793">
        <f t="shared" si="815"/>
        <v>0</v>
      </c>
      <c r="EN143" s="793">
        <f t="shared" si="815"/>
        <v>0</v>
      </c>
      <c r="EO143" s="793">
        <f t="shared" si="815"/>
        <v>0</v>
      </c>
    </row>
    <row r="144" spans="1:145" x14ac:dyDescent="0.2">
      <c r="A144" s="113">
        <f>ROW()</f>
        <v>144</v>
      </c>
      <c r="C144" s="449" t="str">
        <f>C137</f>
        <v>수도광열비</v>
      </c>
      <c r="D144" s="449" t="s">
        <v>18</v>
      </c>
      <c r="E144" s="475"/>
      <c r="I144" s="116"/>
      <c r="J144" s="116"/>
      <c r="K144" s="114" t="s">
        <v>25</v>
      </c>
      <c r="L144" s="114"/>
      <c r="M144" s="114"/>
      <c r="N144" s="915">
        <f t="shared" ref="N144:AS144" si="816">N140*-SUM(N142:N143)</f>
        <v>-39056.988469999997</v>
      </c>
      <c r="O144" s="915">
        <f t="shared" si="816"/>
        <v>-39056.988469999997</v>
      </c>
      <c r="P144" s="915">
        <f t="shared" si="816"/>
        <v>-39056.988469999997</v>
      </c>
      <c r="Q144" s="915">
        <f t="shared" si="816"/>
        <v>-39056.988469999997</v>
      </c>
      <c r="R144" s="915">
        <f t="shared" si="816"/>
        <v>-39056.988469999997</v>
      </c>
      <c r="S144" s="915">
        <f t="shared" si="816"/>
        <v>-39056.988469999997</v>
      </c>
      <c r="T144" s="915">
        <f t="shared" si="816"/>
        <v>-39056.988469999997</v>
      </c>
      <c r="U144" s="915">
        <f t="shared" si="816"/>
        <v>-39056.988469999997</v>
      </c>
      <c r="V144" s="915">
        <f t="shared" si="816"/>
        <v>-39056.988469999997</v>
      </c>
      <c r="W144" s="915">
        <f t="shared" si="816"/>
        <v>-39056.988469999997</v>
      </c>
      <c r="X144" s="915">
        <f t="shared" si="816"/>
        <v>-39056.988469999997</v>
      </c>
      <c r="Y144" s="915">
        <f t="shared" si="816"/>
        <v>-39056.988469999997</v>
      </c>
      <c r="Z144" s="915">
        <f t="shared" si="816"/>
        <v>-39838.128239399994</v>
      </c>
      <c r="AA144" s="915">
        <f t="shared" si="816"/>
        <v>-39838.128239399994</v>
      </c>
      <c r="AB144" s="915">
        <f t="shared" si="816"/>
        <v>-39838.128239399994</v>
      </c>
      <c r="AC144" s="915">
        <f t="shared" si="816"/>
        <v>-39838.128239399994</v>
      </c>
      <c r="AD144" s="915">
        <f t="shared" si="816"/>
        <v>-39838.128239399994</v>
      </c>
      <c r="AE144" s="915">
        <f t="shared" si="816"/>
        <v>-39838.128239399994</v>
      </c>
      <c r="AF144" s="915">
        <f t="shared" si="816"/>
        <v>-39838.128239399994</v>
      </c>
      <c r="AG144" s="915">
        <f t="shared" si="816"/>
        <v>-39838.128239399994</v>
      </c>
      <c r="AH144" s="915">
        <f t="shared" si="816"/>
        <v>-39838.128239399994</v>
      </c>
      <c r="AI144" s="915">
        <f t="shared" si="816"/>
        <v>-39838.128239399994</v>
      </c>
      <c r="AJ144" s="915">
        <f t="shared" si="816"/>
        <v>-39838.128239399994</v>
      </c>
      <c r="AK144" s="915">
        <f t="shared" si="816"/>
        <v>-39838.128239399994</v>
      </c>
      <c r="AL144" s="915">
        <f t="shared" si="816"/>
        <v>-40634.890804187999</v>
      </c>
      <c r="AM144" s="915">
        <f t="shared" si="816"/>
        <v>-40634.890804187999</v>
      </c>
      <c r="AN144" s="915">
        <f t="shared" si="816"/>
        <v>-40634.890804187999</v>
      </c>
      <c r="AO144" s="915">
        <f t="shared" si="816"/>
        <v>-40634.890804187999</v>
      </c>
      <c r="AP144" s="915">
        <f t="shared" si="816"/>
        <v>-40634.890804187999</v>
      </c>
      <c r="AQ144" s="915">
        <f t="shared" si="816"/>
        <v>-40634.890804187999</v>
      </c>
      <c r="AR144" s="915">
        <f t="shared" si="816"/>
        <v>-40634.890804187999</v>
      </c>
      <c r="AS144" s="915">
        <f t="shared" si="816"/>
        <v>-40634.890804187999</v>
      </c>
      <c r="AT144" s="915">
        <f t="shared" ref="AT144:BY144" si="817">AT140*-SUM(AT142:AT143)</f>
        <v>-40634.890804187999</v>
      </c>
      <c r="AU144" s="915">
        <f t="shared" si="817"/>
        <v>-40634.890804187999</v>
      </c>
      <c r="AV144" s="915">
        <f t="shared" si="817"/>
        <v>-40634.890804187999</v>
      </c>
      <c r="AW144" s="915">
        <f t="shared" si="817"/>
        <v>-40634.890804187999</v>
      </c>
      <c r="AX144" s="915">
        <f t="shared" si="817"/>
        <v>-41447.588620271752</v>
      </c>
      <c r="AY144" s="915">
        <f t="shared" si="817"/>
        <v>-41447.588620271752</v>
      </c>
      <c r="AZ144" s="915">
        <f t="shared" si="817"/>
        <v>-41447.588620271752</v>
      </c>
      <c r="BA144" s="915">
        <f t="shared" si="817"/>
        <v>-41447.588620271752</v>
      </c>
      <c r="BB144" s="915">
        <f t="shared" si="817"/>
        <v>-41447.588620271752</v>
      </c>
      <c r="BC144" s="915">
        <f t="shared" si="817"/>
        <v>-41447.588620271752</v>
      </c>
      <c r="BD144" s="915">
        <f t="shared" si="817"/>
        <v>0</v>
      </c>
      <c r="BE144" s="915">
        <f t="shared" si="817"/>
        <v>0</v>
      </c>
      <c r="BF144" s="915">
        <f t="shared" si="817"/>
        <v>0</v>
      </c>
      <c r="BG144" s="915">
        <f t="shared" si="817"/>
        <v>0</v>
      </c>
      <c r="BH144" s="915">
        <f t="shared" si="817"/>
        <v>0</v>
      </c>
      <c r="BI144" s="915">
        <f t="shared" si="817"/>
        <v>0</v>
      </c>
      <c r="BJ144" s="915">
        <f t="shared" si="817"/>
        <v>0</v>
      </c>
      <c r="BK144" s="915">
        <f t="shared" si="817"/>
        <v>0</v>
      </c>
      <c r="BL144" s="915">
        <f t="shared" si="817"/>
        <v>0</v>
      </c>
      <c r="BM144" s="915">
        <f t="shared" si="817"/>
        <v>0</v>
      </c>
      <c r="BN144" s="915">
        <f t="shared" si="817"/>
        <v>0</v>
      </c>
      <c r="BO144" s="915">
        <f t="shared" si="817"/>
        <v>0</v>
      </c>
      <c r="BP144" s="915">
        <f t="shared" si="817"/>
        <v>0</v>
      </c>
      <c r="BQ144" s="915">
        <f t="shared" si="817"/>
        <v>0</v>
      </c>
      <c r="BR144" s="915">
        <f t="shared" si="817"/>
        <v>0</v>
      </c>
      <c r="BS144" s="915">
        <f t="shared" si="817"/>
        <v>0</v>
      </c>
      <c r="BT144" s="915">
        <f t="shared" si="817"/>
        <v>0</v>
      </c>
      <c r="BU144" s="915">
        <f t="shared" si="817"/>
        <v>0</v>
      </c>
      <c r="BV144" s="915">
        <f t="shared" si="817"/>
        <v>0</v>
      </c>
      <c r="BW144" s="915">
        <f t="shared" si="817"/>
        <v>0</v>
      </c>
      <c r="BX144" s="915">
        <f t="shared" si="817"/>
        <v>0</v>
      </c>
      <c r="BY144" s="915">
        <f t="shared" si="817"/>
        <v>0</v>
      </c>
      <c r="BZ144" s="915">
        <f t="shared" ref="BZ144:CG144" si="818">BZ140*-SUM(BZ142:BZ143)</f>
        <v>0</v>
      </c>
      <c r="CA144" s="915">
        <f t="shared" si="818"/>
        <v>0</v>
      </c>
      <c r="CB144" s="915">
        <f t="shared" si="818"/>
        <v>0</v>
      </c>
      <c r="CC144" s="915">
        <f t="shared" si="818"/>
        <v>0</v>
      </c>
      <c r="CD144" s="915">
        <f t="shared" si="818"/>
        <v>0</v>
      </c>
      <c r="CE144" s="915">
        <f t="shared" si="818"/>
        <v>0</v>
      </c>
      <c r="CF144" s="915">
        <f t="shared" si="818"/>
        <v>0</v>
      </c>
      <c r="CG144" s="915">
        <f t="shared" si="818"/>
        <v>0</v>
      </c>
      <c r="CH144" s="915">
        <f t="shared" ref="CH144:EO144" si="819">CH140*-SUM(CH142:CH143)</f>
        <v>0</v>
      </c>
      <c r="CI144" s="915">
        <f t="shared" si="819"/>
        <v>0</v>
      </c>
      <c r="CJ144" s="915">
        <f t="shared" si="819"/>
        <v>0</v>
      </c>
      <c r="CK144" s="915">
        <f t="shared" si="819"/>
        <v>0</v>
      </c>
      <c r="CL144" s="915">
        <f t="shared" si="819"/>
        <v>0</v>
      </c>
      <c r="CM144" s="915">
        <f t="shared" si="819"/>
        <v>0</v>
      </c>
      <c r="CN144" s="915">
        <f t="shared" si="819"/>
        <v>0</v>
      </c>
      <c r="CO144" s="915">
        <f t="shared" si="819"/>
        <v>0</v>
      </c>
      <c r="CP144" s="915">
        <f t="shared" si="819"/>
        <v>0</v>
      </c>
      <c r="CQ144" s="915">
        <f t="shared" si="819"/>
        <v>0</v>
      </c>
      <c r="CR144" s="915">
        <f t="shared" si="819"/>
        <v>0</v>
      </c>
      <c r="CS144" s="915">
        <f t="shared" si="819"/>
        <v>0</v>
      </c>
      <c r="CT144" s="915">
        <f t="shared" si="819"/>
        <v>0</v>
      </c>
      <c r="CU144" s="915">
        <f t="shared" si="819"/>
        <v>0</v>
      </c>
      <c r="CV144" s="915">
        <f t="shared" si="819"/>
        <v>0</v>
      </c>
      <c r="CW144" s="915">
        <f t="shared" si="819"/>
        <v>0</v>
      </c>
      <c r="CX144" s="915">
        <f t="shared" si="819"/>
        <v>0</v>
      </c>
      <c r="CY144" s="915">
        <f t="shared" si="819"/>
        <v>0</v>
      </c>
      <c r="CZ144" s="915">
        <f t="shared" si="819"/>
        <v>0</v>
      </c>
      <c r="DA144" s="915">
        <f t="shared" si="819"/>
        <v>0</v>
      </c>
      <c r="DB144" s="915">
        <f t="shared" si="819"/>
        <v>0</v>
      </c>
      <c r="DC144" s="915">
        <f t="shared" si="819"/>
        <v>0</v>
      </c>
      <c r="DD144" s="915">
        <f t="shared" si="819"/>
        <v>0</v>
      </c>
      <c r="DE144" s="915">
        <f t="shared" si="819"/>
        <v>0</v>
      </c>
      <c r="DF144" s="915">
        <f t="shared" si="819"/>
        <v>0</v>
      </c>
      <c r="DG144" s="915">
        <f t="shared" si="819"/>
        <v>0</v>
      </c>
      <c r="DH144" s="915">
        <f t="shared" si="819"/>
        <v>0</v>
      </c>
      <c r="DI144" s="915">
        <f t="shared" si="819"/>
        <v>0</v>
      </c>
      <c r="DJ144" s="915">
        <f t="shared" si="819"/>
        <v>0</v>
      </c>
      <c r="DK144" s="915">
        <f t="shared" si="819"/>
        <v>0</v>
      </c>
      <c r="DL144" s="915">
        <f t="shared" si="819"/>
        <v>0</v>
      </c>
      <c r="DM144" s="915">
        <f t="shared" si="819"/>
        <v>0</v>
      </c>
      <c r="DN144" s="915">
        <f t="shared" si="819"/>
        <v>0</v>
      </c>
      <c r="DO144" s="915">
        <f t="shared" si="819"/>
        <v>0</v>
      </c>
      <c r="DP144" s="915">
        <f t="shared" si="819"/>
        <v>0</v>
      </c>
      <c r="DQ144" s="915">
        <f t="shared" si="819"/>
        <v>0</v>
      </c>
      <c r="DR144" s="915">
        <f t="shared" si="819"/>
        <v>0</v>
      </c>
      <c r="DS144" s="915">
        <f t="shared" si="819"/>
        <v>0</v>
      </c>
      <c r="DT144" s="915">
        <f t="shared" si="819"/>
        <v>0</v>
      </c>
      <c r="DU144" s="915">
        <f t="shared" si="819"/>
        <v>0</v>
      </c>
      <c r="DV144" s="915">
        <f t="shared" si="819"/>
        <v>0</v>
      </c>
      <c r="DW144" s="915">
        <f t="shared" si="819"/>
        <v>0</v>
      </c>
      <c r="DX144" s="915">
        <f t="shared" si="819"/>
        <v>0</v>
      </c>
      <c r="DY144" s="915">
        <f t="shared" si="819"/>
        <v>0</v>
      </c>
      <c r="DZ144" s="915">
        <f t="shared" si="819"/>
        <v>0</v>
      </c>
      <c r="EA144" s="915">
        <f t="shared" si="819"/>
        <v>0</v>
      </c>
      <c r="EB144" s="915">
        <f t="shared" si="819"/>
        <v>0</v>
      </c>
      <c r="EC144" s="915">
        <f t="shared" si="819"/>
        <v>0</v>
      </c>
      <c r="ED144" s="915">
        <f t="shared" si="819"/>
        <v>0</v>
      </c>
      <c r="EE144" s="915">
        <f t="shared" si="819"/>
        <v>0</v>
      </c>
      <c r="EF144" s="915">
        <f t="shared" si="819"/>
        <v>0</v>
      </c>
      <c r="EG144" s="915">
        <f t="shared" si="819"/>
        <v>0</v>
      </c>
      <c r="EH144" s="915">
        <f t="shared" si="819"/>
        <v>0</v>
      </c>
      <c r="EI144" s="915">
        <f t="shared" si="819"/>
        <v>0</v>
      </c>
      <c r="EJ144" s="915">
        <f t="shared" si="819"/>
        <v>0</v>
      </c>
      <c r="EK144" s="915">
        <f t="shared" si="819"/>
        <v>0</v>
      </c>
      <c r="EL144" s="915">
        <f t="shared" si="819"/>
        <v>0</v>
      </c>
      <c r="EM144" s="915">
        <f t="shared" si="819"/>
        <v>0</v>
      </c>
      <c r="EN144" s="915">
        <f t="shared" si="819"/>
        <v>0</v>
      </c>
      <c r="EO144" s="915">
        <f t="shared" si="819"/>
        <v>0</v>
      </c>
    </row>
    <row r="145" spans="1:145" x14ac:dyDescent="0.2">
      <c r="A145" s="113">
        <f>ROW()</f>
        <v>145</v>
      </c>
      <c r="C145" s="449" t="str">
        <f>C137</f>
        <v>수도광열비</v>
      </c>
      <c r="D145" s="449" t="s">
        <v>17</v>
      </c>
      <c r="E145" s="475"/>
      <c r="I145" s="116"/>
      <c r="J145" s="116"/>
      <c r="K145" s="113" t="s">
        <v>26</v>
      </c>
      <c r="N145" s="793">
        <f t="shared" ref="N145:AS145" si="820">SUM(N142:N144)</f>
        <v>0</v>
      </c>
      <c r="O145" s="793">
        <f t="shared" si="820"/>
        <v>0</v>
      </c>
      <c r="P145" s="793">
        <f t="shared" si="820"/>
        <v>0</v>
      </c>
      <c r="Q145" s="793">
        <f t="shared" si="820"/>
        <v>0</v>
      </c>
      <c r="R145" s="793">
        <f t="shared" si="820"/>
        <v>0</v>
      </c>
      <c r="S145" s="793">
        <f t="shared" si="820"/>
        <v>0</v>
      </c>
      <c r="T145" s="793">
        <f t="shared" si="820"/>
        <v>0</v>
      </c>
      <c r="U145" s="793">
        <f t="shared" si="820"/>
        <v>0</v>
      </c>
      <c r="V145" s="793">
        <f t="shared" si="820"/>
        <v>0</v>
      </c>
      <c r="W145" s="793">
        <f t="shared" si="820"/>
        <v>0</v>
      </c>
      <c r="X145" s="793">
        <f t="shared" si="820"/>
        <v>0</v>
      </c>
      <c r="Y145" s="793">
        <f t="shared" si="820"/>
        <v>0</v>
      </c>
      <c r="Z145" s="793">
        <f t="shared" si="820"/>
        <v>0</v>
      </c>
      <c r="AA145" s="793">
        <f t="shared" si="820"/>
        <v>0</v>
      </c>
      <c r="AB145" s="793">
        <f t="shared" si="820"/>
        <v>0</v>
      </c>
      <c r="AC145" s="793">
        <f t="shared" si="820"/>
        <v>0</v>
      </c>
      <c r="AD145" s="793">
        <f t="shared" si="820"/>
        <v>0</v>
      </c>
      <c r="AE145" s="793">
        <f t="shared" si="820"/>
        <v>0</v>
      </c>
      <c r="AF145" s="793">
        <f t="shared" si="820"/>
        <v>0</v>
      </c>
      <c r="AG145" s="793">
        <f t="shared" si="820"/>
        <v>0</v>
      </c>
      <c r="AH145" s="793">
        <f t="shared" si="820"/>
        <v>0</v>
      </c>
      <c r="AI145" s="793">
        <f t="shared" si="820"/>
        <v>0</v>
      </c>
      <c r="AJ145" s="793">
        <f t="shared" si="820"/>
        <v>0</v>
      </c>
      <c r="AK145" s="793">
        <f t="shared" si="820"/>
        <v>0</v>
      </c>
      <c r="AL145" s="793">
        <f t="shared" si="820"/>
        <v>0</v>
      </c>
      <c r="AM145" s="793">
        <f t="shared" si="820"/>
        <v>0</v>
      </c>
      <c r="AN145" s="793">
        <f t="shared" si="820"/>
        <v>0</v>
      </c>
      <c r="AO145" s="793">
        <f t="shared" si="820"/>
        <v>0</v>
      </c>
      <c r="AP145" s="793">
        <f t="shared" si="820"/>
        <v>0</v>
      </c>
      <c r="AQ145" s="793">
        <f t="shared" si="820"/>
        <v>0</v>
      </c>
      <c r="AR145" s="793">
        <f t="shared" si="820"/>
        <v>0</v>
      </c>
      <c r="AS145" s="793">
        <f t="shared" si="820"/>
        <v>0</v>
      </c>
      <c r="AT145" s="793">
        <f t="shared" ref="AT145:BY145" si="821">SUM(AT142:AT144)</f>
        <v>0</v>
      </c>
      <c r="AU145" s="793">
        <f t="shared" si="821"/>
        <v>0</v>
      </c>
      <c r="AV145" s="793">
        <f t="shared" si="821"/>
        <v>0</v>
      </c>
      <c r="AW145" s="793">
        <f t="shared" si="821"/>
        <v>0</v>
      </c>
      <c r="AX145" s="793">
        <f t="shared" si="821"/>
        <v>0</v>
      </c>
      <c r="AY145" s="793">
        <f t="shared" si="821"/>
        <v>0</v>
      </c>
      <c r="AZ145" s="793">
        <f t="shared" si="821"/>
        <v>0</v>
      </c>
      <c r="BA145" s="793">
        <f t="shared" si="821"/>
        <v>0</v>
      </c>
      <c r="BB145" s="793">
        <f t="shared" si="821"/>
        <v>0</v>
      </c>
      <c r="BC145" s="793">
        <f t="shared" si="821"/>
        <v>0</v>
      </c>
      <c r="BD145" s="793">
        <f t="shared" si="821"/>
        <v>0</v>
      </c>
      <c r="BE145" s="793">
        <f t="shared" si="821"/>
        <v>0</v>
      </c>
      <c r="BF145" s="793">
        <f t="shared" si="821"/>
        <v>0</v>
      </c>
      <c r="BG145" s="793">
        <f t="shared" si="821"/>
        <v>0</v>
      </c>
      <c r="BH145" s="793">
        <f t="shared" si="821"/>
        <v>0</v>
      </c>
      <c r="BI145" s="793">
        <f t="shared" si="821"/>
        <v>0</v>
      </c>
      <c r="BJ145" s="793">
        <f t="shared" si="821"/>
        <v>0</v>
      </c>
      <c r="BK145" s="793">
        <f t="shared" si="821"/>
        <v>0</v>
      </c>
      <c r="BL145" s="793">
        <f t="shared" si="821"/>
        <v>0</v>
      </c>
      <c r="BM145" s="793">
        <f t="shared" si="821"/>
        <v>0</v>
      </c>
      <c r="BN145" s="793">
        <f t="shared" si="821"/>
        <v>0</v>
      </c>
      <c r="BO145" s="793">
        <f t="shared" si="821"/>
        <v>0</v>
      </c>
      <c r="BP145" s="793">
        <f t="shared" si="821"/>
        <v>0</v>
      </c>
      <c r="BQ145" s="793">
        <f t="shared" si="821"/>
        <v>0</v>
      </c>
      <c r="BR145" s="793">
        <f t="shared" si="821"/>
        <v>0</v>
      </c>
      <c r="BS145" s="793">
        <f t="shared" si="821"/>
        <v>0</v>
      </c>
      <c r="BT145" s="793">
        <f t="shared" si="821"/>
        <v>0</v>
      </c>
      <c r="BU145" s="793">
        <f t="shared" si="821"/>
        <v>0</v>
      </c>
      <c r="BV145" s="793">
        <f t="shared" si="821"/>
        <v>0</v>
      </c>
      <c r="BW145" s="793">
        <f t="shared" si="821"/>
        <v>0</v>
      </c>
      <c r="BX145" s="793">
        <f t="shared" si="821"/>
        <v>0</v>
      </c>
      <c r="BY145" s="793">
        <f t="shared" si="821"/>
        <v>0</v>
      </c>
      <c r="BZ145" s="793">
        <f t="shared" ref="BZ145:CG145" si="822">SUM(BZ142:BZ144)</f>
        <v>0</v>
      </c>
      <c r="CA145" s="793">
        <f t="shared" si="822"/>
        <v>0</v>
      </c>
      <c r="CB145" s="793">
        <f t="shared" si="822"/>
        <v>0</v>
      </c>
      <c r="CC145" s="793">
        <f t="shared" si="822"/>
        <v>0</v>
      </c>
      <c r="CD145" s="793">
        <f t="shared" si="822"/>
        <v>0</v>
      </c>
      <c r="CE145" s="793">
        <f t="shared" si="822"/>
        <v>0</v>
      </c>
      <c r="CF145" s="793">
        <f t="shared" si="822"/>
        <v>0</v>
      </c>
      <c r="CG145" s="793">
        <f t="shared" si="822"/>
        <v>0</v>
      </c>
      <c r="CH145" s="793">
        <f t="shared" ref="CH145:EO145" si="823">SUM(CH142:CH144)</f>
        <v>0</v>
      </c>
      <c r="CI145" s="793">
        <f t="shared" si="823"/>
        <v>0</v>
      </c>
      <c r="CJ145" s="793">
        <f t="shared" si="823"/>
        <v>0</v>
      </c>
      <c r="CK145" s="793">
        <f t="shared" si="823"/>
        <v>0</v>
      </c>
      <c r="CL145" s="793">
        <f t="shared" si="823"/>
        <v>0</v>
      </c>
      <c r="CM145" s="793">
        <f t="shared" si="823"/>
        <v>0</v>
      </c>
      <c r="CN145" s="793">
        <f t="shared" si="823"/>
        <v>0</v>
      </c>
      <c r="CO145" s="793">
        <f t="shared" si="823"/>
        <v>0</v>
      </c>
      <c r="CP145" s="793">
        <f t="shared" si="823"/>
        <v>0</v>
      </c>
      <c r="CQ145" s="793">
        <f t="shared" si="823"/>
        <v>0</v>
      </c>
      <c r="CR145" s="793">
        <f t="shared" si="823"/>
        <v>0</v>
      </c>
      <c r="CS145" s="793">
        <f t="shared" si="823"/>
        <v>0</v>
      </c>
      <c r="CT145" s="793">
        <f t="shared" si="823"/>
        <v>0</v>
      </c>
      <c r="CU145" s="793">
        <f t="shared" si="823"/>
        <v>0</v>
      </c>
      <c r="CV145" s="793">
        <f t="shared" si="823"/>
        <v>0</v>
      </c>
      <c r="CW145" s="793">
        <f t="shared" si="823"/>
        <v>0</v>
      </c>
      <c r="CX145" s="793">
        <f t="shared" si="823"/>
        <v>0</v>
      </c>
      <c r="CY145" s="793">
        <f t="shared" si="823"/>
        <v>0</v>
      </c>
      <c r="CZ145" s="793">
        <f t="shared" si="823"/>
        <v>0</v>
      </c>
      <c r="DA145" s="793">
        <f t="shared" si="823"/>
        <v>0</v>
      </c>
      <c r="DB145" s="793">
        <f t="shared" si="823"/>
        <v>0</v>
      </c>
      <c r="DC145" s="793">
        <f t="shared" si="823"/>
        <v>0</v>
      </c>
      <c r="DD145" s="793">
        <f t="shared" si="823"/>
        <v>0</v>
      </c>
      <c r="DE145" s="793">
        <f t="shared" si="823"/>
        <v>0</v>
      </c>
      <c r="DF145" s="793">
        <f t="shared" si="823"/>
        <v>0</v>
      </c>
      <c r="DG145" s="793">
        <f t="shared" si="823"/>
        <v>0</v>
      </c>
      <c r="DH145" s="793">
        <f t="shared" si="823"/>
        <v>0</v>
      </c>
      <c r="DI145" s="793">
        <f t="shared" si="823"/>
        <v>0</v>
      </c>
      <c r="DJ145" s="793">
        <f t="shared" si="823"/>
        <v>0</v>
      </c>
      <c r="DK145" s="793">
        <f t="shared" si="823"/>
        <v>0</v>
      </c>
      <c r="DL145" s="793">
        <f t="shared" si="823"/>
        <v>0</v>
      </c>
      <c r="DM145" s="793">
        <f t="shared" si="823"/>
        <v>0</v>
      </c>
      <c r="DN145" s="793">
        <f t="shared" si="823"/>
        <v>0</v>
      </c>
      <c r="DO145" s="793">
        <f t="shared" si="823"/>
        <v>0</v>
      </c>
      <c r="DP145" s="793">
        <f t="shared" si="823"/>
        <v>0</v>
      </c>
      <c r="DQ145" s="793">
        <f t="shared" si="823"/>
        <v>0</v>
      </c>
      <c r="DR145" s="793">
        <f t="shared" si="823"/>
        <v>0</v>
      </c>
      <c r="DS145" s="793">
        <f t="shared" si="823"/>
        <v>0</v>
      </c>
      <c r="DT145" s="793">
        <f t="shared" si="823"/>
        <v>0</v>
      </c>
      <c r="DU145" s="793">
        <f t="shared" si="823"/>
        <v>0</v>
      </c>
      <c r="DV145" s="793">
        <f t="shared" si="823"/>
        <v>0</v>
      </c>
      <c r="DW145" s="793">
        <f t="shared" si="823"/>
        <v>0</v>
      </c>
      <c r="DX145" s="793">
        <f t="shared" si="823"/>
        <v>0</v>
      </c>
      <c r="DY145" s="793">
        <f t="shared" si="823"/>
        <v>0</v>
      </c>
      <c r="DZ145" s="793">
        <f t="shared" si="823"/>
        <v>0</v>
      </c>
      <c r="EA145" s="793">
        <f t="shared" si="823"/>
        <v>0</v>
      </c>
      <c r="EB145" s="793">
        <f t="shared" si="823"/>
        <v>0</v>
      </c>
      <c r="EC145" s="793">
        <f t="shared" si="823"/>
        <v>0</v>
      </c>
      <c r="ED145" s="793">
        <f t="shared" si="823"/>
        <v>0</v>
      </c>
      <c r="EE145" s="793">
        <f t="shared" si="823"/>
        <v>0</v>
      </c>
      <c r="EF145" s="793">
        <f t="shared" si="823"/>
        <v>0</v>
      </c>
      <c r="EG145" s="793">
        <f t="shared" si="823"/>
        <v>0</v>
      </c>
      <c r="EH145" s="793">
        <f t="shared" si="823"/>
        <v>0</v>
      </c>
      <c r="EI145" s="793">
        <f t="shared" si="823"/>
        <v>0</v>
      </c>
      <c r="EJ145" s="793">
        <f t="shared" si="823"/>
        <v>0</v>
      </c>
      <c r="EK145" s="793">
        <f t="shared" si="823"/>
        <v>0</v>
      </c>
      <c r="EL145" s="793">
        <f t="shared" si="823"/>
        <v>0</v>
      </c>
      <c r="EM145" s="793">
        <f t="shared" si="823"/>
        <v>0</v>
      </c>
      <c r="EN145" s="793">
        <f t="shared" si="823"/>
        <v>0</v>
      </c>
      <c r="EO145" s="793">
        <f t="shared" si="823"/>
        <v>0</v>
      </c>
    </row>
    <row r="146" spans="1:145" x14ac:dyDescent="0.2">
      <c r="A146" s="113">
        <f>ROW()</f>
        <v>146</v>
      </c>
      <c r="C146" s="17"/>
      <c r="D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  <c r="AU146" s="17"/>
      <c r="AV146" s="17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  <c r="BI146" s="17"/>
      <c r="BJ146" s="17"/>
      <c r="BK146" s="17"/>
      <c r="BL146" s="17"/>
      <c r="BM146" s="17"/>
      <c r="BN146" s="17"/>
      <c r="BO146" s="17"/>
      <c r="BP146" s="17"/>
      <c r="BQ146" s="17"/>
      <c r="BR146" s="17"/>
      <c r="BS146" s="17"/>
      <c r="BT146" s="17"/>
      <c r="BU146" s="17"/>
      <c r="BV146" s="17"/>
      <c r="BW146" s="17"/>
      <c r="BX146" s="17"/>
      <c r="BY146" s="17"/>
      <c r="BZ146" s="17"/>
      <c r="CA146" s="17"/>
      <c r="CB146" s="17"/>
      <c r="CC146" s="17"/>
      <c r="CD146" s="17"/>
      <c r="CE146" s="17"/>
      <c r="CF146" s="17"/>
      <c r="CG146" s="17"/>
      <c r="CH146" s="17"/>
      <c r="CI146" s="17"/>
      <c r="CJ146" s="17"/>
      <c r="CK146" s="17"/>
      <c r="CL146" s="17"/>
      <c r="CM146" s="17"/>
      <c r="CN146" s="17"/>
      <c r="CO146" s="17"/>
      <c r="CP146" s="17"/>
      <c r="CQ146" s="17"/>
      <c r="CR146" s="17"/>
      <c r="CS146" s="17"/>
      <c r="CT146" s="17"/>
      <c r="CU146" s="17"/>
      <c r="CV146" s="17"/>
      <c r="CW146" s="17"/>
      <c r="CX146" s="17"/>
      <c r="CY146" s="17"/>
      <c r="CZ146" s="17"/>
      <c r="DA146" s="17"/>
      <c r="DB146" s="17"/>
      <c r="DC146" s="17"/>
      <c r="DD146" s="17"/>
      <c r="DE146" s="17"/>
      <c r="DF146" s="17"/>
      <c r="DG146" s="17"/>
      <c r="DH146" s="17"/>
      <c r="DI146" s="17"/>
      <c r="DJ146" s="17"/>
      <c r="DK146" s="17"/>
      <c r="DL146" s="17"/>
      <c r="DM146" s="17"/>
      <c r="DN146" s="17"/>
      <c r="DO146" s="17"/>
      <c r="DP146" s="17"/>
      <c r="DQ146" s="17"/>
      <c r="DR146" s="17"/>
      <c r="DS146" s="17"/>
      <c r="DT146" s="17"/>
      <c r="DU146" s="17"/>
      <c r="DV146" s="17"/>
      <c r="DW146" s="17"/>
      <c r="DX146" s="17"/>
      <c r="DY146" s="17"/>
      <c r="DZ146" s="17"/>
      <c r="EA146" s="17"/>
      <c r="EB146" s="17"/>
      <c r="EC146" s="17"/>
      <c r="ED146" s="17"/>
      <c r="EE146" s="17"/>
      <c r="EF146" s="17"/>
      <c r="EG146" s="17"/>
      <c r="EH146" s="17"/>
      <c r="EI146" s="17"/>
      <c r="EJ146" s="17"/>
      <c r="EK146" s="17"/>
      <c r="EL146" s="17"/>
      <c r="EM146" s="17"/>
      <c r="EN146" s="17"/>
      <c r="EO146" s="17"/>
    </row>
    <row r="147" spans="1:145" x14ac:dyDescent="0.2">
      <c r="A147" s="113">
        <f>ROW()</f>
        <v>147</v>
      </c>
    </row>
    <row r="148" spans="1:145" x14ac:dyDescent="0.2">
      <c r="A148" s="113">
        <f>ROW()</f>
        <v>148</v>
      </c>
      <c r="B148" s="451" t="s">
        <v>856</v>
      </c>
      <c r="C148" s="477" t="s">
        <v>93</v>
      </c>
      <c r="D148" s="451" t="s">
        <v>20</v>
      </c>
      <c r="E148" s="451"/>
      <c r="F148" s="908">
        <f>F137</f>
        <v>43465</v>
      </c>
      <c r="G148" s="360">
        <f>'A&amp;R'!$O$32</f>
        <v>34863.046705822846</v>
      </c>
      <c r="H148" s="91">
        <f>G148/12</f>
        <v>2905.253892151904</v>
      </c>
      <c r="I148" s="454"/>
      <c r="J148" s="454"/>
      <c r="K148" s="451"/>
      <c r="L148" s="452">
        <f>SUM(M148:EC148)</f>
        <v>381740.63462958962</v>
      </c>
      <c r="M148" s="451"/>
      <c r="N148" s="910">
        <f>INDEX($H148:$H152,N150)*N149</f>
        <v>2905.253892151904</v>
      </c>
      <c r="O148" s="910">
        <f t="shared" ref="O148:BZ148" si="824">INDEX($H148:$H152,O150)*O149</f>
        <v>2905.253892151904</v>
      </c>
      <c r="P148" s="910">
        <f t="shared" si="824"/>
        <v>2905.253892151904</v>
      </c>
      <c r="Q148" s="910">
        <f t="shared" si="824"/>
        <v>2905.253892151904</v>
      </c>
      <c r="R148" s="910">
        <f t="shared" si="824"/>
        <v>2905.253892151904</v>
      </c>
      <c r="S148" s="910">
        <f t="shared" si="824"/>
        <v>2905.253892151904</v>
      </c>
      <c r="T148" s="910">
        <f t="shared" si="824"/>
        <v>2905.253892151904</v>
      </c>
      <c r="U148" s="910">
        <f t="shared" si="824"/>
        <v>2905.253892151904</v>
      </c>
      <c r="V148" s="910">
        <f t="shared" si="824"/>
        <v>2905.253892151904</v>
      </c>
      <c r="W148" s="910">
        <f t="shared" si="824"/>
        <v>2905.253892151904</v>
      </c>
      <c r="X148" s="910">
        <f t="shared" si="824"/>
        <v>2905.253892151904</v>
      </c>
      <c r="Y148" s="910">
        <f t="shared" si="824"/>
        <v>2905.253892151904</v>
      </c>
      <c r="Z148" s="910">
        <f t="shared" si="824"/>
        <v>2963.3589699949421</v>
      </c>
      <c r="AA148" s="910">
        <f t="shared" si="824"/>
        <v>2963.3589699949421</v>
      </c>
      <c r="AB148" s="910">
        <f t="shared" si="824"/>
        <v>2963.3589699949421</v>
      </c>
      <c r="AC148" s="910">
        <f t="shared" si="824"/>
        <v>2963.3589699949421</v>
      </c>
      <c r="AD148" s="910">
        <f t="shared" si="824"/>
        <v>2963.3589699949421</v>
      </c>
      <c r="AE148" s="910">
        <f t="shared" si="824"/>
        <v>2963.3589699949421</v>
      </c>
      <c r="AF148" s="910">
        <f t="shared" si="824"/>
        <v>2963.3589699949421</v>
      </c>
      <c r="AG148" s="910">
        <f t="shared" si="824"/>
        <v>2963.3589699949421</v>
      </c>
      <c r="AH148" s="910">
        <f t="shared" si="824"/>
        <v>2963.3589699949421</v>
      </c>
      <c r="AI148" s="910">
        <f t="shared" si="824"/>
        <v>2963.3589699949421</v>
      </c>
      <c r="AJ148" s="910">
        <f t="shared" si="824"/>
        <v>2963.3589699949421</v>
      </c>
      <c r="AK148" s="910">
        <f t="shared" si="824"/>
        <v>2963.3589699949421</v>
      </c>
      <c r="AL148" s="910">
        <f t="shared" si="824"/>
        <v>3022.6261493948409</v>
      </c>
      <c r="AM148" s="910">
        <f t="shared" si="824"/>
        <v>3022.6261493948409</v>
      </c>
      <c r="AN148" s="910">
        <f t="shared" si="824"/>
        <v>3022.6261493948409</v>
      </c>
      <c r="AO148" s="910">
        <f t="shared" si="824"/>
        <v>3022.6261493948409</v>
      </c>
      <c r="AP148" s="910">
        <f t="shared" si="824"/>
        <v>3022.6261493948409</v>
      </c>
      <c r="AQ148" s="910">
        <f t="shared" si="824"/>
        <v>3022.6261493948409</v>
      </c>
      <c r="AR148" s="910">
        <f t="shared" si="824"/>
        <v>3022.6261493948409</v>
      </c>
      <c r="AS148" s="910">
        <f t="shared" si="824"/>
        <v>3022.6261493948409</v>
      </c>
      <c r="AT148" s="910">
        <f t="shared" si="824"/>
        <v>3022.6261493948409</v>
      </c>
      <c r="AU148" s="910">
        <f t="shared" si="824"/>
        <v>3022.6261493948409</v>
      </c>
      <c r="AV148" s="910">
        <f t="shared" si="824"/>
        <v>3022.6261493948409</v>
      </c>
      <c r="AW148" s="910">
        <f t="shared" si="824"/>
        <v>3022.6261493948409</v>
      </c>
      <c r="AX148" s="910">
        <f t="shared" si="824"/>
        <v>3083.0786723827373</v>
      </c>
      <c r="AY148" s="910">
        <f t="shared" si="824"/>
        <v>3083.0786723827373</v>
      </c>
      <c r="AZ148" s="910">
        <f t="shared" si="824"/>
        <v>3083.0786723827373</v>
      </c>
      <c r="BA148" s="910">
        <f t="shared" si="824"/>
        <v>3083.0786723827373</v>
      </c>
      <c r="BB148" s="910">
        <f t="shared" si="824"/>
        <v>3083.0786723827373</v>
      </c>
      <c r="BC148" s="910">
        <f t="shared" si="824"/>
        <v>3083.0786723827373</v>
      </c>
      <c r="BD148" s="910">
        <f t="shared" si="824"/>
        <v>3083.0786723827373</v>
      </c>
      <c r="BE148" s="910">
        <f t="shared" si="824"/>
        <v>3083.0786723827373</v>
      </c>
      <c r="BF148" s="910">
        <f t="shared" si="824"/>
        <v>3083.0786723827373</v>
      </c>
      <c r="BG148" s="910">
        <f t="shared" si="824"/>
        <v>3083.0786723827373</v>
      </c>
      <c r="BH148" s="910">
        <f t="shared" si="824"/>
        <v>3083.0786723827373</v>
      </c>
      <c r="BI148" s="910">
        <f t="shared" si="824"/>
        <v>3083.0786723827373</v>
      </c>
      <c r="BJ148" s="910">
        <f t="shared" si="824"/>
        <v>3144.7402458303923</v>
      </c>
      <c r="BK148" s="910">
        <f t="shared" si="824"/>
        <v>3144.7402458303923</v>
      </c>
      <c r="BL148" s="910">
        <f t="shared" si="824"/>
        <v>3144.7402458303923</v>
      </c>
      <c r="BM148" s="910">
        <f t="shared" si="824"/>
        <v>3144.7402458303923</v>
      </c>
      <c r="BN148" s="910">
        <f t="shared" si="824"/>
        <v>3144.7402458303923</v>
      </c>
      <c r="BO148" s="910">
        <f t="shared" si="824"/>
        <v>3144.7402458303923</v>
      </c>
      <c r="BP148" s="910">
        <f t="shared" si="824"/>
        <v>3144.7402458303923</v>
      </c>
      <c r="BQ148" s="910">
        <f t="shared" si="824"/>
        <v>3144.7402458303923</v>
      </c>
      <c r="BR148" s="910">
        <f t="shared" si="824"/>
        <v>3144.7402458303923</v>
      </c>
      <c r="BS148" s="910">
        <f t="shared" si="824"/>
        <v>3144.7402458303923</v>
      </c>
      <c r="BT148" s="910">
        <f t="shared" si="824"/>
        <v>3144.7402458303923</v>
      </c>
      <c r="BU148" s="910">
        <f t="shared" si="824"/>
        <v>3144.7402458303923</v>
      </c>
      <c r="BV148" s="910">
        <f t="shared" si="824"/>
        <v>3207.6350507470002</v>
      </c>
      <c r="BW148" s="910">
        <f t="shared" si="824"/>
        <v>3207.6350507470002</v>
      </c>
      <c r="BX148" s="910">
        <f t="shared" si="824"/>
        <v>3207.6350507470002</v>
      </c>
      <c r="BY148" s="910">
        <f t="shared" si="824"/>
        <v>3207.6350507470002</v>
      </c>
      <c r="BZ148" s="910">
        <f t="shared" si="824"/>
        <v>3207.6350507470002</v>
      </c>
      <c r="CA148" s="910">
        <f t="shared" ref="CA148:EL148" si="825">INDEX($H148:$H152,CA150)*CA149</f>
        <v>3207.6350507470002</v>
      </c>
      <c r="CB148" s="910">
        <f t="shared" si="825"/>
        <v>3207.6350507470002</v>
      </c>
      <c r="CC148" s="910">
        <f t="shared" si="825"/>
        <v>3207.6350507470002</v>
      </c>
      <c r="CD148" s="910">
        <f t="shared" si="825"/>
        <v>3207.6350507470002</v>
      </c>
      <c r="CE148" s="910">
        <f t="shared" si="825"/>
        <v>3207.6350507470002</v>
      </c>
      <c r="CF148" s="910">
        <f t="shared" si="825"/>
        <v>3207.6350507470002</v>
      </c>
      <c r="CG148" s="910">
        <f t="shared" si="825"/>
        <v>3207.6350507470002</v>
      </c>
      <c r="CH148" s="910">
        <f t="shared" si="825"/>
        <v>3271.7877517619404</v>
      </c>
      <c r="CI148" s="910">
        <f t="shared" si="825"/>
        <v>3271.7877517619404</v>
      </c>
      <c r="CJ148" s="910">
        <f t="shared" si="825"/>
        <v>3271.7877517619404</v>
      </c>
      <c r="CK148" s="910">
        <f t="shared" si="825"/>
        <v>3271.7877517619404</v>
      </c>
      <c r="CL148" s="910">
        <f t="shared" si="825"/>
        <v>3271.7877517619404</v>
      </c>
      <c r="CM148" s="910">
        <f t="shared" si="825"/>
        <v>3271.7877517619404</v>
      </c>
      <c r="CN148" s="910">
        <f t="shared" si="825"/>
        <v>3271.7877517619404</v>
      </c>
      <c r="CO148" s="910">
        <f t="shared" si="825"/>
        <v>3271.7877517619404</v>
      </c>
      <c r="CP148" s="910">
        <f t="shared" si="825"/>
        <v>3271.7877517619404</v>
      </c>
      <c r="CQ148" s="910">
        <f t="shared" si="825"/>
        <v>3271.7877517619404</v>
      </c>
      <c r="CR148" s="910">
        <f t="shared" si="825"/>
        <v>3271.7877517619404</v>
      </c>
      <c r="CS148" s="910">
        <f t="shared" si="825"/>
        <v>3271.7877517619404</v>
      </c>
      <c r="CT148" s="910">
        <f t="shared" si="825"/>
        <v>3337.2235067971787</v>
      </c>
      <c r="CU148" s="910">
        <f t="shared" si="825"/>
        <v>3337.2235067971787</v>
      </c>
      <c r="CV148" s="910">
        <f t="shared" si="825"/>
        <v>3337.2235067971787</v>
      </c>
      <c r="CW148" s="910">
        <f t="shared" si="825"/>
        <v>3337.2235067971787</v>
      </c>
      <c r="CX148" s="910">
        <f t="shared" si="825"/>
        <v>3337.2235067971787</v>
      </c>
      <c r="CY148" s="910">
        <f t="shared" si="825"/>
        <v>3337.2235067971787</v>
      </c>
      <c r="CZ148" s="910">
        <f t="shared" si="825"/>
        <v>3337.2235067971787</v>
      </c>
      <c r="DA148" s="910">
        <f t="shared" si="825"/>
        <v>3337.2235067971787</v>
      </c>
      <c r="DB148" s="910">
        <f t="shared" si="825"/>
        <v>3337.2235067971787</v>
      </c>
      <c r="DC148" s="910">
        <f t="shared" si="825"/>
        <v>3337.2235067971787</v>
      </c>
      <c r="DD148" s="910">
        <f t="shared" si="825"/>
        <v>3337.2235067971787</v>
      </c>
      <c r="DE148" s="910">
        <f t="shared" si="825"/>
        <v>3337.2235067971787</v>
      </c>
      <c r="DF148" s="910">
        <f t="shared" si="825"/>
        <v>3403.9679769331224</v>
      </c>
      <c r="DG148" s="910">
        <f t="shared" si="825"/>
        <v>3403.9679769331224</v>
      </c>
      <c r="DH148" s="910">
        <f t="shared" si="825"/>
        <v>3403.9679769331224</v>
      </c>
      <c r="DI148" s="910">
        <f t="shared" si="825"/>
        <v>3403.9679769331224</v>
      </c>
      <c r="DJ148" s="910">
        <f t="shared" si="825"/>
        <v>3403.9679769331224</v>
      </c>
      <c r="DK148" s="910">
        <f t="shared" si="825"/>
        <v>3403.9679769331224</v>
      </c>
      <c r="DL148" s="910">
        <f t="shared" si="825"/>
        <v>3403.9679769331224</v>
      </c>
      <c r="DM148" s="910">
        <f t="shared" si="825"/>
        <v>3403.9679769331224</v>
      </c>
      <c r="DN148" s="910">
        <f t="shared" si="825"/>
        <v>3403.9679769331224</v>
      </c>
      <c r="DO148" s="910">
        <f t="shared" si="825"/>
        <v>3403.9679769331224</v>
      </c>
      <c r="DP148" s="910">
        <f t="shared" si="825"/>
        <v>3403.9679769331224</v>
      </c>
      <c r="DQ148" s="910">
        <f t="shared" si="825"/>
        <v>3403.9679769331224</v>
      </c>
      <c r="DR148" s="910">
        <f t="shared" si="825"/>
        <v>3472.047336471785</v>
      </c>
      <c r="DS148" s="910">
        <f t="shared" si="825"/>
        <v>3472.047336471785</v>
      </c>
      <c r="DT148" s="910">
        <f t="shared" si="825"/>
        <v>3472.047336471785</v>
      </c>
      <c r="DU148" s="910">
        <f t="shared" si="825"/>
        <v>3472.047336471785</v>
      </c>
      <c r="DV148" s="910">
        <f t="shared" si="825"/>
        <v>3472.047336471785</v>
      </c>
      <c r="DW148" s="910">
        <f t="shared" si="825"/>
        <v>3472.047336471785</v>
      </c>
      <c r="DX148" s="910">
        <f t="shared" si="825"/>
        <v>3472.047336471785</v>
      </c>
      <c r="DY148" s="910">
        <f t="shared" si="825"/>
        <v>3472.047336471785</v>
      </c>
      <c r="DZ148" s="910">
        <f t="shared" si="825"/>
        <v>3472.047336471785</v>
      </c>
      <c r="EA148" s="910">
        <f t="shared" si="825"/>
        <v>3472.047336471785</v>
      </c>
      <c r="EB148" s="910">
        <f t="shared" si="825"/>
        <v>3472.047336471785</v>
      </c>
      <c r="EC148" s="910">
        <f t="shared" si="825"/>
        <v>3472.047336471785</v>
      </c>
      <c r="ED148" s="910">
        <f t="shared" si="825"/>
        <v>3541.4882832012208</v>
      </c>
      <c r="EE148" s="910">
        <f t="shared" si="825"/>
        <v>3541.4882832012208</v>
      </c>
      <c r="EF148" s="910">
        <f t="shared" si="825"/>
        <v>3541.4882832012208</v>
      </c>
      <c r="EG148" s="910">
        <f t="shared" si="825"/>
        <v>3541.4882832012208</v>
      </c>
      <c r="EH148" s="910">
        <f t="shared" si="825"/>
        <v>3541.4882832012208</v>
      </c>
      <c r="EI148" s="910">
        <f t="shared" si="825"/>
        <v>3541.4882832012208</v>
      </c>
      <c r="EJ148" s="910">
        <f t="shared" si="825"/>
        <v>3541.4882832012208</v>
      </c>
      <c r="EK148" s="910">
        <f t="shared" si="825"/>
        <v>3541.4882832012208</v>
      </c>
      <c r="EL148" s="910">
        <f t="shared" si="825"/>
        <v>3541.4882832012208</v>
      </c>
      <c r="EM148" s="910">
        <f t="shared" ref="EM148:EO148" si="826">INDEX($H148:$H152,EM150)*EM149</f>
        <v>3541.4882832012208</v>
      </c>
      <c r="EN148" s="910">
        <f t="shared" si="826"/>
        <v>3541.4882832012208</v>
      </c>
      <c r="EO148" s="910">
        <f t="shared" si="826"/>
        <v>3541.4882832012208</v>
      </c>
    </row>
    <row r="149" spans="1:145" x14ac:dyDescent="0.2">
      <c r="A149" s="113">
        <f>ROW()</f>
        <v>149</v>
      </c>
      <c r="F149" s="908"/>
      <c r="G149" s="360"/>
      <c r="H149" s="91"/>
      <c r="J149" s="364">
        <f>'A&amp;R'!$N$32</f>
        <v>0.02</v>
      </c>
      <c r="K149" s="113" t="s">
        <v>14</v>
      </c>
      <c r="N149" s="42">
        <f t="shared" ref="N149:AS149" si="827">(1+$J149)^(N$5-1)</f>
        <v>1</v>
      </c>
      <c r="O149" s="42">
        <f t="shared" si="827"/>
        <v>1</v>
      </c>
      <c r="P149" s="42">
        <f t="shared" si="827"/>
        <v>1</v>
      </c>
      <c r="Q149" s="42">
        <f t="shared" si="827"/>
        <v>1</v>
      </c>
      <c r="R149" s="42">
        <f t="shared" si="827"/>
        <v>1</v>
      </c>
      <c r="S149" s="42">
        <f t="shared" si="827"/>
        <v>1</v>
      </c>
      <c r="T149" s="42">
        <f t="shared" si="827"/>
        <v>1</v>
      </c>
      <c r="U149" s="42">
        <f t="shared" si="827"/>
        <v>1</v>
      </c>
      <c r="V149" s="42">
        <f t="shared" si="827"/>
        <v>1</v>
      </c>
      <c r="W149" s="42">
        <f t="shared" si="827"/>
        <v>1</v>
      </c>
      <c r="X149" s="42">
        <f t="shared" si="827"/>
        <v>1</v>
      </c>
      <c r="Y149" s="42">
        <f t="shared" si="827"/>
        <v>1</v>
      </c>
      <c r="Z149" s="42">
        <f t="shared" si="827"/>
        <v>1.02</v>
      </c>
      <c r="AA149" s="42">
        <f t="shared" si="827"/>
        <v>1.02</v>
      </c>
      <c r="AB149" s="42">
        <f t="shared" si="827"/>
        <v>1.02</v>
      </c>
      <c r="AC149" s="42">
        <f t="shared" si="827"/>
        <v>1.02</v>
      </c>
      <c r="AD149" s="42">
        <f t="shared" si="827"/>
        <v>1.02</v>
      </c>
      <c r="AE149" s="42">
        <f t="shared" si="827"/>
        <v>1.02</v>
      </c>
      <c r="AF149" s="42">
        <f t="shared" si="827"/>
        <v>1.02</v>
      </c>
      <c r="AG149" s="42">
        <f t="shared" si="827"/>
        <v>1.02</v>
      </c>
      <c r="AH149" s="42">
        <f t="shared" si="827"/>
        <v>1.02</v>
      </c>
      <c r="AI149" s="42">
        <f t="shared" si="827"/>
        <v>1.02</v>
      </c>
      <c r="AJ149" s="42">
        <f t="shared" si="827"/>
        <v>1.02</v>
      </c>
      <c r="AK149" s="42">
        <f t="shared" si="827"/>
        <v>1.02</v>
      </c>
      <c r="AL149" s="42">
        <f t="shared" si="827"/>
        <v>1.0404</v>
      </c>
      <c r="AM149" s="42">
        <f t="shared" si="827"/>
        <v>1.0404</v>
      </c>
      <c r="AN149" s="42">
        <f t="shared" si="827"/>
        <v>1.0404</v>
      </c>
      <c r="AO149" s="42">
        <f t="shared" si="827"/>
        <v>1.0404</v>
      </c>
      <c r="AP149" s="42">
        <f t="shared" si="827"/>
        <v>1.0404</v>
      </c>
      <c r="AQ149" s="42">
        <f t="shared" si="827"/>
        <v>1.0404</v>
      </c>
      <c r="AR149" s="42">
        <f t="shared" si="827"/>
        <v>1.0404</v>
      </c>
      <c r="AS149" s="42">
        <f t="shared" si="827"/>
        <v>1.0404</v>
      </c>
      <c r="AT149" s="42">
        <f t="shared" ref="AT149:BY149" si="828">(1+$J149)^(AT$5-1)</f>
        <v>1.0404</v>
      </c>
      <c r="AU149" s="42">
        <f t="shared" si="828"/>
        <v>1.0404</v>
      </c>
      <c r="AV149" s="42">
        <f t="shared" si="828"/>
        <v>1.0404</v>
      </c>
      <c r="AW149" s="42">
        <f t="shared" si="828"/>
        <v>1.0404</v>
      </c>
      <c r="AX149" s="42">
        <f t="shared" si="828"/>
        <v>1.0612079999999999</v>
      </c>
      <c r="AY149" s="42">
        <f t="shared" si="828"/>
        <v>1.0612079999999999</v>
      </c>
      <c r="AZ149" s="42">
        <f t="shared" si="828"/>
        <v>1.0612079999999999</v>
      </c>
      <c r="BA149" s="42">
        <f t="shared" si="828"/>
        <v>1.0612079999999999</v>
      </c>
      <c r="BB149" s="42">
        <f t="shared" si="828"/>
        <v>1.0612079999999999</v>
      </c>
      <c r="BC149" s="42">
        <f t="shared" si="828"/>
        <v>1.0612079999999999</v>
      </c>
      <c r="BD149" s="42">
        <f t="shared" si="828"/>
        <v>1.0612079999999999</v>
      </c>
      <c r="BE149" s="42">
        <f t="shared" si="828"/>
        <v>1.0612079999999999</v>
      </c>
      <c r="BF149" s="42">
        <f t="shared" si="828"/>
        <v>1.0612079999999999</v>
      </c>
      <c r="BG149" s="42">
        <f t="shared" si="828"/>
        <v>1.0612079999999999</v>
      </c>
      <c r="BH149" s="42">
        <f t="shared" si="828"/>
        <v>1.0612079999999999</v>
      </c>
      <c r="BI149" s="42">
        <f t="shared" si="828"/>
        <v>1.0612079999999999</v>
      </c>
      <c r="BJ149" s="42">
        <f t="shared" si="828"/>
        <v>1.08243216</v>
      </c>
      <c r="BK149" s="42">
        <f t="shared" si="828"/>
        <v>1.08243216</v>
      </c>
      <c r="BL149" s="42">
        <f t="shared" si="828"/>
        <v>1.08243216</v>
      </c>
      <c r="BM149" s="42">
        <f t="shared" si="828"/>
        <v>1.08243216</v>
      </c>
      <c r="BN149" s="42">
        <f t="shared" si="828"/>
        <v>1.08243216</v>
      </c>
      <c r="BO149" s="42">
        <f t="shared" si="828"/>
        <v>1.08243216</v>
      </c>
      <c r="BP149" s="42">
        <f t="shared" si="828"/>
        <v>1.08243216</v>
      </c>
      <c r="BQ149" s="42">
        <f t="shared" si="828"/>
        <v>1.08243216</v>
      </c>
      <c r="BR149" s="42">
        <f t="shared" si="828"/>
        <v>1.08243216</v>
      </c>
      <c r="BS149" s="42">
        <f t="shared" si="828"/>
        <v>1.08243216</v>
      </c>
      <c r="BT149" s="42">
        <f t="shared" si="828"/>
        <v>1.08243216</v>
      </c>
      <c r="BU149" s="42">
        <f t="shared" si="828"/>
        <v>1.08243216</v>
      </c>
      <c r="BV149" s="42">
        <f t="shared" si="828"/>
        <v>1.1040808032</v>
      </c>
      <c r="BW149" s="42">
        <f t="shared" si="828"/>
        <v>1.1040808032</v>
      </c>
      <c r="BX149" s="42">
        <f t="shared" si="828"/>
        <v>1.1040808032</v>
      </c>
      <c r="BY149" s="42">
        <f t="shared" si="828"/>
        <v>1.1040808032</v>
      </c>
      <c r="BZ149" s="42">
        <f t="shared" ref="BZ149:CM149" si="829">(1+$J149)^(BZ$5-1)</f>
        <v>1.1040808032</v>
      </c>
      <c r="CA149" s="42">
        <f t="shared" si="829"/>
        <v>1.1040808032</v>
      </c>
      <c r="CB149" s="42">
        <f t="shared" si="829"/>
        <v>1.1040808032</v>
      </c>
      <c r="CC149" s="42">
        <f t="shared" si="829"/>
        <v>1.1040808032</v>
      </c>
      <c r="CD149" s="42">
        <f t="shared" si="829"/>
        <v>1.1040808032</v>
      </c>
      <c r="CE149" s="42">
        <f t="shared" si="829"/>
        <v>1.1040808032</v>
      </c>
      <c r="CF149" s="42">
        <f t="shared" si="829"/>
        <v>1.1040808032</v>
      </c>
      <c r="CG149" s="42">
        <f t="shared" si="829"/>
        <v>1.1040808032</v>
      </c>
      <c r="CH149" s="42">
        <f t="shared" si="829"/>
        <v>1.1261624192640001</v>
      </c>
      <c r="CI149" s="42">
        <f t="shared" si="829"/>
        <v>1.1261624192640001</v>
      </c>
      <c r="CJ149" s="42">
        <f t="shared" si="829"/>
        <v>1.1261624192640001</v>
      </c>
      <c r="CK149" s="42">
        <f t="shared" si="829"/>
        <v>1.1261624192640001</v>
      </c>
      <c r="CL149" s="42">
        <f t="shared" si="829"/>
        <v>1.1261624192640001</v>
      </c>
      <c r="CM149" s="42">
        <f t="shared" si="829"/>
        <v>1.1261624192640001</v>
      </c>
      <c r="CN149" s="42">
        <f t="shared" ref="CN149:EO149" si="830">(1+$J149)^(CN$5-1)</f>
        <v>1.1261624192640001</v>
      </c>
      <c r="CO149" s="42">
        <f t="shared" si="830"/>
        <v>1.1261624192640001</v>
      </c>
      <c r="CP149" s="42">
        <f t="shared" si="830"/>
        <v>1.1261624192640001</v>
      </c>
      <c r="CQ149" s="42">
        <f t="shared" si="830"/>
        <v>1.1261624192640001</v>
      </c>
      <c r="CR149" s="42">
        <f t="shared" si="830"/>
        <v>1.1261624192640001</v>
      </c>
      <c r="CS149" s="42">
        <f t="shared" si="830"/>
        <v>1.1261624192640001</v>
      </c>
      <c r="CT149" s="42">
        <f t="shared" si="830"/>
        <v>1.1486856676492798</v>
      </c>
      <c r="CU149" s="42">
        <f t="shared" si="830"/>
        <v>1.1486856676492798</v>
      </c>
      <c r="CV149" s="42">
        <f t="shared" si="830"/>
        <v>1.1486856676492798</v>
      </c>
      <c r="CW149" s="42">
        <f t="shared" si="830"/>
        <v>1.1486856676492798</v>
      </c>
      <c r="CX149" s="42">
        <f t="shared" si="830"/>
        <v>1.1486856676492798</v>
      </c>
      <c r="CY149" s="42">
        <f t="shared" si="830"/>
        <v>1.1486856676492798</v>
      </c>
      <c r="CZ149" s="42">
        <f t="shared" si="830"/>
        <v>1.1486856676492798</v>
      </c>
      <c r="DA149" s="42">
        <f t="shared" si="830"/>
        <v>1.1486856676492798</v>
      </c>
      <c r="DB149" s="42">
        <f t="shared" si="830"/>
        <v>1.1486856676492798</v>
      </c>
      <c r="DC149" s="42">
        <f t="shared" si="830"/>
        <v>1.1486856676492798</v>
      </c>
      <c r="DD149" s="42">
        <f t="shared" si="830"/>
        <v>1.1486856676492798</v>
      </c>
      <c r="DE149" s="42">
        <f t="shared" si="830"/>
        <v>1.1486856676492798</v>
      </c>
      <c r="DF149" s="42">
        <f t="shared" si="830"/>
        <v>1.1716593810022655</v>
      </c>
      <c r="DG149" s="42">
        <f t="shared" si="830"/>
        <v>1.1716593810022655</v>
      </c>
      <c r="DH149" s="42">
        <f t="shared" si="830"/>
        <v>1.1716593810022655</v>
      </c>
      <c r="DI149" s="42">
        <f t="shared" si="830"/>
        <v>1.1716593810022655</v>
      </c>
      <c r="DJ149" s="42">
        <f t="shared" si="830"/>
        <v>1.1716593810022655</v>
      </c>
      <c r="DK149" s="42">
        <f t="shared" si="830"/>
        <v>1.1716593810022655</v>
      </c>
      <c r="DL149" s="42">
        <f t="shared" si="830"/>
        <v>1.1716593810022655</v>
      </c>
      <c r="DM149" s="42">
        <f t="shared" si="830"/>
        <v>1.1716593810022655</v>
      </c>
      <c r="DN149" s="42">
        <f t="shared" si="830"/>
        <v>1.1716593810022655</v>
      </c>
      <c r="DO149" s="42">
        <f t="shared" si="830"/>
        <v>1.1716593810022655</v>
      </c>
      <c r="DP149" s="42">
        <f t="shared" si="830"/>
        <v>1.1716593810022655</v>
      </c>
      <c r="DQ149" s="42">
        <f t="shared" si="830"/>
        <v>1.1716593810022655</v>
      </c>
      <c r="DR149" s="42">
        <f t="shared" si="830"/>
        <v>1.1950925686223108</v>
      </c>
      <c r="DS149" s="42">
        <f t="shared" si="830"/>
        <v>1.1950925686223108</v>
      </c>
      <c r="DT149" s="42">
        <f t="shared" si="830"/>
        <v>1.1950925686223108</v>
      </c>
      <c r="DU149" s="42">
        <f t="shared" si="830"/>
        <v>1.1950925686223108</v>
      </c>
      <c r="DV149" s="42">
        <f t="shared" si="830"/>
        <v>1.1950925686223108</v>
      </c>
      <c r="DW149" s="42">
        <f t="shared" si="830"/>
        <v>1.1950925686223108</v>
      </c>
      <c r="DX149" s="42">
        <f t="shared" si="830"/>
        <v>1.1950925686223108</v>
      </c>
      <c r="DY149" s="42">
        <f t="shared" si="830"/>
        <v>1.1950925686223108</v>
      </c>
      <c r="DZ149" s="42">
        <f t="shared" si="830"/>
        <v>1.1950925686223108</v>
      </c>
      <c r="EA149" s="42">
        <f t="shared" si="830"/>
        <v>1.1950925686223108</v>
      </c>
      <c r="EB149" s="42">
        <f t="shared" si="830"/>
        <v>1.1950925686223108</v>
      </c>
      <c r="EC149" s="42">
        <f t="shared" si="830"/>
        <v>1.1950925686223108</v>
      </c>
      <c r="ED149" s="42">
        <f t="shared" si="830"/>
        <v>1.2189944199947571</v>
      </c>
      <c r="EE149" s="42">
        <f t="shared" si="830"/>
        <v>1.2189944199947571</v>
      </c>
      <c r="EF149" s="42">
        <f t="shared" si="830"/>
        <v>1.2189944199947571</v>
      </c>
      <c r="EG149" s="42">
        <f t="shared" si="830"/>
        <v>1.2189944199947571</v>
      </c>
      <c r="EH149" s="42">
        <f t="shared" si="830"/>
        <v>1.2189944199947571</v>
      </c>
      <c r="EI149" s="42">
        <f t="shared" si="830"/>
        <v>1.2189944199947571</v>
      </c>
      <c r="EJ149" s="42">
        <f t="shared" si="830"/>
        <v>1.2189944199947571</v>
      </c>
      <c r="EK149" s="42">
        <f t="shared" si="830"/>
        <v>1.2189944199947571</v>
      </c>
      <c r="EL149" s="42">
        <f t="shared" si="830"/>
        <v>1.2189944199947571</v>
      </c>
      <c r="EM149" s="42">
        <f t="shared" si="830"/>
        <v>1.2189944199947571</v>
      </c>
      <c r="EN149" s="42">
        <f t="shared" si="830"/>
        <v>1.2189944199947571</v>
      </c>
      <c r="EO149" s="42">
        <f t="shared" si="830"/>
        <v>1.2189944199947571</v>
      </c>
    </row>
    <row r="150" spans="1:145" x14ac:dyDescent="0.2">
      <c r="A150" s="113"/>
      <c r="F150" s="908"/>
      <c r="G150" s="360"/>
      <c r="H150" s="91"/>
      <c r="K150" s="909" t="s">
        <v>854</v>
      </c>
      <c r="N150" s="111">
        <f>MATCH(N$2,$F148:$F152,1)</f>
        <v>1</v>
      </c>
      <c r="O150" s="111">
        <f t="shared" ref="O150:BZ150" si="831">MATCH(O$2,$F148:$F152,1)</f>
        <v>1</v>
      </c>
      <c r="P150" s="111">
        <f t="shared" si="831"/>
        <v>1</v>
      </c>
      <c r="Q150" s="111">
        <f t="shared" si="831"/>
        <v>1</v>
      </c>
      <c r="R150" s="111">
        <f t="shared" si="831"/>
        <v>1</v>
      </c>
      <c r="S150" s="111">
        <f t="shared" si="831"/>
        <v>1</v>
      </c>
      <c r="T150" s="111">
        <f t="shared" si="831"/>
        <v>1</v>
      </c>
      <c r="U150" s="111">
        <f t="shared" si="831"/>
        <v>1</v>
      </c>
      <c r="V150" s="111">
        <f t="shared" si="831"/>
        <v>1</v>
      </c>
      <c r="W150" s="111">
        <f t="shared" si="831"/>
        <v>1</v>
      </c>
      <c r="X150" s="111">
        <f t="shared" si="831"/>
        <v>1</v>
      </c>
      <c r="Y150" s="111">
        <f t="shared" si="831"/>
        <v>1</v>
      </c>
      <c r="Z150" s="111">
        <f t="shared" si="831"/>
        <v>1</v>
      </c>
      <c r="AA150" s="111">
        <f t="shared" si="831"/>
        <v>1</v>
      </c>
      <c r="AB150" s="111">
        <f t="shared" si="831"/>
        <v>1</v>
      </c>
      <c r="AC150" s="111">
        <f t="shared" si="831"/>
        <v>1</v>
      </c>
      <c r="AD150" s="111">
        <f t="shared" si="831"/>
        <v>1</v>
      </c>
      <c r="AE150" s="111">
        <f t="shared" si="831"/>
        <v>1</v>
      </c>
      <c r="AF150" s="111">
        <f t="shared" si="831"/>
        <v>1</v>
      </c>
      <c r="AG150" s="111">
        <f t="shared" si="831"/>
        <v>1</v>
      </c>
      <c r="AH150" s="111">
        <f t="shared" si="831"/>
        <v>1</v>
      </c>
      <c r="AI150" s="111">
        <f t="shared" si="831"/>
        <v>1</v>
      </c>
      <c r="AJ150" s="111">
        <f t="shared" si="831"/>
        <v>1</v>
      </c>
      <c r="AK150" s="111">
        <f t="shared" si="831"/>
        <v>1</v>
      </c>
      <c r="AL150" s="111">
        <f t="shared" si="831"/>
        <v>1</v>
      </c>
      <c r="AM150" s="111">
        <f t="shared" si="831"/>
        <v>1</v>
      </c>
      <c r="AN150" s="111">
        <f t="shared" si="831"/>
        <v>1</v>
      </c>
      <c r="AO150" s="111">
        <f t="shared" si="831"/>
        <v>1</v>
      </c>
      <c r="AP150" s="111">
        <f t="shared" si="831"/>
        <v>1</v>
      </c>
      <c r="AQ150" s="111">
        <f t="shared" si="831"/>
        <v>1</v>
      </c>
      <c r="AR150" s="111">
        <f t="shared" si="831"/>
        <v>1</v>
      </c>
      <c r="AS150" s="111">
        <f t="shared" si="831"/>
        <v>1</v>
      </c>
      <c r="AT150" s="111">
        <f t="shared" si="831"/>
        <v>1</v>
      </c>
      <c r="AU150" s="111">
        <f t="shared" si="831"/>
        <v>1</v>
      </c>
      <c r="AV150" s="111">
        <f t="shared" si="831"/>
        <v>1</v>
      </c>
      <c r="AW150" s="111">
        <f t="shared" si="831"/>
        <v>1</v>
      </c>
      <c r="AX150" s="111">
        <f t="shared" si="831"/>
        <v>1</v>
      </c>
      <c r="AY150" s="111">
        <f t="shared" si="831"/>
        <v>1</v>
      </c>
      <c r="AZ150" s="111">
        <f t="shared" si="831"/>
        <v>1</v>
      </c>
      <c r="BA150" s="111">
        <f t="shared" si="831"/>
        <v>1</v>
      </c>
      <c r="BB150" s="111">
        <f t="shared" si="831"/>
        <v>1</v>
      </c>
      <c r="BC150" s="111">
        <f t="shared" si="831"/>
        <v>1</v>
      </c>
      <c r="BD150" s="111">
        <f t="shared" si="831"/>
        <v>1</v>
      </c>
      <c r="BE150" s="111">
        <f t="shared" si="831"/>
        <v>1</v>
      </c>
      <c r="BF150" s="111">
        <f t="shared" si="831"/>
        <v>1</v>
      </c>
      <c r="BG150" s="111">
        <f t="shared" si="831"/>
        <v>1</v>
      </c>
      <c r="BH150" s="111">
        <f t="shared" si="831"/>
        <v>1</v>
      </c>
      <c r="BI150" s="111">
        <f t="shared" si="831"/>
        <v>1</v>
      </c>
      <c r="BJ150" s="111">
        <f t="shared" si="831"/>
        <v>1</v>
      </c>
      <c r="BK150" s="111">
        <f t="shared" si="831"/>
        <v>1</v>
      </c>
      <c r="BL150" s="111">
        <f t="shared" si="831"/>
        <v>1</v>
      </c>
      <c r="BM150" s="111">
        <f t="shared" si="831"/>
        <v>1</v>
      </c>
      <c r="BN150" s="111">
        <f t="shared" si="831"/>
        <v>1</v>
      </c>
      <c r="BO150" s="111">
        <f t="shared" si="831"/>
        <v>1</v>
      </c>
      <c r="BP150" s="111">
        <f t="shared" si="831"/>
        <v>1</v>
      </c>
      <c r="BQ150" s="111">
        <f t="shared" si="831"/>
        <v>1</v>
      </c>
      <c r="BR150" s="111">
        <f t="shared" si="831"/>
        <v>1</v>
      </c>
      <c r="BS150" s="111">
        <f t="shared" si="831"/>
        <v>1</v>
      </c>
      <c r="BT150" s="111">
        <f t="shared" si="831"/>
        <v>1</v>
      </c>
      <c r="BU150" s="111">
        <f t="shared" si="831"/>
        <v>1</v>
      </c>
      <c r="BV150" s="111">
        <f t="shared" si="831"/>
        <v>1</v>
      </c>
      <c r="BW150" s="111">
        <f t="shared" si="831"/>
        <v>1</v>
      </c>
      <c r="BX150" s="111">
        <f t="shared" si="831"/>
        <v>1</v>
      </c>
      <c r="BY150" s="111">
        <f t="shared" si="831"/>
        <v>1</v>
      </c>
      <c r="BZ150" s="111">
        <f t="shared" si="831"/>
        <v>1</v>
      </c>
      <c r="CA150" s="111">
        <f t="shared" ref="CA150:EL150" si="832">MATCH(CA$2,$F148:$F152,1)</f>
        <v>1</v>
      </c>
      <c r="CB150" s="111">
        <f t="shared" si="832"/>
        <v>1</v>
      </c>
      <c r="CC150" s="111">
        <f t="shared" si="832"/>
        <v>1</v>
      </c>
      <c r="CD150" s="111">
        <f t="shared" si="832"/>
        <v>1</v>
      </c>
      <c r="CE150" s="111">
        <f t="shared" si="832"/>
        <v>1</v>
      </c>
      <c r="CF150" s="111">
        <f t="shared" si="832"/>
        <v>1</v>
      </c>
      <c r="CG150" s="111">
        <f t="shared" si="832"/>
        <v>1</v>
      </c>
      <c r="CH150" s="111">
        <f t="shared" si="832"/>
        <v>1</v>
      </c>
      <c r="CI150" s="111">
        <f t="shared" si="832"/>
        <v>1</v>
      </c>
      <c r="CJ150" s="111">
        <f t="shared" si="832"/>
        <v>1</v>
      </c>
      <c r="CK150" s="111">
        <f t="shared" si="832"/>
        <v>1</v>
      </c>
      <c r="CL150" s="111">
        <f t="shared" si="832"/>
        <v>1</v>
      </c>
      <c r="CM150" s="111">
        <f t="shared" si="832"/>
        <v>1</v>
      </c>
      <c r="CN150" s="111">
        <f t="shared" si="832"/>
        <v>1</v>
      </c>
      <c r="CO150" s="111">
        <f t="shared" si="832"/>
        <v>1</v>
      </c>
      <c r="CP150" s="111">
        <f t="shared" si="832"/>
        <v>1</v>
      </c>
      <c r="CQ150" s="111">
        <f t="shared" si="832"/>
        <v>1</v>
      </c>
      <c r="CR150" s="111">
        <f t="shared" si="832"/>
        <v>1</v>
      </c>
      <c r="CS150" s="111">
        <f t="shared" si="832"/>
        <v>1</v>
      </c>
      <c r="CT150" s="111">
        <f t="shared" si="832"/>
        <v>1</v>
      </c>
      <c r="CU150" s="111">
        <f t="shared" si="832"/>
        <v>1</v>
      </c>
      <c r="CV150" s="111">
        <f t="shared" si="832"/>
        <v>1</v>
      </c>
      <c r="CW150" s="111">
        <f t="shared" si="832"/>
        <v>1</v>
      </c>
      <c r="CX150" s="111">
        <f t="shared" si="832"/>
        <v>1</v>
      </c>
      <c r="CY150" s="111">
        <f t="shared" si="832"/>
        <v>1</v>
      </c>
      <c r="CZ150" s="111">
        <f t="shared" si="832"/>
        <v>1</v>
      </c>
      <c r="DA150" s="111">
        <f t="shared" si="832"/>
        <v>1</v>
      </c>
      <c r="DB150" s="111">
        <f t="shared" si="832"/>
        <v>1</v>
      </c>
      <c r="DC150" s="111">
        <f t="shared" si="832"/>
        <v>1</v>
      </c>
      <c r="DD150" s="111">
        <f t="shared" si="832"/>
        <v>1</v>
      </c>
      <c r="DE150" s="111">
        <f t="shared" si="832"/>
        <v>1</v>
      </c>
      <c r="DF150" s="111">
        <f t="shared" si="832"/>
        <v>1</v>
      </c>
      <c r="DG150" s="111">
        <f t="shared" si="832"/>
        <v>1</v>
      </c>
      <c r="DH150" s="111">
        <f t="shared" si="832"/>
        <v>1</v>
      </c>
      <c r="DI150" s="111">
        <f t="shared" si="832"/>
        <v>1</v>
      </c>
      <c r="DJ150" s="111">
        <f t="shared" si="832"/>
        <v>1</v>
      </c>
      <c r="DK150" s="111">
        <f t="shared" si="832"/>
        <v>1</v>
      </c>
      <c r="DL150" s="111">
        <f t="shared" si="832"/>
        <v>1</v>
      </c>
      <c r="DM150" s="111">
        <f t="shared" si="832"/>
        <v>1</v>
      </c>
      <c r="DN150" s="111">
        <f t="shared" si="832"/>
        <v>1</v>
      </c>
      <c r="DO150" s="111">
        <f t="shared" si="832"/>
        <v>1</v>
      </c>
      <c r="DP150" s="111">
        <f t="shared" si="832"/>
        <v>1</v>
      </c>
      <c r="DQ150" s="111">
        <f t="shared" si="832"/>
        <v>1</v>
      </c>
      <c r="DR150" s="111">
        <f t="shared" si="832"/>
        <v>1</v>
      </c>
      <c r="DS150" s="111">
        <f t="shared" si="832"/>
        <v>1</v>
      </c>
      <c r="DT150" s="111">
        <f t="shared" si="832"/>
        <v>1</v>
      </c>
      <c r="DU150" s="111">
        <f t="shared" si="832"/>
        <v>1</v>
      </c>
      <c r="DV150" s="111">
        <f t="shared" si="832"/>
        <v>1</v>
      </c>
      <c r="DW150" s="111">
        <f t="shared" si="832"/>
        <v>1</v>
      </c>
      <c r="DX150" s="111">
        <f t="shared" si="832"/>
        <v>1</v>
      </c>
      <c r="DY150" s="111">
        <f t="shared" si="832"/>
        <v>1</v>
      </c>
      <c r="DZ150" s="111">
        <f t="shared" si="832"/>
        <v>1</v>
      </c>
      <c r="EA150" s="111">
        <f t="shared" si="832"/>
        <v>1</v>
      </c>
      <c r="EB150" s="111">
        <f t="shared" si="832"/>
        <v>1</v>
      </c>
      <c r="EC150" s="111">
        <f t="shared" si="832"/>
        <v>1</v>
      </c>
      <c r="ED150" s="111">
        <f t="shared" si="832"/>
        <v>1</v>
      </c>
      <c r="EE150" s="111">
        <f t="shared" si="832"/>
        <v>1</v>
      </c>
      <c r="EF150" s="111">
        <f t="shared" si="832"/>
        <v>1</v>
      </c>
      <c r="EG150" s="111">
        <f t="shared" si="832"/>
        <v>1</v>
      </c>
      <c r="EH150" s="111">
        <f t="shared" si="832"/>
        <v>1</v>
      </c>
      <c r="EI150" s="111">
        <f t="shared" si="832"/>
        <v>1</v>
      </c>
      <c r="EJ150" s="111">
        <f t="shared" si="832"/>
        <v>1</v>
      </c>
      <c r="EK150" s="111">
        <f t="shared" si="832"/>
        <v>1</v>
      </c>
      <c r="EL150" s="111">
        <f t="shared" si="832"/>
        <v>1</v>
      </c>
      <c r="EM150" s="111">
        <f t="shared" ref="EM150:EO150" si="833">MATCH(EM$2,$F148:$F152,1)</f>
        <v>1</v>
      </c>
      <c r="EN150" s="111">
        <f t="shared" si="833"/>
        <v>1</v>
      </c>
      <c r="EO150" s="111">
        <f t="shared" si="833"/>
        <v>1</v>
      </c>
    </row>
    <row r="151" spans="1:145" x14ac:dyDescent="0.2">
      <c r="A151" s="113">
        <f>ROW()</f>
        <v>151</v>
      </c>
      <c r="F151" s="908"/>
      <c r="G151" s="360"/>
      <c r="H151" s="91"/>
      <c r="J151" s="461">
        <f>'A&amp;R'!$M$32</f>
        <v>12</v>
      </c>
      <c r="K151" s="113" t="s">
        <v>444</v>
      </c>
      <c r="N151" s="111">
        <f>INT((N$8-1)/$J151)+1</f>
        <v>1</v>
      </c>
      <c r="O151" s="111">
        <f t="shared" ref="O151:AT151" si="834">IF(O$2&lt;=$J$4,INT((O$8-1)/$J151)+1,0)</f>
        <v>1</v>
      </c>
      <c r="P151" s="111">
        <f t="shared" si="834"/>
        <v>1</v>
      </c>
      <c r="Q151" s="111">
        <f t="shared" si="834"/>
        <v>1</v>
      </c>
      <c r="R151" s="111">
        <f t="shared" si="834"/>
        <v>1</v>
      </c>
      <c r="S151" s="111">
        <f t="shared" si="834"/>
        <v>1</v>
      </c>
      <c r="T151" s="111">
        <f t="shared" si="834"/>
        <v>1</v>
      </c>
      <c r="U151" s="111">
        <f t="shared" si="834"/>
        <v>1</v>
      </c>
      <c r="V151" s="111">
        <f t="shared" si="834"/>
        <v>1</v>
      </c>
      <c r="W151" s="111">
        <f t="shared" si="834"/>
        <v>1</v>
      </c>
      <c r="X151" s="111">
        <f t="shared" si="834"/>
        <v>1</v>
      </c>
      <c r="Y151" s="111">
        <f t="shared" si="834"/>
        <v>1</v>
      </c>
      <c r="Z151" s="111">
        <f t="shared" si="834"/>
        <v>2</v>
      </c>
      <c r="AA151" s="111">
        <f t="shared" si="834"/>
        <v>2</v>
      </c>
      <c r="AB151" s="111">
        <f t="shared" si="834"/>
        <v>2</v>
      </c>
      <c r="AC151" s="111">
        <f t="shared" si="834"/>
        <v>2</v>
      </c>
      <c r="AD151" s="111">
        <f t="shared" si="834"/>
        <v>2</v>
      </c>
      <c r="AE151" s="111">
        <f t="shared" si="834"/>
        <v>2</v>
      </c>
      <c r="AF151" s="111">
        <f t="shared" si="834"/>
        <v>2</v>
      </c>
      <c r="AG151" s="111">
        <f t="shared" si="834"/>
        <v>2</v>
      </c>
      <c r="AH151" s="111">
        <f t="shared" si="834"/>
        <v>2</v>
      </c>
      <c r="AI151" s="111">
        <f t="shared" si="834"/>
        <v>2</v>
      </c>
      <c r="AJ151" s="111">
        <f t="shared" si="834"/>
        <v>2</v>
      </c>
      <c r="AK151" s="111">
        <f t="shared" si="834"/>
        <v>2</v>
      </c>
      <c r="AL151" s="111">
        <f t="shared" si="834"/>
        <v>3</v>
      </c>
      <c r="AM151" s="111">
        <f t="shared" si="834"/>
        <v>3</v>
      </c>
      <c r="AN151" s="111">
        <f t="shared" si="834"/>
        <v>3</v>
      </c>
      <c r="AO151" s="111">
        <f t="shared" si="834"/>
        <v>3</v>
      </c>
      <c r="AP151" s="111">
        <f t="shared" si="834"/>
        <v>3</v>
      </c>
      <c r="AQ151" s="111">
        <f t="shared" si="834"/>
        <v>3</v>
      </c>
      <c r="AR151" s="111">
        <f t="shared" si="834"/>
        <v>3</v>
      </c>
      <c r="AS151" s="111">
        <f t="shared" si="834"/>
        <v>3</v>
      </c>
      <c r="AT151" s="111">
        <f t="shared" si="834"/>
        <v>3</v>
      </c>
      <c r="AU151" s="111">
        <f t="shared" ref="AU151:BZ151" si="835">IF(AU$2&lt;=$J$4,INT((AU$8-1)/$J151)+1,0)</f>
        <v>3</v>
      </c>
      <c r="AV151" s="111">
        <f t="shared" si="835"/>
        <v>3</v>
      </c>
      <c r="AW151" s="111">
        <f t="shared" si="835"/>
        <v>3</v>
      </c>
      <c r="AX151" s="111">
        <f t="shared" si="835"/>
        <v>4</v>
      </c>
      <c r="AY151" s="111">
        <f t="shared" si="835"/>
        <v>4</v>
      </c>
      <c r="AZ151" s="111">
        <f t="shared" si="835"/>
        <v>4</v>
      </c>
      <c r="BA151" s="111">
        <f t="shared" si="835"/>
        <v>4</v>
      </c>
      <c r="BB151" s="111">
        <f t="shared" si="835"/>
        <v>4</v>
      </c>
      <c r="BC151" s="111">
        <f t="shared" si="835"/>
        <v>4</v>
      </c>
      <c r="BD151" s="111">
        <f t="shared" si="835"/>
        <v>0</v>
      </c>
      <c r="BE151" s="111">
        <f t="shared" si="835"/>
        <v>0</v>
      </c>
      <c r="BF151" s="111">
        <f t="shared" si="835"/>
        <v>0</v>
      </c>
      <c r="BG151" s="111">
        <f t="shared" si="835"/>
        <v>0</v>
      </c>
      <c r="BH151" s="111">
        <f t="shared" si="835"/>
        <v>0</v>
      </c>
      <c r="BI151" s="111">
        <f t="shared" si="835"/>
        <v>0</v>
      </c>
      <c r="BJ151" s="111">
        <f t="shared" si="835"/>
        <v>0</v>
      </c>
      <c r="BK151" s="111">
        <f t="shared" si="835"/>
        <v>0</v>
      </c>
      <c r="BL151" s="111">
        <f t="shared" si="835"/>
        <v>0</v>
      </c>
      <c r="BM151" s="111">
        <f t="shared" si="835"/>
        <v>0</v>
      </c>
      <c r="BN151" s="111">
        <f t="shared" si="835"/>
        <v>0</v>
      </c>
      <c r="BO151" s="111">
        <f t="shared" si="835"/>
        <v>0</v>
      </c>
      <c r="BP151" s="111">
        <f t="shared" si="835"/>
        <v>0</v>
      </c>
      <c r="BQ151" s="111">
        <f t="shared" si="835"/>
        <v>0</v>
      </c>
      <c r="BR151" s="111">
        <f t="shared" si="835"/>
        <v>0</v>
      </c>
      <c r="BS151" s="111">
        <f t="shared" si="835"/>
        <v>0</v>
      </c>
      <c r="BT151" s="111">
        <f t="shared" si="835"/>
        <v>0</v>
      </c>
      <c r="BU151" s="111">
        <f t="shared" si="835"/>
        <v>0</v>
      </c>
      <c r="BV151" s="111">
        <f t="shared" si="835"/>
        <v>0</v>
      </c>
      <c r="BW151" s="111">
        <f t="shared" si="835"/>
        <v>0</v>
      </c>
      <c r="BX151" s="111">
        <f t="shared" si="835"/>
        <v>0</v>
      </c>
      <c r="BY151" s="111">
        <f t="shared" si="835"/>
        <v>0</v>
      </c>
      <c r="BZ151" s="111">
        <f t="shared" si="835"/>
        <v>0</v>
      </c>
      <c r="CA151" s="111">
        <f t="shared" ref="CA151:DF151" si="836">IF(CA$2&lt;=$J$4,INT((CA$8-1)/$J151)+1,0)</f>
        <v>0</v>
      </c>
      <c r="CB151" s="111">
        <f t="shared" si="836"/>
        <v>0</v>
      </c>
      <c r="CC151" s="111">
        <f t="shared" si="836"/>
        <v>0</v>
      </c>
      <c r="CD151" s="111">
        <f t="shared" si="836"/>
        <v>0</v>
      </c>
      <c r="CE151" s="111">
        <f t="shared" si="836"/>
        <v>0</v>
      </c>
      <c r="CF151" s="111">
        <f t="shared" si="836"/>
        <v>0</v>
      </c>
      <c r="CG151" s="111">
        <f t="shared" si="836"/>
        <v>0</v>
      </c>
      <c r="CH151" s="111">
        <f t="shared" si="836"/>
        <v>0</v>
      </c>
      <c r="CI151" s="111">
        <f t="shared" si="836"/>
        <v>0</v>
      </c>
      <c r="CJ151" s="111">
        <f t="shared" si="836"/>
        <v>0</v>
      </c>
      <c r="CK151" s="111">
        <f t="shared" si="836"/>
        <v>0</v>
      </c>
      <c r="CL151" s="111">
        <f t="shared" si="836"/>
        <v>0</v>
      </c>
      <c r="CM151" s="111">
        <f t="shared" si="836"/>
        <v>0</v>
      </c>
      <c r="CN151" s="111">
        <f t="shared" si="836"/>
        <v>0</v>
      </c>
      <c r="CO151" s="111">
        <f t="shared" si="836"/>
        <v>0</v>
      </c>
      <c r="CP151" s="111">
        <f t="shared" si="836"/>
        <v>0</v>
      </c>
      <c r="CQ151" s="111">
        <f t="shared" si="836"/>
        <v>0</v>
      </c>
      <c r="CR151" s="111">
        <f t="shared" si="836"/>
        <v>0</v>
      </c>
      <c r="CS151" s="111">
        <f t="shared" si="836"/>
        <v>0</v>
      </c>
      <c r="CT151" s="111">
        <f t="shared" si="836"/>
        <v>0</v>
      </c>
      <c r="CU151" s="111">
        <f t="shared" si="836"/>
        <v>0</v>
      </c>
      <c r="CV151" s="111">
        <f t="shared" si="836"/>
        <v>0</v>
      </c>
      <c r="CW151" s="111">
        <f t="shared" si="836"/>
        <v>0</v>
      </c>
      <c r="CX151" s="111">
        <f t="shared" si="836"/>
        <v>0</v>
      </c>
      <c r="CY151" s="111">
        <f t="shared" si="836"/>
        <v>0</v>
      </c>
      <c r="CZ151" s="111">
        <f t="shared" si="836"/>
        <v>0</v>
      </c>
      <c r="DA151" s="111">
        <f t="shared" si="836"/>
        <v>0</v>
      </c>
      <c r="DB151" s="111">
        <f t="shared" si="836"/>
        <v>0</v>
      </c>
      <c r="DC151" s="111">
        <f t="shared" si="836"/>
        <v>0</v>
      </c>
      <c r="DD151" s="111">
        <f t="shared" si="836"/>
        <v>0</v>
      </c>
      <c r="DE151" s="111">
        <f t="shared" si="836"/>
        <v>0</v>
      </c>
      <c r="DF151" s="111">
        <f t="shared" si="836"/>
        <v>0</v>
      </c>
      <c r="DG151" s="111">
        <f t="shared" ref="DG151:EO151" si="837">IF(DG$2&lt;=$J$4,INT((DG$8-1)/$J151)+1,0)</f>
        <v>0</v>
      </c>
      <c r="DH151" s="111">
        <f t="shared" si="837"/>
        <v>0</v>
      </c>
      <c r="DI151" s="111">
        <f t="shared" si="837"/>
        <v>0</v>
      </c>
      <c r="DJ151" s="111">
        <f t="shared" si="837"/>
        <v>0</v>
      </c>
      <c r="DK151" s="111">
        <f t="shared" si="837"/>
        <v>0</v>
      </c>
      <c r="DL151" s="111">
        <f t="shared" si="837"/>
        <v>0</v>
      </c>
      <c r="DM151" s="111">
        <f t="shared" si="837"/>
        <v>0</v>
      </c>
      <c r="DN151" s="111">
        <f t="shared" si="837"/>
        <v>0</v>
      </c>
      <c r="DO151" s="111">
        <f t="shared" si="837"/>
        <v>0</v>
      </c>
      <c r="DP151" s="111">
        <f t="shared" si="837"/>
        <v>0</v>
      </c>
      <c r="DQ151" s="111">
        <f t="shared" si="837"/>
        <v>0</v>
      </c>
      <c r="DR151" s="111">
        <f t="shared" si="837"/>
        <v>0</v>
      </c>
      <c r="DS151" s="111">
        <f t="shared" si="837"/>
        <v>0</v>
      </c>
      <c r="DT151" s="111">
        <f t="shared" si="837"/>
        <v>0</v>
      </c>
      <c r="DU151" s="111">
        <f t="shared" si="837"/>
        <v>0</v>
      </c>
      <c r="DV151" s="111">
        <f t="shared" si="837"/>
        <v>0</v>
      </c>
      <c r="DW151" s="111">
        <f t="shared" si="837"/>
        <v>0</v>
      </c>
      <c r="DX151" s="111">
        <f t="shared" si="837"/>
        <v>0</v>
      </c>
      <c r="DY151" s="111">
        <f t="shared" si="837"/>
        <v>0</v>
      </c>
      <c r="DZ151" s="111">
        <f t="shared" si="837"/>
        <v>0</v>
      </c>
      <c r="EA151" s="111">
        <f t="shared" si="837"/>
        <v>0</v>
      </c>
      <c r="EB151" s="111">
        <f t="shared" si="837"/>
        <v>0</v>
      </c>
      <c r="EC151" s="111">
        <f t="shared" si="837"/>
        <v>0</v>
      </c>
      <c r="ED151" s="111">
        <f t="shared" si="837"/>
        <v>0</v>
      </c>
      <c r="EE151" s="111">
        <f t="shared" si="837"/>
        <v>0</v>
      </c>
      <c r="EF151" s="111">
        <f t="shared" si="837"/>
        <v>0</v>
      </c>
      <c r="EG151" s="111">
        <f t="shared" si="837"/>
        <v>0</v>
      </c>
      <c r="EH151" s="111">
        <f t="shared" si="837"/>
        <v>0</v>
      </c>
      <c r="EI151" s="111">
        <f t="shared" si="837"/>
        <v>0</v>
      </c>
      <c r="EJ151" s="111">
        <f t="shared" si="837"/>
        <v>0</v>
      </c>
      <c r="EK151" s="111">
        <f t="shared" si="837"/>
        <v>0</v>
      </c>
      <c r="EL151" s="111">
        <f t="shared" si="837"/>
        <v>0</v>
      </c>
      <c r="EM151" s="111">
        <f t="shared" si="837"/>
        <v>0</v>
      </c>
      <c r="EN151" s="111">
        <f t="shared" si="837"/>
        <v>0</v>
      </c>
      <c r="EO151" s="111">
        <f t="shared" si="837"/>
        <v>0</v>
      </c>
    </row>
    <row r="152" spans="1:145" x14ac:dyDescent="0.2">
      <c r="A152" s="113">
        <f>ROW()</f>
        <v>152</v>
      </c>
      <c r="F152" s="908"/>
      <c r="G152" s="360"/>
      <c r="H152" s="91"/>
      <c r="I152" s="459">
        <f>$J$4</f>
        <v>44742</v>
      </c>
      <c r="J152" s="462">
        <v>1</v>
      </c>
      <c r="K152" s="113" t="s">
        <v>443</v>
      </c>
      <c r="N152" s="111" t="b">
        <f t="shared" ref="N152:AS152" si="838">AND(MOD(N$8-$J152,$J151)=0,N$2&lt;=$I152)</f>
        <v>1</v>
      </c>
      <c r="O152" s="111" t="b">
        <f t="shared" si="838"/>
        <v>0</v>
      </c>
      <c r="P152" s="111" t="b">
        <f t="shared" si="838"/>
        <v>0</v>
      </c>
      <c r="Q152" s="111" t="b">
        <f t="shared" si="838"/>
        <v>0</v>
      </c>
      <c r="R152" s="111" t="b">
        <f t="shared" si="838"/>
        <v>0</v>
      </c>
      <c r="S152" s="111" t="b">
        <f t="shared" si="838"/>
        <v>0</v>
      </c>
      <c r="T152" s="111" t="b">
        <f t="shared" si="838"/>
        <v>0</v>
      </c>
      <c r="U152" s="111" t="b">
        <f t="shared" si="838"/>
        <v>0</v>
      </c>
      <c r="V152" s="111" t="b">
        <f t="shared" si="838"/>
        <v>0</v>
      </c>
      <c r="W152" s="111" t="b">
        <f t="shared" si="838"/>
        <v>0</v>
      </c>
      <c r="X152" s="111" t="b">
        <f t="shared" si="838"/>
        <v>0</v>
      </c>
      <c r="Y152" s="111" t="b">
        <f t="shared" si="838"/>
        <v>0</v>
      </c>
      <c r="Z152" s="111" t="b">
        <f t="shared" si="838"/>
        <v>1</v>
      </c>
      <c r="AA152" s="111" t="b">
        <f t="shared" si="838"/>
        <v>0</v>
      </c>
      <c r="AB152" s="111" t="b">
        <f t="shared" si="838"/>
        <v>0</v>
      </c>
      <c r="AC152" s="111" t="b">
        <f t="shared" si="838"/>
        <v>0</v>
      </c>
      <c r="AD152" s="111" t="b">
        <f t="shared" si="838"/>
        <v>0</v>
      </c>
      <c r="AE152" s="111" t="b">
        <f t="shared" si="838"/>
        <v>0</v>
      </c>
      <c r="AF152" s="111" t="b">
        <f t="shared" si="838"/>
        <v>0</v>
      </c>
      <c r="AG152" s="111" t="b">
        <f t="shared" si="838"/>
        <v>0</v>
      </c>
      <c r="AH152" s="111" t="b">
        <f t="shared" si="838"/>
        <v>0</v>
      </c>
      <c r="AI152" s="111" t="b">
        <f t="shared" si="838"/>
        <v>0</v>
      </c>
      <c r="AJ152" s="111" t="b">
        <f t="shared" si="838"/>
        <v>0</v>
      </c>
      <c r="AK152" s="111" t="b">
        <f t="shared" si="838"/>
        <v>0</v>
      </c>
      <c r="AL152" s="111" t="b">
        <f t="shared" si="838"/>
        <v>1</v>
      </c>
      <c r="AM152" s="111" t="b">
        <f t="shared" si="838"/>
        <v>0</v>
      </c>
      <c r="AN152" s="111" t="b">
        <f t="shared" si="838"/>
        <v>0</v>
      </c>
      <c r="AO152" s="111" t="b">
        <f t="shared" si="838"/>
        <v>0</v>
      </c>
      <c r="AP152" s="111" t="b">
        <f t="shared" si="838"/>
        <v>0</v>
      </c>
      <c r="AQ152" s="111" t="b">
        <f t="shared" si="838"/>
        <v>0</v>
      </c>
      <c r="AR152" s="111" t="b">
        <f t="shared" si="838"/>
        <v>0</v>
      </c>
      <c r="AS152" s="111" t="b">
        <f t="shared" si="838"/>
        <v>0</v>
      </c>
      <c r="AT152" s="111" t="b">
        <f t="shared" ref="AT152:BY152" si="839">AND(MOD(AT$8-$J152,$J151)=0,AT$2&lt;=$I152)</f>
        <v>0</v>
      </c>
      <c r="AU152" s="111" t="b">
        <f t="shared" si="839"/>
        <v>0</v>
      </c>
      <c r="AV152" s="111" t="b">
        <f t="shared" si="839"/>
        <v>0</v>
      </c>
      <c r="AW152" s="111" t="b">
        <f t="shared" si="839"/>
        <v>0</v>
      </c>
      <c r="AX152" s="111" t="b">
        <f t="shared" si="839"/>
        <v>1</v>
      </c>
      <c r="AY152" s="111" t="b">
        <f t="shared" si="839"/>
        <v>0</v>
      </c>
      <c r="AZ152" s="111" t="b">
        <f t="shared" si="839"/>
        <v>0</v>
      </c>
      <c r="BA152" s="111" t="b">
        <f t="shared" si="839"/>
        <v>0</v>
      </c>
      <c r="BB152" s="111" t="b">
        <f t="shared" si="839"/>
        <v>0</v>
      </c>
      <c r="BC152" s="111" t="b">
        <f t="shared" si="839"/>
        <v>0</v>
      </c>
      <c r="BD152" s="111" t="b">
        <f t="shared" si="839"/>
        <v>0</v>
      </c>
      <c r="BE152" s="111" t="b">
        <f t="shared" si="839"/>
        <v>0</v>
      </c>
      <c r="BF152" s="111" t="b">
        <f t="shared" si="839"/>
        <v>0</v>
      </c>
      <c r="BG152" s="111" t="b">
        <f t="shared" si="839"/>
        <v>0</v>
      </c>
      <c r="BH152" s="111" t="b">
        <f t="shared" si="839"/>
        <v>0</v>
      </c>
      <c r="BI152" s="111" t="b">
        <f t="shared" si="839"/>
        <v>0</v>
      </c>
      <c r="BJ152" s="111" t="b">
        <f t="shared" si="839"/>
        <v>0</v>
      </c>
      <c r="BK152" s="111" t="b">
        <f t="shared" si="839"/>
        <v>0</v>
      </c>
      <c r="BL152" s="111" t="b">
        <f t="shared" si="839"/>
        <v>0</v>
      </c>
      <c r="BM152" s="111" t="b">
        <f t="shared" si="839"/>
        <v>0</v>
      </c>
      <c r="BN152" s="111" t="b">
        <f t="shared" si="839"/>
        <v>0</v>
      </c>
      <c r="BO152" s="111" t="b">
        <f t="shared" si="839"/>
        <v>0</v>
      </c>
      <c r="BP152" s="111" t="b">
        <f t="shared" si="839"/>
        <v>0</v>
      </c>
      <c r="BQ152" s="111" t="b">
        <f t="shared" si="839"/>
        <v>0</v>
      </c>
      <c r="BR152" s="111" t="b">
        <f t="shared" si="839"/>
        <v>0</v>
      </c>
      <c r="BS152" s="111" t="b">
        <f t="shared" si="839"/>
        <v>0</v>
      </c>
      <c r="BT152" s="111" t="b">
        <f t="shared" si="839"/>
        <v>0</v>
      </c>
      <c r="BU152" s="111" t="b">
        <f t="shared" si="839"/>
        <v>0</v>
      </c>
      <c r="BV152" s="111" t="b">
        <f t="shared" si="839"/>
        <v>0</v>
      </c>
      <c r="BW152" s="111" t="b">
        <f t="shared" si="839"/>
        <v>0</v>
      </c>
      <c r="BX152" s="111" t="b">
        <f t="shared" si="839"/>
        <v>0</v>
      </c>
      <c r="BY152" s="111" t="b">
        <f t="shared" si="839"/>
        <v>0</v>
      </c>
      <c r="BZ152" s="111" t="b">
        <f t="shared" ref="BZ152:CG152" si="840">AND(MOD(BZ$8-$J152,$J151)=0,BZ$2&lt;=$I152)</f>
        <v>0</v>
      </c>
      <c r="CA152" s="111" t="b">
        <f t="shared" si="840"/>
        <v>0</v>
      </c>
      <c r="CB152" s="111" t="b">
        <f t="shared" si="840"/>
        <v>0</v>
      </c>
      <c r="CC152" s="111" t="b">
        <f t="shared" si="840"/>
        <v>0</v>
      </c>
      <c r="CD152" s="111" t="b">
        <f t="shared" si="840"/>
        <v>0</v>
      </c>
      <c r="CE152" s="111" t="b">
        <f t="shared" si="840"/>
        <v>0</v>
      </c>
      <c r="CF152" s="111" t="b">
        <f t="shared" si="840"/>
        <v>0</v>
      </c>
      <c r="CG152" s="111" t="b">
        <f t="shared" si="840"/>
        <v>0</v>
      </c>
      <c r="CH152" s="111" t="b">
        <f t="shared" ref="CH152:EO152" si="841">AND(MOD(CH$8-$J152,$J151)=0,CH$2&lt;=$I152)</f>
        <v>0</v>
      </c>
      <c r="CI152" s="111" t="b">
        <f t="shared" si="841"/>
        <v>0</v>
      </c>
      <c r="CJ152" s="111" t="b">
        <f t="shared" si="841"/>
        <v>0</v>
      </c>
      <c r="CK152" s="111" t="b">
        <f t="shared" si="841"/>
        <v>0</v>
      </c>
      <c r="CL152" s="111" t="b">
        <f t="shared" si="841"/>
        <v>0</v>
      </c>
      <c r="CM152" s="111" t="b">
        <f t="shared" si="841"/>
        <v>0</v>
      </c>
      <c r="CN152" s="111" t="b">
        <f t="shared" si="841"/>
        <v>0</v>
      </c>
      <c r="CO152" s="111" t="b">
        <f t="shared" si="841"/>
        <v>0</v>
      </c>
      <c r="CP152" s="111" t="b">
        <f t="shared" si="841"/>
        <v>0</v>
      </c>
      <c r="CQ152" s="111" t="b">
        <f t="shared" si="841"/>
        <v>0</v>
      </c>
      <c r="CR152" s="111" t="b">
        <f t="shared" si="841"/>
        <v>0</v>
      </c>
      <c r="CS152" s="111" t="b">
        <f t="shared" si="841"/>
        <v>0</v>
      </c>
      <c r="CT152" s="111" t="b">
        <f t="shared" si="841"/>
        <v>0</v>
      </c>
      <c r="CU152" s="111" t="b">
        <f t="shared" si="841"/>
        <v>0</v>
      </c>
      <c r="CV152" s="111" t="b">
        <f t="shared" si="841"/>
        <v>0</v>
      </c>
      <c r="CW152" s="111" t="b">
        <f t="shared" si="841"/>
        <v>0</v>
      </c>
      <c r="CX152" s="111" t="b">
        <f t="shared" si="841"/>
        <v>0</v>
      </c>
      <c r="CY152" s="111" t="b">
        <f t="shared" si="841"/>
        <v>0</v>
      </c>
      <c r="CZ152" s="111" t="b">
        <f t="shared" si="841"/>
        <v>0</v>
      </c>
      <c r="DA152" s="111" t="b">
        <f t="shared" si="841"/>
        <v>0</v>
      </c>
      <c r="DB152" s="111" t="b">
        <f t="shared" si="841"/>
        <v>0</v>
      </c>
      <c r="DC152" s="111" t="b">
        <f t="shared" si="841"/>
        <v>0</v>
      </c>
      <c r="DD152" s="111" t="b">
        <f t="shared" si="841"/>
        <v>0</v>
      </c>
      <c r="DE152" s="111" t="b">
        <f t="shared" si="841"/>
        <v>0</v>
      </c>
      <c r="DF152" s="111" t="b">
        <f t="shared" si="841"/>
        <v>0</v>
      </c>
      <c r="DG152" s="111" t="b">
        <f t="shared" si="841"/>
        <v>0</v>
      </c>
      <c r="DH152" s="111" t="b">
        <f t="shared" si="841"/>
        <v>0</v>
      </c>
      <c r="DI152" s="111" t="b">
        <f t="shared" si="841"/>
        <v>0</v>
      </c>
      <c r="DJ152" s="111" t="b">
        <f t="shared" si="841"/>
        <v>0</v>
      </c>
      <c r="DK152" s="111" t="b">
        <f t="shared" si="841"/>
        <v>0</v>
      </c>
      <c r="DL152" s="111" t="b">
        <f t="shared" si="841"/>
        <v>0</v>
      </c>
      <c r="DM152" s="111" t="b">
        <f t="shared" si="841"/>
        <v>0</v>
      </c>
      <c r="DN152" s="111" t="b">
        <f t="shared" si="841"/>
        <v>0</v>
      </c>
      <c r="DO152" s="111" t="b">
        <f t="shared" si="841"/>
        <v>0</v>
      </c>
      <c r="DP152" s="111" t="b">
        <f t="shared" si="841"/>
        <v>0</v>
      </c>
      <c r="DQ152" s="111" t="b">
        <f t="shared" si="841"/>
        <v>0</v>
      </c>
      <c r="DR152" s="111" t="b">
        <f t="shared" si="841"/>
        <v>0</v>
      </c>
      <c r="DS152" s="111" t="b">
        <f t="shared" si="841"/>
        <v>0</v>
      </c>
      <c r="DT152" s="111" t="b">
        <f t="shared" si="841"/>
        <v>0</v>
      </c>
      <c r="DU152" s="111" t="b">
        <f t="shared" si="841"/>
        <v>0</v>
      </c>
      <c r="DV152" s="111" t="b">
        <f t="shared" si="841"/>
        <v>0</v>
      </c>
      <c r="DW152" s="111" t="b">
        <f t="shared" si="841"/>
        <v>0</v>
      </c>
      <c r="DX152" s="111" t="b">
        <f t="shared" si="841"/>
        <v>0</v>
      </c>
      <c r="DY152" s="111" t="b">
        <f t="shared" si="841"/>
        <v>0</v>
      </c>
      <c r="DZ152" s="111" t="b">
        <f t="shared" si="841"/>
        <v>0</v>
      </c>
      <c r="EA152" s="111" t="b">
        <f t="shared" si="841"/>
        <v>0</v>
      </c>
      <c r="EB152" s="111" t="b">
        <f t="shared" si="841"/>
        <v>0</v>
      </c>
      <c r="EC152" s="111" t="b">
        <f t="shared" si="841"/>
        <v>0</v>
      </c>
      <c r="ED152" s="111" t="b">
        <f t="shared" si="841"/>
        <v>0</v>
      </c>
      <c r="EE152" s="111" t="b">
        <f t="shared" si="841"/>
        <v>0</v>
      </c>
      <c r="EF152" s="111" t="b">
        <f t="shared" si="841"/>
        <v>0</v>
      </c>
      <c r="EG152" s="111" t="b">
        <f t="shared" si="841"/>
        <v>0</v>
      </c>
      <c r="EH152" s="111" t="b">
        <f t="shared" si="841"/>
        <v>0</v>
      </c>
      <c r="EI152" s="111" t="b">
        <f t="shared" si="841"/>
        <v>0</v>
      </c>
      <c r="EJ152" s="111" t="b">
        <f t="shared" si="841"/>
        <v>0</v>
      </c>
      <c r="EK152" s="111" t="b">
        <f t="shared" si="841"/>
        <v>0</v>
      </c>
      <c r="EL152" s="111" t="b">
        <f t="shared" si="841"/>
        <v>0</v>
      </c>
      <c r="EM152" s="111" t="b">
        <f t="shared" si="841"/>
        <v>0</v>
      </c>
      <c r="EN152" s="111" t="b">
        <f t="shared" si="841"/>
        <v>0</v>
      </c>
      <c r="EO152" s="111" t="b">
        <f t="shared" si="841"/>
        <v>0</v>
      </c>
    </row>
    <row r="153" spans="1:145" x14ac:dyDescent="0.2">
      <c r="A153" s="113">
        <f>ROW()</f>
        <v>153</v>
      </c>
      <c r="N153" s="111"/>
    </row>
    <row r="154" spans="1:145" x14ac:dyDescent="0.2">
      <c r="A154" s="113">
        <f>ROW()</f>
        <v>154</v>
      </c>
      <c r="K154" s="113" t="s">
        <v>38</v>
      </c>
      <c r="L154" s="897"/>
      <c r="M154" s="897"/>
      <c r="N154" s="913">
        <v>0</v>
      </c>
      <c r="O154" s="793">
        <f t="shared" ref="O154:AT154" si="842">N157</f>
        <v>-31957.792813670942</v>
      </c>
      <c r="P154" s="793">
        <f t="shared" si="842"/>
        <v>-29052.538921519037</v>
      </c>
      <c r="Q154" s="793">
        <f t="shared" si="842"/>
        <v>-26147.285029367133</v>
      </c>
      <c r="R154" s="793">
        <f t="shared" si="842"/>
        <v>-23242.031137215228</v>
      </c>
      <c r="S154" s="793">
        <f t="shared" si="842"/>
        <v>-20336.777245063324</v>
      </c>
      <c r="T154" s="793">
        <f t="shared" si="842"/>
        <v>-17431.523352911419</v>
      </c>
      <c r="U154" s="793">
        <f t="shared" si="842"/>
        <v>-14526.269460759515</v>
      </c>
      <c r="V154" s="793">
        <f t="shared" si="842"/>
        <v>-11621.01556860761</v>
      </c>
      <c r="W154" s="793">
        <f t="shared" si="842"/>
        <v>-8715.761676455706</v>
      </c>
      <c r="X154" s="793">
        <f t="shared" si="842"/>
        <v>-5810.5077843038016</v>
      </c>
      <c r="Y154" s="793">
        <f t="shared" si="842"/>
        <v>-2905.2538921518976</v>
      </c>
      <c r="Z154" s="793">
        <f t="shared" si="842"/>
        <v>6.3664629124104977E-12</v>
      </c>
      <c r="AA154" s="793">
        <f t="shared" si="842"/>
        <v>-32596.948669944348</v>
      </c>
      <c r="AB154" s="793">
        <f t="shared" si="842"/>
        <v>-29633.589699949407</v>
      </c>
      <c r="AC154" s="793">
        <f t="shared" si="842"/>
        <v>-26670.230729954466</v>
      </c>
      <c r="AD154" s="793">
        <f t="shared" si="842"/>
        <v>-23706.871759959526</v>
      </c>
      <c r="AE154" s="793">
        <f t="shared" si="842"/>
        <v>-20743.512789964585</v>
      </c>
      <c r="AF154" s="793">
        <f t="shared" si="842"/>
        <v>-17780.153819969644</v>
      </c>
      <c r="AG154" s="793">
        <f t="shared" si="842"/>
        <v>-14816.794849974702</v>
      </c>
      <c r="AH154" s="793">
        <f t="shared" si="842"/>
        <v>-11853.435879979759</v>
      </c>
      <c r="AI154" s="793">
        <f t="shared" si="842"/>
        <v>-8890.0769099848167</v>
      </c>
      <c r="AJ154" s="793">
        <f t="shared" si="842"/>
        <v>-5926.7179399898741</v>
      </c>
      <c r="AK154" s="793">
        <f t="shared" si="842"/>
        <v>-2963.3589699949321</v>
      </c>
      <c r="AL154" s="793">
        <f t="shared" si="842"/>
        <v>1.0004441719502211E-11</v>
      </c>
      <c r="AM154" s="793">
        <f t="shared" si="842"/>
        <v>-33248.887643343245</v>
      </c>
      <c r="AN154" s="793">
        <f t="shared" si="842"/>
        <v>-30226.261493948405</v>
      </c>
      <c r="AO154" s="793">
        <f t="shared" si="842"/>
        <v>-27203.635344553564</v>
      </c>
      <c r="AP154" s="793">
        <f t="shared" si="842"/>
        <v>-24181.009195158724</v>
      </c>
      <c r="AQ154" s="793">
        <f t="shared" si="842"/>
        <v>-21158.383045763883</v>
      </c>
      <c r="AR154" s="793">
        <f t="shared" si="842"/>
        <v>-18135.756896369043</v>
      </c>
      <c r="AS154" s="793">
        <f t="shared" si="842"/>
        <v>-15113.130746974202</v>
      </c>
      <c r="AT154" s="793">
        <f t="shared" si="842"/>
        <v>-12090.504597579362</v>
      </c>
      <c r="AU154" s="793">
        <f t="shared" ref="AU154:BZ154" si="843">AT157</f>
        <v>-9067.8784481845214</v>
      </c>
      <c r="AV154" s="793">
        <f t="shared" si="843"/>
        <v>-6045.2522987896809</v>
      </c>
      <c r="AW154" s="793">
        <f t="shared" si="843"/>
        <v>-3022.62614939484</v>
      </c>
      <c r="AX154" s="793">
        <f t="shared" si="843"/>
        <v>9.0949470177292824E-13</v>
      </c>
      <c r="AY154" s="793">
        <f t="shared" si="843"/>
        <v>-15415.393361913686</v>
      </c>
      <c r="AZ154" s="793">
        <f t="shared" si="843"/>
        <v>-12332.314689530949</v>
      </c>
      <c r="BA154" s="793">
        <f t="shared" si="843"/>
        <v>-9249.2360171482123</v>
      </c>
      <c r="BB154" s="793">
        <f t="shared" si="843"/>
        <v>-6166.1573447654755</v>
      </c>
      <c r="BC154" s="793">
        <f t="shared" si="843"/>
        <v>-3083.0786723827382</v>
      </c>
      <c r="BD154" s="793">
        <f t="shared" si="843"/>
        <v>-9.0949470177292824E-13</v>
      </c>
      <c r="BE154" s="793">
        <f t="shared" si="843"/>
        <v>-9.0949470177292824E-13</v>
      </c>
      <c r="BF154" s="793">
        <f t="shared" si="843"/>
        <v>-9.0949470177292824E-13</v>
      </c>
      <c r="BG154" s="793">
        <f t="shared" si="843"/>
        <v>-9.0949470177292824E-13</v>
      </c>
      <c r="BH154" s="793">
        <f t="shared" si="843"/>
        <v>-9.0949470177292824E-13</v>
      </c>
      <c r="BI154" s="793">
        <f t="shared" si="843"/>
        <v>-9.0949470177292824E-13</v>
      </c>
      <c r="BJ154" s="793">
        <f t="shared" si="843"/>
        <v>-9.0949470177292824E-13</v>
      </c>
      <c r="BK154" s="793">
        <f t="shared" si="843"/>
        <v>-9.0949470177292824E-13</v>
      </c>
      <c r="BL154" s="793">
        <f t="shared" si="843"/>
        <v>-9.0949470177292824E-13</v>
      </c>
      <c r="BM154" s="793">
        <f t="shared" si="843"/>
        <v>-9.0949470177292824E-13</v>
      </c>
      <c r="BN154" s="793">
        <f t="shared" si="843"/>
        <v>-9.0949470177292824E-13</v>
      </c>
      <c r="BO154" s="793">
        <f t="shared" si="843"/>
        <v>-9.0949470177292824E-13</v>
      </c>
      <c r="BP154" s="793">
        <f t="shared" si="843"/>
        <v>-9.0949470177292824E-13</v>
      </c>
      <c r="BQ154" s="793">
        <f t="shared" si="843"/>
        <v>-9.0949470177292824E-13</v>
      </c>
      <c r="BR154" s="793">
        <f t="shared" si="843"/>
        <v>-9.0949470177292824E-13</v>
      </c>
      <c r="BS154" s="793">
        <f t="shared" si="843"/>
        <v>-9.0949470177292824E-13</v>
      </c>
      <c r="BT154" s="793">
        <f t="shared" si="843"/>
        <v>-9.0949470177292824E-13</v>
      </c>
      <c r="BU154" s="793">
        <f t="shared" si="843"/>
        <v>-9.0949470177292824E-13</v>
      </c>
      <c r="BV154" s="793">
        <f t="shared" si="843"/>
        <v>-9.0949470177292824E-13</v>
      </c>
      <c r="BW154" s="793">
        <f t="shared" si="843"/>
        <v>-9.0949470177292824E-13</v>
      </c>
      <c r="BX154" s="793">
        <f t="shared" si="843"/>
        <v>-9.0949470177292824E-13</v>
      </c>
      <c r="BY154" s="793">
        <f t="shared" si="843"/>
        <v>-9.0949470177292824E-13</v>
      </c>
      <c r="BZ154" s="793">
        <f t="shared" si="843"/>
        <v>-9.0949470177292824E-13</v>
      </c>
      <c r="CA154" s="793">
        <f t="shared" ref="CA154:CG154" si="844">BZ157</f>
        <v>-9.0949470177292824E-13</v>
      </c>
      <c r="CB154" s="793">
        <f t="shared" si="844"/>
        <v>-9.0949470177292824E-13</v>
      </c>
      <c r="CC154" s="793">
        <f t="shared" si="844"/>
        <v>-9.0949470177292824E-13</v>
      </c>
      <c r="CD154" s="793">
        <f t="shared" si="844"/>
        <v>-9.0949470177292824E-13</v>
      </c>
      <c r="CE154" s="793">
        <f t="shared" si="844"/>
        <v>-9.0949470177292824E-13</v>
      </c>
      <c r="CF154" s="793">
        <f t="shared" si="844"/>
        <v>-9.0949470177292824E-13</v>
      </c>
      <c r="CG154" s="793">
        <f t="shared" si="844"/>
        <v>-9.0949470177292824E-13</v>
      </c>
      <c r="CH154" s="793">
        <f t="shared" ref="CH154:DM154" si="845">CG157</f>
        <v>-9.0949470177292824E-13</v>
      </c>
      <c r="CI154" s="793">
        <f t="shared" si="845"/>
        <v>-9.0949470177292824E-13</v>
      </c>
      <c r="CJ154" s="793">
        <f t="shared" si="845"/>
        <v>-9.0949470177292824E-13</v>
      </c>
      <c r="CK154" s="793">
        <f t="shared" si="845"/>
        <v>-9.0949470177292824E-13</v>
      </c>
      <c r="CL154" s="793">
        <f t="shared" si="845"/>
        <v>-9.0949470177292824E-13</v>
      </c>
      <c r="CM154" s="793">
        <f t="shared" si="845"/>
        <v>-9.0949470177292824E-13</v>
      </c>
      <c r="CN154" s="793">
        <f t="shared" si="845"/>
        <v>-9.0949470177292824E-13</v>
      </c>
      <c r="CO154" s="793">
        <f t="shared" si="845"/>
        <v>-9.0949470177292824E-13</v>
      </c>
      <c r="CP154" s="793">
        <f t="shared" si="845"/>
        <v>-9.0949470177292824E-13</v>
      </c>
      <c r="CQ154" s="793">
        <f t="shared" si="845"/>
        <v>-9.0949470177292824E-13</v>
      </c>
      <c r="CR154" s="793">
        <f t="shared" si="845"/>
        <v>-9.0949470177292824E-13</v>
      </c>
      <c r="CS154" s="793">
        <f t="shared" si="845"/>
        <v>-9.0949470177292824E-13</v>
      </c>
      <c r="CT154" s="793">
        <f t="shared" si="845"/>
        <v>-9.0949470177292824E-13</v>
      </c>
      <c r="CU154" s="793">
        <f t="shared" si="845"/>
        <v>-9.0949470177292824E-13</v>
      </c>
      <c r="CV154" s="793">
        <f t="shared" si="845"/>
        <v>-9.0949470177292824E-13</v>
      </c>
      <c r="CW154" s="793">
        <f t="shared" si="845"/>
        <v>-9.0949470177292824E-13</v>
      </c>
      <c r="CX154" s="793">
        <f t="shared" si="845"/>
        <v>-9.0949470177292824E-13</v>
      </c>
      <c r="CY154" s="793">
        <f t="shared" si="845"/>
        <v>-9.0949470177292824E-13</v>
      </c>
      <c r="CZ154" s="793">
        <f t="shared" si="845"/>
        <v>-9.0949470177292824E-13</v>
      </c>
      <c r="DA154" s="793">
        <f t="shared" si="845"/>
        <v>-9.0949470177292824E-13</v>
      </c>
      <c r="DB154" s="793">
        <f t="shared" si="845"/>
        <v>-9.0949470177292824E-13</v>
      </c>
      <c r="DC154" s="793">
        <f t="shared" si="845"/>
        <v>-9.0949470177292824E-13</v>
      </c>
      <c r="DD154" s="793">
        <f t="shared" si="845"/>
        <v>-9.0949470177292824E-13</v>
      </c>
      <c r="DE154" s="793">
        <f t="shared" si="845"/>
        <v>-9.0949470177292824E-13</v>
      </c>
      <c r="DF154" s="793">
        <f t="shared" si="845"/>
        <v>-9.0949470177292824E-13</v>
      </c>
      <c r="DG154" s="793">
        <f t="shared" si="845"/>
        <v>-9.0949470177292824E-13</v>
      </c>
      <c r="DH154" s="793">
        <f t="shared" si="845"/>
        <v>-9.0949470177292824E-13</v>
      </c>
      <c r="DI154" s="793">
        <f t="shared" si="845"/>
        <v>-9.0949470177292824E-13</v>
      </c>
      <c r="DJ154" s="793">
        <f t="shared" si="845"/>
        <v>-9.0949470177292824E-13</v>
      </c>
      <c r="DK154" s="793">
        <f t="shared" si="845"/>
        <v>-9.0949470177292824E-13</v>
      </c>
      <c r="DL154" s="793">
        <f t="shared" si="845"/>
        <v>-9.0949470177292824E-13</v>
      </c>
      <c r="DM154" s="793">
        <f t="shared" si="845"/>
        <v>-9.0949470177292824E-13</v>
      </c>
      <c r="DN154" s="793">
        <f t="shared" ref="DN154:EO154" si="846">DM157</f>
        <v>-9.0949470177292824E-13</v>
      </c>
      <c r="DO154" s="793">
        <f t="shared" si="846"/>
        <v>-9.0949470177292824E-13</v>
      </c>
      <c r="DP154" s="793">
        <f t="shared" si="846"/>
        <v>-9.0949470177292824E-13</v>
      </c>
      <c r="DQ154" s="793">
        <f t="shared" si="846"/>
        <v>-9.0949470177292824E-13</v>
      </c>
      <c r="DR154" s="793">
        <f t="shared" si="846"/>
        <v>-9.0949470177292824E-13</v>
      </c>
      <c r="DS154" s="793">
        <f t="shared" si="846"/>
        <v>-9.0949470177292824E-13</v>
      </c>
      <c r="DT154" s="793">
        <f t="shared" si="846"/>
        <v>-9.0949470177292824E-13</v>
      </c>
      <c r="DU154" s="793">
        <f t="shared" si="846"/>
        <v>-9.0949470177292824E-13</v>
      </c>
      <c r="DV154" s="793">
        <f t="shared" si="846"/>
        <v>-9.0949470177292824E-13</v>
      </c>
      <c r="DW154" s="793">
        <f t="shared" si="846"/>
        <v>-9.0949470177292824E-13</v>
      </c>
      <c r="DX154" s="793">
        <f t="shared" si="846"/>
        <v>-9.0949470177292824E-13</v>
      </c>
      <c r="DY154" s="793">
        <f t="shared" si="846"/>
        <v>-9.0949470177292824E-13</v>
      </c>
      <c r="DZ154" s="793">
        <f t="shared" si="846"/>
        <v>-9.0949470177292824E-13</v>
      </c>
      <c r="EA154" s="793">
        <f t="shared" si="846"/>
        <v>-9.0949470177292824E-13</v>
      </c>
      <c r="EB154" s="793">
        <f t="shared" si="846"/>
        <v>-9.0949470177292824E-13</v>
      </c>
      <c r="EC154" s="793">
        <f t="shared" si="846"/>
        <v>-9.0949470177292824E-13</v>
      </c>
      <c r="ED154" s="793">
        <f t="shared" si="846"/>
        <v>-9.0949470177292824E-13</v>
      </c>
      <c r="EE154" s="793">
        <f t="shared" si="846"/>
        <v>-9.0949470177292824E-13</v>
      </c>
      <c r="EF154" s="793">
        <f t="shared" si="846"/>
        <v>-9.0949470177292824E-13</v>
      </c>
      <c r="EG154" s="793">
        <f t="shared" si="846"/>
        <v>-9.0949470177292824E-13</v>
      </c>
      <c r="EH154" s="793">
        <f t="shared" si="846"/>
        <v>-9.0949470177292824E-13</v>
      </c>
      <c r="EI154" s="793">
        <f t="shared" si="846"/>
        <v>-9.0949470177292824E-13</v>
      </c>
      <c r="EJ154" s="793">
        <f t="shared" si="846"/>
        <v>-9.0949470177292824E-13</v>
      </c>
      <c r="EK154" s="793">
        <f t="shared" si="846"/>
        <v>-9.0949470177292824E-13</v>
      </c>
      <c r="EL154" s="793">
        <f t="shared" si="846"/>
        <v>-9.0949470177292824E-13</v>
      </c>
      <c r="EM154" s="793">
        <f t="shared" si="846"/>
        <v>-9.0949470177292824E-13</v>
      </c>
      <c r="EN154" s="793">
        <f t="shared" si="846"/>
        <v>-9.0949470177292824E-13</v>
      </c>
      <c r="EO154" s="793">
        <f t="shared" si="846"/>
        <v>-9.0949470177292824E-13</v>
      </c>
    </row>
    <row r="155" spans="1:145" x14ac:dyDescent="0.2">
      <c r="A155" s="113">
        <f>ROW()</f>
        <v>155</v>
      </c>
      <c r="C155" s="116"/>
      <c r="D155" s="116"/>
      <c r="E155" s="116"/>
      <c r="F155" s="116"/>
      <c r="G155" s="116"/>
      <c r="H155" s="116"/>
      <c r="I155" s="116"/>
      <c r="J155" s="116"/>
      <c r="K155" s="125" t="s">
        <v>32</v>
      </c>
      <c r="L155" s="789">
        <f>SUM(M155:EC155)</f>
        <v>125193.34017279666</v>
      </c>
      <c r="M155" s="789"/>
      <c r="N155" s="789">
        <f>-(N151&gt;0)*-N148</f>
        <v>2905.253892151904</v>
      </c>
      <c r="O155" s="789">
        <f t="shared" ref="O155:BZ155" si="847">-(O151&gt;0)*-O148</f>
        <v>2905.253892151904</v>
      </c>
      <c r="P155" s="789">
        <f t="shared" si="847"/>
        <v>2905.253892151904</v>
      </c>
      <c r="Q155" s="789">
        <f t="shared" si="847"/>
        <v>2905.253892151904</v>
      </c>
      <c r="R155" s="789">
        <f t="shared" si="847"/>
        <v>2905.253892151904</v>
      </c>
      <c r="S155" s="789">
        <f t="shared" si="847"/>
        <v>2905.253892151904</v>
      </c>
      <c r="T155" s="789">
        <f t="shared" si="847"/>
        <v>2905.253892151904</v>
      </c>
      <c r="U155" s="789">
        <f t="shared" si="847"/>
        <v>2905.253892151904</v>
      </c>
      <c r="V155" s="789">
        <f t="shared" si="847"/>
        <v>2905.253892151904</v>
      </c>
      <c r="W155" s="789">
        <f t="shared" si="847"/>
        <v>2905.253892151904</v>
      </c>
      <c r="X155" s="789">
        <f t="shared" si="847"/>
        <v>2905.253892151904</v>
      </c>
      <c r="Y155" s="789">
        <f t="shared" si="847"/>
        <v>2905.253892151904</v>
      </c>
      <c r="Z155" s="789">
        <f t="shared" si="847"/>
        <v>2963.3589699949421</v>
      </c>
      <c r="AA155" s="789">
        <f t="shared" si="847"/>
        <v>2963.3589699949421</v>
      </c>
      <c r="AB155" s="789">
        <f t="shared" si="847"/>
        <v>2963.3589699949421</v>
      </c>
      <c r="AC155" s="789">
        <f t="shared" si="847"/>
        <v>2963.3589699949421</v>
      </c>
      <c r="AD155" s="789">
        <f t="shared" si="847"/>
        <v>2963.3589699949421</v>
      </c>
      <c r="AE155" s="789">
        <f t="shared" si="847"/>
        <v>2963.3589699949421</v>
      </c>
      <c r="AF155" s="789">
        <f t="shared" si="847"/>
        <v>2963.3589699949421</v>
      </c>
      <c r="AG155" s="789">
        <f t="shared" si="847"/>
        <v>2963.3589699949421</v>
      </c>
      <c r="AH155" s="789">
        <f t="shared" si="847"/>
        <v>2963.3589699949421</v>
      </c>
      <c r="AI155" s="789">
        <f t="shared" si="847"/>
        <v>2963.3589699949421</v>
      </c>
      <c r="AJ155" s="789">
        <f t="shared" si="847"/>
        <v>2963.3589699949421</v>
      </c>
      <c r="AK155" s="789">
        <f t="shared" si="847"/>
        <v>2963.3589699949421</v>
      </c>
      <c r="AL155" s="789">
        <f t="shared" si="847"/>
        <v>3022.6261493948409</v>
      </c>
      <c r="AM155" s="789">
        <f t="shared" si="847"/>
        <v>3022.6261493948409</v>
      </c>
      <c r="AN155" s="789">
        <f t="shared" si="847"/>
        <v>3022.6261493948409</v>
      </c>
      <c r="AO155" s="789">
        <f t="shared" si="847"/>
        <v>3022.6261493948409</v>
      </c>
      <c r="AP155" s="789">
        <f t="shared" si="847"/>
        <v>3022.6261493948409</v>
      </c>
      <c r="AQ155" s="789">
        <f t="shared" si="847"/>
        <v>3022.6261493948409</v>
      </c>
      <c r="AR155" s="789">
        <f t="shared" si="847"/>
        <v>3022.6261493948409</v>
      </c>
      <c r="AS155" s="789">
        <f t="shared" si="847"/>
        <v>3022.6261493948409</v>
      </c>
      <c r="AT155" s="789">
        <f t="shared" si="847"/>
        <v>3022.6261493948409</v>
      </c>
      <c r="AU155" s="789">
        <f t="shared" si="847"/>
        <v>3022.6261493948409</v>
      </c>
      <c r="AV155" s="789">
        <f t="shared" si="847"/>
        <v>3022.6261493948409</v>
      </c>
      <c r="AW155" s="789">
        <f t="shared" si="847"/>
        <v>3022.6261493948409</v>
      </c>
      <c r="AX155" s="789">
        <f t="shared" si="847"/>
        <v>3083.0786723827373</v>
      </c>
      <c r="AY155" s="789">
        <f t="shared" si="847"/>
        <v>3083.0786723827373</v>
      </c>
      <c r="AZ155" s="789">
        <f t="shared" si="847"/>
        <v>3083.0786723827373</v>
      </c>
      <c r="BA155" s="789">
        <f t="shared" si="847"/>
        <v>3083.0786723827373</v>
      </c>
      <c r="BB155" s="789">
        <f t="shared" si="847"/>
        <v>3083.0786723827373</v>
      </c>
      <c r="BC155" s="789">
        <f t="shared" si="847"/>
        <v>3083.0786723827373</v>
      </c>
      <c r="BD155" s="789">
        <f t="shared" si="847"/>
        <v>0</v>
      </c>
      <c r="BE155" s="789">
        <f t="shared" si="847"/>
        <v>0</v>
      </c>
      <c r="BF155" s="789">
        <f t="shared" si="847"/>
        <v>0</v>
      </c>
      <c r="BG155" s="789">
        <f t="shared" si="847"/>
        <v>0</v>
      </c>
      <c r="BH155" s="789">
        <f t="shared" si="847"/>
        <v>0</v>
      </c>
      <c r="BI155" s="789">
        <f t="shared" si="847"/>
        <v>0</v>
      </c>
      <c r="BJ155" s="789">
        <f t="shared" si="847"/>
        <v>0</v>
      </c>
      <c r="BK155" s="789">
        <f t="shared" si="847"/>
        <v>0</v>
      </c>
      <c r="BL155" s="789">
        <f t="shared" si="847"/>
        <v>0</v>
      </c>
      <c r="BM155" s="789">
        <f t="shared" si="847"/>
        <v>0</v>
      </c>
      <c r="BN155" s="789">
        <f t="shared" si="847"/>
        <v>0</v>
      </c>
      <c r="BO155" s="789">
        <f t="shared" si="847"/>
        <v>0</v>
      </c>
      <c r="BP155" s="789">
        <f t="shared" si="847"/>
        <v>0</v>
      </c>
      <c r="BQ155" s="789">
        <f t="shared" si="847"/>
        <v>0</v>
      </c>
      <c r="BR155" s="789">
        <f t="shared" si="847"/>
        <v>0</v>
      </c>
      <c r="BS155" s="789">
        <f t="shared" si="847"/>
        <v>0</v>
      </c>
      <c r="BT155" s="789">
        <f t="shared" si="847"/>
        <v>0</v>
      </c>
      <c r="BU155" s="789">
        <f t="shared" si="847"/>
        <v>0</v>
      </c>
      <c r="BV155" s="789">
        <f t="shared" si="847"/>
        <v>0</v>
      </c>
      <c r="BW155" s="789">
        <f t="shared" si="847"/>
        <v>0</v>
      </c>
      <c r="BX155" s="789">
        <f t="shared" si="847"/>
        <v>0</v>
      </c>
      <c r="BY155" s="789">
        <f t="shared" si="847"/>
        <v>0</v>
      </c>
      <c r="BZ155" s="789">
        <f t="shared" si="847"/>
        <v>0</v>
      </c>
      <c r="CA155" s="789">
        <f t="shared" ref="CA155:CG155" si="848">-(CA151&gt;0)*-CA148</f>
        <v>0</v>
      </c>
      <c r="CB155" s="789">
        <f t="shared" si="848"/>
        <v>0</v>
      </c>
      <c r="CC155" s="789">
        <f t="shared" si="848"/>
        <v>0</v>
      </c>
      <c r="CD155" s="789">
        <f t="shared" si="848"/>
        <v>0</v>
      </c>
      <c r="CE155" s="789">
        <f t="shared" si="848"/>
        <v>0</v>
      </c>
      <c r="CF155" s="789">
        <f t="shared" si="848"/>
        <v>0</v>
      </c>
      <c r="CG155" s="789">
        <f t="shared" si="848"/>
        <v>0</v>
      </c>
      <c r="CH155" s="789">
        <f t="shared" ref="CH155:EO155" si="849">-(CH151&gt;0)*-CH148</f>
        <v>0</v>
      </c>
      <c r="CI155" s="789">
        <f t="shared" si="849"/>
        <v>0</v>
      </c>
      <c r="CJ155" s="789">
        <f t="shared" si="849"/>
        <v>0</v>
      </c>
      <c r="CK155" s="789">
        <f t="shared" si="849"/>
        <v>0</v>
      </c>
      <c r="CL155" s="789">
        <f t="shared" si="849"/>
        <v>0</v>
      </c>
      <c r="CM155" s="789">
        <f t="shared" si="849"/>
        <v>0</v>
      </c>
      <c r="CN155" s="789">
        <f t="shared" si="849"/>
        <v>0</v>
      </c>
      <c r="CO155" s="789">
        <f t="shared" si="849"/>
        <v>0</v>
      </c>
      <c r="CP155" s="789">
        <f t="shared" si="849"/>
        <v>0</v>
      </c>
      <c r="CQ155" s="789">
        <f t="shared" si="849"/>
        <v>0</v>
      </c>
      <c r="CR155" s="789">
        <f t="shared" si="849"/>
        <v>0</v>
      </c>
      <c r="CS155" s="789">
        <f t="shared" si="849"/>
        <v>0</v>
      </c>
      <c r="CT155" s="789">
        <f t="shared" si="849"/>
        <v>0</v>
      </c>
      <c r="CU155" s="789">
        <f t="shared" si="849"/>
        <v>0</v>
      </c>
      <c r="CV155" s="789">
        <f t="shared" si="849"/>
        <v>0</v>
      </c>
      <c r="CW155" s="789">
        <f t="shared" si="849"/>
        <v>0</v>
      </c>
      <c r="CX155" s="789">
        <f t="shared" si="849"/>
        <v>0</v>
      </c>
      <c r="CY155" s="789">
        <f t="shared" si="849"/>
        <v>0</v>
      </c>
      <c r="CZ155" s="789">
        <f t="shared" si="849"/>
        <v>0</v>
      </c>
      <c r="DA155" s="789">
        <f t="shared" si="849"/>
        <v>0</v>
      </c>
      <c r="DB155" s="789">
        <f t="shared" si="849"/>
        <v>0</v>
      </c>
      <c r="DC155" s="789">
        <f t="shared" si="849"/>
        <v>0</v>
      </c>
      <c r="DD155" s="789">
        <f t="shared" si="849"/>
        <v>0</v>
      </c>
      <c r="DE155" s="789">
        <f t="shared" si="849"/>
        <v>0</v>
      </c>
      <c r="DF155" s="789">
        <f t="shared" si="849"/>
        <v>0</v>
      </c>
      <c r="DG155" s="789">
        <f t="shared" si="849"/>
        <v>0</v>
      </c>
      <c r="DH155" s="789">
        <f t="shared" si="849"/>
        <v>0</v>
      </c>
      <c r="DI155" s="789">
        <f t="shared" si="849"/>
        <v>0</v>
      </c>
      <c r="DJ155" s="789">
        <f t="shared" si="849"/>
        <v>0</v>
      </c>
      <c r="DK155" s="789">
        <f t="shared" si="849"/>
        <v>0</v>
      </c>
      <c r="DL155" s="789">
        <f t="shared" si="849"/>
        <v>0</v>
      </c>
      <c r="DM155" s="789">
        <f t="shared" si="849"/>
        <v>0</v>
      </c>
      <c r="DN155" s="789">
        <f t="shared" si="849"/>
        <v>0</v>
      </c>
      <c r="DO155" s="789">
        <f t="shared" si="849"/>
        <v>0</v>
      </c>
      <c r="DP155" s="789">
        <f t="shared" si="849"/>
        <v>0</v>
      </c>
      <c r="DQ155" s="789">
        <f t="shared" si="849"/>
        <v>0</v>
      </c>
      <c r="DR155" s="789">
        <f t="shared" si="849"/>
        <v>0</v>
      </c>
      <c r="DS155" s="789">
        <f t="shared" si="849"/>
        <v>0</v>
      </c>
      <c r="DT155" s="789">
        <f t="shared" si="849"/>
        <v>0</v>
      </c>
      <c r="DU155" s="789">
        <f t="shared" si="849"/>
        <v>0</v>
      </c>
      <c r="DV155" s="789">
        <f t="shared" si="849"/>
        <v>0</v>
      </c>
      <c r="DW155" s="789">
        <f t="shared" si="849"/>
        <v>0</v>
      </c>
      <c r="DX155" s="789">
        <f t="shared" si="849"/>
        <v>0</v>
      </c>
      <c r="DY155" s="789">
        <f t="shared" si="849"/>
        <v>0</v>
      </c>
      <c r="DZ155" s="789">
        <f t="shared" si="849"/>
        <v>0</v>
      </c>
      <c r="EA155" s="789">
        <f t="shared" si="849"/>
        <v>0</v>
      </c>
      <c r="EB155" s="789">
        <f t="shared" si="849"/>
        <v>0</v>
      </c>
      <c r="EC155" s="789">
        <f t="shared" si="849"/>
        <v>0</v>
      </c>
      <c r="ED155" s="789">
        <f t="shared" si="849"/>
        <v>0</v>
      </c>
      <c r="EE155" s="789">
        <f t="shared" si="849"/>
        <v>0</v>
      </c>
      <c r="EF155" s="789">
        <f t="shared" si="849"/>
        <v>0</v>
      </c>
      <c r="EG155" s="789">
        <f t="shared" si="849"/>
        <v>0</v>
      </c>
      <c r="EH155" s="789">
        <f t="shared" si="849"/>
        <v>0</v>
      </c>
      <c r="EI155" s="789">
        <f t="shared" si="849"/>
        <v>0</v>
      </c>
      <c r="EJ155" s="789">
        <f t="shared" si="849"/>
        <v>0</v>
      </c>
      <c r="EK155" s="789">
        <f t="shared" si="849"/>
        <v>0</v>
      </c>
      <c r="EL155" s="789">
        <f t="shared" si="849"/>
        <v>0</v>
      </c>
      <c r="EM155" s="789">
        <f t="shared" si="849"/>
        <v>0</v>
      </c>
      <c r="EN155" s="789">
        <f t="shared" si="849"/>
        <v>0</v>
      </c>
      <c r="EO155" s="789">
        <f t="shared" si="849"/>
        <v>0</v>
      </c>
    </row>
    <row r="156" spans="1:145" x14ac:dyDescent="0.2">
      <c r="A156" s="113">
        <f>ROW()</f>
        <v>156</v>
      </c>
      <c r="C156" s="449" t="str">
        <f>C148</f>
        <v>보험료</v>
      </c>
      <c r="D156" s="449" t="s">
        <v>85</v>
      </c>
      <c r="E156" s="449"/>
      <c r="K156" s="114" t="s">
        <v>445</v>
      </c>
      <c r="L156" s="915">
        <f>SUM(M156:EC156)</f>
        <v>-125193.34017279666</v>
      </c>
      <c r="M156" s="899"/>
      <c r="N156" s="915">
        <f t="shared" ref="N156:AS156" si="850">-N152*SUMIF(151:151,N151,148:148)</f>
        <v>-34863.046705822846</v>
      </c>
      <c r="O156" s="915">
        <f t="shared" si="850"/>
        <v>0</v>
      </c>
      <c r="P156" s="915">
        <f t="shared" si="850"/>
        <v>0</v>
      </c>
      <c r="Q156" s="915">
        <f t="shared" si="850"/>
        <v>0</v>
      </c>
      <c r="R156" s="915">
        <f t="shared" si="850"/>
        <v>0</v>
      </c>
      <c r="S156" s="915">
        <f t="shared" si="850"/>
        <v>0</v>
      </c>
      <c r="T156" s="915">
        <f t="shared" si="850"/>
        <v>0</v>
      </c>
      <c r="U156" s="915">
        <f t="shared" si="850"/>
        <v>0</v>
      </c>
      <c r="V156" s="915">
        <f t="shared" si="850"/>
        <v>0</v>
      </c>
      <c r="W156" s="915">
        <f t="shared" si="850"/>
        <v>0</v>
      </c>
      <c r="X156" s="915">
        <f t="shared" si="850"/>
        <v>0</v>
      </c>
      <c r="Y156" s="915">
        <f t="shared" si="850"/>
        <v>0</v>
      </c>
      <c r="Z156" s="915">
        <f t="shared" si="850"/>
        <v>-35560.307639939296</v>
      </c>
      <c r="AA156" s="915">
        <f t="shared" si="850"/>
        <v>0</v>
      </c>
      <c r="AB156" s="915">
        <f t="shared" si="850"/>
        <v>0</v>
      </c>
      <c r="AC156" s="915">
        <f t="shared" si="850"/>
        <v>0</v>
      </c>
      <c r="AD156" s="915">
        <f t="shared" si="850"/>
        <v>0</v>
      </c>
      <c r="AE156" s="915">
        <f t="shared" si="850"/>
        <v>0</v>
      </c>
      <c r="AF156" s="915">
        <f t="shared" si="850"/>
        <v>0</v>
      </c>
      <c r="AG156" s="915">
        <f t="shared" si="850"/>
        <v>0</v>
      </c>
      <c r="AH156" s="915">
        <f t="shared" si="850"/>
        <v>0</v>
      </c>
      <c r="AI156" s="915">
        <f t="shared" si="850"/>
        <v>0</v>
      </c>
      <c r="AJ156" s="915">
        <f t="shared" si="850"/>
        <v>0</v>
      </c>
      <c r="AK156" s="915">
        <f t="shared" si="850"/>
        <v>0</v>
      </c>
      <c r="AL156" s="915">
        <f t="shared" si="850"/>
        <v>-36271.513792738093</v>
      </c>
      <c r="AM156" s="915">
        <f t="shared" si="850"/>
        <v>0</v>
      </c>
      <c r="AN156" s="915">
        <f t="shared" si="850"/>
        <v>0</v>
      </c>
      <c r="AO156" s="915">
        <f t="shared" si="850"/>
        <v>0</v>
      </c>
      <c r="AP156" s="915">
        <f t="shared" si="850"/>
        <v>0</v>
      </c>
      <c r="AQ156" s="915">
        <f t="shared" si="850"/>
        <v>0</v>
      </c>
      <c r="AR156" s="915">
        <f t="shared" si="850"/>
        <v>0</v>
      </c>
      <c r="AS156" s="915">
        <f t="shared" si="850"/>
        <v>0</v>
      </c>
      <c r="AT156" s="915">
        <f t="shared" ref="AT156:BY156" si="851">-AT152*SUMIF(151:151,AT151,148:148)</f>
        <v>0</v>
      </c>
      <c r="AU156" s="915">
        <f t="shared" si="851"/>
        <v>0</v>
      </c>
      <c r="AV156" s="915">
        <f t="shared" si="851"/>
        <v>0</v>
      </c>
      <c r="AW156" s="915">
        <f t="shared" si="851"/>
        <v>0</v>
      </c>
      <c r="AX156" s="915">
        <f t="shared" si="851"/>
        <v>-18498.472034296425</v>
      </c>
      <c r="AY156" s="915">
        <f t="shared" si="851"/>
        <v>0</v>
      </c>
      <c r="AZ156" s="915">
        <f t="shared" si="851"/>
        <v>0</v>
      </c>
      <c r="BA156" s="915">
        <f t="shared" si="851"/>
        <v>0</v>
      </c>
      <c r="BB156" s="915">
        <f t="shared" si="851"/>
        <v>0</v>
      </c>
      <c r="BC156" s="915">
        <f t="shared" si="851"/>
        <v>0</v>
      </c>
      <c r="BD156" s="915">
        <f t="shared" si="851"/>
        <v>0</v>
      </c>
      <c r="BE156" s="915">
        <f t="shared" si="851"/>
        <v>0</v>
      </c>
      <c r="BF156" s="915">
        <f t="shared" si="851"/>
        <v>0</v>
      </c>
      <c r="BG156" s="915">
        <f t="shared" si="851"/>
        <v>0</v>
      </c>
      <c r="BH156" s="915">
        <f t="shared" si="851"/>
        <v>0</v>
      </c>
      <c r="BI156" s="915">
        <f t="shared" si="851"/>
        <v>0</v>
      </c>
      <c r="BJ156" s="915">
        <f t="shared" si="851"/>
        <v>0</v>
      </c>
      <c r="BK156" s="915">
        <f t="shared" si="851"/>
        <v>0</v>
      </c>
      <c r="BL156" s="915">
        <f t="shared" si="851"/>
        <v>0</v>
      </c>
      <c r="BM156" s="915">
        <f t="shared" si="851"/>
        <v>0</v>
      </c>
      <c r="BN156" s="915">
        <f t="shared" si="851"/>
        <v>0</v>
      </c>
      <c r="BO156" s="915">
        <f t="shared" si="851"/>
        <v>0</v>
      </c>
      <c r="BP156" s="915">
        <f t="shared" si="851"/>
        <v>0</v>
      </c>
      <c r="BQ156" s="915">
        <f t="shared" si="851"/>
        <v>0</v>
      </c>
      <c r="BR156" s="915">
        <f t="shared" si="851"/>
        <v>0</v>
      </c>
      <c r="BS156" s="915">
        <f t="shared" si="851"/>
        <v>0</v>
      </c>
      <c r="BT156" s="915">
        <f t="shared" si="851"/>
        <v>0</v>
      </c>
      <c r="BU156" s="915">
        <f t="shared" si="851"/>
        <v>0</v>
      </c>
      <c r="BV156" s="915">
        <f t="shared" si="851"/>
        <v>0</v>
      </c>
      <c r="BW156" s="915">
        <f t="shared" si="851"/>
        <v>0</v>
      </c>
      <c r="BX156" s="915">
        <f t="shared" si="851"/>
        <v>0</v>
      </c>
      <c r="BY156" s="915">
        <f t="shared" si="851"/>
        <v>0</v>
      </c>
      <c r="BZ156" s="915">
        <f t="shared" ref="BZ156:DE156" si="852">-BZ152*SUMIF(151:151,BZ151,148:148)</f>
        <v>0</v>
      </c>
      <c r="CA156" s="915">
        <f t="shared" si="852"/>
        <v>0</v>
      </c>
      <c r="CB156" s="915">
        <f t="shared" si="852"/>
        <v>0</v>
      </c>
      <c r="CC156" s="915">
        <f t="shared" si="852"/>
        <v>0</v>
      </c>
      <c r="CD156" s="915">
        <f t="shared" si="852"/>
        <v>0</v>
      </c>
      <c r="CE156" s="915">
        <f t="shared" si="852"/>
        <v>0</v>
      </c>
      <c r="CF156" s="915">
        <f t="shared" si="852"/>
        <v>0</v>
      </c>
      <c r="CG156" s="915">
        <f t="shared" si="852"/>
        <v>0</v>
      </c>
      <c r="CH156" s="915">
        <f t="shared" si="852"/>
        <v>0</v>
      </c>
      <c r="CI156" s="915">
        <f t="shared" si="852"/>
        <v>0</v>
      </c>
      <c r="CJ156" s="915">
        <f t="shared" si="852"/>
        <v>0</v>
      </c>
      <c r="CK156" s="915">
        <f t="shared" si="852"/>
        <v>0</v>
      </c>
      <c r="CL156" s="915">
        <f t="shared" si="852"/>
        <v>0</v>
      </c>
      <c r="CM156" s="915">
        <f t="shared" si="852"/>
        <v>0</v>
      </c>
      <c r="CN156" s="915">
        <f t="shared" si="852"/>
        <v>0</v>
      </c>
      <c r="CO156" s="915">
        <f t="shared" si="852"/>
        <v>0</v>
      </c>
      <c r="CP156" s="915">
        <f t="shared" si="852"/>
        <v>0</v>
      </c>
      <c r="CQ156" s="915">
        <f t="shared" si="852"/>
        <v>0</v>
      </c>
      <c r="CR156" s="915">
        <f t="shared" si="852"/>
        <v>0</v>
      </c>
      <c r="CS156" s="915">
        <f t="shared" si="852"/>
        <v>0</v>
      </c>
      <c r="CT156" s="915">
        <f t="shared" si="852"/>
        <v>0</v>
      </c>
      <c r="CU156" s="915">
        <f t="shared" si="852"/>
        <v>0</v>
      </c>
      <c r="CV156" s="915">
        <f t="shared" si="852"/>
        <v>0</v>
      </c>
      <c r="CW156" s="915">
        <f t="shared" si="852"/>
        <v>0</v>
      </c>
      <c r="CX156" s="915">
        <f t="shared" si="852"/>
        <v>0</v>
      </c>
      <c r="CY156" s="915">
        <f t="shared" si="852"/>
        <v>0</v>
      </c>
      <c r="CZ156" s="915">
        <f t="shared" si="852"/>
        <v>0</v>
      </c>
      <c r="DA156" s="915">
        <f t="shared" si="852"/>
        <v>0</v>
      </c>
      <c r="DB156" s="915">
        <f t="shared" si="852"/>
        <v>0</v>
      </c>
      <c r="DC156" s="915">
        <f t="shared" si="852"/>
        <v>0</v>
      </c>
      <c r="DD156" s="915">
        <f t="shared" si="852"/>
        <v>0</v>
      </c>
      <c r="DE156" s="915">
        <f t="shared" si="852"/>
        <v>0</v>
      </c>
      <c r="DF156" s="915">
        <f t="shared" ref="DF156:EO156" si="853">-DF152*SUMIF(151:151,DF151,148:148)</f>
        <v>0</v>
      </c>
      <c r="DG156" s="915">
        <f t="shared" si="853"/>
        <v>0</v>
      </c>
      <c r="DH156" s="915">
        <f t="shared" si="853"/>
        <v>0</v>
      </c>
      <c r="DI156" s="915">
        <f t="shared" si="853"/>
        <v>0</v>
      </c>
      <c r="DJ156" s="915">
        <f t="shared" si="853"/>
        <v>0</v>
      </c>
      <c r="DK156" s="915">
        <f t="shared" si="853"/>
        <v>0</v>
      </c>
      <c r="DL156" s="915">
        <f t="shared" si="853"/>
        <v>0</v>
      </c>
      <c r="DM156" s="915">
        <f t="shared" si="853"/>
        <v>0</v>
      </c>
      <c r="DN156" s="915">
        <f t="shared" si="853"/>
        <v>0</v>
      </c>
      <c r="DO156" s="915">
        <f t="shared" si="853"/>
        <v>0</v>
      </c>
      <c r="DP156" s="915">
        <f t="shared" si="853"/>
        <v>0</v>
      </c>
      <c r="DQ156" s="915">
        <f t="shared" si="853"/>
        <v>0</v>
      </c>
      <c r="DR156" s="915">
        <f t="shared" si="853"/>
        <v>0</v>
      </c>
      <c r="DS156" s="915">
        <f t="shared" si="853"/>
        <v>0</v>
      </c>
      <c r="DT156" s="915">
        <f t="shared" si="853"/>
        <v>0</v>
      </c>
      <c r="DU156" s="915">
        <f t="shared" si="853"/>
        <v>0</v>
      </c>
      <c r="DV156" s="915">
        <f t="shared" si="853"/>
        <v>0</v>
      </c>
      <c r="DW156" s="915">
        <f t="shared" si="853"/>
        <v>0</v>
      </c>
      <c r="DX156" s="915">
        <f t="shared" si="853"/>
        <v>0</v>
      </c>
      <c r="DY156" s="915">
        <f t="shared" si="853"/>
        <v>0</v>
      </c>
      <c r="DZ156" s="915">
        <f t="shared" si="853"/>
        <v>0</v>
      </c>
      <c r="EA156" s="915">
        <f t="shared" si="853"/>
        <v>0</v>
      </c>
      <c r="EB156" s="915">
        <f t="shared" si="853"/>
        <v>0</v>
      </c>
      <c r="EC156" s="915">
        <f t="shared" si="853"/>
        <v>0</v>
      </c>
      <c r="ED156" s="915">
        <f t="shared" si="853"/>
        <v>0</v>
      </c>
      <c r="EE156" s="915">
        <f t="shared" si="853"/>
        <v>0</v>
      </c>
      <c r="EF156" s="915">
        <f t="shared" si="853"/>
        <v>0</v>
      </c>
      <c r="EG156" s="915">
        <f t="shared" si="853"/>
        <v>0</v>
      </c>
      <c r="EH156" s="915">
        <f t="shared" si="853"/>
        <v>0</v>
      </c>
      <c r="EI156" s="915">
        <f t="shared" si="853"/>
        <v>0</v>
      </c>
      <c r="EJ156" s="915">
        <f t="shared" si="853"/>
        <v>0</v>
      </c>
      <c r="EK156" s="915">
        <f t="shared" si="853"/>
        <v>0</v>
      </c>
      <c r="EL156" s="915">
        <f t="shared" si="853"/>
        <v>0</v>
      </c>
      <c r="EM156" s="915">
        <f t="shared" si="853"/>
        <v>0</v>
      </c>
      <c r="EN156" s="915">
        <f t="shared" si="853"/>
        <v>0</v>
      </c>
      <c r="EO156" s="915">
        <f t="shared" si="853"/>
        <v>0</v>
      </c>
    </row>
    <row r="157" spans="1:145" x14ac:dyDescent="0.2">
      <c r="A157" s="113">
        <f>ROW()</f>
        <v>157</v>
      </c>
      <c r="C157" s="449" t="str">
        <f>C148</f>
        <v>보험료</v>
      </c>
      <c r="D157" s="449" t="s">
        <v>86</v>
      </c>
      <c r="E157" s="449"/>
      <c r="F157" s="116"/>
      <c r="G157" s="116"/>
      <c r="H157" s="116"/>
      <c r="I157" s="116"/>
      <c r="J157" s="92"/>
      <c r="K157" s="113" t="s">
        <v>26</v>
      </c>
      <c r="L157" s="897"/>
      <c r="M157" s="897"/>
      <c r="N157" s="793">
        <f t="shared" ref="N157:AS157" si="854">SUM(N154:N156)</f>
        <v>-31957.792813670942</v>
      </c>
      <c r="O157" s="793">
        <f t="shared" si="854"/>
        <v>-29052.538921519037</v>
      </c>
      <c r="P157" s="793">
        <f t="shared" si="854"/>
        <v>-26147.285029367133</v>
      </c>
      <c r="Q157" s="793">
        <f t="shared" si="854"/>
        <v>-23242.031137215228</v>
      </c>
      <c r="R157" s="793">
        <f t="shared" si="854"/>
        <v>-20336.777245063324</v>
      </c>
      <c r="S157" s="793">
        <f t="shared" si="854"/>
        <v>-17431.523352911419</v>
      </c>
      <c r="T157" s="793">
        <f t="shared" si="854"/>
        <v>-14526.269460759515</v>
      </c>
      <c r="U157" s="793">
        <f t="shared" si="854"/>
        <v>-11621.01556860761</v>
      </c>
      <c r="V157" s="793">
        <f t="shared" si="854"/>
        <v>-8715.761676455706</v>
      </c>
      <c r="W157" s="793">
        <f t="shared" si="854"/>
        <v>-5810.5077843038016</v>
      </c>
      <c r="X157" s="793">
        <f t="shared" si="854"/>
        <v>-2905.2538921518976</v>
      </c>
      <c r="Y157" s="793">
        <f t="shared" si="854"/>
        <v>6.3664629124104977E-12</v>
      </c>
      <c r="Z157" s="793">
        <f t="shared" si="854"/>
        <v>-32596.948669944348</v>
      </c>
      <c r="AA157" s="793">
        <f t="shared" si="854"/>
        <v>-29633.589699949407</v>
      </c>
      <c r="AB157" s="793">
        <f t="shared" si="854"/>
        <v>-26670.230729954466</v>
      </c>
      <c r="AC157" s="793">
        <f t="shared" si="854"/>
        <v>-23706.871759959526</v>
      </c>
      <c r="AD157" s="793">
        <f t="shared" si="854"/>
        <v>-20743.512789964585</v>
      </c>
      <c r="AE157" s="793">
        <f t="shared" si="854"/>
        <v>-17780.153819969644</v>
      </c>
      <c r="AF157" s="793">
        <f t="shared" si="854"/>
        <v>-14816.794849974702</v>
      </c>
      <c r="AG157" s="793">
        <f t="shared" si="854"/>
        <v>-11853.435879979759</v>
      </c>
      <c r="AH157" s="793">
        <f t="shared" si="854"/>
        <v>-8890.0769099848167</v>
      </c>
      <c r="AI157" s="793">
        <f t="shared" si="854"/>
        <v>-5926.7179399898741</v>
      </c>
      <c r="AJ157" s="793">
        <f t="shared" si="854"/>
        <v>-2963.3589699949321</v>
      </c>
      <c r="AK157" s="793">
        <f t="shared" si="854"/>
        <v>1.0004441719502211E-11</v>
      </c>
      <c r="AL157" s="793">
        <f t="shared" si="854"/>
        <v>-33248.887643343245</v>
      </c>
      <c r="AM157" s="793">
        <f t="shared" si="854"/>
        <v>-30226.261493948405</v>
      </c>
      <c r="AN157" s="793">
        <f t="shared" si="854"/>
        <v>-27203.635344553564</v>
      </c>
      <c r="AO157" s="793">
        <f t="shared" si="854"/>
        <v>-24181.009195158724</v>
      </c>
      <c r="AP157" s="793">
        <f t="shared" si="854"/>
        <v>-21158.383045763883</v>
      </c>
      <c r="AQ157" s="793">
        <f t="shared" si="854"/>
        <v>-18135.756896369043</v>
      </c>
      <c r="AR157" s="793">
        <f t="shared" si="854"/>
        <v>-15113.130746974202</v>
      </c>
      <c r="AS157" s="793">
        <f t="shared" si="854"/>
        <v>-12090.504597579362</v>
      </c>
      <c r="AT157" s="793">
        <f t="shared" ref="AT157:BY157" si="855">SUM(AT154:AT156)</f>
        <v>-9067.8784481845214</v>
      </c>
      <c r="AU157" s="793">
        <f t="shared" si="855"/>
        <v>-6045.2522987896809</v>
      </c>
      <c r="AV157" s="793">
        <f t="shared" si="855"/>
        <v>-3022.62614939484</v>
      </c>
      <c r="AW157" s="793">
        <f t="shared" si="855"/>
        <v>9.0949470177292824E-13</v>
      </c>
      <c r="AX157" s="793">
        <f t="shared" si="855"/>
        <v>-15415.393361913686</v>
      </c>
      <c r="AY157" s="793">
        <f t="shared" si="855"/>
        <v>-12332.314689530949</v>
      </c>
      <c r="AZ157" s="793">
        <f t="shared" si="855"/>
        <v>-9249.2360171482123</v>
      </c>
      <c r="BA157" s="793">
        <f t="shared" si="855"/>
        <v>-6166.1573447654755</v>
      </c>
      <c r="BB157" s="793">
        <f t="shared" si="855"/>
        <v>-3083.0786723827382</v>
      </c>
      <c r="BC157" s="793">
        <f t="shared" si="855"/>
        <v>-9.0949470177292824E-13</v>
      </c>
      <c r="BD157" s="793">
        <f t="shared" si="855"/>
        <v>-9.0949470177292824E-13</v>
      </c>
      <c r="BE157" s="793">
        <f t="shared" si="855"/>
        <v>-9.0949470177292824E-13</v>
      </c>
      <c r="BF157" s="793">
        <f t="shared" si="855"/>
        <v>-9.0949470177292824E-13</v>
      </c>
      <c r="BG157" s="793">
        <f t="shared" si="855"/>
        <v>-9.0949470177292824E-13</v>
      </c>
      <c r="BH157" s="793">
        <f t="shared" si="855"/>
        <v>-9.0949470177292824E-13</v>
      </c>
      <c r="BI157" s="793">
        <f t="shared" si="855"/>
        <v>-9.0949470177292824E-13</v>
      </c>
      <c r="BJ157" s="793">
        <f t="shared" si="855"/>
        <v>-9.0949470177292824E-13</v>
      </c>
      <c r="BK157" s="793">
        <f t="shared" si="855"/>
        <v>-9.0949470177292824E-13</v>
      </c>
      <c r="BL157" s="793">
        <f t="shared" si="855"/>
        <v>-9.0949470177292824E-13</v>
      </c>
      <c r="BM157" s="793">
        <f t="shared" si="855"/>
        <v>-9.0949470177292824E-13</v>
      </c>
      <c r="BN157" s="793">
        <f t="shared" si="855"/>
        <v>-9.0949470177292824E-13</v>
      </c>
      <c r="BO157" s="793">
        <f t="shared" si="855"/>
        <v>-9.0949470177292824E-13</v>
      </c>
      <c r="BP157" s="793">
        <f t="shared" si="855"/>
        <v>-9.0949470177292824E-13</v>
      </c>
      <c r="BQ157" s="793">
        <f t="shared" si="855"/>
        <v>-9.0949470177292824E-13</v>
      </c>
      <c r="BR157" s="793">
        <f t="shared" si="855"/>
        <v>-9.0949470177292824E-13</v>
      </c>
      <c r="BS157" s="793">
        <f t="shared" si="855"/>
        <v>-9.0949470177292824E-13</v>
      </c>
      <c r="BT157" s="793">
        <f t="shared" si="855"/>
        <v>-9.0949470177292824E-13</v>
      </c>
      <c r="BU157" s="793">
        <f t="shared" si="855"/>
        <v>-9.0949470177292824E-13</v>
      </c>
      <c r="BV157" s="793">
        <f t="shared" si="855"/>
        <v>-9.0949470177292824E-13</v>
      </c>
      <c r="BW157" s="793">
        <f t="shared" si="855"/>
        <v>-9.0949470177292824E-13</v>
      </c>
      <c r="BX157" s="793">
        <f t="shared" si="855"/>
        <v>-9.0949470177292824E-13</v>
      </c>
      <c r="BY157" s="793">
        <f t="shared" si="855"/>
        <v>-9.0949470177292824E-13</v>
      </c>
      <c r="BZ157" s="793">
        <f t="shared" ref="BZ157:CG157" si="856">SUM(BZ154:BZ156)</f>
        <v>-9.0949470177292824E-13</v>
      </c>
      <c r="CA157" s="793">
        <f t="shared" si="856"/>
        <v>-9.0949470177292824E-13</v>
      </c>
      <c r="CB157" s="793">
        <f t="shared" si="856"/>
        <v>-9.0949470177292824E-13</v>
      </c>
      <c r="CC157" s="793">
        <f t="shared" si="856"/>
        <v>-9.0949470177292824E-13</v>
      </c>
      <c r="CD157" s="793">
        <f t="shared" si="856"/>
        <v>-9.0949470177292824E-13</v>
      </c>
      <c r="CE157" s="793">
        <f t="shared" si="856"/>
        <v>-9.0949470177292824E-13</v>
      </c>
      <c r="CF157" s="793">
        <f t="shared" si="856"/>
        <v>-9.0949470177292824E-13</v>
      </c>
      <c r="CG157" s="793">
        <f t="shared" si="856"/>
        <v>-9.0949470177292824E-13</v>
      </c>
      <c r="CH157" s="793">
        <f t="shared" ref="CH157:EO157" si="857">SUM(CH154:CH156)</f>
        <v>-9.0949470177292824E-13</v>
      </c>
      <c r="CI157" s="793">
        <f t="shared" si="857"/>
        <v>-9.0949470177292824E-13</v>
      </c>
      <c r="CJ157" s="793">
        <f t="shared" si="857"/>
        <v>-9.0949470177292824E-13</v>
      </c>
      <c r="CK157" s="793">
        <f t="shared" si="857"/>
        <v>-9.0949470177292824E-13</v>
      </c>
      <c r="CL157" s="793">
        <f t="shared" si="857"/>
        <v>-9.0949470177292824E-13</v>
      </c>
      <c r="CM157" s="793">
        <f t="shared" si="857"/>
        <v>-9.0949470177292824E-13</v>
      </c>
      <c r="CN157" s="793">
        <f t="shared" si="857"/>
        <v>-9.0949470177292824E-13</v>
      </c>
      <c r="CO157" s="793">
        <f t="shared" si="857"/>
        <v>-9.0949470177292824E-13</v>
      </c>
      <c r="CP157" s="793">
        <f t="shared" si="857"/>
        <v>-9.0949470177292824E-13</v>
      </c>
      <c r="CQ157" s="793">
        <f t="shared" si="857"/>
        <v>-9.0949470177292824E-13</v>
      </c>
      <c r="CR157" s="793">
        <f t="shared" si="857"/>
        <v>-9.0949470177292824E-13</v>
      </c>
      <c r="CS157" s="793">
        <f t="shared" si="857"/>
        <v>-9.0949470177292824E-13</v>
      </c>
      <c r="CT157" s="793">
        <f t="shared" si="857"/>
        <v>-9.0949470177292824E-13</v>
      </c>
      <c r="CU157" s="793">
        <f t="shared" si="857"/>
        <v>-9.0949470177292824E-13</v>
      </c>
      <c r="CV157" s="793">
        <f t="shared" si="857"/>
        <v>-9.0949470177292824E-13</v>
      </c>
      <c r="CW157" s="793">
        <f t="shared" si="857"/>
        <v>-9.0949470177292824E-13</v>
      </c>
      <c r="CX157" s="793">
        <f t="shared" si="857"/>
        <v>-9.0949470177292824E-13</v>
      </c>
      <c r="CY157" s="793">
        <f t="shared" si="857"/>
        <v>-9.0949470177292824E-13</v>
      </c>
      <c r="CZ157" s="793">
        <f t="shared" si="857"/>
        <v>-9.0949470177292824E-13</v>
      </c>
      <c r="DA157" s="793">
        <f t="shared" si="857"/>
        <v>-9.0949470177292824E-13</v>
      </c>
      <c r="DB157" s="793">
        <f t="shared" si="857"/>
        <v>-9.0949470177292824E-13</v>
      </c>
      <c r="DC157" s="793">
        <f t="shared" si="857"/>
        <v>-9.0949470177292824E-13</v>
      </c>
      <c r="DD157" s="793">
        <f t="shared" si="857"/>
        <v>-9.0949470177292824E-13</v>
      </c>
      <c r="DE157" s="793">
        <f t="shared" si="857"/>
        <v>-9.0949470177292824E-13</v>
      </c>
      <c r="DF157" s="793">
        <f t="shared" si="857"/>
        <v>-9.0949470177292824E-13</v>
      </c>
      <c r="DG157" s="793">
        <f t="shared" si="857"/>
        <v>-9.0949470177292824E-13</v>
      </c>
      <c r="DH157" s="793">
        <f t="shared" si="857"/>
        <v>-9.0949470177292824E-13</v>
      </c>
      <c r="DI157" s="793">
        <f t="shared" si="857"/>
        <v>-9.0949470177292824E-13</v>
      </c>
      <c r="DJ157" s="793">
        <f t="shared" si="857"/>
        <v>-9.0949470177292824E-13</v>
      </c>
      <c r="DK157" s="793">
        <f t="shared" si="857"/>
        <v>-9.0949470177292824E-13</v>
      </c>
      <c r="DL157" s="793">
        <f t="shared" si="857"/>
        <v>-9.0949470177292824E-13</v>
      </c>
      <c r="DM157" s="793">
        <f t="shared" si="857"/>
        <v>-9.0949470177292824E-13</v>
      </c>
      <c r="DN157" s="793">
        <f t="shared" si="857"/>
        <v>-9.0949470177292824E-13</v>
      </c>
      <c r="DO157" s="793">
        <f t="shared" si="857"/>
        <v>-9.0949470177292824E-13</v>
      </c>
      <c r="DP157" s="793">
        <f t="shared" si="857"/>
        <v>-9.0949470177292824E-13</v>
      </c>
      <c r="DQ157" s="793">
        <f t="shared" si="857"/>
        <v>-9.0949470177292824E-13</v>
      </c>
      <c r="DR157" s="793">
        <f t="shared" si="857"/>
        <v>-9.0949470177292824E-13</v>
      </c>
      <c r="DS157" s="793">
        <f t="shared" si="857"/>
        <v>-9.0949470177292824E-13</v>
      </c>
      <c r="DT157" s="793">
        <f t="shared" si="857"/>
        <v>-9.0949470177292824E-13</v>
      </c>
      <c r="DU157" s="793">
        <f t="shared" si="857"/>
        <v>-9.0949470177292824E-13</v>
      </c>
      <c r="DV157" s="793">
        <f t="shared" si="857"/>
        <v>-9.0949470177292824E-13</v>
      </c>
      <c r="DW157" s="793">
        <f t="shared" si="857"/>
        <v>-9.0949470177292824E-13</v>
      </c>
      <c r="DX157" s="793">
        <f t="shared" si="857"/>
        <v>-9.0949470177292824E-13</v>
      </c>
      <c r="DY157" s="793">
        <f t="shared" si="857"/>
        <v>-9.0949470177292824E-13</v>
      </c>
      <c r="DZ157" s="793">
        <f t="shared" si="857"/>
        <v>-9.0949470177292824E-13</v>
      </c>
      <c r="EA157" s="793">
        <f t="shared" si="857"/>
        <v>-9.0949470177292824E-13</v>
      </c>
      <c r="EB157" s="793">
        <f t="shared" si="857"/>
        <v>-9.0949470177292824E-13</v>
      </c>
      <c r="EC157" s="793">
        <f t="shared" si="857"/>
        <v>-9.0949470177292824E-13</v>
      </c>
      <c r="ED157" s="793">
        <f t="shared" si="857"/>
        <v>-9.0949470177292824E-13</v>
      </c>
      <c r="EE157" s="793">
        <f t="shared" si="857"/>
        <v>-9.0949470177292824E-13</v>
      </c>
      <c r="EF157" s="793">
        <f t="shared" si="857"/>
        <v>-9.0949470177292824E-13</v>
      </c>
      <c r="EG157" s="793">
        <f t="shared" si="857"/>
        <v>-9.0949470177292824E-13</v>
      </c>
      <c r="EH157" s="793">
        <f t="shared" si="857"/>
        <v>-9.0949470177292824E-13</v>
      </c>
      <c r="EI157" s="793">
        <f t="shared" si="857"/>
        <v>-9.0949470177292824E-13</v>
      </c>
      <c r="EJ157" s="793">
        <f t="shared" si="857"/>
        <v>-9.0949470177292824E-13</v>
      </c>
      <c r="EK157" s="793">
        <f t="shared" si="857"/>
        <v>-9.0949470177292824E-13</v>
      </c>
      <c r="EL157" s="793">
        <f t="shared" si="857"/>
        <v>-9.0949470177292824E-13</v>
      </c>
      <c r="EM157" s="793">
        <f t="shared" si="857"/>
        <v>-9.0949470177292824E-13</v>
      </c>
      <c r="EN157" s="793">
        <f t="shared" si="857"/>
        <v>-9.0949470177292824E-13</v>
      </c>
      <c r="EO157" s="793">
        <f t="shared" si="857"/>
        <v>-9.0949470177292824E-13</v>
      </c>
    </row>
    <row r="158" spans="1:145" x14ac:dyDescent="0.2">
      <c r="A158" s="113">
        <f>ROW()</f>
        <v>158</v>
      </c>
    </row>
    <row r="159" spans="1:145" x14ac:dyDescent="0.2">
      <c r="A159" s="113">
        <f>ROW()</f>
        <v>159</v>
      </c>
    </row>
    <row r="160" spans="1:145" x14ac:dyDescent="0.2">
      <c r="A160" s="113">
        <f>ROW()</f>
        <v>160</v>
      </c>
      <c r="B160" s="451" t="s">
        <v>856</v>
      </c>
      <c r="C160" s="477" t="s">
        <v>180</v>
      </c>
      <c r="D160" s="451" t="s">
        <v>30</v>
      </c>
      <c r="E160" s="451"/>
      <c r="F160" s="908">
        <f>F148</f>
        <v>43465</v>
      </c>
      <c r="G160" s="360">
        <f>'A&amp;R'!$O$33</f>
        <v>101523.114</v>
      </c>
      <c r="H160" s="91">
        <f>G160/12</f>
        <v>8460.2595000000001</v>
      </c>
      <c r="I160" s="454"/>
      <c r="J160" s="454"/>
      <c r="K160" s="451"/>
      <c r="L160" s="452">
        <f>SUM(M160:EC160)</f>
        <v>1111649.7733245809</v>
      </c>
      <c r="M160" s="451"/>
      <c r="N160" s="910">
        <f>INDEX($H160:$H164,N162)*N161</f>
        <v>8460.2595000000001</v>
      </c>
      <c r="O160" s="910">
        <f t="shared" ref="O160" si="858">INDEX($H160:$H164,O162)*O161</f>
        <v>8460.2595000000001</v>
      </c>
      <c r="P160" s="910">
        <f t="shared" ref="P160" si="859">INDEX($H160:$H164,P162)*P161</f>
        <v>8460.2595000000001</v>
      </c>
      <c r="Q160" s="910">
        <f t="shared" ref="Q160" si="860">INDEX($H160:$H164,Q162)*Q161</f>
        <v>8460.2595000000001</v>
      </c>
      <c r="R160" s="910">
        <f t="shared" ref="R160" si="861">INDEX($H160:$H164,R162)*R161</f>
        <v>8460.2595000000001</v>
      </c>
      <c r="S160" s="910">
        <f t="shared" ref="S160" si="862">INDEX($H160:$H164,S162)*S161</f>
        <v>8460.2595000000001</v>
      </c>
      <c r="T160" s="910">
        <f t="shared" ref="T160" si="863">INDEX($H160:$H164,T162)*T161</f>
        <v>8460.2595000000001</v>
      </c>
      <c r="U160" s="910">
        <f t="shared" ref="U160" si="864">INDEX($H160:$H164,U162)*U161</f>
        <v>8460.2595000000001</v>
      </c>
      <c r="V160" s="910">
        <f t="shared" ref="V160" si="865">INDEX($H160:$H164,V162)*V161</f>
        <v>8460.2595000000001</v>
      </c>
      <c r="W160" s="910">
        <f t="shared" ref="W160" si="866">INDEX($H160:$H164,W162)*W161</f>
        <v>8460.2595000000001</v>
      </c>
      <c r="X160" s="910">
        <f t="shared" ref="X160" si="867">INDEX($H160:$H164,X162)*X161</f>
        <v>8460.2595000000001</v>
      </c>
      <c r="Y160" s="910">
        <f t="shared" ref="Y160" si="868">INDEX($H160:$H164,Y162)*Y161</f>
        <v>8460.2595000000001</v>
      </c>
      <c r="Z160" s="910">
        <f t="shared" ref="Z160" si="869">INDEX($H160:$H164,Z162)*Z161</f>
        <v>8629.4646900000007</v>
      </c>
      <c r="AA160" s="910">
        <f t="shared" ref="AA160" si="870">INDEX($H160:$H164,AA162)*AA161</f>
        <v>8629.4646900000007</v>
      </c>
      <c r="AB160" s="910">
        <f t="shared" ref="AB160" si="871">INDEX($H160:$H164,AB162)*AB161</f>
        <v>8629.4646900000007</v>
      </c>
      <c r="AC160" s="910">
        <f t="shared" ref="AC160" si="872">INDEX($H160:$H164,AC162)*AC161</f>
        <v>8629.4646900000007</v>
      </c>
      <c r="AD160" s="910">
        <f t="shared" ref="AD160" si="873">INDEX($H160:$H164,AD162)*AD161</f>
        <v>8629.4646900000007</v>
      </c>
      <c r="AE160" s="910">
        <f t="shared" ref="AE160" si="874">INDEX($H160:$H164,AE162)*AE161</f>
        <v>8629.4646900000007</v>
      </c>
      <c r="AF160" s="910">
        <f t="shared" ref="AF160" si="875">INDEX($H160:$H164,AF162)*AF161</f>
        <v>8629.4646900000007</v>
      </c>
      <c r="AG160" s="910">
        <f t="shared" ref="AG160" si="876">INDEX($H160:$H164,AG162)*AG161</f>
        <v>8629.4646900000007</v>
      </c>
      <c r="AH160" s="910">
        <f t="shared" ref="AH160" si="877">INDEX($H160:$H164,AH162)*AH161</f>
        <v>8629.4646900000007</v>
      </c>
      <c r="AI160" s="910">
        <f t="shared" ref="AI160" si="878">INDEX($H160:$H164,AI162)*AI161</f>
        <v>8629.4646900000007</v>
      </c>
      <c r="AJ160" s="910">
        <f t="shared" ref="AJ160" si="879">INDEX($H160:$H164,AJ162)*AJ161</f>
        <v>8629.4646900000007</v>
      </c>
      <c r="AK160" s="910">
        <f t="shared" ref="AK160" si="880">INDEX($H160:$H164,AK162)*AK161</f>
        <v>8629.4646900000007</v>
      </c>
      <c r="AL160" s="910">
        <f t="shared" ref="AL160" si="881">INDEX($H160:$H164,AL162)*AL161</f>
        <v>8802.0539838000004</v>
      </c>
      <c r="AM160" s="910">
        <f t="shared" ref="AM160" si="882">INDEX($H160:$H164,AM162)*AM161</f>
        <v>8802.0539838000004</v>
      </c>
      <c r="AN160" s="910">
        <f t="shared" ref="AN160" si="883">INDEX($H160:$H164,AN162)*AN161</f>
        <v>8802.0539838000004</v>
      </c>
      <c r="AO160" s="910">
        <f t="shared" ref="AO160" si="884">INDEX($H160:$H164,AO162)*AO161</f>
        <v>8802.0539838000004</v>
      </c>
      <c r="AP160" s="910">
        <f t="shared" ref="AP160" si="885">INDEX($H160:$H164,AP162)*AP161</f>
        <v>8802.0539838000004</v>
      </c>
      <c r="AQ160" s="910">
        <f t="shared" ref="AQ160" si="886">INDEX($H160:$H164,AQ162)*AQ161</f>
        <v>8802.0539838000004</v>
      </c>
      <c r="AR160" s="910">
        <f t="shared" ref="AR160" si="887">INDEX($H160:$H164,AR162)*AR161</f>
        <v>8802.0539838000004</v>
      </c>
      <c r="AS160" s="910">
        <f t="shared" ref="AS160" si="888">INDEX($H160:$H164,AS162)*AS161</f>
        <v>8802.0539838000004</v>
      </c>
      <c r="AT160" s="910">
        <f t="shared" ref="AT160" si="889">INDEX($H160:$H164,AT162)*AT161</f>
        <v>8802.0539838000004</v>
      </c>
      <c r="AU160" s="910">
        <f t="shared" ref="AU160" si="890">INDEX($H160:$H164,AU162)*AU161</f>
        <v>8802.0539838000004</v>
      </c>
      <c r="AV160" s="910">
        <f t="shared" ref="AV160" si="891">INDEX($H160:$H164,AV162)*AV161</f>
        <v>8802.0539838000004</v>
      </c>
      <c r="AW160" s="910">
        <f t="shared" ref="AW160" si="892">INDEX($H160:$H164,AW162)*AW161</f>
        <v>8802.0539838000004</v>
      </c>
      <c r="AX160" s="910">
        <f t="shared" ref="AX160" si="893">INDEX($H160:$H164,AX162)*AX161</f>
        <v>8978.0950634759993</v>
      </c>
      <c r="AY160" s="910">
        <f t="shared" ref="AY160" si="894">INDEX($H160:$H164,AY162)*AY161</f>
        <v>8978.0950634759993</v>
      </c>
      <c r="AZ160" s="910">
        <f t="shared" ref="AZ160" si="895">INDEX($H160:$H164,AZ162)*AZ161</f>
        <v>8978.0950634759993</v>
      </c>
      <c r="BA160" s="910">
        <f t="shared" ref="BA160" si="896">INDEX($H160:$H164,BA162)*BA161</f>
        <v>8978.0950634759993</v>
      </c>
      <c r="BB160" s="910">
        <f t="shared" ref="BB160" si="897">INDEX($H160:$H164,BB162)*BB161</f>
        <v>8978.0950634759993</v>
      </c>
      <c r="BC160" s="910">
        <f t="shared" ref="BC160" si="898">INDEX($H160:$H164,BC162)*BC161</f>
        <v>8978.0950634759993</v>
      </c>
      <c r="BD160" s="910">
        <f t="shared" ref="BD160" si="899">INDEX($H160:$H164,BD162)*BD161</f>
        <v>8978.0950634759993</v>
      </c>
      <c r="BE160" s="910">
        <f t="shared" ref="BE160" si="900">INDEX($H160:$H164,BE162)*BE161</f>
        <v>8978.0950634759993</v>
      </c>
      <c r="BF160" s="910">
        <f t="shared" ref="BF160" si="901">INDEX($H160:$H164,BF162)*BF161</f>
        <v>8978.0950634759993</v>
      </c>
      <c r="BG160" s="910">
        <f t="shared" ref="BG160" si="902">INDEX($H160:$H164,BG162)*BG161</f>
        <v>8978.0950634759993</v>
      </c>
      <c r="BH160" s="910">
        <f t="shared" ref="BH160" si="903">INDEX($H160:$H164,BH162)*BH161</f>
        <v>8978.0950634759993</v>
      </c>
      <c r="BI160" s="910">
        <f t="shared" ref="BI160" si="904">INDEX($H160:$H164,BI162)*BI161</f>
        <v>8978.0950634759993</v>
      </c>
      <c r="BJ160" s="910">
        <f t="shared" ref="BJ160" si="905">INDEX($H160:$H164,BJ162)*BJ161</f>
        <v>9157.6569647455199</v>
      </c>
      <c r="BK160" s="910">
        <f t="shared" ref="BK160" si="906">INDEX($H160:$H164,BK162)*BK161</f>
        <v>9157.6569647455199</v>
      </c>
      <c r="BL160" s="910">
        <f t="shared" ref="BL160" si="907">INDEX($H160:$H164,BL162)*BL161</f>
        <v>9157.6569647455199</v>
      </c>
      <c r="BM160" s="910">
        <f t="shared" ref="BM160" si="908">INDEX($H160:$H164,BM162)*BM161</f>
        <v>9157.6569647455199</v>
      </c>
      <c r="BN160" s="910">
        <f t="shared" ref="BN160" si="909">INDEX($H160:$H164,BN162)*BN161</f>
        <v>9157.6569647455199</v>
      </c>
      <c r="BO160" s="910">
        <f t="shared" ref="BO160" si="910">INDEX($H160:$H164,BO162)*BO161</f>
        <v>9157.6569647455199</v>
      </c>
      <c r="BP160" s="910">
        <f t="shared" ref="BP160" si="911">INDEX($H160:$H164,BP162)*BP161</f>
        <v>9157.6569647455199</v>
      </c>
      <c r="BQ160" s="910">
        <f t="shared" ref="BQ160" si="912">INDEX($H160:$H164,BQ162)*BQ161</f>
        <v>9157.6569647455199</v>
      </c>
      <c r="BR160" s="910">
        <f t="shared" ref="BR160" si="913">INDEX($H160:$H164,BR162)*BR161</f>
        <v>9157.6569647455199</v>
      </c>
      <c r="BS160" s="910">
        <f t="shared" ref="BS160" si="914">INDEX($H160:$H164,BS162)*BS161</f>
        <v>9157.6569647455199</v>
      </c>
      <c r="BT160" s="910">
        <f t="shared" ref="BT160" si="915">INDEX($H160:$H164,BT162)*BT161</f>
        <v>9157.6569647455199</v>
      </c>
      <c r="BU160" s="910">
        <f t="shared" ref="BU160" si="916">INDEX($H160:$H164,BU162)*BU161</f>
        <v>9157.6569647455199</v>
      </c>
      <c r="BV160" s="910">
        <f t="shared" ref="BV160" si="917">INDEX($H160:$H164,BV162)*BV161</f>
        <v>9340.8101040404308</v>
      </c>
      <c r="BW160" s="910">
        <f t="shared" ref="BW160" si="918">INDEX($H160:$H164,BW162)*BW161</f>
        <v>9340.8101040404308</v>
      </c>
      <c r="BX160" s="910">
        <f t="shared" ref="BX160" si="919">INDEX($H160:$H164,BX162)*BX161</f>
        <v>9340.8101040404308</v>
      </c>
      <c r="BY160" s="910">
        <f t="shared" ref="BY160" si="920">INDEX($H160:$H164,BY162)*BY161</f>
        <v>9340.8101040404308</v>
      </c>
      <c r="BZ160" s="910">
        <f t="shared" ref="BZ160" si="921">INDEX($H160:$H164,BZ162)*BZ161</f>
        <v>9340.8101040404308</v>
      </c>
      <c r="CA160" s="910">
        <f t="shared" ref="CA160" si="922">INDEX($H160:$H164,CA162)*CA161</f>
        <v>9340.8101040404308</v>
      </c>
      <c r="CB160" s="910">
        <f t="shared" ref="CB160" si="923">INDEX($H160:$H164,CB162)*CB161</f>
        <v>9340.8101040404308</v>
      </c>
      <c r="CC160" s="910">
        <f t="shared" ref="CC160" si="924">INDEX($H160:$H164,CC162)*CC161</f>
        <v>9340.8101040404308</v>
      </c>
      <c r="CD160" s="910">
        <f t="shared" ref="CD160" si="925">INDEX($H160:$H164,CD162)*CD161</f>
        <v>9340.8101040404308</v>
      </c>
      <c r="CE160" s="910">
        <f t="shared" ref="CE160" si="926">INDEX($H160:$H164,CE162)*CE161</f>
        <v>9340.8101040404308</v>
      </c>
      <c r="CF160" s="910">
        <f t="shared" ref="CF160" si="927">INDEX($H160:$H164,CF162)*CF161</f>
        <v>9340.8101040404308</v>
      </c>
      <c r="CG160" s="910">
        <f t="shared" ref="CG160" si="928">INDEX($H160:$H164,CG162)*CG161</f>
        <v>9340.8101040404308</v>
      </c>
      <c r="CH160" s="910">
        <f t="shared" ref="CH160" si="929">INDEX($H160:$H164,CH162)*CH161</f>
        <v>9527.6263061212394</v>
      </c>
      <c r="CI160" s="910">
        <f t="shared" ref="CI160" si="930">INDEX($H160:$H164,CI162)*CI161</f>
        <v>9527.6263061212394</v>
      </c>
      <c r="CJ160" s="910">
        <f t="shared" ref="CJ160" si="931">INDEX($H160:$H164,CJ162)*CJ161</f>
        <v>9527.6263061212394</v>
      </c>
      <c r="CK160" s="910">
        <f t="shared" ref="CK160" si="932">INDEX($H160:$H164,CK162)*CK161</f>
        <v>9527.6263061212394</v>
      </c>
      <c r="CL160" s="910">
        <f t="shared" ref="CL160" si="933">INDEX($H160:$H164,CL162)*CL161</f>
        <v>9527.6263061212394</v>
      </c>
      <c r="CM160" s="910">
        <f t="shared" ref="CM160" si="934">INDEX($H160:$H164,CM162)*CM161</f>
        <v>9527.6263061212394</v>
      </c>
      <c r="CN160" s="910">
        <f t="shared" ref="CN160" si="935">INDEX($H160:$H164,CN162)*CN161</f>
        <v>9527.6263061212394</v>
      </c>
      <c r="CO160" s="910">
        <f t="shared" ref="CO160" si="936">INDEX($H160:$H164,CO162)*CO161</f>
        <v>9527.6263061212394</v>
      </c>
      <c r="CP160" s="910">
        <f t="shared" ref="CP160" si="937">INDEX($H160:$H164,CP162)*CP161</f>
        <v>9527.6263061212394</v>
      </c>
      <c r="CQ160" s="910">
        <f t="shared" ref="CQ160" si="938">INDEX($H160:$H164,CQ162)*CQ161</f>
        <v>9527.6263061212394</v>
      </c>
      <c r="CR160" s="910">
        <f t="shared" ref="CR160" si="939">INDEX($H160:$H164,CR162)*CR161</f>
        <v>9527.6263061212394</v>
      </c>
      <c r="CS160" s="910">
        <f t="shared" ref="CS160" si="940">INDEX($H160:$H164,CS162)*CS161</f>
        <v>9527.6263061212394</v>
      </c>
      <c r="CT160" s="910">
        <f t="shared" ref="CT160" si="941">INDEX($H160:$H164,CT162)*CT161</f>
        <v>9718.1788322436623</v>
      </c>
      <c r="CU160" s="910">
        <f t="shared" ref="CU160" si="942">INDEX($H160:$H164,CU162)*CU161</f>
        <v>9718.1788322436623</v>
      </c>
      <c r="CV160" s="910">
        <f t="shared" ref="CV160" si="943">INDEX($H160:$H164,CV162)*CV161</f>
        <v>9718.1788322436623</v>
      </c>
      <c r="CW160" s="910">
        <f t="shared" ref="CW160" si="944">INDEX($H160:$H164,CW162)*CW161</f>
        <v>9718.1788322436623</v>
      </c>
      <c r="CX160" s="910">
        <f t="shared" ref="CX160" si="945">INDEX($H160:$H164,CX162)*CX161</f>
        <v>9718.1788322436623</v>
      </c>
      <c r="CY160" s="910">
        <f t="shared" ref="CY160" si="946">INDEX($H160:$H164,CY162)*CY161</f>
        <v>9718.1788322436623</v>
      </c>
      <c r="CZ160" s="910">
        <f t="shared" ref="CZ160" si="947">INDEX($H160:$H164,CZ162)*CZ161</f>
        <v>9718.1788322436623</v>
      </c>
      <c r="DA160" s="910">
        <f t="shared" ref="DA160" si="948">INDEX($H160:$H164,DA162)*DA161</f>
        <v>9718.1788322436623</v>
      </c>
      <c r="DB160" s="910">
        <f t="shared" ref="DB160" si="949">INDEX($H160:$H164,DB162)*DB161</f>
        <v>9718.1788322436623</v>
      </c>
      <c r="DC160" s="910">
        <f t="shared" ref="DC160" si="950">INDEX($H160:$H164,DC162)*DC161</f>
        <v>9718.1788322436623</v>
      </c>
      <c r="DD160" s="910">
        <f t="shared" ref="DD160" si="951">INDEX($H160:$H164,DD162)*DD161</f>
        <v>9718.1788322436623</v>
      </c>
      <c r="DE160" s="910">
        <f t="shared" ref="DE160" si="952">INDEX($H160:$H164,DE162)*DE161</f>
        <v>9718.1788322436623</v>
      </c>
      <c r="DF160" s="910">
        <f t="shared" ref="DF160" si="953">INDEX($H160:$H164,DF162)*DF161</f>
        <v>9912.5424088885356</v>
      </c>
      <c r="DG160" s="910">
        <f t="shared" ref="DG160" si="954">INDEX($H160:$H164,DG162)*DG161</f>
        <v>9912.5424088885356</v>
      </c>
      <c r="DH160" s="910">
        <f t="shared" ref="DH160" si="955">INDEX($H160:$H164,DH162)*DH161</f>
        <v>9912.5424088885356</v>
      </c>
      <c r="DI160" s="910">
        <f t="shared" ref="DI160" si="956">INDEX($H160:$H164,DI162)*DI161</f>
        <v>9912.5424088885356</v>
      </c>
      <c r="DJ160" s="910">
        <f t="shared" ref="DJ160" si="957">INDEX($H160:$H164,DJ162)*DJ161</f>
        <v>9912.5424088885356</v>
      </c>
      <c r="DK160" s="910">
        <f t="shared" ref="DK160" si="958">INDEX($H160:$H164,DK162)*DK161</f>
        <v>9912.5424088885356</v>
      </c>
      <c r="DL160" s="910">
        <f t="shared" ref="DL160" si="959">INDEX($H160:$H164,DL162)*DL161</f>
        <v>9912.5424088885356</v>
      </c>
      <c r="DM160" s="910">
        <f t="shared" ref="DM160" si="960">INDEX($H160:$H164,DM162)*DM161</f>
        <v>9912.5424088885356</v>
      </c>
      <c r="DN160" s="910">
        <f t="shared" ref="DN160" si="961">INDEX($H160:$H164,DN162)*DN161</f>
        <v>9912.5424088885356</v>
      </c>
      <c r="DO160" s="910">
        <f t="shared" ref="DO160" si="962">INDEX($H160:$H164,DO162)*DO161</f>
        <v>9912.5424088885356</v>
      </c>
      <c r="DP160" s="910">
        <f t="shared" ref="DP160" si="963">INDEX($H160:$H164,DP162)*DP161</f>
        <v>9912.5424088885356</v>
      </c>
      <c r="DQ160" s="910">
        <f t="shared" ref="DQ160" si="964">INDEX($H160:$H164,DQ162)*DQ161</f>
        <v>9912.5424088885356</v>
      </c>
      <c r="DR160" s="910">
        <f t="shared" ref="DR160" si="965">INDEX($H160:$H164,DR162)*DR161</f>
        <v>10110.793257066307</v>
      </c>
      <c r="DS160" s="910">
        <f t="shared" ref="DS160" si="966">INDEX($H160:$H164,DS162)*DS161</f>
        <v>10110.793257066307</v>
      </c>
      <c r="DT160" s="910">
        <f t="shared" ref="DT160" si="967">INDEX($H160:$H164,DT162)*DT161</f>
        <v>10110.793257066307</v>
      </c>
      <c r="DU160" s="910">
        <f t="shared" ref="DU160" si="968">INDEX($H160:$H164,DU162)*DU161</f>
        <v>10110.793257066307</v>
      </c>
      <c r="DV160" s="910">
        <f t="shared" ref="DV160" si="969">INDEX($H160:$H164,DV162)*DV161</f>
        <v>10110.793257066307</v>
      </c>
      <c r="DW160" s="910">
        <f t="shared" ref="DW160" si="970">INDEX($H160:$H164,DW162)*DW161</f>
        <v>10110.793257066307</v>
      </c>
      <c r="DX160" s="910">
        <f t="shared" ref="DX160" si="971">INDEX($H160:$H164,DX162)*DX161</f>
        <v>10110.793257066307</v>
      </c>
      <c r="DY160" s="910">
        <f t="shared" ref="DY160" si="972">INDEX($H160:$H164,DY162)*DY161</f>
        <v>10110.793257066307</v>
      </c>
      <c r="DZ160" s="910">
        <f t="shared" ref="DZ160" si="973">INDEX($H160:$H164,DZ162)*DZ161</f>
        <v>10110.793257066307</v>
      </c>
      <c r="EA160" s="910">
        <f t="shared" ref="EA160" si="974">INDEX($H160:$H164,EA162)*EA161</f>
        <v>10110.793257066307</v>
      </c>
      <c r="EB160" s="910">
        <f t="shared" ref="EB160" si="975">INDEX($H160:$H164,EB162)*EB161</f>
        <v>10110.793257066307</v>
      </c>
      <c r="EC160" s="910">
        <f t="shared" ref="EC160" si="976">INDEX($H160:$H164,EC162)*EC161</f>
        <v>10110.793257066307</v>
      </c>
      <c r="ED160" s="910">
        <f t="shared" ref="ED160" si="977">INDEX($H160:$H164,ED162)*ED161</f>
        <v>10313.009122207633</v>
      </c>
      <c r="EE160" s="910">
        <f t="shared" ref="EE160" si="978">INDEX($H160:$H164,EE162)*EE161</f>
        <v>10313.009122207633</v>
      </c>
      <c r="EF160" s="910">
        <f t="shared" ref="EF160" si="979">INDEX($H160:$H164,EF162)*EF161</f>
        <v>10313.009122207633</v>
      </c>
      <c r="EG160" s="910">
        <f t="shared" ref="EG160" si="980">INDEX($H160:$H164,EG162)*EG161</f>
        <v>10313.009122207633</v>
      </c>
      <c r="EH160" s="910">
        <f t="shared" ref="EH160" si="981">INDEX($H160:$H164,EH162)*EH161</f>
        <v>10313.009122207633</v>
      </c>
      <c r="EI160" s="910">
        <f t="shared" ref="EI160" si="982">INDEX($H160:$H164,EI162)*EI161</f>
        <v>10313.009122207633</v>
      </c>
      <c r="EJ160" s="910">
        <f t="shared" ref="EJ160" si="983">INDEX($H160:$H164,EJ162)*EJ161</f>
        <v>10313.009122207633</v>
      </c>
      <c r="EK160" s="910">
        <f t="shared" ref="EK160" si="984">INDEX($H160:$H164,EK162)*EK161</f>
        <v>10313.009122207633</v>
      </c>
      <c r="EL160" s="910">
        <f t="shared" ref="EL160" si="985">INDEX($H160:$H164,EL162)*EL161</f>
        <v>10313.009122207633</v>
      </c>
      <c r="EM160" s="910">
        <f t="shared" ref="EM160" si="986">INDEX($H160:$H164,EM162)*EM161</f>
        <v>10313.009122207633</v>
      </c>
      <c r="EN160" s="910">
        <f t="shared" ref="EN160" si="987">INDEX($H160:$H164,EN162)*EN161</f>
        <v>10313.009122207633</v>
      </c>
      <c r="EO160" s="910">
        <f t="shared" ref="EO160" si="988">INDEX($H160:$H164,EO162)*EO161</f>
        <v>10313.009122207633</v>
      </c>
    </row>
    <row r="161" spans="1:145" x14ac:dyDescent="0.2">
      <c r="A161" s="113">
        <f>ROW()</f>
        <v>161</v>
      </c>
      <c r="F161" s="908"/>
      <c r="G161" s="360"/>
      <c r="H161" s="91"/>
      <c r="J161" s="364">
        <f>'A&amp;R'!$N$33</f>
        <v>0.02</v>
      </c>
      <c r="K161" s="113" t="s">
        <v>14</v>
      </c>
      <c r="N161" s="42">
        <f t="shared" ref="N161:BY161" si="989">(1+$J161)^(N$5-1)</f>
        <v>1</v>
      </c>
      <c r="O161" s="42">
        <f t="shared" si="989"/>
        <v>1</v>
      </c>
      <c r="P161" s="42">
        <f t="shared" si="989"/>
        <v>1</v>
      </c>
      <c r="Q161" s="42">
        <f t="shared" si="989"/>
        <v>1</v>
      </c>
      <c r="R161" s="42">
        <f t="shared" si="989"/>
        <v>1</v>
      </c>
      <c r="S161" s="42">
        <f t="shared" si="989"/>
        <v>1</v>
      </c>
      <c r="T161" s="42">
        <f t="shared" si="989"/>
        <v>1</v>
      </c>
      <c r="U161" s="42">
        <f t="shared" si="989"/>
        <v>1</v>
      </c>
      <c r="V161" s="42">
        <f t="shared" si="989"/>
        <v>1</v>
      </c>
      <c r="W161" s="42">
        <f t="shared" si="989"/>
        <v>1</v>
      </c>
      <c r="X161" s="42">
        <f t="shared" si="989"/>
        <v>1</v>
      </c>
      <c r="Y161" s="42">
        <f t="shared" si="989"/>
        <v>1</v>
      </c>
      <c r="Z161" s="42">
        <f t="shared" si="989"/>
        <v>1.02</v>
      </c>
      <c r="AA161" s="42">
        <f t="shared" si="989"/>
        <v>1.02</v>
      </c>
      <c r="AB161" s="42">
        <f t="shared" si="989"/>
        <v>1.02</v>
      </c>
      <c r="AC161" s="42">
        <f t="shared" si="989"/>
        <v>1.02</v>
      </c>
      <c r="AD161" s="42">
        <f t="shared" si="989"/>
        <v>1.02</v>
      </c>
      <c r="AE161" s="42">
        <f t="shared" si="989"/>
        <v>1.02</v>
      </c>
      <c r="AF161" s="42">
        <f t="shared" si="989"/>
        <v>1.02</v>
      </c>
      <c r="AG161" s="42">
        <f t="shared" si="989"/>
        <v>1.02</v>
      </c>
      <c r="AH161" s="42">
        <f t="shared" si="989"/>
        <v>1.02</v>
      </c>
      <c r="AI161" s="42">
        <f t="shared" si="989"/>
        <v>1.02</v>
      </c>
      <c r="AJ161" s="42">
        <f t="shared" si="989"/>
        <v>1.02</v>
      </c>
      <c r="AK161" s="42">
        <f t="shared" si="989"/>
        <v>1.02</v>
      </c>
      <c r="AL161" s="42">
        <f t="shared" si="989"/>
        <v>1.0404</v>
      </c>
      <c r="AM161" s="42">
        <f t="shared" si="989"/>
        <v>1.0404</v>
      </c>
      <c r="AN161" s="42">
        <f t="shared" si="989"/>
        <v>1.0404</v>
      </c>
      <c r="AO161" s="42">
        <f t="shared" si="989"/>
        <v>1.0404</v>
      </c>
      <c r="AP161" s="42">
        <f t="shared" si="989"/>
        <v>1.0404</v>
      </c>
      <c r="AQ161" s="42">
        <f t="shared" si="989"/>
        <v>1.0404</v>
      </c>
      <c r="AR161" s="42">
        <f t="shared" si="989"/>
        <v>1.0404</v>
      </c>
      <c r="AS161" s="42">
        <f t="shared" si="989"/>
        <v>1.0404</v>
      </c>
      <c r="AT161" s="42">
        <f t="shared" si="989"/>
        <v>1.0404</v>
      </c>
      <c r="AU161" s="42">
        <f t="shared" si="989"/>
        <v>1.0404</v>
      </c>
      <c r="AV161" s="42">
        <f t="shared" si="989"/>
        <v>1.0404</v>
      </c>
      <c r="AW161" s="42">
        <f t="shared" si="989"/>
        <v>1.0404</v>
      </c>
      <c r="AX161" s="42">
        <f t="shared" si="989"/>
        <v>1.0612079999999999</v>
      </c>
      <c r="AY161" s="42">
        <f t="shared" si="989"/>
        <v>1.0612079999999999</v>
      </c>
      <c r="AZ161" s="42">
        <f t="shared" si="989"/>
        <v>1.0612079999999999</v>
      </c>
      <c r="BA161" s="42">
        <f t="shared" si="989"/>
        <v>1.0612079999999999</v>
      </c>
      <c r="BB161" s="42">
        <f t="shared" si="989"/>
        <v>1.0612079999999999</v>
      </c>
      <c r="BC161" s="42">
        <f t="shared" si="989"/>
        <v>1.0612079999999999</v>
      </c>
      <c r="BD161" s="42">
        <f t="shared" si="989"/>
        <v>1.0612079999999999</v>
      </c>
      <c r="BE161" s="42">
        <f t="shared" si="989"/>
        <v>1.0612079999999999</v>
      </c>
      <c r="BF161" s="42">
        <f t="shared" si="989"/>
        <v>1.0612079999999999</v>
      </c>
      <c r="BG161" s="42">
        <f t="shared" si="989"/>
        <v>1.0612079999999999</v>
      </c>
      <c r="BH161" s="42">
        <f t="shared" si="989"/>
        <v>1.0612079999999999</v>
      </c>
      <c r="BI161" s="42">
        <f t="shared" si="989"/>
        <v>1.0612079999999999</v>
      </c>
      <c r="BJ161" s="42">
        <f t="shared" si="989"/>
        <v>1.08243216</v>
      </c>
      <c r="BK161" s="42">
        <f t="shared" si="989"/>
        <v>1.08243216</v>
      </c>
      <c r="BL161" s="42">
        <f t="shared" si="989"/>
        <v>1.08243216</v>
      </c>
      <c r="BM161" s="42">
        <f t="shared" si="989"/>
        <v>1.08243216</v>
      </c>
      <c r="BN161" s="42">
        <f t="shared" si="989"/>
        <v>1.08243216</v>
      </c>
      <c r="BO161" s="42">
        <f t="shared" si="989"/>
        <v>1.08243216</v>
      </c>
      <c r="BP161" s="42">
        <f t="shared" si="989"/>
        <v>1.08243216</v>
      </c>
      <c r="BQ161" s="42">
        <f t="shared" si="989"/>
        <v>1.08243216</v>
      </c>
      <c r="BR161" s="42">
        <f t="shared" si="989"/>
        <v>1.08243216</v>
      </c>
      <c r="BS161" s="42">
        <f t="shared" si="989"/>
        <v>1.08243216</v>
      </c>
      <c r="BT161" s="42">
        <f t="shared" si="989"/>
        <v>1.08243216</v>
      </c>
      <c r="BU161" s="42">
        <f t="shared" si="989"/>
        <v>1.08243216</v>
      </c>
      <c r="BV161" s="42">
        <f t="shared" si="989"/>
        <v>1.1040808032</v>
      </c>
      <c r="BW161" s="42">
        <f t="shared" si="989"/>
        <v>1.1040808032</v>
      </c>
      <c r="BX161" s="42">
        <f t="shared" si="989"/>
        <v>1.1040808032</v>
      </c>
      <c r="BY161" s="42">
        <f t="shared" si="989"/>
        <v>1.1040808032</v>
      </c>
      <c r="BZ161" s="42">
        <f t="shared" ref="BZ161:EK161" si="990">(1+$J161)^(BZ$5-1)</f>
        <v>1.1040808032</v>
      </c>
      <c r="CA161" s="42">
        <f t="shared" si="990"/>
        <v>1.1040808032</v>
      </c>
      <c r="CB161" s="42">
        <f t="shared" si="990"/>
        <v>1.1040808032</v>
      </c>
      <c r="CC161" s="42">
        <f t="shared" si="990"/>
        <v>1.1040808032</v>
      </c>
      <c r="CD161" s="42">
        <f t="shared" si="990"/>
        <v>1.1040808032</v>
      </c>
      <c r="CE161" s="42">
        <f t="shared" si="990"/>
        <v>1.1040808032</v>
      </c>
      <c r="CF161" s="42">
        <f t="shared" si="990"/>
        <v>1.1040808032</v>
      </c>
      <c r="CG161" s="42">
        <f t="shared" si="990"/>
        <v>1.1040808032</v>
      </c>
      <c r="CH161" s="42">
        <f t="shared" si="990"/>
        <v>1.1261624192640001</v>
      </c>
      <c r="CI161" s="42">
        <f t="shared" si="990"/>
        <v>1.1261624192640001</v>
      </c>
      <c r="CJ161" s="42">
        <f t="shared" si="990"/>
        <v>1.1261624192640001</v>
      </c>
      <c r="CK161" s="42">
        <f t="shared" si="990"/>
        <v>1.1261624192640001</v>
      </c>
      <c r="CL161" s="42">
        <f t="shared" si="990"/>
        <v>1.1261624192640001</v>
      </c>
      <c r="CM161" s="42">
        <f t="shared" si="990"/>
        <v>1.1261624192640001</v>
      </c>
      <c r="CN161" s="42">
        <f t="shared" si="990"/>
        <v>1.1261624192640001</v>
      </c>
      <c r="CO161" s="42">
        <f t="shared" si="990"/>
        <v>1.1261624192640001</v>
      </c>
      <c r="CP161" s="42">
        <f t="shared" si="990"/>
        <v>1.1261624192640001</v>
      </c>
      <c r="CQ161" s="42">
        <f t="shared" si="990"/>
        <v>1.1261624192640001</v>
      </c>
      <c r="CR161" s="42">
        <f t="shared" si="990"/>
        <v>1.1261624192640001</v>
      </c>
      <c r="CS161" s="42">
        <f t="shared" si="990"/>
        <v>1.1261624192640001</v>
      </c>
      <c r="CT161" s="42">
        <f t="shared" si="990"/>
        <v>1.1486856676492798</v>
      </c>
      <c r="CU161" s="42">
        <f t="shared" si="990"/>
        <v>1.1486856676492798</v>
      </c>
      <c r="CV161" s="42">
        <f t="shared" si="990"/>
        <v>1.1486856676492798</v>
      </c>
      <c r="CW161" s="42">
        <f t="shared" si="990"/>
        <v>1.1486856676492798</v>
      </c>
      <c r="CX161" s="42">
        <f t="shared" si="990"/>
        <v>1.1486856676492798</v>
      </c>
      <c r="CY161" s="42">
        <f t="shared" si="990"/>
        <v>1.1486856676492798</v>
      </c>
      <c r="CZ161" s="42">
        <f t="shared" si="990"/>
        <v>1.1486856676492798</v>
      </c>
      <c r="DA161" s="42">
        <f t="shared" si="990"/>
        <v>1.1486856676492798</v>
      </c>
      <c r="DB161" s="42">
        <f t="shared" si="990"/>
        <v>1.1486856676492798</v>
      </c>
      <c r="DC161" s="42">
        <f t="shared" si="990"/>
        <v>1.1486856676492798</v>
      </c>
      <c r="DD161" s="42">
        <f t="shared" si="990"/>
        <v>1.1486856676492798</v>
      </c>
      <c r="DE161" s="42">
        <f t="shared" si="990"/>
        <v>1.1486856676492798</v>
      </c>
      <c r="DF161" s="42">
        <f t="shared" si="990"/>
        <v>1.1716593810022655</v>
      </c>
      <c r="DG161" s="42">
        <f t="shared" si="990"/>
        <v>1.1716593810022655</v>
      </c>
      <c r="DH161" s="42">
        <f t="shared" si="990"/>
        <v>1.1716593810022655</v>
      </c>
      <c r="DI161" s="42">
        <f t="shared" si="990"/>
        <v>1.1716593810022655</v>
      </c>
      <c r="DJ161" s="42">
        <f t="shared" si="990"/>
        <v>1.1716593810022655</v>
      </c>
      <c r="DK161" s="42">
        <f t="shared" si="990"/>
        <v>1.1716593810022655</v>
      </c>
      <c r="DL161" s="42">
        <f t="shared" si="990"/>
        <v>1.1716593810022655</v>
      </c>
      <c r="DM161" s="42">
        <f t="shared" si="990"/>
        <v>1.1716593810022655</v>
      </c>
      <c r="DN161" s="42">
        <f t="shared" si="990"/>
        <v>1.1716593810022655</v>
      </c>
      <c r="DO161" s="42">
        <f t="shared" si="990"/>
        <v>1.1716593810022655</v>
      </c>
      <c r="DP161" s="42">
        <f t="shared" si="990"/>
        <v>1.1716593810022655</v>
      </c>
      <c r="DQ161" s="42">
        <f t="shared" si="990"/>
        <v>1.1716593810022655</v>
      </c>
      <c r="DR161" s="42">
        <f t="shared" si="990"/>
        <v>1.1950925686223108</v>
      </c>
      <c r="DS161" s="42">
        <f t="shared" si="990"/>
        <v>1.1950925686223108</v>
      </c>
      <c r="DT161" s="42">
        <f t="shared" si="990"/>
        <v>1.1950925686223108</v>
      </c>
      <c r="DU161" s="42">
        <f t="shared" si="990"/>
        <v>1.1950925686223108</v>
      </c>
      <c r="DV161" s="42">
        <f t="shared" si="990"/>
        <v>1.1950925686223108</v>
      </c>
      <c r="DW161" s="42">
        <f t="shared" si="990"/>
        <v>1.1950925686223108</v>
      </c>
      <c r="DX161" s="42">
        <f t="shared" si="990"/>
        <v>1.1950925686223108</v>
      </c>
      <c r="DY161" s="42">
        <f t="shared" si="990"/>
        <v>1.1950925686223108</v>
      </c>
      <c r="DZ161" s="42">
        <f t="shared" si="990"/>
        <v>1.1950925686223108</v>
      </c>
      <c r="EA161" s="42">
        <f t="shared" si="990"/>
        <v>1.1950925686223108</v>
      </c>
      <c r="EB161" s="42">
        <f t="shared" si="990"/>
        <v>1.1950925686223108</v>
      </c>
      <c r="EC161" s="42">
        <f t="shared" si="990"/>
        <v>1.1950925686223108</v>
      </c>
      <c r="ED161" s="42">
        <f t="shared" si="990"/>
        <v>1.2189944199947571</v>
      </c>
      <c r="EE161" s="42">
        <f t="shared" si="990"/>
        <v>1.2189944199947571</v>
      </c>
      <c r="EF161" s="42">
        <f t="shared" si="990"/>
        <v>1.2189944199947571</v>
      </c>
      <c r="EG161" s="42">
        <f t="shared" si="990"/>
        <v>1.2189944199947571</v>
      </c>
      <c r="EH161" s="42">
        <f t="shared" si="990"/>
        <v>1.2189944199947571</v>
      </c>
      <c r="EI161" s="42">
        <f t="shared" si="990"/>
        <v>1.2189944199947571</v>
      </c>
      <c r="EJ161" s="42">
        <f t="shared" si="990"/>
        <v>1.2189944199947571</v>
      </c>
      <c r="EK161" s="42">
        <f t="shared" si="990"/>
        <v>1.2189944199947571</v>
      </c>
      <c r="EL161" s="42">
        <f t="shared" ref="EL161:EO161" si="991">(1+$J161)^(EL$5-1)</f>
        <v>1.2189944199947571</v>
      </c>
      <c r="EM161" s="42">
        <f t="shared" si="991"/>
        <v>1.2189944199947571</v>
      </c>
      <c r="EN161" s="42">
        <f t="shared" si="991"/>
        <v>1.2189944199947571</v>
      </c>
      <c r="EO161" s="42">
        <f t="shared" si="991"/>
        <v>1.2189944199947571</v>
      </c>
    </row>
    <row r="162" spans="1:145" x14ac:dyDescent="0.2">
      <c r="A162" s="113"/>
      <c r="F162" s="908"/>
      <c r="G162" s="360"/>
      <c r="H162" s="91"/>
      <c r="K162" s="909" t="s">
        <v>854</v>
      </c>
      <c r="N162" s="111">
        <f>MATCH(N$2,$F160:$F164,1)</f>
        <v>1</v>
      </c>
      <c r="O162" s="111">
        <f t="shared" ref="O162:BZ162" si="992">MATCH(O$2,$F160:$F164,1)</f>
        <v>1</v>
      </c>
      <c r="P162" s="111">
        <f t="shared" si="992"/>
        <v>1</v>
      </c>
      <c r="Q162" s="111">
        <f t="shared" si="992"/>
        <v>1</v>
      </c>
      <c r="R162" s="111">
        <f t="shared" si="992"/>
        <v>1</v>
      </c>
      <c r="S162" s="111">
        <f t="shared" si="992"/>
        <v>1</v>
      </c>
      <c r="T162" s="111">
        <f t="shared" si="992"/>
        <v>1</v>
      </c>
      <c r="U162" s="111">
        <f t="shared" si="992"/>
        <v>1</v>
      </c>
      <c r="V162" s="111">
        <f t="shared" si="992"/>
        <v>1</v>
      </c>
      <c r="W162" s="111">
        <f t="shared" si="992"/>
        <v>1</v>
      </c>
      <c r="X162" s="111">
        <f t="shared" si="992"/>
        <v>1</v>
      </c>
      <c r="Y162" s="111">
        <f t="shared" si="992"/>
        <v>1</v>
      </c>
      <c r="Z162" s="111">
        <f t="shared" si="992"/>
        <v>1</v>
      </c>
      <c r="AA162" s="111">
        <f t="shared" si="992"/>
        <v>1</v>
      </c>
      <c r="AB162" s="111">
        <f t="shared" si="992"/>
        <v>1</v>
      </c>
      <c r="AC162" s="111">
        <f t="shared" si="992"/>
        <v>1</v>
      </c>
      <c r="AD162" s="111">
        <f t="shared" si="992"/>
        <v>1</v>
      </c>
      <c r="AE162" s="111">
        <f t="shared" si="992"/>
        <v>1</v>
      </c>
      <c r="AF162" s="111">
        <f t="shared" si="992"/>
        <v>1</v>
      </c>
      <c r="AG162" s="111">
        <f t="shared" si="992"/>
        <v>1</v>
      </c>
      <c r="AH162" s="111">
        <f t="shared" si="992"/>
        <v>1</v>
      </c>
      <c r="AI162" s="111">
        <f t="shared" si="992"/>
        <v>1</v>
      </c>
      <c r="AJ162" s="111">
        <f t="shared" si="992"/>
        <v>1</v>
      </c>
      <c r="AK162" s="111">
        <f t="shared" si="992"/>
        <v>1</v>
      </c>
      <c r="AL162" s="111">
        <f t="shared" si="992"/>
        <v>1</v>
      </c>
      <c r="AM162" s="111">
        <f t="shared" si="992"/>
        <v>1</v>
      </c>
      <c r="AN162" s="111">
        <f t="shared" si="992"/>
        <v>1</v>
      </c>
      <c r="AO162" s="111">
        <f t="shared" si="992"/>
        <v>1</v>
      </c>
      <c r="AP162" s="111">
        <f t="shared" si="992"/>
        <v>1</v>
      </c>
      <c r="AQ162" s="111">
        <f t="shared" si="992"/>
        <v>1</v>
      </c>
      <c r="AR162" s="111">
        <f t="shared" si="992"/>
        <v>1</v>
      </c>
      <c r="AS162" s="111">
        <f t="shared" si="992"/>
        <v>1</v>
      </c>
      <c r="AT162" s="111">
        <f t="shared" si="992"/>
        <v>1</v>
      </c>
      <c r="AU162" s="111">
        <f t="shared" si="992"/>
        <v>1</v>
      </c>
      <c r="AV162" s="111">
        <f t="shared" si="992"/>
        <v>1</v>
      </c>
      <c r="AW162" s="111">
        <f t="shared" si="992"/>
        <v>1</v>
      </c>
      <c r="AX162" s="111">
        <f t="shared" si="992"/>
        <v>1</v>
      </c>
      <c r="AY162" s="111">
        <f t="shared" si="992"/>
        <v>1</v>
      </c>
      <c r="AZ162" s="111">
        <f t="shared" si="992"/>
        <v>1</v>
      </c>
      <c r="BA162" s="111">
        <f t="shared" si="992"/>
        <v>1</v>
      </c>
      <c r="BB162" s="111">
        <f t="shared" si="992"/>
        <v>1</v>
      </c>
      <c r="BC162" s="111">
        <f t="shared" si="992"/>
        <v>1</v>
      </c>
      <c r="BD162" s="111">
        <f t="shared" si="992"/>
        <v>1</v>
      </c>
      <c r="BE162" s="111">
        <f t="shared" si="992"/>
        <v>1</v>
      </c>
      <c r="BF162" s="111">
        <f t="shared" si="992"/>
        <v>1</v>
      </c>
      <c r="BG162" s="111">
        <f t="shared" si="992"/>
        <v>1</v>
      </c>
      <c r="BH162" s="111">
        <f t="shared" si="992"/>
        <v>1</v>
      </c>
      <c r="BI162" s="111">
        <f t="shared" si="992"/>
        <v>1</v>
      </c>
      <c r="BJ162" s="111">
        <f t="shared" si="992"/>
        <v>1</v>
      </c>
      <c r="BK162" s="111">
        <f t="shared" si="992"/>
        <v>1</v>
      </c>
      <c r="BL162" s="111">
        <f t="shared" si="992"/>
        <v>1</v>
      </c>
      <c r="BM162" s="111">
        <f t="shared" si="992"/>
        <v>1</v>
      </c>
      <c r="BN162" s="111">
        <f t="shared" si="992"/>
        <v>1</v>
      </c>
      <c r="BO162" s="111">
        <f t="shared" si="992"/>
        <v>1</v>
      </c>
      <c r="BP162" s="111">
        <f t="shared" si="992"/>
        <v>1</v>
      </c>
      <c r="BQ162" s="111">
        <f t="shared" si="992"/>
        <v>1</v>
      </c>
      <c r="BR162" s="111">
        <f t="shared" si="992"/>
        <v>1</v>
      </c>
      <c r="BS162" s="111">
        <f t="shared" si="992"/>
        <v>1</v>
      </c>
      <c r="BT162" s="111">
        <f t="shared" si="992"/>
        <v>1</v>
      </c>
      <c r="BU162" s="111">
        <f t="shared" si="992"/>
        <v>1</v>
      </c>
      <c r="BV162" s="111">
        <f t="shared" si="992"/>
        <v>1</v>
      </c>
      <c r="BW162" s="111">
        <f t="shared" si="992"/>
        <v>1</v>
      </c>
      <c r="BX162" s="111">
        <f t="shared" si="992"/>
        <v>1</v>
      </c>
      <c r="BY162" s="111">
        <f t="shared" si="992"/>
        <v>1</v>
      </c>
      <c r="BZ162" s="111">
        <f t="shared" si="992"/>
        <v>1</v>
      </c>
      <c r="CA162" s="111">
        <f t="shared" ref="CA162:EL162" si="993">MATCH(CA$2,$F160:$F164,1)</f>
        <v>1</v>
      </c>
      <c r="CB162" s="111">
        <f t="shared" si="993"/>
        <v>1</v>
      </c>
      <c r="CC162" s="111">
        <f t="shared" si="993"/>
        <v>1</v>
      </c>
      <c r="CD162" s="111">
        <f t="shared" si="993"/>
        <v>1</v>
      </c>
      <c r="CE162" s="111">
        <f t="shared" si="993"/>
        <v>1</v>
      </c>
      <c r="CF162" s="111">
        <f t="shared" si="993"/>
        <v>1</v>
      </c>
      <c r="CG162" s="111">
        <f t="shared" si="993"/>
        <v>1</v>
      </c>
      <c r="CH162" s="111">
        <f t="shared" si="993"/>
        <v>1</v>
      </c>
      <c r="CI162" s="111">
        <f t="shared" si="993"/>
        <v>1</v>
      </c>
      <c r="CJ162" s="111">
        <f t="shared" si="993"/>
        <v>1</v>
      </c>
      <c r="CK162" s="111">
        <f t="shared" si="993"/>
        <v>1</v>
      </c>
      <c r="CL162" s="111">
        <f t="shared" si="993"/>
        <v>1</v>
      </c>
      <c r="CM162" s="111">
        <f t="shared" si="993"/>
        <v>1</v>
      </c>
      <c r="CN162" s="111">
        <f t="shared" si="993"/>
        <v>1</v>
      </c>
      <c r="CO162" s="111">
        <f t="shared" si="993"/>
        <v>1</v>
      </c>
      <c r="CP162" s="111">
        <f t="shared" si="993"/>
        <v>1</v>
      </c>
      <c r="CQ162" s="111">
        <f t="shared" si="993"/>
        <v>1</v>
      </c>
      <c r="CR162" s="111">
        <f t="shared" si="993"/>
        <v>1</v>
      </c>
      <c r="CS162" s="111">
        <f t="shared" si="993"/>
        <v>1</v>
      </c>
      <c r="CT162" s="111">
        <f t="shared" si="993"/>
        <v>1</v>
      </c>
      <c r="CU162" s="111">
        <f t="shared" si="993"/>
        <v>1</v>
      </c>
      <c r="CV162" s="111">
        <f t="shared" si="993"/>
        <v>1</v>
      </c>
      <c r="CW162" s="111">
        <f t="shared" si="993"/>
        <v>1</v>
      </c>
      <c r="CX162" s="111">
        <f t="shared" si="993"/>
        <v>1</v>
      </c>
      <c r="CY162" s="111">
        <f t="shared" si="993"/>
        <v>1</v>
      </c>
      <c r="CZ162" s="111">
        <f t="shared" si="993"/>
        <v>1</v>
      </c>
      <c r="DA162" s="111">
        <f t="shared" si="993"/>
        <v>1</v>
      </c>
      <c r="DB162" s="111">
        <f t="shared" si="993"/>
        <v>1</v>
      </c>
      <c r="DC162" s="111">
        <f t="shared" si="993"/>
        <v>1</v>
      </c>
      <c r="DD162" s="111">
        <f t="shared" si="993"/>
        <v>1</v>
      </c>
      <c r="DE162" s="111">
        <f t="shared" si="993"/>
        <v>1</v>
      </c>
      <c r="DF162" s="111">
        <f t="shared" si="993"/>
        <v>1</v>
      </c>
      <c r="DG162" s="111">
        <f t="shared" si="993"/>
        <v>1</v>
      </c>
      <c r="DH162" s="111">
        <f t="shared" si="993"/>
        <v>1</v>
      </c>
      <c r="DI162" s="111">
        <f t="shared" si="993"/>
        <v>1</v>
      </c>
      <c r="DJ162" s="111">
        <f t="shared" si="993"/>
        <v>1</v>
      </c>
      <c r="DK162" s="111">
        <f t="shared" si="993"/>
        <v>1</v>
      </c>
      <c r="DL162" s="111">
        <f t="shared" si="993"/>
        <v>1</v>
      </c>
      <c r="DM162" s="111">
        <f t="shared" si="993"/>
        <v>1</v>
      </c>
      <c r="DN162" s="111">
        <f t="shared" si="993"/>
        <v>1</v>
      </c>
      <c r="DO162" s="111">
        <f t="shared" si="993"/>
        <v>1</v>
      </c>
      <c r="DP162" s="111">
        <f t="shared" si="993"/>
        <v>1</v>
      </c>
      <c r="DQ162" s="111">
        <f t="shared" si="993"/>
        <v>1</v>
      </c>
      <c r="DR162" s="111">
        <f t="shared" si="993"/>
        <v>1</v>
      </c>
      <c r="DS162" s="111">
        <f t="shared" si="993"/>
        <v>1</v>
      </c>
      <c r="DT162" s="111">
        <f t="shared" si="993"/>
        <v>1</v>
      </c>
      <c r="DU162" s="111">
        <f t="shared" si="993"/>
        <v>1</v>
      </c>
      <c r="DV162" s="111">
        <f t="shared" si="993"/>
        <v>1</v>
      </c>
      <c r="DW162" s="111">
        <f t="shared" si="993"/>
        <v>1</v>
      </c>
      <c r="DX162" s="111">
        <f t="shared" si="993"/>
        <v>1</v>
      </c>
      <c r="DY162" s="111">
        <f t="shared" si="993"/>
        <v>1</v>
      </c>
      <c r="DZ162" s="111">
        <f t="shared" si="993"/>
        <v>1</v>
      </c>
      <c r="EA162" s="111">
        <f t="shared" si="993"/>
        <v>1</v>
      </c>
      <c r="EB162" s="111">
        <f t="shared" si="993"/>
        <v>1</v>
      </c>
      <c r="EC162" s="111">
        <f t="shared" si="993"/>
        <v>1</v>
      </c>
      <c r="ED162" s="111">
        <f t="shared" si="993"/>
        <v>1</v>
      </c>
      <c r="EE162" s="111">
        <f t="shared" si="993"/>
        <v>1</v>
      </c>
      <c r="EF162" s="111">
        <f t="shared" si="993"/>
        <v>1</v>
      </c>
      <c r="EG162" s="111">
        <f t="shared" si="993"/>
        <v>1</v>
      </c>
      <c r="EH162" s="111">
        <f t="shared" si="993"/>
        <v>1</v>
      </c>
      <c r="EI162" s="111">
        <f t="shared" si="993"/>
        <v>1</v>
      </c>
      <c r="EJ162" s="111">
        <f t="shared" si="993"/>
        <v>1</v>
      </c>
      <c r="EK162" s="111">
        <f t="shared" si="993"/>
        <v>1</v>
      </c>
      <c r="EL162" s="111">
        <f t="shared" si="993"/>
        <v>1</v>
      </c>
      <c r="EM162" s="111">
        <f t="shared" ref="EM162:EO162" si="994">MATCH(EM$2,$F160:$F164,1)</f>
        <v>1</v>
      </c>
      <c r="EN162" s="111">
        <f t="shared" si="994"/>
        <v>1</v>
      </c>
      <c r="EO162" s="111">
        <f t="shared" si="994"/>
        <v>1</v>
      </c>
    </row>
    <row r="163" spans="1:145" x14ac:dyDescent="0.2">
      <c r="A163" s="113">
        <f>ROW()</f>
        <v>163</v>
      </c>
      <c r="F163" s="908"/>
      <c r="G163" s="360"/>
      <c r="H163" s="91"/>
      <c r="I163" s="459">
        <f>$J$4</f>
        <v>44742</v>
      </c>
      <c r="J163" s="461">
        <f>'A&amp;R'!$M$33</f>
        <v>1</v>
      </c>
      <c r="K163" s="113" t="s">
        <v>442</v>
      </c>
      <c r="N163" s="111" t="b">
        <f>OR(MOD(N$8,$J163)=0,N$2=$I163)</f>
        <v>1</v>
      </c>
      <c r="O163" s="111" t="b">
        <f t="shared" ref="O163:BZ163" si="995">OR(MOD(O$8,$J163)=0,O$2=$I163)</f>
        <v>1</v>
      </c>
      <c r="P163" s="111" t="b">
        <f t="shared" si="995"/>
        <v>1</v>
      </c>
      <c r="Q163" s="111" t="b">
        <f t="shared" si="995"/>
        <v>1</v>
      </c>
      <c r="R163" s="111" t="b">
        <f t="shared" si="995"/>
        <v>1</v>
      </c>
      <c r="S163" s="111" t="b">
        <f t="shared" si="995"/>
        <v>1</v>
      </c>
      <c r="T163" s="111" t="b">
        <f t="shared" si="995"/>
        <v>1</v>
      </c>
      <c r="U163" s="111" t="b">
        <f t="shared" si="995"/>
        <v>1</v>
      </c>
      <c r="V163" s="111" t="b">
        <f t="shared" si="995"/>
        <v>1</v>
      </c>
      <c r="W163" s="111" t="b">
        <f t="shared" si="995"/>
        <v>1</v>
      </c>
      <c r="X163" s="111" t="b">
        <f t="shared" si="995"/>
        <v>1</v>
      </c>
      <c r="Y163" s="111" t="b">
        <f t="shared" si="995"/>
        <v>1</v>
      </c>
      <c r="Z163" s="111" t="b">
        <f t="shared" si="995"/>
        <v>1</v>
      </c>
      <c r="AA163" s="111" t="b">
        <f t="shared" si="995"/>
        <v>1</v>
      </c>
      <c r="AB163" s="111" t="b">
        <f t="shared" si="995"/>
        <v>1</v>
      </c>
      <c r="AC163" s="111" t="b">
        <f t="shared" si="995"/>
        <v>1</v>
      </c>
      <c r="AD163" s="111" t="b">
        <f t="shared" si="995"/>
        <v>1</v>
      </c>
      <c r="AE163" s="111" t="b">
        <f t="shared" si="995"/>
        <v>1</v>
      </c>
      <c r="AF163" s="111" t="b">
        <f t="shared" si="995"/>
        <v>1</v>
      </c>
      <c r="AG163" s="111" t="b">
        <f t="shared" si="995"/>
        <v>1</v>
      </c>
      <c r="AH163" s="111" t="b">
        <f t="shared" si="995"/>
        <v>1</v>
      </c>
      <c r="AI163" s="111" t="b">
        <f t="shared" si="995"/>
        <v>1</v>
      </c>
      <c r="AJ163" s="111" t="b">
        <f t="shared" si="995"/>
        <v>1</v>
      </c>
      <c r="AK163" s="111" t="b">
        <f t="shared" si="995"/>
        <v>1</v>
      </c>
      <c r="AL163" s="111" t="b">
        <f t="shared" si="995"/>
        <v>1</v>
      </c>
      <c r="AM163" s="111" t="b">
        <f t="shared" si="995"/>
        <v>1</v>
      </c>
      <c r="AN163" s="111" t="b">
        <f t="shared" si="995"/>
        <v>1</v>
      </c>
      <c r="AO163" s="111" t="b">
        <f t="shared" si="995"/>
        <v>1</v>
      </c>
      <c r="AP163" s="111" t="b">
        <f t="shared" si="995"/>
        <v>1</v>
      </c>
      <c r="AQ163" s="111" t="b">
        <f t="shared" si="995"/>
        <v>1</v>
      </c>
      <c r="AR163" s="111" t="b">
        <f t="shared" si="995"/>
        <v>1</v>
      </c>
      <c r="AS163" s="111" t="b">
        <f t="shared" si="995"/>
        <v>1</v>
      </c>
      <c r="AT163" s="111" t="b">
        <f t="shared" si="995"/>
        <v>1</v>
      </c>
      <c r="AU163" s="111" t="b">
        <f t="shared" si="995"/>
        <v>1</v>
      </c>
      <c r="AV163" s="111" t="b">
        <f t="shared" si="995"/>
        <v>1</v>
      </c>
      <c r="AW163" s="111" t="b">
        <f t="shared" si="995"/>
        <v>1</v>
      </c>
      <c r="AX163" s="111" t="b">
        <f t="shared" si="995"/>
        <v>1</v>
      </c>
      <c r="AY163" s="111" t="b">
        <f t="shared" si="995"/>
        <v>1</v>
      </c>
      <c r="AZ163" s="111" t="b">
        <f t="shared" si="995"/>
        <v>1</v>
      </c>
      <c r="BA163" s="111" t="b">
        <f t="shared" si="995"/>
        <v>1</v>
      </c>
      <c r="BB163" s="111" t="b">
        <f t="shared" si="995"/>
        <v>1</v>
      </c>
      <c r="BC163" s="111" t="b">
        <f t="shared" si="995"/>
        <v>1</v>
      </c>
      <c r="BD163" s="111" t="b">
        <f t="shared" si="995"/>
        <v>1</v>
      </c>
      <c r="BE163" s="111" t="b">
        <f t="shared" si="995"/>
        <v>1</v>
      </c>
      <c r="BF163" s="111" t="b">
        <f t="shared" si="995"/>
        <v>1</v>
      </c>
      <c r="BG163" s="111" t="b">
        <f t="shared" si="995"/>
        <v>1</v>
      </c>
      <c r="BH163" s="111" t="b">
        <f t="shared" si="995"/>
        <v>1</v>
      </c>
      <c r="BI163" s="111" t="b">
        <f t="shared" si="995"/>
        <v>1</v>
      </c>
      <c r="BJ163" s="111" t="b">
        <f t="shared" si="995"/>
        <v>1</v>
      </c>
      <c r="BK163" s="111" t="b">
        <f t="shared" si="995"/>
        <v>1</v>
      </c>
      <c r="BL163" s="111" t="b">
        <f t="shared" si="995"/>
        <v>1</v>
      </c>
      <c r="BM163" s="111" t="b">
        <f t="shared" si="995"/>
        <v>1</v>
      </c>
      <c r="BN163" s="111" t="b">
        <f t="shared" si="995"/>
        <v>1</v>
      </c>
      <c r="BO163" s="111" t="b">
        <f t="shared" si="995"/>
        <v>1</v>
      </c>
      <c r="BP163" s="111" t="b">
        <f t="shared" si="995"/>
        <v>1</v>
      </c>
      <c r="BQ163" s="111" t="b">
        <f t="shared" si="995"/>
        <v>1</v>
      </c>
      <c r="BR163" s="111" t="b">
        <f t="shared" si="995"/>
        <v>1</v>
      </c>
      <c r="BS163" s="111" t="b">
        <f t="shared" si="995"/>
        <v>1</v>
      </c>
      <c r="BT163" s="111" t="b">
        <f t="shared" si="995"/>
        <v>1</v>
      </c>
      <c r="BU163" s="111" t="b">
        <f t="shared" si="995"/>
        <v>1</v>
      </c>
      <c r="BV163" s="111" t="b">
        <f t="shared" si="995"/>
        <v>1</v>
      </c>
      <c r="BW163" s="111" t="b">
        <f t="shared" si="995"/>
        <v>1</v>
      </c>
      <c r="BX163" s="111" t="b">
        <f t="shared" si="995"/>
        <v>1</v>
      </c>
      <c r="BY163" s="111" t="b">
        <f t="shared" si="995"/>
        <v>1</v>
      </c>
      <c r="BZ163" s="111" t="b">
        <f t="shared" si="995"/>
        <v>1</v>
      </c>
      <c r="CA163" s="111" t="b">
        <f t="shared" ref="CA163:CK163" si="996">OR(MOD(CA$8,$J163)=0,CA$2=$I163)</f>
        <v>1</v>
      </c>
      <c r="CB163" s="111" t="b">
        <f t="shared" si="996"/>
        <v>1</v>
      </c>
      <c r="CC163" s="111" t="b">
        <f t="shared" si="996"/>
        <v>1</v>
      </c>
      <c r="CD163" s="111" t="b">
        <f t="shared" si="996"/>
        <v>1</v>
      </c>
      <c r="CE163" s="111" t="b">
        <f t="shared" si="996"/>
        <v>1</v>
      </c>
      <c r="CF163" s="111" t="b">
        <f t="shared" si="996"/>
        <v>1</v>
      </c>
      <c r="CG163" s="111" t="b">
        <f t="shared" si="996"/>
        <v>1</v>
      </c>
      <c r="CH163" s="111" t="b">
        <f t="shared" si="996"/>
        <v>1</v>
      </c>
      <c r="CI163" s="111" t="b">
        <f t="shared" si="996"/>
        <v>1</v>
      </c>
      <c r="CJ163" s="111" t="b">
        <f t="shared" si="996"/>
        <v>1</v>
      </c>
      <c r="CK163" s="111" t="b">
        <f t="shared" si="996"/>
        <v>1</v>
      </c>
      <c r="CL163" s="111" t="b">
        <f t="shared" ref="CL163:EO163" si="997">OR(MOD(CL$8,$J163)=0,CL$2=$I163)</f>
        <v>1</v>
      </c>
      <c r="CM163" s="111" t="b">
        <f t="shared" si="997"/>
        <v>1</v>
      </c>
      <c r="CN163" s="111" t="b">
        <f t="shared" si="997"/>
        <v>1</v>
      </c>
      <c r="CO163" s="111" t="b">
        <f t="shared" si="997"/>
        <v>1</v>
      </c>
      <c r="CP163" s="111" t="b">
        <f t="shared" si="997"/>
        <v>1</v>
      </c>
      <c r="CQ163" s="111" t="b">
        <f t="shared" si="997"/>
        <v>1</v>
      </c>
      <c r="CR163" s="111" t="b">
        <f t="shared" si="997"/>
        <v>1</v>
      </c>
      <c r="CS163" s="111" t="b">
        <f t="shared" si="997"/>
        <v>1</v>
      </c>
      <c r="CT163" s="111" t="b">
        <f t="shared" si="997"/>
        <v>1</v>
      </c>
      <c r="CU163" s="111" t="b">
        <f t="shared" si="997"/>
        <v>1</v>
      </c>
      <c r="CV163" s="111" t="b">
        <f t="shared" si="997"/>
        <v>1</v>
      </c>
      <c r="CW163" s="111" t="b">
        <f t="shared" si="997"/>
        <v>1</v>
      </c>
      <c r="CX163" s="111" t="b">
        <f t="shared" si="997"/>
        <v>1</v>
      </c>
      <c r="CY163" s="111" t="b">
        <f t="shared" si="997"/>
        <v>1</v>
      </c>
      <c r="CZ163" s="111" t="b">
        <f t="shared" si="997"/>
        <v>1</v>
      </c>
      <c r="DA163" s="111" t="b">
        <f t="shared" si="997"/>
        <v>1</v>
      </c>
      <c r="DB163" s="111" t="b">
        <f t="shared" si="997"/>
        <v>1</v>
      </c>
      <c r="DC163" s="111" t="b">
        <f t="shared" si="997"/>
        <v>1</v>
      </c>
      <c r="DD163" s="111" t="b">
        <f t="shared" si="997"/>
        <v>1</v>
      </c>
      <c r="DE163" s="111" t="b">
        <f t="shared" si="997"/>
        <v>1</v>
      </c>
      <c r="DF163" s="111" t="b">
        <f t="shared" si="997"/>
        <v>1</v>
      </c>
      <c r="DG163" s="111" t="b">
        <f t="shared" si="997"/>
        <v>1</v>
      </c>
      <c r="DH163" s="111" t="b">
        <f t="shared" si="997"/>
        <v>1</v>
      </c>
      <c r="DI163" s="111" t="b">
        <f t="shared" si="997"/>
        <v>1</v>
      </c>
      <c r="DJ163" s="111" t="b">
        <f t="shared" si="997"/>
        <v>1</v>
      </c>
      <c r="DK163" s="111" t="b">
        <f t="shared" si="997"/>
        <v>1</v>
      </c>
      <c r="DL163" s="111" t="b">
        <f t="shared" si="997"/>
        <v>1</v>
      </c>
      <c r="DM163" s="111" t="b">
        <f t="shared" si="997"/>
        <v>1</v>
      </c>
      <c r="DN163" s="111" t="b">
        <f t="shared" si="997"/>
        <v>1</v>
      </c>
      <c r="DO163" s="111" t="b">
        <f t="shared" si="997"/>
        <v>1</v>
      </c>
      <c r="DP163" s="111" t="b">
        <f t="shared" si="997"/>
        <v>1</v>
      </c>
      <c r="DQ163" s="111" t="b">
        <f t="shared" si="997"/>
        <v>1</v>
      </c>
      <c r="DR163" s="111" t="b">
        <f t="shared" si="997"/>
        <v>1</v>
      </c>
      <c r="DS163" s="111" t="b">
        <f t="shared" si="997"/>
        <v>1</v>
      </c>
      <c r="DT163" s="111" t="b">
        <f t="shared" si="997"/>
        <v>1</v>
      </c>
      <c r="DU163" s="111" t="b">
        <f t="shared" si="997"/>
        <v>1</v>
      </c>
      <c r="DV163" s="111" t="b">
        <f t="shared" si="997"/>
        <v>1</v>
      </c>
      <c r="DW163" s="111" t="b">
        <f t="shared" si="997"/>
        <v>1</v>
      </c>
      <c r="DX163" s="111" t="b">
        <f t="shared" si="997"/>
        <v>1</v>
      </c>
      <c r="DY163" s="111" t="b">
        <f t="shared" si="997"/>
        <v>1</v>
      </c>
      <c r="DZ163" s="111" t="b">
        <f t="shared" si="997"/>
        <v>1</v>
      </c>
      <c r="EA163" s="111" t="b">
        <f t="shared" si="997"/>
        <v>1</v>
      </c>
      <c r="EB163" s="111" t="b">
        <f t="shared" si="997"/>
        <v>1</v>
      </c>
      <c r="EC163" s="111" t="b">
        <f t="shared" si="997"/>
        <v>1</v>
      </c>
      <c r="ED163" s="111" t="b">
        <f t="shared" si="997"/>
        <v>1</v>
      </c>
      <c r="EE163" s="111" t="b">
        <f t="shared" si="997"/>
        <v>1</v>
      </c>
      <c r="EF163" s="111" t="b">
        <f t="shared" si="997"/>
        <v>1</v>
      </c>
      <c r="EG163" s="111" t="b">
        <f t="shared" si="997"/>
        <v>1</v>
      </c>
      <c r="EH163" s="111" t="b">
        <f t="shared" si="997"/>
        <v>1</v>
      </c>
      <c r="EI163" s="111" t="b">
        <f t="shared" si="997"/>
        <v>1</v>
      </c>
      <c r="EJ163" s="111" t="b">
        <f t="shared" si="997"/>
        <v>1</v>
      </c>
      <c r="EK163" s="111" t="b">
        <f t="shared" si="997"/>
        <v>1</v>
      </c>
      <c r="EL163" s="111" t="b">
        <f t="shared" si="997"/>
        <v>1</v>
      </c>
      <c r="EM163" s="111" t="b">
        <f t="shared" si="997"/>
        <v>1</v>
      </c>
      <c r="EN163" s="111" t="b">
        <f t="shared" si="997"/>
        <v>1</v>
      </c>
      <c r="EO163" s="111" t="b">
        <f t="shared" si="997"/>
        <v>1</v>
      </c>
    </row>
    <row r="164" spans="1:145" x14ac:dyDescent="0.2">
      <c r="A164" s="113">
        <f>ROW()</f>
        <v>164</v>
      </c>
      <c r="F164" s="908"/>
      <c r="G164" s="360"/>
      <c r="H164" s="91"/>
    </row>
    <row r="165" spans="1:145" x14ac:dyDescent="0.2">
      <c r="A165" s="113">
        <f>ROW()</f>
        <v>165</v>
      </c>
      <c r="K165" s="113" t="s">
        <v>79</v>
      </c>
      <c r="N165" s="913">
        <v>0</v>
      </c>
      <c r="O165" s="793">
        <f t="shared" ref="O165:AT165" si="998">N168</f>
        <v>0</v>
      </c>
      <c r="P165" s="793">
        <f t="shared" si="998"/>
        <v>0</v>
      </c>
      <c r="Q165" s="793">
        <f t="shared" si="998"/>
        <v>0</v>
      </c>
      <c r="R165" s="793">
        <f t="shared" si="998"/>
        <v>0</v>
      </c>
      <c r="S165" s="793">
        <f t="shared" si="998"/>
        <v>0</v>
      </c>
      <c r="T165" s="793">
        <f t="shared" si="998"/>
        <v>0</v>
      </c>
      <c r="U165" s="793">
        <f t="shared" si="998"/>
        <v>0</v>
      </c>
      <c r="V165" s="793">
        <f t="shared" si="998"/>
        <v>0</v>
      </c>
      <c r="W165" s="793">
        <f t="shared" si="998"/>
        <v>0</v>
      </c>
      <c r="X165" s="793">
        <f t="shared" si="998"/>
        <v>0</v>
      </c>
      <c r="Y165" s="793">
        <f t="shared" si="998"/>
        <v>0</v>
      </c>
      <c r="Z165" s="793">
        <f t="shared" si="998"/>
        <v>0</v>
      </c>
      <c r="AA165" s="793">
        <f t="shared" si="998"/>
        <v>0</v>
      </c>
      <c r="AB165" s="793">
        <f t="shared" si="998"/>
        <v>0</v>
      </c>
      <c r="AC165" s="793">
        <f t="shared" si="998"/>
        <v>0</v>
      </c>
      <c r="AD165" s="793">
        <f t="shared" si="998"/>
        <v>0</v>
      </c>
      <c r="AE165" s="793">
        <f t="shared" si="998"/>
        <v>0</v>
      </c>
      <c r="AF165" s="793">
        <f t="shared" si="998"/>
        <v>0</v>
      </c>
      <c r="AG165" s="793">
        <f t="shared" si="998"/>
        <v>0</v>
      </c>
      <c r="AH165" s="793">
        <f t="shared" si="998"/>
        <v>0</v>
      </c>
      <c r="AI165" s="793">
        <f t="shared" si="998"/>
        <v>0</v>
      </c>
      <c r="AJ165" s="793">
        <f t="shared" si="998"/>
        <v>0</v>
      </c>
      <c r="AK165" s="793">
        <f t="shared" si="998"/>
        <v>0</v>
      </c>
      <c r="AL165" s="793">
        <f t="shared" si="998"/>
        <v>0</v>
      </c>
      <c r="AM165" s="793">
        <f t="shared" si="998"/>
        <v>0</v>
      </c>
      <c r="AN165" s="793">
        <f t="shared" si="998"/>
        <v>0</v>
      </c>
      <c r="AO165" s="793">
        <f t="shared" si="998"/>
        <v>0</v>
      </c>
      <c r="AP165" s="793">
        <f t="shared" si="998"/>
        <v>0</v>
      </c>
      <c r="AQ165" s="793">
        <f t="shared" si="998"/>
        <v>0</v>
      </c>
      <c r="AR165" s="793">
        <f t="shared" si="998"/>
        <v>0</v>
      </c>
      <c r="AS165" s="793">
        <f t="shared" si="998"/>
        <v>0</v>
      </c>
      <c r="AT165" s="793">
        <f t="shared" si="998"/>
        <v>0</v>
      </c>
      <c r="AU165" s="793">
        <f t="shared" ref="AU165:BZ165" si="999">AT168</f>
        <v>0</v>
      </c>
      <c r="AV165" s="793">
        <f t="shared" si="999"/>
        <v>0</v>
      </c>
      <c r="AW165" s="793">
        <f t="shared" si="999"/>
        <v>0</v>
      </c>
      <c r="AX165" s="793">
        <f t="shared" si="999"/>
        <v>0</v>
      </c>
      <c r="AY165" s="793">
        <f t="shared" si="999"/>
        <v>0</v>
      </c>
      <c r="AZ165" s="793">
        <f t="shared" si="999"/>
        <v>0</v>
      </c>
      <c r="BA165" s="793">
        <f t="shared" si="999"/>
        <v>0</v>
      </c>
      <c r="BB165" s="793">
        <f t="shared" si="999"/>
        <v>0</v>
      </c>
      <c r="BC165" s="793">
        <f t="shared" si="999"/>
        <v>0</v>
      </c>
      <c r="BD165" s="793">
        <f t="shared" si="999"/>
        <v>0</v>
      </c>
      <c r="BE165" s="793">
        <f t="shared" si="999"/>
        <v>0</v>
      </c>
      <c r="BF165" s="793">
        <f t="shared" si="999"/>
        <v>0</v>
      </c>
      <c r="BG165" s="793">
        <f t="shared" si="999"/>
        <v>0</v>
      </c>
      <c r="BH165" s="793">
        <f t="shared" si="999"/>
        <v>0</v>
      </c>
      <c r="BI165" s="793">
        <f t="shared" si="999"/>
        <v>0</v>
      </c>
      <c r="BJ165" s="793">
        <f t="shared" si="999"/>
        <v>0</v>
      </c>
      <c r="BK165" s="793">
        <f t="shared" si="999"/>
        <v>0</v>
      </c>
      <c r="BL165" s="793">
        <f t="shared" si="999"/>
        <v>0</v>
      </c>
      <c r="BM165" s="793">
        <f t="shared" si="999"/>
        <v>0</v>
      </c>
      <c r="BN165" s="793">
        <f t="shared" si="999"/>
        <v>0</v>
      </c>
      <c r="BO165" s="793">
        <f t="shared" si="999"/>
        <v>0</v>
      </c>
      <c r="BP165" s="793">
        <f t="shared" si="999"/>
        <v>0</v>
      </c>
      <c r="BQ165" s="793">
        <f t="shared" si="999"/>
        <v>0</v>
      </c>
      <c r="BR165" s="793">
        <f t="shared" si="999"/>
        <v>0</v>
      </c>
      <c r="BS165" s="793">
        <f t="shared" si="999"/>
        <v>0</v>
      </c>
      <c r="BT165" s="793">
        <f t="shared" si="999"/>
        <v>0</v>
      </c>
      <c r="BU165" s="793">
        <f t="shared" si="999"/>
        <v>0</v>
      </c>
      <c r="BV165" s="793">
        <f t="shared" si="999"/>
        <v>0</v>
      </c>
      <c r="BW165" s="793">
        <f t="shared" si="999"/>
        <v>0</v>
      </c>
      <c r="BX165" s="793">
        <f t="shared" si="999"/>
        <v>0</v>
      </c>
      <c r="BY165" s="793">
        <f t="shared" si="999"/>
        <v>0</v>
      </c>
      <c r="BZ165" s="793">
        <f t="shared" si="999"/>
        <v>0</v>
      </c>
      <c r="CA165" s="793">
        <f t="shared" ref="CA165:CG165" si="1000">BZ168</f>
        <v>0</v>
      </c>
      <c r="CB165" s="793">
        <f t="shared" si="1000"/>
        <v>0</v>
      </c>
      <c r="CC165" s="793">
        <f t="shared" si="1000"/>
        <v>0</v>
      </c>
      <c r="CD165" s="793">
        <f t="shared" si="1000"/>
        <v>0</v>
      </c>
      <c r="CE165" s="793">
        <f t="shared" si="1000"/>
        <v>0</v>
      </c>
      <c r="CF165" s="793">
        <f t="shared" si="1000"/>
        <v>0</v>
      </c>
      <c r="CG165" s="793">
        <f t="shared" si="1000"/>
        <v>0</v>
      </c>
      <c r="CH165" s="793">
        <f t="shared" ref="CH165:DM165" si="1001">CG168</f>
        <v>0</v>
      </c>
      <c r="CI165" s="793">
        <f t="shared" si="1001"/>
        <v>0</v>
      </c>
      <c r="CJ165" s="793">
        <f t="shared" si="1001"/>
        <v>0</v>
      </c>
      <c r="CK165" s="793">
        <f t="shared" si="1001"/>
        <v>0</v>
      </c>
      <c r="CL165" s="793">
        <f t="shared" si="1001"/>
        <v>0</v>
      </c>
      <c r="CM165" s="793">
        <f t="shared" si="1001"/>
        <v>0</v>
      </c>
      <c r="CN165" s="793">
        <f t="shared" si="1001"/>
        <v>0</v>
      </c>
      <c r="CO165" s="793">
        <f t="shared" si="1001"/>
        <v>0</v>
      </c>
      <c r="CP165" s="793">
        <f t="shared" si="1001"/>
        <v>0</v>
      </c>
      <c r="CQ165" s="793">
        <f t="shared" si="1001"/>
        <v>0</v>
      </c>
      <c r="CR165" s="793">
        <f t="shared" si="1001"/>
        <v>0</v>
      </c>
      <c r="CS165" s="793">
        <f t="shared" si="1001"/>
        <v>0</v>
      </c>
      <c r="CT165" s="793">
        <f t="shared" si="1001"/>
        <v>0</v>
      </c>
      <c r="CU165" s="793">
        <f t="shared" si="1001"/>
        <v>0</v>
      </c>
      <c r="CV165" s="793">
        <f t="shared" si="1001"/>
        <v>0</v>
      </c>
      <c r="CW165" s="793">
        <f t="shared" si="1001"/>
        <v>0</v>
      </c>
      <c r="CX165" s="793">
        <f t="shared" si="1001"/>
        <v>0</v>
      </c>
      <c r="CY165" s="793">
        <f t="shared" si="1001"/>
        <v>0</v>
      </c>
      <c r="CZ165" s="793">
        <f t="shared" si="1001"/>
        <v>0</v>
      </c>
      <c r="DA165" s="793">
        <f t="shared" si="1001"/>
        <v>0</v>
      </c>
      <c r="DB165" s="793">
        <f t="shared" si="1001"/>
        <v>0</v>
      </c>
      <c r="DC165" s="793">
        <f t="shared" si="1001"/>
        <v>0</v>
      </c>
      <c r="DD165" s="793">
        <f t="shared" si="1001"/>
        <v>0</v>
      </c>
      <c r="DE165" s="793">
        <f t="shared" si="1001"/>
        <v>0</v>
      </c>
      <c r="DF165" s="793">
        <f t="shared" si="1001"/>
        <v>0</v>
      </c>
      <c r="DG165" s="793">
        <f t="shared" si="1001"/>
        <v>0</v>
      </c>
      <c r="DH165" s="793">
        <f t="shared" si="1001"/>
        <v>0</v>
      </c>
      <c r="DI165" s="793">
        <f t="shared" si="1001"/>
        <v>0</v>
      </c>
      <c r="DJ165" s="793">
        <f t="shared" si="1001"/>
        <v>0</v>
      </c>
      <c r="DK165" s="793">
        <f t="shared" si="1001"/>
        <v>0</v>
      </c>
      <c r="DL165" s="793">
        <f t="shared" si="1001"/>
        <v>0</v>
      </c>
      <c r="DM165" s="793">
        <f t="shared" si="1001"/>
        <v>0</v>
      </c>
      <c r="DN165" s="793">
        <f t="shared" ref="DN165:EO165" si="1002">DM168</f>
        <v>0</v>
      </c>
      <c r="DO165" s="793">
        <f t="shared" si="1002"/>
        <v>0</v>
      </c>
      <c r="DP165" s="793">
        <f t="shared" si="1002"/>
        <v>0</v>
      </c>
      <c r="DQ165" s="793">
        <f t="shared" si="1002"/>
        <v>0</v>
      </c>
      <c r="DR165" s="793">
        <f t="shared" si="1002"/>
        <v>0</v>
      </c>
      <c r="DS165" s="793">
        <f t="shared" si="1002"/>
        <v>0</v>
      </c>
      <c r="DT165" s="793">
        <f t="shared" si="1002"/>
        <v>0</v>
      </c>
      <c r="DU165" s="793">
        <f t="shared" si="1002"/>
        <v>0</v>
      </c>
      <c r="DV165" s="793">
        <f t="shared" si="1002"/>
        <v>0</v>
      </c>
      <c r="DW165" s="793">
        <f t="shared" si="1002"/>
        <v>0</v>
      </c>
      <c r="DX165" s="793">
        <f t="shared" si="1002"/>
        <v>0</v>
      </c>
      <c r="DY165" s="793">
        <f t="shared" si="1002"/>
        <v>0</v>
      </c>
      <c r="DZ165" s="793">
        <f t="shared" si="1002"/>
        <v>0</v>
      </c>
      <c r="EA165" s="793">
        <f t="shared" si="1002"/>
        <v>0</v>
      </c>
      <c r="EB165" s="793">
        <f t="shared" si="1002"/>
        <v>0</v>
      </c>
      <c r="EC165" s="793">
        <f t="shared" si="1002"/>
        <v>0</v>
      </c>
      <c r="ED165" s="793">
        <f t="shared" si="1002"/>
        <v>0</v>
      </c>
      <c r="EE165" s="793">
        <f t="shared" si="1002"/>
        <v>0</v>
      </c>
      <c r="EF165" s="793">
        <f t="shared" si="1002"/>
        <v>0</v>
      </c>
      <c r="EG165" s="793">
        <f t="shared" si="1002"/>
        <v>0</v>
      </c>
      <c r="EH165" s="793">
        <f t="shared" si="1002"/>
        <v>0</v>
      </c>
      <c r="EI165" s="793">
        <f t="shared" si="1002"/>
        <v>0</v>
      </c>
      <c r="EJ165" s="793">
        <f t="shared" si="1002"/>
        <v>0</v>
      </c>
      <c r="EK165" s="793">
        <f t="shared" si="1002"/>
        <v>0</v>
      </c>
      <c r="EL165" s="793">
        <f t="shared" si="1002"/>
        <v>0</v>
      </c>
      <c r="EM165" s="793">
        <f t="shared" si="1002"/>
        <v>0</v>
      </c>
      <c r="EN165" s="793">
        <f t="shared" si="1002"/>
        <v>0</v>
      </c>
      <c r="EO165" s="793">
        <f t="shared" si="1002"/>
        <v>0</v>
      </c>
    </row>
    <row r="166" spans="1:145" x14ac:dyDescent="0.2">
      <c r="A166" s="113">
        <f>ROW()</f>
        <v>166</v>
      </c>
      <c r="K166" s="113" t="s">
        <v>88</v>
      </c>
      <c r="N166" s="793">
        <f>N160*N$10</f>
        <v>8460.2595000000001</v>
      </c>
      <c r="O166" s="793">
        <f t="shared" ref="O166:BZ166" si="1003">O160*O$10</f>
        <v>8460.2595000000001</v>
      </c>
      <c r="P166" s="793">
        <f t="shared" si="1003"/>
        <v>8460.2595000000001</v>
      </c>
      <c r="Q166" s="793">
        <f t="shared" si="1003"/>
        <v>8460.2595000000001</v>
      </c>
      <c r="R166" s="793">
        <f t="shared" si="1003"/>
        <v>8460.2595000000001</v>
      </c>
      <c r="S166" s="793">
        <f t="shared" si="1003"/>
        <v>8460.2595000000001</v>
      </c>
      <c r="T166" s="793">
        <f t="shared" si="1003"/>
        <v>8460.2595000000001</v>
      </c>
      <c r="U166" s="793">
        <f t="shared" si="1003"/>
        <v>8460.2595000000001</v>
      </c>
      <c r="V166" s="793">
        <f t="shared" si="1003"/>
        <v>8460.2595000000001</v>
      </c>
      <c r="W166" s="793">
        <f t="shared" si="1003"/>
        <v>8460.2595000000001</v>
      </c>
      <c r="X166" s="793">
        <f t="shared" si="1003"/>
        <v>8460.2595000000001</v>
      </c>
      <c r="Y166" s="793">
        <f t="shared" si="1003"/>
        <v>8460.2595000000001</v>
      </c>
      <c r="Z166" s="793">
        <f t="shared" si="1003"/>
        <v>8629.4646900000007</v>
      </c>
      <c r="AA166" s="793">
        <f t="shared" si="1003"/>
        <v>8629.4646900000007</v>
      </c>
      <c r="AB166" s="793">
        <f t="shared" si="1003"/>
        <v>8629.4646900000007</v>
      </c>
      <c r="AC166" s="793">
        <f t="shared" si="1003"/>
        <v>8629.4646900000007</v>
      </c>
      <c r="AD166" s="793">
        <f t="shared" si="1003"/>
        <v>8629.4646900000007</v>
      </c>
      <c r="AE166" s="793">
        <f t="shared" si="1003"/>
        <v>8629.4646900000007</v>
      </c>
      <c r="AF166" s="793">
        <f t="shared" si="1003"/>
        <v>8629.4646900000007</v>
      </c>
      <c r="AG166" s="793">
        <f t="shared" si="1003"/>
        <v>8629.4646900000007</v>
      </c>
      <c r="AH166" s="793">
        <f t="shared" si="1003"/>
        <v>8629.4646900000007</v>
      </c>
      <c r="AI166" s="793">
        <f t="shared" si="1003"/>
        <v>8629.4646900000007</v>
      </c>
      <c r="AJ166" s="793">
        <f t="shared" si="1003"/>
        <v>8629.4646900000007</v>
      </c>
      <c r="AK166" s="793">
        <f t="shared" si="1003"/>
        <v>8629.4646900000007</v>
      </c>
      <c r="AL166" s="793">
        <f t="shared" si="1003"/>
        <v>8802.0539838000004</v>
      </c>
      <c r="AM166" s="793">
        <f t="shared" si="1003"/>
        <v>8802.0539838000004</v>
      </c>
      <c r="AN166" s="793">
        <f t="shared" si="1003"/>
        <v>8802.0539838000004</v>
      </c>
      <c r="AO166" s="793">
        <f t="shared" si="1003"/>
        <v>8802.0539838000004</v>
      </c>
      <c r="AP166" s="793">
        <f t="shared" si="1003"/>
        <v>8802.0539838000004</v>
      </c>
      <c r="AQ166" s="793">
        <f t="shared" si="1003"/>
        <v>8802.0539838000004</v>
      </c>
      <c r="AR166" s="793">
        <f t="shared" si="1003"/>
        <v>8802.0539838000004</v>
      </c>
      <c r="AS166" s="793">
        <f t="shared" si="1003"/>
        <v>8802.0539838000004</v>
      </c>
      <c r="AT166" s="793">
        <f t="shared" si="1003"/>
        <v>8802.0539838000004</v>
      </c>
      <c r="AU166" s="793">
        <f t="shared" si="1003"/>
        <v>8802.0539838000004</v>
      </c>
      <c r="AV166" s="793">
        <f t="shared" si="1003"/>
        <v>8802.0539838000004</v>
      </c>
      <c r="AW166" s="793">
        <f t="shared" si="1003"/>
        <v>8802.0539838000004</v>
      </c>
      <c r="AX166" s="793">
        <f t="shared" si="1003"/>
        <v>8978.0950634759993</v>
      </c>
      <c r="AY166" s="793">
        <f t="shared" si="1003"/>
        <v>8978.0950634759993</v>
      </c>
      <c r="AZ166" s="793">
        <f t="shared" si="1003"/>
        <v>8978.0950634759993</v>
      </c>
      <c r="BA166" s="793">
        <f t="shared" si="1003"/>
        <v>8978.0950634759993</v>
      </c>
      <c r="BB166" s="793">
        <f t="shared" si="1003"/>
        <v>8978.0950634759993</v>
      </c>
      <c r="BC166" s="793">
        <f t="shared" si="1003"/>
        <v>8978.0950634759993</v>
      </c>
      <c r="BD166" s="793">
        <f t="shared" si="1003"/>
        <v>0</v>
      </c>
      <c r="BE166" s="793">
        <f t="shared" si="1003"/>
        <v>0</v>
      </c>
      <c r="BF166" s="793">
        <f t="shared" si="1003"/>
        <v>0</v>
      </c>
      <c r="BG166" s="793">
        <f t="shared" si="1003"/>
        <v>0</v>
      </c>
      <c r="BH166" s="793">
        <f t="shared" si="1003"/>
        <v>0</v>
      </c>
      <c r="BI166" s="793">
        <f t="shared" si="1003"/>
        <v>0</v>
      </c>
      <c r="BJ166" s="793">
        <f t="shared" si="1003"/>
        <v>0</v>
      </c>
      <c r="BK166" s="793">
        <f t="shared" si="1003"/>
        <v>0</v>
      </c>
      <c r="BL166" s="793">
        <f t="shared" si="1003"/>
        <v>0</v>
      </c>
      <c r="BM166" s="793">
        <f t="shared" si="1003"/>
        <v>0</v>
      </c>
      <c r="BN166" s="793">
        <f t="shared" si="1003"/>
        <v>0</v>
      </c>
      <c r="BO166" s="793">
        <f t="shared" si="1003"/>
        <v>0</v>
      </c>
      <c r="BP166" s="793">
        <f t="shared" si="1003"/>
        <v>0</v>
      </c>
      <c r="BQ166" s="793">
        <f t="shared" si="1003"/>
        <v>0</v>
      </c>
      <c r="BR166" s="793">
        <f t="shared" si="1003"/>
        <v>0</v>
      </c>
      <c r="BS166" s="793">
        <f t="shared" si="1003"/>
        <v>0</v>
      </c>
      <c r="BT166" s="793">
        <f t="shared" si="1003"/>
        <v>0</v>
      </c>
      <c r="BU166" s="793">
        <f t="shared" si="1003"/>
        <v>0</v>
      </c>
      <c r="BV166" s="793">
        <f t="shared" si="1003"/>
        <v>0</v>
      </c>
      <c r="BW166" s="793">
        <f t="shared" si="1003"/>
        <v>0</v>
      </c>
      <c r="BX166" s="793">
        <f t="shared" si="1003"/>
        <v>0</v>
      </c>
      <c r="BY166" s="793">
        <f t="shared" si="1003"/>
        <v>0</v>
      </c>
      <c r="BZ166" s="793">
        <f t="shared" si="1003"/>
        <v>0</v>
      </c>
      <c r="CA166" s="793">
        <f t="shared" ref="CA166:CG166" si="1004">CA160*CA$10</f>
        <v>0</v>
      </c>
      <c r="CB166" s="793">
        <f t="shared" si="1004"/>
        <v>0</v>
      </c>
      <c r="CC166" s="793">
        <f t="shared" si="1004"/>
        <v>0</v>
      </c>
      <c r="CD166" s="793">
        <f t="shared" si="1004"/>
        <v>0</v>
      </c>
      <c r="CE166" s="793">
        <f t="shared" si="1004"/>
        <v>0</v>
      </c>
      <c r="CF166" s="793">
        <f t="shared" si="1004"/>
        <v>0</v>
      </c>
      <c r="CG166" s="793">
        <f t="shared" si="1004"/>
        <v>0</v>
      </c>
      <c r="CH166" s="793">
        <f t="shared" ref="CH166:EO166" si="1005">CH160*CH$10</f>
        <v>0</v>
      </c>
      <c r="CI166" s="793">
        <f t="shared" si="1005"/>
        <v>0</v>
      </c>
      <c r="CJ166" s="793">
        <f t="shared" si="1005"/>
        <v>0</v>
      </c>
      <c r="CK166" s="793">
        <f t="shared" si="1005"/>
        <v>0</v>
      </c>
      <c r="CL166" s="793">
        <f t="shared" si="1005"/>
        <v>0</v>
      </c>
      <c r="CM166" s="793">
        <f t="shared" si="1005"/>
        <v>0</v>
      </c>
      <c r="CN166" s="793">
        <f t="shared" si="1005"/>
        <v>0</v>
      </c>
      <c r="CO166" s="793">
        <f t="shared" si="1005"/>
        <v>0</v>
      </c>
      <c r="CP166" s="793">
        <f t="shared" si="1005"/>
        <v>0</v>
      </c>
      <c r="CQ166" s="793">
        <f t="shared" si="1005"/>
        <v>0</v>
      </c>
      <c r="CR166" s="793">
        <f t="shared" si="1005"/>
        <v>0</v>
      </c>
      <c r="CS166" s="793">
        <f t="shared" si="1005"/>
        <v>0</v>
      </c>
      <c r="CT166" s="793">
        <f t="shared" si="1005"/>
        <v>0</v>
      </c>
      <c r="CU166" s="793">
        <f t="shared" si="1005"/>
        <v>0</v>
      </c>
      <c r="CV166" s="793">
        <f t="shared" si="1005"/>
        <v>0</v>
      </c>
      <c r="CW166" s="793">
        <f t="shared" si="1005"/>
        <v>0</v>
      </c>
      <c r="CX166" s="793">
        <f t="shared" si="1005"/>
        <v>0</v>
      </c>
      <c r="CY166" s="793">
        <f t="shared" si="1005"/>
        <v>0</v>
      </c>
      <c r="CZ166" s="793">
        <f t="shared" si="1005"/>
        <v>0</v>
      </c>
      <c r="DA166" s="793">
        <f t="shared" si="1005"/>
        <v>0</v>
      </c>
      <c r="DB166" s="793">
        <f t="shared" si="1005"/>
        <v>0</v>
      </c>
      <c r="DC166" s="793">
        <f t="shared" si="1005"/>
        <v>0</v>
      </c>
      <c r="DD166" s="793">
        <f t="shared" si="1005"/>
        <v>0</v>
      </c>
      <c r="DE166" s="793">
        <f t="shared" si="1005"/>
        <v>0</v>
      </c>
      <c r="DF166" s="793">
        <f t="shared" si="1005"/>
        <v>0</v>
      </c>
      <c r="DG166" s="793">
        <f t="shared" si="1005"/>
        <v>0</v>
      </c>
      <c r="DH166" s="793">
        <f t="shared" si="1005"/>
        <v>0</v>
      </c>
      <c r="DI166" s="793">
        <f t="shared" si="1005"/>
        <v>0</v>
      </c>
      <c r="DJ166" s="793">
        <f t="shared" si="1005"/>
        <v>0</v>
      </c>
      <c r="DK166" s="793">
        <f t="shared" si="1005"/>
        <v>0</v>
      </c>
      <c r="DL166" s="793">
        <f t="shared" si="1005"/>
        <v>0</v>
      </c>
      <c r="DM166" s="793">
        <f t="shared" si="1005"/>
        <v>0</v>
      </c>
      <c r="DN166" s="793">
        <f t="shared" si="1005"/>
        <v>0</v>
      </c>
      <c r="DO166" s="793">
        <f t="shared" si="1005"/>
        <v>0</v>
      </c>
      <c r="DP166" s="793">
        <f t="shared" si="1005"/>
        <v>0</v>
      </c>
      <c r="DQ166" s="793">
        <f t="shared" si="1005"/>
        <v>0</v>
      </c>
      <c r="DR166" s="793">
        <f t="shared" si="1005"/>
        <v>0</v>
      </c>
      <c r="DS166" s="793">
        <f t="shared" si="1005"/>
        <v>0</v>
      </c>
      <c r="DT166" s="793">
        <f t="shared" si="1005"/>
        <v>0</v>
      </c>
      <c r="DU166" s="793">
        <f t="shared" si="1005"/>
        <v>0</v>
      </c>
      <c r="DV166" s="793">
        <f t="shared" si="1005"/>
        <v>0</v>
      </c>
      <c r="DW166" s="793">
        <f t="shared" si="1005"/>
        <v>0</v>
      </c>
      <c r="DX166" s="793">
        <f t="shared" si="1005"/>
        <v>0</v>
      </c>
      <c r="DY166" s="793">
        <f t="shared" si="1005"/>
        <v>0</v>
      </c>
      <c r="DZ166" s="793">
        <f t="shared" si="1005"/>
        <v>0</v>
      </c>
      <c r="EA166" s="793">
        <f t="shared" si="1005"/>
        <v>0</v>
      </c>
      <c r="EB166" s="793">
        <f t="shared" si="1005"/>
        <v>0</v>
      </c>
      <c r="EC166" s="793">
        <f t="shared" si="1005"/>
        <v>0</v>
      </c>
      <c r="ED166" s="793">
        <f t="shared" si="1005"/>
        <v>0</v>
      </c>
      <c r="EE166" s="793">
        <f t="shared" si="1005"/>
        <v>0</v>
      </c>
      <c r="EF166" s="793">
        <f t="shared" si="1005"/>
        <v>0</v>
      </c>
      <c r="EG166" s="793">
        <f t="shared" si="1005"/>
        <v>0</v>
      </c>
      <c r="EH166" s="793">
        <f t="shared" si="1005"/>
        <v>0</v>
      </c>
      <c r="EI166" s="793">
        <f t="shared" si="1005"/>
        <v>0</v>
      </c>
      <c r="EJ166" s="793">
        <f t="shared" si="1005"/>
        <v>0</v>
      </c>
      <c r="EK166" s="793">
        <f t="shared" si="1005"/>
        <v>0</v>
      </c>
      <c r="EL166" s="793">
        <f t="shared" si="1005"/>
        <v>0</v>
      </c>
      <c r="EM166" s="793">
        <f t="shared" si="1005"/>
        <v>0</v>
      </c>
      <c r="EN166" s="793">
        <f t="shared" si="1005"/>
        <v>0</v>
      </c>
      <c r="EO166" s="793">
        <f t="shared" si="1005"/>
        <v>0</v>
      </c>
    </row>
    <row r="167" spans="1:145" x14ac:dyDescent="0.2">
      <c r="A167" s="113">
        <f>ROW()</f>
        <v>167</v>
      </c>
      <c r="C167" s="449" t="str">
        <f>C160</f>
        <v>유지관리비</v>
      </c>
      <c r="D167" s="449" t="s">
        <v>80</v>
      </c>
      <c r="E167" s="449"/>
      <c r="F167" s="116"/>
      <c r="G167" s="116"/>
      <c r="H167" s="116"/>
      <c r="I167" s="116"/>
      <c r="J167" s="116"/>
      <c r="K167" s="114" t="s">
        <v>83</v>
      </c>
      <c r="L167" s="114"/>
      <c r="M167" s="114"/>
      <c r="N167" s="915">
        <f t="shared" ref="N167:AS167" si="1006">N163*-SUM(N165:N166)</f>
        <v>-8460.2595000000001</v>
      </c>
      <c r="O167" s="915">
        <f t="shared" si="1006"/>
        <v>-8460.2595000000001</v>
      </c>
      <c r="P167" s="915">
        <f t="shared" si="1006"/>
        <v>-8460.2595000000001</v>
      </c>
      <c r="Q167" s="915">
        <f t="shared" si="1006"/>
        <v>-8460.2595000000001</v>
      </c>
      <c r="R167" s="915">
        <f t="shared" si="1006"/>
        <v>-8460.2595000000001</v>
      </c>
      <c r="S167" s="915">
        <f t="shared" si="1006"/>
        <v>-8460.2595000000001</v>
      </c>
      <c r="T167" s="915">
        <f t="shared" si="1006"/>
        <v>-8460.2595000000001</v>
      </c>
      <c r="U167" s="915">
        <f t="shared" si="1006"/>
        <v>-8460.2595000000001</v>
      </c>
      <c r="V167" s="915">
        <f t="shared" si="1006"/>
        <v>-8460.2595000000001</v>
      </c>
      <c r="W167" s="915">
        <f t="shared" si="1006"/>
        <v>-8460.2595000000001</v>
      </c>
      <c r="X167" s="915">
        <f t="shared" si="1006"/>
        <v>-8460.2595000000001</v>
      </c>
      <c r="Y167" s="915">
        <f t="shared" si="1006"/>
        <v>-8460.2595000000001</v>
      </c>
      <c r="Z167" s="915">
        <f t="shared" si="1006"/>
        <v>-8629.4646900000007</v>
      </c>
      <c r="AA167" s="915">
        <f t="shared" si="1006"/>
        <v>-8629.4646900000007</v>
      </c>
      <c r="AB167" s="915">
        <f t="shared" si="1006"/>
        <v>-8629.4646900000007</v>
      </c>
      <c r="AC167" s="915">
        <f t="shared" si="1006"/>
        <v>-8629.4646900000007</v>
      </c>
      <c r="AD167" s="915">
        <f t="shared" si="1006"/>
        <v>-8629.4646900000007</v>
      </c>
      <c r="AE167" s="915">
        <f t="shared" si="1006"/>
        <v>-8629.4646900000007</v>
      </c>
      <c r="AF167" s="915">
        <f t="shared" si="1006"/>
        <v>-8629.4646900000007</v>
      </c>
      <c r="AG167" s="915">
        <f t="shared" si="1006"/>
        <v>-8629.4646900000007</v>
      </c>
      <c r="AH167" s="915">
        <f t="shared" si="1006"/>
        <v>-8629.4646900000007</v>
      </c>
      <c r="AI167" s="915">
        <f t="shared" si="1006"/>
        <v>-8629.4646900000007</v>
      </c>
      <c r="AJ167" s="915">
        <f t="shared" si="1006"/>
        <v>-8629.4646900000007</v>
      </c>
      <c r="AK167" s="915">
        <f t="shared" si="1006"/>
        <v>-8629.4646900000007</v>
      </c>
      <c r="AL167" s="915">
        <f t="shared" si="1006"/>
        <v>-8802.0539838000004</v>
      </c>
      <c r="AM167" s="915">
        <f t="shared" si="1006"/>
        <v>-8802.0539838000004</v>
      </c>
      <c r="AN167" s="915">
        <f t="shared" si="1006"/>
        <v>-8802.0539838000004</v>
      </c>
      <c r="AO167" s="915">
        <f t="shared" si="1006"/>
        <v>-8802.0539838000004</v>
      </c>
      <c r="AP167" s="915">
        <f t="shared" si="1006"/>
        <v>-8802.0539838000004</v>
      </c>
      <c r="AQ167" s="915">
        <f t="shared" si="1006"/>
        <v>-8802.0539838000004</v>
      </c>
      <c r="AR167" s="915">
        <f t="shared" si="1006"/>
        <v>-8802.0539838000004</v>
      </c>
      <c r="AS167" s="915">
        <f t="shared" si="1006"/>
        <v>-8802.0539838000004</v>
      </c>
      <c r="AT167" s="915">
        <f t="shared" ref="AT167:BY167" si="1007">AT163*-SUM(AT165:AT166)</f>
        <v>-8802.0539838000004</v>
      </c>
      <c r="AU167" s="915">
        <f t="shared" si="1007"/>
        <v>-8802.0539838000004</v>
      </c>
      <c r="AV167" s="915">
        <f t="shared" si="1007"/>
        <v>-8802.0539838000004</v>
      </c>
      <c r="AW167" s="915">
        <f t="shared" si="1007"/>
        <v>-8802.0539838000004</v>
      </c>
      <c r="AX167" s="915">
        <f t="shared" si="1007"/>
        <v>-8978.0950634759993</v>
      </c>
      <c r="AY167" s="915">
        <f t="shared" si="1007"/>
        <v>-8978.0950634759993</v>
      </c>
      <c r="AZ167" s="915">
        <f t="shared" si="1007"/>
        <v>-8978.0950634759993</v>
      </c>
      <c r="BA167" s="915">
        <f t="shared" si="1007"/>
        <v>-8978.0950634759993</v>
      </c>
      <c r="BB167" s="915">
        <f t="shared" si="1007"/>
        <v>-8978.0950634759993</v>
      </c>
      <c r="BC167" s="915">
        <f t="shared" si="1007"/>
        <v>-8978.0950634759993</v>
      </c>
      <c r="BD167" s="915">
        <f t="shared" si="1007"/>
        <v>0</v>
      </c>
      <c r="BE167" s="915">
        <f t="shared" si="1007"/>
        <v>0</v>
      </c>
      <c r="BF167" s="915">
        <f t="shared" si="1007"/>
        <v>0</v>
      </c>
      <c r="BG167" s="915">
        <f t="shared" si="1007"/>
        <v>0</v>
      </c>
      <c r="BH167" s="915">
        <f t="shared" si="1007"/>
        <v>0</v>
      </c>
      <c r="BI167" s="915">
        <f t="shared" si="1007"/>
        <v>0</v>
      </c>
      <c r="BJ167" s="915">
        <f t="shared" si="1007"/>
        <v>0</v>
      </c>
      <c r="BK167" s="915">
        <f t="shared" si="1007"/>
        <v>0</v>
      </c>
      <c r="BL167" s="915">
        <f t="shared" si="1007"/>
        <v>0</v>
      </c>
      <c r="BM167" s="915">
        <f t="shared" si="1007"/>
        <v>0</v>
      </c>
      <c r="BN167" s="915">
        <f t="shared" si="1007"/>
        <v>0</v>
      </c>
      <c r="BO167" s="915">
        <f t="shared" si="1007"/>
        <v>0</v>
      </c>
      <c r="BP167" s="915">
        <f t="shared" si="1007"/>
        <v>0</v>
      </c>
      <c r="BQ167" s="915">
        <f t="shared" si="1007"/>
        <v>0</v>
      </c>
      <c r="BR167" s="915">
        <f t="shared" si="1007"/>
        <v>0</v>
      </c>
      <c r="BS167" s="915">
        <f t="shared" si="1007"/>
        <v>0</v>
      </c>
      <c r="BT167" s="915">
        <f t="shared" si="1007"/>
        <v>0</v>
      </c>
      <c r="BU167" s="915">
        <f t="shared" si="1007"/>
        <v>0</v>
      </c>
      <c r="BV167" s="915">
        <f t="shared" si="1007"/>
        <v>0</v>
      </c>
      <c r="BW167" s="915">
        <f t="shared" si="1007"/>
        <v>0</v>
      </c>
      <c r="BX167" s="915">
        <f t="shared" si="1007"/>
        <v>0</v>
      </c>
      <c r="BY167" s="915">
        <f t="shared" si="1007"/>
        <v>0</v>
      </c>
      <c r="BZ167" s="915">
        <f t="shared" ref="BZ167:CG167" si="1008">BZ163*-SUM(BZ165:BZ166)</f>
        <v>0</v>
      </c>
      <c r="CA167" s="915">
        <f t="shared" si="1008"/>
        <v>0</v>
      </c>
      <c r="CB167" s="915">
        <f t="shared" si="1008"/>
        <v>0</v>
      </c>
      <c r="CC167" s="915">
        <f t="shared" si="1008"/>
        <v>0</v>
      </c>
      <c r="CD167" s="915">
        <f t="shared" si="1008"/>
        <v>0</v>
      </c>
      <c r="CE167" s="915">
        <f t="shared" si="1008"/>
        <v>0</v>
      </c>
      <c r="CF167" s="915">
        <f t="shared" si="1008"/>
        <v>0</v>
      </c>
      <c r="CG167" s="915">
        <f t="shared" si="1008"/>
        <v>0</v>
      </c>
      <c r="CH167" s="915">
        <f t="shared" ref="CH167:EO167" si="1009">CH163*-SUM(CH165:CH166)</f>
        <v>0</v>
      </c>
      <c r="CI167" s="915">
        <f t="shared" si="1009"/>
        <v>0</v>
      </c>
      <c r="CJ167" s="915">
        <f t="shared" si="1009"/>
        <v>0</v>
      </c>
      <c r="CK167" s="915">
        <f t="shared" si="1009"/>
        <v>0</v>
      </c>
      <c r="CL167" s="915">
        <f t="shared" si="1009"/>
        <v>0</v>
      </c>
      <c r="CM167" s="915">
        <f t="shared" si="1009"/>
        <v>0</v>
      </c>
      <c r="CN167" s="915">
        <f t="shared" si="1009"/>
        <v>0</v>
      </c>
      <c r="CO167" s="915">
        <f t="shared" si="1009"/>
        <v>0</v>
      </c>
      <c r="CP167" s="915">
        <f t="shared" si="1009"/>
        <v>0</v>
      </c>
      <c r="CQ167" s="915">
        <f t="shared" si="1009"/>
        <v>0</v>
      </c>
      <c r="CR167" s="915">
        <f t="shared" si="1009"/>
        <v>0</v>
      </c>
      <c r="CS167" s="915">
        <f t="shared" si="1009"/>
        <v>0</v>
      </c>
      <c r="CT167" s="915">
        <f t="shared" si="1009"/>
        <v>0</v>
      </c>
      <c r="CU167" s="915">
        <f t="shared" si="1009"/>
        <v>0</v>
      </c>
      <c r="CV167" s="915">
        <f t="shared" si="1009"/>
        <v>0</v>
      </c>
      <c r="CW167" s="915">
        <f t="shared" si="1009"/>
        <v>0</v>
      </c>
      <c r="CX167" s="915">
        <f t="shared" si="1009"/>
        <v>0</v>
      </c>
      <c r="CY167" s="915">
        <f t="shared" si="1009"/>
        <v>0</v>
      </c>
      <c r="CZ167" s="915">
        <f t="shared" si="1009"/>
        <v>0</v>
      </c>
      <c r="DA167" s="915">
        <f t="shared" si="1009"/>
        <v>0</v>
      </c>
      <c r="DB167" s="915">
        <f t="shared" si="1009"/>
        <v>0</v>
      </c>
      <c r="DC167" s="915">
        <f t="shared" si="1009"/>
        <v>0</v>
      </c>
      <c r="DD167" s="915">
        <f t="shared" si="1009"/>
        <v>0</v>
      </c>
      <c r="DE167" s="915">
        <f t="shared" si="1009"/>
        <v>0</v>
      </c>
      <c r="DF167" s="915">
        <f t="shared" si="1009"/>
        <v>0</v>
      </c>
      <c r="DG167" s="915">
        <f t="shared" si="1009"/>
        <v>0</v>
      </c>
      <c r="DH167" s="915">
        <f t="shared" si="1009"/>
        <v>0</v>
      </c>
      <c r="DI167" s="915">
        <f t="shared" si="1009"/>
        <v>0</v>
      </c>
      <c r="DJ167" s="915">
        <f t="shared" si="1009"/>
        <v>0</v>
      </c>
      <c r="DK167" s="915">
        <f t="shared" si="1009"/>
        <v>0</v>
      </c>
      <c r="DL167" s="915">
        <f t="shared" si="1009"/>
        <v>0</v>
      </c>
      <c r="DM167" s="915">
        <f t="shared" si="1009"/>
        <v>0</v>
      </c>
      <c r="DN167" s="915">
        <f t="shared" si="1009"/>
        <v>0</v>
      </c>
      <c r="DO167" s="915">
        <f t="shared" si="1009"/>
        <v>0</v>
      </c>
      <c r="DP167" s="915">
        <f t="shared" si="1009"/>
        <v>0</v>
      </c>
      <c r="DQ167" s="915">
        <f t="shared" si="1009"/>
        <v>0</v>
      </c>
      <c r="DR167" s="915">
        <f t="shared" si="1009"/>
        <v>0</v>
      </c>
      <c r="DS167" s="915">
        <f t="shared" si="1009"/>
        <v>0</v>
      </c>
      <c r="DT167" s="915">
        <f t="shared" si="1009"/>
        <v>0</v>
      </c>
      <c r="DU167" s="915">
        <f t="shared" si="1009"/>
        <v>0</v>
      </c>
      <c r="DV167" s="915">
        <f t="shared" si="1009"/>
        <v>0</v>
      </c>
      <c r="DW167" s="915">
        <f t="shared" si="1009"/>
        <v>0</v>
      </c>
      <c r="DX167" s="915">
        <f t="shared" si="1009"/>
        <v>0</v>
      </c>
      <c r="DY167" s="915">
        <f t="shared" si="1009"/>
        <v>0</v>
      </c>
      <c r="DZ167" s="915">
        <f t="shared" si="1009"/>
        <v>0</v>
      </c>
      <c r="EA167" s="915">
        <f t="shared" si="1009"/>
        <v>0</v>
      </c>
      <c r="EB167" s="915">
        <f t="shared" si="1009"/>
        <v>0</v>
      </c>
      <c r="EC167" s="915">
        <f t="shared" si="1009"/>
        <v>0</v>
      </c>
      <c r="ED167" s="915">
        <f t="shared" si="1009"/>
        <v>0</v>
      </c>
      <c r="EE167" s="915">
        <f t="shared" si="1009"/>
        <v>0</v>
      </c>
      <c r="EF167" s="915">
        <f t="shared" si="1009"/>
        <v>0</v>
      </c>
      <c r="EG167" s="915">
        <f t="shared" si="1009"/>
        <v>0</v>
      </c>
      <c r="EH167" s="915">
        <f t="shared" si="1009"/>
        <v>0</v>
      </c>
      <c r="EI167" s="915">
        <f t="shared" si="1009"/>
        <v>0</v>
      </c>
      <c r="EJ167" s="915">
        <f t="shared" si="1009"/>
        <v>0</v>
      </c>
      <c r="EK167" s="915">
        <f t="shared" si="1009"/>
        <v>0</v>
      </c>
      <c r="EL167" s="915">
        <f t="shared" si="1009"/>
        <v>0</v>
      </c>
      <c r="EM167" s="915">
        <f t="shared" si="1009"/>
        <v>0</v>
      </c>
      <c r="EN167" s="915">
        <f t="shared" si="1009"/>
        <v>0</v>
      </c>
      <c r="EO167" s="915">
        <f t="shared" si="1009"/>
        <v>0</v>
      </c>
    </row>
    <row r="168" spans="1:145" x14ac:dyDescent="0.2">
      <c r="A168" s="113">
        <f>ROW()</f>
        <v>168</v>
      </c>
      <c r="C168" s="449" t="str">
        <f>C160</f>
        <v>유지관리비</v>
      </c>
      <c r="D168" s="449" t="s">
        <v>33</v>
      </c>
      <c r="E168" s="449"/>
      <c r="F168" s="116"/>
      <c r="G168" s="116"/>
      <c r="H168" s="116"/>
      <c r="I168" s="116"/>
      <c r="J168" s="116"/>
      <c r="K168" s="113" t="s">
        <v>89</v>
      </c>
      <c r="N168" s="793">
        <f t="shared" ref="N168:AS168" si="1010">SUM(N165:N167)</f>
        <v>0</v>
      </c>
      <c r="O168" s="793">
        <f t="shared" si="1010"/>
        <v>0</v>
      </c>
      <c r="P168" s="793">
        <f t="shared" si="1010"/>
        <v>0</v>
      </c>
      <c r="Q168" s="793">
        <f t="shared" si="1010"/>
        <v>0</v>
      </c>
      <c r="R168" s="793">
        <f t="shared" si="1010"/>
        <v>0</v>
      </c>
      <c r="S168" s="793">
        <f t="shared" si="1010"/>
        <v>0</v>
      </c>
      <c r="T168" s="793">
        <f t="shared" si="1010"/>
        <v>0</v>
      </c>
      <c r="U168" s="793">
        <f t="shared" si="1010"/>
        <v>0</v>
      </c>
      <c r="V168" s="793">
        <f t="shared" si="1010"/>
        <v>0</v>
      </c>
      <c r="W168" s="793">
        <f t="shared" si="1010"/>
        <v>0</v>
      </c>
      <c r="X168" s="793">
        <f t="shared" si="1010"/>
        <v>0</v>
      </c>
      <c r="Y168" s="793">
        <f t="shared" si="1010"/>
        <v>0</v>
      </c>
      <c r="Z168" s="793">
        <f t="shared" si="1010"/>
        <v>0</v>
      </c>
      <c r="AA168" s="793">
        <f t="shared" si="1010"/>
        <v>0</v>
      </c>
      <c r="AB168" s="793">
        <f t="shared" si="1010"/>
        <v>0</v>
      </c>
      <c r="AC168" s="793">
        <f t="shared" si="1010"/>
        <v>0</v>
      </c>
      <c r="AD168" s="793">
        <f t="shared" si="1010"/>
        <v>0</v>
      </c>
      <c r="AE168" s="793">
        <f t="shared" si="1010"/>
        <v>0</v>
      </c>
      <c r="AF168" s="793">
        <f t="shared" si="1010"/>
        <v>0</v>
      </c>
      <c r="AG168" s="793">
        <f t="shared" si="1010"/>
        <v>0</v>
      </c>
      <c r="AH168" s="793">
        <f t="shared" si="1010"/>
        <v>0</v>
      </c>
      <c r="AI168" s="793">
        <f t="shared" si="1010"/>
        <v>0</v>
      </c>
      <c r="AJ168" s="793">
        <f t="shared" si="1010"/>
        <v>0</v>
      </c>
      <c r="AK168" s="793">
        <f t="shared" si="1010"/>
        <v>0</v>
      </c>
      <c r="AL168" s="793">
        <f t="shared" si="1010"/>
        <v>0</v>
      </c>
      <c r="AM168" s="793">
        <f t="shared" si="1010"/>
        <v>0</v>
      </c>
      <c r="AN168" s="793">
        <f t="shared" si="1010"/>
        <v>0</v>
      </c>
      <c r="AO168" s="793">
        <f t="shared" si="1010"/>
        <v>0</v>
      </c>
      <c r="AP168" s="793">
        <f t="shared" si="1010"/>
        <v>0</v>
      </c>
      <c r="AQ168" s="793">
        <f t="shared" si="1010"/>
        <v>0</v>
      </c>
      <c r="AR168" s="793">
        <f t="shared" si="1010"/>
        <v>0</v>
      </c>
      <c r="AS168" s="793">
        <f t="shared" si="1010"/>
        <v>0</v>
      </c>
      <c r="AT168" s="793">
        <f t="shared" ref="AT168:BY168" si="1011">SUM(AT165:AT167)</f>
        <v>0</v>
      </c>
      <c r="AU168" s="793">
        <f t="shared" si="1011"/>
        <v>0</v>
      </c>
      <c r="AV168" s="793">
        <f t="shared" si="1011"/>
        <v>0</v>
      </c>
      <c r="AW168" s="793">
        <f t="shared" si="1011"/>
        <v>0</v>
      </c>
      <c r="AX168" s="793">
        <f t="shared" si="1011"/>
        <v>0</v>
      </c>
      <c r="AY168" s="793">
        <f t="shared" si="1011"/>
        <v>0</v>
      </c>
      <c r="AZ168" s="793">
        <f t="shared" si="1011"/>
        <v>0</v>
      </c>
      <c r="BA168" s="793">
        <f t="shared" si="1011"/>
        <v>0</v>
      </c>
      <c r="BB168" s="793">
        <f t="shared" si="1011"/>
        <v>0</v>
      </c>
      <c r="BC168" s="793">
        <f t="shared" si="1011"/>
        <v>0</v>
      </c>
      <c r="BD168" s="793">
        <f t="shared" si="1011"/>
        <v>0</v>
      </c>
      <c r="BE168" s="793">
        <f t="shared" si="1011"/>
        <v>0</v>
      </c>
      <c r="BF168" s="793">
        <f t="shared" si="1011"/>
        <v>0</v>
      </c>
      <c r="BG168" s="793">
        <f t="shared" si="1011"/>
        <v>0</v>
      </c>
      <c r="BH168" s="793">
        <f t="shared" si="1011"/>
        <v>0</v>
      </c>
      <c r="BI168" s="793">
        <f t="shared" si="1011"/>
        <v>0</v>
      </c>
      <c r="BJ168" s="793">
        <f t="shared" si="1011"/>
        <v>0</v>
      </c>
      <c r="BK168" s="793">
        <f t="shared" si="1011"/>
        <v>0</v>
      </c>
      <c r="BL168" s="793">
        <f t="shared" si="1011"/>
        <v>0</v>
      </c>
      <c r="BM168" s="793">
        <f t="shared" si="1011"/>
        <v>0</v>
      </c>
      <c r="BN168" s="793">
        <f t="shared" si="1011"/>
        <v>0</v>
      </c>
      <c r="BO168" s="793">
        <f t="shared" si="1011"/>
        <v>0</v>
      </c>
      <c r="BP168" s="793">
        <f t="shared" si="1011"/>
        <v>0</v>
      </c>
      <c r="BQ168" s="793">
        <f t="shared" si="1011"/>
        <v>0</v>
      </c>
      <c r="BR168" s="793">
        <f t="shared" si="1011"/>
        <v>0</v>
      </c>
      <c r="BS168" s="793">
        <f t="shared" si="1011"/>
        <v>0</v>
      </c>
      <c r="BT168" s="793">
        <f t="shared" si="1011"/>
        <v>0</v>
      </c>
      <c r="BU168" s="793">
        <f t="shared" si="1011"/>
        <v>0</v>
      </c>
      <c r="BV168" s="793">
        <f t="shared" si="1011"/>
        <v>0</v>
      </c>
      <c r="BW168" s="793">
        <f t="shared" si="1011"/>
        <v>0</v>
      </c>
      <c r="BX168" s="793">
        <f t="shared" si="1011"/>
        <v>0</v>
      </c>
      <c r="BY168" s="793">
        <f t="shared" si="1011"/>
        <v>0</v>
      </c>
      <c r="BZ168" s="793">
        <f t="shared" ref="BZ168:CG168" si="1012">SUM(BZ165:BZ167)</f>
        <v>0</v>
      </c>
      <c r="CA168" s="793">
        <f t="shared" si="1012"/>
        <v>0</v>
      </c>
      <c r="CB168" s="793">
        <f t="shared" si="1012"/>
        <v>0</v>
      </c>
      <c r="CC168" s="793">
        <f t="shared" si="1012"/>
        <v>0</v>
      </c>
      <c r="CD168" s="793">
        <f t="shared" si="1012"/>
        <v>0</v>
      </c>
      <c r="CE168" s="793">
        <f t="shared" si="1012"/>
        <v>0</v>
      </c>
      <c r="CF168" s="793">
        <f t="shared" si="1012"/>
        <v>0</v>
      </c>
      <c r="CG168" s="793">
        <f t="shared" si="1012"/>
        <v>0</v>
      </c>
      <c r="CH168" s="793">
        <f t="shared" ref="CH168:EO168" si="1013">SUM(CH165:CH167)</f>
        <v>0</v>
      </c>
      <c r="CI168" s="793">
        <f t="shared" si="1013"/>
        <v>0</v>
      </c>
      <c r="CJ168" s="793">
        <f t="shared" si="1013"/>
        <v>0</v>
      </c>
      <c r="CK168" s="793">
        <f t="shared" si="1013"/>
        <v>0</v>
      </c>
      <c r="CL168" s="793">
        <f t="shared" si="1013"/>
        <v>0</v>
      </c>
      <c r="CM168" s="793">
        <f t="shared" si="1013"/>
        <v>0</v>
      </c>
      <c r="CN168" s="793">
        <f t="shared" si="1013"/>
        <v>0</v>
      </c>
      <c r="CO168" s="793">
        <f t="shared" si="1013"/>
        <v>0</v>
      </c>
      <c r="CP168" s="793">
        <f t="shared" si="1013"/>
        <v>0</v>
      </c>
      <c r="CQ168" s="793">
        <f t="shared" si="1013"/>
        <v>0</v>
      </c>
      <c r="CR168" s="793">
        <f t="shared" si="1013"/>
        <v>0</v>
      </c>
      <c r="CS168" s="793">
        <f t="shared" si="1013"/>
        <v>0</v>
      </c>
      <c r="CT168" s="793">
        <f t="shared" si="1013"/>
        <v>0</v>
      </c>
      <c r="CU168" s="793">
        <f t="shared" si="1013"/>
        <v>0</v>
      </c>
      <c r="CV168" s="793">
        <f t="shared" si="1013"/>
        <v>0</v>
      </c>
      <c r="CW168" s="793">
        <f t="shared" si="1013"/>
        <v>0</v>
      </c>
      <c r="CX168" s="793">
        <f t="shared" si="1013"/>
        <v>0</v>
      </c>
      <c r="CY168" s="793">
        <f t="shared" si="1013"/>
        <v>0</v>
      </c>
      <c r="CZ168" s="793">
        <f t="shared" si="1013"/>
        <v>0</v>
      </c>
      <c r="DA168" s="793">
        <f t="shared" si="1013"/>
        <v>0</v>
      </c>
      <c r="DB168" s="793">
        <f t="shared" si="1013"/>
        <v>0</v>
      </c>
      <c r="DC168" s="793">
        <f t="shared" si="1013"/>
        <v>0</v>
      </c>
      <c r="DD168" s="793">
        <f t="shared" si="1013"/>
        <v>0</v>
      </c>
      <c r="DE168" s="793">
        <f t="shared" si="1013"/>
        <v>0</v>
      </c>
      <c r="DF168" s="793">
        <f t="shared" si="1013"/>
        <v>0</v>
      </c>
      <c r="DG168" s="793">
        <f t="shared" si="1013"/>
        <v>0</v>
      </c>
      <c r="DH168" s="793">
        <f t="shared" si="1013"/>
        <v>0</v>
      </c>
      <c r="DI168" s="793">
        <f t="shared" si="1013"/>
        <v>0</v>
      </c>
      <c r="DJ168" s="793">
        <f t="shared" si="1013"/>
        <v>0</v>
      </c>
      <c r="DK168" s="793">
        <f t="shared" si="1013"/>
        <v>0</v>
      </c>
      <c r="DL168" s="793">
        <f t="shared" si="1013"/>
        <v>0</v>
      </c>
      <c r="DM168" s="793">
        <f t="shared" si="1013"/>
        <v>0</v>
      </c>
      <c r="DN168" s="793">
        <f t="shared" si="1013"/>
        <v>0</v>
      </c>
      <c r="DO168" s="793">
        <f t="shared" si="1013"/>
        <v>0</v>
      </c>
      <c r="DP168" s="793">
        <f t="shared" si="1013"/>
        <v>0</v>
      </c>
      <c r="DQ168" s="793">
        <f t="shared" si="1013"/>
        <v>0</v>
      </c>
      <c r="DR168" s="793">
        <f t="shared" si="1013"/>
        <v>0</v>
      </c>
      <c r="DS168" s="793">
        <f t="shared" si="1013"/>
        <v>0</v>
      </c>
      <c r="DT168" s="793">
        <f t="shared" si="1013"/>
        <v>0</v>
      </c>
      <c r="DU168" s="793">
        <f t="shared" si="1013"/>
        <v>0</v>
      </c>
      <c r="DV168" s="793">
        <f t="shared" si="1013"/>
        <v>0</v>
      </c>
      <c r="DW168" s="793">
        <f t="shared" si="1013"/>
        <v>0</v>
      </c>
      <c r="DX168" s="793">
        <f t="shared" si="1013"/>
        <v>0</v>
      </c>
      <c r="DY168" s="793">
        <f t="shared" si="1013"/>
        <v>0</v>
      </c>
      <c r="DZ168" s="793">
        <f t="shared" si="1013"/>
        <v>0</v>
      </c>
      <c r="EA168" s="793">
        <f t="shared" si="1013"/>
        <v>0</v>
      </c>
      <c r="EB168" s="793">
        <f t="shared" si="1013"/>
        <v>0</v>
      </c>
      <c r="EC168" s="793">
        <f t="shared" si="1013"/>
        <v>0</v>
      </c>
      <c r="ED168" s="793">
        <f t="shared" si="1013"/>
        <v>0</v>
      </c>
      <c r="EE168" s="793">
        <f t="shared" si="1013"/>
        <v>0</v>
      </c>
      <c r="EF168" s="793">
        <f t="shared" si="1013"/>
        <v>0</v>
      </c>
      <c r="EG168" s="793">
        <f t="shared" si="1013"/>
        <v>0</v>
      </c>
      <c r="EH168" s="793">
        <f t="shared" si="1013"/>
        <v>0</v>
      </c>
      <c r="EI168" s="793">
        <f t="shared" si="1013"/>
        <v>0</v>
      </c>
      <c r="EJ168" s="793">
        <f t="shared" si="1013"/>
        <v>0</v>
      </c>
      <c r="EK168" s="793">
        <f t="shared" si="1013"/>
        <v>0</v>
      </c>
      <c r="EL168" s="793">
        <f t="shared" si="1013"/>
        <v>0</v>
      </c>
      <c r="EM168" s="793">
        <f t="shared" si="1013"/>
        <v>0</v>
      </c>
      <c r="EN168" s="793">
        <f t="shared" si="1013"/>
        <v>0</v>
      </c>
      <c r="EO168" s="793">
        <f t="shared" si="1013"/>
        <v>0</v>
      </c>
    </row>
    <row r="169" spans="1:145" x14ac:dyDescent="0.2">
      <c r="A169" s="113">
        <f>ROW()</f>
        <v>169</v>
      </c>
    </row>
    <row r="170" spans="1:145" x14ac:dyDescent="0.2">
      <c r="A170" s="113">
        <f>ROW()</f>
        <v>170</v>
      </c>
    </row>
    <row r="171" spans="1:145" x14ac:dyDescent="0.2">
      <c r="A171" s="113">
        <f>ROW()</f>
        <v>171</v>
      </c>
      <c r="B171" s="451" t="s">
        <v>856</v>
      </c>
      <c r="C171" s="477" t="str">
        <f>'A&amp;R'!I34</f>
        <v>자본적지출</v>
      </c>
      <c r="D171" s="451" t="s">
        <v>30</v>
      </c>
      <c r="E171" s="454"/>
      <c r="F171" s="908">
        <f>F160</f>
        <v>43465</v>
      </c>
      <c r="G171" s="360">
        <f>IF(I171="당기비용",'A&amp;R'!$O$34,0)</f>
        <v>85714.28571428571</v>
      </c>
      <c r="H171" s="91">
        <f>G171/12</f>
        <v>7142.8571428571422</v>
      </c>
      <c r="I171" s="463" t="str">
        <f>'A&amp;R'!J34</f>
        <v>당기비용</v>
      </c>
      <c r="J171" s="911" t="b">
        <f>IF(I171="당기비용",TRUE,FALSE)</f>
        <v>1</v>
      </c>
      <c r="K171" s="451"/>
      <c r="L171" s="452">
        <f>SUM(M171:EC171)</f>
        <v>857142.85714285832</v>
      </c>
      <c r="M171" s="451"/>
      <c r="N171" s="910">
        <f>N175*$J171</f>
        <v>7142.8571428571422</v>
      </c>
      <c r="O171" s="910">
        <f t="shared" ref="O171:BZ171" si="1014">O175*$J171</f>
        <v>7142.8571428571422</v>
      </c>
      <c r="P171" s="910">
        <f t="shared" si="1014"/>
        <v>7142.8571428571422</v>
      </c>
      <c r="Q171" s="910">
        <f t="shared" si="1014"/>
        <v>7142.8571428571422</v>
      </c>
      <c r="R171" s="910">
        <f t="shared" si="1014"/>
        <v>7142.8571428571422</v>
      </c>
      <c r="S171" s="910">
        <f t="shared" si="1014"/>
        <v>7142.8571428571422</v>
      </c>
      <c r="T171" s="910">
        <f t="shared" si="1014"/>
        <v>7142.8571428571422</v>
      </c>
      <c r="U171" s="910">
        <f t="shared" si="1014"/>
        <v>7142.8571428571422</v>
      </c>
      <c r="V171" s="910">
        <f t="shared" si="1014"/>
        <v>7142.8571428571422</v>
      </c>
      <c r="W171" s="910">
        <f t="shared" si="1014"/>
        <v>7142.8571428571422</v>
      </c>
      <c r="X171" s="910">
        <f t="shared" si="1014"/>
        <v>7142.8571428571422</v>
      </c>
      <c r="Y171" s="910">
        <f t="shared" si="1014"/>
        <v>7142.8571428571422</v>
      </c>
      <c r="Z171" s="910">
        <f t="shared" si="1014"/>
        <v>7142.8571428571422</v>
      </c>
      <c r="AA171" s="910">
        <f t="shared" si="1014"/>
        <v>7142.8571428571422</v>
      </c>
      <c r="AB171" s="910">
        <f t="shared" si="1014"/>
        <v>7142.8571428571422</v>
      </c>
      <c r="AC171" s="910">
        <f t="shared" si="1014"/>
        <v>7142.8571428571422</v>
      </c>
      <c r="AD171" s="910">
        <f t="shared" si="1014"/>
        <v>7142.8571428571422</v>
      </c>
      <c r="AE171" s="910">
        <f t="shared" si="1014"/>
        <v>7142.8571428571422</v>
      </c>
      <c r="AF171" s="910">
        <f t="shared" si="1014"/>
        <v>7142.8571428571422</v>
      </c>
      <c r="AG171" s="910">
        <f t="shared" si="1014"/>
        <v>7142.8571428571422</v>
      </c>
      <c r="AH171" s="910">
        <f t="shared" si="1014"/>
        <v>7142.8571428571422</v>
      </c>
      <c r="AI171" s="910">
        <f t="shared" si="1014"/>
        <v>7142.8571428571422</v>
      </c>
      <c r="AJ171" s="910">
        <f t="shared" si="1014"/>
        <v>7142.8571428571422</v>
      </c>
      <c r="AK171" s="910">
        <f t="shared" si="1014"/>
        <v>7142.8571428571422</v>
      </c>
      <c r="AL171" s="910">
        <f t="shared" si="1014"/>
        <v>7142.8571428571422</v>
      </c>
      <c r="AM171" s="910">
        <f t="shared" si="1014"/>
        <v>7142.8571428571422</v>
      </c>
      <c r="AN171" s="910">
        <f t="shared" si="1014"/>
        <v>7142.8571428571422</v>
      </c>
      <c r="AO171" s="910">
        <f t="shared" si="1014"/>
        <v>7142.8571428571422</v>
      </c>
      <c r="AP171" s="910">
        <f t="shared" si="1014"/>
        <v>7142.8571428571422</v>
      </c>
      <c r="AQ171" s="910">
        <f t="shared" si="1014"/>
        <v>7142.8571428571422</v>
      </c>
      <c r="AR171" s="910">
        <f t="shared" si="1014"/>
        <v>7142.8571428571422</v>
      </c>
      <c r="AS171" s="910">
        <f t="shared" si="1014"/>
        <v>7142.8571428571422</v>
      </c>
      <c r="AT171" s="910">
        <f t="shared" si="1014"/>
        <v>7142.8571428571422</v>
      </c>
      <c r="AU171" s="910">
        <f t="shared" si="1014"/>
        <v>7142.8571428571422</v>
      </c>
      <c r="AV171" s="910">
        <f t="shared" si="1014"/>
        <v>7142.8571428571422</v>
      </c>
      <c r="AW171" s="910">
        <f t="shared" si="1014"/>
        <v>7142.8571428571422</v>
      </c>
      <c r="AX171" s="910">
        <f t="shared" si="1014"/>
        <v>7142.8571428571422</v>
      </c>
      <c r="AY171" s="910">
        <f t="shared" si="1014"/>
        <v>7142.8571428571422</v>
      </c>
      <c r="AZ171" s="910">
        <f t="shared" si="1014"/>
        <v>7142.8571428571422</v>
      </c>
      <c r="BA171" s="910">
        <f t="shared" si="1014"/>
        <v>7142.8571428571422</v>
      </c>
      <c r="BB171" s="910">
        <f t="shared" si="1014"/>
        <v>7142.8571428571422</v>
      </c>
      <c r="BC171" s="910">
        <f t="shared" si="1014"/>
        <v>7142.8571428571422</v>
      </c>
      <c r="BD171" s="910">
        <f t="shared" si="1014"/>
        <v>7142.8571428571422</v>
      </c>
      <c r="BE171" s="910">
        <f t="shared" si="1014"/>
        <v>7142.8571428571422</v>
      </c>
      <c r="BF171" s="910">
        <f t="shared" si="1014"/>
        <v>7142.8571428571422</v>
      </c>
      <c r="BG171" s="910">
        <f t="shared" si="1014"/>
        <v>7142.8571428571422</v>
      </c>
      <c r="BH171" s="910">
        <f t="shared" si="1014"/>
        <v>7142.8571428571422</v>
      </c>
      <c r="BI171" s="910">
        <f t="shared" si="1014"/>
        <v>7142.8571428571422</v>
      </c>
      <c r="BJ171" s="910">
        <f t="shared" si="1014"/>
        <v>7142.8571428571422</v>
      </c>
      <c r="BK171" s="910">
        <f t="shared" si="1014"/>
        <v>7142.8571428571422</v>
      </c>
      <c r="BL171" s="910">
        <f t="shared" si="1014"/>
        <v>7142.8571428571422</v>
      </c>
      <c r="BM171" s="910">
        <f t="shared" si="1014"/>
        <v>7142.8571428571422</v>
      </c>
      <c r="BN171" s="910">
        <f t="shared" si="1014"/>
        <v>7142.8571428571422</v>
      </c>
      <c r="BO171" s="910">
        <f t="shared" si="1014"/>
        <v>7142.8571428571422</v>
      </c>
      <c r="BP171" s="910">
        <f t="shared" si="1014"/>
        <v>7142.8571428571422</v>
      </c>
      <c r="BQ171" s="910">
        <f t="shared" si="1014"/>
        <v>7142.8571428571422</v>
      </c>
      <c r="BR171" s="910">
        <f t="shared" si="1014"/>
        <v>7142.8571428571422</v>
      </c>
      <c r="BS171" s="910">
        <f t="shared" si="1014"/>
        <v>7142.8571428571422</v>
      </c>
      <c r="BT171" s="910">
        <f t="shared" si="1014"/>
        <v>7142.8571428571422</v>
      </c>
      <c r="BU171" s="910">
        <f t="shared" si="1014"/>
        <v>7142.8571428571422</v>
      </c>
      <c r="BV171" s="910">
        <f t="shared" si="1014"/>
        <v>7142.8571428571422</v>
      </c>
      <c r="BW171" s="910">
        <f t="shared" si="1014"/>
        <v>7142.8571428571422</v>
      </c>
      <c r="BX171" s="910">
        <f t="shared" si="1014"/>
        <v>7142.8571428571422</v>
      </c>
      <c r="BY171" s="910">
        <f t="shared" si="1014"/>
        <v>7142.8571428571422</v>
      </c>
      <c r="BZ171" s="910">
        <f t="shared" si="1014"/>
        <v>7142.8571428571422</v>
      </c>
      <c r="CA171" s="910">
        <f t="shared" ref="CA171:EL171" si="1015">CA175*$J171</f>
        <v>7142.8571428571422</v>
      </c>
      <c r="CB171" s="910">
        <f t="shared" si="1015"/>
        <v>7142.8571428571422</v>
      </c>
      <c r="CC171" s="910">
        <f t="shared" si="1015"/>
        <v>7142.8571428571422</v>
      </c>
      <c r="CD171" s="910">
        <f t="shared" si="1015"/>
        <v>7142.8571428571422</v>
      </c>
      <c r="CE171" s="910">
        <f t="shared" si="1015"/>
        <v>7142.8571428571422</v>
      </c>
      <c r="CF171" s="910">
        <f t="shared" si="1015"/>
        <v>7142.8571428571422</v>
      </c>
      <c r="CG171" s="910">
        <f t="shared" si="1015"/>
        <v>7142.8571428571422</v>
      </c>
      <c r="CH171" s="910">
        <f t="shared" si="1015"/>
        <v>7142.8571428571422</v>
      </c>
      <c r="CI171" s="910">
        <f t="shared" si="1015"/>
        <v>7142.8571428571422</v>
      </c>
      <c r="CJ171" s="910">
        <f t="shared" si="1015"/>
        <v>7142.8571428571422</v>
      </c>
      <c r="CK171" s="910">
        <f t="shared" si="1015"/>
        <v>7142.8571428571422</v>
      </c>
      <c r="CL171" s="910">
        <f t="shared" si="1015"/>
        <v>7142.8571428571422</v>
      </c>
      <c r="CM171" s="910">
        <f t="shared" si="1015"/>
        <v>7142.8571428571422</v>
      </c>
      <c r="CN171" s="910">
        <f t="shared" si="1015"/>
        <v>7142.8571428571422</v>
      </c>
      <c r="CO171" s="910">
        <f t="shared" si="1015"/>
        <v>7142.8571428571422</v>
      </c>
      <c r="CP171" s="910">
        <f t="shared" si="1015"/>
        <v>7142.8571428571422</v>
      </c>
      <c r="CQ171" s="910">
        <f t="shared" si="1015"/>
        <v>7142.8571428571422</v>
      </c>
      <c r="CR171" s="910">
        <f t="shared" si="1015"/>
        <v>7142.8571428571422</v>
      </c>
      <c r="CS171" s="910">
        <f t="shared" si="1015"/>
        <v>7142.8571428571422</v>
      </c>
      <c r="CT171" s="910">
        <f t="shared" si="1015"/>
        <v>7142.8571428571422</v>
      </c>
      <c r="CU171" s="910">
        <f t="shared" si="1015"/>
        <v>7142.8571428571422</v>
      </c>
      <c r="CV171" s="910">
        <f t="shared" si="1015"/>
        <v>7142.8571428571422</v>
      </c>
      <c r="CW171" s="910">
        <f t="shared" si="1015"/>
        <v>7142.8571428571422</v>
      </c>
      <c r="CX171" s="910">
        <f t="shared" si="1015"/>
        <v>7142.8571428571422</v>
      </c>
      <c r="CY171" s="910">
        <f t="shared" si="1015"/>
        <v>7142.8571428571422</v>
      </c>
      <c r="CZ171" s="910">
        <f t="shared" si="1015"/>
        <v>7142.8571428571422</v>
      </c>
      <c r="DA171" s="910">
        <f t="shared" si="1015"/>
        <v>7142.8571428571422</v>
      </c>
      <c r="DB171" s="910">
        <f t="shared" si="1015"/>
        <v>7142.8571428571422</v>
      </c>
      <c r="DC171" s="910">
        <f t="shared" si="1015"/>
        <v>7142.8571428571422</v>
      </c>
      <c r="DD171" s="910">
        <f t="shared" si="1015"/>
        <v>7142.8571428571422</v>
      </c>
      <c r="DE171" s="910">
        <f t="shared" si="1015"/>
        <v>7142.8571428571422</v>
      </c>
      <c r="DF171" s="910">
        <f t="shared" si="1015"/>
        <v>7142.8571428571422</v>
      </c>
      <c r="DG171" s="910">
        <f t="shared" si="1015"/>
        <v>7142.8571428571422</v>
      </c>
      <c r="DH171" s="910">
        <f t="shared" si="1015"/>
        <v>7142.8571428571422</v>
      </c>
      <c r="DI171" s="910">
        <f t="shared" si="1015"/>
        <v>7142.8571428571422</v>
      </c>
      <c r="DJ171" s="910">
        <f t="shared" si="1015"/>
        <v>7142.8571428571422</v>
      </c>
      <c r="DK171" s="910">
        <f t="shared" si="1015"/>
        <v>7142.8571428571422</v>
      </c>
      <c r="DL171" s="910">
        <f t="shared" si="1015"/>
        <v>7142.8571428571422</v>
      </c>
      <c r="DM171" s="910">
        <f t="shared" si="1015"/>
        <v>7142.8571428571422</v>
      </c>
      <c r="DN171" s="910">
        <f t="shared" si="1015"/>
        <v>7142.8571428571422</v>
      </c>
      <c r="DO171" s="910">
        <f t="shared" si="1015"/>
        <v>7142.8571428571422</v>
      </c>
      <c r="DP171" s="910">
        <f t="shared" si="1015"/>
        <v>7142.8571428571422</v>
      </c>
      <c r="DQ171" s="910">
        <f t="shared" si="1015"/>
        <v>7142.8571428571422</v>
      </c>
      <c r="DR171" s="910">
        <f t="shared" si="1015"/>
        <v>7142.8571428571422</v>
      </c>
      <c r="DS171" s="910">
        <f t="shared" si="1015"/>
        <v>7142.8571428571422</v>
      </c>
      <c r="DT171" s="910">
        <f t="shared" si="1015"/>
        <v>7142.8571428571422</v>
      </c>
      <c r="DU171" s="910">
        <f t="shared" si="1015"/>
        <v>7142.8571428571422</v>
      </c>
      <c r="DV171" s="910">
        <f t="shared" si="1015"/>
        <v>7142.8571428571422</v>
      </c>
      <c r="DW171" s="910">
        <f t="shared" si="1015"/>
        <v>7142.8571428571422</v>
      </c>
      <c r="DX171" s="910">
        <f t="shared" si="1015"/>
        <v>7142.8571428571422</v>
      </c>
      <c r="DY171" s="910">
        <f t="shared" si="1015"/>
        <v>7142.8571428571422</v>
      </c>
      <c r="DZ171" s="910">
        <f t="shared" si="1015"/>
        <v>7142.8571428571422</v>
      </c>
      <c r="EA171" s="910">
        <f t="shared" si="1015"/>
        <v>7142.8571428571422</v>
      </c>
      <c r="EB171" s="910">
        <f t="shared" si="1015"/>
        <v>7142.8571428571422</v>
      </c>
      <c r="EC171" s="910">
        <f t="shared" si="1015"/>
        <v>7142.8571428571422</v>
      </c>
      <c r="ED171" s="910">
        <f t="shared" si="1015"/>
        <v>7142.8571428571422</v>
      </c>
      <c r="EE171" s="910">
        <f t="shared" si="1015"/>
        <v>7142.8571428571422</v>
      </c>
      <c r="EF171" s="910">
        <f t="shared" si="1015"/>
        <v>7142.8571428571422</v>
      </c>
      <c r="EG171" s="910">
        <f t="shared" si="1015"/>
        <v>7142.8571428571422</v>
      </c>
      <c r="EH171" s="910">
        <f t="shared" si="1015"/>
        <v>7142.8571428571422</v>
      </c>
      <c r="EI171" s="910">
        <f t="shared" si="1015"/>
        <v>7142.8571428571422</v>
      </c>
      <c r="EJ171" s="910">
        <f t="shared" si="1015"/>
        <v>7142.8571428571422</v>
      </c>
      <c r="EK171" s="910">
        <f t="shared" si="1015"/>
        <v>7142.8571428571422</v>
      </c>
      <c r="EL171" s="910">
        <f t="shared" si="1015"/>
        <v>7142.8571428571422</v>
      </c>
      <c r="EM171" s="910">
        <f t="shared" ref="EM171:EO171" si="1016">EM175*$J171</f>
        <v>7142.8571428571422</v>
      </c>
      <c r="EN171" s="910">
        <f t="shared" si="1016"/>
        <v>7142.8571428571422</v>
      </c>
      <c r="EO171" s="910">
        <f t="shared" si="1016"/>
        <v>7142.8571428571422</v>
      </c>
    </row>
    <row r="172" spans="1:145" x14ac:dyDescent="0.2">
      <c r="A172" s="113">
        <f>ROW()</f>
        <v>172</v>
      </c>
      <c r="F172" s="908"/>
      <c r="G172" s="360"/>
      <c r="H172" s="91"/>
      <c r="J172" s="364">
        <f>'A&amp;R'!$N$34</f>
        <v>0</v>
      </c>
      <c r="K172" s="113" t="s">
        <v>31</v>
      </c>
      <c r="N172" s="42">
        <f t="shared" ref="N172:AS172" si="1017">(1+$J172)^(N$5-1)</f>
        <v>1</v>
      </c>
      <c r="O172" s="42">
        <f t="shared" si="1017"/>
        <v>1</v>
      </c>
      <c r="P172" s="42">
        <f t="shared" si="1017"/>
        <v>1</v>
      </c>
      <c r="Q172" s="42">
        <f t="shared" si="1017"/>
        <v>1</v>
      </c>
      <c r="R172" s="42">
        <f t="shared" si="1017"/>
        <v>1</v>
      </c>
      <c r="S172" s="42">
        <f t="shared" si="1017"/>
        <v>1</v>
      </c>
      <c r="T172" s="42">
        <f t="shared" si="1017"/>
        <v>1</v>
      </c>
      <c r="U172" s="42">
        <f t="shared" si="1017"/>
        <v>1</v>
      </c>
      <c r="V172" s="42">
        <f t="shared" si="1017"/>
        <v>1</v>
      </c>
      <c r="W172" s="42">
        <f t="shared" si="1017"/>
        <v>1</v>
      </c>
      <c r="X172" s="42">
        <f t="shared" si="1017"/>
        <v>1</v>
      </c>
      <c r="Y172" s="42">
        <f t="shared" si="1017"/>
        <v>1</v>
      </c>
      <c r="Z172" s="42">
        <f t="shared" si="1017"/>
        <v>1</v>
      </c>
      <c r="AA172" s="42">
        <f t="shared" si="1017"/>
        <v>1</v>
      </c>
      <c r="AB172" s="42">
        <f t="shared" si="1017"/>
        <v>1</v>
      </c>
      <c r="AC172" s="42">
        <f t="shared" si="1017"/>
        <v>1</v>
      </c>
      <c r="AD172" s="42">
        <f t="shared" si="1017"/>
        <v>1</v>
      </c>
      <c r="AE172" s="42">
        <f t="shared" si="1017"/>
        <v>1</v>
      </c>
      <c r="AF172" s="42">
        <f t="shared" si="1017"/>
        <v>1</v>
      </c>
      <c r="AG172" s="42">
        <f t="shared" si="1017"/>
        <v>1</v>
      </c>
      <c r="AH172" s="42">
        <f t="shared" si="1017"/>
        <v>1</v>
      </c>
      <c r="AI172" s="42">
        <f t="shared" si="1017"/>
        <v>1</v>
      </c>
      <c r="AJ172" s="42">
        <f t="shared" si="1017"/>
        <v>1</v>
      </c>
      <c r="AK172" s="42">
        <f t="shared" si="1017"/>
        <v>1</v>
      </c>
      <c r="AL172" s="42">
        <f t="shared" si="1017"/>
        <v>1</v>
      </c>
      <c r="AM172" s="42">
        <f t="shared" si="1017"/>
        <v>1</v>
      </c>
      <c r="AN172" s="42">
        <f t="shared" si="1017"/>
        <v>1</v>
      </c>
      <c r="AO172" s="42">
        <f t="shared" si="1017"/>
        <v>1</v>
      </c>
      <c r="AP172" s="42">
        <f t="shared" si="1017"/>
        <v>1</v>
      </c>
      <c r="AQ172" s="42">
        <f t="shared" si="1017"/>
        <v>1</v>
      </c>
      <c r="AR172" s="42">
        <f t="shared" si="1017"/>
        <v>1</v>
      </c>
      <c r="AS172" s="42">
        <f t="shared" si="1017"/>
        <v>1</v>
      </c>
      <c r="AT172" s="42">
        <f t="shared" ref="AT172:BY172" si="1018">(1+$J172)^(AT$5-1)</f>
        <v>1</v>
      </c>
      <c r="AU172" s="42">
        <f t="shared" si="1018"/>
        <v>1</v>
      </c>
      <c r="AV172" s="42">
        <f t="shared" si="1018"/>
        <v>1</v>
      </c>
      <c r="AW172" s="42">
        <f t="shared" si="1018"/>
        <v>1</v>
      </c>
      <c r="AX172" s="42">
        <f t="shared" si="1018"/>
        <v>1</v>
      </c>
      <c r="AY172" s="42">
        <f t="shared" si="1018"/>
        <v>1</v>
      </c>
      <c r="AZ172" s="42">
        <f t="shared" si="1018"/>
        <v>1</v>
      </c>
      <c r="BA172" s="42">
        <f t="shared" si="1018"/>
        <v>1</v>
      </c>
      <c r="BB172" s="42">
        <f t="shared" si="1018"/>
        <v>1</v>
      </c>
      <c r="BC172" s="42">
        <f t="shared" si="1018"/>
        <v>1</v>
      </c>
      <c r="BD172" s="42">
        <f t="shared" si="1018"/>
        <v>1</v>
      </c>
      <c r="BE172" s="42">
        <f t="shared" si="1018"/>
        <v>1</v>
      </c>
      <c r="BF172" s="42">
        <f t="shared" si="1018"/>
        <v>1</v>
      </c>
      <c r="BG172" s="42">
        <f t="shared" si="1018"/>
        <v>1</v>
      </c>
      <c r="BH172" s="42">
        <f t="shared" si="1018"/>
        <v>1</v>
      </c>
      <c r="BI172" s="42">
        <f t="shared" si="1018"/>
        <v>1</v>
      </c>
      <c r="BJ172" s="42">
        <f t="shared" si="1018"/>
        <v>1</v>
      </c>
      <c r="BK172" s="42">
        <f t="shared" si="1018"/>
        <v>1</v>
      </c>
      <c r="BL172" s="42">
        <f t="shared" si="1018"/>
        <v>1</v>
      </c>
      <c r="BM172" s="42">
        <f t="shared" si="1018"/>
        <v>1</v>
      </c>
      <c r="BN172" s="42">
        <f t="shared" si="1018"/>
        <v>1</v>
      </c>
      <c r="BO172" s="42">
        <f t="shared" si="1018"/>
        <v>1</v>
      </c>
      <c r="BP172" s="42">
        <f t="shared" si="1018"/>
        <v>1</v>
      </c>
      <c r="BQ172" s="42">
        <f t="shared" si="1018"/>
        <v>1</v>
      </c>
      <c r="BR172" s="42">
        <f t="shared" si="1018"/>
        <v>1</v>
      </c>
      <c r="BS172" s="42">
        <f t="shared" si="1018"/>
        <v>1</v>
      </c>
      <c r="BT172" s="42">
        <f t="shared" si="1018"/>
        <v>1</v>
      </c>
      <c r="BU172" s="42">
        <f t="shared" si="1018"/>
        <v>1</v>
      </c>
      <c r="BV172" s="42">
        <f t="shared" si="1018"/>
        <v>1</v>
      </c>
      <c r="BW172" s="42">
        <f t="shared" si="1018"/>
        <v>1</v>
      </c>
      <c r="BX172" s="42">
        <f t="shared" si="1018"/>
        <v>1</v>
      </c>
      <c r="BY172" s="42">
        <f t="shared" si="1018"/>
        <v>1</v>
      </c>
      <c r="BZ172" s="42">
        <f t="shared" ref="BZ172:CM172" si="1019">(1+$J172)^(BZ$5-1)</f>
        <v>1</v>
      </c>
      <c r="CA172" s="42">
        <f t="shared" si="1019"/>
        <v>1</v>
      </c>
      <c r="CB172" s="42">
        <f t="shared" si="1019"/>
        <v>1</v>
      </c>
      <c r="CC172" s="42">
        <f t="shared" si="1019"/>
        <v>1</v>
      </c>
      <c r="CD172" s="42">
        <f t="shared" si="1019"/>
        <v>1</v>
      </c>
      <c r="CE172" s="42">
        <f t="shared" si="1019"/>
        <v>1</v>
      </c>
      <c r="CF172" s="42">
        <f t="shared" si="1019"/>
        <v>1</v>
      </c>
      <c r="CG172" s="42">
        <f t="shared" si="1019"/>
        <v>1</v>
      </c>
      <c r="CH172" s="42">
        <f t="shared" si="1019"/>
        <v>1</v>
      </c>
      <c r="CI172" s="42">
        <f t="shared" si="1019"/>
        <v>1</v>
      </c>
      <c r="CJ172" s="42">
        <f t="shared" si="1019"/>
        <v>1</v>
      </c>
      <c r="CK172" s="42">
        <f t="shared" si="1019"/>
        <v>1</v>
      </c>
      <c r="CL172" s="42">
        <f t="shared" si="1019"/>
        <v>1</v>
      </c>
      <c r="CM172" s="42">
        <f t="shared" si="1019"/>
        <v>1</v>
      </c>
      <c r="CN172" s="42">
        <f t="shared" ref="CN172:EO172" si="1020">(1+$J172)^(CN$5-1)</f>
        <v>1</v>
      </c>
      <c r="CO172" s="42">
        <f t="shared" si="1020"/>
        <v>1</v>
      </c>
      <c r="CP172" s="42">
        <f t="shared" si="1020"/>
        <v>1</v>
      </c>
      <c r="CQ172" s="42">
        <f t="shared" si="1020"/>
        <v>1</v>
      </c>
      <c r="CR172" s="42">
        <f t="shared" si="1020"/>
        <v>1</v>
      </c>
      <c r="CS172" s="42">
        <f t="shared" si="1020"/>
        <v>1</v>
      </c>
      <c r="CT172" s="42">
        <f t="shared" si="1020"/>
        <v>1</v>
      </c>
      <c r="CU172" s="42">
        <f t="shared" si="1020"/>
        <v>1</v>
      </c>
      <c r="CV172" s="42">
        <f t="shared" si="1020"/>
        <v>1</v>
      </c>
      <c r="CW172" s="42">
        <f t="shared" si="1020"/>
        <v>1</v>
      </c>
      <c r="CX172" s="42">
        <f t="shared" si="1020"/>
        <v>1</v>
      </c>
      <c r="CY172" s="42">
        <f t="shared" si="1020"/>
        <v>1</v>
      </c>
      <c r="CZ172" s="42">
        <f t="shared" si="1020"/>
        <v>1</v>
      </c>
      <c r="DA172" s="42">
        <f t="shared" si="1020"/>
        <v>1</v>
      </c>
      <c r="DB172" s="42">
        <f t="shared" si="1020"/>
        <v>1</v>
      </c>
      <c r="DC172" s="42">
        <f t="shared" si="1020"/>
        <v>1</v>
      </c>
      <c r="DD172" s="42">
        <f t="shared" si="1020"/>
        <v>1</v>
      </c>
      <c r="DE172" s="42">
        <f t="shared" si="1020"/>
        <v>1</v>
      </c>
      <c r="DF172" s="42">
        <f t="shared" si="1020"/>
        <v>1</v>
      </c>
      <c r="DG172" s="42">
        <f t="shared" si="1020"/>
        <v>1</v>
      </c>
      <c r="DH172" s="42">
        <f t="shared" si="1020"/>
        <v>1</v>
      </c>
      <c r="DI172" s="42">
        <f t="shared" si="1020"/>
        <v>1</v>
      </c>
      <c r="DJ172" s="42">
        <f t="shared" si="1020"/>
        <v>1</v>
      </c>
      <c r="DK172" s="42">
        <f t="shared" si="1020"/>
        <v>1</v>
      </c>
      <c r="DL172" s="42">
        <f t="shared" si="1020"/>
        <v>1</v>
      </c>
      <c r="DM172" s="42">
        <f t="shared" si="1020"/>
        <v>1</v>
      </c>
      <c r="DN172" s="42">
        <f t="shared" si="1020"/>
        <v>1</v>
      </c>
      <c r="DO172" s="42">
        <f t="shared" si="1020"/>
        <v>1</v>
      </c>
      <c r="DP172" s="42">
        <f t="shared" si="1020"/>
        <v>1</v>
      </c>
      <c r="DQ172" s="42">
        <f t="shared" si="1020"/>
        <v>1</v>
      </c>
      <c r="DR172" s="42">
        <f t="shared" si="1020"/>
        <v>1</v>
      </c>
      <c r="DS172" s="42">
        <f t="shared" si="1020"/>
        <v>1</v>
      </c>
      <c r="DT172" s="42">
        <f t="shared" si="1020"/>
        <v>1</v>
      </c>
      <c r="DU172" s="42">
        <f t="shared" si="1020"/>
        <v>1</v>
      </c>
      <c r="DV172" s="42">
        <f t="shared" si="1020"/>
        <v>1</v>
      </c>
      <c r="DW172" s="42">
        <f t="shared" si="1020"/>
        <v>1</v>
      </c>
      <c r="DX172" s="42">
        <f t="shared" si="1020"/>
        <v>1</v>
      </c>
      <c r="DY172" s="42">
        <f t="shared" si="1020"/>
        <v>1</v>
      </c>
      <c r="DZ172" s="42">
        <f t="shared" si="1020"/>
        <v>1</v>
      </c>
      <c r="EA172" s="42">
        <f t="shared" si="1020"/>
        <v>1</v>
      </c>
      <c r="EB172" s="42">
        <f t="shared" si="1020"/>
        <v>1</v>
      </c>
      <c r="EC172" s="42">
        <f t="shared" si="1020"/>
        <v>1</v>
      </c>
      <c r="ED172" s="42">
        <f t="shared" si="1020"/>
        <v>1</v>
      </c>
      <c r="EE172" s="42">
        <f t="shared" si="1020"/>
        <v>1</v>
      </c>
      <c r="EF172" s="42">
        <f t="shared" si="1020"/>
        <v>1</v>
      </c>
      <c r="EG172" s="42">
        <f t="shared" si="1020"/>
        <v>1</v>
      </c>
      <c r="EH172" s="42">
        <f t="shared" si="1020"/>
        <v>1</v>
      </c>
      <c r="EI172" s="42">
        <f t="shared" si="1020"/>
        <v>1</v>
      </c>
      <c r="EJ172" s="42">
        <f t="shared" si="1020"/>
        <v>1</v>
      </c>
      <c r="EK172" s="42">
        <f t="shared" si="1020"/>
        <v>1</v>
      </c>
      <c r="EL172" s="42">
        <f t="shared" si="1020"/>
        <v>1</v>
      </c>
      <c r="EM172" s="42">
        <f t="shared" si="1020"/>
        <v>1</v>
      </c>
      <c r="EN172" s="42">
        <f t="shared" si="1020"/>
        <v>1</v>
      </c>
      <c r="EO172" s="42">
        <f t="shared" si="1020"/>
        <v>1</v>
      </c>
    </row>
    <row r="173" spans="1:145" x14ac:dyDescent="0.2">
      <c r="A173" s="113"/>
      <c r="F173" s="908"/>
      <c r="G173" s="360"/>
      <c r="H173" s="91"/>
      <c r="K173" s="909" t="s">
        <v>854</v>
      </c>
      <c r="N173" s="111">
        <f>MATCH(N$2,$F171:$F175,1)</f>
        <v>1</v>
      </c>
      <c r="O173" s="111">
        <f t="shared" ref="O173:BZ173" si="1021">MATCH(O$2,$F171:$F175,1)</f>
        <v>1</v>
      </c>
      <c r="P173" s="111">
        <f t="shared" si="1021"/>
        <v>1</v>
      </c>
      <c r="Q173" s="111">
        <f t="shared" si="1021"/>
        <v>1</v>
      </c>
      <c r="R173" s="111">
        <f t="shared" si="1021"/>
        <v>1</v>
      </c>
      <c r="S173" s="111">
        <f t="shared" si="1021"/>
        <v>1</v>
      </c>
      <c r="T173" s="111">
        <f t="shared" si="1021"/>
        <v>1</v>
      </c>
      <c r="U173" s="111">
        <f t="shared" si="1021"/>
        <v>1</v>
      </c>
      <c r="V173" s="111">
        <f t="shared" si="1021"/>
        <v>1</v>
      </c>
      <c r="W173" s="111">
        <f t="shared" si="1021"/>
        <v>1</v>
      </c>
      <c r="X173" s="111">
        <f t="shared" si="1021"/>
        <v>1</v>
      </c>
      <c r="Y173" s="111">
        <f t="shared" si="1021"/>
        <v>1</v>
      </c>
      <c r="Z173" s="111">
        <f t="shared" si="1021"/>
        <v>1</v>
      </c>
      <c r="AA173" s="111">
        <f t="shared" si="1021"/>
        <v>1</v>
      </c>
      <c r="AB173" s="111">
        <f t="shared" si="1021"/>
        <v>1</v>
      </c>
      <c r="AC173" s="111">
        <f t="shared" si="1021"/>
        <v>1</v>
      </c>
      <c r="AD173" s="111">
        <f t="shared" si="1021"/>
        <v>1</v>
      </c>
      <c r="AE173" s="111">
        <f t="shared" si="1021"/>
        <v>1</v>
      </c>
      <c r="AF173" s="111">
        <f t="shared" si="1021"/>
        <v>1</v>
      </c>
      <c r="AG173" s="111">
        <f t="shared" si="1021"/>
        <v>1</v>
      </c>
      <c r="AH173" s="111">
        <f t="shared" si="1021"/>
        <v>1</v>
      </c>
      <c r="AI173" s="111">
        <f t="shared" si="1021"/>
        <v>1</v>
      </c>
      <c r="AJ173" s="111">
        <f t="shared" si="1021"/>
        <v>1</v>
      </c>
      <c r="AK173" s="111">
        <f t="shared" si="1021"/>
        <v>1</v>
      </c>
      <c r="AL173" s="111">
        <f t="shared" si="1021"/>
        <v>1</v>
      </c>
      <c r="AM173" s="111">
        <f t="shared" si="1021"/>
        <v>1</v>
      </c>
      <c r="AN173" s="111">
        <f t="shared" si="1021"/>
        <v>1</v>
      </c>
      <c r="AO173" s="111">
        <f t="shared" si="1021"/>
        <v>1</v>
      </c>
      <c r="AP173" s="111">
        <f t="shared" si="1021"/>
        <v>1</v>
      </c>
      <c r="AQ173" s="111">
        <f t="shared" si="1021"/>
        <v>1</v>
      </c>
      <c r="AR173" s="111">
        <f t="shared" si="1021"/>
        <v>1</v>
      </c>
      <c r="AS173" s="111">
        <f t="shared" si="1021"/>
        <v>1</v>
      </c>
      <c r="AT173" s="111">
        <f t="shared" si="1021"/>
        <v>1</v>
      </c>
      <c r="AU173" s="111">
        <f t="shared" si="1021"/>
        <v>1</v>
      </c>
      <c r="AV173" s="111">
        <f t="shared" si="1021"/>
        <v>1</v>
      </c>
      <c r="AW173" s="111">
        <f t="shared" si="1021"/>
        <v>1</v>
      </c>
      <c r="AX173" s="111">
        <f t="shared" si="1021"/>
        <v>1</v>
      </c>
      <c r="AY173" s="111">
        <f t="shared" si="1021"/>
        <v>1</v>
      </c>
      <c r="AZ173" s="111">
        <f t="shared" si="1021"/>
        <v>1</v>
      </c>
      <c r="BA173" s="111">
        <f t="shared" si="1021"/>
        <v>1</v>
      </c>
      <c r="BB173" s="111">
        <f t="shared" si="1021"/>
        <v>1</v>
      </c>
      <c r="BC173" s="111">
        <f t="shared" si="1021"/>
        <v>1</v>
      </c>
      <c r="BD173" s="111">
        <f t="shared" si="1021"/>
        <v>1</v>
      </c>
      <c r="BE173" s="111">
        <f t="shared" si="1021"/>
        <v>1</v>
      </c>
      <c r="BF173" s="111">
        <f t="shared" si="1021"/>
        <v>1</v>
      </c>
      <c r="BG173" s="111">
        <f t="shared" si="1021"/>
        <v>1</v>
      </c>
      <c r="BH173" s="111">
        <f t="shared" si="1021"/>
        <v>1</v>
      </c>
      <c r="BI173" s="111">
        <f t="shared" si="1021"/>
        <v>1</v>
      </c>
      <c r="BJ173" s="111">
        <f t="shared" si="1021"/>
        <v>1</v>
      </c>
      <c r="BK173" s="111">
        <f t="shared" si="1021"/>
        <v>1</v>
      </c>
      <c r="BL173" s="111">
        <f t="shared" si="1021"/>
        <v>1</v>
      </c>
      <c r="BM173" s="111">
        <f t="shared" si="1021"/>
        <v>1</v>
      </c>
      <c r="BN173" s="111">
        <f t="shared" si="1021"/>
        <v>1</v>
      </c>
      <c r="BO173" s="111">
        <f t="shared" si="1021"/>
        <v>1</v>
      </c>
      <c r="BP173" s="111">
        <f t="shared" si="1021"/>
        <v>1</v>
      </c>
      <c r="BQ173" s="111">
        <f t="shared" si="1021"/>
        <v>1</v>
      </c>
      <c r="BR173" s="111">
        <f t="shared" si="1021"/>
        <v>1</v>
      </c>
      <c r="BS173" s="111">
        <f t="shared" si="1021"/>
        <v>1</v>
      </c>
      <c r="BT173" s="111">
        <f t="shared" si="1021"/>
        <v>1</v>
      </c>
      <c r="BU173" s="111">
        <f t="shared" si="1021"/>
        <v>1</v>
      </c>
      <c r="BV173" s="111">
        <f t="shared" si="1021"/>
        <v>1</v>
      </c>
      <c r="BW173" s="111">
        <f t="shared" si="1021"/>
        <v>1</v>
      </c>
      <c r="BX173" s="111">
        <f t="shared" si="1021"/>
        <v>1</v>
      </c>
      <c r="BY173" s="111">
        <f t="shared" si="1021"/>
        <v>1</v>
      </c>
      <c r="BZ173" s="111">
        <f t="shared" si="1021"/>
        <v>1</v>
      </c>
      <c r="CA173" s="111">
        <f t="shared" ref="CA173:EL173" si="1022">MATCH(CA$2,$F171:$F175,1)</f>
        <v>1</v>
      </c>
      <c r="CB173" s="111">
        <f t="shared" si="1022"/>
        <v>1</v>
      </c>
      <c r="CC173" s="111">
        <f t="shared" si="1022"/>
        <v>1</v>
      </c>
      <c r="CD173" s="111">
        <f t="shared" si="1022"/>
        <v>1</v>
      </c>
      <c r="CE173" s="111">
        <f t="shared" si="1022"/>
        <v>1</v>
      </c>
      <c r="CF173" s="111">
        <f t="shared" si="1022"/>
        <v>1</v>
      </c>
      <c r="CG173" s="111">
        <f t="shared" si="1022"/>
        <v>1</v>
      </c>
      <c r="CH173" s="111">
        <f t="shared" si="1022"/>
        <v>1</v>
      </c>
      <c r="CI173" s="111">
        <f t="shared" si="1022"/>
        <v>1</v>
      </c>
      <c r="CJ173" s="111">
        <f t="shared" si="1022"/>
        <v>1</v>
      </c>
      <c r="CK173" s="111">
        <f t="shared" si="1022"/>
        <v>1</v>
      </c>
      <c r="CL173" s="111">
        <f t="shared" si="1022"/>
        <v>1</v>
      </c>
      <c r="CM173" s="111">
        <f t="shared" si="1022"/>
        <v>1</v>
      </c>
      <c r="CN173" s="111">
        <f t="shared" si="1022"/>
        <v>1</v>
      </c>
      <c r="CO173" s="111">
        <f t="shared" si="1022"/>
        <v>1</v>
      </c>
      <c r="CP173" s="111">
        <f t="shared" si="1022"/>
        <v>1</v>
      </c>
      <c r="CQ173" s="111">
        <f t="shared" si="1022"/>
        <v>1</v>
      </c>
      <c r="CR173" s="111">
        <f t="shared" si="1022"/>
        <v>1</v>
      </c>
      <c r="CS173" s="111">
        <f t="shared" si="1022"/>
        <v>1</v>
      </c>
      <c r="CT173" s="111">
        <f t="shared" si="1022"/>
        <v>1</v>
      </c>
      <c r="CU173" s="111">
        <f t="shared" si="1022"/>
        <v>1</v>
      </c>
      <c r="CV173" s="111">
        <f t="shared" si="1022"/>
        <v>1</v>
      </c>
      <c r="CW173" s="111">
        <f t="shared" si="1022"/>
        <v>1</v>
      </c>
      <c r="CX173" s="111">
        <f t="shared" si="1022"/>
        <v>1</v>
      </c>
      <c r="CY173" s="111">
        <f t="shared" si="1022"/>
        <v>1</v>
      </c>
      <c r="CZ173" s="111">
        <f t="shared" si="1022"/>
        <v>1</v>
      </c>
      <c r="DA173" s="111">
        <f t="shared" si="1022"/>
        <v>1</v>
      </c>
      <c r="DB173" s="111">
        <f t="shared" si="1022"/>
        <v>1</v>
      </c>
      <c r="DC173" s="111">
        <f t="shared" si="1022"/>
        <v>1</v>
      </c>
      <c r="DD173" s="111">
        <f t="shared" si="1022"/>
        <v>1</v>
      </c>
      <c r="DE173" s="111">
        <f t="shared" si="1022"/>
        <v>1</v>
      </c>
      <c r="DF173" s="111">
        <f t="shared" si="1022"/>
        <v>1</v>
      </c>
      <c r="DG173" s="111">
        <f t="shared" si="1022"/>
        <v>1</v>
      </c>
      <c r="DH173" s="111">
        <f t="shared" si="1022"/>
        <v>1</v>
      </c>
      <c r="DI173" s="111">
        <f t="shared" si="1022"/>
        <v>1</v>
      </c>
      <c r="DJ173" s="111">
        <f t="shared" si="1022"/>
        <v>1</v>
      </c>
      <c r="DK173" s="111">
        <f t="shared" si="1022"/>
        <v>1</v>
      </c>
      <c r="DL173" s="111">
        <f t="shared" si="1022"/>
        <v>1</v>
      </c>
      <c r="DM173" s="111">
        <f t="shared" si="1022"/>
        <v>1</v>
      </c>
      <c r="DN173" s="111">
        <f t="shared" si="1022"/>
        <v>1</v>
      </c>
      <c r="DO173" s="111">
        <f t="shared" si="1022"/>
        <v>1</v>
      </c>
      <c r="DP173" s="111">
        <f t="shared" si="1022"/>
        <v>1</v>
      </c>
      <c r="DQ173" s="111">
        <f t="shared" si="1022"/>
        <v>1</v>
      </c>
      <c r="DR173" s="111">
        <f t="shared" si="1022"/>
        <v>1</v>
      </c>
      <c r="DS173" s="111">
        <f t="shared" si="1022"/>
        <v>1</v>
      </c>
      <c r="DT173" s="111">
        <f t="shared" si="1022"/>
        <v>1</v>
      </c>
      <c r="DU173" s="111">
        <f t="shared" si="1022"/>
        <v>1</v>
      </c>
      <c r="DV173" s="111">
        <f t="shared" si="1022"/>
        <v>1</v>
      </c>
      <c r="DW173" s="111">
        <f t="shared" si="1022"/>
        <v>1</v>
      </c>
      <c r="DX173" s="111">
        <f t="shared" si="1022"/>
        <v>1</v>
      </c>
      <c r="DY173" s="111">
        <f t="shared" si="1022"/>
        <v>1</v>
      </c>
      <c r="DZ173" s="111">
        <f t="shared" si="1022"/>
        <v>1</v>
      </c>
      <c r="EA173" s="111">
        <f t="shared" si="1022"/>
        <v>1</v>
      </c>
      <c r="EB173" s="111">
        <f t="shared" si="1022"/>
        <v>1</v>
      </c>
      <c r="EC173" s="111">
        <f t="shared" si="1022"/>
        <v>1</v>
      </c>
      <c r="ED173" s="111">
        <f t="shared" si="1022"/>
        <v>1</v>
      </c>
      <c r="EE173" s="111">
        <f t="shared" si="1022"/>
        <v>1</v>
      </c>
      <c r="EF173" s="111">
        <f t="shared" si="1022"/>
        <v>1</v>
      </c>
      <c r="EG173" s="111">
        <f t="shared" si="1022"/>
        <v>1</v>
      </c>
      <c r="EH173" s="111">
        <f t="shared" si="1022"/>
        <v>1</v>
      </c>
      <c r="EI173" s="111">
        <f t="shared" si="1022"/>
        <v>1</v>
      </c>
      <c r="EJ173" s="111">
        <f t="shared" si="1022"/>
        <v>1</v>
      </c>
      <c r="EK173" s="111">
        <f t="shared" si="1022"/>
        <v>1</v>
      </c>
      <c r="EL173" s="111">
        <f t="shared" si="1022"/>
        <v>1</v>
      </c>
      <c r="EM173" s="111">
        <f t="shared" ref="EM173:EO173" si="1023">MATCH(EM$2,$F171:$F175,1)</f>
        <v>1</v>
      </c>
      <c r="EN173" s="111">
        <f t="shared" si="1023"/>
        <v>1</v>
      </c>
      <c r="EO173" s="111">
        <f t="shared" si="1023"/>
        <v>1</v>
      </c>
    </row>
    <row r="174" spans="1:145" x14ac:dyDescent="0.2">
      <c r="A174" s="113">
        <f>ROW()</f>
        <v>174</v>
      </c>
      <c r="F174" s="908"/>
      <c r="G174" s="360"/>
      <c r="H174" s="91"/>
      <c r="I174" s="459">
        <f>$J$4</f>
        <v>44742</v>
      </c>
      <c r="J174" s="461">
        <f>'A&amp;R'!$M$34</f>
        <v>6</v>
      </c>
      <c r="K174" s="113" t="s">
        <v>446</v>
      </c>
      <c r="N174" s="111" t="b">
        <f>OR(MOD(N$8,$J174)=0,N$2=$I174)</f>
        <v>0</v>
      </c>
      <c r="O174" s="111" t="b">
        <f t="shared" ref="O174:BZ174" si="1024">OR(MOD(O$8,$J174)=0,O$2=$I174)</f>
        <v>0</v>
      </c>
      <c r="P174" s="111" t="b">
        <f t="shared" si="1024"/>
        <v>0</v>
      </c>
      <c r="Q174" s="111" t="b">
        <f t="shared" si="1024"/>
        <v>0</v>
      </c>
      <c r="R174" s="111" t="b">
        <f t="shared" si="1024"/>
        <v>0</v>
      </c>
      <c r="S174" s="111" t="b">
        <f t="shared" si="1024"/>
        <v>1</v>
      </c>
      <c r="T174" s="111" t="b">
        <f t="shared" si="1024"/>
        <v>0</v>
      </c>
      <c r="U174" s="111" t="b">
        <f t="shared" si="1024"/>
        <v>0</v>
      </c>
      <c r="V174" s="111" t="b">
        <f t="shared" si="1024"/>
        <v>0</v>
      </c>
      <c r="W174" s="111" t="b">
        <f t="shared" si="1024"/>
        <v>0</v>
      </c>
      <c r="X174" s="111" t="b">
        <f t="shared" si="1024"/>
        <v>0</v>
      </c>
      <c r="Y174" s="111" t="b">
        <f t="shared" si="1024"/>
        <v>1</v>
      </c>
      <c r="Z174" s="111" t="b">
        <f t="shared" si="1024"/>
        <v>0</v>
      </c>
      <c r="AA174" s="111" t="b">
        <f t="shared" si="1024"/>
        <v>0</v>
      </c>
      <c r="AB174" s="111" t="b">
        <f t="shared" si="1024"/>
        <v>0</v>
      </c>
      <c r="AC174" s="111" t="b">
        <f t="shared" si="1024"/>
        <v>0</v>
      </c>
      <c r="AD174" s="111" t="b">
        <f t="shared" si="1024"/>
        <v>0</v>
      </c>
      <c r="AE174" s="111" t="b">
        <f t="shared" si="1024"/>
        <v>1</v>
      </c>
      <c r="AF174" s="111" t="b">
        <f t="shared" si="1024"/>
        <v>0</v>
      </c>
      <c r="AG174" s="111" t="b">
        <f t="shared" si="1024"/>
        <v>0</v>
      </c>
      <c r="AH174" s="111" t="b">
        <f t="shared" si="1024"/>
        <v>0</v>
      </c>
      <c r="AI174" s="111" t="b">
        <f t="shared" si="1024"/>
        <v>0</v>
      </c>
      <c r="AJ174" s="111" t="b">
        <f t="shared" si="1024"/>
        <v>0</v>
      </c>
      <c r="AK174" s="111" t="b">
        <f t="shared" si="1024"/>
        <v>1</v>
      </c>
      <c r="AL174" s="111" t="b">
        <f t="shared" si="1024"/>
        <v>0</v>
      </c>
      <c r="AM174" s="111" t="b">
        <f t="shared" si="1024"/>
        <v>0</v>
      </c>
      <c r="AN174" s="111" t="b">
        <f t="shared" si="1024"/>
        <v>0</v>
      </c>
      <c r="AO174" s="111" t="b">
        <f t="shared" si="1024"/>
        <v>0</v>
      </c>
      <c r="AP174" s="111" t="b">
        <f t="shared" si="1024"/>
        <v>0</v>
      </c>
      <c r="AQ174" s="111" t="b">
        <f t="shared" si="1024"/>
        <v>1</v>
      </c>
      <c r="AR174" s="111" t="b">
        <f t="shared" si="1024"/>
        <v>0</v>
      </c>
      <c r="AS174" s="111" t="b">
        <f t="shared" si="1024"/>
        <v>0</v>
      </c>
      <c r="AT174" s="111" t="b">
        <f t="shared" si="1024"/>
        <v>0</v>
      </c>
      <c r="AU174" s="111" t="b">
        <f t="shared" si="1024"/>
        <v>0</v>
      </c>
      <c r="AV174" s="111" t="b">
        <f t="shared" si="1024"/>
        <v>0</v>
      </c>
      <c r="AW174" s="111" t="b">
        <f t="shared" si="1024"/>
        <v>1</v>
      </c>
      <c r="AX174" s="111" t="b">
        <f t="shared" si="1024"/>
        <v>0</v>
      </c>
      <c r="AY174" s="111" t="b">
        <f t="shared" si="1024"/>
        <v>0</v>
      </c>
      <c r="AZ174" s="111" t="b">
        <f t="shared" si="1024"/>
        <v>0</v>
      </c>
      <c r="BA174" s="111" t="b">
        <f t="shared" si="1024"/>
        <v>0</v>
      </c>
      <c r="BB174" s="111" t="b">
        <f t="shared" si="1024"/>
        <v>0</v>
      </c>
      <c r="BC174" s="111" t="b">
        <f t="shared" si="1024"/>
        <v>1</v>
      </c>
      <c r="BD174" s="111" t="b">
        <f t="shared" si="1024"/>
        <v>0</v>
      </c>
      <c r="BE174" s="111" t="b">
        <f t="shared" si="1024"/>
        <v>0</v>
      </c>
      <c r="BF174" s="111" t="b">
        <f t="shared" si="1024"/>
        <v>0</v>
      </c>
      <c r="BG174" s="111" t="b">
        <f t="shared" si="1024"/>
        <v>0</v>
      </c>
      <c r="BH174" s="111" t="b">
        <f t="shared" si="1024"/>
        <v>0</v>
      </c>
      <c r="BI174" s="111" t="b">
        <f t="shared" si="1024"/>
        <v>1</v>
      </c>
      <c r="BJ174" s="111" t="b">
        <f t="shared" si="1024"/>
        <v>0</v>
      </c>
      <c r="BK174" s="111" t="b">
        <f t="shared" si="1024"/>
        <v>0</v>
      </c>
      <c r="BL174" s="111" t="b">
        <f t="shared" si="1024"/>
        <v>0</v>
      </c>
      <c r="BM174" s="111" t="b">
        <f t="shared" si="1024"/>
        <v>0</v>
      </c>
      <c r="BN174" s="111" t="b">
        <f t="shared" si="1024"/>
        <v>0</v>
      </c>
      <c r="BO174" s="111" t="b">
        <f t="shared" si="1024"/>
        <v>1</v>
      </c>
      <c r="BP174" s="111" t="b">
        <f t="shared" si="1024"/>
        <v>0</v>
      </c>
      <c r="BQ174" s="111" t="b">
        <f t="shared" si="1024"/>
        <v>0</v>
      </c>
      <c r="BR174" s="111" t="b">
        <f t="shared" si="1024"/>
        <v>0</v>
      </c>
      <c r="BS174" s="111" t="b">
        <f t="shared" si="1024"/>
        <v>0</v>
      </c>
      <c r="BT174" s="111" t="b">
        <f t="shared" si="1024"/>
        <v>0</v>
      </c>
      <c r="BU174" s="111" t="b">
        <f t="shared" si="1024"/>
        <v>1</v>
      </c>
      <c r="BV174" s="111" t="b">
        <f t="shared" si="1024"/>
        <v>0</v>
      </c>
      <c r="BW174" s="111" t="b">
        <f t="shared" si="1024"/>
        <v>0</v>
      </c>
      <c r="BX174" s="111" t="b">
        <f t="shared" si="1024"/>
        <v>0</v>
      </c>
      <c r="BY174" s="111" t="b">
        <f t="shared" si="1024"/>
        <v>0</v>
      </c>
      <c r="BZ174" s="111" t="b">
        <f t="shared" si="1024"/>
        <v>0</v>
      </c>
      <c r="CA174" s="111" t="b">
        <f t="shared" ref="CA174:CK174" si="1025">OR(MOD(CA$8,$J174)=0,CA$2=$I174)</f>
        <v>1</v>
      </c>
      <c r="CB174" s="111" t="b">
        <f t="shared" si="1025"/>
        <v>0</v>
      </c>
      <c r="CC174" s="111" t="b">
        <f t="shared" si="1025"/>
        <v>0</v>
      </c>
      <c r="CD174" s="111" t="b">
        <f t="shared" si="1025"/>
        <v>0</v>
      </c>
      <c r="CE174" s="111" t="b">
        <f t="shared" si="1025"/>
        <v>0</v>
      </c>
      <c r="CF174" s="111" t="b">
        <f t="shared" si="1025"/>
        <v>0</v>
      </c>
      <c r="CG174" s="111" t="b">
        <f t="shared" si="1025"/>
        <v>1</v>
      </c>
      <c r="CH174" s="111" t="b">
        <f t="shared" si="1025"/>
        <v>0</v>
      </c>
      <c r="CI174" s="111" t="b">
        <f t="shared" si="1025"/>
        <v>0</v>
      </c>
      <c r="CJ174" s="111" t="b">
        <f t="shared" si="1025"/>
        <v>0</v>
      </c>
      <c r="CK174" s="111" t="b">
        <f t="shared" si="1025"/>
        <v>0</v>
      </c>
      <c r="CL174" s="111" t="b">
        <f t="shared" ref="CL174:EO174" si="1026">OR(MOD(CL$8,$J174)=0,CL$2=$I174)</f>
        <v>0</v>
      </c>
      <c r="CM174" s="111" t="b">
        <f t="shared" si="1026"/>
        <v>1</v>
      </c>
      <c r="CN174" s="111" t="b">
        <f t="shared" si="1026"/>
        <v>0</v>
      </c>
      <c r="CO174" s="111" t="b">
        <f t="shared" si="1026"/>
        <v>0</v>
      </c>
      <c r="CP174" s="111" t="b">
        <f t="shared" si="1026"/>
        <v>0</v>
      </c>
      <c r="CQ174" s="111" t="b">
        <f t="shared" si="1026"/>
        <v>0</v>
      </c>
      <c r="CR174" s="111" t="b">
        <f t="shared" si="1026"/>
        <v>0</v>
      </c>
      <c r="CS174" s="111" t="b">
        <f t="shared" si="1026"/>
        <v>1</v>
      </c>
      <c r="CT174" s="111" t="b">
        <f t="shared" si="1026"/>
        <v>0</v>
      </c>
      <c r="CU174" s="111" t="b">
        <f t="shared" si="1026"/>
        <v>0</v>
      </c>
      <c r="CV174" s="111" t="b">
        <f t="shared" si="1026"/>
        <v>0</v>
      </c>
      <c r="CW174" s="111" t="b">
        <f t="shared" si="1026"/>
        <v>0</v>
      </c>
      <c r="CX174" s="111" t="b">
        <f t="shared" si="1026"/>
        <v>0</v>
      </c>
      <c r="CY174" s="111" t="b">
        <f t="shared" si="1026"/>
        <v>1</v>
      </c>
      <c r="CZ174" s="111" t="b">
        <f t="shared" si="1026"/>
        <v>0</v>
      </c>
      <c r="DA174" s="111" t="b">
        <f t="shared" si="1026"/>
        <v>0</v>
      </c>
      <c r="DB174" s="111" t="b">
        <f t="shared" si="1026"/>
        <v>0</v>
      </c>
      <c r="DC174" s="111" t="b">
        <f t="shared" si="1026"/>
        <v>0</v>
      </c>
      <c r="DD174" s="111" t="b">
        <f t="shared" si="1026"/>
        <v>0</v>
      </c>
      <c r="DE174" s="111" t="b">
        <f t="shared" si="1026"/>
        <v>1</v>
      </c>
      <c r="DF174" s="111" t="b">
        <f t="shared" si="1026"/>
        <v>0</v>
      </c>
      <c r="DG174" s="111" t="b">
        <f t="shared" si="1026"/>
        <v>0</v>
      </c>
      <c r="DH174" s="111" t="b">
        <f t="shared" si="1026"/>
        <v>0</v>
      </c>
      <c r="DI174" s="111" t="b">
        <f t="shared" si="1026"/>
        <v>0</v>
      </c>
      <c r="DJ174" s="111" t="b">
        <f t="shared" si="1026"/>
        <v>0</v>
      </c>
      <c r="DK174" s="111" t="b">
        <f t="shared" si="1026"/>
        <v>1</v>
      </c>
      <c r="DL174" s="111" t="b">
        <f t="shared" si="1026"/>
        <v>0</v>
      </c>
      <c r="DM174" s="111" t="b">
        <f t="shared" si="1026"/>
        <v>0</v>
      </c>
      <c r="DN174" s="111" t="b">
        <f t="shared" si="1026"/>
        <v>0</v>
      </c>
      <c r="DO174" s="111" t="b">
        <f t="shared" si="1026"/>
        <v>0</v>
      </c>
      <c r="DP174" s="111" t="b">
        <f t="shared" si="1026"/>
        <v>0</v>
      </c>
      <c r="DQ174" s="111" t="b">
        <f t="shared" si="1026"/>
        <v>1</v>
      </c>
      <c r="DR174" s="111" t="b">
        <f t="shared" si="1026"/>
        <v>0</v>
      </c>
      <c r="DS174" s="111" t="b">
        <f t="shared" si="1026"/>
        <v>0</v>
      </c>
      <c r="DT174" s="111" t="b">
        <f t="shared" si="1026"/>
        <v>0</v>
      </c>
      <c r="DU174" s="111" t="b">
        <f t="shared" si="1026"/>
        <v>0</v>
      </c>
      <c r="DV174" s="111" t="b">
        <f t="shared" si="1026"/>
        <v>0</v>
      </c>
      <c r="DW174" s="111" t="b">
        <f t="shared" si="1026"/>
        <v>1</v>
      </c>
      <c r="DX174" s="111" t="b">
        <f t="shared" si="1026"/>
        <v>0</v>
      </c>
      <c r="DY174" s="111" t="b">
        <f t="shared" si="1026"/>
        <v>0</v>
      </c>
      <c r="DZ174" s="111" t="b">
        <f t="shared" si="1026"/>
        <v>0</v>
      </c>
      <c r="EA174" s="111" t="b">
        <f t="shared" si="1026"/>
        <v>0</v>
      </c>
      <c r="EB174" s="111" t="b">
        <f t="shared" si="1026"/>
        <v>0</v>
      </c>
      <c r="EC174" s="111" t="b">
        <f t="shared" si="1026"/>
        <v>1</v>
      </c>
      <c r="ED174" s="111" t="b">
        <f t="shared" si="1026"/>
        <v>0</v>
      </c>
      <c r="EE174" s="111" t="b">
        <f t="shared" si="1026"/>
        <v>0</v>
      </c>
      <c r="EF174" s="111" t="b">
        <f t="shared" si="1026"/>
        <v>0</v>
      </c>
      <c r="EG174" s="111" t="b">
        <f t="shared" si="1026"/>
        <v>0</v>
      </c>
      <c r="EH174" s="111" t="b">
        <f t="shared" si="1026"/>
        <v>0</v>
      </c>
      <c r="EI174" s="111" t="b">
        <f t="shared" si="1026"/>
        <v>1</v>
      </c>
      <c r="EJ174" s="111" t="b">
        <f t="shared" si="1026"/>
        <v>0</v>
      </c>
      <c r="EK174" s="111" t="b">
        <f t="shared" si="1026"/>
        <v>0</v>
      </c>
      <c r="EL174" s="111" t="b">
        <f t="shared" si="1026"/>
        <v>0</v>
      </c>
      <c r="EM174" s="111" t="b">
        <f t="shared" si="1026"/>
        <v>0</v>
      </c>
      <c r="EN174" s="111" t="b">
        <f t="shared" si="1026"/>
        <v>0</v>
      </c>
      <c r="EO174" s="111" t="b">
        <f t="shared" si="1026"/>
        <v>1</v>
      </c>
    </row>
    <row r="175" spans="1:145" x14ac:dyDescent="0.2">
      <c r="A175" s="113">
        <f>ROW()</f>
        <v>175</v>
      </c>
      <c r="F175" s="908"/>
      <c r="G175" s="360"/>
      <c r="H175" s="91"/>
      <c r="K175" s="253" t="s">
        <v>855</v>
      </c>
      <c r="N175" s="917">
        <f>INDEX($H171:$H175,N173)*N172</f>
        <v>7142.8571428571422</v>
      </c>
      <c r="O175" s="897">
        <f t="shared" ref="O175:BZ175" si="1027">INDEX($H171:$H175,O173)*O172</f>
        <v>7142.8571428571422</v>
      </c>
      <c r="P175" s="897">
        <f t="shared" si="1027"/>
        <v>7142.8571428571422</v>
      </c>
      <c r="Q175" s="897">
        <f t="shared" si="1027"/>
        <v>7142.8571428571422</v>
      </c>
      <c r="R175" s="897">
        <f t="shared" si="1027"/>
        <v>7142.8571428571422</v>
      </c>
      <c r="S175" s="897">
        <f t="shared" si="1027"/>
        <v>7142.8571428571422</v>
      </c>
      <c r="T175" s="897">
        <f t="shared" si="1027"/>
        <v>7142.8571428571422</v>
      </c>
      <c r="U175" s="897">
        <f t="shared" si="1027"/>
        <v>7142.8571428571422</v>
      </c>
      <c r="V175" s="897">
        <f t="shared" si="1027"/>
        <v>7142.8571428571422</v>
      </c>
      <c r="W175" s="897">
        <f t="shared" si="1027"/>
        <v>7142.8571428571422</v>
      </c>
      <c r="X175" s="897">
        <f t="shared" si="1027"/>
        <v>7142.8571428571422</v>
      </c>
      <c r="Y175" s="897">
        <f t="shared" si="1027"/>
        <v>7142.8571428571422</v>
      </c>
      <c r="Z175" s="897">
        <f t="shared" si="1027"/>
        <v>7142.8571428571422</v>
      </c>
      <c r="AA175" s="897">
        <f t="shared" si="1027"/>
        <v>7142.8571428571422</v>
      </c>
      <c r="AB175" s="897">
        <f t="shared" si="1027"/>
        <v>7142.8571428571422</v>
      </c>
      <c r="AC175" s="897">
        <f t="shared" si="1027"/>
        <v>7142.8571428571422</v>
      </c>
      <c r="AD175" s="897">
        <f t="shared" si="1027"/>
        <v>7142.8571428571422</v>
      </c>
      <c r="AE175" s="897">
        <f t="shared" si="1027"/>
        <v>7142.8571428571422</v>
      </c>
      <c r="AF175" s="897">
        <f t="shared" si="1027"/>
        <v>7142.8571428571422</v>
      </c>
      <c r="AG175" s="897">
        <f t="shared" si="1027"/>
        <v>7142.8571428571422</v>
      </c>
      <c r="AH175" s="897">
        <f t="shared" si="1027"/>
        <v>7142.8571428571422</v>
      </c>
      <c r="AI175" s="897">
        <f t="shared" si="1027"/>
        <v>7142.8571428571422</v>
      </c>
      <c r="AJ175" s="897">
        <f t="shared" si="1027"/>
        <v>7142.8571428571422</v>
      </c>
      <c r="AK175" s="897">
        <f t="shared" si="1027"/>
        <v>7142.8571428571422</v>
      </c>
      <c r="AL175" s="897">
        <f t="shared" si="1027"/>
        <v>7142.8571428571422</v>
      </c>
      <c r="AM175" s="897">
        <f t="shared" si="1027"/>
        <v>7142.8571428571422</v>
      </c>
      <c r="AN175" s="897">
        <f t="shared" si="1027"/>
        <v>7142.8571428571422</v>
      </c>
      <c r="AO175" s="897">
        <f t="shared" si="1027"/>
        <v>7142.8571428571422</v>
      </c>
      <c r="AP175" s="897">
        <f t="shared" si="1027"/>
        <v>7142.8571428571422</v>
      </c>
      <c r="AQ175" s="897">
        <f t="shared" si="1027"/>
        <v>7142.8571428571422</v>
      </c>
      <c r="AR175" s="897">
        <f t="shared" si="1027"/>
        <v>7142.8571428571422</v>
      </c>
      <c r="AS175" s="897">
        <f t="shared" si="1027"/>
        <v>7142.8571428571422</v>
      </c>
      <c r="AT175" s="897">
        <f t="shared" si="1027"/>
        <v>7142.8571428571422</v>
      </c>
      <c r="AU175" s="897">
        <f t="shared" si="1027"/>
        <v>7142.8571428571422</v>
      </c>
      <c r="AV175" s="897">
        <f t="shared" si="1027"/>
        <v>7142.8571428571422</v>
      </c>
      <c r="AW175" s="897">
        <f t="shared" si="1027"/>
        <v>7142.8571428571422</v>
      </c>
      <c r="AX175" s="897">
        <f t="shared" si="1027"/>
        <v>7142.8571428571422</v>
      </c>
      <c r="AY175" s="897">
        <f t="shared" si="1027"/>
        <v>7142.8571428571422</v>
      </c>
      <c r="AZ175" s="897">
        <f t="shared" si="1027"/>
        <v>7142.8571428571422</v>
      </c>
      <c r="BA175" s="897">
        <f t="shared" si="1027"/>
        <v>7142.8571428571422</v>
      </c>
      <c r="BB175" s="897">
        <f t="shared" si="1027"/>
        <v>7142.8571428571422</v>
      </c>
      <c r="BC175" s="897">
        <f t="shared" si="1027"/>
        <v>7142.8571428571422</v>
      </c>
      <c r="BD175" s="897">
        <f t="shared" si="1027"/>
        <v>7142.8571428571422</v>
      </c>
      <c r="BE175" s="897">
        <f t="shared" si="1027"/>
        <v>7142.8571428571422</v>
      </c>
      <c r="BF175" s="897">
        <f t="shared" si="1027"/>
        <v>7142.8571428571422</v>
      </c>
      <c r="BG175" s="897">
        <f t="shared" si="1027"/>
        <v>7142.8571428571422</v>
      </c>
      <c r="BH175" s="897">
        <f t="shared" si="1027"/>
        <v>7142.8571428571422</v>
      </c>
      <c r="BI175" s="897">
        <f t="shared" si="1027"/>
        <v>7142.8571428571422</v>
      </c>
      <c r="BJ175" s="897">
        <f t="shared" si="1027"/>
        <v>7142.8571428571422</v>
      </c>
      <c r="BK175" s="897">
        <f t="shared" si="1027"/>
        <v>7142.8571428571422</v>
      </c>
      <c r="BL175" s="897">
        <f t="shared" si="1027"/>
        <v>7142.8571428571422</v>
      </c>
      <c r="BM175" s="897">
        <f t="shared" si="1027"/>
        <v>7142.8571428571422</v>
      </c>
      <c r="BN175" s="897">
        <f t="shared" si="1027"/>
        <v>7142.8571428571422</v>
      </c>
      <c r="BO175" s="897">
        <f t="shared" si="1027"/>
        <v>7142.8571428571422</v>
      </c>
      <c r="BP175" s="897">
        <f t="shared" si="1027"/>
        <v>7142.8571428571422</v>
      </c>
      <c r="BQ175" s="897">
        <f t="shared" si="1027"/>
        <v>7142.8571428571422</v>
      </c>
      <c r="BR175" s="897">
        <f t="shared" si="1027"/>
        <v>7142.8571428571422</v>
      </c>
      <c r="BS175" s="897">
        <f t="shared" si="1027"/>
        <v>7142.8571428571422</v>
      </c>
      <c r="BT175" s="897">
        <f t="shared" si="1027"/>
        <v>7142.8571428571422</v>
      </c>
      <c r="BU175" s="897">
        <f t="shared" si="1027"/>
        <v>7142.8571428571422</v>
      </c>
      <c r="BV175" s="897">
        <f t="shared" si="1027"/>
        <v>7142.8571428571422</v>
      </c>
      <c r="BW175" s="897">
        <f t="shared" si="1027"/>
        <v>7142.8571428571422</v>
      </c>
      <c r="BX175" s="897">
        <f t="shared" si="1027"/>
        <v>7142.8571428571422</v>
      </c>
      <c r="BY175" s="897">
        <f t="shared" si="1027"/>
        <v>7142.8571428571422</v>
      </c>
      <c r="BZ175" s="897">
        <f t="shared" si="1027"/>
        <v>7142.8571428571422</v>
      </c>
      <c r="CA175" s="897">
        <f t="shared" ref="CA175:EL175" si="1028">INDEX($H171:$H175,CA173)*CA172</f>
        <v>7142.8571428571422</v>
      </c>
      <c r="CB175" s="897">
        <f t="shared" si="1028"/>
        <v>7142.8571428571422</v>
      </c>
      <c r="CC175" s="897">
        <f t="shared" si="1028"/>
        <v>7142.8571428571422</v>
      </c>
      <c r="CD175" s="897">
        <f t="shared" si="1028"/>
        <v>7142.8571428571422</v>
      </c>
      <c r="CE175" s="897">
        <f t="shared" si="1028"/>
        <v>7142.8571428571422</v>
      </c>
      <c r="CF175" s="897">
        <f t="shared" si="1028"/>
        <v>7142.8571428571422</v>
      </c>
      <c r="CG175" s="897">
        <f t="shared" si="1028"/>
        <v>7142.8571428571422</v>
      </c>
      <c r="CH175" s="897">
        <f t="shared" si="1028"/>
        <v>7142.8571428571422</v>
      </c>
      <c r="CI175" s="897">
        <f t="shared" si="1028"/>
        <v>7142.8571428571422</v>
      </c>
      <c r="CJ175" s="897">
        <f t="shared" si="1028"/>
        <v>7142.8571428571422</v>
      </c>
      <c r="CK175" s="897">
        <f t="shared" si="1028"/>
        <v>7142.8571428571422</v>
      </c>
      <c r="CL175" s="897">
        <f t="shared" si="1028"/>
        <v>7142.8571428571422</v>
      </c>
      <c r="CM175" s="897">
        <f t="shared" si="1028"/>
        <v>7142.8571428571422</v>
      </c>
      <c r="CN175" s="897">
        <f t="shared" si="1028"/>
        <v>7142.8571428571422</v>
      </c>
      <c r="CO175" s="897">
        <f t="shared" si="1028"/>
        <v>7142.8571428571422</v>
      </c>
      <c r="CP175" s="897">
        <f t="shared" si="1028"/>
        <v>7142.8571428571422</v>
      </c>
      <c r="CQ175" s="897">
        <f t="shared" si="1028"/>
        <v>7142.8571428571422</v>
      </c>
      <c r="CR175" s="897">
        <f t="shared" si="1028"/>
        <v>7142.8571428571422</v>
      </c>
      <c r="CS175" s="897">
        <f t="shared" si="1028"/>
        <v>7142.8571428571422</v>
      </c>
      <c r="CT175" s="897">
        <f t="shared" si="1028"/>
        <v>7142.8571428571422</v>
      </c>
      <c r="CU175" s="897">
        <f t="shared" si="1028"/>
        <v>7142.8571428571422</v>
      </c>
      <c r="CV175" s="897">
        <f t="shared" si="1028"/>
        <v>7142.8571428571422</v>
      </c>
      <c r="CW175" s="897">
        <f t="shared" si="1028"/>
        <v>7142.8571428571422</v>
      </c>
      <c r="CX175" s="897">
        <f t="shared" si="1028"/>
        <v>7142.8571428571422</v>
      </c>
      <c r="CY175" s="897">
        <f t="shared" si="1028"/>
        <v>7142.8571428571422</v>
      </c>
      <c r="CZ175" s="897">
        <f t="shared" si="1028"/>
        <v>7142.8571428571422</v>
      </c>
      <c r="DA175" s="897">
        <f t="shared" si="1028"/>
        <v>7142.8571428571422</v>
      </c>
      <c r="DB175" s="897">
        <f t="shared" si="1028"/>
        <v>7142.8571428571422</v>
      </c>
      <c r="DC175" s="897">
        <f t="shared" si="1028"/>
        <v>7142.8571428571422</v>
      </c>
      <c r="DD175" s="897">
        <f t="shared" si="1028"/>
        <v>7142.8571428571422</v>
      </c>
      <c r="DE175" s="897">
        <f t="shared" si="1028"/>
        <v>7142.8571428571422</v>
      </c>
      <c r="DF175" s="897">
        <f t="shared" si="1028"/>
        <v>7142.8571428571422</v>
      </c>
      <c r="DG175" s="897">
        <f t="shared" si="1028"/>
        <v>7142.8571428571422</v>
      </c>
      <c r="DH175" s="897">
        <f t="shared" si="1028"/>
        <v>7142.8571428571422</v>
      </c>
      <c r="DI175" s="897">
        <f t="shared" si="1028"/>
        <v>7142.8571428571422</v>
      </c>
      <c r="DJ175" s="897">
        <f t="shared" si="1028"/>
        <v>7142.8571428571422</v>
      </c>
      <c r="DK175" s="897">
        <f t="shared" si="1028"/>
        <v>7142.8571428571422</v>
      </c>
      <c r="DL175" s="897">
        <f t="shared" si="1028"/>
        <v>7142.8571428571422</v>
      </c>
      <c r="DM175" s="897">
        <f t="shared" si="1028"/>
        <v>7142.8571428571422</v>
      </c>
      <c r="DN175" s="897">
        <f t="shared" si="1028"/>
        <v>7142.8571428571422</v>
      </c>
      <c r="DO175" s="897">
        <f t="shared" si="1028"/>
        <v>7142.8571428571422</v>
      </c>
      <c r="DP175" s="897">
        <f t="shared" si="1028"/>
        <v>7142.8571428571422</v>
      </c>
      <c r="DQ175" s="897">
        <f t="shared" si="1028"/>
        <v>7142.8571428571422</v>
      </c>
      <c r="DR175" s="897">
        <f t="shared" si="1028"/>
        <v>7142.8571428571422</v>
      </c>
      <c r="DS175" s="897">
        <f t="shared" si="1028"/>
        <v>7142.8571428571422</v>
      </c>
      <c r="DT175" s="897">
        <f t="shared" si="1028"/>
        <v>7142.8571428571422</v>
      </c>
      <c r="DU175" s="897">
        <f t="shared" si="1028"/>
        <v>7142.8571428571422</v>
      </c>
      <c r="DV175" s="897">
        <f t="shared" si="1028"/>
        <v>7142.8571428571422</v>
      </c>
      <c r="DW175" s="897">
        <f t="shared" si="1028"/>
        <v>7142.8571428571422</v>
      </c>
      <c r="DX175" s="897">
        <f t="shared" si="1028"/>
        <v>7142.8571428571422</v>
      </c>
      <c r="DY175" s="897">
        <f t="shared" si="1028"/>
        <v>7142.8571428571422</v>
      </c>
      <c r="DZ175" s="897">
        <f t="shared" si="1028"/>
        <v>7142.8571428571422</v>
      </c>
      <c r="EA175" s="897">
        <f t="shared" si="1028"/>
        <v>7142.8571428571422</v>
      </c>
      <c r="EB175" s="897">
        <f t="shared" si="1028"/>
        <v>7142.8571428571422</v>
      </c>
      <c r="EC175" s="897">
        <f t="shared" si="1028"/>
        <v>7142.8571428571422</v>
      </c>
      <c r="ED175" s="897">
        <f t="shared" si="1028"/>
        <v>7142.8571428571422</v>
      </c>
      <c r="EE175" s="897">
        <f t="shared" si="1028"/>
        <v>7142.8571428571422</v>
      </c>
      <c r="EF175" s="897">
        <f t="shared" si="1028"/>
        <v>7142.8571428571422</v>
      </c>
      <c r="EG175" s="897">
        <f t="shared" si="1028"/>
        <v>7142.8571428571422</v>
      </c>
      <c r="EH175" s="897">
        <f t="shared" si="1028"/>
        <v>7142.8571428571422</v>
      </c>
      <c r="EI175" s="897">
        <f t="shared" si="1028"/>
        <v>7142.8571428571422</v>
      </c>
      <c r="EJ175" s="897">
        <f t="shared" si="1028"/>
        <v>7142.8571428571422</v>
      </c>
      <c r="EK175" s="897">
        <f t="shared" si="1028"/>
        <v>7142.8571428571422</v>
      </c>
      <c r="EL175" s="897">
        <f t="shared" si="1028"/>
        <v>7142.8571428571422</v>
      </c>
      <c r="EM175" s="897">
        <f t="shared" ref="EM175:EO175" si="1029">INDEX($H171:$H175,EM173)*EM172</f>
        <v>7142.8571428571422</v>
      </c>
      <c r="EN175" s="897">
        <f t="shared" si="1029"/>
        <v>7142.8571428571422</v>
      </c>
      <c r="EO175" s="897">
        <f t="shared" si="1029"/>
        <v>7142.8571428571422</v>
      </c>
    </row>
    <row r="176" spans="1:145" x14ac:dyDescent="0.2">
      <c r="A176" s="113"/>
      <c r="N176" s="897"/>
      <c r="O176" s="897"/>
      <c r="P176" s="897"/>
      <c r="Q176" s="897"/>
      <c r="R176" s="897"/>
      <c r="S176" s="897"/>
      <c r="T176" s="897"/>
      <c r="U176" s="897"/>
      <c r="V176" s="897"/>
      <c r="W176" s="897"/>
      <c r="X176" s="897"/>
      <c r="Y176" s="897"/>
      <c r="Z176" s="897"/>
      <c r="AA176" s="897"/>
      <c r="AB176" s="897"/>
      <c r="AC176" s="897"/>
      <c r="AD176" s="897"/>
      <c r="AE176" s="897"/>
      <c r="AF176" s="897"/>
      <c r="AG176" s="897"/>
      <c r="AH176" s="897"/>
      <c r="AI176" s="897"/>
      <c r="AJ176" s="897"/>
      <c r="AK176" s="897"/>
      <c r="AL176" s="897"/>
      <c r="AM176" s="897"/>
      <c r="AN176" s="897"/>
      <c r="AO176" s="897"/>
      <c r="AP176" s="897"/>
      <c r="AQ176" s="897"/>
      <c r="AR176" s="897"/>
      <c r="AS176" s="897"/>
      <c r="AT176" s="897"/>
      <c r="AU176" s="897"/>
      <c r="AV176" s="897"/>
      <c r="AW176" s="897"/>
      <c r="AX176" s="897"/>
      <c r="AY176" s="897"/>
      <c r="AZ176" s="897"/>
      <c r="BA176" s="897"/>
      <c r="BB176" s="897"/>
      <c r="BC176" s="897"/>
      <c r="BD176" s="897"/>
      <c r="BE176" s="897"/>
      <c r="BF176" s="897"/>
      <c r="BG176" s="897"/>
      <c r="BH176" s="897"/>
      <c r="BI176" s="897"/>
      <c r="BJ176" s="897"/>
      <c r="BK176" s="897"/>
      <c r="BL176" s="897"/>
      <c r="BM176" s="897"/>
      <c r="BN176" s="897"/>
      <c r="BO176" s="897"/>
      <c r="BP176" s="897"/>
      <c r="BQ176" s="897"/>
      <c r="BR176" s="897"/>
      <c r="BS176" s="897"/>
      <c r="BT176" s="897"/>
      <c r="BU176" s="897"/>
      <c r="BV176" s="897"/>
      <c r="BW176" s="897"/>
      <c r="BX176" s="897"/>
      <c r="BY176" s="897"/>
      <c r="BZ176" s="897"/>
      <c r="CA176" s="897"/>
      <c r="CB176" s="897"/>
      <c r="CC176" s="897"/>
      <c r="CD176" s="897"/>
      <c r="CE176" s="897"/>
      <c r="CF176" s="897"/>
      <c r="CG176" s="897"/>
      <c r="CH176" s="897"/>
      <c r="CI176" s="897"/>
      <c r="CJ176" s="897"/>
      <c r="CK176" s="897"/>
      <c r="CL176" s="897"/>
      <c r="CM176" s="897"/>
      <c r="CN176" s="897"/>
      <c r="CO176" s="897"/>
      <c r="CP176" s="897"/>
      <c r="CQ176" s="897"/>
      <c r="CR176" s="897"/>
      <c r="CS176" s="897"/>
      <c r="CT176" s="897"/>
      <c r="CU176" s="897"/>
      <c r="CV176" s="897"/>
      <c r="CW176" s="897"/>
      <c r="CX176" s="897"/>
      <c r="CY176" s="897"/>
      <c r="CZ176" s="897"/>
      <c r="DA176" s="897"/>
      <c r="DB176" s="897"/>
      <c r="DC176" s="897"/>
      <c r="DD176" s="897"/>
      <c r="DE176" s="897"/>
      <c r="DF176" s="897"/>
      <c r="DG176" s="897"/>
      <c r="DH176" s="897"/>
      <c r="DI176" s="897"/>
      <c r="DJ176" s="897"/>
      <c r="DK176" s="897"/>
      <c r="DL176" s="897"/>
      <c r="DM176" s="897"/>
      <c r="DN176" s="897"/>
      <c r="DO176" s="897"/>
      <c r="DP176" s="897"/>
      <c r="DQ176" s="897"/>
      <c r="DR176" s="897"/>
      <c r="DS176" s="897"/>
      <c r="DT176" s="897"/>
      <c r="DU176" s="897"/>
      <c r="DV176" s="897"/>
      <c r="DW176" s="897"/>
      <c r="DX176" s="897"/>
      <c r="DY176" s="897"/>
      <c r="DZ176" s="897"/>
      <c r="EA176" s="897"/>
      <c r="EB176" s="897"/>
      <c r="EC176" s="897"/>
      <c r="ED176" s="897"/>
      <c r="EE176" s="897"/>
      <c r="EF176" s="897"/>
      <c r="EG176" s="897"/>
      <c r="EH176" s="897"/>
      <c r="EI176" s="897"/>
      <c r="EJ176" s="897"/>
      <c r="EK176" s="897"/>
      <c r="EL176" s="897"/>
      <c r="EM176" s="897"/>
      <c r="EN176" s="897"/>
      <c r="EO176" s="897"/>
    </row>
    <row r="177" spans="1:145" x14ac:dyDescent="0.2">
      <c r="A177" s="113">
        <f>ROW()</f>
        <v>177</v>
      </c>
      <c r="K177" s="113" t="s">
        <v>79</v>
      </c>
      <c r="N177" s="913">
        <v>0</v>
      </c>
      <c r="O177" s="793">
        <f t="shared" ref="O177:AT177" si="1030">N180</f>
        <v>7142.8571428571422</v>
      </c>
      <c r="P177" s="793">
        <f t="shared" si="1030"/>
        <v>14285.714285714284</v>
      </c>
      <c r="Q177" s="793">
        <f t="shared" si="1030"/>
        <v>21428.571428571428</v>
      </c>
      <c r="R177" s="793">
        <f t="shared" si="1030"/>
        <v>28571.428571428569</v>
      </c>
      <c r="S177" s="793">
        <f t="shared" si="1030"/>
        <v>35714.28571428571</v>
      </c>
      <c r="T177" s="793">
        <f t="shared" si="1030"/>
        <v>0</v>
      </c>
      <c r="U177" s="793">
        <f t="shared" si="1030"/>
        <v>7142.8571428571422</v>
      </c>
      <c r="V177" s="793">
        <f t="shared" si="1030"/>
        <v>14285.714285714284</v>
      </c>
      <c r="W177" s="793">
        <f t="shared" si="1030"/>
        <v>21428.571428571428</v>
      </c>
      <c r="X177" s="793">
        <f t="shared" si="1030"/>
        <v>28571.428571428569</v>
      </c>
      <c r="Y177" s="793">
        <f t="shared" si="1030"/>
        <v>35714.28571428571</v>
      </c>
      <c r="Z177" s="793">
        <f t="shared" si="1030"/>
        <v>0</v>
      </c>
      <c r="AA177" s="793">
        <f t="shared" si="1030"/>
        <v>7142.8571428571422</v>
      </c>
      <c r="AB177" s="793">
        <f t="shared" si="1030"/>
        <v>14285.714285714284</v>
      </c>
      <c r="AC177" s="793">
        <f t="shared" si="1030"/>
        <v>21428.571428571428</v>
      </c>
      <c r="AD177" s="793">
        <f t="shared" si="1030"/>
        <v>28571.428571428569</v>
      </c>
      <c r="AE177" s="793">
        <f t="shared" si="1030"/>
        <v>35714.28571428571</v>
      </c>
      <c r="AF177" s="793">
        <f t="shared" si="1030"/>
        <v>0</v>
      </c>
      <c r="AG177" s="793">
        <f t="shared" si="1030"/>
        <v>7142.8571428571422</v>
      </c>
      <c r="AH177" s="793">
        <f t="shared" si="1030"/>
        <v>14285.714285714284</v>
      </c>
      <c r="AI177" s="793">
        <f t="shared" si="1030"/>
        <v>21428.571428571428</v>
      </c>
      <c r="AJ177" s="793">
        <f t="shared" si="1030"/>
        <v>28571.428571428569</v>
      </c>
      <c r="AK177" s="793">
        <f t="shared" si="1030"/>
        <v>35714.28571428571</v>
      </c>
      <c r="AL177" s="793">
        <f t="shared" si="1030"/>
        <v>0</v>
      </c>
      <c r="AM177" s="793">
        <f t="shared" si="1030"/>
        <v>7142.8571428571422</v>
      </c>
      <c r="AN177" s="793">
        <f t="shared" si="1030"/>
        <v>14285.714285714284</v>
      </c>
      <c r="AO177" s="793">
        <f t="shared" si="1030"/>
        <v>21428.571428571428</v>
      </c>
      <c r="AP177" s="793">
        <f t="shared" si="1030"/>
        <v>28571.428571428569</v>
      </c>
      <c r="AQ177" s="793">
        <f t="shared" si="1030"/>
        <v>35714.28571428571</v>
      </c>
      <c r="AR177" s="793">
        <f t="shared" si="1030"/>
        <v>0</v>
      </c>
      <c r="AS177" s="793">
        <f t="shared" si="1030"/>
        <v>7142.8571428571422</v>
      </c>
      <c r="AT177" s="793">
        <f t="shared" si="1030"/>
        <v>14285.714285714284</v>
      </c>
      <c r="AU177" s="793">
        <f t="shared" ref="AU177:BZ177" si="1031">AT180</f>
        <v>21428.571428571428</v>
      </c>
      <c r="AV177" s="793">
        <f t="shared" si="1031"/>
        <v>28571.428571428569</v>
      </c>
      <c r="AW177" s="793">
        <f t="shared" si="1031"/>
        <v>35714.28571428571</v>
      </c>
      <c r="AX177" s="793">
        <f t="shared" si="1031"/>
        <v>0</v>
      </c>
      <c r="AY177" s="793">
        <f t="shared" si="1031"/>
        <v>7142.8571428571422</v>
      </c>
      <c r="AZ177" s="793">
        <f t="shared" si="1031"/>
        <v>14285.714285714284</v>
      </c>
      <c r="BA177" s="793">
        <f t="shared" si="1031"/>
        <v>21428.571428571428</v>
      </c>
      <c r="BB177" s="793">
        <f t="shared" si="1031"/>
        <v>28571.428571428569</v>
      </c>
      <c r="BC177" s="793">
        <f t="shared" si="1031"/>
        <v>35714.28571428571</v>
      </c>
      <c r="BD177" s="793">
        <f t="shared" si="1031"/>
        <v>0</v>
      </c>
      <c r="BE177" s="793">
        <f t="shared" si="1031"/>
        <v>0</v>
      </c>
      <c r="BF177" s="793">
        <f t="shared" si="1031"/>
        <v>0</v>
      </c>
      <c r="BG177" s="793">
        <f t="shared" si="1031"/>
        <v>0</v>
      </c>
      <c r="BH177" s="793">
        <f t="shared" si="1031"/>
        <v>0</v>
      </c>
      <c r="BI177" s="793">
        <f t="shared" si="1031"/>
        <v>0</v>
      </c>
      <c r="BJ177" s="793">
        <f t="shared" si="1031"/>
        <v>0</v>
      </c>
      <c r="BK177" s="793">
        <f t="shared" si="1031"/>
        <v>0</v>
      </c>
      <c r="BL177" s="793">
        <f t="shared" si="1031"/>
        <v>0</v>
      </c>
      <c r="BM177" s="793">
        <f t="shared" si="1031"/>
        <v>0</v>
      </c>
      <c r="BN177" s="793">
        <f t="shared" si="1031"/>
        <v>0</v>
      </c>
      <c r="BO177" s="793">
        <f t="shared" si="1031"/>
        <v>0</v>
      </c>
      <c r="BP177" s="793">
        <f t="shared" si="1031"/>
        <v>0</v>
      </c>
      <c r="BQ177" s="793">
        <f t="shared" si="1031"/>
        <v>0</v>
      </c>
      <c r="BR177" s="793">
        <f t="shared" si="1031"/>
        <v>0</v>
      </c>
      <c r="BS177" s="793">
        <f t="shared" si="1031"/>
        <v>0</v>
      </c>
      <c r="BT177" s="793">
        <f t="shared" si="1031"/>
        <v>0</v>
      </c>
      <c r="BU177" s="793">
        <f t="shared" si="1031"/>
        <v>0</v>
      </c>
      <c r="BV177" s="793">
        <f t="shared" si="1031"/>
        <v>0</v>
      </c>
      <c r="BW177" s="793">
        <f t="shared" si="1031"/>
        <v>0</v>
      </c>
      <c r="BX177" s="793">
        <f t="shared" si="1031"/>
        <v>0</v>
      </c>
      <c r="BY177" s="793">
        <f t="shared" si="1031"/>
        <v>0</v>
      </c>
      <c r="BZ177" s="793">
        <f t="shared" si="1031"/>
        <v>0</v>
      </c>
      <c r="CA177" s="793">
        <f t="shared" ref="CA177:DF177" si="1032">BZ180</f>
        <v>0</v>
      </c>
      <c r="CB177" s="793">
        <f t="shared" si="1032"/>
        <v>0</v>
      </c>
      <c r="CC177" s="793">
        <f t="shared" si="1032"/>
        <v>0</v>
      </c>
      <c r="CD177" s="793">
        <f t="shared" si="1032"/>
        <v>0</v>
      </c>
      <c r="CE177" s="793">
        <f t="shared" si="1032"/>
        <v>0</v>
      </c>
      <c r="CF177" s="793">
        <f t="shared" si="1032"/>
        <v>0</v>
      </c>
      <c r="CG177" s="793">
        <f t="shared" si="1032"/>
        <v>0</v>
      </c>
      <c r="CH177" s="793">
        <f t="shared" si="1032"/>
        <v>0</v>
      </c>
      <c r="CI177" s="793">
        <f t="shared" si="1032"/>
        <v>0</v>
      </c>
      <c r="CJ177" s="793">
        <f t="shared" si="1032"/>
        <v>0</v>
      </c>
      <c r="CK177" s="793">
        <f t="shared" si="1032"/>
        <v>0</v>
      </c>
      <c r="CL177" s="793">
        <f t="shared" si="1032"/>
        <v>0</v>
      </c>
      <c r="CM177" s="793">
        <f t="shared" si="1032"/>
        <v>0</v>
      </c>
      <c r="CN177" s="793">
        <f t="shared" si="1032"/>
        <v>0</v>
      </c>
      <c r="CO177" s="793">
        <f t="shared" si="1032"/>
        <v>0</v>
      </c>
      <c r="CP177" s="793">
        <f t="shared" si="1032"/>
        <v>0</v>
      </c>
      <c r="CQ177" s="793">
        <f t="shared" si="1032"/>
        <v>0</v>
      </c>
      <c r="CR177" s="793">
        <f t="shared" si="1032"/>
        <v>0</v>
      </c>
      <c r="CS177" s="793">
        <f t="shared" si="1032"/>
        <v>0</v>
      </c>
      <c r="CT177" s="793">
        <f t="shared" si="1032"/>
        <v>0</v>
      </c>
      <c r="CU177" s="793">
        <f t="shared" si="1032"/>
        <v>0</v>
      </c>
      <c r="CV177" s="793">
        <f t="shared" si="1032"/>
        <v>0</v>
      </c>
      <c r="CW177" s="793">
        <f t="shared" si="1032"/>
        <v>0</v>
      </c>
      <c r="CX177" s="793">
        <f t="shared" si="1032"/>
        <v>0</v>
      </c>
      <c r="CY177" s="793">
        <f t="shared" si="1032"/>
        <v>0</v>
      </c>
      <c r="CZ177" s="793">
        <f t="shared" si="1032"/>
        <v>0</v>
      </c>
      <c r="DA177" s="793">
        <f t="shared" si="1032"/>
        <v>0</v>
      </c>
      <c r="DB177" s="793">
        <f t="shared" si="1032"/>
        <v>0</v>
      </c>
      <c r="DC177" s="793">
        <f t="shared" si="1032"/>
        <v>0</v>
      </c>
      <c r="DD177" s="793">
        <f t="shared" si="1032"/>
        <v>0</v>
      </c>
      <c r="DE177" s="793">
        <f t="shared" si="1032"/>
        <v>0</v>
      </c>
      <c r="DF177" s="793">
        <f t="shared" si="1032"/>
        <v>0</v>
      </c>
      <c r="DG177" s="793">
        <f t="shared" ref="DG177:EO177" si="1033">DF180</f>
        <v>0</v>
      </c>
      <c r="DH177" s="793">
        <f t="shared" si="1033"/>
        <v>0</v>
      </c>
      <c r="DI177" s="793">
        <f t="shared" si="1033"/>
        <v>0</v>
      </c>
      <c r="DJ177" s="793">
        <f t="shared" si="1033"/>
        <v>0</v>
      </c>
      <c r="DK177" s="793">
        <f t="shared" si="1033"/>
        <v>0</v>
      </c>
      <c r="DL177" s="793">
        <f t="shared" si="1033"/>
        <v>0</v>
      </c>
      <c r="DM177" s="793">
        <f t="shared" si="1033"/>
        <v>0</v>
      </c>
      <c r="DN177" s="793">
        <f t="shared" si="1033"/>
        <v>0</v>
      </c>
      <c r="DO177" s="793">
        <f t="shared" si="1033"/>
        <v>0</v>
      </c>
      <c r="DP177" s="793">
        <f t="shared" si="1033"/>
        <v>0</v>
      </c>
      <c r="DQ177" s="793">
        <f t="shared" si="1033"/>
        <v>0</v>
      </c>
      <c r="DR177" s="793">
        <f t="shared" si="1033"/>
        <v>0</v>
      </c>
      <c r="DS177" s="793">
        <f t="shared" si="1033"/>
        <v>0</v>
      </c>
      <c r="DT177" s="793">
        <f t="shared" si="1033"/>
        <v>0</v>
      </c>
      <c r="DU177" s="793">
        <f t="shared" si="1033"/>
        <v>0</v>
      </c>
      <c r="DV177" s="793">
        <f t="shared" si="1033"/>
        <v>0</v>
      </c>
      <c r="DW177" s="793">
        <f t="shared" si="1033"/>
        <v>0</v>
      </c>
      <c r="DX177" s="793">
        <f t="shared" si="1033"/>
        <v>0</v>
      </c>
      <c r="DY177" s="793">
        <f t="shared" si="1033"/>
        <v>0</v>
      </c>
      <c r="DZ177" s="793">
        <f t="shared" si="1033"/>
        <v>0</v>
      </c>
      <c r="EA177" s="793">
        <f t="shared" si="1033"/>
        <v>0</v>
      </c>
      <c r="EB177" s="793">
        <f t="shared" si="1033"/>
        <v>0</v>
      </c>
      <c r="EC177" s="793">
        <f t="shared" si="1033"/>
        <v>0</v>
      </c>
      <c r="ED177" s="793">
        <f t="shared" si="1033"/>
        <v>0</v>
      </c>
      <c r="EE177" s="793">
        <f t="shared" si="1033"/>
        <v>0</v>
      </c>
      <c r="EF177" s="793">
        <f t="shared" si="1033"/>
        <v>0</v>
      </c>
      <c r="EG177" s="793">
        <f t="shared" si="1033"/>
        <v>0</v>
      </c>
      <c r="EH177" s="793">
        <f t="shared" si="1033"/>
        <v>0</v>
      </c>
      <c r="EI177" s="793">
        <f t="shared" si="1033"/>
        <v>0</v>
      </c>
      <c r="EJ177" s="793">
        <f t="shared" si="1033"/>
        <v>0</v>
      </c>
      <c r="EK177" s="793">
        <f t="shared" si="1033"/>
        <v>0</v>
      </c>
      <c r="EL177" s="793">
        <f t="shared" si="1033"/>
        <v>0</v>
      </c>
      <c r="EM177" s="793">
        <f t="shared" si="1033"/>
        <v>0</v>
      </c>
      <c r="EN177" s="793">
        <f t="shared" si="1033"/>
        <v>0</v>
      </c>
      <c r="EO177" s="793">
        <f t="shared" si="1033"/>
        <v>0</v>
      </c>
    </row>
    <row r="178" spans="1:145" x14ac:dyDescent="0.2">
      <c r="A178" s="113">
        <f>ROW()</f>
        <v>178</v>
      </c>
      <c r="K178" s="113" t="s">
        <v>88</v>
      </c>
      <c r="N178" s="793">
        <f t="shared" ref="N178:AS178" si="1034">N171*N$10</f>
        <v>7142.8571428571422</v>
      </c>
      <c r="O178" s="793">
        <f t="shared" si="1034"/>
        <v>7142.8571428571422</v>
      </c>
      <c r="P178" s="793">
        <f t="shared" si="1034"/>
        <v>7142.8571428571422</v>
      </c>
      <c r="Q178" s="793">
        <f t="shared" si="1034"/>
        <v>7142.8571428571422</v>
      </c>
      <c r="R178" s="793">
        <f t="shared" si="1034"/>
        <v>7142.8571428571422</v>
      </c>
      <c r="S178" s="793">
        <f t="shared" si="1034"/>
        <v>7142.8571428571422</v>
      </c>
      <c r="T178" s="793">
        <f t="shared" si="1034"/>
        <v>7142.8571428571422</v>
      </c>
      <c r="U178" s="793">
        <f t="shared" si="1034"/>
        <v>7142.8571428571422</v>
      </c>
      <c r="V178" s="793">
        <f t="shared" si="1034"/>
        <v>7142.8571428571422</v>
      </c>
      <c r="W178" s="793">
        <f t="shared" si="1034"/>
        <v>7142.8571428571422</v>
      </c>
      <c r="X178" s="793">
        <f t="shared" si="1034"/>
        <v>7142.8571428571422</v>
      </c>
      <c r="Y178" s="793">
        <f t="shared" si="1034"/>
        <v>7142.8571428571422</v>
      </c>
      <c r="Z178" s="793">
        <f t="shared" si="1034"/>
        <v>7142.8571428571422</v>
      </c>
      <c r="AA178" s="793">
        <f t="shared" si="1034"/>
        <v>7142.8571428571422</v>
      </c>
      <c r="AB178" s="793">
        <f t="shared" si="1034"/>
        <v>7142.8571428571422</v>
      </c>
      <c r="AC178" s="793">
        <f t="shared" si="1034"/>
        <v>7142.8571428571422</v>
      </c>
      <c r="AD178" s="793">
        <f t="shared" si="1034"/>
        <v>7142.8571428571422</v>
      </c>
      <c r="AE178" s="793">
        <f t="shared" si="1034"/>
        <v>7142.8571428571422</v>
      </c>
      <c r="AF178" s="793">
        <f t="shared" si="1034"/>
        <v>7142.8571428571422</v>
      </c>
      <c r="AG178" s="793">
        <f t="shared" si="1034"/>
        <v>7142.8571428571422</v>
      </c>
      <c r="AH178" s="793">
        <f t="shared" si="1034"/>
        <v>7142.8571428571422</v>
      </c>
      <c r="AI178" s="793">
        <f t="shared" si="1034"/>
        <v>7142.8571428571422</v>
      </c>
      <c r="AJ178" s="793">
        <f t="shared" si="1034"/>
        <v>7142.8571428571422</v>
      </c>
      <c r="AK178" s="793">
        <f t="shared" si="1034"/>
        <v>7142.8571428571422</v>
      </c>
      <c r="AL178" s="793">
        <f t="shared" si="1034"/>
        <v>7142.8571428571422</v>
      </c>
      <c r="AM178" s="793">
        <f t="shared" si="1034"/>
        <v>7142.8571428571422</v>
      </c>
      <c r="AN178" s="793">
        <f t="shared" si="1034"/>
        <v>7142.8571428571422</v>
      </c>
      <c r="AO178" s="793">
        <f t="shared" si="1034"/>
        <v>7142.8571428571422</v>
      </c>
      <c r="AP178" s="793">
        <f t="shared" si="1034"/>
        <v>7142.8571428571422</v>
      </c>
      <c r="AQ178" s="793">
        <f t="shared" si="1034"/>
        <v>7142.8571428571422</v>
      </c>
      <c r="AR178" s="793">
        <f t="shared" si="1034"/>
        <v>7142.8571428571422</v>
      </c>
      <c r="AS178" s="793">
        <f t="shared" si="1034"/>
        <v>7142.8571428571422</v>
      </c>
      <c r="AT178" s="793">
        <f t="shared" ref="AT178:BY178" si="1035">AT171*AT$10</f>
        <v>7142.8571428571422</v>
      </c>
      <c r="AU178" s="793">
        <f t="shared" si="1035"/>
        <v>7142.8571428571422</v>
      </c>
      <c r="AV178" s="793">
        <f t="shared" si="1035"/>
        <v>7142.8571428571422</v>
      </c>
      <c r="AW178" s="793">
        <f t="shared" si="1035"/>
        <v>7142.8571428571422</v>
      </c>
      <c r="AX178" s="793">
        <f t="shared" si="1035"/>
        <v>7142.8571428571422</v>
      </c>
      <c r="AY178" s="793">
        <f t="shared" si="1035"/>
        <v>7142.8571428571422</v>
      </c>
      <c r="AZ178" s="793">
        <f t="shared" si="1035"/>
        <v>7142.8571428571422</v>
      </c>
      <c r="BA178" s="793">
        <f t="shared" si="1035"/>
        <v>7142.8571428571422</v>
      </c>
      <c r="BB178" s="793">
        <f t="shared" si="1035"/>
        <v>7142.8571428571422</v>
      </c>
      <c r="BC178" s="793">
        <f t="shared" si="1035"/>
        <v>7142.8571428571422</v>
      </c>
      <c r="BD178" s="793">
        <f t="shared" si="1035"/>
        <v>0</v>
      </c>
      <c r="BE178" s="793">
        <f t="shared" si="1035"/>
        <v>0</v>
      </c>
      <c r="BF178" s="793">
        <f t="shared" si="1035"/>
        <v>0</v>
      </c>
      <c r="BG178" s="793">
        <f t="shared" si="1035"/>
        <v>0</v>
      </c>
      <c r="BH178" s="793">
        <f t="shared" si="1035"/>
        <v>0</v>
      </c>
      <c r="BI178" s="793">
        <f t="shared" si="1035"/>
        <v>0</v>
      </c>
      <c r="BJ178" s="793">
        <f t="shared" si="1035"/>
        <v>0</v>
      </c>
      <c r="BK178" s="793">
        <f t="shared" si="1035"/>
        <v>0</v>
      </c>
      <c r="BL178" s="793">
        <f t="shared" si="1035"/>
        <v>0</v>
      </c>
      <c r="BM178" s="793">
        <f t="shared" si="1035"/>
        <v>0</v>
      </c>
      <c r="BN178" s="793">
        <f t="shared" si="1035"/>
        <v>0</v>
      </c>
      <c r="BO178" s="793">
        <f t="shared" si="1035"/>
        <v>0</v>
      </c>
      <c r="BP178" s="793">
        <f t="shared" si="1035"/>
        <v>0</v>
      </c>
      <c r="BQ178" s="793">
        <f t="shared" si="1035"/>
        <v>0</v>
      </c>
      <c r="BR178" s="793">
        <f t="shared" si="1035"/>
        <v>0</v>
      </c>
      <c r="BS178" s="793">
        <f t="shared" si="1035"/>
        <v>0</v>
      </c>
      <c r="BT178" s="793">
        <f t="shared" si="1035"/>
        <v>0</v>
      </c>
      <c r="BU178" s="793">
        <f t="shared" si="1035"/>
        <v>0</v>
      </c>
      <c r="BV178" s="793">
        <f t="shared" si="1035"/>
        <v>0</v>
      </c>
      <c r="BW178" s="793">
        <f t="shared" si="1035"/>
        <v>0</v>
      </c>
      <c r="BX178" s="793">
        <f t="shared" si="1035"/>
        <v>0</v>
      </c>
      <c r="BY178" s="793">
        <f t="shared" si="1035"/>
        <v>0</v>
      </c>
      <c r="BZ178" s="793">
        <f t="shared" ref="BZ178:DE178" si="1036">BZ171*BZ$10</f>
        <v>0</v>
      </c>
      <c r="CA178" s="793">
        <f t="shared" si="1036"/>
        <v>0</v>
      </c>
      <c r="CB178" s="793">
        <f t="shared" si="1036"/>
        <v>0</v>
      </c>
      <c r="CC178" s="793">
        <f t="shared" si="1036"/>
        <v>0</v>
      </c>
      <c r="CD178" s="793">
        <f t="shared" si="1036"/>
        <v>0</v>
      </c>
      <c r="CE178" s="793">
        <f t="shared" si="1036"/>
        <v>0</v>
      </c>
      <c r="CF178" s="793">
        <f t="shared" si="1036"/>
        <v>0</v>
      </c>
      <c r="CG178" s="793">
        <f t="shared" si="1036"/>
        <v>0</v>
      </c>
      <c r="CH178" s="793">
        <f t="shared" si="1036"/>
        <v>0</v>
      </c>
      <c r="CI178" s="793">
        <f t="shared" si="1036"/>
        <v>0</v>
      </c>
      <c r="CJ178" s="793">
        <f t="shared" si="1036"/>
        <v>0</v>
      </c>
      <c r="CK178" s="793">
        <f t="shared" si="1036"/>
        <v>0</v>
      </c>
      <c r="CL178" s="793">
        <f t="shared" si="1036"/>
        <v>0</v>
      </c>
      <c r="CM178" s="793">
        <f t="shared" si="1036"/>
        <v>0</v>
      </c>
      <c r="CN178" s="793">
        <f t="shared" si="1036"/>
        <v>0</v>
      </c>
      <c r="CO178" s="793">
        <f t="shared" si="1036"/>
        <v>0</v>
      </c>
      <c r="CP178" s="793">
        <f t="shared" si="1036"/>
        <v>0</v>
      </c>
      <c r="CQ178" s="793">
        <f t="shared" si="1036"/>
        <v>0</v>
      </c>
      <c r="CR178" s="793">
        <f t="shared" si="1036"/>
        <v>0</v>
      </c>
      <c r="CS178" s="793">
        <f t="shared" si="1036"/>
        <v>0</v>
      </c>
      <c r="CT178" s="793">
        <f t="shared" si="1036"/>
        <v>0</v>
      </c>
      <c r="CU178" s="793">
        <f t="shared" si="1036"/>
        <v>0</v>
      </c>
      <c r="CV178" s="793">
        <f t="shared" si="1036"/>
        <v>0</v>
      </c>
      <c r="CW178" s="793">
        <f t="shared" si="1036"/>
        <v>0</v>
      </c>
      <c r="CX178" s="793">
        <f t="shared" si="1036"/>
        <v>0</v>
      </c>
      <c r="CY178" s="793">
        <f t="shared" si="1036"/>
        <v>0</v>
      </c>
      <c r="CZ178" s="793">
        <f t="shared" si="1036"/>
        <v>0</v>
      </c>
      <c r="DA178" s="793">
        <f t="shared" si="1036"/>
        <v>0</v>
      </c>
      <c r="DB178" s="793">
        <f t="shared" si="1036"/>
        <v>0</v>
      </c>
      <c r="DC178" s="793">
        <f t="shared" si="1036"/>
        <v>0</v>
      </c>
      <c r="DD178" s="793">
        <f t="shared" si="1036"/>
        <v>0</v>
      </c>
      <c r="DE178" s="793">
        <f t="shared" si="1036"/>
        <v>0</v>
      </c>
      <c r="DF178" s="793">
        <f t="shared" ref="DF178:EO178" si="1037">DF171*DF$10</f>
        <v>0</v>
      </c>
      <c r="DG178" s="793">
        <f t="shared" si="1037"/>
        <v>0</v>
      </c>
      <c r="DH178" s="793">
        <f t="shared" si="1037"/>
        <v>0</v>
      </c>
      <c r="DI178" s="793">
        <f t="shared" si="1037"/>
        <v>0</v>
      </c>
      <c r="DJ178" s="793">
        <f t="shared" si="1037"/>
        <v>0</v>
      </c>
      <c r="DK178" s="793">
        <f t="shared" si="1037"/>
        <v>0</v>
      </c>
      <c r="DL178" s="793">
        <f t="shared" si="1037"/>
        <v>0</v>
      </c>
      <c r="DM178" s="793">
        <f t="shared" si="1037"/>
        <v>0</v>
      </c>
      <c r="DN178" s="793">
        <f t="shared" si="1037"/>
        <v>0</v>
      </c>
      <c r="DO178" s="793">
        <f t="shared" si="1037"/>
        <v>0</v>
      </c>
      <c r="DP178" s="793">
        <f t="shared" si="1037"/>
        <v>0</v>
      </c>
      <c r="DQ178" s="793">
        <f t="shared" si="1037"/>
        <v>0</v>
      </c>
      <c r="DR178" s="793">
        <f t="shared" si="1037"/>
        <v>0</v>
      </c>
      <c r="DS178" s="793">
        <f t="shared" si="1037"/>
        <v>0</v>
      </c>
      <c r="DT178" s="793">
        <f t="shared" si="1037"/>
        <v>0</v>
      </c>
      <c r="DU178" s="793">
        <f t="shared" si="1037"/>
        <v>0</v>
      </c>
      <c r="DV178" s="793">
        <f t="shared" si="1037"/>
        <v>0</v>
      </c>
      <c r="DW178" s="793">
        <f t="shared" si="1037"/>
        <v>0</v>
      </c>
      <c r="DX178" s="793">
        <f t="shared" si="1037"/>
        <v>0</v>
      </c>
      <c r="DY178" s="793">
        <f t="shared" si="1037"/>
        <v>0</v>
      </c>
      <c r="DZ178" s="793">
        <f t="shared" si="1037"/>
        <v>0</v>
      </c>
      <c r="EA178" s="793">
        <f t="shared" si="1037"/>
        <v>0</v>
      </c>
      <c r="EB178" s="793">
        <f t="shared" si="1037"/>
        <v>0</v>
      </c>
      <c r="EC178" s="793">
        <f t="shared" si="1037"/>
        <v>0</v>
      </c>
      <c r="ED178" s="793">
        <f t="shared" si="1037"/>
        <v>0</v>
      </c>
      <c r="EE178" s="793">
        <f t="shared" si="1037"/>
        <v>0</v>
      </c>
      <c r="EF178" s="793">
        <f t="shared" si="1037"/>
        <v>0</v>
      </c>
      <c r="EG178" s="793">
        <f t="shared" si="1037"/>
        <v>0</v>
      </c>
      <c r="EH178" s="793">
        <f t="shared" si="1037"/>
        <v>0</v>
      </c>
      <c r="EI178" s="793">
        <f t="shared" si="1037"/>
        <v>0</v>
      </c>
      <c r="EJ178" s="793">
        <f t="shared" si="1037"/>
        <v>0</v>
      </c>
      <c r="EK178" s="793">
        <f t="shared" si="1037"/>
        <v>0</v>
      </c>
      <c r="EL178" s="793">
        <f t="shared" si="1037"/>
        <v>0</v>
      </c>
      <c r="EM178" s="793">
        <f t="shared" si="1037"/>
        <v>0</v>
      </c>
      <c r="EN178" s="793">
        <f t="shared" si="1037"/>
        <v>0</v>
      </c>
      <c r="EO178" s="793">
        <f t="shared" si="1037"/>
        <v>0</v>
      </c>
    </row>
    <row r="179" spans="1:145" x14ac:dyDescent="0.2">
      <c r="A179" s="113">
        <f>ROW()</f>
        <v>179</v>
      </c>
      <c r="C179" s="449" t="str">
        <f>C171</f>
        <v>자본적지출</v>
      </c>
      <c r="D179" s="449" t="s">
        <v>80</v>
      </c>
      <c r="E179" s="449"/>
      <c r="F179" s="116"/>
      <c r="G179" s="116"/>
      <c r="H179" s="116"/>
      <c r="I179" s="116"/>
      <c r="J179" s="116"/>
      <c r="K179" s="114" t="s">
        <v>83</v>
      </c>
      <c r="L179" s="114"/>
      <c r="M179" s="114"/>
      <c r="N179" s="915">
        <f t="shared" ref="N179:AS179" si="1038">N174*-SUM(N177:N178)</f>
        <v>0</v>
      </c>
      <c r="O179" s="915">
        <f t="shared" si="1038"/>
        <v>0</v>
      </c>
      <c r="P179" s="915">
        <f t="shared" si="1038"/>
        <v>0</v>
      </c>
      <c r="Q179" s="915">
        <f t="shared" si="1038"/>
        <v>0</v>
      </c>
      <c r="R179" s="915">
        <f t="shared" si="1038"/>
        <v>0</v>
      </c>
      <c r="S179" s="915">
        <f t="shared" si="1038"/>
        <v>-42857.142857142855</v>
      </c>
      <c r="T179" s="915">
        <f t="shared" si="1038"/>
        <v>0</v>
      </c>
      <c r="U179" s="915">
        <f t="shared" si="1038"/>
        <v>0</v>
      </c>
      <c r="V179" s="915">
        <f t="shared" si="1038"/>
        <v>0</v>
      </c>
      <c r="W179" s="915">
        <f t="shared" si="1038"/>
        <v>0</v>
      </c>
      <c r="X179" s="915">
        <f t="shared" si="1038"/>
        <v>0</v>
      </c>
      <c r="Y179" s="915">
        <f t="shared" si="1038"/>
        <v>-42857.142857142855</v>
      </c>
      <c r="Z179" s="915">
        <f t="shared" si="1038"/>
        <v>0</v>
      </c>
      <c r="AA179" s="915">
        <f t="shared" si="1038"/>
        <v>0</v>
      </c>
      <c r="AB179" s="915">
        <f t="shared" si="1038"/>
        <v>0</v>
      </c>
      <c r="AC179" s="915">
        <f t="shared" si="1038"/>
        <v>0</v>
      </c>
      <c r="AD179" s="915">
        <f t="shared" si="1038"/>
        <v>0</v>
      </c>
      <c r="AE179" s="915">
        <f t="shared" si="1038"/>
        <v>-42857.142857142855</v>
      </c>
      <c r="AF179" s="915">
        <f t="shared" si="1038"/>
        <v>0</v>
      </c>
      <c r="AG179" s="915">
        <f t="shared" si="1038"/>
        <v>0</v>
      </c>
      <c r="AH179" s="915">
        <f t="shared" si="1038"/>
        <v>0</v>
      </c>
      <c r="AI179" s="915">
        <f t="shared" si="1038"/>
        <v>0</v>
      </c>
      <c r="AJ179" s="915">
        <f t="shared" si="1038"/>
        <v>0</v>
      </c>
      <c r="AK179" s="915">
        <f t="shared" si="1038"/>
        <v>-42857.142857142855</v>
      </c>
      <c r="AL179" s="915">
        <f t="shared" si="1038"/>
        <v>0</v>
      </c>
      <c r="AM179" s="915">
        <f t="shared" si="1038"/>
        <v>0</v>
      </c>
      <c r="AN179" s="915">
        <f t="shared" si="1038"/>
        <v>0</v>
      </c>
      <c r="AO179" s="915">
        <f t="shared" si="1038"/>
        <v>0</v>
      </c>
      <c r="AP179" s="915">
        <f t="shared" si="1038"/>
        <v>0</v>
      </c>
      <c r="AQ179" s="915">
        <f t="shared" si="1038"/>
        <v>-42857.142857142855</v>
      </c>
      <c r="AR179" s="915">
        <f t="shared" si="1038"/>
        <v>0</v>
      </c>
      <c r="AS179" s="915">
        <f t="shared" si="1038"/>
        <v>0</v>
      </c>
      <c r="AT179" s="915">
        <f t="shared" ref="AT179:BY179" si="1039">AT174*-SUM(AT177:AT178)</f>
        <v>0</v>
      </c>
      <c r="AU179" s="915">
        <f t="shared" si="1039"/>
        <v>0</v>
      </c>
      <c r="AV179" s="915">
        <f t="shared" si="1039"/>
        <v>0</v>
      </c>
      <c r="AW179" s="915">
        <f t="shared" si="1039"/>
        <v>-42857.142857142855</v>
      </c>
      <c r="AX179" s="915">
        <f t="shared" si="1039"/>
        <v>0</v>
      </c>
      <c r="AY179" s="915">
        <f t="shared" si="1039"/>
        <v>0</v>
      </c>
      <c r="AZ179" s="915">
        <f t="shared" si="1039"/>
        <v>0</v>
      </c>
      <c r="BA179" s="915">
        <f t="shared" si="1039"/>
        <v>0</v>
      </c>
      <c r="BB179" s="915">
        <f t="shared" si="1039"/>
        <v>0</v>
      </c>
      <c r="BC179" s="915">
        <f t="shared" si="1039"/>
        <v>-42857.142857142855</v>
      </c>
      <c r="BD179" s="915">
        <f t="shared" si="1039"/>
        <v>0</v>
      </c>
      <c r="BE179" s="915">
        <f t="shared" si="1039"/>
        <v>0</v>
      </c>
      <c r="BF179" s="915">
        <f t="shared" si="1039"/>
        <v>0</v>
      </c>
      <c r="BG179" s="915">
        <f t="shared" si="1039"/>
        <v>0</v>
      </c>
      <c r="BH179" s="915">
        <f t="shared" si="1039"/>
        <v>0</v>
      </c>
      <c r="BI179" s="915">
        <f t="shared" si="1039"/>
        <v>0</v>
      </c>
      <c r="BJ179" s="915">
        <f t="shared" si="1039"/>
        <v>0</v>
      </c>
      <c r="BK179" s="915">
        <f t="shared" si="1039"/>
        <v>0</v>
      </c>
      <c r="BL179" s="915">
        <f t="shared" si="1039"/>
        <v>0</v>
      </c>
      <c r="BM179" s="915">
        <f t="shared" si="1039"/>
        <v>0</v>
      </c>
      <c r="BN179" s="915">
        <f t="shared" si="1039"/>
        <v>0</v>
      </c>
      <c r="BO179" s="915">
        <f t="shared" si="1039"/>
        <v>0</v>
      </c>
      <c r="BP179" s="915">
        <f t="shared" si="1039"/>
        <v>0</v>
      </c>
      <c r="BQ179" s="915">
        <f t="shared" si="1039"/>
        <v>0</v>
      </c>
      <c r="BR179" s="915">
        <f t="shared" si="1039"/>
        <v>0</v>
      </c>
      <c r="BS179" s="915">
        <f t="shared" si="1039"/>
        <v>0</v>
      </c>
      <c r="BT179" s="915">
        <f t="shared" si="1039"/>
        <v>0</v>
      </c>
      <c r="BU179" s="915">
        <f t="shared" si="1039"/>
        <v>0</v>
      </c>
      <c r="BV179" s="915">
        <f t="shared" si="1039"/>
        <v>0</v>
      </c>
      <c r="BW179" s="915">
        <f t="shared" si="1039"/>
        <v>0</v>
      </c>
      <c r="BX179" s="915">
        <f t="shared" si="1039"/>
        <v>0</v>
      </c>
      <c r="BY179" s="915">
        <f t="shared" si="1039"/>
        <v>0</v>
      </c>
      <c r="BZ179" s="915">
        <f t="shared" ref="BZ179:CG179" si="1040">BZ174*-SUM(BZ177:BZ178)</f>
        <v>0</v>
      </c>
      <c r="CA179" s="915">
        <f t="shared" si="1040"/>
        <v>0</v>
      </c>
      <c r="CB179" s="915">
        <f t="shared" si="1040"/>
        <v>0</v>
      </c>
      <c r="CC179" s="915">
        <f t="shared" si="1040"/>
        <v>0</v>
      </c>
      <c r="CD179" s="915">
        <f t="shared" si="1040"/>
        <v>0</v>
      </c>
      <c r="CE179" s="915">
        <f t="shared" si="1040"/>
        <v>0</v>
      </c>
      <c r="CF179" s="915">
        <f t="shared" si="1040"/>
        <v>0</v>
      </c>
      <c r="CG179" s="915">
        <f t="shared" si="1040"/>
        <v>0</v>
      </c>
      <c r="CH179" s="915">
        <f t="shared" ref="CH179:EO179" si="1041">CH174*-SUM(CH177:CH178)</f>
        <v>0</v>
      </c>
      <c r="CI179" s="915">
        <f t="shared" si="1041"/>
        <v>0</v>
      </c>
      <c r="CJ179" s="915">
        <f t="shared" si="1041"/>
        <v>0</v>
      </c>
      <c r="CK179" s="915">
        <f t="shared" si="1041"/>
        <v>0</v>
      </c>
      <c r="CL179" s="915">
        <f t="shared" si="1041"/>
        <v>0</v>
      </c>
      <c r="CM179" s="915">
        <f t="shared" si="1041"/>
        <v>0</v>
      </c>
      <c r="CN179" s="915">
        <f t="shared" si="1041"/>
        <v>0</v>
      </c>
      <c r="CO179" s="915">
        <f t="shared" si="1041"/>
        <v>0</v>
      </c>
      <c r="CP179" s="915">
        <f t="shared" si="1041"/>
        <v>0</v>
      </c>
      <c r="CQ179" s="915">
        <f t="shared" si="1041"/>
        <v>0</v>
      </c>
      <c r="CR179" s="915">
        <f t="shared" si="1041"/>
        <v>0</v>
      </c>
      <c r="CS179" s="915">
        <f t="shared" si="1041"/>
        <v>0</v>
      </c>
      <c r="CT179" s="915">
        <f t="shared" si="1041"/>
        <v>0</v>
      </c>
      <c r="CU179" s="915">
        <f t="shared" si="1041"/>
        <v>0</v>
      </c>
      <c r="CV179" s="915">
        <f t="shared" si="1041"/>
        <v>0</v>
      </c>
      <c r="CW179" s="915">
        <f t="shared" si="1041"/>
        <v>0</v>
      </c>
      <c r="CX179" s="915">
        <f t="shared" si="1041"/>
        <v>0</v>
      </c>
      <c r="CY179" s="915">
        <f t="shared" si="1041"/>
        <v>0</v>
      </c>
      <c r="CZ179" s="915">
        <f t="shared" si="1041"/>
        <v>0</v>
      </c>
      <c r="DA179" s="915">
        <f t="shared" si="1041"/>
        <v>0</v>
      </c>
      <c r="DB179" s="915">
        <f t="shared" si="1041"/>
        <v>0</v>
      </c>
      <c r="DC179" s="915">
        <f t="shared" si="1041"/>
        <v>0</v>
      </c>
      <c r="DD179" s="915">
        <f t="shared" si="1041"/>
        <v>0</v>
      </c>
      <c r="DE179" s="915">
        <f t="shared" si="1041"/>
        <v>0</v>
      </c>
      <c r="DF179" s="915">
        <f t="shared" si="1041"/>
        <v>0</v>
      </c>
      <c r="DG179" s="915">
        <f t="shared" si="1041"/>
        <v>0</v>
      </c>
      <c r="DH179" s="915">
        <f t="shared" si="1041"/>
        <v>0</v>
      </c>
      <c r="DI179" s="915">
        <f t="shared" si="1041"/>
        <v>0</v>
      </c>
      <c r="DJ179" s="915">
        <f t="shared" si="1041"/>
        <v>0</v>
      </c>
      <c r="DK179" s="915">
        <f t="shared" si="1041"/>
        <v>0</v>
      </c>
      <c r="DL179" s="915">
        <f t="shared" si="1041"/>
        <v>0</v>
      </c>
      <c r="DM179" s="915">
        <f t="shared" si="1041"/>
        <v>0</v>
      </c>
      <c r="DN179" s="915">
        <f t="shared" si="1041"/>
        <v>0</v>
      </c>
      <c r="DO179" s="915">
        <f t="shared" si="1041"/>
        <v>0</v>
      </c>
      <c r="DP179" s="915">
        <f t="shared" si="1041"/>
        <v>0</v>
      </c>
      <c r="DQ179" s="915">
        <f t="shared" si="1041"/>
        <v>0</v>
      </c>
      <c r="DR179" s="915">
        <f t="shared" si="1041"/>
        <v>0</v>
      </c>
      <c r="DS179" s="915">
        <f t="shared" si="1041"/>
        <v>0</v>
      </c>
      <c r="DT179" s="915">
        <f t="shared" si="1041"/>
        <v>0</v>
      </c>
      <c r="DU179" s="915">
        <f t="shared" si="1041"/>
        <v>0</v>
      </c>
      <c r="DV179" s="915">
        <f t="shared" si="1041"/>
        <v>0</v>
      </c>
      <c r="DW179" s="915">
        <f t="shared" si="1041"/>
        <v>0</v>
      </c>
      <c r="DX179" s="915">
        <f t="shared" si="1041"/>
        <v>0</v>
      </c>
      <c r="DY179" s="915">
        <f t="shared" si="1041"/>
        <v>0</v>
      </c>
      <c r="DZ179" s="915">
        <f t="shared" si="1041"/>
        <v>0</v>
      </c>
      <c r="EA179" s="915">
        <f t="shared" si="1041"/>
        <v>0</v>
      </c>
      <c r="EB179" s="915">
        <f t="shared" si="1041"/>
        <v>0</v>
      </c>
      <c r="EC179" s="915">
        <f t="shared" si="1041"/>
        <v>0</v>
      </c>
      <c r="ED179" s="915">
        <f t="shared" si="1041"/>
        <v>0</v>
      </c>
      <c r="EE179" s="915">
        <f t="shared" si="1041"/>
        <v>0</v>
      </c>
      <c r="EF179" s="915">
        <f t="shared" si="1041"/>
        <v>0</v>
      </c>
      <c r="EG179" s="915">
        <f t="shared" si="1041"/>
        <v>0</v>
      </c>
      <c r="EH179" s="915">
        <f t="shared" si="1041"/>
        <v>0</v>
      </c>
      <c r="EI179" s="915">
        <f t="shared" si="1041"/>
        <v>0</v>
      </c>
      <c r="EJ179" s="915">
        <f t="shared" si="1041"/>
        <v>0</v>
      </c>
      <c r="EK179" s="915">
        <f t="shared" si="1041"/>
        <v>0</v>
      </c>
      <c r="EL179" s="915">
        <f t="shared" si="1041"/>
        <v>0</v>
      </c>
      <c r="EM179" s="915">
        <f t="shared" si="1041"/>
        <v>0</v>
      </c>
      <c r="EN179" s="915">
        <f t="shared" si="1041"/>
        <v>0</v>
      </c>
      <c r="EO179" s="915">
        <f t="shared" si="1041"/>
        <v>0</v>
      </c>
    </row>
    <row r="180" spans="1:145" x14ac:dyDescent="0.2">
      <c r="A180" s="113">
        <f>ROW()</f>
        <v>180</v>
      </c>
      <c r="C180" s="449" t="str">
        <f>C171</f>
        <v>자본적지출</v>
      </c>
      <c r="D180" s="449" t="s">
        <v>33</v>
      </c>
      <c r="E180" s="449"/>
      <c r="F180" s="116"/>
      <c r="G180" s="116"/>
      <c r="H180" s="116"/>
      <c r="I180" s="116"/>
      <c r="J180" s="116"/>
      <c r="K180" s="113" t="s">
        <v>89</v>
      </c>
      <c r="N180" s="793">
        <f t="shared" ref="N180:AS180" si="1042">SUM(N177:N179)</f>
        <v>7142.8571428571422</v>
      </c>
      <c r="O180" s="793">
        <f t="shared" si="1042"/>
        <v>14285.714285714284</v>
      </c>
      <c r="P180" s="793">
        <f t="shared" si="1042"/>
        <v>21428.571428571428</v>
      </c>
      <c r="Q180" s="793">
        <f t="shared" si="1042"/>
        <v>28571.428571428569</v>
      </c>
      <c r="R180" s="793">
        <f t="shared" si="1042"/>
        <v>35714.28571428571</v>
      </c>
      <c r="S180" s="793">
        <f t="shared" si="1042"/>
        <v>0</v>
      </c>
      <c r="T180" s="793">
        <f t="shared" si="1042"/>
        <v>7142.8571428571422</v>
      </c>
      <c r="U180" s="793">
        <f t="shared" si="1042"/>
        <v>14285.714285714284</v>
      </c>
      <c r="V180" s="793">
        <f t="shared" si="1042"/>
        <v>21428.571428571428</v>
      </c>
      <c r="W180" s="793">
        <f t="shared" si="1042"/>
        <v>28571.428571428569</v>
      </c>
      <c r="X180" s="793">
        <f t="shared" si="1042"/>
        <v>35714.28571428571</v>
      </c>
      <c r="Y180" s="793">
        <f t="shared" si="1042"/>
        <v>0</v>
      </c>
      <c r="Z180" s="793">
        <f t="shared" si="1042"/>
        <v>7142.8571428571422</v>
      </c>
      <c r="AA180" s="793">
        <f t="shared" si="1042"/>
        <v>14285.714285714284</v>
      </c>
      <c r="AB180" s="793">
        <f t="shared" si="1042"/>
        <v>21428.571428571428</v>
      </c>
      <c r="AC180" s="793">
        <f t="shared" si="1042"/>
        <v>28571.428571428569</v>
      </c>
      <c r="AD180" s="793">
        <f t="shared" si="1042"/>
        <v>35714.28571428571</v>
      </c>
      <c r="AE180" s="793">
        <f t="shared" si="1042"/>
        <v>0</v>
      </c>
      <c r="AF180" s="793">
        <f t="shared" si="1042"/>
        <v>7142.8571428571422</v>
      </c>
      <c r="AG180" s="793">
        <f t="shared" si="1042"/>
        <v>14285.714285714284</v>
      </c>
      <c r="AH180" s="793">
        <f t="shared" si="1042"/>
        <v>21428.571428571428</v>
      </c>
      <c r="AI180" s="793">
        <f t="shared" si="1042"/>
        <v>28571.428571428569</v>
      </c>
      <c r="AJ180" s="793">
        <f t="shared" si="1042"/>
        <v>35714.28571428571</v>
      </c>
      <c r="AK180" s="793">
        <f t="shared" si="1042"/>
        <v>0</v>
      </c>
      <c r="AL180" s="793">
        <f t="shared" si="1042"/>
        <v>7142.8571428571422</v>
      </c>
      <c r="AM180" s="793">
        <f t="shared" si="1042"/>
        <v>14285.714285714284</v>
      </c>
      <c r="AN180" s="793">
        <f t="shared" si="1042"/>
        <v>21428.571428571428</v>
      </c>
      <c r="AO180" s="793">
        <f t="shared" si="1042"/>
        <v>28571.428571428569</v>
      </c>
      <c r="AP180" s="793">
        <f t="shared" si="1042"/>
        <v>35714.28571428571</v>
      </c>
      <c r="AQ180" s="793">
        <f t="shared" si="1042"/>
        <v>0</v>
      </c>
      <c r="AR180" s="793">
        <f t="shared" si="1042"/>
        <v>7142.8571428571422</v>
      </c>
      <c r="AS180" s="793">
        <f t="shared" si="1042"/>
        <v>14285.714285714284</v>
      </c>
      <c r="AT180" s="793">
        <f t="shared" ref="AT180:CG180" si="1043">SUM(AT177:AT179)</f>
        <v>21428.571428571428</v>
      </c>
      <c r="AU180" s="793">
        <f t="shared" si="1043"/>
        <v>28571.428571428569</v>
      </c>
      <c r="AV180" s="793">
        <f t="shared" si="1043"/>
        <v>35714.28571428571</v>
      </c>
      <c r="AW180" s="793">
        <f t="shared" si="1043"/>
        <v>0</v>
      </c>
      <c r="AX180" s="793">
        <f t="shared" si="1043"/>
        <v>7142.8571428571422</v>
      </c>
      <c r="AY180" s="793">
        <f t="shared" si="1043"/>
        <v>14285.714285714284</v>
      </c>
      <c r="AZ180" s="793">
        <f t="shared" si="1043"/>
        <v>21428.571428571428</v>
      </c>
      <c r="BA180" s="793">
        <f t="shared" si="1043"/>
        <v>28571.428571428569</v>
      </c>
      <c r="BB180" s="793">
        <f t="shared" si="1043"/>
        <v>35714.28571428571</v>
      </c>
      <c r="BC180" s="793">
        <f t="shared" si="1043"/>
        <v>0</v>
      </c>
      <c r="BD180" s="793">
        <f t="shared" si="1043"/>
        <v>0</v>
      </c>
      <c r="BE180" s="793">
        <f t="shared" si="1043"/>
        <v>0</v>
      </c>
      <c r="BF180" s="793">
        <f t="shared" si="1043"/>
        <v>0</v>
      </c>
      <c r="BG180" s="793">
        <f t="shared" si="1043"/>
        <v>0</v>
      </c>
      <c r="BH180" s="793">
        <f t="shared" si="1043"/>
        <v>0</v>
      </c>
      <c r="BI180" s="793">
        <f t="shared" si="1043"/>
        <v>0</v>
      </c>
      <c r="BJ180" s="793">
        <f t="shared" si="1043"/>
        <v>0</v>
      </c>
      <c r="BK180" s="793">
        <f t="shared" si="1043"/>
        <v>0</v>
      </c>
      <c r="BL180" s="793">
        <f t="shared" si="1043"/>
        <v>0</v>
      </c>
      <c r="BM180" s="793">
        <f t="shared" si="1043"/>
        <v>0</v>
      </c>
      <c r="BN180" s="793">
        <f t="shared" si="1043"/>
        <v>0</v>
      </c>
      <c r="BO180" s="793">
        <f t="shared" si="1043"/>
        <v>0</v>
      </c>
      <c r="BP180" s="793">
        <f t="shared" si="1043"/>
        <v>0</v>
      </c>
      <c r="BQ180" s="793">
        <f t="shared" si="1043"/>
        <v>0</v>
      </c>
      <c r="BR180" s="793">
        <f t="shared" si="1043"/>
        <v>0</v>
      </c>
      <c r="BS180" s="793">
        <f t="shared" si="1043"/>
        <v>0</v>
      </c>
      <c r="BT180" s="793">
        <f t="shared" si="1043"/>
        <v>0</v>
      </c>
      <c r="BU180" s="793">
        <f t="shared" si="1043"/>
        <v>0</v>
      </c>
      <c r="BV180" s="793">
        <f t="shared" si="1043"/>
        <v>0</v>
      </c>
      <c r="BW180" s="793">
        <f t="shared" si="1043"/>
        <v>0</v>
      </c>
      <c r="BX180" s="793">
        <f t="shared" si="1043"/>
        <v>0</v>
      </c>
      <c r="BY180" s="793">
        <f t="shared" si="1043"/>
        <v>0</v>
      </c>
      <c r="BZ180" s="793">
        <f t="shared" si="1043"/>
        <v>0</v>
      </c>
      <c r="CA180" s="793">
        <f t="shared" si="1043"/>
        <v>0</v>
      </c>
      <c r="CB180" s="793">
        <f t="shared" si="1043"/>
        <v>0</v>
      </c>
      <c r="CC180" s="793">
        <f t="shared" si="1043"/>
        <v>0</v>
      </c>
      <c r="CD180" s="793">
        <f t="shared" si="1043"/>
        <v>0</v>
      </c>
      <c r="CE180" s="793">
        <f t="shared" si="1043"/>
        <v>0</v>
      </c>
      <c r="CF180" s="793">
        <f t="shared" si="1043"/>
        <v>0</v>
      </c>
      <c r="CG180" s="793">
        <f t="shared" si="1043"/>
        <v>0</v>
      </c>
      <c r="CH180" s="793">
        <f t="shared" ref="CH180:EO180" si="1044">SUM(CH177:CH179)</f>
        <v>0</v>
      </c>
      <c r="CI180" s="793">
        <f t="shared" si="1044"/>
        <v>0</v>
      </c>
      <c r="CJ180" s="793">
        <f t="shared" si="1044"/>
        <v>0</v>
      </c>
      <c r="CK180" s="793">
        <f t="shared" si="1044"/>
        <v>0</v>
      </c>
      <c r="CL180" s="793">
        <f t="shared" si="1044"/>
        <v>0</v>
      </c>
      <c r="CM180" s="793">
        <f t="shared" si="1044"/>
        <v>0</v>
      </c>
      <c r="CN180" s="793">
        <f t="shared" si="1044"/>
        <v>0</v>
      </c>
      <c r="CO180" s="793">
        <f t="shared" si="1044"/>
        <v>0</v>
      </c>
      <c r="CP180" s="793">
        <f t="shared" si="1044"/>
        <v>0</v>
      </c>
      <c r="CQ180" s="793">
        <f t="shared" si="1044"/>
        <v>0</v>
      </c>
      <c r="CR180" s="793">
        <f t="shared" si="1044"/>
        <v>0</v>
      </c>
      <c r="CS180" s="793">
        <f t="shared" si="1044"/>
        <v>0</v>
      </c>
      <c r="CT180" s="793">
        <f t="shared" si="1044"/>
        <v>0</v>
      </c>
      <c r="CU180" s="793">
        <f t="shared" si="1044"/>
        <v>0</v>
      </c>
      <c r="CV180" s="793">
        <f t="shared" si="1044"/>
        <v>0</v>
      </c>
      <c r="CW180" s="793">
        <f t="shared" si="1044"/>
        <v>0</v>
      </c>
      <c r="CX180" s="793">
        <f t="shared" si="1044"/>
        <v>0</v>
      </c>
      <c r="CY180" s="793">
        <f t="shared" si="1044"/>
        <v>0</v>
      </c>
      <c r="CZ180" s="793">
        <f t="shared" si="1044"/>
        <v>0</v>
      </c>
      <c r="DA180" s="793">
        <f t="shared" si="1044"/>
        <v>0</v>
      </c>
      <c r="DB180" s="793">
        <f t="shared" si="1044"/>
        <v>0</v>
      </c>
      <c r="DC180" s="793">
        <f t="shared" si="1044"/>
        <v>0</v>
      </c>
      <c r="DD180" s="793">
        <f t="shared" si="1044"/>
        <v>0</v>
      </c>
      <c r="DE180" s="793">
        <f t="shared" si="1044"/>
        <v>0</v>
      </c>
      <c r="DF180" s="793">
        <f t="shared" si="1044"/>
        <v>0</v>
      </c>
      <c r="DG180" s="793">
        <f t="shared" si="1044"/>
        <v>0</v>
      </c>
      <c r="DH180" s="793">
        <f t="shared" si="1044"/>
        <v>0</v>
      </c>
      <c r="DI180" s="793">
        <f t="shared" si="1044"/>
        <v>0</v>
      </c>
      <c r="DJ180" s="793">
        <f t="shared" si="1044"/>
        <v>0</v>
      </c>
      <c r="DK180" s="793">
        <f t="shared" si="1044"/>
        <v>0</v>
      </c>
      <c r="DL180" s="793">
        <f t="shared" si="1044"/>
        <v>0</v>
      </c>
      <c r="DM180" s="793">
        <f t="shared" si="1044"/>
        <v>0</v>
      </c>
      <c r="DN180" s="793">
        <f t="shared" si="1044"/>
        <v>0</v>
      </c>
      <c r="DO180" s="793">
        <f t="shared" si="1044"/>
        <v>0</v>
      </c>
      <c r="DP180" s="793">
        <f t="shared" si="1044"/>
        <v>0</v>
      </c>
      <c r="DQ180" s="793">
        <f t="shared" si="1044"/>
        <v>0</v>
      </c>
      <c r="DR180" s="793">
        <f t="shared" si="1044"/>
        <v>0</v>
      </c>
      <c r="DS180" s="793">
        <f t="shared" si="1044"/>
        <v>0</v>
      </c>
      <c r="DT180" s="793">
        <f t="shared" si="1044"/>
        <v>0</v>
      </c>
      <c r="DU180" s="793">
        <f t="shared" si="1044"/>
        <v>0</v>
      </c>
      <c r="DV180" s="793">
        <f t="shared" si="1044"/>
        <v>0</v>
      </c>
      <c r="DW180" s="793">
        <f t="shared" si="1044"/>
        <v>0</v>
      </c>
      <c r="DX180" s="793">
        <f t="shared" si="1044"/>
        <v>0</v>
      </c>
      <c r="DY180" s="793">
        <f t="shared" si="1044"/>
        <v>0</v>
      </c>
      <c r="DZ180" s="793">
        <f t="shared" si="1044"/>
        <v>0</v>
      </c>
      <c r="EA180" s="793">
        <f t="shared" si="1044"/>
        <v>0</v>
      </c>
      <c r="EB180" s="793">
        <f t="shared" si="1044"/>
        <v>0</v>
      </c>
      <c r="EC180" s="793">
        <f t="shared" si="1044"/>
        <v>0</v>
      </c>
      <c r="ED180" s="793">
        <f t="shared" si="1044"/>
        <v>0</v>
      </c>
      <c r="EE180" s="793">
        <f t="shared" si="1044"/>
        <v>0</v>
      </c>
      <c r="EF180" s="793">
        <f t="shared" si="1044"/>
        <v>0</v>
      </c>
      <c r="EG180" s="793">
        <f t="shared" si="1044"/>
        <v>0</v>
      </c>
      <c r="EH180" s="793">
        <f t="shared" si="1044"/>
        <v>0</v>
      </c>
      <c r="EI180" s="793">
        <f t="shared" si="1044"/>
        <v>0</v>
      </c>
      <c r="EJ180" s="793">
        <f t="shared" si="1044"/>
        <v>0</v>
      </c>
      <c r="EK180" s="793">
        <f t="shared" si="1044"/>
        <v>0</v>
      </c>
      <c r="EL180" s="793">
        <f t="shared" si="1044"/>
        <v>0</v>
      </c>
      <c r="EM180" s="793">
        <f t="shared" si="1044"/>
        <v>0</v>
      </c>
      <c r="EN180" s="793">
        <f t="shared" si="1044"/>
        <v>0</v>
      </c>
      <c r="EO180" s="793">
        <f t="shared" si="1044"/>
        <v>0</v>
      </c>
    </row>
    <row r="181" spans="1:145" x14ac:dyDescent="0.2">
      <c r="A181" s="113">
        <f>ROW()</f>
        <v>181</v>
      </c>
    </row>
    <row r="182" spans="1:145" x14ac:dyDescent="0.2">
      <c r="A182" s="113"/>
      <c r="B182" s="787" t="s">
        <v>857</v>
      </c>
      <c r="C182" s="478" t="str">
        <f>'A&amp;R'!B56</f>
        <v>담보차입금(선순위)</v>
      </c>
      <c r="D182" s="787"/>
      <c r="E182" s="787"/>
      <c r="F182" s="459">
        <f>J3</f>
        <v>43465</v>
      </c>
      <c r="G182" s="922">
        <f>'A&amp;R'!G37</f>
        <v>75127614.835056677</v>
      </c>
      <c r="H182" s="787"/>
      <c r="I182" s="787"/>
      <c r="J182" s="787"/>
      <c r="K182" s="787"/>
      <c r="L182" s="787"/>
      <c r="M182" s="787"/>
      <c r="N182" s="787"/>
      <c r="O182" s="787"/>
      <c r="P182" s="787"/>
      <c r="Q182" s="787"/>
      <c r="R182" s="787"/>
      <c r="S182" s="787"/>
      <c r="T182" s="787"/>
      <c r="U182" s="787"/>
      <c r="V182" s="787"/>
      <c r="W182" s="787"/>
      <c r="X182" s="787"/>
      <c r="Y182" s="787"/>
      <c r="Z182" s="787"/>
      <c r="AA182" s="787"/>
      <c r="AB182" s="787"/>
      <c r="AC182" s="787"/>
      <c r="AD182" s="787"/>
      <c r="AE182" s="787"/>
      <c r="AF182" s="787"/>
      <c r="AG182" s="787"/>
      <c r="AH182" s="787"/>
      <c r="AI182" s="787"/>
      <c r="AJ182" s="787"/>
      <c r="AK182" s="787"/>
      <c r="AL182" s="787"/>
      <c r="AM182" s="787"/>
      <c r="AN182" s="787"/>
      <c r="AO182" s="787"/>
      <c r="AP182" s="787"/>
      <c r="AQ182" s="787"/>
      <c r="AR182" s="787"/>
      <c r="AS182" s="787"/>
      <c r="AT182" s="787"/>
      <c r="AU182" s="787"/>
      <c r="AV182" s="787"/>
      <c r="AW182" s="787"/>
      <c r="AX182" s="787"/>
      <c r="AY182" s="787"/>
      <c r="AZ182" s="787"/>
      <c r="BA182" s="787"/>
      <c r="BB182" s="787"/>
      <c r="BC182" s="787"/>
      <c r="BD182" s="787"/>
      <c r="BE182" s="787"/>
      <c r="BF182" s="787"/>
      <c r="BG182" s="787"/>
      <c r="BH182" s="787"/>
      <c r="BI182" s="787"/>
      <c r="BJ182" s="787"/>
      <c r="BK182" s="787"/>
      <c r="BL182" s="787"/>
      <c r="BM182" s="787"/>
      <c r="BN182" s="787"/>
      <c r="BO182" s="787"/>
      <c r="BP182" s="787"/>
      <c r="BQ182" s="787"/>
      <c r="BR182" s="787"/>
      <c r="BS182" s="787"/>
      <c r="BT182" s="787"/>
      <c r="BU182" s="787"/>
      <c r="BV182" s="787"/>
      <c r="BW182" s="787"/>
      <c r="BX182" s="787"/>
      <c r="BY182" s="787"/>
      <c r="BZ182" s="787"/>
      <c r="CA182" s="787"/>
      <c r="CB182" s="787"/>
      <c r="CC182" s="787"/>
      <c r="CD182" s="787"/>
      <c r="CE182" s="787"/>
      <c r="CF182" s="787"/>
      <c r="CG182" s="787"/>
      <c r="CH182" s="787"/>
      <c r="CI182" s="787"/>
      <c r="CJ182" s="787"/>
      <c r="CK182" s="787"/>
      <c r="CL182" s="787"/>
      <c r="CM182" s="787"/>
      <c r="CN182" s="787"/>
      <c r="CO182" s="787"/>
      <c r="CP182" s="787"/>
      <c r="CQ182" s="787"/>
      <c r="CR182" s="787"/>
      <c r="CS182" s="787"/>
      <c r="CT182" s="787"/>
      <c r="CU182" s="787"/>
      <c r="CV182" s="787"/>
      <c r="CW182" s="787"/>
      <c r="CX182" s="787"/>
      <c r="CY182" s="787"/>
      <c r="CZ182" s="787"/>
      <c r="DA182" s="787"/>
      <c r="DB182" s="787"/>
      <c r="DC182" s="787"/>
      <c r="DD182" s="787"/>
      <c r="DE182" s="787"/>
      <c r="DF182" s="787"/>
      <c r="DG182" s="787"/>
      <c r="DH182" s="787"/>
      <c r="DI182" s="787"/>
      <c r="DJ182" s="787"/>
      <c r="DK182" s="787"/>
      <c r="DL182" s="787"/>
      <c r="DM182" s="787"/>
      <c r="DN182" s="787"/>
      <c r="DO182" s="787"/>
      <c r="DP182" s="787"/>
      <c r="DQ182" s="787"/>
      <c r="DR182" s="787"/>
      <c r="DS182" s="787"/>
      <c r="DT182" s="787"/>
      <c r="DU182" s="787"/>
      <c r="DV182" s="787"/>
      <c r="DW182" s="787"/>
      <c r="DX182" s="787"/>
      <c r="DY182" s="787"/>
      <c r="DZ182" s="787"/>
      <c r="EA182" s="787"/>
      <c r="EB182" s="787"/>
      <c r="EC182" s="787"/>
      <c r="ED182" s="787"/>
      <c r="EE182" s="787"/>
      <c r="EF182" s="787"/>
      <c r="EG182" s="787"/>
      <c r="EH182" s="787"/>
      <c r="EI182" s="787"/>
      <c r="EJ182" s="787"/>
      <c r="EK182" s="787"/>
      <c r="EL182" s="787"/>
      <c r="EM182" s="787"/>
      <c r="EN182" s="787"/>
      <c r="EO182" s="787"/>
    </row>
    <row r="183" spans="1:145" x14ac:dyDescent="0.2">
      <c r="A183" s="113"/>
      <c r="F183" s="459">
        <f>J4</f>
        <v>44742</v>
      </c>
      <c r="G183" s="922">
        <f>-G182</f>
        <v>-75127614.835056677</v>
      </c>
      <c r="K183" s="253" t="s">
        <v>310</v>
      </c>
      <c r="M183" s="900">
        <v>0</v>
      </c>
      <c r="N183" s="897">
        <f>M186</f>
        <v>75127614.835056677</v>
      </c>
      <c r="O183" s="897">
        <f t="shared" ref="O183:BZ183" si="1045">N186</f>
        <v>75127614.835056677</v>
      </c>
      <c r="P183" s="897">
        <f t="shared" si="1045"/>
        <v>75127614.835056677</v>
      </c>
      <c r="Q183" s="897">
        <f t="shared" si="1045"/>
        <v>75127614.835056677</v>
      </c>
      <c r="R183" s="897">
        <f t="shared" si="1045"/>
        <v>75127614.835056677</v>
      </c>
      <c r="S183" s="897">
        <f t="shared" si="1045"/>
        <v>75127614.835056677</v>
      </c>
      <c r="T183" s="897">
        <f t="shared" si="1045"/>
        <v>75127614.835056677</v>
      </c>
      <c r="U183" s="897">
        <f t="shared" si="1045"/>
        <v>75127614.835056677</v>
      </c>
      <c r="V183" s="897">
        <f t="shared" si="1045"/>
        <v>75127614.835056677</v>
      </c>
      <c r="W183" s="897">
        <f t="shared" si="1045"/>
        <v>75127614.835056677</v>
      </c>
      <c r="X183" s="897">
        <f t="shared" si="1045"/>
        <v>75127614.835056677</v>
      </c>
      <c r="Y183" s="897">
        <f t="shared" si="1045"/>
        <v>75127614.835056677</v>
      </c>
      <c r="Z183" s="897">
        <f t="shared" si="1045"/>
        <v>75127614.835056677</v>
      </c>
      <c r="AA183" s="897">
        <f t="shared" si="1045"/>
        <v>75127614.835056677</v>
      </c>
      <c r="AB183" s="897">
        <f t="shared" si="1045"/>
        <v>75127614.835056677</v>
      </c>
      <c r="AC183" s="897">
        <f t="shared" si="1045"/>
        <v>75127614.835056677</v>
      </c>
      <c r="AD183" s="897">
        <f t="shared" si="1045"/>
        <v>75127614.835056677</v>
      </c>
      <c r="AE183" s="897">
        <f t="shared" si="1045"/>
        <v>75127614.835056677</v>
      </c>
      <c r="AF183" s="897">
        <f t="shared" si="1045"/>
        <v>75127614.835056677</v>
      </c>
      <c r="AG183" s="897">
        <f t="shared" si="1045"/>
        <v>75127614.835056677</v>
      </c>
      <c r="AH183" s="897">
        <f t="shared" si="1045"/>
        <v>75127614.835056677</v>
      </c>
      <c r="AI183" s="897">
        <f t="shared" si="1045"/>
        <v>75127614.835056677</v>
      </c>
      <c r="AJ183" s="897">
        <f t="shared" si="1045"/>
        <v>75127614.835056677</v>
      </c>
      <c r="AK183" s="897">
        <f t="shared" si="1045"/>
        <v>75127614.835056677</v>
      </c>
      <c r="AL183" s="897">
        <f t="shared" si="1045"/>
        <v>75127614.835056677</v>
      </c>
      <c r="AM183" s="897">
        <f t="shared" si="1045"/>
        <v>75127614.835056677</v>
      </c>
      <c r="AN183" s="897">
        <f t="shared" si="1045"/>
        <v>75127614.835056677</v>
      </c>
      <c r="AO183" s="897">
        <f t="shared" si="1045"/>
        <v>75127614.835056677</v>
      </c>
      <c r="AP183" s="897">
        <f t="shared" si="1045"/>
        <v>75127614.835056677</v>
      </c>
      <c r="AQ183" s="897">
        <f t="shared" si="1045"/>
        <v>75127614.835056677</v>
      </c>
      <c r="AR183" s="897">
        <f t="shared" si="1045"/>
        <v>75127614.835056677</v>
      </c>
      <c r="AS183" s="897">
        <f t="shared" si="1045"/>
        <v>75127614.835056677</v>
      </c>
      <c r="AT183" s="897">
        <f t="shared" si="1045"/>
        <v>75127614.835056677</v>
      </c>
      <c r="AU183" s="897">
        <f t="shared" si="1045"/>
        <v>75127614.835056677</v>
      </c>
      <c r="AV183" s="897">
        <f t="shared" si="1045"/>
        <v>75127614.835056677</v>
      </c>
      <c r="AW183" s="897">
        <f t="shared" si="1045"/>
        <v>75127614.835056677</v>
      </c>
      <c r="AX183" s="897">
        <f t="shared" si="1045"/>
        <v>75127614.835056677</v>
      </c>
      <c r="AY183" s="897">
        <f t="shared" si="1045"/>
        <v>75127614.835056677</v>
      </c>
      <c r="AZ183" s="897">
        <f t="shared" si="1045"/>
        <v>75127614.835056677</v>
      </c>
      <c r="BA183" s="897">
        <f t="shared" si="1045"/>
        <v>75127614.835056677</v>
      </c>
      <c r="BB183" s="897">
        <f t="shared" si="1045"/>
        <v>75127614.835056677</v>
      </c>
      <c r="BC183" s="897">
        <f t="shared" si="1045"/>
        <v>75127614.835056677</v>
      </c>
      <c r="BD183" s="897">
        <f t="shared" si="1045"/>
        <v>0</v>
      </c>
      <c r="BE183" s="897">
        <f t="shared" si="1045"/>
        <v>0</v>
      </c>
      <c r="BF183" s="897">
        <f t="shared" si="1045"/>
        <v>0</v>
      </c>
      <c r="BG183" s="897">
        <f t="shared" si="1045"/>
        <v>0</v>
      </c>
      <c r="BH183" s="897">
        <f t="shared" si="1045"/>
        <v>0</v>
      </c>
      <c r="BI183" s="897">
        <f t="shared" si="1045"/>
        <v>0</v>
      </c>
      <c r="BJ183" s="897">
        <f t="shared" si="1045"/>
        <v>0</v>
      </c>
      <c r="BK183" s="897">
        <f t="shared" si="1045"/>
        <v>0</v>
      </c>
      <c r="BL183" s="897">
        <f t="shared" si="1045"/>
        <v>0</v>
      </c>
      <c r="BM183" s="897">
        <f t="shared" si="1045"/>
        <v>0</v>
      </c>
      <c r="BN183" s="897">
        <f t="shared" si="1045"/>
        <v>0</v>
      </c>
      <c r="BO183" s="897">
        <f t="shared" si="1045"/>
        <v>0</v>
      </c>
      <c r="BP183" s="897">
        <f t="shared" si="1045"/>
        <v>0</v>
      </c>
      <c r="BQ183" s="897">
        <f t="shared" si="1045"/>
        <v>0</v>
      </c>
      <c r="BR183" s="897">
        <f t="shared" si="1045"/>
        <v>0</v>
      </c>
      <c r="BS183" s="897">
        <f t="shared" si="1045"/>
        <v>0</v>
      </c>
      <c r="BT183" s="897">
        <f t="shared" si="1045"/>
        <v>0</v>
      </c>
      <c r="BU183" s="897">
        <f t="shared" si="1045"/>
        <v>0</v>
      </c>
      <c r="BV183" s="897">
        <f t="shared" si="1045"/>
        <v>0</v>
      </c>
      <c r="BW183" s="897">
        <f t="shared" si="1045"/>
        <v>0</v>
      </c>
      <c r="BX183" s="897">
        <f t="shared" si="1045"/>
        <v>0</v>
      </c>
      <c r="BY183" s="897">
        <f t="shared" si="1045"/>
        <v>0</v>
      </c>
      <c r="BZ183" s="897">
        <f t="shared" si="1045"/>
        <v>0</v>
      </c>
      <c r="CA183" s="897">
        <f t="shared" ref="CA183:EL183" si="1046">BZ186</f>
        <v>0</v>
      </c>
      <c r="CB183" s="897">
        <f t="shared" si="1046"/>
        <v>0</v>
      </c>
      <c r="CC183" s="897">
        <f t="shared" si="1046"/>
        <v>0</v>
      </c>
      <c r="CD183" s="897">
        <f t="shared" si="1046"/>
        <v>0</v>
      </c>
      <c r="CE183" s="897">
        <f t="shared" si="1046"/>
        <v>0</v>
      </c>
      <c r="CF183" s="897">
        <f t="shared" si="1046"/>
        <v>0</v>
      </c>
      <c r="CG183" s="897">
        <f t="shared" si="1046"/>
        <v>0</v>
      </c>
      <c r="CH183" s="897">
        <f t="shared" si="1046"/>
        <v>0</v>
      </c>
      <c r="CI183" s="897">
        <f t="shared" si="1046"/>
        <v>0</v>
      </c>
      <c r="CJ183" s="897">
        <f t="shared" si="1046"/>
        <v>0</v>
      </c>
      <c r="CK183" s="897">
        <f t="shared" si="1046"/>
        <v>0</v>
      </c>
      <c r="CL183" s="897">
        <f t="shared" si="1046"/>
        <v>0</v>
      </c>
      <c r="CM183" s="897">
        <f t="shared" si="1046"/>
        <v>0</v>
      </c>
      <c r="CN183" s="897">
        <f t="shared" si="1046"/>
        <v>0</v>
      </c>
      <c r="CO183" s="897">
        <f t="shared" si="1046"/>
        <v>0</v>
      </c>
      <c r="CP183" s="897">
        <f t="shared" si="1046"/>
        <v>0</v>
      </c>
      <c r="CQ183" s="897">
        <f t="shared" si="1046"/>
        <v>0</v>
      </c>
      <c r="CR183" s="897">
        <f t="shared" si="1046"/>
        <v>0</v>
      </c>
      <c r="CS183" s="897">
        <f t="shared" si="1046"/>
        <v>0</v>
      </c>
      <c r="CT183" s="897">
        <f t="shared" si="1046"/>
        <v>0</v>
      </c>
      <c r="CU183" s="897">
        <f t="shared" si="1046"/>
        <v>0</v>
      </c>
      <c r="CV183" s="897">
        <f t="shared" si="1046"/>
        <v>0</v>
      </c>
      <c r="CW183" s="897">
        <f t="shared" si="1046"/>
        <v>0</v>
      </c>
      <c r="CX183" s="897">
        <f t="shared" si="1046"/>
        <v>0</v>
      </c>
      <c r="CY183" s="897">
        <f t="shared" si="1046"/>
        <v>0</v>
      </c>
      <c r="CZ183" s="897">
        <f t="shared" si="1046"/>
        <v>0</v>
      </c>
      <c r="DA183" s="897">
        <f t="shared" si="1046"/>
        <v>0</v>
      </c>
      <c r="DB183" s="897">
        <f t="shared" si="1046"/>
        <v>0</v>
      </c>
      <c r="DC183" s="897">
        <f t="shared" si="1046"/>
        <v>0</v>
      </c>
      <c r="DD183" s="897">
        <f t="shared" si="1046"/>
        <v>0</v>
      </c>
      <c r="DE183" s="897">
        <f t="shared" si="1046"/>
        <v>0</v>
      </c>
      <c r="DF183" s="897">
        <f t="shared" si="1046"/>
        <v>0</v>
      </c>
      <c r="DG183" s="897">
        <f t="shared" si="1046"/>
        <v>0</v>
      </c>
      <c r="DH183" s="897">
        <f t="shared" si="1046"/>
        <v>0</v>
      </c>
      <c r="DI183" s="897">
        <f t="shared" si="1046"/>
        <v>0</v>
      </c>
      <c r="DJ183" s="897">
        <f t="shared" si="1046"/>
        <v>0</v>
      </c>
      <c r="DK183" s="897">
        <f t="shared" si="1046"/>
        <v>0</v>
      </c>
      <c r="DL183" s="897">
        <f t="shared" si="1046"/>
        <v>0</v>
      </c>
      <c r="DM183" s="897">
        <f t="shared" si="1046"/>
        <v>0</v>
      </c>
      <c r="DN183" s="897">
        <f t="shared" si="1046"/>
        <v>0</v>
      </c>
      <c r="DO183" s="897">
        <f t="shared" si="1046"/>
        <v>0</v>
      </c>
      <c r="DP183" s="897">
        <f t="shared" si="1046"/>
        <v>0</v>
      </c>
      <c r="DQ183" s="897">
        <f t="shared" si="1046"/>
        <v>0</v>
      </c>
      <c r="DR183" s="897">
        <f t="shared" si="1046"/>
        <v>0</v>
      </c>
      <c r="DS183" s="897">
        <f t="shared" si="1046"/>
        <v>0</v>
      </c>
      <c r="DT183" s="897">
        <f t="shared" si="1046"/>
        <v>0</v>
      </c>
      <c r="DU183" s="897">
        <f t="shared" si="1046"/>
        <v>0</v>
      </c>
      <c r="DV183" s="897">
        <f t="shared" si="1046"/>
        <v>0</v>
      </c>
      <c r="DW183" s="897">
        <f t="shared" si="1046"/>
        <v>0</v>
      </c>
      <c r="DX183" s="897">
        <f t="shared" si="1046"/>
        <v>0</v>
      </c>
      <c r="DY183" s="897">
        <f t="shared" si="1046"/>
        <v>0</v>
      </c>
      <c r="DZ183" s="897">
        <f t="shared" si="1046"/>
        <v>0</v>
      </c>
      <c r="EA183" s="897">
        <f t="shared" si="1046"/>
        <v>0</v>
      </c>
      <c r="EB183" s="897">
        <f t="shared" si="1046"/>
        <v>0</v>
      </c>
      <c r="EC183" s="897">
        <f t="shared" si="1046"/>
        <v>0</v>
      </c>
      <c r="ED183" s="897">
        <f t="shared" si="1046"/>
        <v>0</v>
      </c>
      <c r="EE183" s="897">
        <f t="shared" si="1046"/>
        <v>0</v>
      </c>
      <c r="EF183" s="897">
        <f t="shared" si="1046"/>
        <v>0</v>
      </c>
      <c r="EG183" s="897">
        <f t="shared" si="1046"/>
        <v>0</v>
      </c>
      <c r="EH183" s="897">
        <f t="shared" si="1046"/>
        <v>0</v>
      </c>
      <c r="EI183" s="897">
        <f t="shared" si="1046"/>
        <v>0</v>
      </c>
      <c r="EJ183" s="897">
        <f t="shared" si="1046"/>
        <v>0</v>
      </c>
      <c r="EK183" s="897">
        <f t="shared" si="1046"/>
        <v>0</v>
      </c>
      <c r="EL183" s="897">
        <f t="shared" si="1046"/>
        <v>0</v>
      </c>
      <c r="EM183" s="897">
        <f>EL186</f>
        <v>0</v>
      </c>
      <c r="EN183" s="897">
        <f>EM186</f>
        <v>0</v>
      </c>
      <c r="EO183" s="897">
        <f>EN186</f>
        <v>0</v>
      </c>
    </row>
    <row r="184" spans="1:145" x14ac:dyDescent="0.2">
      <c r="A184" s="113"/>
      <c r="C184" s="449" t="str">
        <f>C182</f>
        <v>담보차입금(선순위)</v>
      </c>
      <c r="D184" s="449" t="s">
        <v>858</v>
      </c>
      <c r="E184" s="449"/>
      <c r="F184" s="459"/>
      <c r="G184" s="922"/>
      <c r="K184" s="253" t="s">
        <v>859</v>
      </c>
      <c r="M184" s="897">
        <f>MAX(SUMIF($F182:$F186,M$2,$G182:$G186),0)</f>
        <v>75127614.835056677</v>
      </c>
      <c r="N184" s="897">
        <f t="shared" ref="N184:BY184" si="1047">MAX(SUMIF($F182:$F186,N$2,$G182:$G186),0)</f>
        <v>0</v>
      </c>
      <c r="O184" s="897">
        <f t="shared" si="1047"/>
        <v>0</v>
      </c>
      <c r="P184" s="897">
        <f t="shared" si="1047"/>
        <v>0</v>
      </c>
      <c r="Q184" s="897">
        <f t="shared" si="1047"/>
        <v>0</v>
      </c>
      <c r="R184" s="897">
        <f t="shared" si="1047"/>
        <v>0</v>
      </c>
      <c r="S184" s="897">
        <f t="shared" si="1047"/>
        <v>0</v>
      </c>
      <c r="T184" s="897">
        <f t="shared" si="1047"/>
        <v>0</v>
      </c>
      <c r="U184" s="897">
        <f t="shared" si="1047"/>
        <v>0</v>
      </c>
      <c r="V184" s="897">
        <f t="shared" si="1047"/>
        <v>0</v>
      </c>
      <c r="W184" s="897">
        <f t="shared" si="1047"/>
        <v>0</v>
      </c>
      <c r="X184" s="897">
        <f t="shared" si="1047"/>
        <v>0</v>
      </c>
      <c r="Y184" s="897">
        <f t="shared" si="1047"/>
        <v>0</v>
      </c>
      <c r="Z184" s="897">
        <f t="shared" si="1047"/>
        <v>0</v>
      </c>
      <c r="AA184" s="897">
        <f t="shared" si="1047"/>
        <v>0</v>
      </c>
      <c r="AB184" s="897">
        <f t="shared" si="1047"/>
        <v>0</v>
      </c>
      <c r="AC184" s="897">
        <f t="shared" si="1047"/>
        <v>0</v>
      </c>
      <c r="AD184" s="897">
        <f t="shared" si="1047"/>
        <v>0</v>
      </c>
      <c r="AE184" s="897">
        <f t="shared" si="1047"/>
        <v>0</v>
      </c>
      <c r="AF184" s="897">
        <f t="shared" si="1047"/>
        <v>0</v>
      </c>
      <c r="AG184" s="897">
        <f t="shared" si="1047"/>
        <v>0</v>
      </c>
      <c r="AH184" s="897">
        <f t="shared" si="1047"/>
        <v>0</v>
      </c>
      <c r="AI184" s="897">
        <f t="shared" si="1047"/>
        <v>0</v>
      </c>
      <c r="AJ184" s="897">
        <f t="shared" si="1047"/>
        <v>0</v>
      </c>
      <c r="AK184" s="897">
        <f t="shared" si="1047"/>
        <v>0</v>
      </c>
      <c r="AL184" s="897">
        <f t="shared" si="1047"/>
        <v>0</v>
      </c>
      <c r="AM184" s="897">
        <f t="shared" si="1047"/>
        <v>0</v>
      </c>
      <c r="AN184" s="897">
        <f t="shared" si="1047"/>
        <v>0</v>
      </c>
      <c r="AO184" s="897">
        <f t="shared" si="1047"/>
        <v>0</v>
      </c>
      <c r="AP184" s="897">
        <f t="shared" si="1047"/>
        <v>0</v>
      </c>
      <c r="AQ184" s="897">
        <f t="shared" si="1047"/>
        <v>0</v>
      </c>
      <c r="AR184" s="897">
        <f t="shared" si="1047"/>
        <v>0</v>
      </c>
      <c r="AS184" s="897">
        <f t="shared" si="1047"/>
        <v>0</v>
      </c>
      <c r="AT184" s="897">
        <f t="shared" si="1047"/>
        <v>0</v>
      </c>
      <c r="AU184" s="897">
        <f t="shared" si="1047"/>
        <v>0</v>
      </c>
      <c r="AV184" s="897">
        <f t="shared" si="1047"/>
        <v>0</v>
      </c>
      <c r="AW184" s="897">
        <f t="shared" si="1047"/>
        <v>0</v>
      </c>
      <c r="AX184" s="897">
        <f t="shared" si="1047"/>
        <v>0</v>
      </c>
      <c r="AY184" s="897">
        <f t="shared" si="1047"/>
        <v>0</v>
      </c>
      <c r="AZ184" s="897">
        <f t="shared" si="1047"/>
        <v>0</v>
      </c>
      <c r="BA184" s="897">
        <f t="shared" si="1047"/>
        <v>0</v>
      </c>
      <c r="BB184" s="897">
        <f t="shared" si="1047"/>
        <v>0</v>
      </c>
      <c r="BC184" s="897">
        <f t="shared" si="1047"/>
        <v>0</v>
      </c>
      <c r="BD184" s="897">
        <f t="shared" si="1047"/>
        <v>0</v>
      </c>
      <c r="BE184" s="897">
        <f t="shared" si="1047"/>
        <v>0</v>
      </c>
      <c r="BF184" s="897">
        <f t="shared" si="1047"/>
        <v>0</v>
      </c>
      <c r="BG184" s="897">
        <f t="shared" si="1047"/>
        <v>0</v>
      </c>
      <c r="BH184" s="897">
        <f t="shared" si="1047"/>
        <v>0</v>
      </c>
      <c r="BI184" s="897">
        <f t="shared" si="1047"/>
        <v>0</v>
      </c>
      <c r="BJ184" s="897">
        <f t="shared" si="1047"/>
        <v>0</v>
      </c>
      <c r="BK184" s="897">
        <f t="shared" si="1047"/>
        <v>0</v>
      </c>
      <c r="BL184" s="897">
        <f t="shared" si="1047"/>
        <v>0</v>
      </c>
      <c r="BM184" s="897">
        <f t="shared" si="1047"/>
        <v>0</v>
      </c>
      <c r="BN184" s="897">
        <f t="shared" si="1047"/>
        <v>0</v>
      </c>
      <c r="BO184" s="897">
        <f t="shared" si="1047"/>
        <v>0</v>
      </c>
      <c r="BP184" s="897">
        <f t="shared" si="1047"/>
        <v>0</v>
      </c>
      <c r="BQ184" s="897">
        <f t="shared" si="1047"/>
        <v>0</v>
      </c>
      <c r="BR184" s="897">
        <f t="shared" si="1047"/>
        <v>0</v>
      </c>
      <c r="BS184" s="897">
        <f t="shared" si="1047"/>
        <v>0</v>
      </c>
      <c r="BT184" s="897">
        <f t="shared" si="1047"/>
        <v>0</v>
      </c>
      <c r="BU184" s="897">
        <f t="shared" si="1047"/>
        <v>0</v>
      </c>
      <c r="BV184" s="897">
        <f t="shared" si="1047"/>
        <v>0</v>
      </c>
      <c r="BW184" s="897">
        <f t="shared" si="1047"/>
        <v>0</v>
      </c>
      <c r="BX184" s="897">
        <f t="shared" si="1047"/>
        <v>0</v>
      </c>
      <c r="BY184" s="897">
        <f t="shared" si="1047"/>
        <v>0</v>
      </c>
      <c r="BZ184" s="897">
        <f t="shared" ref="BZ184:EK184" si="1048">MAX(SUMIF($F182:$F186,BZ$2,$G182:$G186),0)</f>
        <v>0</v>
      </c>
      <c r="CA184" s="897">
        <f t="shared" si="1048"/>
        <v>0</v>
      </c>
      <c r="CB184" s="897">
        <f t="shared" si="1048"/>
        <v>0</v>
      </c>
      <c r="CC184" s="897">
        <f t="shared" si="1048"/>
        <v>0</v>
      </c>
      <c r="CD184" s="897">
        <f t="shared" si="1048"/>
        <v>0</v>
      </c>
      <c r="CE184" s="897">
        <f t="shared" si="1048"/>
        <v>0</v>
      </c>
      <c r="CF184" s="897">
        <f t="shared" si="1048"/>
        <v>0</v>
      </c>
      <c r="CG184" s="897">
        <f t="shared" si="1048"/>
        <v>0</v>
      </c>
      <c r="CH184" s="897">
        <f t="shared" si="1048"/>
        <v>0</v>
      </c>
      <c r="CI184" s="897">
        <f t="shared" si="1048"/>
        <v>0</v>
      </c>
      <c r="CJ184" s="897">
        <f t="shared" si="1048"/>
        <v>0</v>
      </c>
      <c r="CK184" s="897">
        <f t="shared" si="1048"/>
        <v>0</v>
      </c>
      <c r="CL184" s="897">
        <f t="shared" si="1048"/>
        <v>0</v>
      </c>
      <c r="CM184" s="897">
        <f t="shared" si="1048"/>
        <v>0</v>
      </c>
      <c r="CN184" s="897">
        <f t="shared" si="1048"/>
        <v>0</v>
      </c>
      <c r="CO184" s="897">
        <f t="shared" si="1048"/>
        <v>0</v>
      </c>
      <c r="CP184" s="897">
        <f t="shared" si="1048"/>
        <v>0</v>
      </c>
      <c r="CQ184" s="897">
        <f t="shared" si="1048"/>
        <v>0</v>
      </c>
      <c r="CR184" s="897">
        <f t="shared" si="1048"/>
        <v>0</v>
      </c>
      <c r="CS184" s="897">
        <f t="shared" si="1048"/>
        <v>0</v>
      </c>
      <c r="CT184" s="897">
        <f t="shared" si="1048"/>
        <v>0</v>
      </c>
      <c r="CU184" s="897">
        <f t="shared" si="1048"/>
        <v>0</v>
      </c>
      <c r="CV184" s="897">
        <f t="shared" si="1048"/>
        <v>0</v>
      </c>
      <c r="CW184" s="897">
        <f t="shared" si="1048"/>
        <v>0</v>
      </c>
      <c r="CX184" s="897">
        <f t="shared" si="1048"/>
        <v>0</v>
      </c>
      <c r="CY184" s="897">
        <f t="shared" si="1048"/>
        <v>0</v>
      </c>
      <c r="CZ184" s="897">
        <f t="shared" si="1048"/>
        <v>0</v>
      </c>
      <c r="DA184" s="897">
        <f t="shared" si="1048"/>
        <v>0</v>
      </c>
      <c r="DB184" s="897">
        <f t="shared" si="1048"/>
        <v>0</v>
      </c>
      <c r="DC184" s="897">
        <f t="shared" si="1048"/>
        <v>0</v>
      </c>
      <c r="DD184" s="897">
        <f t="shared" si="1048"/>
        <v>0</v>
      </c>
      <c r="DE184" s="897">
        <f t="shared" si="1048"/>
        <v>0</v>
      </c>
      <c r="DF184" s="897">
        <f t="shared" si="1048"/>
        <v>0</v>
      </c>
      <c r="DG184" s="897">
        <f t="shared" si="1048"/>
        <v>0</v>
      </c>
      <c r="DH184" s="897">
        <f t="shared" si="1048"/>
        <v>0</v>
      </c>
      <c r="DI184" s="897">
        <f t="shared" si="1048"/>
        <v>0</v>
      </c>
      <c r="DJ184" s="897">
        <f t="shared" si="1048"/>
        <v>0</v>
      </c>
      <c r="DK184" s="897">
        <f t="shared" si="1048"/>
        <v>0</v>
      </c>
      <c r="DL184" s="897">
        <f t="shared" si="1048"/>
        <v>0</v>
      </c>
      <c r="DM184" s="897">
        <f t="shared" si="1048"/>
        <v>0</v>
      </c>
      <c r="DN184" s="897">
        <f t="shared" si="1048"/>
        <v>0</v>
      </c>
      <c r="DO184" s="897">
        <f t="shared" si="1048"/>
        <v>0</v>
      </c>
      <c r="DP184" s="897">
        <f t="shared" si="1048"/>
        <v>0</v>
      </c>
      <c r="DQ184" s="897">
        <f t="shared" si="1048"/>
        <v>0</v>
      </c>
      <c r="DR184" s="897">
        <f t="shared" si="1048"/>
        <v>0</v>
      </c>
      <c r="DS184" s="897">
        <f t="shared" si="1048"/>
        <v>0</v>
      </c>
      <c r="DT184" s="897">
        <f t="shared" si="1048"/>
        <v>0</v>
      </c>
      <c r="DU184" s="897">
        <f t="shared" si="1048"/>
        <v>0</v>
      </c>
      <c r="DV184" s="897">
        <f t="shared" si="1048"/>
        <v>0</v>
      </c>
      <c r="DW184" s="897">
        <f t="shared" si="1048"/>
        <v>0</v>
      </c>
      <c r="DX184" s="897">
        <f t="shared" si="1048"/>
        <v>0</v>
      </c>
      <c r="DY184" s="897">
        <f t="shared" si="1048"/>
        <v>0</v>
      </c>
      <c r="DZ184" s="897">
        <f t="shared" si="1048"/>
        <v>0</v>
      </c>
      <c r="EA184" s="897">
        <f t="shared" si="1048"/>
        <v>0</v>
      </c>
      <c r="EB184" s="897">
        <f t="shared" si="1048"/>
        <v>0</v>
      </c>
      <c r="EC184" s="897">
        <f t="shared" si="1048"/>
        <v>0</v>
      </c>
      <c r="ED184" s="897">
        <f t="shared" si="1048"/>
        <v>0</v>
      </c>
      <c r="EE184" s="897">
        <f t="shared" si="1048"/>
        <v>0</v>
      </c>
      <c r="EF184" s="897">
        <f t="shared" si="1048"/>
        <v>0</v>
      </c>
      <c r="EG184" s="897">
        <f t="shared" si="1048"/>
        <v>0</v>
      </c>
      <c r="EH184" s="897">
        <f t="shared" si="1048"/>
        <v>0</v>
      </c>
      <c r="EI184" s="897">
        <f t="shared" si="1048"/>
        <v>0</v>
      </c>
      <c r="EJ184" s="897">
        <f t="shared" si="1048"/>
        <v>0</v>
      </c>
      <c r="EK184" s="897">
        <f t="shared" si="1048"/>
        <v>0</v>
      </c>
      <c r="EL184" s="897">
        <f t="shared" ref="EL184:EO184" si="1049">MAX(SUMIF($F182:$F186,EL$2,$G182:$G186),0)</f>
        <v>0</v>
      </c>
      <c r="EM184" s="897">
        <f t="shared" si="1049"/>
        <v>0</v>
      </c>
      <c r="EN184" s="897">
        <f t="shared" si="1049"/>
        <v>0</v>
      </c>
      <c r="EO184" s="897">
        <f t="shared" si="1049"/>
        <v>0</v>
      </c>
    </row>
    <row r="185" spans="1:145" x14ac:dyDescent="0.2">
      <c r="A185" s="113"/>
      <c r="C185" s="449" t="str">
        <f>C184</f>
        <v>담보차입금(선순위)</v>
      </c>
      <c r="D185" s="449" t="s">
        <v>860</v>
      </c>
      <c r="E185" s="449"/>
      <c r="F185" s="459"/>
      <c r="G185" s="922"/>
      <c r="K185" s="259" t="s">
        <v>861</v>
      </c>
      <c r="L185" s="259"/>
      <c r="M185" s="899">
        <f>MIN(SUMIF($F182:$F186,M$2,$G182:$G186),0)</f>
        <v>0</v>
      </c>
      <c r="N185" s="899">
        <f t="shared" ref="N185:BY185" si="1050">MIN(SUMIF($F182:$F186,N$2,$G182:$G186),0)</f>
        <v>0</v>
      </c>
      <c r="O185" s="899">
        <f t="shared" si="1050"/>
        <v>0</v>
      </c>
      <c r="P185" s="899">
        <f t="shared" si="1050"/>
        <v>0</v>
      </c>
      <c r="Q185" s="899">
        <f t="shared" si="1050"/>
        <v>0</v>
      </c>
      <c r="R185" s="899">
        <f t="shared" si="1050"/>
        <v>0</v>
      </c>
      <c r="S185" s="899">
        <f t="shared" si="1050"/>
        <v>0</v>
      </c>
      <c r="T185" s="899">
        <f t="shared" si="1050"/>
        <v>0</v>
      </c>
      <c r="U185" s="899">
        <f t="shared" si="1050"/>
        <v>0</v>
      </c>
      <c r="V185" s="899">
        <f t="shared" si="1050"/>
        <v>0</v>
      </c>
      <c r="W185" s="899">
        <f t="shared" si="1050"/>
        <v>0</v>
      </c>
      <c r="X185" s="899">
        <f t="shared" si="1050"/>
        <v>0</v>
      </c>
      <c r="Y185" s="899">
        <f t="shared" si="1050"/>
        <v>0</v>
      </c>
      <c r="Z185" s="899">
        <f t="shared" si="1050"/>
        <v>0</v>
      </c>
      <c r="AA185" s="899">
        <f t="shared" si="1050"/>
        <v>0</v>
      </c>
      <c r="AB185" s="899">
        <f t="shared" si="1050"/>
        <v>0</v>
      </c>
      <c r="AC185" s="899">
        <f t="shared" si="1050"/>
        <v>0</v>
      </c>
      <c r="AD185" s="899">
        <f t="shared" si="1050"/>
        <v>0</v>
      </c>
      <c r="AE185" s="899">
        <f t="shared" si="1050"/>
        <v>0</v>
      </c>
      <c r="AF185" s="899">
        <f t="shared" si="1050"/>
        <v>0</v>
      </c>
      <c r="AG185" s="899">
        <f t="shared" si="1050"/>
        <v>0</v>
      </c>
      <c r="AH185" s="899">
        <f t="shared" si="1050"/>
        <v>0</v>
      </c>
      <c r="AI185" s="899">
        <f t="shared" si="1050"/>
        <v>0</v>
      </c>
      <c r="AJ185" s="899">
        <f t="shared" si="1050"/>
        <v>0</v>
      </c>
      <c r="AK185" s="899">
        <f t="shared" si="1050"/>
        <v>0</v>
      </c>
      <c r="AL185" s="899">
        <f t="shared" si="1050"/>
        <v>0</v>
      </c>
      <c r="AM185" s="899">
        <f t="shared" si="1050"/>
        <v>0</v>
      </c>
      <c r="AN185" s="899">
        <f t="shared" si="1050"/>
        <v>0</v>
      </c>
      <c r="AO185" s="899">
        <f t="shared" si="1050"/>
        <v>0</v>
      </c>
      <c r="AP185" s="899">
        <f t="shared" si="1050"/>
        <v>0</v>
      </c>
      <c r="AQ185" s="899">
        <f t="shared" si="1050"/>
        <v>0</v>
      </c>
      <c r="AR185" s="899">
        <f t="shared" si="1050"/>
        <v>0</v>
      </c>
      <c r="AS185" s="899">
        <f t="shared" si="1050"/>
        <v>0</v>
      </c>
      <c r="AT185" s="899">
        <f t="shared" si="1050"/>
        <v>0</v>
      </c>
      <c r="AU185" s="899">
        <f t="shared" si="1050"/>
        <v>0</v>
      </c>
      <c r="AV185" s="899">
        <f t="shared" si="1050"/>
        <v>0</v>
      </c>
      <c r="AW185" s="899">
        <f t="shared" si="1050"/>
        <v>0</v>
      </c>
      <c r="AX185" s="899">
        <f t="shared" si="1050"/>
        <v>0</v>
      </c>
      <c r="AY185" s="899">
        <f t="shared" si="1050"/>
        <v>0</v>
      </c>
      <c r="AZ185" s="899">
        <f t="shared" si="1050"/>
        <v>0</v>
      </c>
      <c r="BA185" s="899">
        <f t="shared" si="1050"/>
        <v>0</v>
      </c>
      <c r="BB185" s="899">
        <f t="shared" si="1050"/>
        <v>0</v>
      </c>
      <c r="BC185" s="899">
        <f t="shared" si="1050"/>
        <v>-75127614.835056677</v>
      </c>
      <c r="BD185" s="899">
        <f t="shared" si="1050"/>
        <v>0</v>
      </c>
      <c r="BE185" s="899">
        <f t="shared" si="1050"/>
        <v>0</v>
      </c>
      <c r="BF185" s="899">
        <f t="shared" si="1050"/>
        <v>0</v>
      </c>
      <c r="BG185" s="899">
        <f t="shared" si="1050"/>
        <v>0</v>
      </c>
      <c r="BH185" s="899">
        <f t="shared" si="1050"/>
        <v>0</v>
      </c>
      <c r="BI185" s="899">
        <f t="shared" si="1050"/>
        <v>0</v>
      </c>
      <c r="BJ185" s="899">
        <f t="shared" si="1050"/>
        <v>0</v>
      </c>
      <c r="BK185" s="899">
        <f t="shared" si="1050"/>
        <v>0</v>
      </c>
      <c r="BL185" s="899">
        <f t="shared" si="1050"/>
        <v>0</v>
      </c>
      <c r="BM185" s="899">
        <f t="shared" si="1050"/>
        <v>0</v>
      </c>
      <c r="BN185" s="899">
        <f t="shared" si="1050"/>
        <v>0</v>
      </c>
      <c r="BO185" s="899">
        <f t="shared" si="1050"/>
        <v>0</v>
      </c>
      <c r="BP185" s="899">
        <f t="shared" si="1050"/>
        <v>0</v>
      </c>
      <c r="BQ185" s="899">
        <f t="shared" si="1050"/>
        <v>0</v>
      </c>
      <c r="BR185" s="899">
        <f t="shared" si="1050"/>
        <v>0</v>
      </c>
      <c r="BS185" s="899">
        <f t="shared" si="1050"/>
        <v>0</v>
      </c>
      <c r="BT185" s="899">
        <f t="shared" si="1050"/>
        <v>0</v>
      </c>
      <c r="BU185" s="899">
        <f t="shared" si="1050"/>
        <v>0</v>
      </c>
      <c r="BV185" s="899">
        <f t="shared" si="1050"/>
        <v>0</v>
      </c>
      <c r="BW185" s="899">
        <f t="shared" si="1050"/>
        <v>0</v>
      </c>
      <c r="BX185" s="899">
        <f t="shared" si="1050"/>
        <v>0</v>
      </c>
      <c r="BY185" s="899">
        <f t="shared" si="1050"/>
        <v>0</v>
      </c>
      <c r="BZ185" s="899">
        <f t="shared" ref="BZ185:EK185" si="1051">MIN(SUMIF($F182:$F186,BZ$2,$G182:$G186),0)</f>
        <v>0</v>
      </c>
      <c r="CA185" s="899">
        <f t="shared" si="1051"/>
        <v>0</v>
      </c>
      <c r="CB185" s="899">
        <f t="shared" si="1051"/>
        <v>0</v>
      </c>
      <c r="CC185" s="899">
        <f t="shared" si="1051"/>
        <v>0</v>
      </c>
      <c r="CD185" s="899">
        <f t="shared" si="1051"/>
        <v>0</v>
      </c>
      <c r="CE185" s="899">
        <f t="shared" si="1051"/>
        <v>0</v>
      </c>
      <c r="CF185" s="899">
        <f t="shared" si="1051"/>
        <v>0</v>
      </c>
      <c r="CG185" s="899">
        <f t="shared" si="1051"/>
        <v>0</v>
      </c>
      <c r="CH185" s="899">
        <f t="shared" si="1051"/>
        <v>0</v>
      </c>
      <c r="CI185" s="899">
        <f t="shared" si="1051"/>
        <v>0</v>
      </c>
      <c r="CJ185" s="899">
        <f t="shared" si="1051"/>
        <v>0</v>
      </c>
      <c r="CK185" s="899">
        <f t="shared" si="1051"/>
        <v>0</v>
      </c>
      <c r="CL185" s="899">
        <f t="shared" si="1051"/>
        <v>0</v>
      </c>
      <c r="CM185" s="899">
        <f t="shared" si="1051"/>
        <v>0</v>
      </c>
      <c r="CN185" s="899">
        <f t="shared" si="1051"/>
        <v>0</v>
      </c>
      <c r="CO185" s="899">
        <f t="shared" si="1051"/>
        <v>0</v>
      </c>
      <c r="CP185" s="899">
        <f t="shared" si="1051"/>
        <v>0</v>
      </c>
      <c r="CQ185" s="899">
        <f t="shared" si="1051"/>
        <v>0</v>
      </c>
      <c r="CR185" s="899">
        <f t="shared" si="1051"/>
        <v>0</v>
      </c>
      <c r="CS185" s="899">
        <f t="shared" si="1051"/>
        <v>0</v>
      </c>
      <c r="CT185" s="899">
        <f t="shared" si="1051"/>
        <v>0</v>
      </c>
      <c r="CU185" s="899">
        <f t="shared" si="1051"/>
        <v>0</v>
      </c>
      <c r="CV185" s="899">
        <f t="shared" si="1051"/>
        <v>0</v>
      </c>
      <c r="CW185" s="899">
        <f t="shared" si="1051"/>
        <v>0</v>
      </c>
      <c r="CX185" s="899">
        <f t="shared" si="1051"/>
        <v>0</v>
      </c>
      <c r="CY185" s="899">
        <f t="shared" si="1051"/>
        <v>0</v>
      </c>
      <c r="CZ185" s="899">
        <f t="shared" si="1051"/>
        <v>0</v>
      </c>
      <c r="DA185" s="899">
        <f t="shared" si="1051"/>
        <v>0</v>
      </c>
      <c r="DB185" s="899">
        <f t="shared" si="1051"/>
        <v>0</v>
      </c>
      <c r="DC185" s="899">
        <f t="shared" si="1051"/>
        <v>0</v>
      </c>
      <c r="DD185" s="899">
        <f t="shared" si="1051"/>
        <v>0</v>
      </c>
      <c r="DE185" s="899">
        <f t="shared" si="1051"/>
        <v>0</v>
      </c>
      <c r="DF185" s="899">
        <f t="shared" si="1051"/>
        <v>0</v>
      </c>
      <c r="DG185" s="899">
        <f t="shared" si="1051"/>
        <v>0</v>
      </c>
      <c r="DH185" s="899">
        <f t="shared" si="1051"/>
        <v>0</v>
      </c>
      <c r="DI185" s="899">
        <f t="shared" si="1051"/>
        <v>0</v>
      </c>
      <c r="DJ185" s="899">
        <f t="shared" si="1051"/>
        <v>0</v>
      </c>
      <c r="DK185" s="899">
        <f t="shared" si="1051"/>
        <v>0</v>
      </c>
      <c r="DL185" s="899">
        <f t="shared" si="1051"/>
        <v>0</v>
      </c>
      <c r="DM185" s="899">
        <f t="shared" si="1051"/>
        <v>0</v>
      </c>
      <c r="DN185" s="899">
        <f t="shared" si="1051"/>
        <v>0</v>
      </c>
      <c r="DO185" s="899">
        <f t="shared" si="1051"/>
        <v>0</v>
      </c>
      <c r="DP185" s="899">
        <f t="shared" si="1051"/>
        <v>0</v>
      </c>
      <c r="DQ185" s="899">
        <f t="shared" si="1051"/>
        <v>0</v>
      </c>
      <c r="DR185" s="899">
        <f t="shared" si="1051"/>
        <v>0</v>
      </c>
      <c r="DS185" s="899">
        <f t="shared" si="1051"/>
        <v>0</v>
      </c>
      <c r="DT185" s="899">
        <f t="shared" si="1051"/>
        <v>0</v>
      </c>
      <c r="DU185" s="899">
        <f t="shared" si="1051"/>
        <v>0</v>
      </c>
      <c r="DV185" s="899">
        <f t="shared" si="1051"/>
        <v>0</v>
      </c>
      <c r="DW185" s="899">
        <f t="shared" si="1051"/>
        <v>0</v>
      </c>
      <c r="DX185" s="899">
        <f t="shared" si="1051"/>
        <v>0</v>
      </c>
      <c r="DY185" s="899">
        <f t="shared" si="1051"/>
        <v>0</v>
      </c>
      <c r="DZ185" s="899">
        <f t="shared" si="1051"/>
        <v>0</v>
      </c>
      <c r="EA185" s="899">
        <f t="shared" si="1051"/>
        <v>0</v>
      </c>
      <c r="EB185" s="899">
        <f t="shared" si="1051"/>
        <v>0</v>
      </c>
      <c r="EC185" s="899">
        <f t="shared" si="1051"/>
        <v>0</v>
      </c>
      <c r="ED185" s="899">
        <f t="shared" si="1051"/>
        <v>0</v>
      </c>
      <c r="EE185" s="899">
        <f t="shared" si="1051"/>
        <v>0</v>
      </c>
      <c r="EF185" s="899">
        <f t="shared" si="1051"/>
        <v>0</v>
      </c>
      <c r="EG185" s="899">
        <f t="shared" si="1051"/>
        <v>0</v>
      </c>
      <c r="EH185" s="899">
        <f t="shared" si="1051"/>
        <v>0</v>
      </c>
      <c r="EI185" s="899">
        <f t="shared" si="1051"/>
        <v>0</v>
      </c>
      <c r="EJ185" s="899">
        <f t="shared" si="1051"/>
        <v>0</v>
      </c>
      <c r="EK185" s="899">
        <f t="shared" si="1051"/>
        <v>0</v>
      </c>
      <c r="EL185" s="899">
        <f t="shared" ref="EL185:EO185" si="1052">MIN(SUMIF($F182:$F186,EL$2,$G182:$G186),0)</f>
        <v>0</v>
      </c>
      <c r="EM185" s="899">
        <f t="shared" si="1052"/>
        <v>0</v>
      </c>
      <c r="EN185" s="899">
        <f t="shared" si="1052"/>
        <v>0</v>
      </c>
      <c r="EO185" s="899">
        <f t="shared" si="1052"/>
        <v>0</v>
      </c>
    </row>
    <row r="186" spans="1:145" x14ac:dyDescent="0.2">
      <c r="A186" s="113"/>
      <c r="C186" s="449" t="str">
        <f>C185</f>
        <v>담보차입금(선순위)</v>
      </c>
      <c r="D186" s="449" t="s">
        <v>862</v>
      </c>
      <c r="E186" s="449"/>
      <c r="F186" s="924"/>
      <c r="G186" s="922"/>
      <c r="K186" s="253" t="s">
        <v>863</v>
      </c>
      <c r="M186" s="897">
        <f>SUM(M183:M185)</f>
        <v>75127614.835056677</v>
      </c>
      <c r="N186" s="897">
        <f t="shared" ref="N186:BY186" si="1053">SUM(N183:N185)</f>
        <v>75127614.835056677</v>
      </c>
      <c r="O186" s="897">
        <f t="shared" si="1053"/>
        <v>75127614.835056677</v>
      </c>
      <c r="P186" s="897">
        <f t="shared" si="1053"/>
        <v>75127614.835056677</v>
      </c>
      <c r="Q186" s="897">
        <f t="shared" si="1053"/>
        <v>75127614.835056677</v>
      </c>
      <c r="R186" s="897">
        <f t="shared" si="1053"/>
        <v>75127614.835056677</v>
      </c>
      <c r="S186" s="897">
        <f t="shared" si="1053"/>
        <v>75127614.835056677</v>
      </c>
      <c r="T186" s="897">
        <f t="shared" si="1053"/>
        <v>75127614.835056677</v>
      </c>
      <c r="U186" s="897">
        <f t="shared" si="1053"/>
        <v>75127614.835056677</v>
      </c>
      <c r="V186" s="897">
        <f t="shared" si="1053"/>
        <v>75127614.835056677</v>
      </c>
      <c r="W186" s="897">
        <f t="shared" si="1053"/>
        <v>75127614.835056677</v>
      </c>
      <c r="X186" s="897">
        <f t="shared" si="1053"/>
        <v>75127614.835056677</v>
      </c>
      <c r="Y186" s="897">
        <f t="shared" si="1053"/>
        <v>75127614.835056677</v>
      </c>
      <c r="Z186" s="897">
        <f t="shared" si="1053"/>
        <v>75127614.835056677</v>
      </c>
      <c r="AA186" s="897">
        <f t="shared" si="1053"/>
        <v>75127614.835056677</v>
      </c>
      <c r="AB186" s="897">
        <f t="shared" si="1053"/>
        <v>75127614.835056677</v>
      </c>
      <c r="AC186" s="897">
        <f t="shared" si="1053"/>
        <v>75127614.835056677</v>
      </c>
      <c r="AD186" s="897">
        <f t="shared" si="1053"/>
        <v>75127614.835056677</v>
      </c>
      <c r="AE186" s="897">
        <f t="shared" si="1053"/>
        <v>75127614.835056677</v>
      </c>
      <c r="AF186" s="897">
        <f t="shared" si="1053"/>
        <v>75127614.835056677</v>
      </c>
      <c r="AG186" s="897">
        <f t="shared" si="1053"/>
        <v>75127614.835056677</v>
      </c>
      <c r="AH186" s="897">
        <f t="shared" si="1053"/>
        <v>75127614.835056677</v>
      </c>
      <c r="AI186" s="897">
        <f t="shared" si="1053"/>
        <v>75127614.835056677</v>
      </c>
      <c r="AJ186" s="897">
        <f t="shared" si="1053"/>
        <v>75127614.835056677</v>
      </c>
      <c r="AK186" s="897">
        <f t="shared" si="1053"/>
        <v>75127614.835056677</v>
      </c>
      <c r="AL186" s="897">
        <f t="shared" si="1053"/>
        <v>75127614.835056677</v>
      </c>
      <c r="AM186" s="897">
        <f t="shared" si="1053"/>
        <v>75127614.835056677</v>
      </c>
      <c r="AN186" s="897">
        <f t="shared" si="1053"/>
        <v>75127614.835056677</v>
      </c>
      <c r="AO186" s="897">
        <f t="shared" si="1053"/>
        <v>75127614.835056677</v>
      </c>
      <c r="AP186" s="897">
        <f t="shared" si="1053"/>
        <v>75127614.835056677</v>
      </c>
      <c r="AQ186" s="897">
        <f t="shared" si="1053"/>
        <v>75127614.835056677</v>
      </c>
      <c r="AR186" s="897">
        <f t="shared" si="1053"/>
        <v>75127614.835056677</v>
      </c>
      <c r="AS186" s="897">
        <f t="shared" si="1053"/>
        <v>75127614.835056677</v>
      </c>
      <c r="AT186" s="897">
        <f t="shared" si="1053"/>
        <v>75127614.835056677</v>
      </c>
      <c r="AU186" s="897">
        <f t="shared" si="1053"/>
        <v>75127614.835056677</v>
      </c>
      <c r="AV186" s="897">
        <f t="shared" si="1053"/>
        <v>75127614.835056677</v>
      </c>
      <c r="AW186" s="897">
        <f t="shared" si="1053"/>
        <v>75127614.835056677</v>
      </c>
      <c r="AX186" s="897">
        <f t="shared" si="1053"/>
        <v>75127614.835056677</v>
      </c>
      <c r="AY186" s="897">
        <f t="shared" si="1053"/>
        <v>75127614.835056677</v>
      </c>
      <c r="AZ186" s="897">
        <f t="shared" si="1053"/>
        <v>75127614.835056677</v>
      </c>
      <c r="BA186" s="897">
        <f t="shared" si="1053"/>
        <v>75127614.835056677</v>
      </c>
      <c r="BB186" s="897">
        <f t="shared" si="1053"/>
        <v>75127614.835056677</v>
      </c>
      <c r="BC186" s="897">
        <f t="shared" si="1053"/>
        <v>0</v>
      </c>
      <c r="BD186" s="897">
        <f t="shared" si="1053"/>
        <v>0</v>
      </c>
      <c r="BE186" s="897">
        <f t="shared" si="1053"/>
        <v>0</v>
      </c>
      <c r="BF186" s="897">
        <f t="shared" si="1053"/>
        <v>0</v>
      </c>
      <c r="BG186" s="897">
        <f t="shared" si="1053"/>
        <v>0</v>
      </c>
      <c r="BH186" s="897">
        <f t="shared" si="1053"/>
        <v>0</v>
      </c>
      <c r="BI186" s="897">
        <f t="shared" si="1053"/>
        <v>0</v>
      </c>
      <c r="BJ186" s="897">
        <f t="shared" si="1053"/>
        <v>0</v>
      </c>
      <c r="BK186" s="897">
        <f t="shared" si="1053"/>
        <v>0</v>
      </c>
      <c r="BL186" s="897">
        <f t="shared" si="1053"/>
        <v>0</v>
      </c>
      <c r="BM186" s="897">
        <f t="shared" si="1053"/>
        <v>0</v>
      </c>
      <c r="BN186" s="897">
        <f t="shared" si="1053"/>
        <v>0</v>
      </c>
      <c r="BO186" s="897">
        <f t="shared" si="1053"/>
        <v>0</v>
      </c>
      <c r="BP186" s="897">
        <f t="shared" si="1053"/>
        <v>0</v>
      </c>
      <c r="BQ186" s="897">
        <f t="shared" si="1053"/>
        <v>0</v>
      </c>
      <c r="BR186" s="897">
        <f t="shared" si="1053"/>
        <v>0</v>
      </c>
      <c r="BS186" s="897">
        <f t="shared" si="1053"/>
        <v>0</v>
      </c>
      <c r="BT186" s="897">
        <f t="shared" si="1053"/>
        <v>0</v>
      </c>
      <c r="BU186" s="897">
        <f t="shared" si="1053"/>
        <v>0</v>
      </c>
      <c r="BV186" s="897">
        <f t="shared" si="1053"/>
        <v>0</v>
      </c>
      <c r="BW186" s="897">
        <f t="shared" si="1053"/>
        <v>0</v>
      </c>
      <c r="BX186" s="897">
        <f t="shared" si="1053"/>
        <v>0</v>
      </c>
      <c r="BY186" s="897">
        <f t="shared" si="1053"/>
        <v>0</v>
      </c>
      <c r="BZ186" s="897">
        <f t="shared" ref="BZ186:EK186" si="1054">SUM(BZ183:BZ185)</f>
        <v>0</v>
      </c>
      <c r="CA186" s="897">
        <f t="shared" si="1054"/>
        <v>0</v>
      </c>
      <c r="CB186" s="897">
        <f t="shared" si="1054"/>
        <v>0</v>
      </c>
      <c r="CC186" s="897">
        <f t="shared" si="1054"/>
        <v>0</v>
      </c>
      <c r="CD186" s="897">
        <f t="shared" si="1054"/>
        <v>0</v>
      </c>
      <c r="CE186" s="897">
        <f t="shared" si="1054"/>
        <v>0</v>
      </c>
      <c r="CF186" s="897">
        <f t="shared" si="1054"/>
        <v>0</v>
      </c>
      <c r="CG186" s="897">
        <f t="shared" si="1054"/>
        <v>0</v>
      </c>
      <c r="CH186" s="897">
        <f t="shared" si="1054"/>
        <v>0</v>
      </c>
      <c r="CI186" s="897">
        <f t="shared" si="1054"/>
        <v>0</v>
      </c>
      <c r="CJ186" s="897">
        <f t="shared" si="1054"/>
        <v>0</v>
      </c>
      <c r="CK186" s="897">
        <f t="shared" si="1054"/>
        <v>0</v>
      </c>
      <c r="CL186" s="897">
        <f t="shared" si="1054"/>
        <v>0</v>
      </c>
      <c r="CM186" s="897">
        <f t="shared" si="1054"/>
        <v>0</v>
      </c>
      <c r="CN186" s="897">
        <f t="shared" si="1054"/>
        <v>0</v>
      </c>
      <c r="CO186" s="897">
        <f t="shared" si="1054"/>
        <v>0</v>
      </c>
      <c r="CP186" s="897">
        <f t="shared" si="1054"/>
        <v>0</v>
      </c>
      <c r="CQ186" s="897">
        <f t="shared" si="1054"/>
        <v>0</v>
      </c>
      <c r="CR186" s="897">
        <f t="shared" si="1054"/>
        <v>0</v>
      </c>
      <c r="CS186" s="897">
        <f t="shared" si="1054"/>
        <v>0</v>
      </c>
      <c r="CT186" s="897">
        <f t="shared" si="1054"/>
        <v>0</v>
      </c>
      <c r="CU186" s="897">
        <f t="shared" si="1054"/>
        <v>0</v>
      </c>
      <c r="CV186" s="897">
        <f t="shared" si="1054"/>
        <v>0</v>
      </c>
      <c r="CW186" s="897">
        <f t="shared" si="1054"/>
        <v>0</v>
      </c>
      <c r="CX186" s="897">
        <f t="shared" si="1054"/>
        <v>0</v>
      </c>
      <c r="CY186" s="897">
        <f t="shared" si="1054"/>
        <v>0</v>
      </c>
      <c r="CZ186" s="897">
        <f t="shared" si="1054"/>
        <v>0</v>
      </c>
      <c r="DA186" s="897">
        <f t="shared" si="1054"/>
        <v>0</v>
      </c>
      <c r="DB186" s="897">
        <f t="shared" si="1054"/>
        <v>0</v>
      </c>
      <c r="DC186" s="897">
        <f t="shared" si="1054"/>
        <v>0</v>
      </c>
      <c r="DD186" s="897">
        <f t="shared" si="1054"/>
        <v>0</v>
      </c>
      <c r="DE186" s="897">
        <f t="shared" si="1054"/>
        <v>0</v>
      </c>
      <c r="DF186" s="897">
        <f t="shared" si="1054"/>
        <v>0</v>
      </c>
      <c r="DG186" s="897">
        <f t="shared" si="1054"/>
        <v>0</v>
      </c>
      <c r="DH186" s="897">
        <f t="shared" si="1054"/>
        <v>0</v>
      </c>
      <c r="DI186" s="897">
        <f t="shared" si="1054"/>
        <v>0</v>
      </c>
      <c r="DJ186" s="897">
        <f t="shared" si="1054"/>
        <v>0</v>
      </c>
      <c r="DK186" s="897">
        <f t="shared" si="1054"/>
        <v>0</v>
      </c>
      <c r="DL186" s="897">
        <f t="shared" si="1054"/>
        <v>0</v>
      </c>
      <c r="DM186" s="897">
        <f t="shared" si="1054"/>
        <v>0</v>
      </c>
      <c r="DN186" s="897">
        <f t="shared" si="1054"/>
        <v>0</v>
      </c>
      <c r="DO186" s="897">
        <f t="shared" si="1054"/>
        <v>0</v>
      </c>
      <c r="DP186" s="897">
        <f t="shared" si="1054"/>
        <v>0</v>
      </c>
      <c r="DQ186" s="897">
        <f t="shared" si="1054"/>
        <v>0</v>
      </c>
      <c r="DR186" s="897">
        <f t="shared" si="1054"/>
        <v>0</v>
      </c>
      <c r="DS186" s="897">
        <f t="shared" si="1054"/>
        <v>0</v>
      </c>
      <c r="DT186" s="897">
        <f t="shared" si="1054"/>
        <v>0</v>
      </c>
      <c r="DU186" s="897">
        <f t="shared" si="1054"/>
        <v>0</v>
      </c>
      <c r="DV186" s="897">
        <f t="shared" si="1054"/>
        <v>0</v>
      </c>
      <c r="DW186" s="897">
        <f t="shared" si="1054"/>
        <v>0</v>
      </c>
      <c r="DX186" s="897">
        <f t="shared" si="1054"/>
        <v>0</v>
      </c>
      <c r="DY186" s="897">
        <f t="shared" si="1054"/>
        <v>0</v>
      </c>
      <c r="DZ186" s="897">
        <f t="shared" si="1054"/>
        <v>0</v>
      </c>
      <c r="EA186" s="897">
        <f t="shared" si="1054"/>
        <v>0</v>
      </c>
      <c r="EB186" s="897">
        <f t="shared" si="1054"/>
        <v>0</v>
      </c>
      <c r="EC186" s="897">
        <f t="shared" si="1054"/>
        <v>0</v>
      </c>
      <c r="ED186" s="897">
        <f t="shared" si="1054"/>
        <v>0</v>
      </c>
      <c r="EE186" s="897">
        <f t="shared" si="1054"/>
        <v>0</v>
      </c>
      <c r="EF186" s="897">
        <f t="shared" si="1054"/>
        <v>0</v>
      </c>
      <c r="EG186" s="897">
        <f t="shared" si="1054"/>
        <v>0</v>
      </c>
      <c r="EH186" s="897">
        <f t="shared" si="1054"/>
        <v>0</v>
      </c>
      <c r="EI186" s="897">
        <f t="shared" si="1054"/>
        <v>0</v>
      </c>
      <c r="EJ186" s="897">
        <f t="shared" si="1054"/>
        <v>0</v>
      </c>
      <c r="EK186" s="897">
        <f t="shared" si="1054"/>
        <v>0</v>
      </c>
      <c r="EL186" s="897">
        <f>SUM(EL183:EL185)</f>
        <v>0</v>
      </c>
      <c r="EM186" s="897">
        <f>SUM(EM183:EM185)</f>
        <v>0</v>
      </c>
      <c r="EN186" s="897">
        <f>SUM(EN183:EN185)</f>
        <v>0</v>
      </c>
      <c r="EO186" s="897">
        <f>SUM(EO183:EO185)</f>
        <v>0</v>
      </c>
    </row>
    <row r="187" spans="1:145" x14ac:dyDescent="0.2">
      <c r="A187" s="113">
        <f>ROW()</f>
        <v>187</v>
      </c>
    </row>
    <row r="188" spans="1:145" x14ac:dyDescent="0.2">
      <c r="A188" s="113"/>
    </row>
    <row r="189" spans="1:145" x14ac:dyDescent="0.2">
      <c r="A189" s="113">
        <f>ROW()</f>
        <v>189</v>
      </c>
      <c r="B189" s="451" t="s">
        <v>856</v>
      </c>
      <c r="C189" s="477" t="s">
        <v>406</v>
      </c>
      <c r="D189" s="451" t="s">
        <v>30</v>
      </c>
      <c r="E189" s="451"/>
      <c r="F189" s="459">
        <f>F182</f>
        <v>43465</v>
      </c>
      <c r="G189" s="364">
        <f>'A&amp;R'!E56</f>
        <v>3.6999999999999998E-2</v>
      </c>
      <c r="H189" s="454"/>
      <c r="I189" s="454"/>
      <c r="J189" s="454"/>
      <c r="K189" s="451"/>
      <c r="L189" s="452">
        <f>SUM(M189:EC189)</f>
        <v>9729026.121139843</v>
      </c>
      <c r="M189" s="451"/>
      <c r="N189" s="910">
        <f>INDEX($G189:$G193,N190)*N183/12</f>
        <v>231643.4790747581</v>
      </c>
      <c r="O189" s="910">
        <f t="shared" ref="O189:BZ189" si="1055">INDEX($G189:$G193,O190)*O183/12</f>
        <v>231643.4790747581</v>
      </c>
      <c r="P189" s="910">
        <f t="shared" si="1055"/>
        <v>231643.4790747581</v>
      </c>
      <c r="Q189" s="910">
        <f t="shared" si="1055"/>
        <v>231643.4790747581</v>
      </c>
      <c r="R189" s="910">
        <f t="shared" si="1055"/>
        <v>231643.4790747581</v>
      </c>
      <c r="S189" s="910">
        <f t="shared" si="1055"/>
        <v>231643.4790747581</v>
      </c>
      <c r="T189" s="910">
        <f t="shared" si="1055"/>
        <v>231643.4790747581</v>
      </c>
      <c r="U189" s="910">
        <f t="shared" si="1055"/>
        <v>231643.4790747581</v>
      </c>
      <c r="V189" s="910">
        <f t="shared" si="1055"/>
        <v>231643.4790747581</v>
      </c>
      <c r="W189" s="910">
        <f t="shared" si="1055"/>
        <v>231643.4790747581</v>
      </c>
      <c r="X189" s="910">
        <f t="shared" si="1055"/>
        <v>231643.4790747581</v>
      </c>
      <c r="Y189" s="910">
        <f t="shared" si="1055"/>
        <v>231643.4790747581</v>
      </c>
      <c r="Z189" s="910">
        <f t="shared" si="1055"/>
        <v>231643.4790747581</v>
      </c>
      <c r="AA189" s="910">
        <f t="shared" si="1055"/>
        <v>231643.4790747581</v>
      </c>
      <c r="AB189" s="910">
        <f t="shared" si="1055"/>
        <v>231643.4790747581</v>
      </c>
      <c r="AC189" s="910">
        <f t="shared" si="1055"/>
        <v>231643.4790747581</v>
      </c>
      <c r="AD189" s="910">
        <f t="shared" si="1055"/>
        <v>231643.4790747581</v>
      </c>
      <c r="AE189" s="910">
        <f t="shared" si="1055"/>
        <v>231643.4790747581</v>
      </c>
      <c r="AF189" s="910">
        <f t="shared" si="1055"/>
        <v>231643.4790747581</v>
      </c>
      <c r="AG189" s="910">
        <f t="shared" si="1055"/>
        <v>231643.4790747581</v>
      </c>
      <c r="AH189" s="910">
        <f t="shared" si="1055"/>
        <v>231643.4790747581</v>
      </c>
      <c r="AI189" s="910">
        <f t="shared" si="1055"/>
        <v>231643.4790747581</v>
      </c>
      <c r="AJ189" s="910">
        <f t="shared" si="1055"/>
        <v>231643.4790747581</v>
      </c>
      <c r="AK189" s="910">
        <f t="shared" si="1055"/>
        <v>231643.4790747581</v>
      </c>
      <c r="AL189" s="910">
        <f t="shared" si="1055"/>
        <v>231643.4790747581</v>
      </c>
      <c r="AM189" s="910">
        <f t="shared" si="1055"/>
        <v>231643.4790747581</v>
      </c>
      <c r="AN189" s="910">
        <f t="shared" si="1055"/>
        <v>231643.4790747581</v>
      </c>
      <c r="AO189" s="910">
        <f t="shared" si="1055"/>
        <v>231643.4790747581</v>
      </c>
      <c r="AP189" s="910">
        <f t="shared" si="1055"/>
        <v>231643.4790747581</v>
      </c>
      <c r="AQ189" s="910">
        <f t="shared" si="1055"/>
        <v>231643.4790747581</v>
      </c>
      <c r="AR189" s="910">
        <f t="shared" si="1055"/>
        <v>231643.4790747581</v>
      </c>
      <c r="AS189" s="910">
        <f t="shared" si="1055"/>
        <v>231643.4790747581</v>
      </c>
      <c r="AT189" s="910">
        <f t="shared" si="1055"/>
        <v>231643.4790747581</v>
      </c>
      <c r="AU189" s="910">
        <f t="shared" si="1055"/>
        <v>231643.4790747581</v>
      </c>
      <c r="AV189" s="910">
        <f t="shared" si="1055"/>
        <v>231643.4790747581</v>
      </c>
      <c r="AW189" s="910">
        <f t="shared" si="1055"/>
        <v>231643.4790747581</v>
      </c>
      <c r="AX189" s="910">
        <f t="shared" si="1055"/>
        <v>231643.4790747581</v>
      </c>
      <c r="AY189" s="910">
        <f t="shared" si="1055"/>
        <v>231643.4790747581</v>
      </c>
      <c r="AZ189" s="910">
        <f t="shared" si="1055"/>
        <v>231643.4790747581</v>
      </c>
      <c r="BA189" s="910">
        <f t="shared" si="1055"/>
        <v>231643.4790747581</v>
      </c>
      <c r="BB189" s="910">
        <f t="shared" si="1055"/>
        <v>231643.4790747581</v>
      </c>
      <c r="BC189" s="910">
        <f t="shared" si="1055"/>
        <v>231643.4790747581</v>
      </c>
      <c r="BD189" s="910">
        <f t="shared" si="1055"/>
        <v>0</v>
      </c>
      <c r="BE189" s="910">
        <f t="shared" si="1055"/>
        <v>0</v>
      </c>
      <c r="BF189" s="910">
        <f t="shared" si="1055"/>
        <v>0</v>
      </c>
      <c r="BG189" s="910">
        <f t="shared" si="1055"/>
        <v>0</v>
      </c>
      <c r="BH189" s="910">
        <f t="shared" si="1055"/>
        <v>0</v>
      </c>
      <c r="BI189" s="910">
        <f t="shared" si="1055"/>
        <v>0</v>
      </c>
      <c r="BJ189" s="910">
        <f t="shared" si="1055"/>
        <v>0</v>
      </c>
      <c r="BK189" s="910">
        <f t="shared" si="1055"/>
        <v>0</v>
      </c>
      <c r="BL189" s="910">
        <f t="shared" si="1055"/>
        <v>0</v>
      </c>
      <c r="BM189" s="910">
        <f t="shared" si="1055"/>
        <v>0</v>
      </c>
      <c r="BN189" s="910">
        <f t="shared" si="1055"/>
        <v>0</v>
      </c>
      <c r="BO189" s="910">
        <f t="shared" si="1055"/>
        <v>0</v>
      </c>
      <c r="BP189" s="910">
        <f t="shared" si="1055"/>
        <v>0</v>
      </c>
      <c r="BQ189" s="910">
        <f t="shared" si="1055"/>
        <v>0</v>
      </c>
      <c r="BR189" s="910">
        <f t="shared" si="1055"/>
        <v>0</v>
      </c>
      <c r="BS189" s="910">
        <f t="shared" si="1055"/>
        <v>0</v>
      </c>
      <c r="BT189" s="910">
        <f t="shared" si="1055"/>
        <v>0</v>
      </c>
      <c r="BU189" s="910">
        <f t="shared" si="1055"/>
        <v>0</v>
      </c>
      <c r="BV189" s="910">
        <f t="shared" si="1055"/>
        <v>0</v>
      </c>
      <c r="BW189" s="910">
        <f t="shared" si="1055"/>
        <v>0</v>
      </c>
      <c r="BX189" s="910">
        <f t="shared" si="1055"/>
        <v>0</v>
      </c>
      <c r="BY189" s="910">
        <f t="shared" si="1055"/>
        <v>0</v>
      </c>
      <c r="BZ189" s="910">
        <f t="shared" si="1055"/>
        <v>0</v>
      </c>
      <c r="CA189" s="910">
        <f t="shared" ref="CA189:EL189" si="1056">INDEX($G189:$G193,CA190)*CA183/12</f>
        <v>0</v>
      </c>
      <c r="CB189" s="910">
        <f t="shared" si="1056"/>
        <v>0</v>
      </c>
      <c r="CC189" s="910">
        <f t="shared" si="1056"/>
        <v>0</v>
      </c>
      <c r="CD189" s="910">
        <f t="shared" si="1056"/>
        <v>0</v>
      </c>
      <c r="CE189" s="910">
        <f t="shared" si="1056"/>
        <v>0</v>
      </c>
      <c r="CF189" s="910">
        <f t="shared" si="1056"/>
        <v>0</v>
      </c>
      <c r="CG189" s="910">
        <f t="shared" si="1056"/>
        <v>0</v>
      </c>
      <c r="CH189" s="910">
        <f t="shared" si="1056"/>
        <v>0</v>
      </c>
      <c r="CI189" s="910">
        <f t="shared" si="1056"/>
        <v>0</v>
      </c>
      <c r="CJ189" s="910">
        <f t="shared" si="1056"/>
        <v>0</v>
      </c>
      <c r="CK189" s="910">
        <f t="shared" si="1056"/>
        <v>0</v>
      </c>
      <c r="CL189" s="910">
        <f t="shared" si="1056"/>
        <v>0</v>
      </c>
      <c r="CM189" s="910">
        <f t="shared" si="1056"/>
        <v>0</v>
      </c>
      <c r="CN189" s="910">
        <f t="shared" si="1056"/>
        <v>0</v>
      </c>
      <c r="CO189" s="910">
        <f t="shared" si="1056"/>
        <v>0</v>
      </c>
      <c r="CP189" s="910">
        <f t="shared" si="1056"/>
        <v>0</v>
      </c>
      <c r="CQ189" s="910">
        <f t="shared" si="1056"/>
        <v>0</v>
      </c>
      <c r="CR189" s="910">
        <f t="shared" si="1056"/>
        <v>0</v>
      </c>
      <c r="CS189" s="910">
        <f t="shared" si="1056"/>
        <v>0</v>
      </c>
      <c r="CT189" s="910">
        <f t="shared" si="1056"/>
        <v>0</v>
      </c>
      <c r="CU189" s="910">
        <f t="shared" si="1056"/>
        <v>0</v>
      </c>
      <c r="CV189" s="910">
        <f t="shared" si="1056"/>
        <v>0</v>
      </c>
      <c r="CW189" s="910">
        <f t="shared" si="1056"/>
        <v>0</v>
      </c>
      <c r="CX189" s="910">
        <f t="shared" si="1056"/>
        <v>0</v>
      </c>
      <c r="CY189" s="910">
        <f t="shared" si="1056"/>
        <v>0</v>
      </c>
      <c r="CZ189" s="910">
        <f t="shared" si="1056"/>
        <v>0</v>
      </c>
      <c r="DA189" s="910">
        <f t="shared" si="1056"/>
        <v>0</v>
      </c>
      <c r="DB189" s="910">
        <f t="shared" si="1056"/>
        <v>0</v>
      </c>
      <c r="DC189" s="910">
        <f t="shared" si="1056"/>
        <v>0</v>
      </c>
      <c r="DD189" s="910">
        <f t="shared" si="1056"/>
        <v>0</v>
      </c>
      <c r="DE189" s="910">
        <f t="shared" si="1056"/>
        <v>0</v>
      </c>
      <c r="DF189" s="910">
        <f t="shared" si="1056"/>
        <v>0</v>
      </c>
      <c r="DG189" s="910">
        <f t="shared" si="1056"/>
        <v>0</v>
      </c>
      <c r="DH189" s="910">
        <f t="shared" si="1056"/>
        <v>0</v>
      </c>
      <c r="DI189" s="910">
        <f t="shared" si="1056"/>
        <v>0</v>
      </c>
      <c r="DJ189" s="910">
        <f t="shared" si="1056"/>
        <v>0</v>
      </c>
      <c r="DK189" s="910">
        <f t="shared" si="1056"/>
        <v>0</v>
      </c>
      <c r="DL189" s="910">
        <f t="shared" si="1056"/>
        <v>0</v>
      </c>
      <c r="DM189" s="910">
        <f t="shared" si="1056"/>
        <v>0</v>
      </c>
      <c r="DN189" s="910">
        <f t="shared" si="1056"/>
        <v>0</v>
      </c>
      <c r="DO189" s="910">
        <f t="shared" si="1056"/>
        <v>0</v>
      </c>
      <c r="DP189" s="910">
        <f t="shared" si="1056"/>
        <v>0</v>
      </c>
      <c r="DQ189" s="910">
        <f t="shared" si="1056"/>
        <v>0</v>
      </c>
      <c r="DR189" s="910">
        <f t="shared" si="1056"/>
        <v>0</v>
      </c>
      <c r="DS189" s="910">
        <f t="shared" si="1056"/>
        <v>0</v>
      </c>
      <c r="DT189" s="910">
        <f t="shared" si="1056"/>
        <v>0</v>
      </c>
      <c r="DU189" s="910">
        <f t="shared" si="1056"/>
        <v>0</v>
      </c>
      <c r="DV189" s="910">
        <f t="shared" si="1056"/>
        <v>0</v>
      </c>
      <c r="DW189" s="910">
        <f t="shared" si="1056"/>
        <v>0</v>
      </c>
      <c r="DX189" s="910">
        <f t="shared" si="1056"/>
        <v>0</v>
      </c>
      <c r="DY189" s="910">
        <f t="shared" si="1056"/>
        <v>0</v>
      </c>
      <c r="DZ189" s="910">
        <f t="shared" si="1056"/>
        <v>0</v>
      </c>
      <c r="EA189" s="910">
        <f t="shared" si="1056"/>
        <v>0</v>
      </c>
      <c r="EB189" s="910">
        <f t="shared" si="1056"/>
        <v>0</v>
      </c>
      <c r="EC189" s="910">
        <f t="shared" si="1056"/>
        <v>0</v>
      </c>
      <c r="ED189" s="910">
        <f t="shared" si="1056"/>
        <v>0</v>
      </c>
      <c r="EE189" s="910">
        <f t="shared" si="1056"/>
        <v>0</v>
      </c>
      <c r="EF189" s="910">
        <f t="shared" si="1056"/>
        <v>0</v>
      </c>
      <c r="EG189" s="910">
        <f t="shared" si="1056"/>
        <v>0</v>
      </c>
      <c r="EH189" s="910">
        <f t="shared" si="1056"/>
        <v>0</v>
      </c>
      <c r="EI189" s="910">
        <f t="shared" si="1056"/>
        <v>0</v>
      </c>
      <c r="EJ189" s="910">
        <f t="shared" si="1056"/>
        <v>0</v>
      </c>
      <c r="EK189" s="910">
        <f t="shared" si="1056"/>
        <v>0</v>
      </c>
      <c r="EL189" s="910">
        <f t="shared" si="1056"/>
        <v>0</v>
      </c>
      <c r="EM189" s="910">
        <f t="shared" ref="EM189:EO189" si="1057">INDEX($G189:$G193,EM190)*EM183/12</f>
        <v>0</v>
      </c>
      <c r="EN189" s="910">
        <f t="shared" si="1057"/>
        <v>0</v>
      </c>
      <c r="EO189" s="910">
        <f t="shared" si="1057"/>
        <v>0</v>
      </c>
    </row>
    <row r="190" spans="1:145" x14ac:dyDescent="0.2">
      <c r="A190" s="113">
        <f>ROW()</f>
        <v>190</v>
      </c>
      <c r="F190" s="923"/>
      <c r="G190" s="482"/>
      <c r="K190" s="113" t="s">
        <v>864</v>
      </c>
      <c r="N190" s="111">
        <f>MATCH(N$2,$F189:$F193,1)</f>
        <v>1</v>
      </c>
      <c r="O190" s="111">
        <f t="shared" ref="O190:BZ190" si="1058">MATCH(O$2,$F189:$F193,1)</f>
        <v>1</v>
      </c>
      <c r="P190" s="111">
        <f t="shared" si="1058"/>
        <v>1</v>
      </c>
      <c r="Q190" s="111">
        <f t="shared" si="1058"/>
        <v>1</v>
      </c>
      <c r="R190" s="111">
        <f t="shared" si="1058"/>
        <v>1</v>
      </c>
      <c r="S190" s="111">
        <f t="shared" si="1058"/>
        <v>1</v>
      </c>
      <c r="T190" s="111">
        <f t="shared" si="1058"/>
        <v>1</v>
      </c>
      <c r="U190" s="111">
        <f t="shared" si="1058"/>
        <v>1</v>
      </c>
      <c r="V190" s="111">
        <f t="shared" si="1058"/>
        <v>1</v>
      </c>
      <c r="W190" s="111">
        <f t="shared" si="1058"/>
        <v>1</v>
      </c>
      <c r="X190" s="111">
        <f t="shared" si="1058"/>
        <v>1</v>
      </c>
      <c r="Y190" s="111">
        <f t="shared" si="1058"/>
        <v>1</v>
      </c>
      <c r="Z190" s="111">
        <f t="shared" si="1058"/>
        <v>1</v>
      </c>
      <c r="AA190" s="111">
        <f t="shared" si="1058"/>
        <v>1</v>
      </c>
      <c r="AB190" s="111">
        <f t="shared" si="1058"/>
        <v>1</v>
      </c>
      <c r="AC190" s="111">
        <f t="shared" si="1058"/>
        <v>1</v>
      </c>
      <c r="AD190" s="111">
        <f t="shared" si="1058"/>
        <v>1</v>
      </c>
      <c r="AE190" s="111">
        <f t="shared" si="1058"/>
        <v>1</v>
      </c>
      <c r="AF190" s="111">
        <f t="shared" si="1058"/>
        <v>1</v>
      </c>
      <c r="AG190" s="111">
        <f t="shared" si="1058"/>
        <v>1</v>
      </c>
      <c r="AH190" s="111">
        <f t="shared" si="1058"/>
        <v>1</v>
      </c>
      <c r="AI190" s="111">
        <f t="shared" si="1058"/>
        <v>1</v>
      </c>
      <c r="AJ190" s="111">
        <f t="shared" si="1058"/>
        <v>1</v>
      </c>
      <c r="AK190" s="111">
        <f t="shared" si="1058"/>
        <v>1</v>
      </c>
      <c r="AL190" s="111">
        <f t="shared" si="1058"/>
        <v>1</v>
      </c>
      <c r="AM190" s="111">
        <f t="shared" si="1058"/>
        <v>1</v>
      </c>
      <c r="AN190" s="111">
        <f t="shared" si="1058"/>
        <v>1</v>
      </c>
      <c r="AO190" s="111">
        <f t="shared" si="1058"/>
        <v>1</v>
      </c>
      <c r="AP190" s="111">
        <f t="shared" si="1058"/>
        <v>1</v>
      </c>
      <c r="AQ190" s="111">
        <f t="shared" si="1058"/>
        <v>1</v>
      </c>
      <c r="AR190" s="111">
        <f t="shared" si="1058"/>
        <v>1</v>
      </c>
      <c r="AS190" s="111">
        <f t="shared" si="1058"/>
        <v>1</v>
      </c>
      <c r="AT190" s="111">
        <f t="shared" si="1058"/>
        <v>1</v>
      </c>
      <c r="AU190" s="111">
        <f t="shared" si="1058"/>
        <v>1</v>
      </c>
      <c r="AV190" s="111">
        <f t="shared" si="1058"/>
        <v>1</v>
      </c>
      <c r="AW190" s="111">
        <f t="shared" si="1058"/>
        <v>1</v>
      </c>
      <c r="AX190" s="111">
        <f t="shared" si="1058"/>
        <v>1</v>
      </c>
      <c r="AY190" s="111">
        <f t="shared" si="1058"/>
        <v>1</v>
      </c>
      <c r="AZ190" s="111">
        <f t="shared" si="1058"/>
        <v>1</v>
      </c>
      <c r="BA190" s="111">
        <f t="shared" si="1058"/>
        <v>1</v>
      </c>
      <c r="BB190" s="111">
        <f t="shared" si="1058"/>
        <v>1</v>
      </c>
      <c r="BC190" s="111">
        <f t="shared" si="1058"/>
        <v>1</v>
      </c>
      <c r="BD190" s="111">
        <f t="shared" si="1058"/>
        <v>1</v>
      </c>
      <c r="BE190" s="111">
        <f t="shared" si="1058"/>
        <v>1</v>
      </c>
      <c r="BF190" s="111">
        <f t="shared" si="1058"/>
        <v>1</v>
      </c>
      <c r="BG190" s="111">
        <f t="shared" si="1058"/>
        <v>1</v>
      </c>
      <c r="BH190" s="111">
        <f t="shared" si="1058"/>
        <v>1</v>
      </c>
      <c r="BI190" s="111">
        <f t="shared" si="1058"/>
        <v>1</v>
      </c>
      <c r="BJ190" s="111">
        <f t="shared" si="1058"/>
        <v>1</v>
      </c>
      <c r="BK190" s="111">
        <f t="shared" si="1058"/>
        <v>1</v>
      </c>
      <c r="BL190" s="111">
        <f t="shared" si="1058"/>
        <v>1</v>
      </c>
      <c r="BM190" s="111">
        <f t="shared" si="1058"/>
        <v>1</v>
      </c>
      <c r="BN190" s="111">
        <f t="shared" si="1058"/>
        <v>1</v>
      </c>
      <c r="BO190" s="111">
        <f t="shared" si="1058"/>
        <v>1</v>
      </c>
      <c r="BP190" s="111">
        <f t="shared" si="1058"/>
        <v>1</v>
      </c>
      <c r="BQ190" s="111">
        <f t="shared" si="1058"/>
        <v>1</v>
      </c>
      <c r="BR190" s="111">
        <f t="shared" si="1058"/>
        <v>1</v>
      </c>
      <c r="BS190" s="111">
        <f t="shared" si="1058"/>
        <v>1</v>
      </c>
      <c r="BT190" s="111">
        <f t="shared" si="1058"/>
        <v>1</v>
      </c>
      <c r="BU190" s="111">
        <f t="shared" si="1058"/>
        <v>1</v>
      </c>
      <c r="BV190" s="111">
        <f t="shared" si="1058"/>
        <v>1</v>
      </c>
      <c r="BW190" s="111">
        <f t="shared" si="1058"/>
        <v>1</v>
      </c>
      <c r="BX190" s="111">
        <f t="shared" si="1058"/>
        <v>1</v>
      </c>
      <c r="BY190" s="111">
        <f t="shared" si="1058"/>
        <v>1</v>
      </c>
      <c r="BZ190" s="111">
        <f t="shared" si="1058"/>
        <v>1</v>
      </c>
      <c r="CA190" s="111">
        <f t="shared" ref="CA190:EL190" si="1059">MATCH(CA$2,$F189:$F193,1)</f>
        <v>1</v>
      </c>
      <c r="CB190" s="111">
        <f t="shared" si="1059"/>
        <v>1</v>
      </c>
      <c r="CC190" s="111">
        <f t="shared" si="1059"/>
        <v>1</v>
      </c>
      <c r="CD190" s="111">
        <f t="shared" si="1059"/>
        <v>1</v>
      </c>
      <c r="CE190" s="111">
        <f t="shared" si="1059"/>
        <v>1</v>
      </c>
      <c r="CF190" s="111">
        <f t="shared" si="1059"/>
        <v>1</v>
      </c>
      <c r="CG190" s="111">
        <f t="shared" si="1059"/>
        <v>1</v>
      </c>
      <c r="CH190" s="111">
        <f t="shared" si="1059"/>
        <v>1</v>
      </c>
      <c r="CI190" s="111">
        <f t="shared" si="1059"/>
        <v>1</v>
      </c>
      <c r="CJ190" s="111">
        <f t="shared" si="1059"/>
        <v>1</v>
      </c>
      <c r="CK190" s="111">
        <f t="shared" si="1059"/>
        <v>1</v>
      </c>
      <c r="CL190" s="111">
        <f t="shared" si="1059"/>
        <v>1</v>
      </c>
      <c r="CM190" s="111">
        <f t="shared" si="1059"/>
        <v>1</v>
      </c>
      <c r="CN190" s="111">
        <f t="shared" si="1059"/>
        <v>1</v>
      </c>
      <c r="CO190" s="111">
        <f t="shared" si="1059"/>
        <v>1</v>
      </c>
      <c r="CP190" s="111">
        <f t="shared" si="1059"/>
        <v>1</v>
      </c>
      <c r="CQ190" s="111">
        <f t="shared" si="1059"/>
        <v>1</v>
      </c>
      <c r="CR190" s="111">
        <f t="shared" si="1059"/>
        <v>1</v>
      </c>
      <c r="CS190" s="111">
        <f t="shared" si="1059"/>
        <v>1</v>
      </c>
      <c r="CT190" s="111">
        <f t="shared" si="1059"/>
        <v>1</v>
      </c>
      <c r="CU190" s="111">
        <f t="shared" si="1059"/>
        <v>1</v>
      </c>
      <c r="CV190" s="111">
        <f t="shared" si="1059"/>
        <v>1</v>
      </c>
      <c r="CW190" s="111">
        <f t="shared" si="1059"/>
        <v>1</v>
      </c>
      <c r="CX190" s="111">
        <f t="shared" si="1059"/>
        <v>1</v>
      </c>
      <c r="CY190" s="111">
        <f t="shared" si="1059"/>
        <v>1</v>
      </c>
      <c r="CZ190" s="111">
        <f t="shared" si="1059"/>
        <v>1</v>
      </c>
      <c r="DA190" s="111">
        <f t="shared" si="1059"/>
        <v>1</v>
      </c>
      <c r="DB190" s="111">
        <f t="shared" si="1059"/>
        <v>1</v>
      </c>
      <c r="DC190" s="111">
        <f t="shared" si="1059"/>
        <v>1</v>
      </c>
      <c r="DD190" s="111">
        <f t="shared" si="1059"/>
        <v>1</v>
      </c>
      <c r="DE190" s="111">
        <f t="shared" si="1059"/>
        <v>1</v>
      </c>
      <c r="DF190" s="111">
        <f t="shared" si="1059"/>
        <v>1</v>
      </c>
      <c r="DG190" s="111">
        <f t="shared" si="1059"/>
        <v>1</v>
      </c>
      <c r="DH190" s="111">
        <f t="shared" si="1059"/>
        <v>1</v>
      </c>
      <c r="DI190" s="111">
        <f t="shared" si="1059"/>
        <v>1</v>
      </c>
      <c r="DJ190" s="111">
        <f t="shared" si="1059"/>
        <v>1</v>
      </c>
      <c r="DK190" s="111">
        <f t="shared" si="1059"/>
        <v>1</v>
      </c>
      <c r="DL190" s="111">
        <f t="shared" si="1059"/>
        <v>1</v>
      </c>
      <c r="DM190" s="111">
        <f t="shared" si="1059"/>
        <v>1</v>
      </c>
      <c r="DN190" s="111">
        <f t="shared" si="1059"/>
        <v>1</v>
      </c>
      <c r="DO190" s="111">
        <f t="shared" si="1059"/>
        <v>1</v>
      </c>
      <c r="DP190" s="111">
        <f t="shared" si="1059"/>
        <v>1</v>
      </c>
      <c r="DQ190" s="111">
        <f t="shared" si="1059"/>
        <v>1</v>
      </c>
      <c r="DR190" s="111">
        <f t="shared" si="1059"/>
        <v>1</v>
      </c>
      <c r="DS190" s="111">
        <f t="shared" si="1059"/>
        <v>1</v>
      </c>
      <c r="DT190" s="111">
        <f t="shared" si="1059"/>
        <v>1</v>
      </c>
      <c r="DU190" s="111">
        <f t="shared" si="1059"/>
        <v>1</v>
      </c>
      <c r="DV190" s="111">
        <f t="shared" si="1059"/>
        <v>1</v>
      </c>
      <c r="DW190" s="111">
        <f t="shared" si="1059"/>
        <v>1</v>
      </c>
      <c r="DX190" s="111">
        <f t="shared" si="1059"/>
        <v>1</v>
      </c>
      <c r="DY190" s="111">
        <f t="shared" si="1059"/>
        <v>1</v>
      </c>
      <c r="DZ190" s="111">
        <f t="shared" si="1059"/>
        <v>1</v>
      </c>
      <c r="EA190" s="111">
        <f t="shared" si="1059"/>
        <v>1</v>
      </c>
      <c r="EB190" s="111">
        <f t="shared" si="1059"/>
        <v>1</v>
      </c>
      <c r="EC190" s="111">
        <f t="shared" si="1059"/>
        <v>1</v>
      </c>
      <c r="ED190" s="111">
        <f t="shared" si="1059"/>
        <v>1</v>
      </c>
      <c r="EE190" s="111">
        <f t="shared" si="1059"/>
        <v>1</v>
      </c>
      <c r="EF190" s="111">
        <f t="shared" si="1059"/>
        <v>1</v>
      </c>
      <c r="EG190" s="111">
        <f t="shared" si="1059"/>
        <v>1</v>
      </c>
      <c r="EH190" s="111">
        <f t="shared" si="1059"/>
        <v>1</v>
      </c>
      <c r="EI190" s="111">
        <f t="shared" si="1059"/>
        <v>1</v>
      </c>
      <c r="EJ190" s="111">
        <f t="shared" si="1059"/>
        <v>1</v>
      </c>
      <c r="EK190" s="111">
        <f t="shared" si="1059"/>
        <v>1</v>
      </c>
      <c r="EL190" s="111">
        <f t="shared" si="1059"/>
        <v>1</v>
      </c>
      <c r="EM190" s="111">
        <f t="shared" ref="EM190:EO190" si="1060">MATCH(EM$2,$F189:$F193,1)</f>
        <v>1</v>
      </c>
      <c r="EN190" s="111">
        <f t="shared" si="1060"/>
        <v>1</v>
      </c>
      <c r="EO190" s="111">
        <f t="shared" si="1060"/>
        <v>1</v>
      </c>
    </row>
    <row r="191" spans="1:145" x14ac:dyDescent="0.2">
      <c r="A191" s="113">
        <f>ROW()</f>
        <v>191</v>
      </c>
      <c r="F191" s="923"/>
      <c r="G191" s="482"/>
      <c r="I191" s="459">
        <f>$J$4</f>
        <v>44742</v>
      </c>
      <c r="J191" s="461">
        <f>'A&amp;R'!$M$55</f>
        <v>6</v>
      </c>
      <c r="K191" s="113" t="s">
        <v>446</v>
      </c>
      <c r="N191" s="111" t="b">
        <f>OR(MOD(N$8,$J191)=0,N$2=$I191)</f>
        <v>0</v>
      </c>
      <c r="O191" s="111" t="b">
        <f t="shared" ref="O191:BZ191" si="1061">OR(MOD(O$8,$J191)=0,O$2=$I191)</f>
        <v>0</v>
      </c>
      <c r="P191" s="111" t="b">
        <f t="shared" si="1061"/>
        <v>0</v>
      </c>
      <c r="Q191" s="111" t="b">
        <f t="shared" si="1061"/>
        <v>0</v>
      </c>
      <c r="R191" s="111" t="b">
        <f t="shared" si="1061"/>
        <v>0</v>
      </c>
      <c r="S191" s="111" t="b">
        <f t="shared" si="1061"/>
        <v>1</v>
      </c>
      <c r="T191" s="111" t="b">
        <f t="shared" si="1061"/>
        <v>0</v>
      </c>
      <c r="U191" s="111" t="b">
        <f t="shared" si="1061"/>
        <v>0</v>
      </c>
      <c r="V191" s="111" t="b">
        <f t="shared" si="1061"/>
        <v>0</v>
      </c>
      <c r="W191" s="111" t="b">
        <f t="shared" si="1061"/>
        <v>0</v>
      </c>
      <c r="X191" s="111" t="b">
        <f t="shared" si="1061"/>
        <v>0</v>
      </c>
      <c r="Y191" s="111" t="b">
        <f t="shared" si="1061"/>
        <v>1</v>
      </c>
      <c r="Z191" s="111" t="b">
        <f t="shared" si="1061"/>
        <v>0</v>
      </c>
      <c r="AA191" s="111" t="b">
        <f t="shared" si="1061"/>
        <v>0</v>
      </c>
      <c r="AB191" s="111" t="b">
        <f t="shared" si="1061"/>
        <v>0</v>
      </c>
      <c r="AC191" s="111" t="b">
        <f t="shared" si="1061"/>
        <v>0</v>
      </c>
      <c r="AD191" s="111" t="b">
        <f t="shared" si="1061"/>
        <v>0</v>
      </c>
      <c r="AE191" s="111" t="b">
        <f t="shared" si="1061"/>
        <v>1</v>
      </c>
      <c r="AF191" s="111" t="b">
        <f t="shared" si="1061"/>
        <v>0</v>
      </c>
      <c r="AG191" s="111" t="b">
        <f t="shared" si="1061"/>
        <v>0</v>
      </c>
      <c r="AH191" s="111" t="b">
        <f t="shared" si="1061"/>
        <v>0</v>
      </c>
      <c r="AI191" s="111" t="b">
        <f t="shared" si="1061"/>
        <v>0</v>
      </c>
      <c r="AJ191" s="111" t="b">
        <f t="shared" si="1061"/>
        <v>0</v>
      </c>
      <c r="AK191" s="111" t="b">
        <f t="shared" si="1061"/>
        <v>1</v>
      </c>
      <c r="AL191" s="111" t="b">
        <f t="shared" si="1061"/>
        <v>0</v>
      </c>
      <c r="AM191" s="111" t="b">
        <f t="shared" si="1061"/>
        <v>0</v>
      </c>
      <c r="AN191" s="111" t="b">
        <f t="shared" si="1061"/>
        <v>0</v>
      </c>
      <c r="AO191" s="111" t="b">
        <f t="shared" si="1061"/>
        <v>0</v>
      </c>
      <c r="AP191" s="111" t="b">
        <f t="shared" si="1061"/>
        <v>0</v>
      </c>
      <c r="AQ191" s="111" t="b">
        <f t="shared" si="1061"/>
        <v>1</v>
      </c>
      <c r="AR191" s="111" t="b">
        <f t="shared" si="1061"/>
        <v>0</v>
      </c>
      <c r="AS191" s="111" t="b">
        <f t="shared" si="1061"/>
        <v>0</v>
      </c>
      <c r="AT191" s="111" t="b">
        <f t="shared" si="1061"/>
        <v>0</v>
      </c>
      <c r="AU191" s="111" t="b">
        <f t="shared" si="1061"/>
        <v>0</v>
      </c>
      <c r="AV191" s="111" t="b">
        <f t="shared" si="1061"/>
        <v>0</v>
      </c>
      <c r="AW191" s="111" t="b">
        <f t="shared" si="1061"/>
        <v>1</v>
      </c>
      <c r="AX191" s="111" t="b">
        <f t="shared" si="1061"/>
        <v>0</v>
      </c>
      <c r="AY191" s="111" t="b">
        <f t="shared" si="1061"/>
        <v>0</v>
      </c>
      <c r="AZ191" s="111" t="b">
        <f t="shared" si="1061"/>
        <v>0</v>
      </c>
      <c r="BA191" s="111" t="b">
        <f t="shared" si="1061"/>
        <v>0</v>
      </c>
      <c r="BB191" s="111" t="b">
        <f t="shared" si="1061"/>
        <v>0</v>
      </c>
      <c r="BC191" s="111" t="b">
        <f t="shared" si="1061"/>
        <v>1</v>
      </c>
      <c r="BD191" s="111" t="b">
        <f t="shared" si="1061"/>
        <v>0</v>
      </c>
      <c r="BE191" s="111" t="b">
        <f t="shared" si="1061"/>
        <v>0</v>
      </c>
      <c r="BF191" s="111" t="b">
        <f t="shared" si="1061"/>
        <v>0</v>
      </c>
      <c r="BG191" s="111" t="b">
        <f t="shared" si="1061"/>
        <v>0</v>
      </c>
      <c r="BH191" s="111" t="b">
        <f t="shared" si="1061"/>
        <v>0</v>
      </c>
      <c r="BI191" s="111" t="b">
        <f t="shared" si="1061"/>
        <v>1</v>
      </c>
      <c r="BJ191" s="111" t="b">
        <f t="shared" si="1061"/>
        <v>0</v>
      </c>
      <c r="BK191" s="111" t="b">
        <f t="shared" si="1061"/>
        <v>0</v>
      </c>
      <c r="BL191" s="111" t="b">
        <f t="shared" si="1061"/>
        <v>0</v>
      </c>
      <c r="BM191" s="111" t="b">
        <f t="shared" si="1061"/>
        <v>0</v>
      </c>
      <c r="BN191" s="111" t="b">
        <f t="shared" si="1061"/>
        <v>0</v>
      </c>
      <c r="BO191" s="111" t="b">
        <f t="shared" si="1061"/>
        <v>1</v>
      </c>
      <c r="BP191" s="111" t="b">
        <f t="shared" si="1061"/>
        <v>0</v>
      </c>
      <c r="BQ191" s="111" t="b">
        <f t="shared" si="1061"/>
        <v>0</v>
      </c>
      <c r="BR191" s="111" t="b">
        <f t="shared" si="1061"/>
        <v>0</v>
      </c>
      <c r="BS191" s="111" t="b">
        <f t="shared" si="1061"/>
        <v>0</v>
      </c>
      <c r="BT191" s="111" t="b">
        <f t="shared" si="1061"/>
        <v>0</v>
      </c>
      <c r="BU191" s="111" t="b">
        <f t="shared" si="1061"/>
        <v>1</v>
      </c>
      <c r="BV191" s="111" t="b">
        <f t="shared" si="1061"/>
        <v>0</v>
      </c>
      <c r="BW191" s="111" t="b">
        <f t="shared" si="1061"/>
        <v>0</v>
      </c>
      <c r="BX191" s="111" t="b">
        <f t="shared" si="1061"/>
        <v>0</v>
      </c>
      <c r="BY191" s="111" t="b">
        <f t="shared" si="1061"/>
        <v>0</v>
      </c>
      <c r="BZ191" s="111" t="b">
        <f t="shared" si="1061"/>
        <v>0</v>
      </c>
      <c r="CA191" s="111" t="b">
        <f t="shared" ref="CA191:CK191" si="1062">OR(MOD(CA$8,$J191)=0,CA$2=$I191)</f>
        <v>1</v>
      </c>
      <c r="CB191" s="111" t="b">
        <f t="shared" si="1062"/>
        <v>0</v>
      </c>
      <c r="CC191" s="111" t="b">
        <f t="shared" si="1062"/>
        <v>0</v>
      </c>
      <c r="CD191" s="111" t="b">
        <f t="shared" si="1062"/>
        <v>0</v>
      </c>
      <c r="CE191" s="111" t="b">
        <f t="shared" si="1062"/>
        <v>0</v>
      </c>
      <c r="CF191" s="111" t="b">
        <f t="shared" si="1062"/>
        <v>0</v>
      </c>
      <c r="CG191" s="111" t="b">
        <f t="shared" si="1062"/>
        <v>1</v>
      </c>
      <c r="CH191" s="111" t="b">
        <f t="shared" si="1062"/>
        <v>0</v>
      </c>
      <c r="CI191" s="111" t="b">
        <f t="shared" si="1062"/>
        <v>0</v>
      </c>
      <c r="CJ191" s="111" t="b">
        <f t="shared" si="1062"/>
        <v>0</v>
      </c>
      <c r="CK191" s="111" t="b">
        <f t="shared" si="1062"/>
        <v>0</v>
      </c>
      <c r="CL191" s="111" t="b">
        <f t="shared" ref="CL191:EO191" si="1063">OR(MOD(CL$8,$J191)=0,CL$2=$I191)</f>
        <v>0</v>
      </c>
      <c r="CM191" s="111" t="b">
        <f t="shared" si="1063"/>
        <v>1</v>
      </c>
      <c r="CN191" s="111" t="b">
        <f t="shared" si="1063"/>
        <v>0</v>
      </c>
      <c r="CO191" s="111" t="b">
        <f t="shared" si="1063"/>
        <v>0</v>
      </c>
      <c r="CP191" s="111" t="b">
        <f t="shared" si="1063"/>
        <v>0</v>
      </c>
      <c r="CQ191" s="111" t="b">
        <f t="shared" si="1063"/>
        <v>0</v>
      </c>
      <c r="CR191" s="111" t="b">
        <f t="shared" si="1063"/>
        <v>0</v>
      </c>
      <c r="CS191" s="111" t="b">
        <f t="shared" si="1063"/>
        <v>1</v>
      </c>
      <c r="CT191" s="111" t="b">
        <f t="shared" si="1063"/>
        <v>0</v>
      </c>
      <c r="CU191" s="111" t="b">
        <f t="shared" si="1063"/>
        <v>0</v>
      </c>
      <c r="CV191" s="111" t="b">
        <f t="shared" si="1063"/>
        <v>0</v>
      </c>
      <c r="CW191" s="111" t="b">
        <f t="shared" si="1063"/>
        <v>0</v>
      </c>
      <c r="CX191" s="111" t="b">
        <f t="shared" si="1063"/>
        <v>0</v>
      </c>
      <c r="CY191" s="111" t="b">
        <f t="shared" si="1063"/>
        <v>1</v>
      </c>
      <c r="CZ191" s="111" t="b">
        <f t="shared" si="1063"/>
        <v>0</v>
      </c>
      <c r="DA191" s="111" t="b">
        <f t="shared" si="1063"/>
        <v>0</v>
      </c>
      <c r="DB191" s="111" t="b">
        <f t="shared" si="1063"/>
        <v>0</v>
      </c>
      <c r="DC191" s="111" t="b">
        <f t="shared" si="1063"/>
        <v>0</v>
      </c>
      <c r="DD191" s="111" t="b">
        <f t="shared" si="1063"/>
        <v>0</v>
      </c>
      <c r="DE191" s="111" t="b">
        <f t="shared" si="1063"/>
        <v>1</v>
      </c>
      <c r="DF191" s="111" t="b">
        <f t="shared" si="1063"/>
        <v>0</v>
      </c>
      <c r="DG191" s="111" t="b">
        <f t="shared" si="1063"/>
        <v>0</v>
      </c>
      <c r="DH191" s="111" t="b">
        <f t="shared" si="1063"/>
        <v>0</v>
      </c>
      <c r="DI191" s="111" t="b">
        <f t="shared" si="1063"/>
        <v>0</v>
      </c>
      <c r="DJ191" s="111" t="b">
        <f t="shared" si="1063"/>
        <v>0</v>
      </c>
      <c r="DK191" s="111" t="b">
        <f t="shared" si="1063"/>
        <v>1</v>
      </c>
      <c r="DL191" s="111" t="b">
        <f t="shared" si="1063"/>
        <v>0</v>
      </c>
      <c r="DM191" s="111" t="b">
        <f t="shared" si="1063"/>
        <v>0</v>
      </c>
      <c r="DN191" s="111" t="b">
        <f t="shared" si="1063"/>
        <v>0</v>
      </c>
      <c r="DO191" s="111" t="b">
        <f t="shared" si="1063"/>
        <v>0</v>
      </c>
      <c r="DP191" s="111" t="b">
        <f t="shared" si="1063"/>
        <v>0</v>
      </c>
      <c r="DQ191" s="111" t="b">
        <f t="shared" si="1063"/>
        <v>1</v>
      </c>
      <c r="DR191" s="111" t="b">
        <f t="shared" si="1063"/>
        <v>0</v>
      </c>
      <c r="DS191" s="111" t="b">
        <f t="shared" si="1063"/>
        <v>0</v>
      </c>
      <c r="DT191" s="111" t="b">
        <f t="shared" si="1063"/>
        <v>0</v>
      </c>
      <c r="DU191" s="111" t="b">
        <f t="shared" si="1063"/>
        <v>0</v>
      </c>
      <c r="DV191" s="111" t="b">
        <f t="shared" si="1063"/>
        <v>0</v>
      </c>
      <c r="DW191" s="111" t="b">
        <f t="shared" si="1063"/>
        <v>1</v>
      </c>
      <c r="DX191" s="111" t="b">
        <f t="shared" si="1063"/>
        <v>0</v>
      </c>
      <c r="DY191" s="111" t="b">
        <f t="shared" si="1063"/>
        <v>0</v>
      </c>
      <c r="DZ191" s="111" t="b">
        <f t="shared" si="1063"/>
        <v>0</v>
      </c>
      <c r="EA191" s="111" t="b">
        <f t="shared" si="1063"/>
        <v>0</v>
      </c>
      <c r="EB191" s="111" t="b">
        <f t="shared" si="1063"/>
        <v>0</v>
      </c>
      <c r="EC191" s="111" t="b">
        <f t="shared" si="1063"/>
        <v>1</v>
      </c>
      <c r="ED191" s="111" t="b">
        <f t="shared" si="1063"/>
        <v>0</v>
      </c>
      <c r="EE191" s="111" t="b">
        <f t="shared" si="1063"/>
        <v>0</v>
      </c>
      <c r="EF191" s="111" t="b">
        <f t="shared" si="1063"/>
        <v>0</v>
      </c>
      <c r="EG191" s="111" t="b">
        <f t="shared" si="1063"/>
        <v>0</v>
      </c>
      <c r="EH191" s="111" t="b">
        <f t="shared" si="1063"/>
        <v>0</v>
      </c>
      <c r="EI191" s="111" t="b">
        <f t="shared" si="1063"/>
        <v>1</v>
      </c>
      <c r="EJ191" s="111" t="b">
        <f t="shared" si="1063"/>
        <v>0</v>
      </c>
      <c r="EK191" s="111" t="b">
        <f t="shared" si="1063"/>
        <v>0</v>
      </c>
      <c r="EL191" s="111" t="b">
        <f t="shared" si="1063"/>
        <v>0</v>
      </c>
      <c r="EM191" s="111" t="b">
        <f t="shared" si="1063"/>
        <v>0</v>
      </c>
      <c r="EN191" s="111" t="b">
        <f t="shared" si="1063"/>
        <v>0</v>
      </c>
      <c r="EO191" s="111" t="b">
        <f t="shared" si="1063"/>
        <v>1</v>
      </c>
    </row>
    <row r="192" spans="1:145" x14ac:dyDescent="0.2">
      <c r="A192" s="113">
        <f>ROW()</f>
        <v>192</v>
      </c>
      <c r="F192" s="923"/>
      <c r="G192" s="482"/>
      <c r="N192" s="111"/>
    </row>
    <row r="193" spans="1:145" x14ac:dyDescent="0.2">
      <c r="A193" s="113">
        <f>ROW()</f>
        <v>193</v>
      </c>
      <c r="F193" s="923"/>
      <c r="G193" s="482"/>
      <c r="K193" s="113" t="s">
        <v>22</v>
      </c>
      <c r="L193" s="897"/>
      <c r="M193" s="897"/>
      <c r="N193" s="913">
        <v>0</v>
      </c>
      <c r="O193" s="793">
        <f t="shared" ref="O193:AT193" si="1064">N196</f>
        <v>231643.4790747581</v>
      </c>
      <c r="P193" s="793">
        <f t="shared" si="1064"/>
        <v>463286.9581495162</v>
      </c>
      <c r="Q193" s="793">
        <f t="shared" si="1064"/>
        <v>694930.43722427427</v>
      </c>
      <c r="R193" s="793">
        <f t="shared" si="1064"/>
        <v>926573.9162990324</v>
      </c>
      <c r="S193" s="793">
        <f t="shared" si="1064"/>
        <v>1158217.3953737905</v>
      </c>
      <c r="T193" s="793">
        <f t="shared" si="1064"/>
        <v>0</v>
      </c>
      <c r="U193" s="793">
        <f t="shared" si="1064"/>
        <v>231643.4790747581</v>
      </c>
      <c r="V193" s="793">
        <f t="shared" si="1064"/>
        <v>463286.9581495162</v>
      </c>
      <c r="W193" s="793">
        <f t="shared" si="1064"/>
        <v>694930.43722427427</v>
      </c>
      <c r="X193" s="793">
        <f t="shared" si="1064"/>
        <v>926573.9162990324</v>
      </c>
      <c r="Y193" s="793">
        <f t="shared" si="1064"/>
        <v>1158217.3953737905</v>
      </c>
      <c r="Z193" s="793">
        <f t="shared" si="1064"/>
        <v>0</v>
      </c>
      <c r="AA193" s="793">
        <f t="shared" si="1064"/>
        <v>231643.4790747581</v>
      </c>
      <c r="AB193" s="793">
        <f t="shared" si="1064"/>
        <v>463286.9581495162</v>
      </c>
      <c r="AC193" s="793">
        <f t="shared" si="1064"/>
        <v>694930.43722427427</v>
      </c>
      <c r="AD193" s="793">
        <f t="shared" si="1064"/>
        <v>926573.9162990324</v>
      </c>
      <c r="AE193" s="793">
        <f t="shared" si="1064"/>
        <v>1158217.3953737905</v>
      </c>
      <c r="AF193" s="793">
        <f t="shared" si="1064"/>
        <v>0</v>
      </c>
      <c r="AG193" s="793">
        <f t="shared" si="1064"/>
        <v>231643.4790747581</v>
      </c>
      <c r="AH193" s="793">
        <f t="shared" si="1064"/>
        <v>463286.9581495162</v>
      </c>
      <c r="AI193" s="793">
        <f t="shared" si="1064"/>
        <v>694930.43722427427</v>
      </c>
      <c r="AJ193" s="793">
        <f t="shared" si="1064"/>
        <v>926573.9162990324</v>
      </c>
      <c r="AK193" s="793">
        <f t="shared" si="1064"/>
        <v>1158217.3953737905</v>
      </c>
      <c r="AL193" s="793">
        <f t="shared" si="1064"/>
        <v>0</v>
      </c>
      <c r="AM193" s="793">
        <f t="shared" si="1064"/>
        <v>231643.4790747581</v>
      </c>
      <c r="AN193" s="793">
        <f t="shared" si="1064"/>
        <v>463286.9581495162</v>
      </c>
      <c r="AO193" s="793">
        <f t="shared" si="1064"/>
        <v>694930.43722427427</v>
      </c>
      <c r="AP193" s="793">
        <f t="shared" si="1064"/>
        <v>926573.9162990324</v>
      </c>
      <c r="AQ193" s="793">
        <f t="shared" si="1064"/>
        <v>1158217.3953737905</v>
      </c>
      <c r="AR193" s="793">
        <f t="shared" si="1064"/>
        <v>0</v>
      </c>
      <c r="AS193" s="793">
        <f t="shared" si="1064"/>
        <v>231643.4790747581</v>
      </c>
      <c r="AT193" s="793">
        <f t="shared" si="1064"/>
        <v>463286.9581495162</v>
      </c>
      <c r="AU193" s="793">
        <f t="shared" ref="AU193:BZ193" si="1065">AT196</f>
        <v>694930.43722427427</v>
      </c>
      <c r="AV193" s="793">
        <f t="shared" si="1065"/>
        <v>926573.9162990324</v>
      </c>
      <c r="AW193" s="793">
        <f t="shared" si="1065"/>
        <v>1158217.3953737905</v>
      </c>
      <c r="AX193" s="793">
        <f t="shared" si="1065"/>
        <v>0</v>
      </c>
      <c r="AY193" s="793">
        <f t="shared" si="1065"/>
        <v>231643.4790747581</v>
      </c>
      <c r="AZ193" s="793">
        <f t="shared" si="1065"/>
        <v>463286.9581495162</v>
      </c>
      <c r="BA193" s="793">
        <f t="shared" si="1065"/>
        <v>694930.43722427427</v>
      </c>
      <c r="BB193" s="793">
        <f t="shared" si="1065"/>
        <v>926573.9162990324</v>
      </c>
      <c r="BC193" s="793">
        <f t="shared" si="1065"/>
        <v>1158217.3953737905</v>
      </c>
      <c r="BD193" s="793">
        <f t="shared" si="1065"/>
        <v>0</v>
      </c>
      <c r="BE193" s="793">
        <f t="shared" si="1065"/>
        <v>0</v>
      </c>
      <c r="BF193" s="793">
        <f t="shared" si="1065"/>
        <v>0</v>
      </c>
      <c r="BG193" s="793">
        <f t="shared" si="1065"/>
        <v>0</v>
      </c>
      <c r="BH193" s="793">
        <f t="shared" si="1065"/>
        <v>0</v>
      </c>
      <c r="BI193" s="793">
        <f t="shared" si="1065"/>
        <v>0</v>
      </c>
      <c r="BJ193" s="793">
        <f t="shared" si="1065"/>
        <v>0</v>
      </c>
      <c r="BK193" s="793">
        <f t="shared" si="1065"/>
        <v>0</v>
      </c>
      <c r="BL193" s="793">
        <f t="shared" si="1065"/>
        <v>0</v>
      </c>
      <c r="BM193" s="793">
        <f t="shared" si="1065"/>
        <v>0</v>
      </c>
      <c r="BN193" s="793">
        <f t="shared" si="1065"/>
        <v>0</v>
      </c>
      <c r="BO193" s="793">
        <f t="shared" si="1065"/>
        <v>0</v>
      </c>
      <c r="BP193" s="793">
        <f t="shared" si="1065"/>
        <v>0</v>
      </c>
      <c r="BQ193" s="793">
        <f t="shared" si="1065"/>
        <v>0</v>
      </c>
      <c r="BR193" s="793">
        <f t="shared" si="1065"/>
        <v>0</v>
      </c>
      <c r="BS193" s="793">
        <f t="shared" si="1065"/>
        <v>0</v>
      </c>
      <c r="BT193" s="793">
        <f t="shared" si="1065"/>
        <v>0</v>
      </c>
      <c r="BU193" s="793">
        <f t="shared" si="1065"/>
        <v>0</v>
      </c>
      <c r="BV193" s="793">
        <f t="shared" si="1065"/>
        <v>0</v>
      </c>
      <c r="BW193" s="793">
        <f t="shared" si="1065"/>
        <v>0</v>
      </c>
      <c r="BX193" s="793">
        <f t="shared" si="1065"/>
        <v>0</v>
      </c>
      <c r="BY193" s="793">
        <f t="shared" si="1065"/>
        <v>0</v>
      </c>
      <c r="BZ193" s="793">
        <f t="shared" si="1065"/>
        <v>0</v>
      </c>
      <c r="CA193" s="793">
        <f t="shared" ref="CA193:CG193" si="1066">BZ196</f>
        <v>0</v>
      </c>
      <c r="CB193" s="793">
        <f t="shared" si="1066"/>
        <v>0</v>
      </c>
      <c r="CC193" s="793">
        <f t="shared" si="1066"/>
        <v>0</v>
      </c>
      <c r="CD193" s="793">
        <f t="shared" si="1066"/>
        <v>0</v>
      </c>
      <c r="CE193" s="793">
        <f t="shared" si="1066"/>
        <v>0</v>
      </c>
      <c r="CF193" s="793">
        <f t="shared" si="1066"/>
        <v>0</v>
      </c>
      <c r="CG193" s="793">
        <f t="shared" si="1066"/>
        <v>0</v>
      </c>
      <c r="CH193" s="793">
        <f t="shared" ref="CH193:DM193" si="1067">CG196</f>
        <v>0</v>
      </c>
      <c r="CI193" s="793">
        <f t="shared" si="1067"/>
        <v>0</v>
      </c>
      <c r="CJ193" s="793">
        <f t="shared" si="1067"/>
        <v>0</v>
      </c>
      <c r="CK193" s="793">
        <f t="shared" si="1067"/>
        <v>0</v>
      </c>
      <c r="CL193" s="793">
        <f t="shared" si="1067"/>
        <v>0</v>
      </c>
      <c r="CM193" s="793">
        <f t="shared" si="1067"/>
        <v>0</v>
      </c>
      <c r="CN193" s="793">
        <f t="shared" si="1067"/>
        <v>0</v>
      </c>
      <c r="CO193" s="793">
        <f t="shared" si="1067"/>
        <v>0</v>
      </c>
      <c r="CP193" s="793">
        <f t="shared" si="1067"/>
        <v>0</v>
      </c>
      <c r="CQ193" s="793">
        <f t="shared" si="1067"/>
        <v>0</v>
      </c>
      <c r="CR193" s="793">
        <f t="shared" si="1067"/>
        <v>0</v>
      </c>
      <c r="CS193" s="793">
        <f t="shared" si="1067"/>
        <v>0</v>
      </c>
      <c r="CT193" s="793">
        <f t="shared" si="1067"/>
        <v>0</v>
      </c>
      <c r="CU193" s="793">
        <f t="shared" si="1067"/>
        <v>0</v>
      </c>
      <c r="CV193" s="793">
        <f t="shared" si="1067"/>
        <v>0</v>
      </c>
      <c r="CW193" s="793">
        <f t="shared" si="1067"/>
        <v>0</v>
      </c>
      <c r="CX193" s="793">
        <f t="shared" si="1067"/>
        <v>0</v>
      </c>
      <c r="CY193" s="793">
        <f t="shared" si="1067"/>
        <v>0</v>
      </c>
      <c r="CZ193" s="793">
        <f t="shared" si="1067"/>
        <v>0</v>
      </c>
      <c r="DA193" s="793">
        <f t="shared" si="1067"/>
        <v>0</v>
      </c>
      <c r="DB193" s="793">
        <f t="shared" si="1067"/>
        <v>0</v>
      </c>
      <c r="DC193" s="793">
        <f t="shared" si="1067"/>
        <v>0</v>
      </c>
      <c r="DD193" s="793">
        <f t="shared" si="1067"/>
        <v>0</v>
      </c>
      <c r="DE193" s="793">
        <f t="shared" si="1067"/>
        <v>0</v>
      </c>
      <c r="DF193" s="793">
        <f t="shared" si="1067"/>
        <v>0</v>
      </c>
      <c r="DG193" s="793">
        <f t="shared" si="1067"/>
        <v>0</v>
      </c>
      <c r="DH193" s="793">
        <f t="shared" si="1067"/>
        <v>0</v>
      </c>
      <c r="DI193" s="793">
        <f t="shared" si="1067"/>
        <v>0</v>
      </c>
      <c r="DJ193" s="793">
        <f t="shared" si="1067"/>
        <v>0</v>
      </c>
      <c r="DK193" s="793">
        <f t="shared" si="1067"/>
        <v>0</v>
      </c>
      <c r="DL193" s="793">
        <f t="shared" si="1067"/>
        <v>0</v>
      </c>
      <c r="DM193" s="793">
        <f t="shared" si="1067"/>
        <v>0</v>
      </c>
      <c r="DN193" s="793">
        <f t="shared" ref="DN193:EO193" si="1068">DM196</f>
        <v>0</v>
      </c>
      <c r="DO193" s="793">
        <f t="shared" si="1068"/>
        <v>0</v>
      </c>
      <c r="DP193" s="793">
        <f t="shared" si="1068"/>
        <v>0</v>
      </c>
      <c r="DQ193" s="793">
        <f t="shared" si="1068"/>
        <v>0</v>
      </c>
      <c r="DR193" s="793">
        <f t="shared" si="1068"/>
        <v>0</v>
      </c>
      <c r="DS193" s="793">
        <f t="shared" si="1068"/>
        <v>0</v>
      </c>
      <c r="DT193" s="793">
        <f t="shared" si="1068"/>
        <v>0</v>
      </c>
      <c r="DU193" s="793">
        <f t="shared" si="1068"/>
        <v>0</v>
      </c>
      <c r="DV193" s="793">
        <f t="shared" si="1068"/>
        <v>0</v>
      </c>
      <c r="DW193" s="793">
        <f t="shared" si="1068"/>
        <v>0</v>
      </c>
      <c r="DX193" s="793">
        <f t="shared" si="1068"/>
        <v>0</v>
      </c>
      <c r="DY193" s="793">
        <f t="shared" si="1068"/>
        <v>0</v>
      </c>
      <c r="DZ193" s="793">
        <f t="shared" si="1068"/>
        <v>0</v>
      </c>
      <c r="EA193" s="793">
        <f t="shared" si="1068"/>
        <v>0</v>
      </c>
      <c r="EB193" s="793">
        <f t="shared" si="1068"/>
        <v>0</v>
      </c>
      <c r="EC193" s="793">
        <f t="shared" si="1068"/>
        <v>0</v>
      </c>
      <c r="ED193" s="793">
        <f t="shared" si="1068"/>
        <v>0</v>
      </c>
      <c r="EE193" s="793">
        <f t="shared" si="1068"/>
        <v>0</v>
      </c>
      <c r="EF193" s="793">
        <f t="shared" si="1068"/>
        <v>0</v>
      </c>
      <c r="EG193" s="793">
        <f t="shared" si="1068"/>
        <v>0</v>
      </c>
      <c r="EH193" s="793">
        <f t="shared" si="1068"/>
        <v>0</v>
      </c>
      <c r="EI193" s="793">
        <f t="shared" si="1068"/>
        <v>0</v>
      </c>
      <c r="EJ193" s="793">
        <f t="shared" si="1068"/>
        <v>0</v>
      </c>
      <c r="EK193" s="793">
        <f t="shared" si="1068"/>
        <v>0</v>
      </c>
      <c r="EL193" s="793">
        <f t="shared" si="1068"/>
        <v>0</v>
      </c>
      <c r="EM193" s="793">
        <f t="shared" si="1068"/>
        <v>0</v>
      </c>
      <c r="EN193" s="793">
        <f t="shared" si="1068"/>
        <v>0</v>
      </c>
      <c r="EO193" s="793">
        <f t="shared" si="1068"/>
        <v>0</v>
      </c>
    </row>
    <row r="194" spans="1:145" x14ac:dyDescent="0.2">
      <c r="A194" s="113">
        <f>ROW()</f>
        <v>194</v>
      </c>
      <c r="C194" s="449" t="str">
        <f>C189</f>
        <v>이자비용(선순위)</v>
      </c>
      <c r="D194" s="449" t="s">
        <v>90</v>
      </c>
      <c r="E194" s="449"/>
      <c r="K194" s="113" t="s">
        <v>32</v>
      </c>
      <c r="L194" s="793">
        <f>SUM(M194:EC194)</f>
        <v>9729026.121139843</v>
      </c>
      <c r="M194" s="897"/>
      <c r="N194" s="793">
        <f>N189*N$10</f>
        <v>231643.4790747581</v>
      </c>
      <c r="O194" s="793">
        <f t="shared" ref="O194:BZ194" si="1069">O189*O$10</f>
        <v>231643.4790747581</v>
      </c>
      <c r="P194" s="793">
        <f t="shared" si="1069"/>
        <v>231643.4790747581</v>
      </c>
      <c r="Q194" s="793">
        <f t="shared" si="1069"/>
        <v>231643.4790747581</v>
      </c>
      <c r="R194" s="793">
        <f t="shared" si="1069"/>
        <v>231643.4790747581</v>
      </c>
      <c r="S194" s="793">
        <f t="shared" si="1069"/>
        <v>231643.4790747581</v>
      </c>
      <c r="T194" s="793">
        <f t="shared" si="1069"/>
        <v>231643.4790747581</v>
      </c>
      <c r="U194" s="793">
        <f t="shared" si="1069"/>
        <v>231643.4790747581</v>
      </c>
      <c r="V194" s="793">
        <f t="shared" si="1069"/>
        <v>231643.4790747581</v>
      </c>
      <c r="W194" s="793">
        <f t="shared" si="1069"/>
        <v>231643.4790747581</v>
      </c>
      <c r="X194" s="793">
        <f t="shared" si="1069"/>
        <v>231643.4790747581</v>
      </c>
      <c r="Y194" s="793">
        <f t="shared" si="1069"/>
        <v>231643.4790747581</v>
      </c>
      <c r="Z194" s="793">
        <f t="shared" si="1069"/>
        <v>231643.4790747581</v>
      </c>
      <c r="AA194" s="793">
        <f t="shared" si="1069"/>
        <v>231643.4790747581</v>
      </c>
      <c r="AB194" s="793">
        <f t="shared" si="1069"/>
        <v>231643.4790747581</v>
      </c>
      <c r="AC194" s="793">
        <f t="shared" si="1069"/>
        <v>231643.4790747581</v>
      </c>
      <c r="AD194" s="793">
        <f t="shared" si="1069"/>
        <v>231643.4790747581</v>
      </c>
      <c r="AE194" s="793">
        <f t="shared" si="1069"/>
        <v>231643.4790747581</v>
      </c>
      <c r="AF194" s="793">
        <f t="shared" si="1069"/>
        <v>231643.4790747581</v>
      </c>
      <c r="AG194" s="793">
        <f t="shared" si="1069"/>
        <v>231643.4790747581</v>
      </c>
      <c r="AH194" s="793">
        <f t="shared" si="1069"/>
        <v>231643.4790747581</v>
      </c>
      <c r="AI194" s="793">
        <f t="shared" si="1069"/>
        <v>231643.4790747581</v>
      </c>
      <c r="AJ194" s="793">
        <f t="shared" si="1069"/>
        <v>231643.4790747581</v>
      </c>
      <c r="AK194" s="793">
        <f t="shared" si="1069"/>
        <v>231643.4790747581</v>
      </c>
      <c r="AL194" s="793">
        <f t="shared" si="1069"/>
        <v>231643.4790747581</v>
      </c>
      <c r="AM194" s="793">
        <f t="shared" si="1069"/>
        <v>231643.4790747581</v>
      </c>
      <c r="AN194" s="793">
        <f t="shared" si="1069"/>
        <v>231643.4790747581</v>
      </c>
      <c r="AO194" s="793">
        <f t="shared" si="1069"/>
        <v>231643.4790747581</v>
      </c>
      <c r="AP194" s="793">
        <f t="shared" si="1069"/>
        <v>231643.4790747581</v>
      </c>
      <c r="AQ194" s="793">
        <f t="shared" si="1069"/>
        <v>231643.4790747581</v>
      </c>
      <c r="AR194" s="793">
        <f t="shared" si="1069"/>
        <v>231643.4790747581</v>
      </c>
      <c r="AS194" s="793">
        <f t="shared" si="1069"/>
        <v>231643.4790747581</v>
      </c>
      <c r="AT194" s="793">
        <f t="shared" si="1069"/>
        <v>231643.4790747581</v>
      </c>
      <c r="AU194" s="793">
        <f t="shared" si="1069"/>
        <v>231643.4790747581</v>
      </c>
      <c r="AV194" s="793">
        <f t="shared" si="1069"/>
        <v>231643.4790747581</v>
      </c>
      <c r="AW194" s="793">
        <f t="shared" si="1069"/>
        <v>231643.4790747581</v>
      </c>
      <c r="AX194" s="793">
        <f t="shared" si="1069"/>
        <v>231643.4790747581</v>
      </c>
      <c r="AY194" s="793">
        <f t="shared" si="1069"/>
        <v>231643.4790747581</v>
      </c>
      <c r="AZ194" s="793">
        <f t="shared" si="1069"/>
        <v>231643.4790747581</v>
      </c>
      <c r="BA194" s="793">
        <f t="shared" si="1069"/>
        <v>231643.4790747581</v>
      </c>
      <c r="BB194" s="793">
        <f t="shared" si="1069"/>
        <v>231643.4790747581</v>
      </c>
      <c r="BC194" s="793">
        <f t="shared" si="1069"/>
        <v>231643.4790747581</v>
      </c>
      <c r="BD194" s="793">
        <f t="shared" si="1069"/>
        <v>0</v>
      </c>
      <c r="BE194" s="793">
        <f t="shared" si="1069"/>
        <v>0</v>
      </c>
      <c r="BF194" s="793">
        <f t="shared" si="1069"/>
        <v>0</v>
      </c>
      <c r="BG194" s="793">
        <f t="shared" si="1069"/>
        <v>0</v>
      </c>
      <c r="BH194" s="793">
        <f t="shared" si="1069"/>
        <v>0</v>
      </c>
      <c r="BI194" s="793">
        <f t="shared" si="1069"/>
        <v>0</v>
      </c>
      <c r="BJ194" s="793">
        <f t="shared" si="1069"/>
        <v>0</v>
      </c>
      <c r="BK194" s="793">
        <f t="shared" si="1069"/>
        <v>0</v>
      </c>
      <c r="BL194" s="793">
        <f t="shared" si="1069"/>
        <v>0</v>
      </c>
      <c r="BM194" s="793">
        <f t="shared" si="1069"/>
        <v>0</v>
      </c>
      <c r="BN194" s="793">
        <f t="shared" si="1069"/>
        <v>0</v>
      </c>
      <c r="BO194" s="793">
        <f t="shared" si="1069"/>
        <v>0</v>
      </c>
      <c r="BP194" s="793">
        <f t="shared" si="1069"/>
        <v>0</v>
      </c>
      <c r="BQ194" s="793">
        <f t="shared" si="1069"/>
        <v>0</v>
      </c>
      <c r="BR194" s="793">
        <f t="shared" si="1069"/>
        <v>0</v>
      </c>
      <c r="BS194" s="793">
        <f t="shared" si="1069"/>
        <v>0</v>
      </c>
      <c r="BT194" s="793">
        <f t="shared" si="1069"/>
        <v>0</v>
      </c>
      <c r="BU194" s="793">
        <f t="shared" si="1069"/>
        <v>0</v>
      </c>
      <c r="BV194" s="793">
        <f t="shared" si="1069"/>
        <v>0</v>
      </c>
      <c r="BW194" s="793">
        <f t="shared" si="1069"/>
        <v>0</v>
      </c>
      <c r="BX194" s="793">
        <f t="shared" si="1069"/>
        <v>0</v>
      </c>
      <c r="BY194" s="793">
        <f t="shared" si="1069"/>
        <v>0</v>
      </c>
      <c r="BZ194" s="793">
        <f t="shared" si="1069"/>
        <v>0</v>
      </c>
      <c r="CA194" s="793">
        <f t="shared" ref="CA194:CG194" si="1070">CA189*CA$10</f>
        <v>0</v>
      </c>
      <c r="CB194" s="793">
        <f t="shared" si="1070"/>
        <v>0</v>
      </c>
      <c r="CC194" s="793">
        <f t="shared" si="1070"/>
        <v>0</v>
      </c>
      <c r="CD194" s="793">
        <f t="shared" si="1070"/>
        <v>0</v>
      </c>
      <c r="CE194" s="793">
        <f t="shared" si="1070"/>
        <v>0</v>
      </c>
      <c r="CF194" s="793">
        <f t="shared" si="1070"/>
        <v>0</v>
      </c>
      <c r="CG194" s="793">
        <f t="shared" si="1070"/>
        <v>0</v>
      </c>
      <c r="CH194" s="793">
        <f t="shared" ref="CH194:EO194" si="1071">CH189*CH$10</f>
        <v>0</v>
      </c>
      <c r="CI194" s="793">
        <f t="shared" si="1071"/>
        <v>0</v>
      </c>
      <c r="CJ194" s="793">
        <f t="shared" si="1071"/>
        <v>0</v>
      </c>
      <c r="CK194" s="793">
        <f t="shared" si="1071"/>
        <v>0</v>
      </c>
      <c r="CL194" s="793">
        <f t="shared" si="1071"/>
        <v>0</v>
      </c>
      <c r="CM194" s="793">
        <f t="shared" si="1071"/>
        <v>0</v>
      </c>
      <c r="CN194" s="793">
        <f t="shared" si="1071"/>
        <v>0</v>
      </c>
      <c r="CO194" s="793">
        <f t="shared" si="1071"/>
        <v>0</v>
      </c>
      <c r="CP194" s="793">
        <f t="shared" si="1071"/>
        <v>0</v>
      </c>
      <c r="CQ194" s="793">
        <f t="shared" si="1071"/>
        <v>0</v>
      </c>
      <c r="CR194" s="793">
        <f t="shared" si="1071"/>
        <v>0</v>
      </c>
      <c r="CS194" s="793">
        <f t="shared" si="1071"/>
        <v>0</v>
      </c>
      <c r="CT194" s="793">
        <f t="shared" si="1071"/>
        <v>0</v>
      </c>
      <c r="CU194" s="793">
        <f t="shared" si="1071"/>
        <v>0</v>
      </c>
      <c r="CV194" s="793">
        <f t="shared" si="1071"/>
        <v>0</v>
      </c>
      <c r="CW194" s="793">
        <f t="shared" si="1071"/>
        <v>0</v>
      </c>
      <c r="CX194" s="793">
        <f t="shared" si="1071"/>
        <v>0</v>
      </c>
      <c r="CY194" s="793">
        <f t="shared" si="1071"/>
        <v>0</v>
      </c>
      <c r="CZ194" s="793">
        <f t="shared" si="1071"/>
        <v>0</v>
      </c>
      <c r="DA194" s="793">
        <f t="shared" si="1071"/>
        <v>0</v>
      </c>
      <c r="DB194" s="793">
        <f t="shared" si="1071"/>
        <v>0</v>
      </c>
      <c r="DC194" s="793">
        <f t="shared" si="1071"/>
        <v>0</v>
      </c>
      <c r="DD194" s="793">
        <f t="shared" si="1071"/>
        <v>0</v>
      </c>
      <c r="DE194" s="793">
        <f t="shared" si="1071"/>
        <v>0</v>
      </c>
      <c r="DF194" s="793">
        <f t="shared" si="1071"/>
        <v>0</v>
      </c>
      <c r="DG194" s="793">
        <f t="shared" si="1071"/>
        <v>0</v>
      </c>
      <c r="DH194" s="793">
        <f t="shared" si="1071"/>
        <v>0</v>
      </c>
      <c r="DI194" s="793">
        <f t="shared" si="1071"/>
        <v>0</v>
      </c>
      <c r="DJ194" s="793">
        <f t="shared" si="1071"/>
        <v>0</v>
      </c>
      <c r="DK194" s="793">
        <f t="shared" si="1071"/>
        <v>0</v>
      </c>
      <c r="DL194" s="793">
        <f t="shared" si="1071"/>
        <v>0</v>
      </c>
      <c r="DM194" s="793">
        <f t="shared" si="1071"/>
        <v>0</v>
      </c>
      <c r="DN194" s="793">
        <f t="shared" si="1071"/>
        <v>0</v>
      </c>
      <c r="DO194" s="793">
        <f t="shared" si="1071"/>
        <v>0</v>
      </c>
      <c r="DP194" s="793">
        <f t="shared" si="1071"/>
        <v>0</v>
      </c>
      <c r="DQ194" s="793">
        <f t="shared" si="1071"/>
        <v>0</v>
      </c>
      <c r="DR194" s="793">
        <f t="shared" si="1071"/>
        <v>0</v>
      </c>
      <c r="DS194" s="793">
        <f t="shared" si="1071"/>
        <v>0</v>
      </c>
      <c r="DT194" s="793">
        <f t="shared" si="1071"/>
        <v>0</v>
      </c>
      <c r="DU194" s="793">
        <f t="shared" si="1071"/>
        <v>0</v>
      </c>
      <c r="DV194" s="793">
        <f t="shared" si="1071"/>
        <v>0</v>
      </c>
      <c r="DW194" s="793">
        <f t="shared" si="1071"/>
        <v>0</v>
      </c>
      <c r="DX194" s="793">
        <f t="shared" si="1071"/>
        <v>0</v>
      </c>
      <c r="DY194" s="793">
        <f t="shared" si="1071"/>
        <v>0</v>
      </c>
      <c r="DZ194" s="793">
        <f t="shared" si="1071"/>
        <v>0</v>
      </c>
      <c r="EA194" s="793">
        <f t="shared" si="1071"/>
        <v>0</v>
      </c>
      <c r="EB194" s="793">
        <f t="shared" si="1071"/>
        <v>0</v>
      </c>
      <c r="EC194" s="793">
        <f t="shared" si="1071"/>
        <v>0</v>
      </c>
      <c r="ED194" s="793">
        <f t="shared" si="1071"/>
        <v>0</v>
      </c>
      <c r="EE194" s="793">
        <f t="shared" si="1071"/>
        <v>0</v>
      </c>
      <c r="EF194" s="793">
        <f t="shared" si="1071"/>
        <v>0</v>
      </c>
      <c r="EG194" s="793">
        <f t="shared" si="1071"/>
        <v>0</v>
      </c>
      <c r="EH194" s="793">
        <f t="shared" si="1071"/>
        <v>0</v>
      </c>
      <c r="EI194" s="793">
        <f t="shared" si="1071"/>
        <v>0</v>
      </c>
      <c r="EJ194" s="793">
        <f t="shared" si="1071"/>
        <v>0</v>
      </c>
      <c r="EK194" s="793">
        <f t="shared" si="1071"/>
        <v>0</v>
      </c>
      <c r="EL194" s="793">
        <f t="shared" si="1071"/>
        <v>0</v>
      </c>
      <c r="EM194" s="793">
        <f t="shared" si="1071"/>
        <v>0</v>
      </c>
      <c r="EN194" s="793">
        <f t="shared" si="1071"/>
        <v>0</v>
      </c>
      <c r="EO194" s="793">
        <f t="shared" si="1071"/>
        <v>0</v>
      </c>
    </row>
    <row r="195" spans="1:145" x14ac:dyDescent="0.2">
      <c r="A195" s="113">
        <f>ROW()</f>
        <v>195</v>
      </c>
      <c r="C195" s="116"/>
      <c r="D195" s="116"/>
      <c r="E195" s="116"/>
      <c r="F195" s="116"/>
      <c r="G195" s="116"/>
      <c r="H195" s="116"/>
      <c r="I195" s="116"/>
      <c r="J195" s="116"/>
      <c r="K195" s="114" t="s">
        <v>83</v>
      </c>
      <c r="L195" s="915">
        <f>SUM(M195:EC195)</f>
        <v>-9729026.1211398412</v>
      </c>
      <c r="M195" s="915"/>
      <c r="N195" s="915">
        <f t="shared" ref="N195:AS195" si="1072">IF(N191,-SUM(N193:N194),0)</f>
        <v>0</v>
      </c>
      <c r="O195" s="915">
        <f t="shared" si="1072"/>
        <v>0</v>
      </c>
      <c r="P195" s="915">
        <f t="shared" si="1072"/>
        <v>0</v>
      </c>
      <c r="Q195" s="915">
        <f t="shared" si="1072"/>
        <v>0</v>
      </c>
      <c r="R195" s="915">
        <f t="shared" si="1072"/>
        <v>0</v>
      </c>
      <c r="S195" s="915">
        <f t="shared" si="1072"/>
        <v>-1389860.8744485485</v>
      </c>
      <c r="T195" s="915">
        <f t="shared" si="1072"/>
        <v>0</v>
      </c>
      <c r="U195" s="915">
        <f t="shared" si="1072"/>
        <v>0</v>
      </c>
      <c r="V195" s="915">
        <f t="shared" si="1072"/>
        <v>0</v>
      </c>
      <c r="W195" s="915">
        <f t="shared" si="1072"/>
        <v>0</v>
      </c>
      <c r="X195" s="915">
        <f t="shared" si="1072"/>
        <v>0</v>
      </c>
      <c r="Y195" s="915">
        <f t="shared" si="1072"/>
        <v>-1389860.8744485485</v>
      </c>
      <c r="Z195" s="915">
        <f t="shared" si="1072"/>
        <v>0</v>
      </c>
      <c r="AA195" s="915">
        <f t="shared" si="1072"/>
        <v>0</v>
      </c>
      <c r="AB195" s="915">
        <f t="shared" si="1072"/>
        <v>0</v>
      </c>
      <c r="AC195" s="915">
        <f t="shared" si="1072"/>
        <v>0</v>
      </c>
      <c r="AD195" s="915">
        <f t="shared" si="1072"/>
        <v>0</v>
      </c>
      <c r="AE195" s="915">
        <f t="shared" si="1072"/>
        <v>-1389860.8744485485</v>
      </c>
      <c r="AF195" s="915">
        <f t="shared" si="1072"/>
        <v>0</v>
      </c>
      <c r="AG195" s="915">
        <f t="shared" si="1072"/>
        <v>0</v>
      </c>
      <c r="AH195" s="915">
        <f t="shared" si="1072"/>
        <v>0</v>
      </c>
      <c r="AI195" s="915">
        <f t="shared" si="1072"/>
        <v>0</v>
      </c>
      <c r="AJ195" s="915">
        <f t="shared" si="1072"/>
        <v>0</v>
      </c>
      <c r="AK195" s="915">
        <f t="shared" si="1072"/>
        <v>-1389860.8744485485</v>
      </c>
      <c r="AL195" s="915">
        <f t="shared" si="1072"/>
        <v>0</v>
      </c>
      <c r="AM195" s="915">
        <f t="shared" si="1072"/>
        <v>0</v>
      </c>
      <c r="AN195" s="915">
        <f t="shared" si="1072"/>
        <v>0</v>
      </c>
      <c r="AO195" s="915">
        <f t="shared" si="1072"/>
        <v>0</v>
      </c>
      <c r="AP195" s="915">
        <f t="shared" si="1072"/>
        <v>0</v>
      </c>
      <c r="AQ195" s="915">
        <f t="shared" si="1072"/>
        <v>-1389860.8744485485</v>
      </c>
      <c r="AR195" s="915">
        <f t="shared" si="1072"/>
        <v>0</v>
      </c>
      <c r="AS195" s="915">
        <f t="shared" si="1072"/>
        <v>0</v>
      </c>
      <c r="AT195" s="915">
        <f t="shared" ref="AT195:BY195" si="1073">IF(AT191,-SUM(AT193:AT194),0)</f>
        <v>0</v>
      </c>
      <c r="AU195" s="915">
        <f t="shared" si="1073"/>
        <v>0</v>
      </c>
      <c r="AV195" s="915">
        <f t="shared" si="1073"/>
        <v>0</v>
      </c>
      <c r="AW195" s="915">
        <f t="shared" si="1073"/>
        <v>-1389860.8744485485</v>
      </c>
      <c r="AX195" s="915">
        <f t="shared" si="1073"/>
        <v>0</v>
      </c>
      <c r="AY195" s="915">
        <f t="shared" si="1073"/>
        <v>0</v>
      </c>
      <c r="AZ195" s="915">
        <f t="shared" si="1073"/>
        <v>0</v>
      </c>
      <c r="BA195" s="915">
        <f t="shared" si="1073"/>
        <v>0</v>
      </c>
      <c r="BB195" s="915">
        <f t="shared" si="1073"/>
        <v>0</v>
      </c>
      <c r="BC195" s="915">
        <f t="shared" si="1073"/>
        <v>-1389860.8744485485</v>
      </c>
      <c r="BD195" s="915">
        <f t="shared" si="1073"/>
        <v>0</v>
      </c>
      <c r="BE195" s="915">
        <f t="shared" si="1073"/>
        <v>0</v>
      </c>
      <c r="BF195" s="915">
        <f t="shared" si="1073"/>
        <v>0</v>
      </c>
      <c r="BG195" s="915">
        <f t="shared" si="1073"/>
        <v>0</v>
      </c>
      <c r="BH195" s="915">
        <f t="shared" si="1073"/>
        <v>0</v>
      </c>
      <c r="BI195" s="915">
        <f t="shared" si="1073"/>
        <v>0</v>
      </c>
      <c r="BJ195" s="915">
        <f t="shared" si="1073"/>
        <v>0</v>
      </c>
      <c r="BK195" s="915">
        <f t="shared" si="1073"/>
        <v>0</v>
      </c>
      <c r="BL195" s="915">
        <f t="shared" si="1073"/>
        <v>0</v>
      </c>
      <c r="BM195" s="915">
        <f t="shared" si="1073"/>
        <v>0</v>
      </c>
      <c r="BN195" s="915">
        <f t="shared" si="1073"/>
        <v>0</v>
      </c>
      <c r="BO195" s="915">
        <f t="shared" si="1073"/>
        <v>0</v>
      </c>
      <c r="BP195" s="915">
        <f t="shared" si="1073"/>
        <v>0</v>
      </c>
      <c r="BQ195" s="915">
        <f t="shared" si="1073"/>
        <v>0</v>
      </c>
      <c r="BR195" s="915">
        <f t="shared" si="1073"/>
        <v>0</v>
      </c>
      <c r="BS195" s="915">
        <f t="shared" si="1073"/>
        <v>0</v>
      </c>
      <c r="BT195" s="915">
        <f t="shared" si="1073"/>
        <v>0</v>
      </c>
      <c r="BU195" s="915">
        <f t="shared" si="1073"/>
        <v>0</v>
      </c>
      <c r="BV195" s="915">
        <f t="shared" si="1073"/>
        <v>0</v>
      </c>
      <c r="BW195" s="915">
        <f t="shared" si="1073"/>
        <v>0</v>
      </c>
      <c r="BX195" s="915">
        <f t="shared" si="1073"/>
        <v>0</v>
      </c>
      <c r="BY195" s="915">
        <f t="shared" si="1073"/>
        <v>0</v>
      </c>
      <c r="BZ195" s="915">
        <f t="shared" ref="BZ195:CG195" si="1074">IF(BZ191,-SUM(BZ193:BZ194),0)</f>
        <v>0</v>
      </c>
      <c r="CA195" s="915">
        <f t="shared" si="1074"/>
        <v>0</v>
      </c>
      <c r="CB195" s="915">
        <f t="shared" si="1074"/>
        <v>0</v>
      </c>
      <c r="CC195" s="915">
        <f t="shared" si="1074"/>
        <v>0</v>
      </c>
      <c r="CD195" s="915">
        <f t="shared" si="1074"/>
        <v>0</v>
      </c>
      <c r="CE195" s="915">
        <f t="shared" si="1074"/>
        <v>0</v>
      </c>
      <c r="CF195" s="915">
        <f t="shared" si="1074"/>
        <v>0</v>
      </c>
      <c r="CG195" s="915">
        <f t="shared" si="1074"/>
        <v>0</v>
      </c>
      <c r="CH195" s="915">
        <f t="shared" ref="CH195:EO195" si="1075">IF(CH191,-SUM(CH193:CH194),0)</f>
        <v>0</v>
      </c>
      <c r="CI195" s="915">
        <f t="shared" si="1075"/>
        <v>0</v>
      </c>
      <c r="CJ195" s="915">
        <f t="shared" si="1075"/>
        <v>0</v>
      </c>
      <c r="CK195" s="915">
        <f t="shared" si="1075"/>
        <v>0</v>
      </c>
      <c r="CL195" s="915">
        <f t="shared" si="1075"/>
        <v>0</v>
      </c>
      <c r="CM195" s="915">
        <f t="shared" si="1075"/>
        <v>0</v>
      </c>
      <c r="CN195" s="915">
        <f t="shared" si="1075"/>
        <v>0</v>
      </c>
      <c r="CO195" s="915">
        <f t="shared" si="1075"/>
        <v>0</v>
      </c>
      <c r="CP195" s="915">
        <f t="shared" si="1075"/>
        <v>0</v>
      </c>
      <c r="CQ195" s="915">
        <f t="shared" si="1075"/>
        <v>0</v>
      </c>
      <c r="CR195" s="915">
        <f t="shared" si="1075"/>
        <v>0</v>
      </c>
      <c r="CS195" s="915">
        <f t="shared" si="1075"/>
        <v>0</v>
      </c>
      <c r="CT195" s="915">
        <f t="shared" si="1075"/>
        <v>0</v>
      </c>
      <c r="CU195" s="915">
        <f t="shared" si="1075"/>
        <v>0</v>
      </c>
      <c r="CV195" s="915">
        <f t="shared" si="1075"/>
        <v>0</v>
      </c>
      <c r="CW195" s="915">
        <f t="shared" si="1075"/>
        <v>0</v>
      </c>
      <c r="CX195" s="915">
        <f t="shared" si="1075"/>
        <v>0</v>
      </c>
      <c r="CY195" s="915">
        <f t="shared" si="1075"/>
        <v>0</v>
      </c>
      <c r="CZ195" s="915">
        <f t="shared" si="1075"/>
        <v>0</v>
      </c>
      <c r="DA195" s="915">
        <f t="shared" si="1075"/>
        <v>0</v>
      </c>
      <c r="DB195" s="915">
        <f t="shared" si="1075"/>
        <v>0</v>
      </c>
      <c r="DC195" s="915">
        <f t="shared" si="1075"/>
        <v>0</v>
      </c>
      <c r="DD195" s="915">
        <f t="shared" si="1075"/>
        <v>0</v>
      </c>
      <c r="DE195" s="915">
        <f t="shared" si="1075"/>
        <v>0</v>
      </c>
      <c r="DF195" s="915">
        <f t="shared" si="1075"/>
        <v>0</v>
      </c>
      <c r="DG195" s="915">
        <f t="shared" si="1075"/>
        <v>0</v>
      </c>
      <c r="DH195" s="915">
        <f t="shared" si="1075"/>
        <v>0</v>
      </c>
      <c r="DI195" s="915">
        <f t="shared" si="1075"/>
        <v>0</v>
      </c>
      <c r="DJ195" s="915">
        <f t="shared" si="1075"/>
        <v>0</v>
      </c>
      <c r="DK195" s="915">
        <f t="shared" si="1075"/>
        <v>0</v>
      </c>
      <c r="DL195" s="915">
        <f t="shared" si="1075"/>
        <v>0</v>
      </c>
      <c r="DM195" s="915">
        <f t="shared" si="1075"/>
        <v>0</v>
      </c>
      <c r="DN195" s="915">
        <f t="shared" si="1075"/>
        <v>0</v>
      </c>
      <c r="DO195" s="915">
        <f t="shared" si="1075"/>
        <v>0</v>
      </c>
      <c r="DP195" s="915">
        <f t="shared" si="1075"/>
        <v>0</v>
      </c>
      <c r="DQ195" s="915">
        <f t="shared" si="1075"/>
        <v>0</v>
      </c>
      <c r="DR195" s="915">
        <f t="shared" si="1075"/>
        <v>0</v>
      </c>
      <c r="DS195" s="915">
        <f t="shared" si="1075"/>
        <v>0</v>
      </c>
      <c r="DT195" s="915">
        <f t="shared" si="1075"/>
        <v>0</v>
      </c>
      <c r="DU195" s="915">
        <f t="shared" si="1075"/>
        <v>0</v>
      </c>
      <c r="DV195" s="915">
        <f t="shared" si="1075"/>
        <v>0</v>
      </c>
      <c r="DW195" s="915">
        <f t="shared" si="1075"/>
        <v>0</v>
      </c>
      <c r="DX195" s="915">
        <f t="shared" si="1075"/>
        <v>0</v>
      </c>
      <c r="DY195" s="915">
        <f t="shared" si="1075"/>
        <v>0</v>
      </c>
      <c r="DZ195" s="915">
        <f t="shared" si="1075"/>
        <v>0</v>
      </c>
      <c r="EA195" s="915">
        <f t="shared" si="1075"/>
        <v>0</v>
      </c>
      <c r="EB195" s="915">
        <f t="shared" si="1075"/>
        <v>0</v>
      </c>
      <c r="EC195" s="915">
        <f t="shared" si="1075"/>
        <v>0</v>
      </c>
      <c r="ED195" s="915">
        <f t="shared" si="1075"/>
        <v>0</v>
      </c>
      <c r="EE195" s="915">
        <f t="shared" si="1075"/>
        <v>0</v>
      </c>
      <c r="EF195" s="915">
        <f t="shared" si="1075"/>
        <v>0</v>
      </c>
      <c r="EG195" s="915">
        <f t="shared" si="1075"/>
        <v>0</v>
      </c>
      <c r="EH195" s="915">
        <f t="shared" si="1075"/>
        <v>0</v>
      </c>
      <c r="EI195" s="915">
        <f t="shared" si="1075"/>
        <v>0</v>
      </c>
      <c r="EJ195" s="915">
        <f t="shared" si="1075"/>
        <v>0</v>
      </c>
      <c r="EK195" s="915">
        <f t="shared" si="1075"/>
        <v>0</v>
      </c>
      <c r="EL195" s="915">
        <f t="shared" si="1075"/>
        <v>0</v>
      </c>
      <c r="EM195" s="915">
        <f t="shared" si="1075"/>
        <v>0</v>
      </c>
      <c r="EN195" s="915">
        <f t="shared" si="1075"/>
        <v>0</v>
      </c>
      <c r="EO195" s="915">
        <f t="shared" si="1075"/>
        <v>0</v>
      </c>
    </row>
    <row r="196" spans="1:145" x14ac:dyDescent="0.2">
      <c r="A196" s="113">
        <f>ROW()</f>
        <v>196</v>
      </c>
      <c r="C196" s="449" t="str">
        <f>C189</f>
        <v>이자비용(선순위)</v>
      </c>
      <c r="D196" s="449" t="s">
        <v>33</v>
      </c>
      <c r="E196" s="449"/>
      <c r="F196" s="116"/>
      <c r="G196" s="116"/>
      <c r="H196" s="116"/>
      <c r="I196" s="116"/>
      <c r="J196" s="92"/>
      <c r="K196" s="113" t="s">
        <v>277</v>
      </c>
      <c r="L196" s="897"/>
      <c r="M196" s="897"/>
      <c r="N196" s="793">
        <f t="shared" ref="N196:AS196" si="1076">SUM(N193:N195)</f>
        <v>231643.4790747581</v>
      </c>
      <c r="O196" s="793">
        <f t="shared" si="1076"/>
        <v>463286.9581495162</v>
      </c>
      <c r="P196" s="793">
        <f t="shared" si="1076"/>
        <v>694930.43722427427</v>
      </c>
      <c r="Q196" s="793">
        <f t="shared" si="1076"/>
        <v>926573.9162990324</v>
      </c>
      <c r="R196" s="793">
        <f t="shared" si="1076"/>
        <v>1158217.3953737905</v>
      </c>
      <c r="S196" s="793">
        <f t="shared" si="1076"/>
        <v>0</v>
      </c>
      <c r="T196" s="793">
        <f t="shared" si="1076"/>
        <v>231643.4790747581</v>
      </c>
      <c r="U196" s="793">
        <f t="shared" si="1076"/>
        <v>463286.9581495162</v>
      </c>
      <c r="V196" s="793">
        <f t="shared" si="1076"/>
        <v>694930.43722427427</v>
      </c>
      <c r="W196" s="793">
        <f t="shared" si="1076"/>
        <v>926573.9162990324</v>
      </c>
      <c r="X196" s="793">
        <f t="shared" si="1076"/>
        <v>1158217.3953737905</v>
      </c>
      <c r="Y196" s="793">
        <f t="shared" si="1076"/>
        <v>0</v>
      </c>
      <c r="Z196" s="793">
        <f t="shared" si="1076"/>
        <v>231643.4790747581</v>
      </c>
      <c r="AA196" s="793">
        <f t="shared" si="1076"/>
        <v>463286.9581495162</v>
      </c>
      <c r="AB196" s="793">
        <f t="shared" si="1076"/>
        <v>694930.43722427427</v>
      </c>
      <c r="AC196" s="793">
        <f t="shared" si="1076"/>
        <v>926573.9162990324</v>
      </c>
      <c r="AD196" s="793">
        <f t="shared" si="1076"/>
        <v>1158217.3953737905</v>
      </c>
      <c r="AE196" s="793">
        <f t="shared" si="1076"/>
        <v>0</v>
      </c>
      <c r="AF196" s="793">
        <f t="shared" si="1076"/>
        <v>231643.4790747581</v>
      </c>
      <c r="AG196" s="793">
        <f t="shared" si="1076"/>
        <v>463286.9581495162</v>
      </c>
      <c r="AH196" s="793">
        <f t="shared" si="1076"/>
        <v>694930.43722427427</v>
      </c>
      <c r="AI196" s="793">
        <f t="shared" si="1076"/>
        <v>926573.9162990324</v>
      </c>
      <c r="AJ196" s="793">
        <f t="shared" si="1076"/>
        <v>1158217.3953737905</v>
      </c>
      <c r="AK196" s="793">
        <f t="shared" si="1076"/>
        <v>0</v>
      </c>
      <c r="AL196" s="793">
        <f t="shared" si="1076"/>
        <v>231643.4790747581</v>
      </c>
      <c r="AM196" s="793">
        <f t="shared" si="1076"/>
        <v>463286.9581495162</v>
      </c>
      <c r="AN196" s="793">
        <f t="shared" si="1076"/>
        <v>694930.43722427427</v>
      </c>
      <c r="AO196" s="793">
        <f t="shared" si="1076"/>
        <v>926573.9162990324</v>
      </c>
      <c r="AP196" s="793">
        <f t="shared" si="1076"/>
        <v>1158217.3953737905</v>
      </c>
      <c r="AQ196" s="793">
        <f t="shared" si="1076"/>
        <v>0</v>
      </c>
      <c r="AR196" s="793">
        <f t="shared" si="1076"/>
        <v>231643.4790747581</v>
      </c>
      <c r="AS196" s="793">
        <f t="shared" si="1076"/>
        <v>463286.9581495162</v>
      </c>
      <c r="AT196" s="793">
        <f t="shared" ref="AT196:BY196" si="1077">SUM(AT193:AT195)</f>
        <v>694930.43722427427</v>
      </c>
      <c r="AU196" s="793">
        <f t="shared" si="1077"/>
        <v>926573.9162990324</v>
      </c>
      <c r="AV196" s="793">
        <f t="shared" si="1077"/>
        <v>1158217.3953737905</v>
      </c>
      <c r="AW196" s="793">
        <f t="shared" si="1077"/>
        <v>0</v>
      </c>
      <c r="AX196" s="793">
        <f t="shared" si="1077"/>
        <v>231643.4790747581</v>
      </c>
      <c r="AY196" s="793">
        <f t="shared" si="1077"/>
        <v>463286.9581495162</v>
      </c>
      <c r="AZ196" s="793">
        <f t="shared" si="1077"/>
        <v>694930.43722427427</v>
      </c>
      <c r="BA196" s="793">
        <f t="shared" si="1077"/>
        <v>926573.9162990324</v>
      </c>
      <c r="BB196" s="793">
        <f t="shared" si="1077"/>
        <v>1158217.3953737905</v>
      </c>
      <c r="BC196" s="793">
        <f t="shared" si="1077"/>
        <v>0</v>
      </c>
      <c r="BD196" s="793">
        <f t="shared" si="1077"/>
        <v>0</v>
      </c>
      <c r="BE196" s="793">
        <f t="shared" si="1077"/>
        <v>0</v>
      </c>
      <c r="BF196" s="793">
        <f t="shared" si="1077"/>
        <v>0</v>
      </c>
      <c r="BG196" s="793">
        <f t="shared" si="1077"/>
        <v>0</v>
      </c>
      <c r="BH196" s="793">
        <f t="shared" si="1077"/>
        <v>0</v>
      </c>
      <c r="BI196" s="793">
        <f t="shared" si="1077"/>
        <v>0</v>
      </c>
      <c r="BJ196" s="793">
        <f t="shared" si="1077"/>
        <v>0</v>
      </c>
      <c r="BK196" s="793">
        <f t="shared" si="1077"/>
        <v>0</v>
      </c>
      <c r="BL196" s="793">
        <f t="shared" si="1077"/>
        <v>0</v>
      </c>
      <c r="BM196" s="793">
        <f t="shared" si="1077"/>
        <v>0</v>
      </c>
      <c r="BN196" s="793">
        <f t="shared" si="1077"/>
        <v>0</v>
      </c>
      <c r="BO196" s="793">
        <f t="shared" si="1077"/>
        <v>0</v>
      </c>
      <c r="BP196" s="793">
        <f t="shared" si="1077"/>
        <v>0</v>
      </c>
      <c r="BQ196" s="793">
        <f t="shared" si="1077"/>
        <v>0</v>
      </c>
      <c r="BR196" s="793">
        <f t="shared" si="1077"/>
        <v>0</v>
      </c>
      <c r="BS196" s="793">
        <f t="shared" si="1077"/>
        <v>0</v>
      </c>
      <c r="BT196" s="793">
        <f t="shared" si="1077"/>
        <v>0</v>
      </c>
      <c r="BU196" s="793">
        <f t="shared" si="1077"/>
        <v>0</v>
      </c>
      <c r="BV196" s="793">
        <f t="shared" si="1077"/>
        <v>0</v>
      </c>
      <c r="BW196" s="793">
        <f t="shared" si="1077"/>
        <v>0</v>
      </c>
      <c r="BX196" s="793">
        <f t="shared" si="1077"/>
        <v>0</v>
      </c>
      <c r="BY196" s="793">
        <f t="shared" si="1077"/>
        <v>0</v>
      </c>
      <c r="BZ196" s="793">
        <f t="shared" ref="BZ196:CG196" si="1078">SUM(BZ193:BZ195)</f>
        <v>0</v>
      </c>
      <c r="CA196" s="793">
        <f t="shared" si="1078"/>
        <v>0</v>
      </c>
      <c r="CB196" s="793">
        <f t="shared" si="1078"/>
        <v>0</v>
      </c>
      <c r="CC196" s="793">
        <f t="shared" si="1078"/>
        <v>0</v>
      </c>
      <c r="CD196" s="793">
        <f t="shared" si="1078"/>
        <v>0</v>
      </c>
      <c r="CE196" s="793">
        <f t="shared" si="1078"/>
        <v>0</v>
      </c>
      <c r="CF196" s="793">
        <f t="shared" si="1078"/>
        <v>0</v>
      </c>
      <c r="CG196" s="793">
        <f t="shared" si="1078"/>
        <v>0</v>
      </c>
      <c r="CH196" s="793">
        <f t="shared" ref="CH196:EO196" si="1079">SUM(CH193:CH195)</f>
        <v>0</v>
      </c>
      <c r="CI196" s="793">
        <f t="shared" si="1079"/>
        <v>0</v>
      </c>
      <c r="CJ196" s="793">
        <f t="shared" si="1079"/>
        <v>0</v>
      </c>
      <c r="CK196" s="793">
        <f t="shared" si="1079"/>
        <v>0</v>
      </c>
      <c r="CL196" s="793">
        <f t="shared" si="1079"/>
        <v>0</v>
      </c>
      <c r="CM196" s="793">
        <f t="shared" si="1079"/>
        <v>0</v>
      </c>
      <c r="CN196" s="793">
        <f t="shared" si="1079"/>
        <v>0</v>
      </c>
      <c r="CO196" s="793">
        <f t="shared" si="1079"/>
        <v>0</v>
      </c>
      <c r="CP196" s="793">
        <f t="shared" si="1079"/>
        <v>0</v>
      </c>
      <c r="CQ196" s="793">
        <f t="shared" si="1079"/>
        <v>0</v>
      </c>
      <c r="CR196" s="793">
        <f t="shared" si="1079"/>
        <v>0</v>
      </c>
      <c r="CS196" s="793">
        <f t="shared" si="1079"/>
        <v>0</v>
      </c>
      <c r="CT196" s="793">
        <f t="shared" si="1079"/>
        <v>0</v>
      </c>
      <c r="CU196" s="793">
        <f t="shared" si="1079"/>
        <v>0</v>
      </c>
      <c r="CV196" s="793">
        <f t="shared" si="1079"/>
        <v>0</v>
      </c>
      <c r="CW196" s="793">
        <f t="shared" si="1079"/>
        <v>0</v>
      </c>
      <c r="CX196" s="793">
        <f t="shared" si="1079"/>
        <v>0</v>
      </c>
      <c r="CY196" s="793">
        <f t="shared" si="1079"/>
        <v>0</v>
      </c>
      <c r="CZ196" s="793">
        <f t="shared" si="1079"/>
        <v>0</v>
      </c>
      <c r="DA196" s="793">
        <f t="shared" si="1079"/>
        <v>0</v>
      </c>
      <c r="DB196" s="793">
        <f t="shared" si="1079"/>
        <v>0</v>
      </c>
      <c r="DC196" s="793">
        <f t="shared" si="1079"/>
        <v>0</v>
      </c>
      <c r="DD196" s="793">
        <f t="shared" si="1079"/>
        <v>0</v>
      </c>
      <c r="DE196" s="793">
        <f t="shared" si="1079"/>
        <v>0</v>
      </c>
      <c r="DF196" s="793">
        <f t="shared" si="1079"/>
        <v>0</v>
      </c>
      <c r="DG196" s="793">
        <f t="shared" si="1079"/>
        <v>0</v>
      </c>
      <c r="DH196" s="793">
        <f t="shared" si="1079"/>
        <v>0</v>
      </c>
      <c r="DI196" s="793">
        <f t="shared" si="1079"/>
        <v>0</v>
      </c>
      <c r="DJ196" s="793">
        <f t="shared" si="1079"/>
        <v>0</v>
      </c>
      <c r="DK196" s="793">
        <f t="shared" si="1079"/>
        <v>0</v>
      </c>
      <c r="DL196" s="793">
        <f t="shared" si="1079"/>
        <v>0</v>
      </c>
      <c r="DM196" s="793">
        <f t="shared" si="1079"/>
        <v>0</v>
      </c>
      <c r="DN196" s="793">
        <f t="shared" si="1079"/>
        <v>0</v>
      </c>
      <c r="DO196" s="793">
        <f t="shared" si="1079"/>
        <v>0</v>
      </c>
      <c r="DP196" s="793">
        <f t="shared" si="1079"/>
        <v>0</v>
      </c>
      <c r="DQ196" s="793">
        <f t="shared" si="1079"/>
        <v>0</v>
      </c>
      <c r="DR196" s="793">
        <f t="shared" si="1079"/>
        <v>0</v>
      </c>
      <c r="DS196" s="793">
        <f t="shared" si="1079"/>
        <v>0</v>
      </c>
      <c r="DT196" s="793">
        <f t="shared" si="1079"/>
        <v>0</v>
      </c>
      <c r="DU196" s="793">
        <f t="shared" si="1079"/>
        <v>0</v>
      </c>
      <c r="DV196" s="793">
        <f t="shared" si="1079"/>
        <v>0</v>
      </c>
      <c r="DW196" s="793">
        <f t="shared" si="1079"/>
        <v>0</v>
      </c>
      <c r="DX196" s="793">
        <f t="shared" si="1079"/>
        <v>0</v>
      </c>
      <c r="DY196" s="793">
        <f t="shared" si="1079"/>
        <v>0</v>
      </c>
      <c r="DZ196" s="793">
        <f t="shared" si="1079"/>
        <v>0</v>
      </c>
      <c r="EA196" s="793">
        <f t="shared" si="1079"/>
        <v>0</v>
      </c>
      <c r="EB196" s="793">
        <f t="shared" si="1079"/>
        <v>0</v>
      </c>
      <c r="EC196" s="793">
        <f t="shared" si="1079"/>
        <v>0</v>
      </c>
      <c r="ED196" s="793">
        <f t="shared" si="1079"/>
        <v>0</v>
      </c>
      <c r="EE196" s="793">
        <f t="shared" si="1079"/>
        <v>0</v>
      </c>
      <c r="EF196" s="793">
        <f t="shared" si="1079"/>
        <v>0</v>
      </c>
      <c r="EG196" s="793">
        <f t="shared" si="1079"/>
        <v>0</v>
      </c>
      <c r="EH196" s="793">
        <f t="shared" si="1079"/>
        <v>0</v>
      </c>
      <c r="EI196" s="793">
        <f t="shared" si="1079"/>
        <v>0</v>
      </c>
      <c r="EJ196" s="793">
        <f t="shared" si="1079"/>
        <v>0</v>
      </c>
      <c r="EK196" s="793">
        <f t="shared" si="1079"/>
        <v>0</v>
      </c>
      <c r="EL196" s="793">
        <f t="shared" si="1079"/>
        <v>0</v>
      </c>
      <c r="EM196" s="793">
        <f t="shared" si="1079"/>
        <v>0</v>
      </c>
      <c r="EN196" s="793">
        <f t="shared" si="1079"/>
        <v>0</v>
      </c>
      <c r="EO196" s="793">
        <f t="shared" si="1079"/>
        <v>0</v>
      </c>
    </row>
    <row r="197" spans="1:145" x14ac:dyDescent="0.2">
      <c r="A197" s="113">
        <f>ROW()</f>
        <v>197</v>
      </c>
    </row>
    <row r="198" spans="1:145" x14ac:dyDescent="0.2">
      <c r="A198" s="113">
        <f>ROW()</f>
        <v>198</v>
      </c>
      <c r="B198" s="787" t="s">
        <v>857</v>
      </c>
      <c r="C198" s="478" t="str">
        <f>'A&amp;R'!B57</f>
        <v>담보차입금(후순위)</v>
      </c>
      <c r="D198" s="787"/>
      <c r="E198" s="787"/>
      <c r="F198" s="459">
        <f>F182</f>
        <v>43465</v>
      </c>
      <c r="G198" s="922">
        <f>'A&amp;R'!G38</f>
        <v>13000000</v>
      </c>
      <c r="H198" s="787"/>
      <c r="I198" s="787"/>
      <c r="J198" s="787"/>
      <c r="K198" s="787"/>
      <c r="L198" s="787"/>
      <c r="M198" s="787"/>
      <c r="N198" s="787"/>
      <c r="O198" s="787"/>
      <c r="P198" s="787"/>
      <c r="Q198" s="787"/>
      <c r="R198" s="787"/>
      <c r="S198" s="787"/>
      <c r="T198" s="787"/>
      <c r="U198" s="787"/>
      <c r="V198" s="787"/>
      <c r="W198" s="787"/>
      <c r="X198" s="787"/>
      <c r="Y198" s="787"/>
      <c r="Z198" s="787"/>
      <c r="AA198" s="787"/>
      <c r="AB198" s="787"/>
      <c r="AC198" s="787"/>
      <c r="AD198" s="787"/>
      <c r="AE198" s="787"/>
      <c r="AF198" s="787"/>
      <c r="AG198" s="787"/>
      <c r="AH198" s="787"/>
      <c r="AI198" s="787"/>
      <c r="AJ198" s="787"/>
      <c r="AK198" s="787"/>
      <c r="AL198" s="787"/>
      <c r="AM198" s="787"/>
      <c r="AN198" s="787"/>
      <c r="AO198" s="787"/>
      <c r="AP198" s="787"/>
      <c r="AQ198" s="787"/>
      <c r="AR198" s="787"/>
      <c r="AS198" s="787"/>
      <c r="AT198" s="787"/>
      <c r="AU198" s="787"/>
      <c r="AV198" s="787"/>
      <c r="AW198" s="787"/>
      <c r="AX198" s="787"/>
      <c r="AY198" s="787"/>
      <c r="AZ198" s="787"/>
      <c r="BA198" s="787"/>
      <c r="BB198" s="787"/>
      <c r="BC198" s="787"/>
      <c r="BD198" s="787"/>
      <c r="BE198" s="787"/>
      <c r="BF198" s="787"/>
      <c r="BG198" s="787"/>
      <c r="BH198" s="787"/>
      <c r="BI198" s="787"/>
      <c r="BJ198" s="787"/>
      <c r="BK198" s="787"/>
      <c r="BL198" s="787"/>
      <c r="BM198" s="787"/>
      <c r="BN198" s="787"/>
      <c r="BO198" s="787"/>
      <c r="BP198" s="787"/>
      <c r="BQ198" s="787"/>
      <c r="BR198" s="787"/>
      <c r="BS198" s="787"/>
      <c r="BT198" s="787"/>
      <c r="BU198" s="787"/>
      <c r="BV198" s="787"/>
      <c r="BW198" s="787"/>
      <c r="BX198" s="787"/>
      <c r="BY198" s="787"/>
      <c r="BZ198" s="787"/>
      <c r="CA198" s="787"/>
      <c r="CB198" s="787"/>
      <c r="CC198" s="787"/>
      <c r="CD198" s="787"/>
      <c r="CE198" s="787"/>
      <c r="CF198" s="787"/>
      <c r="CG198" s="787"/>
      <c r="CH198" s="787"/>
      <c r="CI198" s="787"/>
      <c r="CJ198" s="787"/>
      <c r="CK198" s="787"/>
      <c r="CL198" s="787"/>
      <c r="CM198" s="787"/>
      <c r="CN198" s="787"/>
      <c r="CO198" s="787"/>
      <c r="CP198" s="787"/>
      <c r="CQ198" s="787"/>
      <c r="CR198" s="787"/>
      <c r="CS198" s="787"/>
      <c r="CT198" s="787"/>
      <c r="CU198" s="787"/>
      <c r="CV198" s="787"/>
      <c r="CW198" s="787"/>
      <c r="CX198" s="787"/>
      <c r="CY198" s="787"/>
      <c r="CZ198" s="787"/>
      <c r="DA198" s="787"/>
      <c r="DB198" s="787"/>
      <c r="DC198" s="787"/>
      <c r="DD198" s="787"/>
      <c r="DE198" s="787"/>
      <c r="DF198" s="787"/>
      <c r="DG198" s="787"/>
      <c r="DH198" s="787"/>
      <c r="DI198" s="787"/>
      <c r="DJ198" s="787"/>
      <c r="DK198" s="787"/>
      <c r="DL198" s="787"/>
      <c r="DM198" s="787"/>
      <c r="DN198" s="787"/>
      <c r="DO198" s="787"/>
      <c r="DP198" s="787"/>
      <c r="DQ198" s="787"/>
      <c r="DR198" s="787"/>
      <c r="DS198" s="787"/>
      <c r="DT198" s="787"/>
      <c r="DU198" s="787"/>
      <c r="DV198" s="787"/>
      <c r="DW198" s="787"/>
      <c r="DX198" s="787"/>
      <c r="DY198" s="787"/>
      <c r="DZ198" s="787"/>
      <c r="EA198" s="787"/>
      <c r="EB198" s="787"/>
      <c r="EC198" s="787"/>
      <c r="ED198" s="787"/>
      <c r="EE198" s="787"/>
      <c r="EF198" s="787"/>
      <c r="EG198" s="787"/>
      <c r="EH198" s="787"/>
      <c r="EI198" s="787"/>
      <c r="EJ198" s="787"/>
      <c r="EK198" s="787"/>
      <c r="EL198" s="787"/>
      <c r="EM198" s="787"/>
      <c r="EN198" s="787"/>
      <c r="EO198" s="787"/>
    </row>
    <row r="199" spans="1:145" x14ac:dyDescent="0.2">
      <c r="A199" s="113"/>
      <c r="F199" s="459">
        <f>F183</f>
        <v>44742</v>
      </c>
      <c r="G199" s="922">
        <f>-G198</f>
        <v>-13000000</v>
      </c>
      <c r="K199" s="253" t="s">
        <v>310</v>
      </c>
      <c r="M199" s="900">
        <v>0</v>
      </c>
      <c r="N199" s="897">
        <f>M202</f>
        <v>13000000</v>
      </c>
      <c r="O199" s="897">
        <f t="shared" ref="O199" si="1080">N202</f>
        <v>13000000</v>
      </c>
      <c r="P199" s="897">
        <f t="shared" ref="P199" si="1081">O202</f>
        <v>13000000</v>
      </c>
      <c r="Q199" s="897">
        <f t="shared" ref="Q199" si="1082">P202</f>
        <v>13000000</v>
      </c>
      <c r="R199" s="897">
        <f t="shared" ref="R199" si="1083">Q202</f>
        <v>13000000</v>
      </c>
      <c r="S199" s="897">
        <f t="shared" ref="S199" si="1084">R202</f>
        <v>13000000</v>
      </c>
      <c r="T199" s="897">
        <f t="shared" ref="T199" si="1085">S202</f>
        <v>13000000</v>
      </c>
      <c r="U199" s="897">
        <f t="shared" ref="U199" si="1086">T202</f>
        <v>13000000</v>
      </c>
      <c r="V199" s="897">
        <f t="shared" ref="V199" si="1087">U202</f>
        <v>13000000</v>
      </c>
      <c r="W199" s="897">
        <f t="shared" ref="W199" si="1088">V202</f>
        <v>13000000</v>
      </c>
      <c r="X199" s="897">
        <f t="shared" ref="X199" si="1089">W202</f>
        <v>13000000</v>
      </c>
      <c r="Y199" s="897">
        <f t="shared" ref="Y199" si="1090">X202</f>
        <v>13000000</v>
      </c>
      <c r="Z199" s="897">
        <f t="shared" ref="Z199" si="1091">Y202</f>
        <v>13000000</v>
      </c>
      <c r="AA199" s="897">
        <f t="shared" ref="AA199" si="1092">Z202</f>
        <v>13000000</v>
      </c>
      <c r="AB199" s="897">
        <f t="shared" ref="AB199" si="1093">AA202</f>
        <v>13000000</v>
      </c>
      <c r="AC199" s="897">
        <f t="shared" ref="AC199" si="1094">AB202</f>
        <v>13000000</v>
      </c>
      <c r="AD199" s="897">
        <f t="shared" ref="AD199" si="1095">AC202</f>
        <v>13000000</v>
      </c>
      <c r="AE199" s="897">
        <f t="shared" ref="AE199" si="1096">AD202</f>
        <v>13000000</v>
      </c>
      <c r="AF199" s="897">
        <f t="shared" ref="AF199" si="1097">AE202</f>
        <v>13000000</v>
      </c>
      <c r="AG199" s="897">
        <f t="shared" ref="AG199" si="1098">AF202</f>
        <v>13000000</v>
      </c>
      <c r="AH199" s="897">
        <f t="shared" ref="AH199" si="1099">AG202</f>
        <v>13000000</v>
      </c>
      <c r="AI199" s="897">
        <f t="shared" ref="AI199" si="1100">AH202</f>
        <v>13000000</v>
      </c>
      <c r="AJ199" s="897">
        <f t="shared" ref="AJ199" si="1101">AI202</f>
        <v>13000000</v>
      </c>
      <c r="AK199" s="897">
        <f t="shared" ref="AK199" si="1102">AJ202</f>
        <v>13000000</v>
      </c>
      <c r="AL199" s="897">
        <f t="shared" ref="AL199" si="1103">AK202</f>
        <v>13000000</v>
      </c>
      <c r="AM199" s="897">
        <f t="shared" ref="AM199" si="1104">AL202</f>
        <v>13000000</v>
      </c>
      <c r="AN199" s="897">
        <f t="shared" ref="AN199" si="1105">AM202</f>
        <v>13000000</v>
      </c>
      <c r="AO199" s="897">
        <f t="shared" ref="AO199" si="1106">AN202</f>
        <v>13000000</v>
      </c>
      <c r="AP199" s="897">
        <f t="shared" ref="AP199" si="1107">AO202</f>
        <v>13000000</v>
      </c>
      <c r="AQ199" s="897">
        <f t="shared" ref="AQ199" si="1108">AP202</f>
        <v>13000000</v>
      </c>
      <c r="AR199" s="897">
        <f t="shared" ref="AR199" si="1109">AQ202</f>
        <v>13000000</v>
      </c>
      <c r="AS199" s="897">
        <f t="shared" ref="AS199" si="1110">AR202</f>
        <v>13000000</v>
      </c>
      <c r="AT199" s="897">
        <f t="shared" ref="AT199" si="1111">AS202</f>
        <v>13000000</v>
      </c>
      <c r="AU199" s="897">
        <f t="shared" ref="AU199" si="1112">AT202</f>
        <v>13000000</v>
      </c>
      <c r="AV199" s="897">
        <f t="shared" ref="AV199" si="1113">AU202</f>
        <v>13000000</v>
      </c>
      <c r="AW199" s="897">
        <f t="shared" ref="AW199" si="1114">AV202</f>
        <v>13000000</v>
      </c>
      <c r="AX199" s="897">
        <f t="shared" ref="AX199" si="1115">AW202</f>
        <v>13000000</v>
      </c>
      <c r="AY199" s="897">
        <f t="shared" ref="AY199" si="1116">AX202</f>
        <v>13000000</v>
      </c>
      <c r="AZ199" s="897">
        <f t="shared" ref="AZ199" si="1117">AY202</f>
        <v>13000000</v>
      </c>
      <c r="BA199" s="897">
        <f t="shared" ref="BA199" si="1118">AZ202</f>
        <v>13000000</v>
      </c>
      <c r="BB199" s="897">
        <f t="shared" ref="BB199" si="1119">BA202</f>
        <v>13000000</v>
      </c>
      <c r="BC199" s="897">
        <f t="shared" ref="BC199" si="1120">BB202</f>
        <v>13000000</v>
      </c>
      <c r="BD199" s="897">
        <f t="shared" ref="BD199" si="1121">BC202</f>
        <v>0</v>
      </c>
      <c r="BE199" s="897">
        <f t="shared" ref="BE199" si="1122">BD202</f>
        <v>0</v>
      </c>
      <c r="BF199" s="897">
        <f t="shared" ref="BF199" si="1123">BE202</f>
        <v>0</v>
      </c>
      <c r="BG199" s="897">
        <f t="shared" ref="BG199" si="1124">BF202</f>
        <v>0</v>
      </c>
      <c r="BH199" s="897">
        <f t="shared" ref="BH199" si="1125">BG202</f>
        <v>0</v>
      </c>
      <c r="BI199" s="897">
        <f t="shared" ref="BI199" si="1126">BH202</f>
        <v>0</v>
      </c>
      <c r="BJ199" s="897">
        <f t="shared" ref="BJ199" si="1127">BI202</f>
        <v>0</v>
      </c>
      <c r="BK199" s="897">
        <f t="shared" ref="BK199" si="1128">BJ202</f>
        <v>0</v>
      </c>
      <c r="BL199" s="897">
        <f t="shared" ref="BL199" si="1129">BK202</f>
        <v>0</v>
      </c>
      <c r="BM199" s="897">
        <f t="shared" ref="BM199" si="1130">BL202</f>
        <v>0</v>
      </c>
      <c r="BN199" s="897">
        <f t="shared" ref="BN199" si="1131">BM202</f>
        <v>0</v>
      </c>
      <c r="BO199" s="897">
        <f t="shared" ref="BO199" si="1132">BN202</f>
        <v>0</v>
      </c>
      <c r="BP199" s="897">
        <f t="shared" ref="BP199" si="1133">BO202</f>
        <v>0</v>
      </c>
      <c r="BQ199" s="897">
        <f t="shared" ref="BQ199" si="1134">BP202</f>
        <v>0</v>
      </c>
      <c r="BR199" s="897">
        <f t="shared" ref="BR199" si="1135">BQ202</f>
        <v>0</v>
      </c>
      <c r="BS199" s="897">
        <f t="shared" ref="BS199" si="1136">BR202</f>
        <v>0</v>
      </c>
      <c r="BT199" s="897">
        <f t="shared" ref="BT199" si="1137">BS202</f>
        <v>0</v>
      </c>
      <c r="BU199" s="897">
        <f t="shared" ref="BU199" si="1138">BT202</f>
        <v>0</v>
      </c>
      <c r="BV199" s="897">
        <f t="shared" ref="BV199" si="1139">BU202</f>
        <v>0</v>
      </c>
      <c r="BW199" s="897">
        <f t="shared" ref="BW199" si="1140">BV202</f>
        <v>0</v>
      </c>
      <c r="BX199" s="897">
        <f t="shared" ref="BX199" si="1141">BW202</f>
        <v>0</v>
      </c>
      <c r="BY199" s="897">
        <f t="shared" ref="BY199" si="1142">BX202</f>
        <v>0</v>
      </c>
      <c r="BZ199" s="897">
        <f t="shared" ref="BZ199" si="1143">BY202</f>
        <v>0</v>
      </c>
      <c r="CA199" s="897">
        <f t="shared" ref="CA199" si="1144">BZ202</f>
        <v>0</v>
      </c>
      <c r="CB199" s="897">
        <f t="shared" ref="CB199" si="1145">CA202</f>
        <v>0</v>
      </c>
      <c r="CC199" s="897">
        <f t="shared" ref="CC199" si="1146">CB202</f>
        <v>0</v>
      </c>
      <c r="CD199" s="897">
        <f t="shared" ref="CD199" si="1147">CC202</f>
        <v>0</v>
      </c>
      <c r="CE199" s="897">
        <f t="shared" ref="CE199" si="1148">CD202</f>
        <v>0</v>
      </c>
      <c r="CF199" s="897">
        <f t="shared" ref="CF199" si="1149">CE202</f>
        <v>0</v>
      </c>
      <c r="CG199" s="897">
        <f t="shared" ref="CG199" si="1150">CF202</f>
        <v>0</v>
      </c>
      <c r="CH199" s="897">
        <f t="shared" ref="CH199" si="1151">CG202</f>
        <v>0</v>
      </c>
      <c r="CI199" s="897">
        <f t="shared" ref="CI199" si="1152">CH202</f>
        <v>0</v>
      </c>
      <c r="CJ199" s="897">
        <f t="shared" ref="CJ199" si="1153">CI202</f>
        <v>0</v>
      </c>
      <c r="CK199" s="897">
        <f t="shared" ref="CK199" si="1154">CJ202</f>
        <v>0</v>
      </c>
      <c r="CL199" s="897">
        <f t="shared" ref="CL199" si="1155">CK202</f>
        <v>0</v>
      </c>
      <c r="CM199" s="897">
        <f t="shared" ref="CM199" si="1156">CL202</f>
        <v>0</v>
      </c>
      <c r="CN199" s="897">
        <f t="shared" ref="CN199" si="1157">CM202</f>
        <v>0</v>
      </c>
      <c r="CO199" s="897">
        <f t="shared" ref="CO199" si="1158">CN202</f>
        <v>0</v>
      </c>
      <c r="CP199" s="897">
        <f t="shared" ref="CP199" si="1159">CO202</f>
        <v>0</v>
      </c>
      <c r="CQ199" s="897">
        <f t="shared" ref="CQ199" si="1160">CP202</f>
        <v>0</v>
      </c>
      <c r="CR199" s="897">
        <f t="shared" ref="CR199" si="1161">CQ202</f>
        <v>0</v>
      </c>
      <c r="CS199" s="897">
        <f t="shared" ref="CS199" si="1162">CR202</f>
        <v>0</v>
      </c>
      <c r="CT199" s="897">
        <f t="shared" ref="CT199" si="1163">CS202</f>
        <v>0</v>
      </c>
      <c r="CU199" s="897">
        <f t="shared" ref="CU199" si="1164">CT202</f>
        <v>0</v>
      </c>
      <c r="CV199" s="897">
        <f t="shared" ref="CV199" si="1165">CU202</f>
        <v>0</v>
      </c>
      <c r="CW199" s="897">
        <f t="shared" ref="CW199" si="1166">CV202</f>
        <v>0</v>
      </c>
      <c r="CX199" s="897">
        <f t="shared" ref="CX199" si="1167">CW202</f>
        <v>0</v>
      </c>
      <c r="CY199" s="897">
        <f t="shared" ref="CY199" si="1168">CX202</f>
        <v>0</v>
      </c>
      <c r="CZ199" s="897">
        <f t="shared" ref="CZ199" si="1169">CY202</f>
        <v>0</v>
      </c>
      <c r="DA199" s="897">
        <f t="shared" ref="DA199" si="1170">CZ202</f>
        <v>0</v>
      </c>
      <c r="DB199" s="897">
        <f t="shared" ref="DB199" si="1171">DA202</f>
        <v>0</v>
      </c>
      <c r="DC199" s="897">
        <f t="shared" ref="DC199" si="1172">DB202</f>
        <v>0</v>
      </c>
      <c r="DD199" s="897">
        <f t="shared" ref="DD199" si="1173">DC202</f>
        <v>0</v>
      </c>
      <c r="DE199" s="897">
        <f t="shared" ref="DE199" si="1174">DD202</f>
        <v>0</v>
      </c>
      <c r="DF199" s="897">
        <f t="shared" ref="DF199" si="1175">DE202</f>
        <v>0</v>
      </c>
      <c r="DG199" s="897">
        <f t="shared" ref="DG199" si="1176">DF202</f>
        <v>0</v>
      </c>
      <c r="DH199" s="897">
        <f t="shared" ref="DH199" si="1177">DG202</f>
        <v>0</v>
      </c>
      <c r="DI199" s="897">
        <f t="shared" ref="DI199" si="1178">DH202</f>
        <v>0</v>
      </c>
      <c r="DJ199" s="897">
        <f t="shared" ref="DJ199" si="1179">DI202</f>
        <v>0</v>
      </c>
      <c r="DK199" s="897">
        <f t="shared" ref="DK199" si="1180">DJ202</f>
        <v>0</v>
      </c>
      <c r="DL199" s="897">
        <f t="shared" ref="DL199" si="1181">DK202</f>
        <v>0</v>
      </c>
      <c r="DM199" s="897">
        <f t="shared" ref="DM199" si="1182">DL202</f>
        <v>0</v>
      </c>
      <c r="DN199" s="897">
        <f t="shared" ref="DN199" si="1183">DM202</f>
        <v>0</v>
      </c>
      <c r="DO199" s="897">
        <f t="shared" ref="DO199" si="1184">DN202</f>
        <v>0</v>
      </c>
      <c r="DP199" s="897">
        <f t="shared" ref="DP199" si="1185">DO202</f>
        <v>0</v>
      </c>
      <c r="DQ199" s="897">
        <f t="shared" ref="DQ199" si="1186">DP202</f>
        <v>0</v>
      </c>
      <c r="DR199" s="897">
        <f t="shared" ref="DR199" si="1187">DQ202</f>
        <v>0</v>
      </c>
      <c r="DS199" s="897">
        <f t="shared" ref="DS199" si="1188">DR202</f>
        <v>0</v>
      </c>
      <c r="DT199" s="897">
        <f t="shared" ref="DT199" si="1189">DS202</f>
        <v>0</v>
      </c>
      <c r="DU199" s="897">
        <f t="shared" ref="DU199" si="1190">DT202</f>
        <v>0</v>
      </c>
      <c r="DV199" s="897">
        <f t="shared" ref="DV199" si="1191">DU202</f>
        <v>0</v>
      </c>
      <c r="DW199" s="897">
        <f t="shared" ref="DW199" si="1192">DV202</f>
        <v>0</v>
      </c>
      <c r="DX199" s="897">
        <f t="shared" ref="DX199" si="1193">DW202</f>
        <v>0</v>
      </c>
      <c r="DY199" s="897">
        <f t="shared" ref="DY199" si="1194">DX202</f>
        <v>0</v>
      </c>
      <c r="DZ199" s="897">
        <f t="shared" ref="DZ199" si="1195">DY202</f>
        <v>0</v>
      </c>
      <c r="EA199" s="897">
        <f t="shared" ref="EA199" si="1196">DZ202</f>
        <v>0</v>
      </c>
      <c r="EB199" s="897">
        <f t="shared" ref="EB199" si="1197">EA202</f>
        <v>0</v>
      </c>
      <c r="EC199" s="897">
        <f t="shared" ref="EC199" si="1198">EB202</f>
        <v>0</v>
      </c>
      <c r="ED199" s="897">
        <f t="shared" ref="ED199" si="1199">EC202</f>
        <v>0</v>
      </c>
      <c r="EE199" s="897">
        <f t="shared" ref="EE199" si="1200">ED202</f>
        <v>0</v>
      </c>
      <c r="EF199" s="897">
        <f t="shared" ref="EF199" si="1201">EE202</f>
        <v>0</v>
      </c>
      <c r="EG199" s="897">
        <f t="shared" ref="EG199" si="1202">EF202</f>
        <v>0</v>
      </c>
      <c r="EH199" s="897">
        <f t="shared" ref="EH199" si="1203">EG202</f>
        <v>0</v>
      </c>
      <c r="EI199" s="897">
        <f t="shared" ref="EI199" si="1204">EH202</f>
        <v>0</v>
      </c>
      <c r="EJ199" s="897">
        <f t="shared" ref="EJ199" si="1205">EI202</f>
        <v>0</v>
      </c>
      <c r="EK199" s="897">
        <f t="shared" ref="EK199" si="1206">EJ202</f>
        <v>0</v>
      </c>
      <c r="EL199" s="897">
        <f t="shared" ref="EL199" si="1207">EK202</f>
        <v>0</v>
      </c>
      <c r="EM199" s="897">
        <f>EL202</f>
        <v>0</v>
      </c>
      <c r="EN199" s="897">
        <f>EM202</f>
        <v>0</v>
      </c>
      <c r="EO199" s="897">
        <f>EN202</f>
        <v>0</v>
      </c>
    </row>
    <row r="200" spans="1:145" x14ac:dyDescent="0.2">
      <c r="A200" s="113"/>
      <c r="C200" s="449" t="str">
        <f>C198</f>
        <v>담보차입금(후순위)</v>
      </c>
      <c r="D200" s="449" t="s">
        <v>858</v>
      </c>
      <c r="E200" s="449"/>
      <c r="F200" s="459"/>
      <c r="G200" s="922"/>
      <c r="K200" s="253" t="s">
        <v>859</v>
      </c>
      <c r="M200" s="897">
        <f>MAX(SUMIF($F198:$F202,M$2,$G198:$G202),0)</f>
        <v>13000000</v>
      </c>
      <c r="N200" s="897">
        <f t="shared" ref="N200:BY200" si="1208">MAX(SUMIF($F198:$F202,N$2,$G198:$G202),0)</f>
        <v>0</v>
      </c>
      <c r="O200" s="897">
        <f t="shared" si="1208"/>
        <v>0</v>
      </c>
      <c r="P200" s="897">
        <f t="shared" si="1208"/>
        <v>0</v>
      </c>
      <c r="Q200" s="897">
        <f t="shared" si="1208"/>
        <v>0</v>
      </c>
      <c r="R200" s="897">
        <f t="shared" si="1208"/>
        <v>0</v>
      </c>
      <c r="S200" s="897">
        <f t="shared" si="1208"/>
        <v>0</v>
      </c>
      <c r="T200" s="897">
        <f t="shared" si="1208"/>
        <v>0</v>
      </c>
      <c r="U200" s="897">
        <f t="shared" si="1208"/>
        <v>0</v>
      </c>
      <c r="V200" s="897">
        <f t="shared" si="1208"/>
        <v>0</v>
      </c>
      <c r="W200" s="897">
        <f t="shared" si="1208"/>
        <v>0</v>
      </c>
      <c r="X200" s="897">
        <f t="shared" si="1208"/>
        <v>0</v>
      </c>
      <c r="Y200" s="897">
        <f t="shared" si="1208"/>
        <v>0</v>
      </c>
      <c r="Z200" s="897">
        <f t="shared" si="1208"/>
        <v>0</v>
      </c>
      <c r="AA200" s="897">
        <f t="shared" si="1208"/>
        <v>0</v>
      </c>
      <c r="AB200" s="897">
        <f t="shared" si="1208"/>
        <v>0</v>
      </c>
      <c r="AC200" s="897">
        <f t="shared" si="1208"/>
        <v>0</v>
      </c>
      <c r="AD200" s="897">
        <f t="shared" si="1208"/>
        <v>0</v>
      </c>
      <c r="AE200" s="897">
        <f t="shared" si="1208"/>
        <v>0</v>
      </c>
      <c r="AF200" s="897">
        <f t="shared" si="1208"/>
        <v>0</v>
      </c>
      <c r="AG200" s="897">
        <f t="shared" si="1208"/>
        <v>0</v>
      </c>
      <c r="AH200" s="897">
        <f t="shared" si="1208"/>
        <v>0</v>
      </c>
      <c r="AI200" s="897">
        <f t="shared" si="1208"/>
        <v>0</v>
      </c>
      <c r="AJ200" s="897">
        <f t="shared" si="1208"/>
        <v>0</v>
      </c>
      <c r="AK200" s="897">
        <f t="shared" si="1208"/>
        <v>0</v>
      </c>
      <c r="AL200" s="897">
        <f t="shared" si="1208"/>
        <v>0</v>
      </c>
      <c r="AM200" s="897">
        <f t="shared" si="1208"/>
        <v>0</v>
      </c>
      <c r="AN200" s="897">
        <f t="shared" si="1208"/>
        <v>0</v>
      </c>
      <c r="AO200" s="897">
        <f t="shared" si="1208"/>
        <v>0</v>
      </c>
      <c r="AP200" s="897">
        <f t="shared" si="1208"/>
        <v>0</v>
      </c>
      <c r="AQ200" s="897">
        <f t="shared" si="1208"/>
        <v>0</v>
      </c>
      <c r="AR200" s="897">
        <f t="shared" si="1208"/>
        <v>0</v>
      </c>
      <c r="AS200" s="897">
        <f t="shared" si="1208"/>
        <v>0</v>
      </c>
      <c r="AT200" s="897">
        <f t="shared" si="1208"/>
        <v>0</v>
      </c>
      <c r="AU200" s="897">
        <f t="shared" si="1208"/>
        <v>0</v>
      </c>
      <c r="AV200" s="897">
        <f t="shared" si="1208"/>
        <v>0</v>
      </c>
      <c r="AW200" s="897">
        <f t="shared" si="1208"/>
        <v>0</v>
      </c>
      <c r="AX200" s="897">
        <f t="shared" si="1208"/>
        <v>0</v>
      </c>
      <c r="AY200" s="897">
        <f t="shared" si="1208"/>
        <v>0</v>
      </c>
      <c r="AZ200" s="897">
        <f t="shared" si="1208"/>
        <v>0</v>
      </c>
      <c r="BA200" s="897">
        <f t="shared" si="1208"/>
        <v>0</v>
      </c>
      <c r="BB200" s="897">
        <f t="shared" si="1208"/>
        <v>0</v>
      </c>
      <c r="BC200" s="897">
        <f t="shared" si="1208"/>
        <v>0</v>
      </c>
      <c r="BD200" s="897">
        <f t="shared" si="1208"/>
        <v>0</v>
      </c>
      <c r="BE200" s="897">
        <f t="shared" si="1208"/>
        <v>0</v>
      </c>
      <c r="BF200" s="897">
        <f t="shared" si="1208"/>
        <v>0</v>
      </c>
      <c r="BG200" s="897">
        <f t="shared" si="1208"/>
        <v>0</v>
      </c>
      <c r="BH200" s="897">
        <f t="shared" si="1208"/>
        <v>0</v>
      </c>
      <c r="BI200" s="897">
        <f t="shared" si="1208"/>
        <v>0</v>
      </c>
      <c r="BJ200" s="897">
        <f t="shared" si="1208"/>
        <v>0</v>
      </c>
      <c r="BK200" s="897">
        <f t="shared" si="1208"/>
        <v>0</v>
      </c>
      <c r="BL200" s="897">
        <f t="shared" si="1208"/>
        <v>0</v>
      </c>
      <c r="BM200" s="897">
        <f t="shared" si="1208"/>
        <v>0</v>
      </c>
      <c r="BN200" s="897">
        <f t="shared" si="1208"/>
        <v>0</v>
      </c>
      <c r="BO200" s="897">
        <f t="shared" si="1208"/>
        <v>0</v>
      </c>
      <c r="BP200" s="897">
        <f t="shared" si="1208"/>
        <v>0</v>
      </c>
      <c r="BQ200" s="897">
        <f t="shared" si="1208"/>
        <v>0</v>
      </c>
      <c r="BR200" s="897">
        <f t="shared" si="1208"/>
        <v>0</v>
      </c>
      <c r="BS200" s="897">
        <f t="shared" si="1208"/>
        <v>0</v>
      </c>
      <c r="BT200" s="897">
        <f t="shared" si="1208"/>
        <v>0</v>
      </c>
      <c r="BU200" s="897">
        <f t="shared" si="1208"/>
        <v>0</v>
      </c>
      <c r="BV200" s="897">
        <f t="shared" si="1208"/>
        <v>0</v>
      </c>
      <c r="BW200" s="897">
        <f t="shared" si="1208"/>
        <v>0</v>
      </c>
      <c r="BX200" s="897">
        <f t="shared" si="1208"/>
        <v>0</v>
      </c>
      <c r="BY200" s="897">
        <f t="shared" si="1208"/>
        <v>0</v>
      </c>
      <c r="BZ200" s="897">
        <f t="shared" ref="BZ200:EK200" si="1209">MAX(SUMIF($F198:$F202,BZ$2,$G198:$G202),0)</f>
        <v>0</v>
      </c>
      <c r="CA200" s="897">
        <f t="shared" si="1209"/>
        <v>0</v>
      </c>
      <c r="CB200" s="897">
        <f t="shared" si="1209"/>
        <v>0</v>
      </c>
      <c r="CC200" s="897">
        <f t="shared" si="1209"/>
        <v>0</v>
      </c>
      <c r="CD200" s="897">
        <f t="shared" si="1209"/>
        <v>0</v>
      </c>
      <c r="CE200" s="897">
        <f t="shared" si="1209"/>
        <v>0</v>
      </c>
      <c r="CF200" s="897">
        <f t="shared" si="1209"/>
        <v>0</v>
      </c>
      <c r="CG200" s="897">
        <f t="shared" si="1209"/>
        <v>0</v>
      </c>
      <c r="CH200" s="897">
        <f t="shared" si="1209"/>
        <v>0</v>
      </c>
      <c r="CI200" s="897">
        <f t="shared" si="1209"/>
        <v>0</v>
      </c>
      <c r="CJ200" s="897">
        <f t="shared" si="1209"/>
        <v>0</v>
      </c>
      <c r="CK200" s="897">
        <f t="shared" si="1209"/>
        <v>0</v>
      </c>
      <c r="CL200" s="897">
        <f t="shared" si="1209"/>
        <v>0</v>
      </c>
      <c r="CM200" s="897">
        <f t="shared" si="1209"/>
        <v>0</v>
      </c>
      <c r="CN200" s="897">
        <f t="shared" si="1209"/>
        <v>0</v>
      </c>
      <c r="CO200" s="897">
        <f t="shared" si="1209"/>
        <v>0</v>
      </c>
      <c r="CP200" s="897">
        <f t="shared" si="1209"/>
        <v>0</v>
      </c>
      <c r="CQ200" s="897">
        <f t="shared" si="1209"/>
        <v>0</v>
      </c>
      <c r="CR200" s="897">
        <f t="shared" si="1209"/>
        <v>0</v>
      </c>
      <c r="CS200" s="897">
        <f t="shared" si="1209"/>
        <v>0</v>
      </c>
      <c r="CT200" s="897">
        <f t="shared" si="1209"/>
        <v>0</v>
      </c>
      <c r="CU200" s="897">
        <f t="shared" si="1209"/>
        <v>0</v>
      </c>
      <c r="CV200" s="897">
        <f t="shared" si="1209"/>
        <v>0</v>
      </c>
      <c r="CW200" s="897">
        <f t="shared" si="1209"/>
        <v>0</v>
      </c>
      <c r="CX200" s="897">
        <f t="shared" si="1209"/>
        <v>0</v>
      </c>
      <c r="CY200" s="897">
        <f t="shared" si="1209"/>
        <v>0</v>
      </c>
      <c r="CZ200" s="897">
        <f t="shared" si="1209"/>
        <v>0</v>
      </c>
      <c r="DA200" s="897">
        <f t="shared" si="1209"/>
        <v>0</v>
      </c>
      <c r="DB200" s="897">
        <f t="shared" si="1209"/>
        <v>0</v>
      </c>
      <c r="DC200" s="897">
        <f t="shared" si="1209"/>
        <v>0</v>
      </c>
      <c r="DD200" s="897">
        <f t="shared" si="1209"/>
        <v>0</v>
      </c>
      <c r="DE200" s="897">
        <f t="shared" si="1209"/>
        <v>0</v>
      </c>
      <c r="DF200" s="897">
        <f t="shared" si="1209"/>
        <v>0</v>
      </c>
      <c r="DG200" s="897">
        <f t="shared" si="1209"/>
        <v>0</v>
      </c>
      <c r="DH200" s="897">
        <f t="shared" si="1209"/>
        <v>0</v>
      </c>
      <c r="DI200" s="897">
        <f t="shared" si="1209"/>
        <v>0</v>
      </c>
      <c r="DJ200" s="897">
        <f t="shared" si="1209"/>
        <v>0</v>
      </c>
      <c r="DK200" s="897">
        <f t="shared" si="1209"/>
        <v>0</v>
      </c>
      <c r="DL200" s="897">
        <f t="shared" si="1209"/>
        <v>0</v>
      </c>
      <c r="DM200" s="897">
        <f t="shared" si="1209"/>
        <v>0</v>
      </c>
      <c r="DN200" s="897">
        <f t="shared" si="1209"/>
        <v>0</v>
      </c>
      <c r="DO200" s="897">
        <f t="shared" si="1209"/>
        <v>0</v>
      </c>
      <c r="DP200" s="897">
        <f t="shared" si="1209"/>
        <v>0</v>
      </c>
      <c r="DQ200" s="897">
        <f t="shared" si="1209"/>
        <v>0</v>
      </c>
      <c r="DR200" s="897">
        <f t="shared" si="1209"/>
        <v>0</v>
      </c>
      <c r="DS200" s="897">
        <f t="shared" si="1209"/>
        <v>0</v>
      </c>
      <c r="DT200" s="897">
        <f t="shared" si="1209"/>
        <v>0</v>
      </c>
      <c r="DU200" s="897">
        <f t="shared" si="1209"/>
        <v>0</v>
      </c>
      <c r="DV200" s="897">
        <f t="shared" si="1209"/>
        <v>0</v>
      </c>
      <c r="DW200" s="897">
        <f t="shared" si="1209"/>
        <v>0</v>
      </c>
      <c r="DX200" s="897">
        <f t="shared" si="1209"/>
        <v>0</v>
      </c>
      <c r="DY200" s="897">
        <f t="shared" si="1209"/>
        <v>0</v>
      </c>
      <c r="DZ200" s="897">
        <f t="shared" si="1209"/>
        <v>0</v>
      </c>
      <c r="EA200" s="897">
        <f t="shared" si="1209"/>
        <v>0</v>
      </c>
      <c r="EB200" s="897">
        <f t="shared" si="1209"/>
        <v>0</v>
      </c>
      <c r="EC200" s="897">
        <f t="shared" si="1209"/>
        <v>0</v>
      </c>
      <c r="ED200" s="897">
        <f t="shared" si="1209"/>
        <v>0</v>
      </c>
      <c r="EE200" s="897">
        <f t="shared" si="1209"/>
        <v>0</v>
      </c>
      <c r="EF200" s="897">
        <f t="shared" si="1209"/>
        <v>0</v>
      </c>
      <c r="EG200" s="897">
        <f t="shared" si="1209"/>
        <v>0</v>
      </c>
      <c r="EH200" s="897">
        <f t="shared" si="1209"/>
        <v>0</v>
      </c>
      <c r="EI200" s="897">
        <f t="shared" si="1209"/>
        <v>0</v>
      </c>
      <c r="EJ200" s="897">
        <f t="shared" si="1209"/>
        <v>0</v>
      </c>
      <c r="EK200" s="897">
        <f t="shared" si="1209"/>
        <v>0</v>
      </c>
      <c r="EL200" s="897">
        <f t="shared" ref="EL200:EO200" si="1210">MAX(SUMIF($F198:$F202,EL$2,$G198:$G202),0)</f>
        <v>0</v>
      </c>
      <c r="EM200" s="897">
        <f t="shared" si="1210"/>
        <v>0</v>
      </c>
      <c r="EN200" s="897">
        <f t="shared" si="1210"/>
        <v>0</v>
      </c>
      <c r="EO200" s="897">
        <f t="shared" si="1210"/>
        <v>0</v>
      </c>
    </row>
    <row r="201" spans="1:145" x14ac:dyDescent="0.2">
      <c r="A201" s="113"/>
      <c r="C201" s="449" t="str">
        <f>C200</f>
        <v>담보차입금(후순위)</v>
      </c>
      <c r="D201" s="449" t="s">
        <v>860</v>
      </c>
      <c r="E201" s="449"/>
      <c r="F201" s="459"/>
      <c r="G201" s="922"/>
      <c r="K201" s="259" t="s">
        <v>861</v>
      </c>
      <c r="L201" s="259"/>
      <c r="M201" s="899">
        <f>MIN(SUMIF($F198:$F202,M$2,$G198:$G202),0)</f>
        <v>0</v>
      </c>
      <c r="N201" s="899">
        <f t="shared" ref="N201" si="1211">MIN(SUMIF($F198:$F202,N$2,$G198:$G202),0)</f>
        <v>0</v>
      </c>
      <c r="O201" s="899">
        <f t="shared" ref="O201" si="1212">MIN(SUMIF($F198:$F202,O$2,$G198:$G202),0)</f>
        <v>0</v>
      </c>
      <c r="P201" s="899">
        <f t="shared" ref="P201" si="1213">MIN(SUMIF($F198:$F202,P$2,$G198:$G202),0)</f>
        <v>0</v>
      </c>
      <c r="Q201" s="899">
        <f t="shared" ref="Q201" si="1214">MIN(SUMIF($F198:$F202,Q$2,$G198:$G202),0)</f>
        <v>0</v>
      </c>
      <c r="R201" s="899">
        <f t="shared" ref="R201" si="1215">MIN(SUMIF($F198:$F202,R$2,$G198:$G202),0)</f>
        <v>0</v>
      </c>
      <c r="S201" s="899">
        <f t="shared" ref="S201" si="1216">MIN(SUMIF($F198:$F202,S$2,$G198:$G202),0)</f>
        <v>0</v>
      </c>
      <c r="T201" s="899">
        <f t="shared" ref="T201" si="1217">MIN(SUMIF($F198:$F202,T$2,$G198:$G202),0)</f>
        <v>0</v>
      </c>
      <c r="U201" s="899">
        <f t="shared" ref="U201" si="1218">MIN(SUMIF($F198:$F202,U$2,$G198:$G202),0)</f>
        <v>0</v>
      </c>
      <c r="V201" s="899">
        <f t="shared" ref="V201" si="1219">MIN(SUMIF($F198:$F202,V$2,$G198:$G202),0)</f>
        <v>0</v>
      </c>
      <c r="W201" s="899">
        <f t="shared" ref="W201" si="1220">MIN(SUMIF($F198:$F202,W$2,$G198:$G202),0)</f>
        <v>0</v>
      </c>
      <c r="X201" s="899">
        <f t="shared" ref="X201" si="1221">MIN(SUMIF($F198:$F202,X$2,$G198:$G202),0)</f>
        <v>0</v>
      </c>
      <c r="Y201" s="899">
        <f t="shared" ref="Y201" si="1222">MIN(SUMIF($F198:$F202,Y$2,$G198:$G202),0)</f>
        <v>0</v>
      </c>
      <c r="Z201" s="899">
        <f t="shared" ref="Z201" si="1223">MIN(SUMIF($F198:$F202,Z$2,$G198:$G202),0)</f>
        <v>0</v>
      </c>
      <c r="AA201" s="899">
        <f t="shared" ref="AA201" si="1224">MIN(SUMIF($F198:$F202,AA$2,$G198:$G202),0)</f>
        <v>0</v>
      </c>
      <c r="AB201" s="899">
        <f t="shared" ref="AB201" si="1225">MIN(SUMIF($F198:$F202,AB$2,$G198:$G202),0)</f>
        <v>0</v>
      </c>
      <c r="AC201" s="899">
        <f t="shared" ref="AC201" si="1226">MIN(SUMIF($F198:$F202,AC$2,$G198:$G202),0)</f>
        <v>0</v>
      </c>
      <c r="AD201" s="899">
        <f t="shared" ref="AD201" si="1227">MIN(SUMIF($F198:$F202,AD$2,$G198:$G202),0)</f>
        <v>0</v>
      </c>
      <c r="AE201" s="899">
        <f t="shared" ref="AE201" si="1228">MIN(SUMIF($F198:$F202,AE$2,$G198:$G202),0)</f>
        <v>0</v>
      </c>
      <c r="AF201" s="899">
        <f t="shared" ref="AF201" si="1229">MIN(SUMIF($F198:$F202,AF$2,$G198:$G202),0)</f>
        <v>0</v>
      </c>
      <c r="AG201" s="899">
        <f t="shared" ref="AG201" si="1230">MIN(SUMIF($F198:$F202,AG$2,$G198:$G202),0)</f>
        <v>0</v>
      </c>
      <c r="AH201" s="899">
        <f t="shared" ref="AH201" si="1231">MIN(SUMIF($F198:$F202,AH$2,$G198:$G202),0)</f>
        <v>0</v>
      </c>
      <c r="AI201" s="899">
        <f t="shared" ref="AI201" si="1232">MIN(SUMIF($F198:$F202,AI$2,$G198:$G202),0)</f>
        <v>0</v>
      </c>
      <c r="AJ201" s="899">
        <f t="shared" ref="AJ201" si="1233">MIN(SUMIF($F198:$F202,AJ$2,$G198:$G202),0)</f>
        <v>0</v>
      </c>
      <c r="AK201" s="899">
        <f t="shared" ref="AK201" si="1234">MIN(SUMIF($F198:$F202,AK$2,$G198:$G202),0)</f>
        <v>0</v>
      </c>
      <c r="AL201" s="899">
        <f t="shared" ref="AL201" si="1235">MIN(SUMIF($F198:$F202,AL$2,$G198:$G202),0)</f>
        <v>0</v>
      </c>
      <c r="AM201" s="899">
        <f t="shared" ref="AM201" si="1236">MIN(SUMIF($F198:$F202,AM$2,$G198:$G202),0)</f>
        <v>0</v>
      </c>
      <c r="AN201" s="899">
        <f t="shared" ref="AN201" si="1237">MIN(SUMIF($F198:$F202,AN$2,$G198:$G202),0)</f>
        <v>0</v>
      </c>
      <c r="AO201" s="899">
        <f t="shared" ref="AO201" si="1238">MIN(SUMIF($F198:$F202,AO$2,$G198:$G202),0)</f>
        <v>0</v>
      </c>
      <c r="AP201" s="899">
        <f t="shared" ref="AP201" si="1239">MIN(SUMIF($F198:$F202,AP$2,$G198:$G202),0)</f>
        <v>0</v>
      </c>
      <c r="AQ201" s="899">
        <f t="shared" ref="AQ201" si="1240">MIN(SUMIF($F198:$F202,AQ$2,$G198:$G202),0)</f>
        <v>0</v>
      </c>
      <c r="AR201" s="899">
        <f t="shared" ref="AR201" si="1241">MIN(SUMIF($F198:$F202,AR$2,$G198:$G202),0)</f>
        <v>0</v>
      </c>
      <c r="AS201" s="899">
        <f t="shared" ref="AS201" si="1242">MIN(SUMIF($F198:$F202,AS$2,$G198:$G202),0)</f>
        <v>0</v>
      </c>
      <c r="AT201" s="899">
        <f t="shared" ref="AT201" si="1243">MIN(SUMIF($F198:$F202,AT$2,$G198:$G202),0)</f>
        <v>0</v>
      </c>
      <c r="AU201" s="899">
        <f t="shared" ref="AU201" si="1244">MIN(SUMIF($F198:$F202,AU$2,$G198:$G202),0)</f>
        <v>0</v>
      </c>
      <c r="AV201" s="899">
        <f t="shared" ref="AV201" si="1245">MIN(SUMIF($F198:$F202,AV$2,$G198:$G202),0)</f>
        <v>0</v>
      </c>
      <c r="AW201" s="899">
        <f t="shared" ref="AW201" si="1246">MIN(SUMIF($F198:$F202,AW$2,$G198:$G202),0)</f>
        <v>0</v>
      </c>
      <c r="AX201" s="899">
        <f t="shared" ref="AX201" si="1247">MIN(SUMIF($F198:$F202,AX$2,$G198:$G202),0)</f>
        <v>0</v>
      </c>
      <c r="AY201" s="899">
        <f t="shared" ref="AY201" si="1248">MIN(SUMIF($F198:$F202,AY$2,$G198:$G202),0)</f>
        <v>0</v>
      </c>
      <c r="AZ201" s="899">
        <f t="shared" ref="AZ201" si="1249">MIN(SUMIF($F198:$F202,AZ$2,$G198:$G202),0)</f>
        <v>0</v>
      </c>
      <c r="BA201" s="899">
        <f t="shared" ref="BA201" si="1250">MIN(SUMIF($F198:$F202,BA$2,$G198:$G202),0)</f>
        <v>0</v>
      </c>
      <c r="BB201" s="899">
        <f t="shared" ref="BB201" si="1251">MIN(SUMIF($F198:$F202,BB$2,$G198:$G202),0)</f>
        <v>0</v>
      </c>
      <c r="BC201" s="899">
        <f t="shared" ref="BC201" si="1252">MIN(SUMIF($F198:$F202,BC$2,$G198:$G202),0)</f>
        <v>-13000000</v>
      </c>
      <c r="BD201" s="899">
        <f t="shared" ref="BD201" si="1253">MIN(SUMIF($F198:$F202,BD$2,$G198:$G202),0)</f>
        <v>0</v>
      </c>
      <c r="BE201" s="899">
        <f t="shared" ref="BE201" si="1254">MIN(SUMIF($F198:$F202,BE$2,$G198:$G202),0)</f>
        <v>0</v>
      </c>
      <c r="BF201" s="899">
        <f t="shared" ref="BF201" si="1255">MIN(SUMIF($F198:$F202,BF$2,$G198:$G202),0)</f>
        <v>0</v>
      </c>
      <c r="BG201" s="899">
        <f t="shared" ref="BG201" si="1256">MIN(SUMIF($F198:$F202,BG$2,$G198:$G202),0)</f>
        <v>0</v>
      </c>
      <c r="BH201" s="899">
        <f t="shared" ref="BH201" si="1257">MIN(SUMIF($F198:$F202,BH$2,$G198:$G202),0)</f>
        <v>0</v>
      </c>
      <c r="BI201" s="899">
        <f t="shared" ref="BI201" si="1258">MIN(SUMIF($F198:$F202,BI$2,$G198:$G202),0)</f>
        <v>0</v>
      </c>
      <c r="BJ201" s="899">
        <f t="shared" ref="BJ201" si="1259">MIN(SUMIF($F198:$F202,BJ$2,$G198:$G202),0)</f>
        <v>0</v>
      </c>
      <c r="BK201" s="899">
        <f t="shared" ref="BK201" si="1260">MIN(SUMIF($F198:$F202,BK$2,$G198:$G202),0)</f>
        <v>0</v>
      </c>
      <c r="BL201" s="899">
        <f t="shared" ref="BL201" si="1261">MIN(SUMIF($F198:$F202,BL$2,$G198:$G202),0)</f>
        <v>0</v>
      </c>
      <c r="BM201" s="899">
        <f t="shared" ref="BM201" si="1262">MIN(SUMIF($F198:$F202,BM$2,$G198:$G202),0)</f>
        <v>0</v>
      </c>
      <c r="BN201" s="899">
        <f t="shared" ref="BN201" si="1263">MIN(SUMIF($F198:$F202,BN$2,$G198:$G202),0)</f>
        <v>0</v>
      </c>
      <c r="BO201" s="899">
        <f t="shared" ref="BO201" si="1264">MIN(SUMIF($F198:$F202,BO$2,$G198:$G202),0)</f>
        <v>0</v>
      </c>
      <c r="BP201" s="899">
        <f t="shared" ref="BP201" si="1265">MIN(SUMIF($F198:$F202,BP$2,$G198:$G202),0)</f>
        <v>0</v>
      </c>
      <c r="BQ201" s="899">
        <f t="shared" ref="BQ201" si="1266">MIN(SUMIF($F198:$F202,BQ$2,$G198:$G202),0)</f>
        <v>0</v>
      </c>
      <c r="BR201" s="899">
        <f t="shared" ref="BR201" si="1267">MIN(SUMIF($F198:$F202,BR$2,$G198:$G202),0)</f>
        <v>0</v>
      </c>
      <c r="BS201" s="899">
        <f t="shared" ref="BS201" si="1268">MIN(SUMIF($F198:$F202,BS$2,$G198:$G202),0)</f>
        <v>0</v>
      </c>
      <c r="BT201" s="899">
        <f t="shared" ref="BT201" si="1269">MIN(SUMIF($F198:$F202,BT$2,$G198:$G202),0)</f>
        <v>0</v>
      </c>
      <c r="BU201" s="899">
        <f t="shared" ref="BU201" si="1270">MIN(SUMIF($F198:$F202,BU$2,$G198:$G202),0)</f>
        <v>0</v>
      </c>
      <c r="BV201" s="899">
        <f t="shared" ref="BV201" si="1271">MIN(SUMIF($F198:$F202,BV$2,$G198:$G202),0)</f>
        <v>0</v>
      </c>
      <c r="BW201" s="899">
        <f t="shared" ref="BW201" si="1272">MIN(SUMIF($F198:$F202,BW$2,$G198:$G202),0)</f>
        <v>0</v>
      </c>
      <c r="BX201" s="899">
        <f t="shared" ref="BX201" si="1273">MIN(SUMIF($F198:$F202,BX$2,$G198:$G202),0)</f>
        <v>0</v>
      </c>
      <c r="BY201" s="899">
        <f t="shared" ref="BY201" si="1274">MIN(SUMIF($F198:$F202,BY$2,$G198:$G202),0)</f>
        <v>0</v>
      </c>
      <c r="BZ201" s="899">
        <f t="shared" ref="BZ201" si="1275">MIN(SUMIF($F198:$F202,BZ$2,$G198:$G202),0)</f>
        <v>0</v>
      </c>
      <c r="CA201" s="899">
        <f t="shared" ref="CA201" si="1276">MIN(SUMIF($F198:$F202,CA$2,$G198:$G202),0)</f>
        <v>0</v>
      </c>
      <c r="CB201" s="899">
        <f t="shared" ref="CB201" si="1277">MIN(SUMIF($F198:$F202,CB$2,$G198:$G202),0)</f>
        <v>0</v>
      </c>
      <c r="CC201" s="899">
        <f t="shared" ref="CC201" si="1278">MIN(SUMIF($F198:$F202,CC$2,$G198:$G202),0)</f>
        <v>0</v>
      </c>
      <c r="CD201" s="899">
        <f t="shared" ref="CD201" si="1279">MIN(SUMIF($F198:$F202,CD$2,$G198:$G202),0)</f>
        <v>0</v>
      </c>
      <c r="CE201" s="899">
        <f t="shared" ref="CE201" si="1280">MIN(SUMIF($F198:$F202,CE$2,$G198:$G202),0)</f>
        <v>0</v>
      </c>
      <c r="CF201" s="899">
        <f t="shared" ref="CF201" si="1281">MIN(SUMIF($F198:$F202,CF$2,$G198:$G202),0)</f>
        <v>0</v>
      </c>
      <c r="CG201" s="899">
        <f t="shared" ref="CG201" si="1282">MIN(SUMIF($F198:$F202,CG$2,$G198:$G202),0)</f>
        <v>0</v>
      </c>
      <c r="CH201" s="899">
        <f t="shared" ref="CH201" si="1283">MIN(SUMIF($F198:$F202,CH$2,$G198:$G202),0)</f>
        <v>0</v>
      </c>
      <c r="CI201" s="899">
        <f t="shared" ref="CI201" si="1284">MIN(SUMIF($F198:$F202,CI$2,$G198:$G202),0)</f>
        <v>0</v>
      </c>
      <c r="CJ201" s="899">
        <f t="shared" ref="CJ201" si="1285">MIN(SUMIF($F198:$F202,CJ$2,$G198:$G202),0)</f>
        <v>0</v>
      </c>
      <c r="CK201" s="899">
        <f t="shared" ref="CK201" si="1286">MIN(SUMIF($F198:$F202,CK$2,$G198:$G202),0)</f>
        <v>0</v>
      </c>
      <c r="CL201" s="899">
        <f t="shared" ref="CL201" si="1287">MIN(SUMIF($F198:$F202,CL$2,$G198:$G202),0)</f>
        <v>0</v>
      </c>
      <c r="CM201" s="899">
        <f t="shared" ref="CM201" si="1288">MIN(SUMIF($F198:$F202,CM$2,$G198:$G202),0)</f>
        <v>0</v>
      </c>
      <c r="CN201" s="899">
        <f t="shared" ref="CN201" si="1289">MIN(SUMIF($F198:$F202,CN$2,$G198:$G202),0)</f>
        <v>0</v>
      </c>
      <c r="CO201" s="899">
        <f t="shared" ref="CO201" si="1290">MIN(SUMIF($F198:$F202,CO$2,$G198:$G202),0)</f>
        <v>0</v>
      </c>
      <c r="CP201" s="899">
        <f t="shared" ref="CP201" si="1291">MIN(SUMIF($F198:$F202,CP$2,$G198:$G202),0)</f>
        <v>0</v>
      </c>
      <c r="CQ201" s="899">
        <f t="shared" ref="CQ201" si="1292">MIN(SUMIF($F198:$F202,CQ$2,$G198:$G202),0)</f>
        <v>0</v>
      </c>
      <c r="CR201" s="899">
        <f t="shared" ref="CR201" si="1293">MIN(SUMIF($F198:$F202,CR$2,$G198:$G202),0)</f>
        <v>0</v>
      </c>
      <c r="CS201" s="899">
        <f t="shared" ref="CS201" si="1294">MIN(SUMIF($F198:$F202,CS$2,$G198:$G202),0)</f>
        <v>0</v>
      </c>
      <c r="CT201" s="899">
        <f t="shared" ref="CT201" si="1295">MIN(SUMIF($F198:$F202,CT$2,$G198:$G202),0)</f>
        <v>0</v>
      </c>
      <c r="CU201" s="899">
        <f t="shared" ref="CU201" si="1296">MIN(SUMIF($F198:$F202,CU$2,$G198:$G202),0)</f>
        <v>0</v>
      </c>
      <c r="CV201" s="899">
        <f t="shared" ref="CV201" si="1297">MIN(SUMIF($F198:$F202,CV$2,$G198:$G202),0)</f>
        <v>0</v>
      </c>
      <c r="CW201" s="899">
        <f t="shared" ref="CW201" si="1298">MIN(SUMIF($F198:$F202,CW$2,$G198:$G202),0)</f>
        <v>0</v>
      </c>
      <c r="CX201" s="899">
        <f t="shared" ref="CX201" si="1299">MIN(SUMIF($F198:$F202,CX$2,$G198:$G202),0)</f>
        <v>0</v>
      </c>
      <c r="CY201" s="899">
        <f t="shared" ref="CY201" si="1300">MIN(SUMIF($F198:$F202,CY$2,$G198:$G202),0)</f>
        <v>0</v>
      </c>
      <c r="CZ201" s="899">
        <f t="shared" ref="CZ201" si="1301">MIN(SUMIF($F198:$F202,CZ$2,$G198:$G202),0)</f>
        <v>0</v>
      </c>
      <c r="DA201" s="899">
        <f t="shared" ref="DA201" si="1302">MIN(SUMIF($F198:$F202,DA$2,$G198:$G202),0)</f>
        <v>0</v>
      </c>
      <c r="DB201" s="899">
        <f t="shared" ref="DB201" si="1303">MIN(SUMIF($F198:$F202,DB$2,$G198:$G202),0)</f>
        <v>0</v>
      </c>
      <c r="DC201" s="899">
        <f t="shared" ref="DC201" si="1304">MIN(SUMIF($F198:$F202,DC$2,$G198:$G202),0)</f>
        <v>0</v>
      </c>
      <c r="DD201" s="899">
        <f t="shared" ref="DD201" si="1305">MIN(SUMIF($F198:$F202,DD$2,$G198:$G202),0)</f>
        <v>0</v>
      </c>
      <c r="DE201" s="899">
        <f t="shared" ref="DE201" si="1306">MIN(SUMIF($F198:$F202,DE$2,$G198:$G202),0)</f>
        <v>0</v>
      </c>
      <c r="DF201" s="899">
        <f t="shared" ref="DF201" si="1307">MIN(SUMIF($F198:$F202,DF$2,$G198:$G202),0)</f>
        <v>0</v>
      </c>
      <c r="DG201" s="899">
        <f t="shared" ref="DG201" si="1308">MIN(SUMIF($F198:$F202,DG$2,$G198:$G202),0)</f>
        <v>0</v>
      </c>
      <c r="DH201" s="899">
        <f t="shared" ref="DH201" si="1309">MIN(SUMIF($F198:$F202,DH$2,$G198:$G202),0)</f>
        <v>0</v>
      </c>
      <c r="DI201" s="899">
        <f t="shared" ref="DI201" si="1310">MIN(SUMIF($F198:$F202,DI$2,$G198:$G202),0)</f>
        <v>0</v>
      </c>
      <c r="DJ201" s="899">
        <f t="shared" ref="DJ201" si="1311">MIN(SUMIF($F198:$F202,DJ$2,$G198:$G202),0)</f>
        <v>0</v>
      </c>
      <c r="DK201" s="899">
        <f t="shared" ref="DK201" si="1312">MIN(SUMIF($F198:$F202,DK$2,$G198:$G202),0)</f>
        <v>0</v>
      </c>
      <c r="DL201" s="899">
        <f t="shared" ref="DL201" si="1313">MIN(SUMIF($F198:$F202,DL$2,$G198:$G202),0)</f>
        <v>0</v>
      </c>
      <c r="DM201" s="899">
        <f t="shared" ref="DM201" si="1314">MIN(SUMIF($F198:$F202,DM$2,$G198:$G202),0)</f>
        <v>0</v>
      </c>
      <c r="DN201" s="899">
        <f t="shared" ref="DN201" si="1315">MIN(SUMIF($F198:$F202,DN$2,$G198:$G202),0)</f>
        <v>0</v>
      </c>
      <c r="DO201" s="899">
        <f t="shared" ref="DO201" si="1316">MIN(SUMIF($F198:$F202,DO$2,$G198:$G202),0)</f>
        <v>0</v>
      </c>
      <c r="DP201" s="899">
        <f t="shared" ref="DP201" si="1317">MIN(SUMIF($F198:$F202,DP$2,$G198:$G202),0)</f>
        <v>0</v>
      </c>
      <c r="DQ201" s="899">
        <f t="shared" ref="DQ201" si="1318">MIN(SUMIF($F198:$F202,DQ$2,$G198:$G202),0)</f>
        <v>0</v>
      </c>
      <c r="DR201" s="899">
        <f t="shared" ref="DR201" si="1319">MIN(SUMIF($F198:$F202,DR$2,$G198:$G202),0)</f>
        <v>0</v>
      </c>
      <c r="DS201" s="899">
        <f t="shared" ref="DS201" si="1320">MIN(SUMIF($F198:$F202,DS$2,$G198:$G202),0)</f>
        <v>0</v>
      </c>
      <c r="DT201" s="899">
        <f t="shared" ref="DT201" si="1321">MIN(SUMIF($F198:$F202,DT$2,$G198:$G202),0)</f>
        <v>0</v>
      </c>
      <c r="DU201" s="899">
        <f t="shared" ref="DU201" si="1322">MIN(SUMIF($F198:$F202,DU$2,$G198:$G202),0)</f>
        <v>0</v>
      </c>
      <c r="DV201" s="899">
        <f t="shared" ref="DV201" si="1323">MIN(SUMIF($F198:$F202,DV$2,$G198:$G202),0)</f>
        <v>0</v>
      </c>
      <c r="DW201" s="899">
        <f t="shared" ref="DW201" si="1324">MIN(SUMIF($F198:$F202,DW$2,$G198:$G202),0)</f>
        <v>0</v>
      </c>
      <c r="DX201" s="899">
        <f t="shared" ref="DX201" si="1325">MIN(SUMIF($F198:$F202,DX$2,$G198:$G202),0)</f>
        <v>0</v>
      </c>
      <c r="DY201" s="899">
        <f t="shared" ref="DY201" si="1326">MIN(SUMIF($F198:$F202,DY$2,$G198:$G202),0)</f>
        <v>0</v>
      </c>
      <c r="DZ201" s="899">
        <f t="shared" ref="DZ201" si="1327">MIN(SUMIF($F198:$F202,DZ$2,$G198:$G202),0)</f>
        <v>0</v>
      </c>
      <c r="EA201" s="899">
        <f t="shared" ref="EA201" si="1328">MIN(SUMIF($F198:$F202,EA$2,$G198:$G202),0)</f>
        <v>0</v>
      </c>
      <c r="EB201" s="899">
        <f t="shared" ref="EB201" si="1329">MIN(SUMIF($F198:$F202,EB$2,$G198:$G202),0)</f>
        <v>0</v>
      </c>
      <c r="EC201" s="899">
        <f t="shared" ref="EC201" si="1330">MIN(SUMIF($F198:$F202,EC$2,$G198:$G202),0)</f>
        <v>0</v>
      </c>
      <c r="ED201" s="899">
        <f t="shared" ref="ED201" si="1331">MIN(SUMIF($F198:$F202,ED$2,$G198:$G202),0)</f>
        <v>0</v>
      </c>
      <c r="EE201" s="899">
        <f t="shared" ref="EE201" si="1332">MIN(SUMIF($F198:$F202,EE$2,$G198:$G202),0)</f>
        <v>0</v>
      </c>
      <c r="EF201" s="899">
        <f t="shared" ref="EF201" si="1333">MIN(SUMIF($F198:$F202,EF$2,$G198:$G202),0)</f>
        <v>0</v>
      </c>
      <c r="EG201" s="899">
        <f t="shared" ref="EG201" si="1334">MIN(SUMIF($F198:$F202,EG$2,$G198:$G202),0)</f>
        <v>0</v>
      </c>
      <c r="EH201" s="899">
        <f t="shared" ref="EH201" si="1335">MIN(SUMIF($F198:$F202,EH$2,$G198:$G202),0)</f>
        <v>0</v>
      </c>
      <c r="EI201" s="899">
        <f t="shared" ref="EI201" si="1336">MIN(SUMIF($F198:$F202,EI$2,$G198:$G202),0)</f>
        <v>0</v>
      </c>
      <c r="EJ201" s="899">
        <f t="shared" ref="EJ201" si="1337">MIN(SUMIF($F198:$F202,EJ$2,$G198:$G202),0)</f>
        <v>0</v>
      </c>
      <c r="EK201" s="899">
        <f t="shared" ref="EK201" si="1338">MIN(SUMIF($F198:$F202,EK$2,$G198:$G202),0)</f>
        <v>0</v>
      </c>
      <c r="EL201" s="899">
        <f t="shared" ref="EL201" si="1339">MIN(SUMIF($F198:$F202,EL$2,$G198:$G202),0)</f>
        <v>0</v>
      </c>
      <c r="EM201" s="899">
        <f t="shared" ref="EM201" si="1340">MIN(SUMIF($F198:$F202,EM$2,$G198:$G202),0)</f>
        <v>0</v>
      </c>
      <c r="EN201" s="899">
        <f t="shared" ref="EN201" si="1341">MIN(SUMIF($F198:$F202,EN$2,$G198:$G202),0)</f>
        <v>0</v>
      </c>
      <c r="EO201" s="899">
        <f t="shared" ref="EO201" si="1342">MIN(SUMIF($F198:$F202,EO$2,$G198:$G202),0)</f>
        <v>0</v>
      </c>
    </row>
    <row r="202" spans="1:145" x14ac:dyDescent="0.2">
      <c r="A202" s="113"/>
      <c r="C202" s="449" t="str">
        <f>C201</f>
        <v>담보차입금(후순위)</v>
      </c>
      <c r="D202" s="449" t="s">
        <v>862</v>
      </c>
      <c r="E202" s="449"/>
      <c r="F202" s="924"/>
      <c r="G202" s="922"/>
      <c r="K202" s="253" t="s">
        <v>863</v>
      </c>
      <c r="M202" s="897">
        <f>SUM(M199:M201)</f>
        <v>13000000</v>
      </c>
      <c r="N202" s="897">
        <f t="shared" ref="N202:BY202" si="1343">SUM(N199:N201)</f>
        <v>13000000</v>
      </c>
      <c r="O202" s="897">
        <f t="shared" si="1343"/>
        <v>13000000</v>
      </c>
      <c r="P202" s="897">
        <f t="shared" si="1343"/>
        <v>13000000</v>
      </c>
      <c r="Q202" s="897">
        <f t="shared" si="1343"/>
        <v>13000000</v>
      </c>
      <c r="R202" s="897">
        <f t="shared" si="1343"/>
        <v>13000000</v>
      </c>
      <c r="S202" s="897">
        <f t="shared" si="1343"/>
        <v>13000000</v>
      </c>
      <c r="T202" s="897">
        <f t="shared" si="1343"/>
        <v>13000000</v>
      </c>
      <c r="U202" s="897">
        <f t="shared" si="1343"/>
        <v>13000000</v>
      </c>
      <c r="V202" s="897">
        <f t="shared" si="1343"/>
        <v>13000000</v>
      </c>
      <c r="W202" s="897">
        <f t="shared" si="1343"/>
        <v>13000000</v>
      </c>
      <c r="X202" s="897">
        <f t="shared" si="1343"/>
        <v>13000000</v>
      </c>
      <c r="Y202" s="897">
        <f t="shared" si="1343"/>
        <v>13000000</v>
      </c>
      <c r="Z202" s="897">
        <f t="shared" si="1343"/>
        <v>13000000</v>
      </c>
      <c r="AA202" s="897">
        <f t="shared" si="1343"/>
        <v>13000000</v>
      </c>
      <c r="AB202" s="897">
        <f t="shared" si="1343"/>
        <v>13000000</v>
      </c>
      <c r="AC202" s="897">
        <f t="shared" si="1343"/>
        <v>13000000</v>
      </c>
      <c r="AD202" s="897">
        <f t="shared" si="1343"/>
        <v>13000000</v>
      </c>
      <c r="AE202" s="897">
        <f t="shared" si="1343"/>
        <v>13000000</v>
      </c>
      <c r="AF202" s="897">
        <f t="shared" si="1343"/>
        <v>13000000</v>
      </c>
      <c r="AG202" s="897">
        <f t="shared" si="1343"/>
        <v>13000000</v>
      </c>
      <c r="AH202" s="897">
        <f t="shared" si="1343"/>
        <v>13000000</v>
      </c>
      <c r="AI202" s="897">
        <f t="shared" si="1343"/>
        <v>13000000</v>
      </c>
      <c r="AJ202" s="897">
        <f t="shared" si="1343"/>
        <v>13000000</v>
      </c>
      <c r="AK202" s="897">
        <f t="shared" si="1343"/>
        <v>13000000</v>
      </c>
      <c r="AL202" s="897">
        <f t="shared" si="1343"/>
        <v>13000000</v>
      </c>
      <c r="AM202" s="897">
        <f t="shared" si="1343"/>
        <v>13000000</v>
      </c>
      <c r="AN202" s="897">
        <f t="shared" si="1343"/>
        <v>13000000</v>
      </c>
      <c r="AO202" s="897">
        <f t="shared" si="1343"/>
        <v>13000000</v>
      </c>
      <c r="AP202" s="897">
        <f t="shared" si="1343"/>
        <v>13000000</v>
      </c>
      <c r="AQ202" s="897">
        <f t="shared" si="1343"/>
        <v>13000000</v>
      </c>
      <c r="AR202" s="897">
        <f t="shared" si="1343"/>
        <v>13000000</v>
      </c>
      <c r="AS202" s="897">
        <f t="shared" si="1343"/>
        <v>13000000</v>
      </c>
      <c r="AT202" s="897">
        <f t="shared" si="1343"/>
        <v>13000000</v>
      </c>
      <c r="AU202" s="897">
        <f t="shared" si="1343"/>
        <v>13000000</v>
      </c>
      <c r="AV202" s="897">
        <f t="shared" si="1343"/>
        <v>13000000</v>
      </c>
      <c r="AW202" s="897">
        <f t="shared" si="1343"/>
        <v>13000000</v>
      </c>
      <c r="AX202" s="897">
        <f t="shared" si="1343"/>
        <v>13000000</v>
      </c>
      <c r="AY202" s="897">
        <f t="shared" si="1343"/>
        <v>13000000</v>
      </c>
      <c r="AZ202" s="897">
        <f t="shared" si="1343"/>
        <v>13000000</v>
      </c>
      <c r="BA202" s="897">
        <f t="shared" si="1343"/>
        <v>13000000</v>
      </c>
      <c r="BB202" s="897">
        <f t="shared" si="1343"/>
        <v>13000000</v>
      </c>
      <c r="BC202" s="897">
        <f t="shared" si="1343"/>
        <v>0</v>
      </c>
      <c r="BD202" s="897">
        <f t="shared" si="1343"/>
        <v>0</v>
      </c>
      <c r="BE202" s="897">
        <f t="shared" si="1343"/>
        <v>0</v>
      </c>
      <c r="BF202" s="897">
        <f t="shared" si="1343"/>
        <v>0</v>
      </c>
      <c r="BG202" s="897">
        <f t="shared" si="1343"/>
        <v>0</v>
      </c>
      <c r="BH202" s="897">
        <f t="shared" si="1343"/>
        <v>0</v>
      </c>
      <c r="BI202" s="897">
        <f t="shared" si="1343"/>
        <v>0</v>
      </c>
      <c r="BJ202" s="897">
        <f t="shared" si="1343"/>
        <v>0</v>
      </c>
      <c r="BK202" s="897">
        <f t="shared" si="1343"/>
        <v>0</v>
      </c>
      <c r="BL202" s="897">
        <f t="shared" si="1343"/>
        <v>0</v>
      </c>
      <c r="BM202" s="897">
        <f t="shared" si="1343"/>
        <v>0</v>
      </c>
      <c r="BN202" s="897">
        <f t="shared" si="1343"/>
        <v>0</v>
      </c>
      <c r="BO202" s="897">
        <f t="shared" si="1343"/>
        <v>0</v>
      </c>
      <c r="BP202" s="897">
        <f t="shared" si="1343"/>
        <v>0</v>
      </c>
      <c r="BQ202" s="897">
        <f t="shared" si="1343"/>
        <v>0</v>
      </c>
      <c r="BR202" s="897">
        <f t="shared" si="1343"/>
        <v>0</v>
      </c>
      <c r="BS202" s="897">
        <f t="shared" si="1343"/>
        <v>0</v>
      </c>
      <c r="BT202" s="897">
        <f t="shared" si="1343"/>
        <v>0</v>
      </c>
      <c r="BU202" s="897">
        <f t="shared" si="1343"/>
        <v>0</v>
      </c>
      <c r="BV202" s="897">
        <f t="shared" si="1343"/>
        <v>0</v>
      </c>
      <c r="BW202" s="897">
        <f t="shared" si="1343"/>
        <v>0</v>
      </c>
      <c r="BX202" s="897">
        <f t="shared" si="1343"/>
        <v>0</v>
      </c>
      <c r="BY202" s="897">
        <f t="shared" si="1343"/>
        <v>0</v>
      </c>
      <c r="BZ202" s="897">
        <f t="shared" ref="BZ202:EK202" si="1344">SUM(BZ199:BZ201)</f>
        <v>0</v>
      </c>
      <c r="CA202" s="897">
        <f t="shared" si="1344"/>
        <v>0</v>
      </c>
      <c r="CB202" s="897">
        <f t="shared" si="1344"/>
        <v>0</v>
      </c>
      <c r="CC202" s="897">
        <f t="shared" si="1344"/>
        <v>0</v>
      </c>
      <c r="CD202" s="897">
        <f t="shared" si="1344"/>
        <v>0</v>
      </c>
      <c r="CE202" s="897">
        <f t="shared" si="1344"/>
        <v>0</v>
      </c>
      <c r="CF202" s="897">
        <f t="shared" si="1344"/>
        <v>0</v>
      </c>
      <c r="CG202" s="897">
        <f t="shared" si="1344"/>
        <v>0</v>
      </c>
      <c r="CH202" s="897">
        <f t="shared" si="1344"/>
        <v>0</v>
      </c>
      <c r="CI202" s="897">
        <f t="shared" si="1344"/>
        <v>0</v>
      </c>
      <c r="CJ202" s="897">
        <f t="shared" si="1344"/>
        <v>0</v>
      </c>
      <c r="CK202" s="897">
        <f t="shared" si="1344"/>
        <v>0</v>
      </c>
      <c r="CL202" s="897">
        <f t="shared" si="1344"/>
        <v>0</v>
      </c>
      <c r="CM202" s="897">
        <f t="shared" si="1344"/>
        <v>0</v>
      </c>
      <c r="CN202" s="897">
        <f t="shared" si="1344"/>
        <v>0</v>
      </c>
      <c r="CO202" s="897">
        <f t="shared" si="1344"/>
        <v>0</v>
      </c>
      <c r="CP202" s="897">
        <f t="shared" si="1344"/>
        <v>0</v>
      </c>
      <c r="CQ202" s="897">
        <f t="shared" si="1344"/>
        <v>0</v>
      </c>
      <c r="CR202" s="897">
        <f t="shared" si="1344"/>
        <v>0</v>
      </c>
      <c r="CS202" s="897">
        <f t="shared" si="1344"/>
        <v>0</v>
      </c>
      <c r="CT202" s="897">
        <f t="shared" si="1344"/>
        <v>0</v>
      </c>
      <c r="CU202" s="897">
        <f t="shared" si="1344"/>
        <v>0</v>
      </c>
      <c r="CV202" s="897">
        <f t="shared" si="1344"/>
        <v>0</v>
      </c>
      <c r="CW202" s="897">
        <f t="shared" si="1344"/>
        <v>0</v>
      </c>
      <c r="CX202" s="897">
        <f t="shared" si="1344"/>
        <v>0</v>
      </c>
      <c r="CY202" s="897">
        <f t="shared" si="1344"/>
        <v>0</v>
      </c>
      <c r="CZ202" s="897">
        <f t="shared" si="1344"/>
        <v>0</v>
      </c>
      <c r="DA202" s="897">
        <f t="shared" si="1344"/>
        <v>0</v>
      </c>
      <c r="DB202" s="897">
        <f t="shared" si="1344"/>
        <v>0</v>
      </c>
      <c r="DC202" s="897">
        <f t="shared" si="1344"/>
        <v>0</v>
      </c>
      <c r="DD202" s="897">
        <f t="shared" si="1344"/>
        <v>0</v>
      </c>
      <c r="DE202" s="897">
        <f t="shared" si="1344"/>
        <v>0</v>
      </c>
      <c r="DF202" s="897">
        <f t="shared" si="1344"/>
        <v>0</v>
      </c>
      <c r="DG202" s="897">
        <f t="shared" si="1344"/>
        <v>0</v>
      </c>
      <c r="DH202" s="897">
        <f t="shared" si="1344"/>
        <v>0</v>
      </c>
      <c r="DI202" s="897">
        <f t="shared" si="1344"/>
        <v>0</v>
      </c>
      <c r="DJ202" s="897">
        <f t="shared" si="1344"/>
        <v>0</v>
      </c>
      <c r="DK202" s="897">
        <f t="shared" si="1344"/>
        <v>0</v>
      </c>
      <c r="DL202" s="897">
        <f t="shared" si="1344"/>
        <v>0</v>
      </c>
      <c r="DM202" s="897">
        <f t="shared" si="1344"/>
        <v>0</v>
      </c>
      <c r="DN202" s="897">
        <f t="shared" si="1344"/>
        <v>0</v>
      </c>
      <c r="DO202" s="897">
        <f t="shared" si="1344"/>
        <v>0</v>
      </c>
      <c r="DP202" s="897">
        <f t="shared" si="1344"/>
        <v>0</v>
      </c>
      <c r="DQ202" s="897">
        <f t="shared" si="1344"/>
        <v>0</v>
      </c>
      <c r="DR202" s="897">
        <f t="shared" si="1344"/>
        <v>0</v>
      </c>
      <c r="DS202" s="897">
        <f t="shared" si="1344"/>
        <v>0</v>
      </c>
      <c r="DT202" s="897">
        <f t="shared" si="1344"/>
        <v>0</v>
      </c>
      <c r="DU202" s="897">
        <f t="shared" si="1344"/>
        <v>0</v>
      </c>
      <c r="DV202" s="897">
        <f t="shared" si="1344"/>
        <v>0</v>
      </c>
      <c r="DW202" s="897">
        <f t="shared" si="1344"/>
        <v>0</v>
      </c>
      <c r="DX202" s="897">
        <f t="shared" si="1344"/>
        <v>0</v>
      </c>
      <c r="DY202" s="897">
        <f t="shared" si="1344"/>
        <v>0</v>
      </c>
      <c r="DZ202" s="897">
        <f t="shared" si="1344"/>
        <v>0</v>
      </c>
      <c r="EA202" s="897">
        <f t="shared" si="1344"/>
        <v>0</v>
      </c>
      <c r="EB202" s="897">
        <f t="shared" si="1344"/>
        <v>0</v>
      </c>
      <c r="EC202" s="897">
        <f t="shared" si="1344"/>
        <v>0</v>
      </c>
      <c r="ED202" s="897">
        <f t="shared" si="1344"/>
        <v>0</v>
      </c>
      <c r="EE202" s="897">
        <f t="shared" si="1344"/>
        <v>0</v>
      </c>
      <c r="EF202" s="897">
        <f t="shared" si="1344"/>
        <v>0</v>
      </c>
      <c r="EG202" s="897">
        <f t="shared" si="1344"/>
        <v>0</v>
      </c>
      <c r="EH202" s="897">
        <f t="shared" si="1344"/>
        <v>0</v>
      </c>
      <c r="EI202" s="897">
        <f t="shared" si="1344"/>
        <v>0</v>
      </c>
      <c r="EJ202" s="897">
        <f t="shared" si="1344"/>
        <v>0</v>
      </c>
      <c r="EK202" s="897">
        <f t="shared" si="1344"/>
        <v>0</v>
      </c>
      <c r="EL202" s="897">
        <f>SUM(EL199:EL201)</f>
        <v>0</v>
      </c>
      <c r="EM202" s="897">
        <f>SUM(EM199:EM201)</f>
        <v>0</v>
      </c>
      <c r="EN202" s="897">
        <f>SUM(EN199:EN201)</f>
        <v>0</v>
      </c>
      <c r="EO202" s="897">
        <f>SUM(EO199:EO201)</f>
        <v>0</v>
      </c>
    </row>
    <row r="203" spans="1:145" x14ac:dyDescent="0.2">
      <c r="A203" s="113"/>
    </row>
    <row r="204" spans="1:145" x14ac:dyDescent="0.2">
      <c r="A204" s="113"/>
    </row>
    <row r="205" spans="1:145" x14ac:dyDescent="0.2">
      <c r="A205" s="113">
        <f>ROW()</f>
        <v>205</v>
      </c>
      <c r="B205" s="787" t="s">
        <v>857</v>
      </c>
      <c r="C205" s="477" t="s">
        <v>407</v>
      </c>
      <c r="D205" s="451" t="s">
        <v>30</v>
      </c>
      <c r="E205" s="451"/>
      <c r="F205" s="459">
        <f>F198</f>
        <v>43465</v>
      </c>
      <c r="G205" s="364">
        <f>'A&amp;R'!E57</f>
        <v>0.06</v>
      </c>
      <c r="H205" s="454"/>
      <c r="I205" s="454"/>
      <c r="J205" s="454"/>
      <c r="K205" s="451"/>
      <c r="L205" s="452">
        <f>SUM(M205:EC205)</f>
        <v>2730000</v>
      </c>
      <c r="M205" s="451"/>
      <c r="N205" s="910">
        <f>INDEX($G205:$G209,N206)*N199/12</f>
        <v>65000</v>
      </c>
      <c r="O205" s="910">
        <f t="shared" ref="O205" si="1345">INDEX($G205:$G209,O206)*O199/12</f>
        <v>65000</v>
      </c>
      <c r="P205" s="910">
        <f t="shared" ref="P205" si="1346">INDEX($G205:$G209,P206)*P199/12</f>
        <v>65000</v>
      </c>
      <c r="Q205" s="910">
        <f t="shared" ref="Q205" si="1347">INDEX($G205:$G209,Q206)*Q199/12</f>
        <v>65000</v>
      </c>
      <c r="R205" s="910">
        <f t="shared" ref="R205" si="1348">INDEX($G205:$G209,R206)*R199/12</f>
        <v>65000</v>
      </c>
      <c r="S205" s="910">
        <f t="shared" ref="S205" si="1349">INDEX($G205:$G209,S206)*S199/12</f>
        <v>65000</v>
      </c>
      <c r="T205" s="910">
        <f t="shared" ref="T205" si="1350">INDEX($G205:$G209,T206)*T199/12</f>
        <v>65000</v>
      </c>
      <c r="U205" s="910">
        <f t="shared" ref="U205" si="1351">INDEX($G205:$G209,U206)*U199/12</f>
        <v>65000</v>
      </c>
      <c r="V205" s="910">
        <f t="shared" ref="V205" si="1352">INDEX($G205:$G209,V206)*V199/12</f>
        <v>65000</v>
      </c>
      <c r="W205" s="910">
        <f t="shared" ref="W205" si="1353">INDEX($G205:$G209,W206)*W199/12</f>
        <v>65000</v>
      </c>
      <c r="X205" s="910">
        <f t="shared" ref="X205" si="1354">INDEX($G205:$G209,X206)*X199/12</f>
        <v>65000</v>
      </c>
      <c r="Y205" s="910">
        <f t="shared" ref="Y205" si="1355">INDEX($G205:$G209,Y206)*Y199/12</f>
        <v>65000</v>
      </c>
      <c r="Z205" s="910">
        <f t="shared" ref="Z205" si="1356">INDEX($G205:$G209,Z206)*Z199/12</f>
        <v>65000</v>
      </c>
      <c r="AA205" s="910">
        <f t="shared" ref="AA205" si="1357">INDEX($G205:$G209,AA206)*AA199/12</f>
        <v>65000</v>
      </c>
      <c r="AB205" s="910">
        <f t="shared" ref="AB205" si="1358">INDEX($G205:$G209,AB206)*AB199/12</f>
        <v>65000</v>
      </c>
      <c r="AC205" s="910">
        <f t="shared" ref="AC205" si="1359">INDEX($G205:$G209,AC206)*AC199/12</f>
        <v>65000</v>
      </c>
      <c r="AD205" s="910">
        <f t="shared" ref="AD205" si="1360">INDEX($G205:$G209,AD206)*AD199/12</f>
        <v>65000</v>
      </c>
      <c r="AE205" s="910">
        <f t="shared" ref="AE205" si="1361">INDEX($G205:$G209,AE206)*AE199/12</f>
        <v>65000</v>
      </c>
      <c r="AF205" s="910">
        <f t="shared" ref="AF205" si="1362">INDEX($G205:$G209,AF206)*AF199/12</f>
        <v>65000</v>
      </c>
      <c r="AG205" s="910">
        <f t="shared" ref="AG205" si="1363">INDEX($G205:$G209,AG206)*AG199/12</f>
        <v>65000</v>
      </c>
      <c r="AH205" s="910">
        <f t="shared" ref="AH205" si="1364">INDEX($G205:$G209,AH206)*AH199/12</f>
        <v>65000</v>
      </c>
      <c r="AI205" s="910">
        <f t="shared" ref="AI205" si="1365">INDEX($G205:$G209,AI206)*AI199/12</f>
        <v>65000</v>
      </c>
      <c r="AJ205" s="910">
        <f t="shared" ref="AJ205" si="1366">INDEX($G205:$G209,AJ206)*AJ199/12</f>
        <v>65000</v>
      </c>
      <c r="AK205" s="910">
        <f t="shared" ref="AK205" si="1367">INDEX($G205:$G209,AK206)*AK199/12</f>
        <v>65000</v>
      </c>
      <c r="AL205" s="910">
        <f t="shared" ref="AL205" si="1368">INDEX($G205:$G209,AL206)*AL199/12</f>
        <v>65000</v>
      </c>
      <c r="AM205" s="910">
        <f t="shared" ref="AM205" si="1369">INDEX($G205:$G209,AM206)*AM199/12</f>
        <v>65000</v>
      </c>
      <c r="AN205" s="910">
        <f t="shared" ref="AN205" si="1370">INDEX($G205:$G209,AN206)*AN199/12</f>
        <v>65000</v>
      </c>
      <c r="AO205" s="910">
        <f t="shared" ref="AO205" si="1371">INDEX($G205:$G209,AO206)*AO199/12</f>
        <v>65000</v>
      </c>
      <c r="AP205" s="910">
        <f t="shared" ref="AP205" si="1372">INDEX($G205:$G209,AP206)*AP199/12</f>
        <v>65000</v>
      </c>
      <c r="AQ205" s="910">
        <f t="shared" ref="AQ205" si="1373">INDEX($G205:$G209,AQ206)*AQ199/12</f>
        <v>65000</v>
      </c>
      <c r="AR205" s="910">
        <f t="shared" ref="AR205" si="1374">INDEX($G205:$G209,AR206)*AR199/12</f>
        <v>65000</v>
      </c>
      <c r="AS205" s="910">
        <f t="shared" ref="AS205" si="1375">INDEX($G205:$G209,AS206)*AS199/12</f>
        <v>65000</v>
      </c>
      <c r="AT205" s="910">
        <f t="shared" ref="AT205" si="1376">INDEX($G205:$G209,AT206)*AT199/12</f>
        <v>65000</v>
      </c>
      <c r="AU205" s="910">
        <f t="shared" ref="AU205" si="1377">INDEX($G205:$G209,AU206)*AU199/12</f>
        <v>65000</v>
      </c>
      <c r="AV205" s="910">
        <f t="shared" ref="AV205" si="1378">INDEX($G205:$G209,AV206)*AV199/12</f>
        <v>65000</v>
      </c>
      <c r="AW205" s="910">
        <f t="shared" ref="AW205" si="1379">INDEX($G205:$G209,AW206)*AW199/12</f>
        <v>65000</v>
      </c>
      <c r="AX205" s="910">
        <f t="shared" ref="AX205" si="1380">INDEX($G205:$G209,AX206)*AX199/12</f>
        <v>65000</v>
      </c>
      <c r="AY205" s="910">
        <f t="shared" ref="AY205" si="1381">INDEX($G205:$G209,AY206)*AY199/12</f>
        <v>65000</v>
      </c>
      <c r="AZ205" s="910">
        <f t="shared" ref="AZ205" si="1382">INDEX($G205:$G209,AZ206)*AZ199/12</f>
        <v>65000</v>
      </c>
      <c r="BA205" s="910">
        <f t="shared" ref="BA205" si="1383">INDEX($G205:$G209,BA206)*BA199/12</f>
        <v>65000</v>
      </c>
      <c r="BB205" s="910">
        <f t="shared" ref="BB205" si="1384">INDEX($G205:$G209,BB206)*BB199/12</f>
        <v>65000</v>
      </c>
      <c r="BC205" s="910">
        <f t="shared" ref="BC205" si="1385">INDEX($G205:$G209,BC206)*BC199/12</f>
        <v>65000</v>
      </c>
      <c r="BD205" s="910">
        <f t="shared" ref="BD205" si="1386">INDEX($G205:$G209,BD206)*BD199/12</f>
        <v>0</v>
      </c>
      <c r="BE205" s="910">
        <f t="shared" ref="BE205" si="1387">INDEX($G205:$G209,BE206)*BE199/12</f>
        <v>0</v>
      </c>
      <c r="BF205" s="910">
        <f t="shared" ref="BF205" si="1388">INDEX($G205:$G209,BF206)*BF199/12</f>
        <v>0</v>
      </c>
      <c r="BG205" s="910">
        <f t="shared" ref="BG205" si="1389">INDEX($G205:$G209,BG206)*BG199/12</f>
        <v>0</v>
      </c>
      <c r="BH205" s="910">
        <f t="shared" ref="BH205" si="1390">INDEX($G205:$G209,BH206)*BH199/12</f>
        <v>0</v>
      </c>
      <c r="BI205" s="910">
        <f t="shared" ref="BI205" si="1391">INDEX($G205:$G209,BI206)*BI199/12</f>
        <v>0</v>
      </c>
      <c r="BJ205" s="910">
        <f t="shared" ref="BJ205" si="1392">INDEX($G205:$G209,BJ206)*BJ199/12</f>
        <v>0</v>
      </c>
      <c r="BK205" s="910">
        <f t="shared" ref="BK205" si="1393">INDEX($G205:$G209,BK206)*BK199/12</f>
        <v>0</v>
      </c>
      <c r="BL205" s="910">
        <f t="shared" ref="BL205" si="1394">INDEX($G205:$G209,BL206)*BL199/12</f>
        <v>0</v>
      </c>
      <c r="BM205" s="910">
        <f t="shared" ref="BM205" si="1395">INDEX($G205:$G209,BM206)*BM199/12</f>
        <v>0</v>
      </c>
      <c r="BN205" s="910">
        <f t="shared" ref="BN205" si="1396">INDEX($G205:$G209,BN206)*BN199/12</f>
        <v>0</v>
      </c>
      <c r="BO205" s="910">
        <f t="shared" ref="BO205" si="1397">INDEX($G205:$G209,BO206)*BO199/12</f>
        <v>0</v>
      </c>
      <c r="BP205" s="910">
        <f t="shared" ref="BP205" si="1398">INDEX($G205:$G209,BP206)*BP199/12</f>
        <v>0</v>
      </c>
      <c r="BQ205" s="910">
        <f t="shared" ref="BQ205" si="1399">INDEX($G205:$G209,BQ206)*BQ199/12</f>
        <v>0</v>
      </c>
      <c r="BR205" s="910">
        <f t="shared" ref="BR205" si="1400">INDEX($G205:$G209,BR206)*BR199/12</f>
        <v>0</v>
      </c>
      <c r="BS205" s="910">
        <f t="shared" ref="BS205" si="1401">INDEX($G205:$G209,BS206)*BS199/12</f>
        <v>0</v>
      </c>
      <c r="BT205" s="910">
        <f t="shared" ref="BT205" si="1402">INDEX($G205:$G209,BT206)*BT199/12</f>
        <v>0</v>
      </c>
      <c r="BU205" s="910">
        <f t="shared" ref="BU205" si="1403">INDEX($G205:$G209,BU206)*BU199/12</f>
        <v>0</v>
      </c>
      <c r="BV205" s="910">
        <f t="shared" ref="BV205" si="1404">INDEX($G205:$G209,BV206)*BV199/12</f>
        <v>0</v>
      </c>
      <c r="BW205" s="910">
        <f t="shared" ref="BW205" si="1405">INDEX($G205:$G209,BW206)*BW199/12</f>
        <v>0</v>
      </c>
      <c r="BX205" s="910">
        <f t="shared" ref="BX205" si="1406">INDEX($G205:$G209,BX206)*BX199/12</f>
        <v>0</v>
      </c>
      <c r="BY205" s="910">
        <f t="shared" ref="BY205" si="1407">INDEX($G205:$G209,BY206)*BY199/12</f>
        <v>0</v>
      </c>
      <c r="BZ205" s="910">
        <f t="shared" ref="BZ205" si="1408">INDEX($G205:$G209,BZ206)*BZ199/12</f>
        <v>0</v>
      </c>
      <c r="CA205" s="910">
        <f t="shared" ref="CA205" si="1409">INDEX($G205:$G209,CA206)*CA199/12</f>
        <v>0</v>
      </c>
      <c r="CB205" s="910">
        <f t="shared" ref="CB205" si="1410">INDEX($G205:$G209,CB206)*CB199/12</f>
        <v>0</v>
      </c>
      <c r="CC205" s="910">
        <f t="shared" ref="CC205" si="1411">INDEX($G205:$G209,CC206)*CC199/12</f>
        <v>0</v>
      </c>
      <c r="CD205" s="910">
        <f t="shared" ref="CD205" si="1412">INDEX($G205:$G209,CD206)*CD199/12</f>
        <v>0</v>
      </c>
      <c r="CE205" s="910">
        <f t="shared" ref="CE205" si="1413">INDEX($G205:$G209,CE206)*CE199/12</f>
        <v>0</v>
      </c>
      <c r="CF205" s="910">
        <f t="shared" ref="CF205" si="1414">INDEX($G205:$G209,CF206)*CF199/12</f>
        <v>0</v>
      </c>
      <c r="CG205" s="910">
        <f t="shared" ref="CG205" si="1415">INDEX($G205:$G209,CG206)*CG199/12</f>
        <v>0</v>
      </c>
      <c r="CH205" s="910">
        <f t="shared" ref="CH205" si="1416">INDEX($G205:$G209,CH206)*CH199/12</f>
        <v>0</v>
      </c>
      <c r="CI205" s="910">
        <f t="shared" ref="CI205" si="1417">INDEX($G205:$G209,CI206)*CI199/12</f>
        <v>0</v>
      </c>
      <c r="CJ205" s="910">
        <f t="shared" ref="CJ205" si="1418">INDEX($G205:$G209,CJ206)*CJ199/12</f>
        <v>0</v>
      </c>
      <c r="CK205" s="910">
        <f t="shared" ref="CK205" si="1419">INDEX($G205:$G209,CK206)*CK199/12</f>
        <v>0</v>
      </c>
      <c r="CL205" s="910">
        <f t="shared" ref="CL205" si="1420">INDEX($G205:$G209,CL206)*CL199/12</f>
        <v>0</v>
      </c>
      <c r="CM205" s="910">
        <f t="shared" ref="CM205" si="1421">INDEX($G205:$G209,CM206)*CM199/12</f>
        <v>0</v>
      </c>
      <c r="CN205" s="910">
        <f t="shared" ref="CN205" si="1422">INDEX($G205:$G209,CN206)*CN199/12</f>
        <v>0</v>
      </c>
      <c r="CO205" s="910">
        <f t="shared" ref="CO205" si="1423">INDEX($G205:$G209,CO206)*CO199/12</f>
        <v>0</v>
      </c>
      <c r="CP205" s="910">
        <f t="shared" ref="CP205" si="1424">INDEX($G205:$G209,CP206)*CP199/12</f>
        <v>0</v>
      </c>
      <c r="CQ205" s="910">
        <f t="shared" ref="CQ205" si="1425">INDEX($G205:$G209,CQ206)*CQ199/12</f>
        <v>0</v>
      </c>
      <c r="CR205" s="910">
        <f t="shared" ref="CR205" si="1426">INDEX($G205:$G209,CR206)*CR199/12</f>
        <v>0</v>
      </c>
      <c r="CS205" s="910">
        <f t="shared" ref="CS205" si="1427">INDEX($G205:$G209,CS206)*CS199/12</f>
        <v>0</v>
      </c>
      <c r="CT205" s="910">
        <f t="shared" ref="CT205" si="1428">INDEX($G205:$G209,CT206)*CT199/12</f>
        <v>0</v>
      </c>
      <c r="CU205" s="910">
        <f t="shared" ref="CU205" si="1429">INDEX($G205:$G209,CU206)*CU199/12</f>
        <v>0</v>
      </c>
      <c r="CV205" s="910">
        <f t="shared" ref="CV205" si="1430">INDEX($G205:$G209,CV206)*CV199/12</f>
        <v>0</v>
      </c>
      <c r="CW205" s="910">
        <f t="shared" ref="CW205" si="1431">INDEX($G205:$G209,CW206)*CW199/12</f>
        <v>0</v>
      </c>
      <c r="CX205" s="910">
        <f t="shared" ref="CX205" si="1432">INDEX($G205:$G209,CX206)*CX199/12</f>
        <v>0</v>
      </c>
      <c r="CY205" s="910">
        <f t="shared" ref="CY205" si="1433">INDEX($G205:$G209,CY206)*CY199/12</f>
        <v>0</v>
      </c>
      <c r="CZ205" s="910">
        <f t="shared" ref="CZ205" si="1434">INDEX($G205:$G209,CZ206)*CZ199/12</f>
        <v>0</v>
      </c>
      <c r="DA205" s="910">
        <f t="shared" ref="DA205" si="1435">INDEX($G205:$G209,DA206)*DA199/12</f>
        <v>0</v>
      </c>
      <c r="DB205" s="910">
        <f t="shared" ref="DB205" si="1436">INDEX($G205:$G209,DB206)*DB199/12</f>
        <v>0</v>
      </c>
      <c r="DC205" s="910">
        <f t="shared" ref="DC205" si="1437">INDEX($G205:$G209,DC206)*DC199/12</f>
        <v>0</v>
      </c>
      <c r="DD205" s="910">
        <f t="shared" ref="DD205" si="1438">INDEX($G205:$G209,DD206)*DD199/12</f>
        <v>0</v>
      </c>
      <c r="DE205" s="910">
        <f t="shared" ref="DE205" si="1439">INDEX($G205:$G209,DE206)*DE199/12</f>
        <v>0</v>
      </c>
      <c r="DF205" s="910">
        <f t="shared" ref="DF205" si="1440">INDEX($G205:$G209,DF206)*DF199/12</f>
        <v>0</v>
      </c>
      <c r="DG205" s="910">
        <f t="shared" ref="DG205" si="1441">INDEX($G205:$G209,DG206)*DG199/12</f>
        <v>0</v>
      </c>
      <c r="DH205" s="910">
        <f t="shared" ref="DH205" si="1442">INDEX($G205:$G209,DH206)*DH199/12</f>
        <v>0</v>
      </c>
      <c r="DI205" s="910">
        <f t="shared" ref="DI205" si="1443">INDEX($G205:$G209,DI206)*DI199/12</f>
        <v>0</v>
      </c>
      <c r="DJ205" s="910">
        <f t="shared" ref="DJ205" si="1444">INDEX($G205:$G209,DJ206)*DJ199/12</f>
        <v>0</v>
      </c>
      <c r="DK205" s="910">
        <f t="shared" ref="DK205" si="1445">INDEX($G205:$G209,DK206)*DK199/12</f>
        <v>0</v>
      </c>
      <c r="DL205" s="910">
        <f t="shared" ref="DL205" si="1446">INDEX($G205:$G209,DL206)*DL199/12</f>
        <v>0</v>
      </c>
      <c r="DM205" s="910">
        <f t="shared" ref="DM205" si="1447">INDEX($G205:$G209,DM206)*DM199/12</f>
        <v>0</v>
      </c>
      <c r="DN205" s="910">
        <f t="shared" ref="DN205" si="1448">INDEX($G205:$G209,DN206)*DN199/12</f>
        <v>0</v>
      </c>
      <c r="DO205" s="910">
        <f t="shared" ref="DO205" si="1449">INDEX($G205:$G209,DO206)*DO199/12</f>
        <v>0</v>
      </c>
      <c r="DP205" s="910">
        <f t="shared" ref="DP205" si="1450">INDEX($G205:$G209,DP206)*DP199/12</f>
        <v>0</v>
      </c>
      <c r="DQ205" s="910">
        <f t="shared" ref="DQ205" si="1451">INDEX($G205:$G209,DQ206)*DQ199/12</f>
        <v>0</v>
      </c>
      <c r="DR205" s="910">
        <f t="shared" ref="DR205" si="1452">INDEX($G205:$G209,DR206)*DR199/12</f>
        <v>0</v>
      </c>
      <c r="DS205" s="910">
        <f t="shared" ref="DS205" si="1453">INDEX($G205:$G209,DS206)*DS199/12</f>
        <v>0</v>
      </c>
      <c r="DT205" s="910">
        <f t="shared" ref="DT205" si="1454">INDEX($G205:$G209,DT206)*DT199/12</f>
        <v>0</v>
      </c>
      <c r="DU205" s="910">
        <f t="shared" ref="DU205" si="1455">INDEX($G205:$G209,DU206)*DU199/12</f>
        <v>0</v>
      </c>
      <c r="DV205" s="910">
        <f t="shared" ref="DV205" si="1456">INDEX($G205:$G209,DV206)*DV199/12</f>
        <v>0</v>
      </c>
      <c r="DW205" s="910">
        <f t="shared" ref="DW205" si="1457">INDEX($G205:$G209,DW206)*DW199/12</f>
        <v>0</v>
      </c>
      <c r="DX205" s="910">
        <f t="shared" ref="DX205" si="1458">INDEX($G205:$G209,DX206)*DX199/12</f>
        <v>0</v>
      </c>
      <c r="DY205" s="910">
        <f t="shared" ref="DY205" si="1459">INDEX($G205:$G209,DY206)*DY199/12</f>
        <v>0</v>
      </c>
      <c r="DZ205" s="910">
        <f t="shared" ref="DZ205" si="1460">INDEX($G205:$G209,DZ206)*DZ199/12</f>
        <v>0</v>
      </c>
      <c r="EA205" s="910">
        <f t="shared" ref="EA205" si="1461">INDEX($G205:$G209,EA206)*EA199/12</f>
        <v>0</v>
      </c>
      <c r="EB205" s="910">
        <f t="shared" ref="EB205" si="1462">INDEX($G205:$G209,EB206)*EB199/12</f>
        <v>0</v>
      </c>
      <c r="EC205" s="910">
        <f t="shared" ref="EC205" si="1463">INDEX($G205:$G209,EC206)*EC199/12</f>
        <v>0</v>
      </c>
      <c r="ED205" s="910">
        <f t="shared" ref="ED205" si="1464">INDEX($G205:$G209,ED206)*ED199/12</f>
        <v>0</v>
      </c>
      <c r="EE205" s="910">
        <f t="shared" ref="EE205" si="1465">INDEX($G205:$G209,EE206)*EE199/12</f>
        <v>0</v>
      </c>
      <c r="EF205" s="910">
        <f t="shared" ref="EF205" si="1466">INDEX($G205:$G209,EF206)*EF199/12</f>
        <v>0</v>
      </c>
      <c r="EG205" s="910">
        <f t="shared" ref="EG205" si="1467">INDEX($G205:$G209,EG206)*EG199/12</f>
        <v>0</v>
      </c>
      <c r="EH205" s="910">
        <f t="shared" ref="EH205" si="1468">INDEX($G205:$G209,EH206)*EH199/12</f>
        <v>0</v>
      </c>
      <c r="EI205" s="910">
        <f t="shared" ref="EI205" si="1469">INDEX($G205:$G209,EI206)*EI199/12</f>
        <v>0</v>
      </c>
      <c r="EJ205" s="910">
        <f t="shared" ref="EJ205" si="1470">INDEX($G205:$G209,EJ206)*EJ199/12</f>
        <v>0</v>
      </c>
      <c r="EK205" s="910">
        <f t="shared" ref="EK205" si="1471">INDEX($G205:$G209,EK206)*EK199/12</f>
        <v>0</v>
      </c>
      <c r="EL205" s="910">
        <f t="shared" ref="EL205" si="1472">INDEX($G205:$G209,EL206)*EL199/12</f>
        <v>0</v>
      </c>
      <c r="EM205" s="910">
        <f t="shared" ref="EM205" si="1473">INDEX($G205:$G209,EM206)*EM199/12</f>
        <v>0</v>
      </c>
      <c r="EN205" s="910">
        <f t="shared" ref="EN205" si="1474">INDEX($G205:$G209,EN206)*EN199/12</f>
        <v>0</v>
      </c>
      <c r="EO205" s="910">
        <f t="shared" ref="EO205" si="1475">INDEX($G205:$G209,EO206)*EO199/12</f>
        <v>0</v>
      </c>
    </row>
    <row r="206" spans="1:145" x14ac:dyDescent="0.2">
      <c r="A206" s="113">
        <f>ROW()</f>
        <v>206</v>
      </c>
      <c r="F206" s="923"/>
      <c r="G206" s="482"/>
      <c r="K206" s="113" t="s">
        <v>864</v>
      </c>
      <c r="N206" s="111">
        <f>MATCH(N$2,$F205:$F209,1)</f>
        <v>1</v>
      </c>
      <c r="O206" s="111">
        <f t="shared" ref="O206" si="1476">MATCH(O$2,$F205:$F209,1)</f>
        <v>1</v>
      </c>
      <c r="P206" s="111">
        <f t="shared" ref="P206" si="1477">MATCH(P$2,$F205:$F209,1)</f>
        <v>1</v>
      </c>
      <c r="Q206" s="111">
        <f t="shared" ref="Q206" si="1478">MATCH(Q$2,$F205:$F209,1)</f>
        <v>1</v>
      </c>
      <c r="R206" s="111">
        <f t="shared" ref="R206" si="1479">MATCH(R$2,$F205:$F209,1)</f>
        <v>1</v>
      </c>
      <c r="S206" s="111">
        <f t="shared" ref="S206" si="1480">MATCH(S$2,$F205:$F209,1)</f>
        <v>1</v>
      </c>
      <c r="T206" s="111">
        <f t="shared" ref="T206" si="1481">MATCH(T$2,$F205:$F209,1)</f>
        <v>1</v>
      </c>
      <c r="U206" s="111">
        <f t="shared" ref="U206" si="1482">MATCH(U$2,$F205:$F209,1)</f>
        <v>1</v>
      </c>
      <c r="V206" s="111">
        <f t="shared" ref="V206" si="1483">MATCH(V$2,$F205:$F209,1)</f>
        <v>1</v>
      </c>
      <c r="W206" s="111">
        <f t="shared" ref="W206" si="1484">MATCH(W$2,$F205:$F209,1)</f>
        <v>1</v>
      </c>
      <c r="X206" s="111">
        <f t="shared" ref="X206" si="1485">MATCH(X$2,$F205:$F209,1)</f>
        <v>1</v>
      </c>
      <c r="Y206" s="111">
        <f t="shared" ref="Y206" si="1486">MATCH(Y$2,$F205:$F209,1)</f>
        <v>1</v>
      </c>
      <c r="Z206" s="111">
        <f t="shared" ref="Z206" si="1487">MATCH(Z$2,$F205:$F209,1)</f>
        <v>1</v>
      </c>
      <c r="AA206" s="111">
        <f t="shared" ref="AA206" si="1488">MATCH(AA$2,$F205:$F209,1)</f>
        <v>1</v>
      </c>
      <c r="AB206" s="111">
        <f t="shared" ref="AB206" si="1489">MATCH(AB$2,$F205:$F209,1)</f>
        <v>1</v>
      </c>
      <c r="AC206" s="111">
        <f t="shared" ref="AC206" si="1490">MATCH(AC$2,$F205:$F209,1)</f>
        <v>1</v>
      </c>
      <c r="AD206" s="111">
        <f t="shared" ref="AD206" si="1491">MATCH(AD$2,$F205:$F209,1)</f>
        <v>1</v>
      </c>
      <c r="AE206" s="111">
        <f t="shared" ref="AE206" si="1492">MATCH(AE$2,$F205:$F209,1)</f>
        <v>1</v>
      </c>
      <c r="AF206" s="111">
        <f t="shared" ref="AF206" si="1493">MATCH(AF$2,$F205:$F209,1)</f>
        <v>1</v>
      </c>
      <c r="AG206" s="111">
        <f t="shared" ref="AG206" si="1494">MATCH(AG$2,$F205:$F209,1)</f>
        <v>1</v>
      </c>
      <c r="AH206" s="111">
        <f t="shared" ref="AH206" si="1495">MATCH(AH$2,$F205:$F209,1)</f>
        <v>1</v>
      </c>
      <c r="AI206" s="111">
        <f t="shared" ref="AI206" si="1496">MATCH(AI$2,$F205:$F209,1)</f>
        <v>1</v>
      </c>
      <c r="AJ206" s="111">
        <f t="shared" ref="AJ206" si="1497">MATCH(AJ$2,$F205:$F209,1)</f>
        <v>1</v>
      </c>
      <c r="AK206" s="111">
        <f t="shared" ref="AK206" si="1498">MATCH(AK$2,$F205:$F209,1)</f>
        <v>1</v>
      </c>
      <c r="AL206" s="111">
        <f t="shared" ref="AL206" si="1499">MATCH(AL$2,$F205:$F209,1)</f>
        <v>1</v>
      </c>
      <c r="AM206" s="111">
        <f t="shared" ref="AM206" si="1500">MATCH(AM$2,$F205:$F209,1)</f>
        <v>1</v>
      </c>
      <c r="AN206" s="111">
        <f t="shared" ref="AN206" si="1501">MATCH(AN$2,$F205:$F209,1)</f>
        <v>1</v>
      </c>
      <c r="AO206" s="111">
        <f t="shared" ref="AO206" si="1502">MATCH(AO$2,$F205:$F209,1)</f>
        <v>1</v>
      </c>
      <c r="AP206" s="111">
        <f t="shared" ref="AP206" si="1503">MATCH(AP$2,$F205:$F209,1)</f>
        <v>1</v>
      </c>
      <c r="AQ206" s="111">
        <f t="shared" ref="AQ206" si="1504">MATCH(AQ$2,$F205:$F209,1)</f>
        <v>1</v>
      </c>
      <c r="AR206" s="111">
        <f t="shared" ref="AR206" si="1505">MATCH(AR$2,$F205:$F209,1)</f>
        <v>1</v>
      </c>
      <c r="AS206" s="111">
        <f t="shared" ref="AS206" si="1506">MATCH(AS$2,$F205:$F209,1)</f>
        <v>1</v>
      </c>
      <c r="AT206" s="111">
        <f t="shared" ref="AT206" si="1507">MATCH(AT$2,$F205:$F209,1)</f>
        <v>1</v>
      </c>
      <c r="AU206" s="111">
        <f t="shared" ref="AU206" si="1508">MATCH(AU$2,$F205:$F209,1)</f>
        <v>1</v>
      </c>
      <c r="AV206" s="111">
        <f t="shared" ref="AV206" si="1509">MATCH(AV$2,$F205:$F209,1)</f>
        <v>1</v>
      </c>
      <c r="AW206" s="111">
        <f t="shared" ref="AW206" si="1510">MATCH(AW$2,$F205:$F209,1)</f>
        <v>1</v>
      </c>
      <c r="AX206" s="111">
        <f t="shared" ref="AX206" si="1511">MATCH(AX$2,$F205:$F209,1)</f>
        <v>1</v>
      </c>
      <c r="AY206" s="111">
        <f t="shared" ref="AY206" si="1512">MATCH(AY$2,$F205:$F209,1)</f>
        <v>1</v>
      </c>
      <c r="AZ206" s="111">
        <f t="shared" ref="AZ206" si="1513">MATCH(AZ$2,$F205:$F209,1)</f>
        <v>1</v>
      </c>
      <c r="BA206" s="111">
        <f t="shared" ref="BA206" si="1514">MATCH(BA$2,$F205:$F209,1)</f>
        <v>1</v>
      </c>
      <c r="BB206" s="111">
        <f t="shared" ref="BB206" si="1515">MATCH(BB$2,$F205:$F209,1)</f>
        <v>1</v>
      </c>
      <c r="BC206" s="111">
        <f t="shared" ref="BC206" si="1516">MATCH(BC$2,$F205:$F209,1)</f>
        <v>1</v>
      </c>
      <c r="BD206" s="111">
        <f t="shared" ref="BD206" si="1517">MATCH(BD$2,$F205:$F209,1)</f>
        <v>1</v>
      </c>
      <c r="BE206" s="111">
        <f t="shared" ref="BE206" si="1518">MATCH(BE$2,$F205:$F209,1)</f>
        <v>1</v>
      </c>
      <c r="BF206" s="111">
        <f t="shared" ref="BF206" si="1519">MATCH(BF$2,$F205:$F209,1)</f>
        <v>1</v>
      </c>
      <c r="BG206" s="111">
        <f t="shared" ref="BG206" si="1520">MATCH(BG$2,$F205:$F209,1)</f>
        <v>1</v>
      </c>
      <c r="BH206" s="111">
        <f t="shared" ref="BH206" si="1521">MATCH(BH$2,$F205:$F209,1)</f>
        <v>1</v>
      </c>
      <c r="BI206" s="111">
        <f t="shared" ref="BI206" si="1522">MATCH(BI$2,$F205:$F209,1)</f>
        <v>1</v>
      </c>
      <c r="BJ206" s="111">
        <f t="shared" ref="BJ206" si="1523">MATCH(BJ$2,$F205:$F209,1)</f>
        <v>1</v>
      </c>
      <c r="BK206" s="111">
        <f t="shared" ref="BK206" si="1524">MATCH(BK$2,$F205:$F209,1)</f>
        <v>1</v>
      </c>
      <c r="BL206" s="111">
        <f t="shared" ref="BL206" si="1525">MATCH(BL$2,$F205:$F209,1)</f>
        <v>1</v>
      </c>
      <c r="BM206" s="111">
        <f t="shared" ref="BM206" si="1526">MATCH(BM$2,$F205:$F209,1)</f>
        <v>1</v>
      </c>
      <c r="BN206" s="111">
        <f t="shared" ref="BN206" si="1527">MATCH(BN$2,$F205:$F209,1)</f>
        <v>1</v>
      </c>
      <c r="BO206" s="111">
        <f t="shared" ref="BO206" si="1528">MATCH(BO$2,$F205:$F209,1)</f>
        <v>1</v>
      </c>
      <c r="BP206" s="111">
        <f t="shared" ref="BP206" si="1529">MATCH(BP$2,$F205:$F209,1)</f>
        <v>1</v>
      </c>
      <c r="BQ206" s="111">
        <f t="shared" ref="BQ206" si="1530">MATCH(BQ$2,$F205:$F209,1)</f>
        <v>1</v>
      </c>
      <c r="BR206" s="111">
        <f t="shared" ref="BR206" si="1531">MATCH(BR$2,$F205:$F209,1)</f>
        <v>1</v>
      </c>
      <c r="BS206" s="111">
        <f t="shared" ref="BS206" si="1532">MATCH(BS$2,$F205:$F209,1)</f>
        <v>1</v>
      </c>
      <c r="BT206" s="111">
        <f t="shared" ref="BT206" si="1533">MATCH(BT$2,$F205:$F209,1)</f>
        <v>1</v>
      </c>
      <c r="BU206" s="111">
        <f t="shared" ref="BU206" si="1534">MATCH(BU$2,$F205:$F209,1)</f>
        <v>1</v>
      </c>
      <c r="BV206" s="111">
        <f t="shared" ref="BV206" si="1535">MATCH(BV$2,$F205:$F209,1)</f>
        <v>1</v>
      </c>
      <c r="BW206" s="111">
        <f t="shared" ref="BW206" si="1536">MATCH(BW$2,$F205:$F209,1)</f>
        <v>1</v>
      </c>
      <c r="BX206" s="111">
        <f t="shared" ref="BX206" si="1537">MATCH(BX$2,$F205:$F209,1)</f>
        <v>1</v>
      </c>
      <c r="BY206" s="111">
        <f t="shared" ref="BY206" si="1538">MATCH(BY$2,$F205:$F209,1)</f>
        <v>1</v>
      </c>
      <c r="BZ206" s="111">
        <f t="shared" ref="BZ206" si="1539">MATCH(BZ$2,$F205:$F209,1)</f>
        <v>1</v>
      </c>
      <c r="CA206" s="111">
        <f t="shared" ref="CA206" si="1540">MATCH(CA$2,$F205:$F209,1)</f>
        <v>1</v>
      </c>
      <c r="CB206" s="111">
        <f t="shared" ref="CB206" si="1541">MATCH(CB$2,$F205:$F209,1)</f>
        <v>1</v>
      </c>
      <c r="CC206" s="111">
        <f t="shared" ref="CC206" si="1542">MATCH(CC$2,$F205:$F209,1)</f>
        <v>1</v>
      </c>
      <c r="CD206" s="111">
        <f t="shared" ref="CD206" si="1543">MATCH(CD$2,$F205:$F209,1)</f>
        <v>1</v>
      </c>
      <c r="CE206" s="111">
        <f t="shared" ref="CE206" si="1544">MATCH(CE$2,$F205:$F209,1)</f>
        <v>1</v>
      </c>
      <c r="CF206" s="111">
        <f t="shared" ref="CF206" si="1545">MATCH(CF$2,$F205:$F209,1)</f>
        <v>1</v>
      </c>
      <c r="CG206" s="111">
        <f t="shared" ref="CG206" si="1546">MATCH(CG$2,$F205:$F209,1)</f>
        <v>1</v>
      </c>
      <c r="CH206" s="111">
        <f t="shared" ref="CH206" si="1547">MATCH(CH$2,$F205:$F209,1)</f>
        <v>1</v>
      </c>
      <c r="CI206" s="111">
        <f t="shared" ref="CI206" si="1548">MATCH(CI$2,$F205:$F209,1)</f>
        <v>1</v>
      </c>
      <c r="CJ206" s="111">
        <f t="shared" ref="CJ206" si="1549">MATCH(CJ$2,$F205:$F209,1)</f>
        <v>1</v>
      </c>
      <c r="CK206" s="111">
        <f t="shared" ref="CK206" si="1550">MATCH(CK$2,$F205:$F209,1)</f>
        <v>1</v>
      </c>
      <c r="CL206" s="111">
        <f t="shared" ref="CL206" si="1551">MATCH(CL$2,$F205:$F209,1)</f>
        <v>1</v>
      </c>
      <c r="CM206" s="111">
        <f t="shared" ref="CM206" si="1552">MATCH(CM$2,$F205:$F209,1)</f>
        <v>1</v>
      </c>
      <c r="CN206" s="111">
        <f t="shared" ref="CN206" si="1553">MATCH(CN$2,$F205:$F209,1)</f>
        <v>1</v>
      </c>
      <c r="CO206" s="111">
        <f t="shared" ref="CO206" si="1554">MATCH(CO$2,$F205:$F209,1)</f>
        <v>1</v>
      </c>
      <c r="CP206" s="111">
        <f t="shared" ref="CP206" si="1555">MATCH(CP$2,$F205:$F209,1)</f>
        <v>1</v>
      </c>
      <c r="CQ206" s="111">
        <f t="shared" ref="CQ206" si="1556">MATCH(CQ$2,$F205:$F209,1)</f>
        <v>1</v>
      </c>
      <c r="CR206" s="111">
        <f t="shared" ref="CR206" si="1557">MATCH(CR$2,$F205:$F209,1)</f>
        <v>1</v>
      </c>
      <c r="CS206" s="111">
        <f t="shared" ref="CS206" si="1558">MATCH(CS$2,$F205:$F209,1)</f>
        <v>1</v>
      </c>
      <c r="CT206" s="111">
        <f t="shared" ref="CT206" si="1559">MATCH(CT$2,$F205:$F209,1)</f>
        <v>1</v>
      </c>
      <c r="CU206" s="111">
        <f t="shared" ref="CU206" si="1560">MATCH(CU$2,$F205:$F209,1)</f>
        <v>1</v>
      </c>
      <c r="CV206" s="111">
        <f t="shared" ref="CV206" si="1561">MATCH(CV$2,$F205:$F209,1)</f>
        <v>1</v>
      </c>
      <c r="CW206" s="111">
        <f t="shared" ref="CW206" si="1562">MATCH(CW$2,$F205:$F209,1)</f>
        <v>1</v>
      </c>
      <c r="CX206" s="111">
        <f t="shared" ref="CX206" si="1563">MATCH(CX$2,$F205:$F209,1)</f>
        <v>1</v>
      </c>
      <c r="CY206" s="111">
        <f t="shared" ref="CY206" si="1564">MATCH(CY$2,$F205:$F209,1)</f>
        <v>1</v>
      </c>
      <c r="CZ206" s="111">
        <f t="shared" ref="CZ206" si="1565">MATCH(CZ$2,$F205:$F209,1)</f>
        <v>1</v>
      </c>
      <c r="DA206" s="111">
        <f t="shared" ref="DA206" si="1566">MATCH(DA$2,$F205:$F209,1)</f>
        <v>1</v>
      </c>
      <c r="DB206" s="111">
        <f t="shared" ref="DB206" si="1567">MATCH(DB$2,$F205:$F209,1)</f>
        <v>1</v>
      </c>
      <c r="DC206" s="111">
        <f t="shared" ref="DC206" si="1568">MATCH(DC$2,$F205:$F209,1)</f>
        <v>1</v>
      </c>
      <c r="DD206" s="111">
        <f t="shared" ref="DD206" si="1569">MATCH(DD$2,$F205:$F209,1)</f>
        <v>1</v>
      </c>
      <c r="DE206" s="111">
        <f t="shared" ref="DE206" si="1570">MATCH(DE$2,$F205:$F209,1)</f>
        <v>1</v>
      </c>
      <c r="DF206" s="111">
        <f t="shared" ref="DF206" si="1571">MATCH(DF$2,$F205:$F209,1)</f>
        <v>1</v>
      </c>
      <c r="DG206" s="111">
        <f t="shared" ref="DG206" si="1572">MATCH(DG$2,$F205:$F209,1)</f>
        <v>1</v>
      </c>
      <c r="DH206" s="111">
        <f t="shared" ref="DH206" si="1573">MATCH(DH$2,$F205:$F209,1)</f>
        <v>1</v>
      </c>
      <c r="DI206" s="111">
        <f t="shared" ref="DI206" si="1574">MATCH(DI$2,$F205:$F209,1)</f>
        <v>1</v>
      </c>
      <c r="DJ206" s="111">
        <f t="shared" ref="DJ206" si="1575">MATCH(DJ$2,$F205:$F209,1)</f>
        <v>1</v>
      </c>
      <c r="DK206" s="111">
        <f t="shared" ref="DK206" si="1576">MATCH(DK$2,$F205:$F209,1)</f>
        <v>1</v>
      </c>
      <c r="DL206" s="111">
        <f t="shared" ref="DL206" si="1577">MATCH(DL$2,$F205:$F209,1)</f>
        <v>1</v>
      </c>
      <c r="DM206" s="111">
        <f t="shared" ref="DM206" si="1578">MATCH(DM$2,$F205:$F209,1)</f>
        <v>1</v>
      </c>
      <c r="DN206" s="111">
        <f t="shared" ref="DN206" si="1579">MATCH(DN$2,$F205:$F209,1)</f>
        <v>1</v>
      </c>
      <c r="DO206" s="111">
        <f t="shared" ref="DO206" si="1580">MATCH(DO$2,$F205:$F209,1)</f>
        <v>1</v>
      </c>
      <c r="DP206" s="111">
        <f t="shared" ref="DP206" si="1581">MATCH(DP$2,$F205:$F209,1)</f>
        <v>1</v>
      </c>
      <c r="DQ206" s="111">
        <f t="shared" ref="DQ206" si="1582">MATCH(DQ$2,$F205:$F209,1)</f>
        <v>1</v>
      </c>
      <c r="DR206" s="111">
        <f t="shared" ref="DR206" si="1583">MATCH(DR$2,$F205:$F209,1)</f>
        <v>1</v>
      </c>
      <c r="DS206" s="111">
        <f t="shared" ref="DS206" si="1584">MATCH(DS$2,$F205:$F209,1)</f>
        <v>1</v>
      </c>
      <c r="DT206" s="111">
        <f t="shared" ref="DT206" si="1585">MATCH(DT$2,$F205:$F209,1)</f>
        <v>1</v>
      </c>
      <c r="DU206" s="111">
        <f t="shared" ref="DU206" si="1586">MATCH(DU$2,$F205:$F209,1)</f>
        <v>1</v>
      </c>
      <c r="DV206" s="111">
        <f t="shared" ref="DV206" si="1587">MATCH(DV$2,$F205:$F209,1)</f>
        <v>1</v>
      </c>
      <c r="DW206" s="111">
        <f t="shared" ref="DW206" si="1588">MATCH(DW$2,$F205:$F209,1)</f>
        <v>1</v>
      </c>
      <c r="DX206" s="111">
        <f t="shared" ref="DX206" si="1589">MATCH(DX$2,$F205:$F209,1)</f>
        <v>1</v>
      </c>
      <c r="DY206" s="111">
        <f t="shared" ref="DY206" si="1590">MATCH(DY$2,$F205:$F209,1)</f>
        <v>1</v>
      </c>
      <c r="DZ206" s="111">
        <f t="shared" ref="DZ206" si="1591">MATCH(DZ$2,$F205:$F209,1)</f>
        <v>1</v>
      </c>
      <c r="EA206" s="111">
        <f t="shared" ref="EA206" si="1592">MATCH(EA$2,$F205:$F209,1)</f>
        <v>1</v>
      </c>
      <c r="EB206" s="111">
        <f t="shared" ref="EB206" si="1593">MATCH(EB$2,$F205:$F209,1)</f>
        <v>1</v>
      </c>
      <c r="EC206" s="111">
        <f t="shared" ref="EC206" si="1594">MATCH(EC$2,$F205:$F209,1)</f>
        <v>1</v>
      </c>
      <c r="ED206" s="111">
        <f t="shared" ref="ED206" si="1595">MATCH(ED$2,$F205:$F209,1)</f>
        <v>1</v>
      </c>
      <c r="EE206" s="111">
        <f t="shared" ref="EE206" si="1596">MATCH(EE$2,$F205:$F209,1)</f>
        <v>1</v>
      </c>
      <c r="EF206" s="111">
        <f t="shared" ref="EF206" si="1597">MATCH(EF$2,$F205:$F209,1)</f>
        <v>1</v>
      </c>
      <c r="EG206" s="111">
        <f t="shared" ref="EG206" si="1598">MATCH(EG$2,$F205:$F209,1)</f>
        <v>1</v>
      </c>
      <c r="EH206" s="111">
        <f t="shared" ref="EH206" si="1599">MATCH(EH$2,$F205:$F209,1)</f>
        <v>1</v>
      </c>
      <c r="EI206" s="111">
        <f t="shared" ref="EI206" si="1600">MATCH(EI$2,$F205:$F209,1)</f>
        <v>1</v>
      </c>
      <c r="EJ206" s="111">
        <f t="shared" ref="EJ206" si="1601">MATCH(EJ$2,$F205:$F209,1)</f>
        <v>1</v>
      </c>
      <c r="EK206" s="111">
        <f t="shared" ref="EK206" si="1602">MATCH(EK$2,$F205:$F209,1)</f>
        <v>1</v>
      </c>
      <c r="EL206" s="111">
        <f t="shared" ref="EL206" si="1603">MATCH(EL$2,$F205:$F209,1)</f>
        <v>1</v>
      </c>
      <c r="EM206" s="111">
        <f t="shared" ref="EM206" si="1604">MATCH(EM$2,$F205:$F209,1)</f>
        <v>1</v>
      </c>
      <c r="EN206" s="111">
        <f t="shared" ref="EN206" si="1605">MATCH(EN$2,$F205:$F209,1)</f>
        <v>1</v>
      </c>
      <c r="EO206" s="111">
        <f t="shared" ref="EO206" si="1606">MATCH(EO$2,$F205:$F209,1)</f>
        <v>1</v>
      </c>
    </row>
    <row r="207" spans="1:145" x14ac:dyDescent="0.2">
      <c r="A207" s="113">
        <f>ROW()</f>
        <v>207</v>
      </c>
      <c r="F207" s="923"/>
      <c r="G207" s="482"/>
      <c r="I207" s="459">
        <f>$J$4</f>
        <v>44742</v>
      </c>
      <c r="J207" s="461">
        <f>'A&amp;R'!$M$56</f>
        <v>6</v>
      </c>
      <c r="K207" s="113" t="s">
        <v>446</v>
      </c>
      <c r="N207" s="111" t="b">
        <f>OR(MOD(N$8,$J207)=0,N$2=$I207)</f>
        <v>0</v>
      </c>
      <c r="O207" s="111" t="b">
        <f t="shared" ref="O207:BZ207" si="1607">OR(MOD(O$8,$J207)=0,O$2=$I207)</f>
        <v>0</v>
      </c>
      <c r="P207" s="111" t="b">
        <f t="shared" si="1607"/>
        <v>0</v>
      </c>
      <c r="Q207" s="111" t="b">
        <f t="shared" si="1607"/>
        <v>0</v>
      </c>
      <c r="R207" s="111" t="b">
        <f t="shared" si="1607"/>
        <v>0</v>
      </c>
      <c r="S207" s="111" t="b">
        <f t="shared" si="1607"/>
        <v>1</v>
      </c>
      <c r="T207" s="111" t="b">
        <f t="shared" si="1607"/>
        <v>0</v>
      </c>
      <c r="U207" s="111" t="b">
        <f t="shared" si="1607"/>
        <v>0</v>
      </c>
      <c r="V207" s="111" t="b">
        <f t="shared" si="1607"/>
        <v>0</v>
      </c>
      <c r="W207" s="111" t="b">
        <f t="shared" si="1607"/>
        <v>0</v>
      </c>
      <c r="X207" s="111" t="b">
        <f t="shared" si="1607"/>
        <v>0</v>
      </c>
      <c r="Y207" s="111" t="b">
        <f t="shared" si="1607"/>
        <v>1</v>
      </c>
      <c r="Z207" s="111" t="b">
        <f t="shared" si="1607"/>
        <v>0</v>
      </c>
      <c r="AA207" s="111" t="b">
        <f t="shared" si="1607"/>
        <v>0</v>
      </c>
      <c r="AB207" s="111" t="b">
        <f t="shared" si="1607"/>
        <v>0</v>
      </c>
      <c r="AC207" s="111" t="b">
        <f t="shared" si="1607"/>
        <v>0</v>
      </c>
      <c r="AD207" s="111" t="b">
        <f t="shared" si="1607"/>
        <v>0</v>
      </c>
      <c r="AE207" s="111" t="b">
        <f t="shared" si="1607"/>
        <v>1</v>
      </c>
      <c r="AF207" s="111" t="b">
        <f t="shared" si="1607"/>
        <v>0</v>
      </c>
      <c r="AG207" s="111" t="b">
        <f t="shared" si="1607"/>
        <v>0</v>
      </c>
      <c r="AH207" s="111" t="b">
        <f t="shared" si="1607"/>
        <v>0</v>
      </c>
      <c r="AI207" s="111" t="b">
        <f t="shared" si="1607"/>
        <v>0</v>
      </c>
      <c r="AJ207" s="111" t="b">
        <f t="shared" si="1607"/>
        <v>0</v>
      </c>
      <c r="AK207" s="111" t="b">
        <f t="shared" si="1607"/>
        <v>1</v>
      </c>
      <c r="AL207" s="111" t="b">
        <f t="shared" si="1607"/>
        <v>0</v>
      </c>
      <c r="AM207" s="111" t="b">
        <f t="shared" si="1607"/>
        <v>0</v>
      </c>
      <c r="AN207" s="111" t="b">
        <f t="shared" si="1607"/>
        <v>0</v>
      </c>
      <c r="AO207" s="111" t="b">
        <f t="shared" si="1607"/>
        <v>0</v>
      </c>
      <c r="AP207" s="111" t="b">
        <f t="shared" si="1607"/>
        <v>0</v>
      </c>
      <c r="AQ207" s="111" t="b">
        <f t="shared" si="1607"/>
        <v>1</v>
      </c>
      <c r="AR207" s="111" t="b">
        <f t="shared" si="1607"/>
        <v>0</v>
      </c>
      <c r="AS207" s="111" t="b">
        <f t="shared" si="1607"/>
        <v>0</v>
      </c>
      <c r="AT207" s="111" t="b">
        <f t="shared" si="1607"/>
        <v>0</v>
      </c>
      <c r="AU207" s="111" t="b">
        <f t="shared" si="1607"/>
        <v>0</v>
      </c>
      <c r="AV207" s="111" t="b">
        <f t="shared" si="1607"/>
        <v>0</v>
      </c>
      <c r="AW207" s="111" t="b">
        <f t="shared" si="1607"/>
        <v>1</v>
      </c>
      <c r="AX207" s="111" t="b">
        <f t="shared" si="1607"/>
        <v>0</v>
      </c>
      <c r="AY207" s="111" t="b">
        <f t="shared" si="1607"/>
        <v>0</v>
      </c>
      <c r="AZ207" s="111" t="b">
        <f t="shared" si="1607"/>
        <v>0</v>
      </c>
      <c r="BA207" s="111" t="b">
        <f t="shared" si="1607"/>
        <v>0</v>
      </c>
      <c r="BB207" s="111" t="b">
        <f t="shared" si="1607"/>
        <v>0</v>
      </c>
      <c r="BC207" s="111" t="b">
        <f t="shared" si="1607"/>
        <v>1</v>
      </c>
      <c r="BD207" s="111" t="b">
        <f t="shared" si="1607"/>
        <v>0</v>
      </c>
      <c r="BE207" s="111" t="b">
        <f t="shared" si="1607"/>
        <v>0</v>
      </c>
      <c r="BF207" s="111" t="b">
        <f t="shared" si="1607"/>
        <v>0</v>
      </c>
      <c r="BG207" s="111" t="b">
        <f t="shared" si="1607"/>
        <v>0</v>
      </c>
      <c r="BH207" s="111" t="b">
        <f t="shared" si="1607"/>
        <v>0</v>
      </c>
      <c r="BI207" s="111" t="b">
        <f t="shared" si="1607"/>
        <v>1</v>
      </c>
      <c r="BJ207" s="111" t="b">
        <f t="shared" si="1607"/>
        <v>0</v>
      </c>
      <c r="BK207" s="111" t="b">
        <f t="shared" si="1607"/>
        <v>0</v>
      </c>
      <c r="BL207" s="111" t="b">
        <f t="shared" si="1607"/>
        <v>0</v>
      </c>
      <c r="BM207" s="111" t="b">
        <f t="shared" si="1607"/>
        <v>0</v>
      </c>
      <c r="BN207" s="111" t="b">
        <f t="shared" si="1607"/>
        <v>0</v>
      </c>
      <c r="BO207" s="111" t="b">
        <f t="shared" si="1607"/>
        <v>1</v>
      </c>
      <c r="BP207" s="111" t="b">
        <f t="shared" si="1607"/>
        <v>0</v>
      </c>
      <c r="BQ207" s="111" t="b">
        <f t="shared" si="1607"/>
        <v>0</v>
      </c>
      <c r="BR207" s="111" t="b">
        <f t="shared" si="1607"/>
        <v>0</v>
      </c>
      <c r="BS207" s="111" t="b">
        <f t="shared" si="1607"/>
        <v>0</v>
      </c>
      <c r="BT207" s="111" t="b">
        <f t="shared" si="1607"/>
        <v>0</v>
      </c>
      <c r="BU207" s="111" t="b">
        <f t="shared" si="1607"/>
        <v>1</v>
      </c>
      <c r="BV207" s="111" t="b">
        <f t="shared" si="1607"/>
        <v>0</v>
      </c>
      <c r="BW207" s="111" t="b">
        <f t="shared" si="1607"/>
        <v>0</v>
      </c>
      <c r="BX207" s="111" t="b">
        <f t="shared" si="1607"/>
        <v>0</v>
      </c>
      <c r="BY207" s="111" t="b">
        <f t="shared" si="1607"/>
        <v>0</v>
      </c>
      <c r="BZ207" s="111" t="b">
        <f t="shared" si="1607"/>
        <v>0</v>
      </c>
      <c r="CA207" s="111" t="b">
        <f t="shared" ref="CA207:CK207" si="1608">OR(MOD(CA$8,$J207)=0,CA$2=$I207)</f>
        <v>1</v>
      </c>
      <c r="CB207" s="111" t="b">
        <f t="shared" si="1608"/>
        <v>0</v>
      </c>
      <c r="CC207" s="111" t="b">
        <f t="shared" si="1608"/>
        <v>0</v>
      </c>
      <c r="CD207" s="111" t="b">
        <f t="shared" si="1608"/>
        <v>0</v>
      </c>
      <c r="CE207" s="111" t="b">
        <f t="shared" si="1608"/>
        <v>0</v>
      </c>
      <c r="CF207" s="111" t="b">
        <f t="shared" si="1608"/>
        <v>0</v>
      </c>
      <c r="CG207" s="111" t="b">
        <f t="shared" si="1608"/>
        <v>1</v>
      </c>
      <c r="CH207" s="111" t="b">
        <f t="shared" si="1608"/>
        <v>0</v>
      </c>
      <c r="CI207" s="111" t="b">
        <f t="shared" si="1608"/>
        <v>0</v>
      </c>
      <c r="CJ207" s="111" t="b">
        <f t="shared" si="1608"/>
        <v>0</v>
      </c>
      <c r="CK207" s="111" t="b">
        <f t="shared" si="1608"/>
        <v>0</v>
      </c>
      <c r="CL207" s="111" t="b">
        <f t="shared" ref="CL207:EO207" si="1609">OR(MOD(CL$8,$J207)=0,CL$2=$I207)</f>
        <v>0</v>
      </c>
      <c r="CM207" s="111" t="b">
        <f t="shared" si="1609"/>
        <v>1</v>
      </c>
      <c r="CN207" s="111" t="b">
        <f t="shared" si="1609"/>
        <v>0</v>
      </c>
      <c r="CO207" s="111" t="b">
        <f t="shared" si="1609"/>
        <v>0</v>
      </c>
      <c r="CP207" s="111" t="b">
        <f t="shared" si="1609"/>
        <v>0</v>
      </c>
      <c r="CQ207" s="111" t="b">
        <f t="shared" si="1609"/>
        <v>0</v>
      </c>
      <c r="CR207" s="111" t="b">
        <f t="shared" si="1609"/>
        <v>0</v>
      </c>
      <c r="CS207" s="111" t="b">
        <f t="shared" si="1609"/>
        <v>1</v>
      </c>
      <c r="CT207" s="111" t="b">
        <f t="shared" si="1609"/>
        <v>0</v>
      </c>
      <c r="CU207" s="111" t="b">
        <f t="shared" si="1609"/>
        <v>0</v>
      </c>
      <c r="CV207" s="111" t="b">
        <f t="shared" si="1609"/>
        <v>0</v>
      </c>
      <c r="CW207" s="111" t="b">
        <f t="shared" si="1609"/>
        <v>0</v>
      </c>
      <c r="CX207" s="111" t="b">
        <f t="shared" si="1609"/>
        <v>0</v>
      </c>
      <c r="CY207" s="111" t="b">
        <f t="shared" si="1609"/>
        <v>1</v>
      </c>
      <c r="CZ207" s="111" t="b">
        <f t="shared" si="1609"/>
        <v>0</v>
      </c>
      <c r="DA207" s="111" t="b">
        <f t="shared" si="1609"/>
        <v>0</v>
      </c>
      <c r="DB207" s="111" t="b">
        <f t="shared" si="1609"/>
        <v>0</v>
      </c>
      <c r="DC207" s="111" t="b">
        <f t="shared" si="1609"/>
        <v>0</v>
      </c>
      <c r="DD207" s="111" t="b">
        <f t="shared" si="1609"/>
        <v>0</v>
      </c>
      <c r="DE207" s="111" t="b">
        <f t="shared" si="1609"/>
        <v>1</v>
      </c>
      <c r="DF207" s="111" t="b">
        <f t="shared" si="1609"/>
        <v>0</v>
      </c>
      <c r="DG207" s="111" t="b">
        <f t="shared" si="1609"/>
        <v>0</v>
      </c>
      <c r="DH207" s="111" t="b">
        <f t="shared" si="1609"/>
        <v>0</v>
      </c>
      <c r="DI207" s="111" t="b">
        <f t="shared" si="1609"/>
        <v>0</v>
      </c>
      <c r="DJ207" s="111" t="b">
        <f t="shared" si="1609"/>
        <v>0</v>
      </c>
      <c r="DK207" s="111" t="b">
        <f t="shared" si="1609"/>
        <v>1</v>
      </c>
      <c r="DL207" s="111" t="b">
        <f t="shared" si="1609"/>
        <v>0</v>
      </c>
      <c r="DM207" s="111" t="b">
        <f t="shared" si="1609"/>
        <v>0</v>
      </c>
      <c r="DN207" s="111" t="b">
        <f t="shared" si="1609"/>
        <v>0</v>
      </c>
      <c r="DO207" s="111" t="b">
        <f t="shared" si="1609"/>
        <v>0</v>
      </c>
      <c r="DP207" s="111" t="b">
        <f t="shared" si="1609"/>
        <v>0</v>
      </c>
      <c r="DQ207" s="111" t="b">
        <f t="shared" si="1609"/>
        <v>1</v>
      </c>
      <c r="DR207" s="111" t="b">
        <f t="shared" si="1609"/>
        <v>0</v>
      </c>
      <c r="DS207" s="111" t="b">
        <f t="shared" si="1609"/>
        <v>0</v>
      </c>
      <c r="DT207" s="111" t="b">
        <f t="shared" si="1609"/>
        <v>0</v>
      </c>
      <c r="DU207" s="111" t="b">
        <f t="shared" si="1609"/>
        <v>0</v>
      </c>
      <c r="DV207" s="111" t="b">
        <f t="shared" si="1609"/>
        <v>0</v>
      </c>
      <c r="DW207" s="111" t="b">
        <f t="shared" si="1609"/>
        <v>1</v>
      </c>
      <c r="DX207" s="111" t="b">
        <f t="shared" si="1609"/>
        <v>0</v>
      </c>
      <c r="DY207" s="111" t="b">
        <f t="shared" si="1609"/>
        <v>0</v>
      </c>
      <c r="DZ207" s="111" t="b">
        <f t="shared" si="1609"/>
        <v>0</v>
      </c>
      <c r="EA207" s="111" t="b">
        <f t="shared" si="1609"/>
        <v>0</v>
      </c>
      <c r="EB207" s="111" t="b">
        <f t="shared" si="1609"/>
        <v>0</v>
      </c>
      <c r="EC207" s="111" t="b">
        <f t="shared" si="1609"/>
        <v>1</v>
      </c>
      <c r="ED207" s="111" t="b">
        <f t="shared" si="1609"/>
        <v>0</v>
      </c>
      <c r="EE207" s="111" t="b">
        <f t="shared" si="1609"/>
        <v>0</v>
      </c>
      <c r="EF207" s="111" t="b">
        <f t="shared" si="1609"/>
        <v>0</v>
      </c>
      <c r="EG207" s="111" t="b">
        <f t="shared" si="1609"/>
        <v>0</v>
      </c>
      <c r="EH207" s="111" t="b">
        <f t="shared" si="1609"/>
        <v>0</v>
      </c>
      <c r="EI207" s="111" t="b">
        <f t="shared" si="1609"/>
        <v>1</v>
      </c>
      <c r="EJ207" s="111" t="b">
        <f t="shared" si="1609"/>
        <v>0</v>
      </c>
      <c r="EK207" s="111" t="b">
        <f t="shared" si="1609"/>
        <v>0</v>
      </c>
      <c r="EL207" s="111" t="b">
        <f t="shared" si="1609"/>
        <v>0</v>
      </c>
      <c r="EM207" s="111" t="b">
        <f t="shared" si="1609"/>
        <v>0</v>
      </c>
      <c r="EN207" s="111" t="b">
        <f t="shared" si="1609"/>
        <v>0</v>
      </c>
      <c r="EO207" s="111" t="b">
        <f t="shared" si="1609"/>
        <v>1</v>
      </c>
    </row>
    <row r="208" spans="1:145" x14ac:dyDescent="0.2">
      <c r="A208" s="113">
        <f>ROW()</f>
        <v>208</v>
      </c>
      <c r="F208" s="923"/>
      <c r="G208" s="482"/>
      <c r="N208" s="111"/>
    </row>
    <row r="209" spans="1:145" x14ac:dyDescent="0.2">
      <c r="A209" s="113">
        <f>ROW()</f>
        <v>209</v>
      </c>
      <c r="F209" s="923"/>
      <c r="G209" s="482"/>
      <c r="K209" s="113" t="s">
        <v>22</v>
      </c>
      <c r="L209" s="897"/>
      <c r="M209" s="897"/>
      <c r="N209" s="913">
        <v>0</v>
      </c>
      <c r="O209" s="793">
        <f t="shared" ref="O209:AT209" si="1610">N212</f>
        <v>65000</v>
      </c>
      <c r="P209" s="793">
        <f t="shared" si="1610"/>
        <v>130000</v>
      </c>
      <c r="Q209" s="793">
        <f t="shared" si="1610"/>
        <v>195000</v>
      </c>
      <c r="R209" s="793">
        <f t="shared" si="1610"/>
        <v>260000</v>
      </c>
      <c r="S209" s="793">
        <f t="shared" si="1610"/>
        <v>325000</v>
      </c>
      <c r="T209" s="793">
        <f t="shared" si="1610"/>
        <v>0</v>
      </c>
      <c r="U209" s="793">
        <f t="shared" si="1610"/>
        <v>65000</v>
      </c>
      <c r="V209" s="793">
        <f t="shared" si="1610"/>
        <v>130000</v>
      </c>
      <c r="W209" s="793">
        <f t="shared" si="1610"/>
        <v>195000</v>
      </c>
      <c r="X209" s="793">
        <f t="shared" si="1610"/>
        <v>260000</v>
      </c>
      <c r="Y209" s="793">
        <f t="shared" si="1610"/>
        <v>325000</v>
      </c>
      <c r="Z209" s="793">
        <f t="shared" si="1610"/>
        <v>0</v>
      </c>
      <c r="AA209" s="793">
        <f t="shared" si="1610"/>
        <v>65000</v>
      </c>
      <c r="AB209" s="793">
        <f t="shared" si="1610"/>
        <v>130000</v>
      </c>
      <c r="AC209" s="793">
        <f t="shared" si="1610"/>
        <v>195000</v>
      </c>
      <c r="AD209" s="793">
        <f t="shared" si="1610"/>
        <v>260000</v>
      </c>
      <c r="AE209" s="793">
        <f t="shared" si="1610"/>
        <v>325000</v>
      </c>
      <c r="AF209" s="793">
        <f t="shared" si="1610"/>
        <v>0</v>
      </c>
      <c r="AG209" s="793">
        <f t="shared" si="1610"/>
        <v>65000</v>
      </c>
      <c r="AH209" s="793">
        <f t="shared" si="1610"/>
        <v>130000</v>
      </c>
      <c r="AI209" s="793">
        <f t="shared" si="1610"/>
        <v>195000</v>
      </c>
      <c r="AJ209" s="793">
        <f t="shared" si="1610"/>
        <v>260000</v>
      </c>
      <c r="AK209" s="793">
        <f t="shared" si="1610"/>
        <v>325000</v>
      </c>
      <c r="AL209" s="793">
        <f t="shared" si="1610"/>
        <v>0</v>
      </c>
      <c r="AM209" s="793">
        <f t="shared" si="1610"/>
        <v>65000</v>
      </c>
      <c r="AN209" s="793">
        <f t="shared" si="1610"/>
        <v>130000</v>
      </c>
      <c r="AO209" s="793">
        <f t="shared" si="1610"/>
        <v>195000</v>
      </c>
      <c r="AP209" s="793">
        <f t="shared" si="1610"/>
        <v>260000</v>
      </c>
      <c r="AQ209" s="793">
        <f t="shared" si="1610"/>
        <v>325000</v>
      </c>
      <c r="AR209" s="793">
        <f t="shared" si="1610"/>
        <v>0</v>
      </c>
      <c r="AS209" s="793">
        <f t="shared" si="1610"/>
        <v>65000</v>
      </c>
      <c r="AT209" s="793">
        <f t="shared" si="1610"/>
        <v>130000</v>
      </c>
      <c r="AU209" s="793">
        <f t="shared" ref="AU209:BZ209" si="1611">AT212</f>
        <v>195000</v>
      </c>
      <c r="AV209" s="793">
        <f t="shared" si="1611"/>
        <v>260000</v>
      </c>
      <c r="AW209" s="793">
        <f t="shared" si="1611"/>
        <v>325000</v>
      </c>
      <c r="AX209" s="793">
        <f t="shared" si="1611"/>
        <v>0</v>
      </c>
      <c r="AY209" s="793">
        <f t="shared" si="1611"/>
        <v>65000</v>
      </c>
      <c r="AZ209" s="793">
        <f t="shared" si="1611"/>
        <v>130000</v>
      </c>
      <c r="BA209" s="793">
        <f t="shared" si="1611"/>
        <v>195000</v>
      </c>
      <c r="BB209" s="793">
        <f t="shared" si="1611"/>
        <v>260000</v>
      </c>
      <c r="BC209" s="793">
        <f t="shared" si="1611"/>
        <v>325000</v>
      </c>
      <c r="BD209" s="793">
        <f t="shared" si="1611"/>
        <v>0</v>
      </c>
      <c r="BE209" s="793">
        <f t="shared" si="1611"/>
        <v>0</v>
      </c>
      <c r="BF209" s="793">
        <f t="shared" si="1611"/>
        <v>0</v>
      </c>
      <c r="BG209" s="793">
        <f t="shared" si="1611"/>
        <v>0</v>
      </c>
      <c r="BH209" s="793">
        <f t="shared" si="1611"/>
        <v>0</v>
      </c>
      <c r="BI209" s="793">
        <f t="shared" si="1611"/>
        <v>0</v>
      </c>
      <c r="BJ209" s="793">
        <f t="shared" si="1611"/>
        <v>0</v>
      </c>
      <c r="BK209" s="793">
        <f t="shared" si="1611"/>
        <v>0</v>
      </c>
      <c r="BL209" s="793">
        <f t="shared" si="1611"/>
        <v>0</v>
      </c>
      <c r="BM209" s="793">
        <f t="shared" si="1611"/>
        <v>0</v>
      </c>
      <c r="BN209" s="793">
        <f t="shared" si="1611"/>
        <v>0</v>
      </c>
      <c r="BO209" s="793">
        <f t="shared" si="1611"/>
        <v>0</v>
      </c>
      <c r="BP209" s="793">
        <f t="shared" si="1611"/>
        <v>0</v>
      </c>
      <c r="BQ209" s="793">
        <f t="shared" si="1611"/>
        <v>0</v>
      </c>
      <c r="BR209" s="793">
        <f t="shared" si="1611"/>
        <v>0</v>
      </c>
      <c r="BS209" s="793">
        <f t="shared" si="1611"/>
        <v>0</v>
      </c>
      <c r="BT209" s="793">
        <f t="shared" si="1611"/>
        <v>0</v>
      </c>
      <c r="BU209" s="793">
        <f t="shared" si="1611"/>
        <v>0</v>
      </c>
      <c r="BV209" s="793">
        <f t="shared" si="1611"/>
        <v>0</v>
      </c>
      <c r="BW209" s="793">
        <f t="shared" si="1611"/>
        <v>0</v>
      </c>
      <c r="BX209" s="793">
        <f t="shared" si="1611"/>
        <v>0</v>
      </c>
      <c r="BY209" s="793">
        <f t="shared" si="1611"/>
        <v>0</v>
      </c>
      <c r="BZ209" s="793">
        <f t="shared" si="1611"/>
        <v>0</v>
      </c>
      <c r="CA209" s="793">
        <f t="shared" ref="CA209:DF209" si="1612">BZ212</f>
        <v>0</v>
      </c>
      <c r="CB209" s="793">
        <f t="shared" si="1612"/>
        <v>0</v>
      </c>
      <c r="CC209" s="793">
        <f t="shared" si="1612"/>
        <v>0</v>
      </c>
      <c r="CD209" s="793">
        <f t="shared" si="1612"/>
        <v>0</v>
      </c>
      <c r="CE209" s="793">
        <f t="shared" si="1612"/>
        <v>0</v>
      </c>
      <c r="CF209" s="793">
        <f t="shared" si="1612"/>
        <v>0</v>
      </c>
      <c r="CG209" s="793">
        <f t="shared" si="1612"/>
        <v>0</v>
      </c>
      <c r="CH209" s="793">
        <f t="shared" si="1612"/>
        <v>0</v>
      </c>
      <c r="CI209" s="793">
        <f t="shared" si="1612"/>
        <v>0</v>
      </c>
      <c r="CJ209" s="793">
        <f t="shared" si="1612"/>
        <v>0</v>
      </c>
      <c r="CK209" s="793">
        <f t="shared" si="1612"/>
        <v>0</v>
      </c>
      <c r="CL209" s="793">
        <f t="shared" si="1612"/>
        <v>0</v>
      </c>
      <c r="CM209" s="793">
        <f t="shared" si="1612"/>
        <v>0</v>
      </c>
      <c r="CN209" s="793">
        <f t="shared" si="1612"/>
        <v>0</v>
      </c>
      <c r="CO209" s="793">
        <f t="shared" si="1612"/>
        <v>0</v>
      </c>
      <c r="CP209" s="793">
        <f t="shared" si="1612"/>
        <v>0</v>
      </c>
      <c r="CQ209" s="793">
        <f t="shared" si="1612"/>
        <v>0</v>
      </c>
      <c r="CR209" s="793">
        <f t="shared" si="1612"/>
        <v>0</v>
      </c>
      <c r="CS209" s="793">
        <f t="shared" si="1612"/>
        <v>0</v>
      </c>
      <c r="CT209" s="793">
        <f t="shared" si="1612"/>
        <v>0</v>
      </c>
      <c r="CU209" s="793">
        <f t="shared" si="1612"/>
        <v>0</v>
      </c>
      <c r="CV209" s="793">
        <f t="shared" si="1612"/>
        <v>0</v>
      </c>
      <c r="CW209" s="793">
        <f t="shared" si="1612"/>
        <v>0</v>
      </c>
      <c r="CX209" s="793">
        <f t="shared" si="1612"/>
        <v>0</v>
      </c>
      <c r="CY209" s="793">
        <f t="shared" si="1612"/>
        <v>0</v>
      </c>
      <c r="CZ209" s="793">
        <f t="shared" si="1612"/>
        <v>0</v>
      </c>
      <c r="DA209" s="793">
        <f t="shared" si="1612"/>
        <v>0</v>
      </c>
      <c r="DB209" s="793">
        <f t="shared" si="1612"/>
        <v>0</v>
      </c>
      <c r="DC209" s="793">
        <f t="shared" si="1612"/>
        <v>0</v>
      </c>
      <c r="DD209" s="793">
        <f t="shared" si="1612"/>
        <v>0</v>
      </c>
      <c r="DE209" s="793">
        <f t="shared" si="1612"/>
        <v>0</v>
      </c>
      <c r="DF209" s="793">
        <f t="shared" si="1612"/>
        <v>0</v>
      </c>
      <c r="DG209" s="793">
        <f t="shared" ref="DG209:EO209" si="1613">DF212</f>
        <v>0</v>
      </c>
      <c r="DH209" s="793">
        <f t="shared" si="1613"/>
        <v>0</v>
      </c>
      <c r="DI209" s="793">
        <f t="shared" si="1613"/>
        <v>0</v>
      </c>
      <c r="DJ209" s="793">
        <f t="shared" si="1613"/>
        <v>0</v>
      </c>
      <c r="DK209" s="793">
        <f t="shared" si="1613"/>
        <v>0</v>
      </c>
      <c r="DL209" s="793">
        <f t="shared" si="1613"/>
        <v>0</v>
      </c>
      <c r="DM209" s="793">
        <f t="shared" si="1613"/>
        <v>0</v>
      </c>
      <c r="DN209" s="793">
        <f t="shared" si="1613"/>
        <v>0</v>
      </c>
      <c r="DO209" s="793">
        <f t="shared" si="1613"/>
        <v>0</v>
      </c>
      <c r="DP209" s="793">
        <f t="shared" si="1613"/>
        <v>0</v>
      </c>
      <c r="DQ209" s="793">
        <f t="shared" si="1613"/>
        <v>0</v>
      </c>
      <c r="DR209" s="793">
        <f t="shared" si="1613"/>
        <v>0</v>
      </c>
      <c r="DS209" s="793">
        <f t="shared" si="1613"/>
        <v>0</v>
      </c>
      <c r="DT209" s="793">
        <f t="shared" si="1613"/>
        <v>0</v>
      </c>
      <c r="DU209" s="793">
        <f t="shared" si="1613"/>
        <v>0</v>
      </c>
      <c r="DV209" s="793">
        <f t="shared" si="1613"/>
        <v>0</v>
      </c>
      <c r="DW209" s="793">
        <f t="shared" si="1613"/>
        <v>0</v>
      </c>
      <c r="DX209" s="793">
        <f t="shared" si="1613"/>
        <v>0</v>
      </c>
      <c r="DY209" s="793">
        <f t="shared" si="1613"/>
        <v>0</v>
      </c>
      <c r="DZ209" s="793">
        <f t="shared" si="1613"/>
        <v>0</v>
      </c>
      <c r="EA209" s="793">
        <f t="shared" si="1613"/>
        <v>0</v>
      </c>
      <c r="EB209" s="793">
        <f t="shared" si="1613"/>
        <v>0</v>
      </c>
      <c r="EC209" s="793">
        <f t="shared" si="1613"/>
        <v>0</v>
      </c>
      <c r="ED209" s="793">
        <f t="shared" si="1613"/>
        <v>0</v>
      </c>
      <c r="EE209" s="793">
        <f t="shared" si="1613"/>
        <v>0</v>
      </c>
      <c r="EF209" s="793">
        <f t="shared" si="1613"/>
        <v>0</v>
      </c>
      <c r="EG209" s="793">
        <f t="shared" si="1613"/>
        <v>0</v>
      </c>
      <c r="EH209" s="793">
        <f t="shared" si="1613"/>
        <v>0</v>
      </c>
      <c r="EI209" s="793">
        <f t="shared" si="1613"/>
        <v>0</v>
      </c>
      <c r="EJ209" s="793">
        <f t="shared" si="1613"/>
        <v>0</v>
      </c>
      <c r="EK209" s="793">
        <f t="shared" si="1613"/>
        <v>0</v>
      </c>
      <c r="EL209" s="793">
        <f t="shared" si="1613"/>
        <v>0</v>
      </c>
      <c r="EM209" s="793">
        <f t="shared" si="1613"/>
        <v>0</v>
      </c>
      <c r="EN209" s="793">
        <f t="shared" si="1613"/>
        <v>0</v>
      </c>
      <c r="EO209" s="793">
        <f t="shared" si="1613"/>
        <v>0</v>
      </c>
    </row>
    <row r="210" spans="1:145" x14ac:dyDescent="0.2">
      <c r="A210" s="113">
        <f>ROW()</f>
        <v>210</v>
      </c>
      <c r="C210" s="449" t="str">
        <f>C205</f>
        <v>이자비용(후순위)</v>
      </c>
      <c r="D210" s="449" t="s">
        <v>90</v>
      </c>
      <c r="E210" s="449"/>
      <c r="K210" s="113" t="s">
        <v>32</v>
      </c>
      <c r="L210" s="793">
        <f>SUM(M210:EC210)</f>
        <v>2730000</v>
      </c>
      <c r="M210" s="897"/>
      <c r="N210" s="793">
        <f>N205*N$10</f>
        <v>65000</v>
      </c>
      <c r="O210" s="793">
        <f t="shared" ref="O210:BZ210" si="1614">O205*O$10</f>
        <v>65000</v>
      </c>
      <c r="P210" s="793">
        <f t="shared" si="1614"/>
        <v>65000</v>
      </c>
      <c r="Q210" s="793">
        <f t="shared" si="1614"/>
        <v>65000</v>
      </c>
      <c r="R210" s="793">
        <f t="shared" si="1614"/>
        <v>65000</v>
      </c>
      <c r="S210" s="793">
        <f t="shared" si="1614"/>
        <v>65000</v>
      </c>
      <c r="T210" s="793">
        <f t="shared" si="1614"/>
        <v>65000</v>
      </c>
      <c r="U210" s="793">
        <f t="shared" si="1614"/>
        <v>65000</v>
      </c>
      <c r="V210" s="793">
        <f t="shared" si="1614"/>
        <v>65000</v>
      </c>
      <c r="W210" s="793">
        <f t="shared" si="1614"/>
        <v>65000</v>
      </c>
      <c r="X210" s="793">
        <f t="shared" si="1614"/>
        <v>65000</v>
      </c>
      <c r="Y210" s="793">
        <f t="shared" si="1614"/>
        <v>65000</v>
      </c>
      <c r="Z210" s="793">
        <f t="shared" si="1614"/>
        <v>65000</v>
      </c>
      <c r="AA210" s="793">
        <f t="shared" si="1614"/>
        <v>65000</v>
      </c>
      <c r="AB210" s="793">
        <f t="shared" si="1614"/>
        <v>65000</v>
      </c>
      <c r="AC210" s="793">
        <f t="shared" si="1614"/>
        <v>65000</v>
      </c>
      <c r="AD210" s="793">
        <f t="shared" si="1614"/>
        <v>65000</v>
      </c>
      <c r="AE210" s="793">
        <f t="shared" si="1614"/>
        <v>65000</v>
      </c>
      <c r="AF210" s="793">
        <f t="shared" si="1614"/>
        <v>65000</v>
      </c>
      <c r="AG210" s="793">
        <f t="shared" si="1614"/>
        <v>65000</v>
      </c>
      <c r="AH210" s="793">
        <f t="shared" si="1614"/>
        <v>65000</v>
      </c>
      <c r="AI210" s="793">
        <f t="shared" si="1614"/>
        <v>65000</v>
      </c>
      <c r="AJ210" s="793">
        <f t="shared" si="1614"/>
        <v>65000</v>
      </c>
      <c r="AK210" s="793">
        <f t="shared" si="1614"/>
        <v>65000</v>
      </c>
      <c r="AL210" s="793">
        <f t="shared" si="1614"/>
        <v>65000</v>
      </c>
      <c r="AM210" s="793">
        <f t="shared" si="1614"/>
        <v>65000</v>
      </c>
      <c r="AN210" s="793">
        <f t="shared" si="1614"/>
        <v>65000</v>
      </c>
      <c r="AO210" s="793">
        <f t="shared" si="1614"/>
        <v>65000</v>
      </c>
      <c r="AP210" s="793">
        <f t="shared" si="1614"/>
        <v>65000</v>
      </c>
      <c r="AQ210" s="793">
        <f t="shared" si="1614"/>
        <v>65000</v>
      </c>
      <c r="AR210" s="793">
        <f t="shared" si="1614"/>
        <v>65000</v>
      </c>
      <c r="AS210" s="793">
        <f t="shared" si="1614"/>
        <v>65000</v>
      </c>
      <c r="AT210" s="793">
        <f t="shared" si="1614"/>
        <v>65000</v>
      </c>
      <c r="AU210" s="793">
        <f t="shared" si="1614"/>
        <v>65000</v>
      </c>
      <c r="AV210" s="793">
        <f t="shared" si="1614"/>
        <v>65000</v>
      </c>
      <c r="AW210" s="793">
        <f t="shared" si="1614"/>
        <v>65000</v>
      </c>
      <c r="AX210" s="793">
        <f t="shared" si="1614"/>
        <v>65000</v>
      </c>
      <c r="AY210" s="793">
        <f t="shared" si="1614"/>
        <v>65000</v>
      </c>
      <c r="AZ210" s="793">
        <f t="shared" si="1614"/>
        <v>65000</v>
      </c>
      <c r="BA210" s="793">
        <f t="shared" si="1614"/>
        <v>65000</v>
      </c>
      <c r="BB210" s="793">
        <f t="shared" si="1614"/>
        <v>65000</v>
      </c>
      <c r="BC210" s="793">
        <f t="shared" si="1614"/>
        <v>65000</v>
      </c>
      <c r="BD210" s="793">
        <f t="shared" si="1614"/>
        <v>0</v>
      </c>
      <c r="BE210" s="793">
        <f t="shared" si="1614"/>
        <v>0</v>
      </c>
      <c r="BF210" s="793">
        <f t="shared" si="1614"/>
        <v>0</v>
      </c>
      <c r="BG210" s="793">
        <f t="shared" si="1614"/>
        <v>0</v>
      </c>
      <c r="BH210" s="793">
        <f t="shared" si="1614"/>
        <v>0</v>
      </c>
      <c r="BI210" s="793">
        <f t="shared" si="1614"/>
        <v>0</v>
      </c>
      <c r="BJ210" s="793">
        <f t="shared" si="1614"/>
        <v>0</v>
      </c>
      <c r="BK210" s="793">
        <f t="shared" si="1614"/>
        <v>0</v>
      </c>
      <c r="BL210" s="793">
        <f t="shared" si="1614"/>
        <v>0</v>
      </c>
      <c r="BM210" s="793">
        <f t="shared" si="1614"/>
        <v>0</v>
      </c>
      <c r="BN210" s="793">
        <f t="shared" si="1614"/>
        <v>0</v>
      </c>
      <c r="BO210" s="793">
        <f t="shared" si="1614"/>
        <v>0</v>
      </c>
      <c r="BP210" s="793">
        <f t="shared" si="1614"/>
        <v>0</v>
      </c>
      <c r="BQ210" s="793">
        <f t="shared" si="1614"/>
        <v>0</v>
      </c>
      <c r="BR210" s="793">
        <f t="shared" si="1614"/>
        <v>0</v>
      </c>
      <c r="BS210" s="793">
        <f t="shared" si="1614"/>
        <v>0</v>
      </c>
      <c r="BT210" s="793">
        <f t="shared" si="1614"/>
        <v>0</v>
      </c>
      <c r="BU210" s="793">
        <f t="shared" si="1614"/>
        <v>0</v>
      </c>
      <c r="BV210" s="793">
        <f t="shared" si="1614"/>
        <v>0</v>
      </c>
      <c r="BW210" s="793">
        <f t="shared" si="1614"/>
        <v>0</v>
      </c>
      <c r="BX210" s="793">
        <f t="shared" si="1614"/>
        <v>0</v>
      </c>
      <c r="BY210" s="793">
        <f t="shared" si="1614"/>
        <v>0</v>
      </c>
      <c r="BZ210" s="793">
        <f t="shared" si="1614"/>
        <v>0</v>
      </c>
      <c r="CA210" s="793">
        <f t="shared" ref="CA210:CG210" si="1615">CA205*CA$10</f>
        <v>0</v>
      </c>
      <c r="CB210" s="793">
        <f t="shared" si="1615"/>
        <v>0</v>
      </c>
      <c r="CC210" s="793">
        <f t="shared" si="1615"/>
        <v>0</v>
      </c>
      <c r="CD210" s="793">
        <f t="shared" si="1615"/>
        <v>0</v>
      </c>
      <c r="CE210" s="793">
        <f t="shared" si="1615"/>
        <v>0</v>
      </c>
      <c r="CF210" s="793">
        <f t="shared" si="1615"/>
        <v>0</v>
      </c>
      <c r="CG210" s="793">
        <f t="shared" si="1615"/>
        <v>0</v>
      </c>
      <c r="CH210" s="793">
        <f t="shared" ref="CH210:EO210" si="1616">CH205*CH$10</f>
        <v>0</v>
      </c>
      <c r="CI210" s="793">
        <f t="shared" si="1616"/>
        <v>0</v>
      </c>
      <c r="CJ210" s="793">
        <f t="shared" si="1616"/>
        <v>0</v>
      </c>
      <c r="CK210" s="793">
        <f t="shared" si="1616"/>
        <v>0</v>
      </c>
      <c r="CL210" s="793">
        <f t="shared" si="1616"/>
        <v>0</v>
      </c>
      <c r="CM210" s="793">
        <f t="shared" si="1616"/>
        <v>0</v>
      </c>
      <c r="CN210" s="793">
        <f t="shared" si="1616"/>
        <v>0</v>
      </c>
      <c r="CO210" s="793">
        <f t="shared" si="1616"/>
        <v>0</v>
      </c>
      <c r="CP210" s="793">
        <f t="shared" si="1616"/>
        <v>0</v>
      </c>
      <c r="CQ210" s="793">
        <f t="shared" si="1616"/>
        <v>0</v>
      </c>
      <c r="CR210" s="793">
        <f t="shared" si="1616"/>
        <v>0</v>
      </c>
      <c r="CS210" s="793">
        <f t="shared" si="1616"/>
        <v>0</v>
      </c>
      <c r="CT210" s="793">
        <f t="shared" si="1616"/>
        <v>0</v>
      </c>
      <c r="CU210" s="793">
        <f t="shared" si="1616"/>
        <v>0</v>
      </c>
      <c r="CV210" s="793">
        <f t="shared" si="1616"/>
        <v>0</v>
      </c>
      <c r="CW210" s="793">
        <f t="shared" si="1616"/>
        <v>0</v>
      </c>
      <c r="CX210" s="793">
        <f t="shared" si="1616"/>
        <v>0</v>
      </c>
      <c r="CY210" s="793">
        <f t="shared" si="1616"/>
        <v>0</v>
      </c>
      <c r="CZ210" s="793">
        <f t="shared" si="1616"/>
        <v>0</v>
      </c>
      <c r="DA210" s="793">
        <f t="shared" si="1616"/>
        <v>0</v>
      </c>
      <c r="DB210" s="793">
        <f t="shared" si="1616"/>
        <v>0</v>
      </c>
      <c r="DC210" s="793">
        <f t="shared" si="1616"/>
        <v>0</v>
      </c>
      <c r="DD210" s="793">
        <f t="shared" si="1616"/>
        <v>0</v>
      </c>
      <c r="DE210" s="793">
        <f t="shared" si="1616"/>
        <v>0</v>
      </c>
      <c r="DF210" s="793">
        <f t="shared" si="1616"/>
        <v>0</v>
      </c>
      <c r="DG210" s="793">
        <f t="shared" si="1616"/>
        <v>0</v>
      </c>
      <c r="DH210" s="793">
        <f t="shared" si="1616"/>
        <v>0</v>
      </c>
      <c r="DI210" s="793">
        <f t="shared" si="1616"/>
        <v>0</v>
      </c>
      <c r="DJ210" s="793">
        <f t="shared" si="1616"/>
        <v>0</v>
      </c>
      <c r="DK210" s="793">
        <f t="shared" si="1616"/>
        <v>0</v>
      </c>
      <c r="DL210" s="793">
        <f t="shared" si="1616"/>
        <v>0</v>
      </c>
      <c r="DM210" s="793">
        <f t="shared" si="1616"/>
        <v>0</v>
      </c>
      <c r="DN210" s="793">
        <f t="shared" si="1616"/>
        <v>0</v>
      </c>
      <c r="DO210" s="793">
        <f t="shared" si="1616"/>
        <v>0</v>
      </c>
      <c r="DP210" s="793">
        <f t="shared" si="1616"/>
        <v>0</v>
      </c>
      <c r="DQ210" s="793">
        <f t="shared" si="1616"/>
        <v>0</v>
      </c>
      <c r="DR210" s="793">
        <f t="shared" si="1616"/>
        <v>0</v>
      </c>
      <c r="DS210" s="793">
        <f t="shared" si="1616"/>
        <v>0</v>
      </c>
      <c r="DT210" s="793">
        <f t="shared" si="1616"/>
        <v>0</v>
      </c>
      <c r="DU210" s="793">
        <f t="shared" si="1616"/>
        <v>0</v>
      </c>
      <c r="DV210" s="793">
        <f t="shared" si="1616"/>
        <v>0</v>
      </c>
      <c r="DW210" s="793">
        <f t="shared" si="1616"/>
        <v>0</v>
      </c>
      <c r="DX210" s="793">
        <f t="shared" si="1616"/>
        <v>0</v>
      </c>
      <c r="DY210" s="793">
        <f t="shared" si="1616"/>
        <v>0</v>
      </c>
      <c r="DZ210" s="793">
        <f t="shared" si="1616"/>
        <v>0</v>
      </c>
      <c r="EA210" s="793">
        <f t="shared" si="1616"/>
        <v>0</v>
      </c>
      <c r="EB210" s="793">
        <f t="shared" si="1616"/>
        <v>0</v>
      </c>
      <c r="EC210" s="793">
        <f t="shared" si="1616"/>
        <v>0</v>
      </c>
      <c r="ED210" s="793">
        <f t="shared" si="1616"/>
        <v>0</v>
      </c>
      <c r="EE210" s="793">
        <f t="shared" si="1616"/>
        <v>0</v>
      </c>
      <c r="EF210" s="793">
        <f t="shared" si="1616"/>
        <v>0</v>
      </c>
      <c r="EG210" s="793">
        <f t="shared" si="1616"/>
        <v>0</v>
      </c>
      <c r="EH210" s="793">
        <f t="shared" si="1616"/>
        <v>0</v>
      </c>
      <c r="EI210" s="793">
        <f t="shared" si="1616"/>
        <v>0</v>
      </c>
      <c r="EJ210" s="793">
        <f t="shared" si="1616"/>
        <v>0</v>
      </c>
      <c r="EK210" s="793">
        <f t="shared" si="1616"/>
        <v>0</v>
      </c>
      <c r="EL210" s="793">
        <f t="shared" si="1616"/>
        <v>0</v>
      </c>
      <c r="EM210" s="793">
        <f t="shared" si="1616"/>
        <v>0</v>
      </c>
      <c r="EN210" s="793">
        <f t="shared" si="1616"/>
        <v>0</v>
      </c>
      <c r="EO210" s="793">
        <f t="shared" si="1616"/>
        <v>0</v>
      </c>
    </row>
    <row r="211" spans="1:145" x14ac:dyDescent="0.2">
      <c r="A211" s="113">
        <f>ROW()</f>
        <v>211</v>
      </c>
      <c r="C211" s="116"/>
      <c r="D211" s="116"/>
      <c r="E211" s="116"/>
      <c r="F211" s="116"/>
      <c r="G211" s="116"/>
      <c r="H211" s="116"/>
      <c r="I211" s="116"/>
      <c r="J211" s="116"/>
      <c r="K211" s="114" t="s">
        <v>83</v>
      </c>
      <c r="L211" s="915">
        <f>SUM(M211:EC211)</f>
        <v>-2730000</v>
      </c>
      <c r="M211" s="915"/>
      <c r="N211" s="915">
        <f t="shared" ref="N211:AS211" si="1617">IF(N207,-SUM(N209:N210),0)</f>
        <v>0</v>
      </c>
      <c r="O211" s="915">
        <f t="shared" si="1617"/>
        <v>0</v>
      </c>
      <c r="P211" s="915">
        <f t="shared" si="1617"/>
        <v>0</v>
      </c>
      <c r="Q211" s="915">
        <f t="shared" si="1617"/>
        <v>0</v>
      </c>
      <c r="R211" s="915">
        <f t="shared" si="1617"/>
        <v>0</v>
      </c>
      <c r="S211" s="915">
        <f t="shared" si="1617"/>
        <v>-390000</v>
      </c>
      <c r="T211" s="915">
        <f t="shared" si="1617"/>
        <v>0</v>
      </c>
      <c r="U211" s="915">
        <f t="shared" si="1617"/>
        <v>0</v>
      </c>
      <c r="V211" s="915">
        <f t="shared" si="1617"/>
        <v>0</v>
      </c>
      <c r="W211" s="915">
        <f t="shared" si="1617"/>
        <v>0</v>
      </c>
      <c r="X211" s="915">
        <f t="shared" si="1617"/>
        <v>0</v>
      </c>
      <c r="Y211" s="915">
        <f t="shared" si="1617"/>
        <v>-390000</v>
      </c>
      <c r="Z211" s="915">
        <f t="shared" si="1617"/>
        <v>0</v>
      </c>
      <c r="AA211" s="915">
        <f t="shared" si="1617"/>
        <v>0</v>
      </c>
      <c r="AB211" s="915">
        <f t="shared" si="1617"/>
        <v>0</v>
      </c>
      <c r="AC211" s="915">
        <f t="shared" si="1617"/>
        <v>0</v>
      </c>
      <c r="AD211" s="915">
        <f t="shared" si="1617"/>
        <v>0</v>
      </c>
      <c r="AE211" s="915">
        <f t="shared" si="1617"/>
        <v>-390000</v>
      </c>
      <c r="AF211" s="915">
        <f t="shared" si="1617"/>
        <v>0</v>
      </c>
      <c r="AG211" s="915">
        <f t="shared" si="1617"/>
        <v>0</v>
      </c>
      <c r="AH211" s="915">
        <f t="shared" si="1617"/>
        <v>0</v>
      </c>
      <c r="AI211" s="915">
        <f t="shared" si="1617"/>
        <v>0</v>
      </c>
      <c r="AJ211" s="915">
        <f t="shared" si="1617"/>
        <v>0</v>
      </c>
      <c r="AK211" s="915">
        <f t="shared" si="1617"/>
        <v>-390000</v>
      </c>
      <c r="AL211" s="915">
        <f t="shared" si="1617"/>
        <v>0</v>
      </c>
      <c r="AM211" s="915">
        <f t="shared" si="1617"/>
        <v>0</v>
      </c>
      <c r="AN211" s="915">
        <f t="shared" si="1617"/>
        <v>0</v>
      </c>
      <c r="AO211" s="915">
        <f t="shared" si="1617"/>
        <v>0</v>
      </c>
      <c r="AP211" s="915">
        <f t="shared" si="1617"/>
        <v>0</v>
      </c>
      <c r="AQ211" s="915">
        <f t="shared" si="1617"/>
        <v>-390000</v>
      </c>
      <c r="AR211" s="915">
        <f t="shared" si="1617"/>
        <v>0</v>
      </c>
      <c r="AS211" s="915">
        <f t="shared" si="1617"/>
        <v>0</v>
      </c>
      <c r="AT211" s="915">
        <f t="shared" ref="AT211:CG211" si="1618">IF(AT207,-SUM(AT209:AT210),0)</f>
        <v>0</v>
      </c>
      <c r="AU211" s="915">
        <f t="shared" si="1618"/>
        <v>0</v>
      </c>
      <c r="AV211" s="915">
        <f t="shared" si="1618"/>
        <v>0</v>
      </c>
      <c r="AW211" s="915">
        <f t="shared" si="1618"/>
        <v>-390000</v>
      </c>
      <c r="AX211" s="915">
        <f t="shared" si="1618"/>
        <v>0</v>
      </c>
      <c r="AY211" s="915">
        <f t="shared" si="1618"/>
        <v>0</v>
      </c>
      <c r="AZ211" s="915">
        <f t="shared" si="1618"/>
        <v>0</v>
      </c>
      <c r="BA211" s="915">
        <f t="shared" si="1618"/>
        <v>0</v>
      </c>
      <c r="BB211" s="915">
        <f t="shared" si="1618"/>
        <v>0</v>
      </c>
      <c r="BC211" s="915">
        <f t="shared" si="1618"/>
        <v>-390000</v>
      </c>
      <c r="BD211" s="915">
        <f t="shared" si="1618"/>
        <v>0</v>
      </c>
      <c r="BE211" s="915">
        <f t="shared" si="1618"/>
        <v>0</v>
      </c>
      <c r="BF211" s="915">
        <f t="shared" si="1618"/>
        <v>0</v>
      </c>
      <c r="BG211" s="915">
        <f t="shared" si="1618"/>
        <v>0</v>
      </c>
      <c r="BH211" s="915">
        <f t="shared" si="1618"/>
        <v>0</v>
      </c>
      <c r="BI211" s="915">
        <f t="shared" si="1618"/>
        <v>0</v>
      </c>
      <c r="BJ211" s="915">
        <f t="shared" si="1618"/>
        <v>0</v>
      </c>
      <c r="BK211" s="915">
        <f t="shared" si="1618"/>
        <v>0</v>
      </c>
      <c r="BL211" s="915">
        <f t="shared" si="1618"/>
        <v>0</v>
      </c>
      <c r="BM211" s="915">
        <f t="shared" si="1618"/>
        <v>0</v>
      </c>
      <c r="BN211" s="915">
        <f t="shared" si="1618"/>
        <v>0</v>
      </c>
      <c r="BO211" s="915">
        <f t="shared" si="1618"/>
        <v>0</v>
      </c>
      <c r="BP211" s="915">
        <f t="shared" si="1618"/>
        <v>0</v>
      </c>
      <c r="BQ211" s="915">
        <f t="shared" si="1618"/>
        <v>0</v>
      </c>
      <c r="BR211" s="915">
        <f t="shared" si="1618"/>
        <v>0</v>
      </c>
      <c r="BS211" s="915">
        <f t="shared" si="1618"/>
        <v>0</v>
      </c>
      <c r="BT211" s="915">
        <f t="shared" si="1618"/>
        <v>0</v>
      </c>
      <c r="BU211" s="915">
        <f t="shared" si="1618"/>
        <v>0</v>
      </c>
      <c r="BV211" s="915">
        <f t="shared" si="1618"/>
        <v>0</v>
      </c>
      <c r="BW211" s="915">
        <f t="shared" si="1618"/>
        <v>0</v>
      </c>
      <c r="BX211" s="915">
        <f t="shared" si="1618"/>
        <v>0</v>
      </c>
      <c r="BY211" s="915">
        <f t="shared" si="1618"/>
        <v>0</v>
      </c>
      <c r="BZ211" s="915">
        <f t="shared" si="1618"/>
        <v>0</v>
      </c>
      <c r="CA211" s="915">
        <f t="shared" si="1618"/>
        <v>0</v>
      </c>
      <c r="CB211" s="915">
        <f t="shared" si="1618"/>
        <v>0</v>
      </c>
      <c r="CC211" s="915">
        <f t="shared" si="1618"/>
        <v>0</v>
      </c>
      <c r="CD211" s="915">
        <f t="shared" si="1618"/>
        <v>0</v>
      </c>
      <c r="CE211" s="915">
        <f t="shared" si="1618"/>
        <v>0</v>
      </c>
      <c r="CF211" s="915">
        <f t="shared" si="1618"/>
        <v>0</v>
      </c>
      <c r="CG211" s="915">
        <f t="shared" si="1618"/>
        <v>0</v>
      </c>
      <c r="CH211" s="915">
        <f t="shared" ref="CH211:EO211" si="1619">IF(CH207,-SUM(CH209:CH210),0)</f>
        <v>0</v>
      </c>
      <c r="CI211" s="915">
        <f t="shared" si="1619"/>
        <v>0</v>
      </c>
      <c r="CJ211" s="915">
        <f t="shared" si="1619"/>
        <v>0</v>
      </c>
      <c r="CK211" s="915">
        <f t="shared" si="1619"/>
        <v>0</v>
      </c>
      <c r="CL211" s="915">
        <f t="shared" si="1619"/>
        <v>0</v>
      </c>
      <c r="CM211" s="915">
        <f t="shared" si="1619"/>
        <v>0</v>
      </c>
      <c r="CN211" s="915">
        <f t="shared" si="1619"/>
        <v>0</v>
      </c>
      <c r="CO211" s="915">
        <f t="shared" si="1619"/>
        <v>0</v>
      </c>
      <c r="CP211" s="915">
        <f t="shared" si="1619"/>
        <v>0</v>
      </c>
      <c r="CQ211" s="915">
        <f t="shared" si="1619"/>
        <v>0</v>
      </c>
      <c r="CR211" s="915">
        <f t="shared" si="1619"/>
        <v>0</v>
      </c>
      <c r="CS211" s="915">
        <f t="shared" si="1619"/>
        <v>0</v>
      </c>
      <c r="CT211" s="915">
        <f t="shared" si="1619"/>
        <v>0</v>
      </c>
      <c r="CU211" s="915">
        <f t="shared" si="1619"/>
        <v>0</v>
      </c>
      <c r="CV211" s="915">
        <f t="shared" si="1619"/>
        <v>0</v>
      </c>
      <c r="CW211" s="915">
        <f t="shared" si="1619"/>
        <v>0</v>
      </c>
      <c r="CX211" s="915">
        <f t="shared" si="1619"/>
        <v>0</v>
      </c>
      <c r="CY211" s="915">
        <f t="shared" si="1619"/>
        <v>0</v>
      </c>
      <c r="CZ211" s="915">
        <f t="shared" si="1619"/>
        <v>0</v>
      </c>
      <c r="DA211" s="915">
        <f t="shared" si="1619"/>
        <v>0</v>
      </c>
      <c r="DB211" s="915">
        <f t="shared" si="1619"/>
        <v>0</v>
      </c>
      <c r="DC211" s="915">
        <f t="shared" si="1619"/>
        <v>0</v>
      </c>
      <c r="DD211" s="915">
        <f t="shared" si="1619"/>
        <v>0</v>
      </c>
      <c r="DE211" s="915">
        <f t="shared" si="1619"/>
        <v>0</v>
      </c>
      <c r="DF211" s="915">
        <f t="shared" si="1619"/>
        <v>0</v>
      </c>
      <c r="DG211" s="915">
        <f t="shared" si="1619"/>
        <v>0</v>
      </c>
      <c r="DH211" s="915">
        <f t="shared" si="1619"/>
        <v>0</v>
      </c>
      <c r="DI211" s="915">
        <f t="shared" si="1619"/>
        <v>0</v>
      </c>
      <c r="DJ211" s="915">
        <f t="shared" si="1619"/>
        <v>0</v>
      </c>
      <c r="DK211" s="915">
        <f t="shared" si="1619"/>
        <v>0</v>
      </c>
      <c r="DL211" s="915">
        <f t="shared" si="1619"/>
        <v>0</v>
      </c>
      <c r="DM211" s="915">
        <f t="shared" si="1619"/>
        <v>0</v>
      </c>
      <c r="DN211" s="915">
        <f t="shared" si="1619"/>
        <v>0</v>
      </c>
      <c r="DO211" s="915">
        <f t="shared" si="1619"/>
        <v>0</v>
      </c>
      <c r="DP211" s="915">
        <f t="shared" si="1619"/>
        <v>0</v>
      </c>
      <c r="DQ211" s="915">
        <f t="shared" si="1619"/>
        <v>0</v>
      </c>
      <c r="DR211" s="915">
        <f t="shared" si="1619"/>
        <v>0</v>
      </c>
      <c r="DS211" s="915">
        <f t="shared" si="1619"/>
        <v>0</v>
      </c>
      <c r="DT211" s="915">
        <f t="shared" si="1619"/>
        <v>0</v>
      </c>
      <c r="DU211" s="915">
        <f t="shared" si="1619"/>
        <v>0</v>
      </c>
      <c r="DV211" s="915">
        <f t="shared" si="1619"/>
        <v>0</v>
      </c>
      <c r="DW211" s="915">
        <f t="shared" si="1619"/>
        <v>0</v>
      </c>
      <c r="DX211" s="915">
        <f t="shared" si="1619"/>
        <v>0</v>
      </c>
      <c r="DY211" s="915">
        <f t="shared" si="1619"/>
        <v>0</v>
      </c>
      <c r="DZ211" s="915">
        <f t="shared" si="1619"/>
        <v>0</v>
      </c>
      <c r="EA211" s="915">
        <f t="shared" si="1619"/>
        <v>0</v>
      </c>
      <c r="EB211" s="915">
        <f t="shared" si="1619"/>
        <v>0</v>
      </c>
      <c r="EC211" s="915">
        <f t="shared" si="1619"/>
        <v>0</v>
      </c>
      <c r="ED211" s="915">
        <f t="shared" si="1619"/>
        <v>0</v>
      </c>
      <c r="EE211" s="915">
        <f t="shared" si="1619"/>
        <v>0</v>
      </c>
      <c r="EF211" s="915">
        <f t="shared" si="1619"/>
        <v>0</v>
      </c>
      <c r="EG211" s="915">
        <f t="shared" si="1619"/>
        <v>0</v>
      </c>
      <c r="EH211" s="915">
        <f t="shared" si="1619"/>
        <v>0</v>
      </c>
      <c r="EI211" s="915">
        <f t="shared" si="1619"/>
        <v>0</v>
      </c>
      <c r="EJ211" s="915">
        <f t="shared" si="1619"/>
        <v>0</v>
      </c>
      <c r="EK211" s="915">
        <f t="shared" si="1619"/>
        <v>0</v>
      </c>
      <c r="EL211" s="915">
        <f t="shared" si="1619"/>
        <v>0</v>
      </c>
      <c r="EM211" s="915">
        <f t="shared" si="1619"/>
        <v>0</v>
      </c>
      <c r="EN211" s="915">
        <f t="shared" si="1619"/>
        <v>0</v>
      </c>
      <c r="EO211" s="915">
        <f t="shared" si="1619"/>
        <v>0</v>
      </c>
    </row>
    <row r="212" spans="1:145" x14ac:dyDescent="0.2">
      <c r="A212" s="113">
        <f>ROW()</f>
        <v>212</v>
      </c>
      <c r="C212" s="449" t="str">
        <f>C205</f>
        <v>이자비용(후순위)</v>
      </c>
      <c r="D212" s="449" t="s">
        <v>33</v>
      </c>
      <c r="E212" s="449"/>
      <c r="F212" s="116"/>
      <c r="G212" s="116"/>
      <c r="H212" s="116"/>
      <c r="I212" s="116"/>
      <c r="J212" s="92"/>
      <c r="K212" s="113" t="s">
        <v>277</v>
      </c>
      <c r="L212" s="897"/>
      <c r="M212" s="897"/>
      <c r="N212" s="793">
        <f t="shared" ref="N212:BY212" si="1620">SUM(N209:N211)</f>
        <v>65000</v>
      </c>
      <c r="O212" s="793">
        <f t="shared" si="1620"/>
        <v>130000</v>
      </c>
      <c r="P212" s="793">
        <f t="shared" si="1620"/>
        <v>195000</v>
      </c>
      <c r="Q212" s="793">
        <f t="shared" si="1620"/>
        <v>260000</v>
      </c>
      <c r="R212" s="793">
        <f t="shared" si="1620"/>
        <v>325000</v>
      </c>
      <c r="S212" s="793">
        <f t="shared" si="1620"/>
        <v>0</v>
      </c>
      <c r="T212" s="793">
        <f t="shared" si="1620"/>
        <v>65000</v>
      </c>
      <c r="U212" s="793">
        <f t="shared" si="1620"/>
        <v>130000</v>
      </c>
      <c r="V212" s="793">
        <f t="shared" si="1620"/>
        <v>195000</v>
      </c>
      <c r="W212" s="793">
        <f t="shared" si="1620"/>
        <v>260000</v>
      </c>
      <c r="X212" s="793">
        <f t="shared" si="1620"/>
        <v>325000</v>
      </c>
      <c r="Y212" s="793">
        <f t="shared" si="1620"/>
        <v>0</v>
      </c>
      <c r="Z212" s="793">
        <f t="shared" si="1620"/>
        <v>65000</v>
      </c>
      <c r="AA212" s="793">
        <f t="shared" si="1620"/>
        <v>130000</v>
      </c>
      <c r="AB212" s="793">
        <f t="shared" si="1620"/>
        <v>195000</v>
      </c>
      <c r="AC212" s="793">
        <f t="shared" si="1620"/>
        <v>260000</v>
      </c>
      <c r="AD212" s="793">
        <f t="shared" si="1620"/>
        <v>325000</v>
      </c>
      <c r="AE212" s="793">
        <f t="shared" si="1620"/>
        <v>0</v>
      </c>
      <c r="AF212" s="793">
        <f t="shared" si="1620"/>
        <v>65000</v>
      </c>
      <c r="AG212" s="793">
        <f t="shared" si="1620"/>
        <v>130000</v>
      </c>
      <c r="AH212" s="793">
        <f t="shared" si="1620"/>
        <v>195000</v>
      </c>
      <c r="AI212" s="793">
        <f t="shared" si="1620"/>
        <v>260000</v>
      </c>
      <c r="AJ212" s="793">
        <f t="shared" si="1620"/>
        <v>325000</v>
      </c>
      <c r="AK212" s="793">
        <f t="shared" si="1620"/>
        <v>0</v>
      </c>
      <c r="AL212" s="793">
        <f t="shared" si="1620"/>
        <v>65000</v>
      </c>
      <c r="AM212" s="793">
        <f t="shared" si="1620"/>
        <v>130000</v>
      </c>
      <c r="AN212" s="793">
        <f t="shared" si="1620"/>
        <v>195000</v>
      </c>
      <c r="AO212" s="793">
        <f t="shared" si="1620"/>
        <v>260000</v>
      </c>
      <c r="AP212" s="793">
        <f t="shared" si="1620"/>
        <v>325000</v>
      </c>
      <c r="AQ212" s="793">
        <f t="shared" si="1620"/>
        <v>0</v>
      </c>
      <c r="AR212" s="793">
        <f t="shared" si="1620"/>
        <v>65000</v>
      </c>
      <c r="AS212" s="793">
        <f t="shared" si="1620"/>
        <v>130000</v>
      </c>
      <c r="AT212" s="793">
        <f t="shared" si="1620"/>
        <v>195000</v>
      </c>
      <c r="AU212" s="793">
        <f t="shared" si="1620"/>
        <v>260000</v>
      </c>
      <c r="AV212" s="793">
        <f t="shared" si="1620"/>
        <v>325000</v>
      </c>
      <c r="AW212" s="793">
        <f t="shared" si="1620"/>
        <v>0</v>
      </c>
      <c r="AX212" s="793">
        <f t="shared" si="1620"/>
        <v>65000</v>
      </c>
      <c r="AY212" s="793">
        <f t="shared" si="1620"/>
        <v>130000</v>
      </c>
      <c r="AZ212" s="793">
        <f t="shared" si="1620"/>
        <v>195000</v>
      </c>
      <c r="BA212" s="793">
        <f t="shared" si="1620"/>
        <v>260000</v>
      </c>
      <c r="BB212" s="793">
        <f t="shared" si="1620"/>
        <v>325000</v>
      </c>
      <c r="BC212" s="793">
        <f t="shared" si="1620"/>
        <v>0</v>
      </c>
      <c r="BD212" s="793">
        <f t="shared" si="1620"/>
        <v>0</v>
      </c>
      <c r="BE212" s="793">
        <f t="shared" si="1620"/>
        <v>0</v>
      </c>
      <c r="BF212" s="793">
        <f t="shared" si="1620"/>
        <v>0</v>
      </c>
      <c r="BG212" s="793">
        <f t="shared" si="1620"/>
        <v>0</v>
      </c>
      <c r="BH212" s="793">
        <f t="shared" si="1620"/>
        <v>0</v>
      </c>
      <c r="BI212" s="793">
        <f t="shared" si="1620"/>
        <v>0</v>
      </c>
      <c r="BJ212" s="793">
        <f t="shared" si="1620"/>
        <v>0</v>
      </c>
      <c r="BK212" s="793">
        <f t="shared" si="1620"/>
        <v>0</v>
      </c>
      <c r="BL212" s="793">
        <f t="shared" si="1620"/>
        <v>0</v>
      </c>
      <c r="BM212" s="793">
        <f t="shared" si="1620"/>
        <v>0</v>
      </c>
      <c r="BN212" s="793">
        <f t="shared" si="1620"/>
        <v>0</v>
      </c>
      <c r="BO212" s="793">
        <f t="shared" si="1620"/>
        <v>0</v>
      </c>
      <c r="BP212" s="793">
        <f t="shared" si="1620"/>
        <v>0</v>
      </c>
      <c r="BQ212" s="793">
        <f t="shared" si="1620"/>
        <v>0</v>
      </c>
      <c r="BR212" s="793">
        <f t="shared" si="1620"/>
        <v>0</v>
      </c>
      <c r="BS212" s="793">
        <f t="shared" si="1620"/>
        <v>0</v>
      </c>
      <c r="BT212" s="793">
        <f t="shared" si="1620"/>
        <v>0</v>
      </c>
      <c r="BU212" s="793">
        <f t="shared" si="1620"/>
        <v>0</v>
      </c>
      <c r="BV212" s="793">
        <f t="shared" si="1620"/>
        <v>0</v>
      </c>
      <c r="BW212" s="793">
        <f t="shared" si="1620"/>
        <v>0</v>
      </c>
      <c r="BX212" s="793">
        <f t="shared" si="1620"/>
        <v>0</v>
      </c>
      <c r="BY212" s="793">
        <f t="shared" si="1620"/>
        <v>0</v>
      </c>
      <c r="BZ212" s="793">
        <f t="shared" ref="BZ212:CG212" si="1621">SUM(BZ209:BZ211)</f>
        <v>0</v>
      </c>
      <c r="CA212" s="793">
        <f t="shared" si="1621"/>
        <v>0</v>
      </c>
      <c r="CB212" s="793">
        <f t="shared" si="1621"/>
        <v>0</v>
      </c>
      <c r="CC212" s="793">
        <f t="shared" si="1621"/>
        <v>0</v>
      </c>
      <c r="CD212" s="793">
        <f t="shared" si="1621"/>
        <v>0</v>
      </c>
      <c r="CE212" s="793">
        <f t="shared" si="1621"/>
        <v>0</v>
      </c>
      <c r="CF212" s="793">
        <f t="shared" si="1621"/>
        <v>0</v>
      </c>
      <c r="CG212" s="793">
        <f t="shared" si="1621"/>
        <v>0</v>
      </c>
      <c r="CH212" s="793">
        <f t="shared" ref="CH212:EO212" si="1622">SUM(CH209:CH211)</f>
        <v>0</v>
      </c>
      <c r="CI212" s="793">
        <f t="shared" si="1622"/>
        <v>0</v>
      </c>
      <c r="CJ212" s="793">
        <f t="shared" si="1622"/>
        <v>0</v>
      </c>
      <c r="CK212" s="793">
        <f t="shared" si="1622"/>
        <v>0</v>
      </c>
      <c r="CL212" s="793">
        <f t="shared" si="1622"/>
        <v>0</v>
      </c>
      <c r="CM212" s="793">
        <f t="shared" si="1622"/>
        <v>0</v>
      </c>
      <c r="CN212" s="793">
        <f t="shared" si="1622"/>
        <v>0</v>
      </c>
      <c r="CO212" s="793">
        <f t="shared" si="1622"/>
        <v>0</v>
      </c>
      <c r="CP212" s="793">
        <f t="shared" si="1622"/>
        <v>0</v>
      </c>
      <c r="CQ212" s="793">
        <f t="shared" si="1622"/>
        <v>0</v>
      </c>
      <c r="CR212" s="793">
        <f t="shared" si="1622"/>
        <v>0</v>
      </c>
      <c r="CS212" s="793">
        <f t="shared" si="1622"/>
        <v>0</v>
      </c>
      <c r="CT212" s="793">
        <f t="shared" si="1622"/>
        <v>0</v>
      </c>
      <c r="CU212" s="793">
        <f t="shared" si="1622"/>
        <v>0</v>
      </c>
      <c r="CV212" s="793">
        <f t="shared" si="1622"/>
        <v>0</v>
      </c>
      <c r="CW212" s="793">
        <f t="shared" si="1622"/>
        <v>0</v>
      </c>
      <c r="CX212" s="793">
        <f t="shared" si="1622"/>
        <v>0</v>
      </c>
      <c r="CY212" s="793">
        <f t="shared" si="1622"/>
        <v>0</v>
      </c>
      <c r="CZ212" s="793">
        <f t="shared" si="1622"/>
        <v>0</v>
      </c>
      <c r="DA212" s="793">
        <f t="shared" si="1622"/>
        <v>0</v>
      </c>
      <c r="DB212" s="793">
        <f t="shared" si="1622"/>
        <v>0</v>
      </c>
      <c r="DC212" s="793">
        <f t="shared" si="1622"/>
        <v>0</v>
      </c>
      <c r="DD212" s="793">
        <f t="shared" si="1622"/>
        <v>0</v>
      </c>
      <c r="DE212" s="793">
        <f t="shared" si="1622"/>
        <v>0</v>
      </c>
      <c r="DF212" s="793">
        <f t="shared" si="1622"/>
        <v>0</v>
      </c>
      <c r="DG212" s="793">
        <f t="shared" si="1622"/>
        <v>0</v>
      </c>
      <c r="DH212" s="793">
        <f t="shared" si="1622"/>
        <v>0</v>
      </c>
      <c r="DI212" s="793">
        <f t="shared" si="1622"/>
        <v>0</v>
      </c>
      <c r="DJ212" s="793">
        <f t="shared" si="1622"/>
        <v>0</v>
      </c>
      <c r="DK212" s="793">
        <f t="shared" si="1622"/>
        <v>0</v>
      </c>
      <c r="DL212" s="793">
        <f t="shared" si="1622"/>
        <v>0</v>
      </c>
      <c r="DM212" s="793">
        <f t="shared" si="1622"/>
        <v>0</v>
      </c>
      <c r="DN212" s="793">
        <f t="shared" si="1622"/>
        <v>0</v>
      </c>
      <c r="DO212" s="793">
        <f t="shared" si="1622"/>
        <v>0</v>
      </c>
      <c r="DP212" s="793">
        <f t="shared" si="1622"/>
        <v>0</v>
      </c>
      <c r="DQ212" s="793">
        <f t="shared" si="1622"/>
        <v>0</v>
      </c>
      <c r="DR212" s="793">
        <f t="shared" si="1622"/>
        <v>0</v>
      </c>
      <c r="DS212" s="793">
        <f t="shared" si="1622"/>
        <v>0</v>
      </c>
      <c r="DT212" s="793">
        <f t="shared" si="1622"/>
        <v>0</v>
      </c>
      <c r="DU212" s="793">
        <f t="shared" si="1622"/>
        <v>0</v>
      </c>
      <c r="DV212" s="793">
        <f t="shared" si="1622"/>
        <v>0</v>
      </c>
      <c r="DW212" s="793">
        <f t="shared" si="1622"/>
        <v>0</v>
      </c>
      <c r="DX212" s="793">
        <f t="shared" si="1622"/>
        <v>0</v>
      </c>
      <c r="DY212" s="793">
        <f t="shared" si="1622"/>
        <v>0</v>
      </c>
      <c r="DZ212" s="793">
        <f t="shared" si="1622"/>
        <v>0</v>
      </c>
      <c r="EA212" s="793">
        <f t="shared" si="1622"/>
        <v>0</v>
      </c>
      <c r="EB212" s="793">
        <f t="shared" si="1622"/>
        <v>0</v>
      </c>
      <c r="EC212" s="793">
        <f t="shared" si="1622"/>
        <v>0</v>
      </c>
      <c r="ED212" s="793">
        <f t="shared" si="1622"/>
        <v>0</v>
      </c>
      <c r="EE212" s="793">
        <f t="shared" si="1622"/>
        <v>0</v>
      </c>
      <c r="EF212" s="793">
        <f t="shared" si="1622"/>
        <v>0</v>
      </c>
      <c r="EG212" s="793">
        <f t="shared" si="1622"/>
        <v>0</v>
      </c>
      <c r="EH212" s="793">
        <f t="shared" si="1622"/>
        <v>0</v>
      </c>
      <c r="EI212" s="793">
        <f t="shared" si="1622"/>
        <v>0</v>
      </c>
      <c r="EJ212" s="793">
        <f t="shared" si="1622"/>
        <v>0</v>
      </c>
      <c r="EK212" s="793">
        <f t="shared" si="1622"/>
        <v>0</v>
      </c>
      <c r="EL212" s="793">
        <f t="shared" si="1622"/>
        <v>0</v>
      </c>
      <c r="EM212" s="793">
        <f t="shared" si="1622"/>
        <v>0</v>
      </c>
      <c r="EN212" s="793">
        <f t="shared" si="1622"/>
        <v>0</v>
      </c>
      <c r="EO212" s="793">
        <f t="shared" si="1622"/>
        <v>0</v>
      </c>
    </row>
    <row r="213" spans="1:145" x14ac:dyDescent="0.2">
      <c r="A213" s="113">
        <f>ROW()</f>
        <v>213</v>
      </c>
    </row>
    <row r="214" spans="1:145" x14ac:dyDescent="0.2">
      <c r="A214" s="113"/>
    </row>
    <row r="215" spans="1:145" x14ac:dyDescent="0.2">
      <c r="A215" s="113">
        <f>ROW()</f>
        <v>215</v>
      </c>
      <c r="B215" s="787" t="s">
        <v>857</v>
      </c>
      <c r="C215" s="478" t="str">
        <f>'A&amp;R'!B59</f>
        <v>부가세차입금</v>
      </c>
      <c r="D215" s="787"/>
      <c r="E215" s="787"/>
      <c r="F215" s="459">
        <f>F198</f>
        <v>43465</v>
      </c>
      <c r="G215" s="922">
        <f>'A&amp;R'!D59</f>
        <v>1831419.1753637993</v>
      </c>
      <c r="H215" s="787"/>
      <c r="I215" s="787"/>
      <c r="J215" s="787"/>
      <c r="K215" s="787"/>
      <c r="L215" s="787"/>
      <c r="M215" s="787"/>
      <c r="N215" s="787"/>
      <c r="O215" s="787"/>
      <c r="P215" s="787"/>
      <c r="Q215" s="787"/>
      <c r="R215" s="787"/>
      <c r="S215" s="787"/>
      <c r="T215" s="787"/>
      <c r="U215" s="787"/>
      <c r="V215" s="787"/>
      <c r="W215" s="787"/>
      <c r="X215" s="787"/>
      <c r="Y215" s="787"/>
      <c r="Z215" s="787"/>
      <c r="AA215" s="787"/>
      <c r="AB215" s="787"/>
      <c r="AC215" s="787"/>
      <c r="AD215" s="787"/>
      <c r="AE215" s="787"/>
      <c r="AF215" s="787"/>
      <c r="AG215" s="787"/>
      <c r="AH215" s="787"/>
      <c r="AI215" s="787"/>
      <c r="AJ215" s="787"/>
      <c r="AK215" s="787"/>
      <c r="AL215" s="787"/>
      <c r="AM215" s="787"/>
      <c r="AN215" s="787"/>
      <c r="AO215" s="787"/>
      <c r="AP215" s="787"/>
      <c r="AQ215" s="787"/>
      <c r="AR215" s="787"/>
      <c r="AS215" s="787"/>
      <c r="AT215" s="787"/>
      <c r="AU215" s="787"/>
      <c r="AV215" s="787"/>
      <c r="AW215" s="787"/>
      <c r="AX215" s="787"/>
      <c r="AY215" s="787"/>
      <c r="AZ215" s="787"/>
      <c r="BA215" s="787"/>
      <c r="BB215" s="787"/>
      <c r="BC215" s="787"/>
      <c r="BD215" s="787"/>
      <c r="BE215" s="787"/>
      <c r="BF215" s="787"/>
      <c r="BG215" s="787"/>
      <c r="BH215" s="787"/>
      <c r="BI215" s="787"/>
      <c r="BJ215" s="787"/>
      <c r="BK215" s="787"/>
      <c r="BL215" s="787"/>
      <c r="BM215" s="787"/>
      <c r="BN215" s="787"/>
      <c r="BO215" s="787"/>
      <c r="BP215" s="787"/>
      <c r="BQ215" s="787"/>
      <c r="BR215" s="787"/>
      <c r="BS215" s="787"/>
      <c r="BT215" s="787"/>
      <c r="BU215" s="787"/>
      <c r="BV215" s="787"/>
      <c r="BW215" s="787"/>
      <c r="BX215" s="787"/>
      <c r="BY215" s="787"/>
      <c r="BZ215" s="787"/>
      <c r="CA215" s="787"/>
      <c r="CB215" s="787"/>
      <c r="CC215" s="787"/>
      <c r="CD215" s="787"/>
      <c r="CE215" s="787"/>
      <c r="CF215" s="787"/>
      <c r="CG215" s="787"/>
      <c r="CH215" s="787"/>
      <c r="CI215" s="787"/>
      <c r="CJ215" s="787"/>
      <c r="CK215" s="787"/>
      <c r="CL215" s="787"/>
      <c r="CM215" s="787"/>
      <c r="CN215" s="787"/>
      <c r="CO215" s="787"/>
      <c r="CP215" s="787"/>
      <c r="CQ215" s="787"/>
      <c r="CR215" s="787"/>
      <c r="CS215" s="787"/>
      <c r="CT215" s="787"/>
      <c r="CU215" s="787"/>
      <c r="CV215" s="787"/>
      <c r="CW215" s="787"/>
      <c r="CX215" s="787"/>
      <c r="CY215" s="787"/>
      <c r="CZ215" s="787"/>
      <c r="DA215" s="787"/>
      <c r="DB215" s="787"/>
      <c r="DC215" s="787"/>
      <c r="DD215" s="787"/>
      <c r="DE215" s="787"/>
      <c r="DF215" s="787"/>
      <c r="DG215" s="787"/>
      <c r="DH215" s="787"/>
      <c r="DI215" s="787"/>
      <c r="DJ215" s="787"/>
      <c r="DK215" s="787"/>
      <c r="DL215" s="787"/>
      <c r="DM215" s="787"/>
      <c r="DN215" s="787"/>
      <c r="DO215" s="787"/>
      <c r="DP215" s="787"/>
      <c r="DQ215" s="787"/>
      <c r="DR215" s="787"/>
      <c r="DS215" s="787"/>
      <c r="DT215" s="787"/>
      <c r="DU215" s="787"/>
      <c r="DV215" s="787"/>
      <c r="DW215" s="787"/>
      <c r="DX215" s="787"/>
      <c r="DY215" s="787"/>
      <c r="DZ215" s="787"/>
      <c r="EA215" s="787"/>
      <c r="EB215" s="787"/>
      <c r="EC215" s="787"/>
      <c r="ED215" s="787"/>
      <c r="EE215" s="787"/>
      <c r="EF215" s="787"/>
      <c r="EG215" s="787"/>
      <c r="EH215" s="787"/>
      <c r="EI215" s="787"/>
      <c r="EJ215" s="787"/>
      <c r="EK215" s="787"/>
      <c r="EL215" s="787"/>
      <c r="EM215" s="787"/>
      <c r="EN215" s="787"/>
      <c r="EO215" s="787"/>
    </row>
    <row r="216" spans="1:145" x14ac:dyDescent="0.2">
      <c r="A216" s="113"/>
      <c r="F216" s="459">
        <f>EOMONTH(F215,'A&amp;R'!G59)</f>
        <v>43555</v>
      </c>
      <c r="G216" s="922">
        <f>-G215</f>
        <v>-1831419.1753637993</v>
      </c>
      <c r="K216" s="253" t="s">
        <v>310</v>
      </c>
      <c r="M216" s="900">
        <v>0</v>
      </c>
      <c r="N216" s="897">
        <f>M219</f>
        <v>1831419.1753637993</v>
      </c>
      <c r="O216" s="897">
        <f t="shared" ref="O216" si="1623">N219</f>
        <v>1831419.1753637993</v>
      </c>
      <c r="P216" s="897">
        <f t="shared" ref="P216" si="1624">O219</f>
        <v>1831419.1753637993</v>
      </c>
      <c r="Q216" s="897">
        <f t="shared" ref="Q216" si="1625">P219</f>
        <v>0</v>
      </c>
      <c r="R216" s="897">
        <f t="shared" ref="R216" si="1626">Q219</f>
        <v>0</v>
      </c>
      <c r="S216" s="897">
        <f t="shared" ref="S216" si="1627">R219</f>
        <v>0</v>
      </c>
      <c r="T216" s="897">
        <f t="shared" ref="T216" si="1628">S219</f>
        <v>0</v>
      </c>
      <c r="U216" s="897">
        <f t="shared" ref="U216" si="1629">T219</f>
        <v>0</v>
      </c>
      <c r="V216" s="897">
        <f t="shared" ref="V216" si="1630">U219</f>
        <v>0</v>
      </c>
      <c r="W216" s="897">
        <f t="shared" ref="W216" si="1631">V219</f>
        <v>0</v>
      </c>
      <c r="X216" s="897">
        <f t="shared" ref="X216" si="1632">W219</f>
        <v>0</v>
      </c>
      <c r="Y216" s="897">
        <f t="shared" ref="Y216" si="1633">X219</f>
        <v>0</v>
      </c>
      <c r="Z216" s="897">
        <f t="shared" ref="Z216" si="1634">Y219</f>
        <v>0</v>
      </c>
      <c r="AA216" s="897">
        <f t="shared" ref="AA216" si="1635">Z219</f>
        <v>0</v>
      </c>
      <c r="AB216" s="897">
        <f t="shared" ref="AB216" si="1636">AA219</f>
        <v>0</v>
      </c>
      <c r="AC216" s="897">
        <f t="shared" ref="AC216" si="1637">AB219</f>
        <v>0</v>
      </c>
      <c r="AD216" s="897">
        <f t="shared" ref="AD216" si="1638">AC219</f>
        <v>0</v>
      </c>
      <c r="AE216" s="897">
        <f t="shared" ref="AE216" si="1639">AD219</f>
        <v>0</v>
      </c>
      <c r="AF216" s="897">
        <f t="shared" ref="AF216" si="1640">AE219</f>
        <v>0</v>
      </c>
      <c r="AG216" s="897">
        <f t="shared" ref="AG216" si="1641">AF219</f>
        <v>0</v>
      </c>
      <c r="AH216" s="897">
        <f t="shared" ref="AH216" si="1642">AG219</f>
        <v>0</v>
      </c>
      <c r="AI216" s="897">
        <f t="shared" ref="AI216" si="1643">AH219</f>
        <v>0</v>
      </c>
      <c r="AJ216" s="897">
        <f t="shared" ref="AJ216" si="1644">AI219</f>
        <v>0</v>
      </c>
      <c r="AK216" s="897">
        <f t="shared" ref="AK216" si="1645">AJ219</f>
        <v>0</v>
      </c>
      <c r="AL216" s="897">
        <f t="shared" ref="AL216" si="1646">AK219</f>
        <v>0</v>
      </c>
      <c r="AM216" s="897">
        <f t="shared" ref="AM216" si="1647">AL219</f>
        <v>0</v>
      </c>
      <c r="AN216" s="897">
        <f t="shared" ref="AN216" si="1648">AM219</f>
        <v>0</v>
      </c>
      <c r="AO216" s="897">
        <f t="shared" ref="AO216" si="1649">AN219</f>
        <v>0</v>
      </c>
      <c r="AP216" s="897">
        <f t="shared" ref="AP216" si="1650">AO219</f>
        <v>0</v>
      </c>
      <c r="AQ216" s="897">
        <f t="shared" ref="AQ216" si="1651">AP219</f>
        <v>0</v>
      </c>
      <c r="AR216" s="897">
        <f t="shared" ref="AR216" si="1652">AQ219</f>
        <v>0</v>
      </c>
      <c r="AS216" s="897">
        <f t="shared" ref="AS216" si="1653">AR219</f>
        <v>0</v>
      </c>
      <c r="AT216" s="897">
        <f t="shared" ref="AT216" si="1654">AS219</f>
        <v>0</v>
      </c>
      <c r="AU216" s="897">
        <f t="shared" ref="AU216" si="1655">AT219</f>
        <v>0</v>
      </c>
      <c r="AV216" s="897">
        <f t="shared" ref="AV216" si="1656">AU219</f>
        <v>0</v>
      </c>
      <c r="AW216" s="897">
        <f t="shared" ref="AW216" si="1657">AV219</f>
        <v>0</v>
      </c>
      <c r="AX216" s="897">
        <f t="shared" ref="AX216" si="1658">AW219</f>
        <v>0</v>
      </c>
      <c r="AY216" s="897">
        <f t="shared" ref="AY216" si="1659">AX219</f>
        <v>0</v>
      </c>
      <c r="AZ216" s="897">
        <f t="shared" ref="AZ216" si="1660">AY219</f>
        <v>0</v>
      </c>
      <c r="BA216" s="897">
        <f t="shared" ref="BA216" si="1661">AZ219</f>
        <v>0</v>
      </c>
      <c r="BB216" s="897">
        <f t="shared" ref="BB216" si="1662">BA219</f>
        <v>0</v>
      </c>
      <c r="BC216" s="897">
        <f t="shared" ref="BC216" si="1663">BB219</f>
        <v>0</v>
      </c>
      <c r="BD216" s="897">
        <f t="shared" ref="BD216" si="1664">BC219</f>
        <v>0</v>
      </c>
      <c r="BE216" s="897">
        <f t="shared" ref="BE216" si="1665">BD219</f>
        <v>0</v>
      </c>
      <c r="BF216" s="897">
        <f t="shared" ref="BF216" si="1666">BE219</f>
        <v>0</v>
      </c>
      <c r="BG216" s="897">
        <f t="shared" ref="BG216" si="1667">BF219</f>
        <v>0</v>
      </c>
      <c r="BH216" s="897">
        <f t="shared" ref="BH216" si="1668">BG219</f>
        <v>0</v>
      </c>
      <c r="BI216" s="897">
        <f t="shared" ref="BI216" si="1669">BH219</f>
        <v>0</v>
      </c>
      <c r="BJ216" s="897">
        <f t="shared" ref="BJ216" si="1670">BI219</f>
        <v>0</v>
      </c>
      <c r="BK216" s="897">
        <f t="shared" ref="BK216" si="1671">BJ219</f>
        <v>0</v>
      </c>
      <c r="BL216" s="897">
        <f t="shared" ref="BL216" si="1672">BK219</f>
        <v>0</v>
      </c>
      <c r="BM216" s="897">
        <f t="shared" ref="BM216" si="1673">BL219</f>
        <v>0</v>
      </c>
      <c r="BN216" s="897">
        <f t="shared" ref="BN216" si="1674">BM219</f>
        <v>0</v>
      </c>
      <c r="BO216" s="897">
        <f t="shared" ref="BO216" si="1675">BN219</f>
        <v>0</v>
      </c>
      <c r="BP216" s="897">
        <f t="shared" ref="BP216" si="1676">BO219</f>
        <v>0</v>
      </c>
      <c r="BQ216" s="897">
        <f t="shared" ref="BQ216" si="1677">BP219</f>
        <v>0</v>
      </c>
      <c r="BR216" s="897">
        <f t="shared" ref="BR216" si="1678">BQ219</f>
        <v>0</v>
      </c>
      <c r="BS216" s="897">
        <f t="shared" ref="BS216" si="1679">BR219</f>
        <v>0</v>
      </c>
      <c r="BT216" s="897">
        <f t="shared" ref="BT216" si="1680">BS219</f>
        <v>0</v>
      </c>
      <c r="BU216" s="897">
        <f t="shared" ref="BU216" si="1681">BT219</f>
        <v>0</v>
      </c>
      <c r="BV216" s="897">
        <f t="shared" ref="BV216" si="1682">BU219</f>
        <v>0</v>
      </c>
      <c r="BW216" s="897">
        <f t="shared" ref="BW216" si="1683">BV219</f>
        <v>0</v>
      </c>
      <c r="BX216" s="897">
        <f t="shared" ref="BX216" si="1684">BW219</f>
        <v>0</v>
      </c>
      <c r="BY216" s="897">
        <f t="shared" ref="BY216" si="1685">BX219</f>
        <v>0</v>
      </c>
      <c r="BZ216" s="897">
        <f t="shared" ref="BZ216" si="1686">BY219</f>
        <v>0</v>
      </c>
      <c r="CA216" s="897">
        <f t="shared" ref="CA216" si="1687">BZ219</f>
        <v>0</v>
      </c>
      <c r="CB216" s="897">
        <f t="shared" ref="CB216" si="1688">CA219</f>
        <v>0</v>
      </c>
      <c r="CC216" s="897">
        <f t="shared" ref="CC216" si="1689">CB219</f>
        <v>0</v>
      </c>
      <c r="CD216" s="897">
        <f t="shared" ref="CD216" si="1690">CC219</f>
        <v>0</v>
      </c>
      <c r="CE216" s="897">
        <f t="shared" ref="CE216" si="1691">CD219</f>
        <v>0</v>
      </c>
      <c r="CF216" s="897">
        <f t="shared" ref="CF216" si="1692">CE219</f>
        <v>0</v>
      </c>
      <c r="CG216" s="897">
        <f t="shared" ref="CG216" si="1693">CF219</f>
        <v>0</v>
      </c>
      <c r="CH216" s="897">
        <f t="shared" ref="CH216" si="1694">CG219</f>
        <v>0</v>
      </c>
      <c r="CI216" s="897">
        <f t="shared" ref="CI216" si="1695">CH219</f>
        <v>0</v>
      </c>
      <c r="CJ216" s="897">
        <f t="shared" ref="CJ216" si="1696">CI219</f>
        <v>0</v>
      </c>
      <c r="CK216" s="897">
        <f t="shared" ref="CK216" si="1697">CJ219</f>
        <v>0</v>
      </c>
      <c r="CL216" s="897">
        <f t="shared" ref="CL216" si="1698">CK219</f>
        <v>0</v>
      </c>
      <c r="CM216" s="897">
        <f t="shared" ref="CM216" si="1699">CL219</f>
        <v>0</v>
      </c>
      <c r="CN216" s="897">
        <f t="shared" ref="CN216" si="1700">CM219</f>
        <v>0</v>
      </c>
      <c r="CO216" s="897">
        <f t="shared" ref="CO216" si="1701">CN219</f>
        <v>0</v>
      </c>
      <c r="CP216" s="897">
        <f t="shared" ref="CP216" si="1702">CO219</f>
        <v>0</v>
      </c>
      <c r="CQ216" s="897">
        <f t="shared" ref="CQ216" si="1703">CP219</f>
        <v>0</v>
      </c>
      <c r="CR216" s="897">
        <f t="shared" ref="CR216" si="1704">CQ219</f>
        <v>0</v>
      </c>
      <c r="CS216" s="897">
        <f t="shared" ref="CS216" si="1705">CR219</f>
        <v>0</v>
      </c>
      <c r="CT216" s="897">
        <f t="shared" ref="CT216" si="1706">CS219</f>
        <v>0</v>
      </c>
      <c r="CU216" s="897">
        <f t="shared" ref="CU216" si="1707">CT219</f>
        <v>0</v>
      </c>
      <c r="CV216" s="897">
        <f t="shared" ref="CV216" si="1708">CU219</f>
        <v>0</v>
      </c>
      <c r="CW216" s="897">
        <f t="shared" ref="CW216" si="1709">CV219</f>
        <v>0</v>
      </c>
      <c r="CX216" s="897">
        <f t="shared" ref="CX216" si="1710">CW219</f>
        <v>0</v>
      </c>
      <c r="CY216" s="897">
        <f t="shared" ref="CY216" si="1711">CX219</f>
        <v>0</v>
      </c>
      <c r="CZ216" s="897">
        <f t="shared" ref="CZ216" si="1712">CY219</f>
        <v>0</v>
      </c>
      <c r="DA216" s="897">
        <f t="shared" ref="DA216" si="1713">CZ219</f>
        <v>0</v>
      </c>
      <c r="DB216" s="897">
        <f t="shared" ref="DB216" si="1714">DA219</f>
        <v>0</v>
      </c>
      <c r="DC216" s="897">
        <f t="shared" ref="DC216" si="1715">DB219</f>
        <v>0</v>
      </c>
      <c r="DD216" s="897">
        <f t="shared" ref="DD216" si="1716">DC219</f>
        <v>0</v>
      </c>
      <c r="DE216" s="897">
        <f t="shared" ref="DE216" si="1717">DD219</f>
        <v>0</v>
      </c>
      <c r="DF216" s="897">
        <f t="shared" ref="DF216" si="1718">DE219</f>
        <v>0</v>
      </c>
      <c r="DG216" s="897">
        <f t="shared" ref="DG216" si="1719">DF219</f>
        <v>0</v>
      </c>
      <c r="DH216" s="897">
        <f t="shared" ref="DH216" si="1720">DG219</f>
        <v>0</v>
      </c>
      <c r="DI216" s="897">
        <f t="shared" ref="DI216" si="1721">DH219</f>
        <v>0</v>
      </c>
      <c r="DJ216" s="897">
        <f t="shared" ref="DJ216" si="1722">DI219</f>
        <v>0</v>
      </c>
      <c r="DK216" s="897">
        <f t="shared" ref="DK216" si="1723">DJ219</f>
        <v>0</v>
      </c>
      <c r="DL216" s="897">
        <f t="shared" ref="DL216" si="1724">DK219</f>
        <v>0</v>
      </c>
      <c r="DM216" s="897">
        <f t="shared" ref="DM216" si="1725">DL219</f>
        <v>0</v>
      </c>
      <c r="DN216" s="897">
        <f t="shared" ref="DN216" si="1726">DM219</f>
        <v>0</v>
      </c>
      <c r="DO216" s="897">
        <f t="shared" ref="DO216" si="1727">DN219</f>
        <v>0</v>
      </c>
      <c r="DP216" s="897">
        <f t="shared" ref="DP216" si="1728">DO219</f>
        <v>0</v>
      </c>
      <c r="DQ216" s="897">
        <f t="shared" ref="DQ216" si="1729">DP219</f>
        <v>0</v>
      </c>
      <c r="DR216" s="897">
        <f t="shared" ref="DR216" si="1730">DQ219</f>
        <v>0</v>
      </c>
      <c r="DS216" s="897">
        <f t="shared" ref="DS216" si="1731">DR219</f>
        <v>0</v>
      </c>
      <c r="DT216" s="897">
        <f t="shared" ref="DT216" si="1732">DS219</f>
        <v>0</v>
      </c>
      <c r="DU216" s="897">
        <f t="shared" ref="DU216" si="1733">DT219</f>
        <v>0</v>
      </c>
      <c r="DV216" s="897">
        <f t="shared" ref="DV216" si="1734">DU219</f>
        <v>0</v>
      </c>
      <c r="DW216" s="897">
        <f t="shared" ref="DW216" si="1735">DV219</f>
        <v>0</v>
      </c>
      <c r="DX216" s="897">
        <f t="shared" ref="DX216" si="1736">DW219</f>
        <v>0</v>
      </c>
      <c r="DY216" s="897">
        <f t="shared" ref="DY216" si="1737">DX219</f>
        <v>0</v>
      </c>
      <c r="DZ216" s="897">
        <f t="shared" ref="DZ216" si="1738">DY219</f>
        <v>0</v>
      </c>
      <c r="EA216" s="897">
        <f t="shared" ref="EA216" si="1739">DZ219</f>
        <v>0</v>
      </c>
      <c r="EB216" s="897">
        <f t="shared" ref="EB216" si="1740">EA219</f>
        <v>0</v>
      </c>
      <c r="EC216" s="897">
        <f t="shared" ref="EC216" si="1741">EB219</f>
        <v>0</v>
      </c>
      <c r="ED216" s="897">
        <f t="shared" ref="ED216" si="1742">EC219</f>
        <v>0</v>
      </c>
      <c r="EE216" s="897">
        <f t="shared" ref="EE216" si="1743">ED219</f>
        <v>0</v>
      </c>
      <c r="EF216" s="897">
        <f t="shared" ref="EF216" si="1744">EE219</f>
        <v>0</v>
      </c>
      <c r="EG216" s="897">
        <f t="shared" ref="EG216" si="1745">EF219</f>
        <v>0</v>
      </c>
      <c r="EH216" s="897">
        <f t="shared" ref="EH216" si="1746">EG219</f>
        <v>0</v>
      </c>
      <c r="EI216" s="897">
        <f t="shared" ref="EI216" si="1747">EH219</f>
        <v>0</v>
      </c>
      <c r="EJ216" s="897">
        <f t="shared" ref="EJ216" si="1748">EI219</f>
        <v>0</v>
      </c>
      <c r="EK216" s="897">
        <f t="shared" ref="EK216" si="1749">EJ219</f>
        <v>0</v>
      </c>
      <c r="EL216" s="897">
        <f t="shared" ref="EL216" si="1750">EK219</f>
        <v>0</v>
      </c>
      <c r="EM216" s="897">
        <f>EL219</f>
        <v>0</v>
      </c>
      <c r="EN216" s="897">
        <f>EM219</f>
        <v>0</v>
      </c>
      <c r="EO216" s="897">
        <f>EN219</f>
        <v>0</v>
      </c>
    </row>
    <row r="217" spans="1:145" x14ac:dyDescent="0.2">
      <c r="A217" s="113"/>
      <c r="C217" s="449" t="str">
        <f>C215</f>
        <v>부가세차입금</v>
      </c>
      <c r="D217" s="449" t="s">
        <v>858</v>
      </c>
      <c r="E217" s="449"/>
      <c r="F217" s="459"/>
      <c r="G217" s="922"/>
      <c r="K217" s="253" t="s">
        <v>859</v>
      </c>
      <c r="M217" s="897">
        <f>MAX(SUMIF($F215:$F219,M$2,$G215:$G219),0)</f>
        <v>1831419.1753637993</v>
      </c>
      <c r="N217" s="897">
        <f t="shared" ref="N217:BY217" si="1751">MAX(SUMIF($F215:$F219,N$2,$G215:$G219),0)</f>
        <v>0</v>
      </c>
      <c r="O217" s="897">
        <f t="shared" si="1751"/>
        <v>0</v>
      </c>
      <c r="P217" s="897">
        <f t="shared" si="1751"/>
        <v>0</v>
      </c>
      <c r="Q217" s="897">
        <f t="shared" si="1751"/>
        <v>0</v>
      </c>
      <c r="R217" s="897">
        <f t="shared" si="1751"/>
        <v>0</v>
      </c>
      <c r="S217" s="897">
        <f t="shared" si="1751"/>
        <v>0</v>
      </c>
      <c r="T217" s="897">
        <f t="shared" si="1751"/>
        <v>0</v>
      </c>
      <c r="U217" s="897">
        <f t="shared" si="1751"/>
        <v>0</v>
      </c>
      <c r="V217" s="897">
        <f t="shared" si="1751"/>
        <v>0</v>
      </c>
      <c r="W217" s="897">
        <f t="shared" si="1751"/>
        <v>0</v>
      </c>
      <c r="X217" s="897">
        <f t="shared" si="1751"/>
        <v>0</v>
      </c>
      <c r="Y217" s="897">
        <f t="shared" si="1751"/>
        <v>0</v>
      </c>
      <c r="Z217" s="897">
        <f t="shared" si="1751"/>
        <v>0</v>
      </c>
      <c r="AA217" s="897">
        <f t="shared" si="1751"/>
        <v>0</v>
      </c>
      <c r="AB217" s="897">
        <f t="shared" si="1751"/>
        <v>0</v>
      </c>
      <c r="AC217" s="897">
        <f t="shared" si="1751"/>
        <v>0</v>
      </c>
      <c r="AD217" s="897">
        <f t="shared" si="1751"/>
        <v>0</v>
      </c>
      <c r="AE217" s="897">
        <f t="shared" si="1751"/>
        <v>0</v>
      </c>
      <c r="AF217" s="897">
        <f t="shared" si="1751"/>
        <v>0</v>
      </c>
      <c r="AG217" s="897">
        <f t="shared" si="1751"/>
        <v>0</v>
      </c>
      <c r="AH217" s="897">
        <f t="shared" si="1751"/>
        <v>0</v>
      </c>
      <c r="AI217" s="897">
        <f t="shared" si="1751"/>
        <v>0</v>
      </c>
      <c r="AJ217" s="897">
        <f t="shared" si="1751"/>
        <v>0</v>
      </c>
      <c r="AK217" s="897">
        <f t="shared" si="1751"/>
        <v>0</v>
      </c>
      <c r="AL217" s="897">
        <f t="shared" si="1751"/>
        <v>0</v>
      </c>
      <c r="AM217" s="897">
        <f t="shared" si="1751"/>
        <v>0</v>
      </c>
      <c r="AN217" s="897">
        <f t="shared" si="1751"/>
        <v>0</v>
      </c>
      <c r="AO217" s="897">
        <f t="shared" si="1751"/>
        <v>0</v>
      </c>
      <c r="AP217" s="897">
        <f t="shared" si="1751"/>
        <v>0</v>
      </c>
      <c r="AQ217" s="897">
        <f t="shared" si="1751"/>
        <v>0</v>
      </c>
      <c r="AR217" s="897">
        <f t="shared" si="1751"/>
        <v>0</v>
      </c>
      <c r="AS217" s="897">
        <f t="shared" si="1751"/>
        <v>0</v>
      </c>
      <c r="AT217" s="897">
        <f t="shared" si="1751"/>
        <v>0</v>
      </c>
      <c r="AU217" s="897">
        <f t="shared" si="1751"/>
        <v>0</v>
      </c>
      <c r="AV217" s="897">
        <f t="shared" si="1751"/>
        <v>0</v>
      </c>
      <c r="AW217" s="897">
        <f t="shared" si="1751"/>
        <v>0</v>
      </c>
      <c r="AX217" s="897">
        <f t="shared" si="1751"/>
        <v>0</v>
      </c>
      <c r="AY217" s="897">
        <f t="shared" si="1751"/>
        <v>0</v>
      </c>
      <c r="AZ217" s="897">
        <f t="shared" si="1751"/>
        <v>0</v>
      </c>
      <c r="BA217" s="897">
        <f t="shared" si="1751"/>
        <v>0</v>
      </c>
      <c r="BB217" s="897">
        <f t="shared" si="1751"/>
        <v>0</v>
      </c>
      <c r="BC217" s="897">
        <f t="shared" si="1751"/>
        <v>0</v>
      </c>
      <c r="BD217" s="897">
        <f t="shared" si="1751"/>
        <v>0</v>
      </c>
      <c r="BE217" s="897">
        <f t="shared" si="1751"/>
        <v>0</v>
      </c>
      <c r="BF217" s="897">
        <f t="shared" si="1751"/>
        <v>0</v>
      </c>
      <c r="BG217" s="897">
        <f t="shared" si="1751"/>
        <v>0</v>
      </c>
      <c r="BH217" s="897">
        <f t="shared" si="1751"/>
        <v>0</v>
      </c>
      <c r="BI217" s="897">
        <f t="shared" si="1751"/>
        <v>0</v>
      </c>
      <c r="BJ217" s="897">
        <f t="shared" si="1751"/>
        <v>0</v>
      </c>
      <c r="BK217" s="897">
        <f t="shared" si="1751"/>
        <v>0</v>
      </c>
      <c r="BL217" s="897">
        <f t="shared" si="1751"/>
        <v>0</v>
      </c>
      <c r="BM217" s="897">
        <f t="shared" si="1751"/>
        <v>0</v>
      </c>
      <c r="BN217" s="897">
        <f t="shared" si="1751"/>
        <v>0</v>
      </c>
      <c r="BO217" s="897">
        <f t="shared" si="1751"/>
        <v>0</v>
      </c>
      <c r="BP217" s="897">
        <f t="shared" si="1751"/>
        <v>0</v>
      </c>
      <c r="BQ217" s="897">
        <f t="shared" si="1751"/>
        <v>0</v>
      </c>
      <c r="BR217" s="897">
        <f t="shared" si="1751"/>
        <v>0</v>
      </c>
      <c r="BS217" s="897">
        <f t="shared" si="1751"/>
        <v>0</v>
      </c>
      <c r="BT217" s="897">
        <f t="shared" si="1751"/>
        <v>0</v>
      </c>
      <c r="BU217" s="897">
        <f t="shared" si="1751"/>
        <v>0</v>
      </c>
      <c r="BV217" s="897">
        <f t="shared" si="1751"/>
        <v>0</v>
      </c>
      <c r="BW217" s="897">
        <f t="shared" si="1751"/>
        <v>0</v>
      </c>
      <c r="BX217" s="897">
        <f t="shared" si="1751"/>
        <v>0</v>
      </c>
      <c r="BY217" s="897">
        <f t="shared" si="1751"/>
        <v>0</v>
      </c>
      <c r="BZ217" s="897">
        <f t="shared" ref="BZ217:EK217" si="1752">MAX(SUMIF($F215:$F219,BZ$2,$G215:$G219),0)</f>
        <v>0</v>
      </c>
      <c r="CA217" s="897">
        <f t="shared" si="1752"/>
        <v>0</v>
      </c>
      <c r="CB217" s="897">
        <f t="shared" si="1752"/>
        <v>0</v>
      </c>
      <c r="CC217" s="897">
        <f t="shared" si="1752"/>
        <v>0</v>
      </c>
      <c r="CD217" s="897">
        <f t="shared" si="1752"/>
        <v>0</v>
      </c>
      <c r="CE217" s="897">
        <f t="shared" si="1752"/>
        <v>0</v>
      </c>
      <c r="CF217" s="897">
        <f t="shared" si="1752"/>
        <v>0</v>
      </c>
      <c r="CG217" s="897">
        <f t="shared" si="1752"/>
        <v>0</v>
      </c>
      <c r="CH217" s="897">
        <f t="shared" si="1752"/>
        <v>0</v>
      </c>
      <c r="CI217" s="897">
        <f t="shared" si="1752"/>
        <v>0</v>
      </c>
      <c r="CJ217" s="897">
        <f t="shared" si="1752"/>
        <v>0</v>
      </c>
      <c r="CK217" s="897">
        <f t="shared" si="1752"/>
        <v>0</v>
      </c>
      <c r="CL217" s="897">
        <f t="shared" si="1752"/>
        <v>0</v>
      </c>
      <c r="CM217" s="897">
        <f t="shared" si="1752"/>
        <v>0</v>
      </c>
      <c r="CN217" s="897">
        <f t="shared" si="1752"/>
        <v>0</v>
      </c>
      <c r="CO217" s="897">
        <f t="shared" si="1752"/>
        <v>0</v>
      </c>
      <c r="CP217" s="897">
        <f t="shared" si="1752"/>
        <v>0</v>
      </c>
      <c r="CQ217" s="897">
        <f t="shared" si="1752"/>
        <v>0</v>
      </c>
      <c r="CR217" s="897">
        <f t="shared" si="1752"/>
        <v>0</v>
      </c>
      <c r="CS217" s="897">
        <f t="shared" si="1752"/>
        <v>0</v>
      </c>
      <c r="CT217" s="897">
        <f t="shared" si="1752"/>
        <v>0</v>
      </c>
      <c r="CU217" s="897">
        <f t="shared" si="1752"/>
        <v>0</v>
      </c>
      <c r="CV217" s="897">
        <f t="shared" si="1752"/>
        <v>0</v>
      </c>
      <c r="CW217" s="897">
        <f t="shared" si="1752"/>
        <v>0</v>
      </c>
      <c r="CX217" s="897">
        <f t="shared" si="1752"/>
        <v>0</v>
      </c>
      <c r="CY217" s="897">
        <f t="shared" si="1752"/>
        <v>0</v>
      </c>
      <c r="CZ217" s="897">
        <f t="shared" si="1752"/>
        <v>0</v>
      </c>
      <c r="DA217" s="897">
        <f t="shared" si="1752"/>
        <v>0</v>
      </c>
      <c r="DB217" s="897">
        <f t="shared" si="1752"/>
        <v>0</v>
      </c>
      <c r="DC217" s="897">
        <f t="shared" si="1752"/>
        <v>0</v>
      </c>
      <c r="DD217" s="897">
        <f t="shared" si="1752"/>
        <v>0</v>
      </c>
      <c r="DE217" s="897">
        <f t="shared" si="1752"/>
        <v>0</v>
      </c>
      <c r="DF217" s="897">
        <f t="shared" si="1752"/>
        <v>0</v>
      </c>
      <c r="DG217" s="897">
        <f t="shared" si="1752"/>
        <v>0</v>
      </c>
      <c r="DH217" s="897">
        <f t="shared" si="1752"/>
        <v>0</v>
      </c>
      <c r="DI217" s="897">
        <f t="shared" si="1752"/>
        <v>0</v>
      </c>
      <c r="DJ217" s="897">
        <f t="shared" si="1752"/>
        <v>0</v>
      </c>
      <c r="DK217" s="897">
        <f t="shared" si="1752"/>
        <v>0</v>
      </c>
      <c r="DL217" s="897">
        <f t="shared" si="1752"/>
        <v>0</v>
      </c>
      <c r="DM217" s="897">
        <f t="shared" si="1752"/>
        <v>0</v>
      </c>
      <c r="DN217" s="897">
        <f t="shared" si="1752"/>
        <v>0</v>
      </c>
      <c r="DO217" s="897">
        <f t="shared" si="1752"/>
        <v>0</v>
      </c>
      <c r="DP217" s="897">
        <f t="shared" si="1752"/>
        <v>0</v>
      </c>
      <c r="DQ217" s="897">
        <f t="shared" si="1752"/>
        <v>0</v>
      </c>
      <c r="DR217" s="897">
        <f t="shared" si="1752"/>
        <v>0</v>
      </c>
      <c r="DS217" s="897">
        <f t="shared" si="1752"/>
        <v>0</v>
      </c>
      <c r="DT217" s="897">
        <f t="shared" si="1752"/>
        <v>0</v>
      </c>
      <c r="DU217" s="897">
        <f t="shared" si="1752"/>
        <v>0</v>
      </c>
      <c r="DV217" s="897">
        <f t="shared" si="1752"/>
        <v>0</v>
      </c>
      <c r="DW217" s="897">
        <f t="shared" si="1752"/>
        <v>0</v>
      </c>
      <c r="DX217" s="897">
        <f t="shared" si="1752"/>
        <v>0</v>
      </c>
      <c r="DY217" s="897">
        <f t="shared" si="1752"/>
        <v>0</v>
      </c>
      <c r="DZ217" s="897">
        <f t="shared" si="1752"/>
        <v>0</v>
      </c>
      <c r="EA217" s="897">
        <f t="shared" si="1752"/>
        <v>0</v>
      </c>
      <c r="EB217" s="897">
        <f t="shared" si="1752"/>
        <v>0</v>
      </c>
      <c r="EC217" s="897">
        <f t="shared" si="1752"/>
        <v>0</v>
      </c>
      <c r="ED217" s="897">
        <f t="shared" si="1752"/>
        <v>0</v>
      </c>
      <c r="EE217" s="897">
        <f t="shared" si="1752"/>
        <v>0</v>
      </c>
      <c r="EF217" s="897">
        <f t="shared" si="1752"/>
        <v>0</v>
      </c>
      <c r="EG217" s="897">
        <f t="shared" si="1752"/>
        <v>0</v>
      </c>
      <c r="EH217" s="897">
        <f t="shared" si="1752"/>
        <v>0</v>
      </c>
      <c r="EI217" s="897">
        <f t="shared" si="1752"/>
        <v>0</v>
      </c>
      <c r="EJ217" s="897">
        <f t="shared" si="1752"/>
        <v>0</v>
      </c>
      <c r="EK217" s="897">
        <f t="shared" si="1752"/>
        <v>0</v>
      </c>
      <c r="EL217" s="897">
        <f t="shared" ref="EL217:EO217" si="1753">MAX(SUMIF($F215:$F219,EL$2,$G215:$G219),0)</f>
        <v>0</v>
      </c>
      <c r="EM217" s="897">
        <f t="shared" si="1753"/>
        <v>0</v>
      </c>
      <c r="EN217" s="897">
        <f t="shared" si="1753"/>
        <v>0</v>
      </c>
      <c r="EO217" s="897">
        <f t="shared" si="1753"/>
        <v>0</v>
      </c>
    </row>
    <row r="218" spans="1:145" x14ac:dyDescent="0.2">
      <c r="A218" s="113"/>
      <c r="C218" s="449" t="str">
        <f>C217</f>
        <v>부가세차입금</v>
      </c>
      <c r="D218" s="449" t="s">
        <v>860</v>
      </c>
      <c r="E218" s="449"/>
      <c r="F218" s="459"/>
      <c r="G218" s="922"/>
      <c r="K218" s="259" t="s">
        <v>861</v>
      </c>
      <c r="L218" s="259"/>
      <c r="M218" s="899">
        <f>MIN(SUMIF($F215:$F219,M$2,$G215:$G219),0)</f>
        <v>0</v>
      </c>
      <c r="N218" s="899">
        <f t="shared" ref="N218" si="1754">MIN(SUMIF($F215:$F219,N$2,$G215:$G219),0)</f>
        <v>0</v>
      </c>
      <c r="O218" s="899">
        <f t="shared" ref="O218" si="1755">MIN(SUMIF($F215:$F219,O$2,$G215:$G219),0)</f>
        <v>0</v>
      </c>
      <c r="P218" s="899">
        <f t="shared" ref="P218" si="1756">MIN(SUMIF($F215:$F219,P$2,$G215:$G219),0)</f>
        <v>-1831419.1753637993</v>
      </c>
      <c r="Q218" s="899">
        <f t="shared" ref="Q218" si="1757">MIN(SUMIF($F215:$F219,Q$2,$G215:$G219),0)</f>
        <v>0</v>
      </c>
      <c r="R218" s="899">
        <f t="shared" ref="R218" si="1758">MIN(SUMIF($F215:$F219,R$2,$G215:$G219),0)</f>
        <v>0</v>
      </c>
      <c r="S218" s="899">
        <f t="shared" ref="S218" si="1759">MIN(SUMIF($F215:$F219,S$2,$G215:$G219),0)</f>
        <v>0</v>
      </c>
      <c r="T218" s="899">
        <f t="shared" ref="T218" si="1760">MIN(SUMIF($F215:$F219,T$2,$G215:$G219),0)</f>
        <v>0</v>
      </c>
      <c r="U218" s="899">
        <f t="shared" ref="U218" si="1761">MIN(SUMIF($F215:$F219,U$2,$G215:$G219),0)</f>
        <v>0</v>
      </c>
      <c r="V218" s="899">
        <f t="shared" ref="V218" si="1762">MIN(SUMIF($F215:$F219,V$2,$G215:$G219),0)</f>
        <v>0</v>
      </c>
      <c r="W218" s="899">
        <f t="shared" ref="W218" si="1763">MIN(SUMIF($F215:$F219,W$2,$G215:$G219),0)</f>
        <v>0</v>
      </c>
      <c r="X218" s="899">
        <f t="shared" ref="X218" si="1764">MIN(SUMIF($F215:$F219,X$2,$G215:$G219),0)</f>
        <v>0</v>
      </c>
      <c r="Y218" s="899">
        <f t="shared" ref="Y218" si="1765">MIN(SUMIF($F215:$F219,Y$2,$G215:$G219),0)</f>
        <v>0</v>
      </c>
      <c r="Z218" s="899">
        <f t="shared" ref="Z218" si="1766">MIN(SUMIF($F215:$F219,Z$2,$G215:$G219),0)</f>
        <v>0</v>
      </c>
      <c r="AA218" s="899">
        <f t="shared" ref="AA218" si="1767">MIN(SUMIF($F215:$F219,AA$2,$G215:$G219),0)</f>
        <v>0</v>
      </c>
      <c r="AB218" s="899">
        <f t="shared" ref="AB218" si="1768">MIN(SUMIF($F215:$F219,AB$2,$G215:$G219),0)</f>
        <v>0</v>
      </c>
      <c r="AC218" s="899">
        <f t="shared" ref="AC218" si="1769">MIN(SUMIF($F215:$F219,AC$2,$G215:$G219),0)</f>
        <v>0</v>
      </c>
      <c r="AD218" s="899">
        <f t="shared" ref="AD218" si="1770">MIN(SUMIF($F215:$F219,AD$2,$G215:$G219),0)</f>
        <v>0</v>
      </c>
      <c r="AE218" s="899">
        <f t="shared" ref="AE218" si="1771">MIN(SUMIF($F215:$F219,AE$2,$G215:$G219),0)</f>
        <v>0</v>
      </c>
      <c r="AF218" s="899">
        <f t="shared" ref="AF218" si="1772">MIN(SUMIF($F215:$F219,AF$2,$G215:$G219),0)</f>
        <v>0</v>
      </c>
      <c r="AG218" s="899">
        <f t="shared" ref="AG218" si="1773">MIN(SUMIF($F215:$F219,AG$2,$G215:$G219),0)</f>
        <v>0</v>
      </c>
      <c r="AH218" s="899">
        <f t="shared" ref="AH218" si="1774">MIN(SUMIF($F215:$F219,AH$2,$G215:$G219),0)</f>
        <v>0</v>
      </c>
      <c r="AI218" s="899">
        <f t="shared" ref="AI218" si="1775">MIN(SUMIF($F215:$F219,AI$2,$G215:$G219),0)</f>
        <v>0</v>
      </c>
      <c r="AJ218" s="899">
        <f t="shared" ref="AJ218" si="1776">MIN(SUMIF($F215:$F219,AJ$2,$G215:$G219),0)</f>
        <v>0</v>
      </c>
      <c r="AK218" s="899">
        <f t="shared" ref="AK218" si="1777">MIN(SUMIF($F215:$F219,AK$2,$G215:$G219),0)</f>
        <v>0</v>
      </c>
      <c r="AL218" s="899">
        <f t="shared" ref="AL218" si="1778">MIN(SUMIF($F215:$F219,AL$2,$G215:$G219),0)</f>
        <v>0</v>
      </c>
      <c r="AM218" s="899">
        <f t="shared" ref="AM218" si="1779">MIN(SUMIF($F215:$F219,AM$2,$G215:$G219),0)</f>
        <v>0</v>
      </c>
      <c r="AN218" s="899">
        <f t="shared" ref="AN218" si="1780">MIN(SUMIF($F215:$F219,AN$2,$G215:$G219),0)</f>
        <v>0</v>
      </c>
      <c r="AO218" s="899">
        <f t="shared" ref="AO218" si="1781">MIN(SUMIF($F215:$F219,AO$2,$G215:$G219),0)</f>
        <v>0</v>
      </c>
      <c r="AP218" s="899">
        <f t="shared" ref="AP218" si="1782">MIN(SUMIF($F215:$F219,AP$2,$G215:$G219),0)</f>
        <v>0</v>
      </c>
      <c r="AQ218" s="899">
        <f t="shared" ref="AQ218" si="1783">MIN(SUMIF($F215:$F219,AQ$2,$G215:$G219),0)</f>
        <v>0</v>
      </c>
      <c r="AR218" s="899">
        <f t="shared" ref="AR218" si="1784">MIN(SUMIF($F215:$F219,AR$2,$G215:$G219),0)</f>
        <v>0</v>
      </c>
      <c r="AS218" s="899">
        <f t="shared" ref="AS218" si="1785">MIN(SUMIF($F215:$F219,AS$2,$G215:$G219),0)</f>
        <v>0</v>
      </c>
      <c r="AT218" s="899">
        <f t="shared" ref="AT218" si="1786">MIN(SUMIF($F215:$F219,AT$2,$G215:$G219),0)</f>
        <v>0</v>
      </c>
      <c r="AU218" s="899">
        <f t="shared" ref="AU218" si="1787">MIN(SUMIF($F215:$F219,AU$2,$G215:$G219),0)</f>
        <v>0</v>
      </c>
      <c r="AV218" s="899">
        <f t="shared" ref="AV218" si="1788">MIN(SUMIF($F215:$F219,AV$2,$G215:$G219),0)</f>
        <v>0</v>
      </c>
      <c r="AW218" s="899">
        <f t="shared" ref="AW218" si="1789">MIN(SUMIF($F215:$F219,AW$2,$G215:$G219),0)</f>
        <v>0</v>
      </c>
      <c r="AX218" s="899">
        <f t="shared" ref="AX218" si="1790">MIN(SUMIF($F215:$F219,AX$2,$G215:$G219),0)</f>
        <v>0</v>
      </c>
      <c r="AY218" s="899">
        <f t="shared" ref="AY218" si="1791">MIN(SUMIF($F215:$F219,AY$2,$G215:$G219),0)</f>
        <v>0</v>
      </c>
      <c r="AZ218" s="899">
        <f t="shared" ref="AZ218" si="1792">MIN(SUMIF($F215:$F219,AZ$2,$G215:$G219),0)</f>
        <v>0</v>
      </c>
      <c r="BA218" s="899">
        <f t="shared" ref="BA218" si="1793">MIN(SUMIF($F215:$F219,BA$2,$G215:$G219),0)</f>
        <v>0</v>
      </c>
      <c r="BB218" s="899">
        <f t="shared" ref="BB218" si="1794">MIN(SUMIF($F215:$F219,BB$2,$G215:$G219),0)</f>
        <v>0</v>
      </c>
      <c r="BC218" s="899">
        <f t="shared" ref="BC218" si="1795">MIN(SUMIF($F215:$F219,BC$2,$G215:$G219),0)</f>
        <v>0</v>
      </c>
      <c r="BD218" s="899">
        <f t="shared" ref="BD218" si="1796">MIN(SUMIF($F215:$F219,BD$2,$G215:$G219),0)</f>
        <v>0</v>
      </c>
      <c r="BE218" s="899">
        <f t="shared" ref="BE218" si="1797">MIN(SUMIF($F215:$F219,BE$2,$G215:$G219),0)</f>
        <v>0</v>
      </c>
      <c r="BF218" s="899">
        <f t="shared" ref="BF218" si="1798">MIN(SUMIF($F215:$F219,BF$2,$G215:$G219),0)</f>
        <v>0</v>
      </c>
      <c r="BG218" s="899">
        <f t="shared" ref="BG218" si="1799">MIN(SUMIF($F215:$F219,BG$2,$G215:$G219),0)</f>
        <v>0</v>
      </c>
      <c r="BH218" s="899">
        <f t="shared" ref="BH218" si="1800">MIN(SUMIF($F215:$F219,BH$2,$G215:$G219),0)</f>
        <v>0</v>
      </c>
      <c r="BI218" s="899">
        <f t="shared" ref="BI218" si="1801">MIN(SUMIF($F215:$F219,BI$2,$G215:$G219),0)</f>
        <v>0</v>
      </c>
      <c r="BJ218" s="899">
        <f t="shared" ref="BJ218" si="1802">MIN(SUMIF($F215:$F219,BJ$2,$G215:$G219),0)</f>
        <v>0</v>
      </c>
      <c r="BK218" s="899">
        <f t="shared" ref="BK218" si="1803">MIN(SUMIF($F215:$F219,BK$2,$G215:$G219),0)</f>
        <v>0</v>
      </c>
      <c r="BL218" s="899">
        <f t="shared" ref="BL218" si="1804">MIN(SUMIF($F215:$F219,BL$2,$G215:$G219),0)</f>
        <v>0</v>
      </c>
      <c r="BM218" s="899">
        <f t="shared" ref="BM218" si="1805">MIN(SUMIF($F215:$F219,BM$2,$G215:$G219),0)</f>
        <v>0</v>
      </c>
      <c r="BN218" s="899">
        <f t="shared" ref="BN218" si="1806">MIN(SUMIF($F215:$F219,BN$2,$G215:$G219),0)</f>
        <v>0</v>
      </c>
      <c r="BO218" s="899">
        <f t="shared" ref="BO218" si="1807">MIN(SUMIF($F215:$F219,BO$2,$G215:$G219),0)</f>
        <v>0</v>
      </c>
      <c r="BP218" s="899">
        <f t="shared" ref="BP218" si="1808">MIN(SUMIF($F215:$F219,BP$2,$G215:$G219),0)</f>
        <v>0</v>
      </c>
      <c r="BQ218" s="899">
        <f t="shared" ref="BQ218" si="1809">MIN(SUMIF($F215:$F219,BQ$2,$G215:$G219),0)</f>
        <v>0</v>
      </c>
      <c r="BR218" s="899">
        <f t="shared" ref="BR218" si="1810">MIN(SUMIF($F215:$F219,BR$2,$G215:$G219),0)</f>
        <v>0</v>
      </c>
      <c r="BS218" s="899">
        <f t="shared" ref="BS218" si="1811">MIN(SUMIF($F215:$F219,BS$2,$G215:$G219),0)</f>
        <v>0</v>
      </c>
      <c r="BT218" s="899">
        <f t="shared" ref="BT218" si="1812">MIN(SUMIF($F215:$F219,BT$2,$G215:$G219),0)</f>
        <v>0</v>
      </c>
      <c r="BU218" s="899">
        <f t="shared" ref="BU218" si="1813">MIN(SUMIF($F215:$F219,BU$2,$G215:$G219),0)</f>
        <v>0</v>
      </c>
      <c r="BV218" s="899">
        <f t="shared" ref="BV218" si="1814">MIN(SUMIF($F215:$F219,BV$2,$G215:$G219),0)</f>
        <v>0</v>
      </c>
      <c r="BW218" s="899">
        <f t="shared" ref="BW218" si="1815">MIN(SUMIF($F215:$F219,BW$2,$G215:$G219),0)</f>
        <v>0</v>
      </c>
      <c r="BX218" s="899">
        <f t="shared" ref="BX218" si="1816">MIN(SUMIF($F215:$F219,BX$2,$G215:$G219),0)</f>
        <v>0</v>
      </c>
      <c r="BY218" s="899">
        <f t="shared" ref="BY218" si="1817">MIN(SUMIF($F215:$F219,BY$2,$G215:$G219),0)</f>
        <v>0</v>
      </c>
      <c r="BZ218" s="899">
        <f t="shared" ref="BZ218" si="1818">MIN(SUMIF($F215:$F219,BZ$2,$G215:$G219),0)</f>
        <v>0</v>
      </c>
      <c r="CA218" s="899">
        <f t="shared" ref="CA218" si="1819">MIN(SUMIF($F215:$F219,CA$2,$G215:$G219),0)</f>
        <v>0</v>
      </c>
      <c r="CB218" s="899">
        <f t="shared" ref="CB218" si="1820">MIN(SUMIF($F215:$F219,CB$2,$G215:$G219),0)</f>
        <v>0</v>
      </c>
      <c r="CC218" s="899">
        <f t="shared" ref="CC218" si="1821">MIN(SUMIF($F215:$F219,CC$2,$G215:$G219),0)</f>
        <v>0</v>
      </c>
      <c r="CD218" s="899">
        <f t="shared" ref="CD218" si="1822">MIN(SUMIF($F215:$F219,CD$2,$G215:$G219),0)</f>
        <v>0</v>
      </c>
      <c r="CE218" s="899">
        <f t="shared" ref="CE218" si="1823">MIN(SUMIF($F215:$F219,CE$2,$G215:$G219),0)</f>
        <v>0</v>
      </c>
      <c r="CF218" s="899">
        <f t="shared" ref="CF218" si="1824">MIN(SUMIF($F215:$F219,CF$2,$G215:$G219),0)</f>
        <v>0</v>
      </c>
      <c r="CG218" s="899">
        <f t="shared" ref="CG218" si="1825">MIN(SUMIF($F215:$F219,CG$2,$G215:$G219),0)</f>
        <v>0</v>
      </c>
      <c r="CH218" s="899">
        <f t="shared" ref="CH218" si="1826">MIN(SUMIF($F215:$F219,CH$2,$G215:$G219),0)</f>
        <v>0</v>
      </c>
      <c r="CI218" s="899">
        <f t="shared" ref="CI218" si="1827">MIN(SUMIF($F215:$F219,CI$2,$G215:$G219),0)</f>
        <v>0</v>
      </c>
      <c r="CJ218" s="899">
        <f t="shared" ref="CJ218" si="1828">MIN(SUMIF($F215:$F219,CJ$2,$G215:$G219),0)</f>
        <v>0</v>
      </c>
      <c r="CK218" s="899">
        <f t="shared" ref="CK218" si="1829">MIN(SUMIF($F215:$F219,CK$2,$G215:$G219),0)</f>
        <v>0</v>
      </c>
      <c r="CL218" s="899">
        <f t="shared" ref="CL218" si="1830">MIN(SUMIF($F215:$F219,CL$2,$G215:$G219),0)</f>
        <v>0</v>
      </c>
      <c r="CM218" s="899">
        <f t="shared" ref="CM218" si="1831">MIN(SUMIF($F215:$F219,CM$2,$G215:$G219),0)</f>
        <v>0</v>
      </c>
      <c r="CN218" s="899">
        <f t="shared" ref="CN218" si="1832">MIN(SUMIF($F215:$F219,CN$2,$G215:$G219),0)</f>
        <v>0</v>
      </c>
      <c r="CO218" s="899">
        <f t="shared" ref="CO218" si="1833">MIN(SUMIF($F215:$F219,CO$2,$G215:$G219),0)</f>
        <v>0</v>
      </c>
      <c r="CP218" s="899">
        <f t="shared" ref="CP218" si="1834">MIN(SUMIF($F215:$F219,CP$2,$G215:$G219),0)</f>
        <v>0</v>
      </c>
      <c r="CQ218" s="899">
        <f t="shared" ref="CQ218" si="1835">MIN(SUMIF($F215:$F219,CQ$2,$G215:$G219),0)</f>
        <v>0</v>
      </c>
      <c r="CR218" s="899">
        <f t="shared" ref="CR218" si="1836">MIN(SUMIF($F215:$F219,CR$2,$G215:$G219),0)</f>
        <v>0</v>
      </c>
      <c r="CS218" s="899">
        <f t="shared" ref="CS218" si="1837">MIN(SUMIF($F215:$F219,CS$2,$G215:$G219),0)</f>
        <v>0</v>
      </c>
      <c r="CT218" s="899">
        <f t="shared" ref="CT218" si="1838">MIN(SUMIF($F215:$F219,CT$2,$G215:$G219),0)</f>
        <v>0</v>
      </c>
      <c r="CU218" s="899">
        <f t="shared" ref="CU218" si="1839">MIN(SUMIF($F215:$F219,CU$2,$G215:$G219),0)</f>
        <v>0</v>
      </c>
      <c r="CV218" s="899">
        <f t="shared" ref="CV218" si="1840">MIN(SUMIF($F215:$F219,CV$2,$G215:$G219),0)</f>
        <v>0</v>
      </c>
      <c r="CW218" s="899">
        <f t="shared" ref="CW218" si="1841">MIN(SUMIF($F215:$F219,CW$2,$G215:$G219),0)</f>
        <v>0</v>
      </c>
      <c r="CX218" s="899">
        <f t="shared" ref="CX218" si="1842">MIN(SUMIF($F215:$F219,CX$2,$G215:$G219),0)</f>
        <v>0</v>
      </c>
      <c r="CY218" s="899">
        <f t="shared" ref="CY218" si="1843">MIN(SUMIF($F215:$F219,CY$2,$G215:$G219),0)</f>
        <v>0</v>
      </c>
      <c r="CZ218" s="899">
        <f t="shared" ref="CZ218" si="1844">MIN(SUMIF($F215:$F219,CZ$2,$G215:$G219),0)</f>
        <v>0</v>
      </c>
      <c r="DA218" s="899">
        <f t="shared" ref="DA218" si="1845">MIN(SUMIF($F215:$F219,DA$2,$G215:$G219),0)</f>
        <v>0</v>
      </c>
      <c r="DB218" s="899">
        <f t="shared" ref="DB218" si="1846">MIN(SUMIF($F215:$F219,DB$2,$G215:$G219),0)</f>
        <v>0</v>
      </c>
      <c r="DC218" s="899">
        <f t="shared" ref="DC218" si="1847">MIN(SUMIF($F215:$F219,DC$2,$G215:$G219),0)</f>
        <v>0</v>
      </c>
      <c r="DD218" s="899">
        <f t="shared" ref="DD218" si="1848">MIN(SUMIF($F215:$F219,DD$2,$G215:$G219),0)</f>
        <v>0</v>
      </c>
      <c r="DE218" s="899">
        <f t="shared" ref="DE218" si="1849">MIN(SUMIF($F215:$F219,DE$2,$G215:$G219),0)</f>
        <v>0</v>
      </c>
      <c r="DF218" s="899">
        <f t="shared" ref="DF218" si="1850">MIN(SUMIF($F215:$F219,DF$2,$G215:$G219),0)</f>
        <v>0</v>
      </c>
      <c r="DG218" s="899">
        <f t="shared" ref="DG218" si="1851">MIN(SUMIF($F215:$F219,DG$2,$G215:$G219),0)</f>
        <v>0</v>
      </c>
      <c r="DH218" s="899">
        <f t="shared" ref="DH218" si="1852">MIN(SUMIF($F215:$F219,DH$2,$G215:$G219),0)</f>
        <v>0</v>
      </c>
      <c r="DI218" s="899">
        <f t="shared" ref="DI218" si="1853">MIN(SUMIF($F215:$F219,DI$2,$G215:$G219),0)</f>
        <v>0</v>
      </c>
      <c r="DJ218" s="899">
        <f t="shared" ref="DJ218" si="1854">MIN(SUMIF($F215:$F219,DJ$2,$G215:$G219),0)</f>
        <v>0</v>
      </c>
      <c r="DK218" s="899">
        <f t="shared" ref="DK218" si="1855">MIN(SUMIF($F215:$F219,DK$2,$G215:$G219),0)</f>
        <v>0</v>
      </c>
      <c r="DL218" s="899">
        <f t="shared" ref="DL218" si="1856">MIN(SUMIF($F215:$F219,DL$2,$G215:$G219),0)</f>
        <v>0</v>
      </c>
      <c r="DM218" s="899">
        <f t="shared" ref="DM218" si="1857">MIN(SUMIF($F215:$F219,DM$2,$G215:$G219),0)</f>
        <v>0</v>
      </c>
      <c r="DN218" s="899">
        <f t="shared" ref="DN218" si="1858">MIN(SUMIF($F215:$F219,DN$2,$G215:$G219),0)</f>
        <v>0</v>
      </c>
      <c r="DO218" s="899">
        <f t="shared" ref="DO218" si="1859">MIN(SUMIF($F215:$F219,DO$2,$G215:$G219),0)</f>
        <v>0</v>
      </c>
      <c r="DP218" s="899">
        <f t="shared" ref="DP218" si="1860">MIN(SUMIF($F215:$F219,DP$2,$G215:$G219),0)</f>
        <v>0</v>
      </c>
      <c r="DQ218" s="899">
        <f t="shared" ref="DQ218" si="1861">MIN(SUMIF($F215:$F219,DQ$2,$G215:$G219),0)</f>
        <v>0</v>
      </c>
      <c r="DR218" s="899">
        <f t="shared" ref="DR218" si="1862">MIN(SUMIF($F215:$F219,DR$2,$G215:$G219),0)</f>
        <v>0</v>
      </c>
      <c r="DS218" s="899">
        <f t="shared" ref="DS218" si="1863">MIN(SUMIF($F215:$F219,DS$2,$G215:$G219),0)</f>
        <v>0</v>
      </c>
      <c r="DT218" s="899">
        <f t="shared" ref="DT218" si="1864">MIN(SUMIF($F215:$F219,DT$2,$G215:$G219),0)</f>
        <v>0</v>
      </c>
      <c r="DU218" s="899">
        <f t="shared" ref="DU218" si="1865">MIN(SUMIF($F215:$F219,DU$2,$G215:$G219),0)</f>
        <v>0</v>
      </c>
      <c r="DV218" s="899">
        <f t="shared" ref="DV218" si="1866">MIN(SUMIF($F215:$F219,DV$2,$G215:$G219),0)</f>
        <v>0</v>
      </c>
      <c r="DW218" s="899">
        <f t="shared" ref="DW218" si="1867">MIN(SUMIF($F215:$F219,DW$2,$G215:$G219),0)</f>
        <v>0</v>
      </c>
      <c r="DX218" s="899">
        <f t="shared" ref="DX218" si="1868">MIN(SUMIF($F215:$F219,DX$2,$G215:$G219),0)</f>
        <v>0</v>
      </c>
      <c r="DY218" s="899">
        <f t="shared" ref="DY218" si="1869">MIN(SUMIF($F215:$F219,DY$2,$G215:$G219),0)</f>
        <v>0</v>
      </c>
      <c r="DZ218" s="899">
        <f t="shared" ref="DZ218" si="1870">MIN(SUMIF($F215:$F219,DZ$2,$G215:$G219),0)</f>
        <v>0</v>
      </c>
      <c r="EA218" s="899">
        <f t="shared" ref="EA218" si="1871">MIN(SUMIF($F215:$F219,EA$2,$G215:$G219),0)</f>
        <v>0</v>
      </c>
      <c r="EB218" s="899">
        <f t="shared" ref="EB218" si="1872">MIN(SUMIF($F215:$F219,EB$2,$G215:$G219),0)</f>
        <v>0</v>
      </c>
      <c r="EC218" s="899">
        <f t="shared" ref="EC218" si="1873">MIN(SUMIF($F215:$F219,EC$2,$G215:$G219),0)</f>
        <v>0</v>
      </c>
      <c r="ED218" s="899">
        <f t="shared" ref="ED218" si="1874">MIN(SUMIF($F215:$F219,ED$2,$G215:$G219),0)</f>
        <v>0</v>
      </c>
      <c r="EE218" s="899">
        <f t="shared" ref="EE218" si="1875">MIN(SUMIF($F215:$F219,EE$2,$G215:$G219),0)</f>
        <v>0</v>
      </c>
      <c r="EF218" s="899">
        <f t="shared" ref="EF218" si="1876">MIN(SUMIF($F215:$F219,EF$2,$G215:$G219),0)</f>
        <v>0</v>
      </c>
      <c r="EG218" s="899">
        <f t="shared" ref="EG218" si="1877">MIN(SUMIF($F215:$F219,EG$2,$G215:$G219),0)</f>
        <v>0</v>
      </c>
      <c r="EH218" s="899">
        <f t="shared" ref="EH218" si="1878">MIN(SUMIF($F215:$F219,EH$2,$G215:$G219),0)</f>
        <v>0</v>
      </c>
      <c r="EI218" s="899">
        <f t="shared" ref="EI218" si="1879">MIN(SUMIF($F215:$F219,EI$2,$G215:$G219),0)</f>
        <v>0</v>
      </c>
      <c r="EJ218" s="899">
        <f t="shared" ref="EJ218" si="1880">MIN(SUMIF($F215:$F219,EJ$2,$G215:$G219),0)</f>
        <v>0</v>
      </c>
      <c r="EK218" s="899">
        <f t="shared" ref="EK218" si="1881">MIN(SUMIF($F215:$F219,EK$2,$G215:$G219),0)</f>
        <v>0</v>
      </c>
      <c r="EL218" s="899">
        <f t="shared" ref="EL218" si="1882">MIN(SUMIF($F215:$F219,EL$2,$G215:$G219),0)</f>
        <v>0</v>
      </c>
      <c r="EM218" s="899">
        <f t="shared" ref="EM218" si="1883">MIN(SUMIF($F215:$F219,EM$2,$G215:$G219),0)</f>
        <v>0</v>
      </c>
      <c r="EN218" s="899">
        <f t="shared" ref="EN218" si="1884">MIN(SUMIF($F215:$F219,EN$2,$G215:$G219),0)</f>
        <v>0</v>
      </c>
      <c r="EO218" s="899">
        <f t="shared" ref="EO218" si="1885">MIN(SUMIF($F215:$F219,EO$2,$G215:$G219),0)</f>
        <v>0</v>
      </c>
    </row>
    <row r="219" spans="1:145" x14ac:dyDescent="0.2">
      <c r="A219" s="113"/>
      <c r="C219" s="449" t="str">
        <f>C218</f>
        <v>부가세차입금</v>
      </c>
      <c r="D219" s="449" t="s">
        <v>862</v>
      </c>
      <c r="E219" s="449"/>
      <c r="F219" s="924"/>
      <c r="G219" s="922"/>
      <c r="K219" s="253" t="s">
        <v>863</v>
      </c>
      <c r="M219" s="897">
        <f>SUM(M216:M218)</f>
        <v>1831419.1753637993</v>
      </c>
      <c r="N219" s="897">
        <f t="shared" ref="N219:BY219" si="1886">SUM(N216:N218)</f>
        <v>1831419.1753637993</v>
      </c>
      <c r="O219" s="897">
        <f t="shared" si="1886"/>
        <v>1831419.1753637993</v>
      </c>
      <c r="P219" s="897">
        <f t="shared" si="1886"/>
        <v>0</v>
      </c>
      <c r="Q219" s="897">
        <f t="shared" si="1886"/>
        <v>0</v>
      </c>
      <c r="R219" s="897">
        <f t="shared" si="1886"/>
        <v>0</v>
      </c>
      <c r="S219" s="897">
        <f t="shared" si="1886"/>
        <v>0</v>
      </c>
      <c r="T219" s="897">
        <f t="shared" si="1886"/>
        <v>0</v>
      </c>
      <c r="U219" s="897">
        <f t="shared" si="1886"/>
        <v>0</v>
      </c>
      <c r="V219" s="897">
        <f t="shared" si="1886"/>
        <v>0</v>
      </c>
      <c r="W219" s="897">
        <f t="shared" si="1886"/>
        <v>0</v>
      </c>
      <c r="X219" s="897">
        <f t="shared" si="1886"/>
        <v>0</v>
      </c>
      <c r="Y219" s="897">
        <f t="shared" si="1886"/>
        <v>0</v>
      </c>
      <c r="Z219" s="897">
        <f t="shared" si="1886"/>
        <v>0</v>
      </c>
      <c r="AA219" s="897">
        <f t="shared" si="1886"/>
        <v>0</v>
      </c>
      <c r="AB219" s="897">
        <f t="shared" si="1886"/>
        <v>0</v>
      </c>
      <c r="AC219" s="897">
        <f t="shared" si="1886"/>
        <v>0</v>
      </c>
      <c r="AD219" s="897">
        <f t="shared" si="1886"/>
        <v>0</v>
      </c>
      <c r="AE219" s="897">
        <f t="shared" si="1886"/>
        <v>0</v>
      </c>
      <c r="AF219" s="897">
        <f t="shared" si="1886"/>
        <v>0</v>
      </c>
      <c r="AG219" s="897">
        <f t="shared" si="1886"/>
        <v>0</v>
      </c>
      <c r="AH219" s="897">
        <f t="shared" si="1886"/>
        <v>0</v>
      </c>
      <c r="AI219" s="897">
        <f t="shared" si="1886"/>
        <v>0</v>
      </c>
      <c r="AJ219" s="897">
        <f t="shared" si="1886"/>
        <v>0</v>
      </c>
      <c r="AK219" s="897">
        <f t="shared" si="1886"/>
        <v>0</v>
      </c>
      <c r="AL219" s="897">
        <f t="shared" si="1886"/>
        <v>0</v>
      </c>
      <c r="AM219" s="897">
        <f t="shared" si="1886"/>
        <v>0</v>
      </c>
      <c r="AN219" s="897">
        <f t="shared" si="1886"/>
        <v>0</v>
      </c>
      <c r="AO219" s="897">
        <f t="shared" si="1886"/>
        <v>0</v>
      </c>
      <c r="AP219" s="897">
        <f t="shared" si="1886"/>
        <v>0</v>
      </c>
      <c r="AQ219" s="897">
        <f t="shared" si="1886"/>
        <v>0</v>
      </c>
      <c r="AR219" s="897">
        <f t="shared" si="1886"/>
        <v>0</v>
      </c>
      <c r="AS219" s="897">
        <f t="shared" si="1886"/>
        <v>0</v>
      </c>
      <c r="AT219" s="897">
        <f t="shared" si="1886"/>
        <v>0</v>
      </c>
      <c r="AU219" s="897">
        <f t="shared" si="1886"/>
        <v>0</v>
      </c>
      <c r="AV219" s="897">
        <f t="shared" si="1886"/>
        <v>0</v>
      </c>
      <c r="AW219" s="897">
        <f t="shared" si="1886"/>
        <v>0</v>
      </c>
      <c r="AX219" s="897">
        <f t="shared" si="1886"/>
        <v>0</v>
      </c>
      <c r="AY219" s="897">
        <f t="shared" si="1886"/>
        <v>0</v>
      </c>
      <c r="AZ219" s="897">
        <f t="shared" si="1886"/>
        <v>0</v>
      </c>
      <c r="BA219" s="897">
        <f t="shared" si="1886"/>
        <v>0</v>
      </c>
      <c r="BB219" s="897">
        <f t="shared" si="1886"/>
        <v>0</v>
      </c>
      <c r="BC219" s="897">
        <f t="shared" si="1886"/>
        <v>0</v>
      </c>
      <c r="BD219" s="897">
        <f t="shared" si="1886"/>
        <v>0</v>
      </c>
      <c r="BE219" s="897">
        <f t="shared" si="1886"/>
        <v>0</v>
      </c>
      <c r="BF219" s="897">
        <f t="shared" si="1886"/>
        <v>0</v>
      </c>
      <c r="BG219" s="897">
        <f t="shared" si="1886"/>
        <v>0</v>
      </c>
      <c r="BH219" s="897">
        <f t="shared" si="1886"/>
        <v>0</v>
      </c>
      <c r="BI219" s="897">
        <f t="shared" si="1886"/>
        <v>0</v>
      </c>
      <c r="BJ219" s="897">
        <f t="shared" si="1886"/>
        <v>0</v>
      </c>
      <c r="BK219" s="897">
        <f t="shared" si="1886"/>
        <v>0</v>
      </c>
      <c r="BL219" s="897">
        <f t="shared" si="1886"/>
        <v>0</v>
      </c>
      <c r="BM219" s="897">
        <f t="shared" si="1886"/>
        <v>0</v>
      </c>
      <c r="BN219" s="897">
        <f t="shared" si="1886"/>
        <v>0</v>
      </c>
      <c r="BO219" s="897">
        <f t="shared" si="1886"/>
        <v>0</v>
      </c>
      <c r="BP219" s="897">
        <f t="shared" si="1886"/>
        <v>0</v>
      </c>
      <c r="BQ219" s="897">
        <f t="shared" si="1886"/>
        <v>0</v>
      </c>
      <c r="BR219" s="897">
        <f t="shared" si="1886"/>
        <v>0</v>
      </c>
      <c r="BS219" s="897">
        <f t="shared" si="1886"/>
        <v>0</v>
      </c>
      <c r="BT219" s="897">
        <f t="shared" si="1886"/>
        <v>0</v>
      </c>
      <c r="BU219" s="897">
        <f t="shared" si="1886"/>
        <v>0</v>
      </c>
      <c r="BV219" s="897">
        <f t="shared" si="1886"/>
        <v>0</v>
      </c>
      <c r="BW219" s="897">
        <f t="shared" si="1886"/>
        <v>0</v>
      </c>
      <c r="BX219" s="897">
        <f t="shared" si="1886"/>
        <v>0</v>
      </c>
      <c r="BY219" s="897">
        <f t="shared" si="1886"/>
        <v>0</v>
      </c>
      <c r="BZ219" s="897">
        <f t="shared" ref="BZ219:EK219" si="1887">SUM(BZ216:BZ218)</f>
        <v>0</v>
      </c>
      <c r="CA219" s="897">
        <f t="shared" si="1887"/>
        <v>0</v>
      </c>
      <c r="CB219" s="897">
        <f t="shared" si="1887"/>
        <v>0</v>
      </c>
      <c r="CC219" s="897">
        <f t="shared" si="1887"/>
        <v>0</v>
      </c>
      <c r="CD219" s="897">
        <f t="shared" si="1887"/>
        <v>0</v>
      </c>
      <c r="CE219" s="897">
        <f t="shared" si="1887"/>
        <v>0</v>
      </c>
      <c r="CF219" s="897">
        <f t="shared" si="1887"/>
        <v>0</v>
      </c>
      <c r="CG219" s="897">
        <f t="shared" si="1887"/>
        <v>0</v>
      </c>
      <c r="CH219" s="897">
        <f t="shared" si="1887"/>
        <v>0</v>
      </c>
      <c r="CI219" s="897">
        <f t="shared" si="1887"/>
        <v>0</v>
      </c>
      <c r="CJ219" s="897">
        <f t="shared" si="1887"/>
        <v>0</v>
      </c>
      <c r="CK219" s="897">
        <f t="shared" si="1887"/>
        <v>0</v>
      </c>
      <c r="CL219" s="897">
        <f t="shared" si="1887"/>
        <v>0</v>
      </c>
      <c r="CM219" s="897">
        <f t="shared" si="1887"/>
        <v>0</v>
      </c>
      <c r="CN219" s="897">
        <f t="shared" si="1887"/>
        <v>0</v>
      </c>
      <c r="CO219" s="897">
        <f t="shared" si="1887"/>
        <v>0</v>
      </c>
      <c r="CP219" s="897">
        <f t="shared" si="1887"/>
        <v>0</v>
      </c>
      <c r="CQ219" s="897">
        <f t="shared" si="1887"/>
        <v>0</v>
      </c>
      <c r="CR219" s="897">
        <f t="shared" si="1887"/>
        <v>0</v>
      </c>
      <c r="CS219" s="897">
        <f t="shared" si="1887"/>
        <v>0</v>
      </c>
      <c r="CT219" s="897">
        <f t="shared" si="1887"/>
        <v>0</v>
      </c>
      <c r="CU219" s="897">
        <f t="shared" si="1887"/>
        <v>0</v>
      </c>
      <c r="CV219" s="897">
        <f t="shared" si="1887"/>
        <v>0</v>
      </c>
      <c r="CW219" s="897">
        <f t="shared" si="1887"/>
        <v>0</v>
      </c>
      <c r="CX219" s="897">
        <f t="shared" si="1887"/>
        <v>0</v>
      </c>
      <c r="CY219" s="897">
        <f t="shared" si="1887"/>
        <v>0</v>
      </c>
      <c r="CZ219" s="897">
        <f t="shared" si="1887"/>
        <v>0</v>
      </c>
      <c r="DA219" s="897">
        <f t="shared" si="1887"/>
        <v>0</v>
      </c>
      <c r="DB219" s="897">
        <f t="shared" si="1887"/>
        <v>0</v>
      </c>
      <c r="DC219" s="897">
        <f t="shared" si="1887"/>
        <v>0</v>
      </c>
      <c r="DD219" s="897">
        <f t="shared" si="1887"/>
        <v>0</v>
      </c>
      <c r="DE219" s="897">
        <f t="shared" si="1887"/>
        <v>0</v>
      </c>
      <c r="DF219" s="897">
        <f t="shared" si="1887"/>
        <v>0</v>
      </c>
      <c r="DG219" s="897">
        <f t="shared" si="1887"/>
        <v>0</v>
      </c>
      <c r="DH219" s="897">
        <f t="shared" si="1887"/>
        <v>0</v>
      </c>
      <c r="DI219" s="897">
        <f t="shared" si="1887"/>
        <v>0</v>
      </c>
      <c r="DJ219" s="897">
        <f t="shared" si="1887"/>
        <v>0</v>
      </c>
      <c r="DK219" s="897">
        <f t="shared" si="1887"/>
        <v>0</v>
      </c>
      <c r="DL219" s="897">
        <f t="shared" si="1887"/>
        <v>0</v>
      </c>
      <c r="DM219" s="897">
        <f t="shared" si="1887"/>
        <v>0</v>
      </c>
      <c r="DN219" s="897">
        <f t="shared" si="1887"/>
        <v>0</v>
      </c>
      <c r="DO219" s="897">
        <f t="shared" si="1887"/>
        <v>0</v>
      </c>
      <c r="DP219" s="897">
        <f t="shared" si="1887"/>
        <v>0</v>
      </c>
      <c r="DQ219" s="897">
        <f t="shared" si="1887"/>
        <v>0</v>
      </c>
      <c r="DR219" s="897">
        <f t="shared" si="1887"/>
        <v>0</v>
      </c>
      <c r="DS219" s="897">
        <f t="shared" si="1887"/>
        <v>0</v>
      </c>
      <c r="DT219" s="897">
        <f t="shared" si="1887"/>
        <v>0</v>
      </c>
      <c r="DU219" s="897">
        <f t="shared" si="1887"/>
        <v>0</v>
      </c>
      <c r="DV219" s="897">
        <f t="shared" si="1887"/>
        <v>0</v>
      </c>
      <c r="DW219" s="897">
        <f t="shared" si="1887"/>
        <v>0</v>
      </c>
      <c r="DX219" s="897">
        <f t="shared" si="1887"/>
        <v>0</v>
      </c>
      <c r="DY219" s="897">
        <f t="shared" si="1887"/>
        <v>0</v>
      </c>
      <c r="DZ219" s="897">
        <f t="shared" si="1887"/>
        <v>0</v>
      </c>
      <c r="EA219" s="897">
        <f t="shared" si="1887"/>
        <v>0</v>
      </c>
      <c r="EB219" s="897">
        <f t="shared" si="1887"/>
        <v>0</v>
      </c>
      <c r="EC219" s="897">
        <f t="shared" si="1887"/>
        <v>0</v>
      </c>
      <c r="ED219" s="897">
        <f t="shared" si="1887"/>
        <v>0</v>
      </c>
      <c r="EE219" s="897">
        <f t="shared" si="1887"/>
        <v>0</v>
      </c>
      <c r="EF219" s="897">
        <f t="shared" si="1887"/>
        <v>0</v>
      </c>
      <c r="EG219" s="897">
        <f t="shared" si="1887"/>
        <v>0</v>
      </c>
      <c r="EH219" s="897">
        <f t="shared" si="1887"/>
        <v>0</v>
      </c>
      <c r="EI219" s="897">
        <f t="shared" si="1887"/>
        <v>0</v>
      </c>
      <c r="EJ219" s="897">
        <f t="shared" si="1887"/>
        <v>0</v>
      </c>
      <c r="EK219" s="897">
        <f t="shared" si="1887"/>
        <v>0</v>
      </c>
      <c r="EL219" s="897">
        <f>SUM(EL216:EL218)</f>
        <v>0</v>
      </c>
      <c r="EM219" s="897">
        <f>SUM(EM216:EM218)</f>
        <v>0</v>
      </c>
      <c r="EN219" s="897">
        <f>SUM(EN216:EN218)</f>
        <v>0</v>
      </c>
      <c r="EO219" s="897">
        <f>SUM(EO216:EO218)</f>
        <v>0</v>
      </c>
    </row>
    <row r="220" spans="1:145" x14ac:dyDescent="0.2">
      <c r="A220" s="113"/>
    </row>
    <row r="221" spans="1:145" x14ac:dyDescent="0.2">
      <c r="A221" s="113"/>
    </row>
    <row r="222" spans="1:145" x14ac:dyDescent="0.2">
      <c r="A222" s="113">
        <f>ROW()</f>
        <v>222</v>
      </c>
      <c r="B222" s="477" t="s">
        <v>856</v>
      </c>
      <c r="C222" s="477" t="s">
        <v>668</v>
      </c>
      <c r="D222" s="451" t="s">
        <v>30</v>
      </c>
      <c r="E222" s="451"/>
      <c r="F222" s="459">
        <f>F215</f>
        <v>43465</v>
      </c>
      <c r="G222" s="364">
        <f>'A&amp;R'!E59</f>
        <v>0.04</v>
      </c>
      <c r="H222" s="454"/>
      <c r="I222" s="454"/>
      <c r="J222" s="454"/>
      <c r="K222" s="451"/>
      <c r="L222" s="452">
        <f>SUM(N222:EC222)</f>
        <v>18314.191753637995</v>
      </c>
      <c r="M222" s="451"/>
      <c r="N222" s="910">
        <f>INDEX($G222:$G226,N223)*N216/12</f>
        <v>6104.7305845459987</v>
      </c>
      <c r="O222" s="910">
        <f t="shared" ref="O222" si="1888">INDEX($G222:$G226,O223)*O216/12</f>
        <v>6104.7305845459987</v>
      </c>
      <c r="P222" s="910">
        <f t="shared" ref="P222" si="1889">INDEX($G222:$G226,P223)*P216/12</f>
        <v>6104.7305845459987</v>
      </c>
      <c r="Q222" s="910">
        <f t="shared" ref="Q222" si="1890">INDEX($G222:$G226,Q223)*Q216/12</f>
        <v>0</v>
      </c>
      <c r="R222" s="910">
        <f t="shared" ref="R222" si="1891">INDEX($G222:$G226,R223)*R216/12</f>
        <v>0</v>
      </c>
      <c r="S222" s="910">
        <f t="shared" ref="S222" si="1892">INDEX($G222:$G226,S223)*S216/12</f>
        <v>0</v>
      </c>
      <c r="T222" s="910">
        <f t="shared" ref="T222" si="1893">INDEX($G222:$G226,T223)*T216/12</f>
        <v>0</v>
      </c>
      <c r="U222" s="910">
        <f t="shared" ref="U222" si="1894">INDEX($G222:$G226,U223)*U216/12</f>
        <v>0</v>
      </c>
      <c r="V222" s="910">
        <f t="shared" ref="V222" si="1895">INDEX($G222:$G226,V223)*V216/12</f>
        <v>0</v>
      </c>
      <c r="W222" s="910">
        <f t="shared" ref="W222" si="1896">INDEX($G222:$G226,W223)*W216/12</f>
        <v>0</v>
      </c>
      <c r="X222" s="910">
        <f t="shared" ref="X222" si="1897">INDEX($G222:$G226,X223)*X216/12</f>
        <v>0</v>
      </c>
      <c r="Y222" s="910">
        <f t="shared" ref="Y222" si="1898">INDEX($G222:$G226,Y223)*Y216/12</f>
        <v>0</v>
      </c>
      <c r="Z222" s="910">
        <f t="shared" ref="Z222" si="1899">INDEX($G222:$G226,Z223)*Z216/12</f>
        <v>0</v>
      </c>
      <c r="AA222" s="910">
        <f t="shared" ref="AA222" si="1900">INDEX($G222:$G226,AA223)*AA216/12</f>
        <v>0</v>
      </c>
      <c r="AB222" s="910">
        <f t="shared" ref="AB222" si="1901">INDEX($G222:$G226,AB223)*AB216/12</f>
        <v>0</v>
      </c>
      <c r="AC222" s="910">
        <f t="shared" ref="AC222" si="1902">INDEX($G222:$G226,AC223)*AC216/12</f>
        <v>0</v>
      </c>
      <c r="AD222" s="910">
        <f t="shared" ref="AD222" si="1903">INDEX($G222:$G226,AD223)*AD216/12</f>
        <v>0</v>
      </c>
      <c r="AE222" s="910">
        <f t="shared" ref="AE222" si="1904">INDEX($G222:$G226,AE223)*AE216/12</f>
        <v>0</v>
      </c>
      <c r="AF222" s="910">
        <f t="shared" ref="AF222" si="1905">INDEX($G222:$G226,AF223)*AF216/12</f>
        <v>0</v>
      </c>
      <c r="AG222" s="910">
        <f t="shared" ref="AG222" si="1906">INDEX($G222:$G226,AG223)*AG216/12</f>
        <v>0</v>
      </c>
      <c r="AH222" s="910">
        <f t="shared" ref="AH222" si="1907">INDEX($G222:$G226,AH223)*AH216/12</f>
        <v>0</v>
      </c>
      <c r="AI222" s="910">
        <f t="shared" ref="AI222" si="1908">INDEX($G222:$G226,AI223)*AI216/12</f>
        <v>0</v>
      </c>
      <c r="AJ222" s="910">
        <f t="shared" ref="AJ222" si="1909">INDEX($G222:$G226,AJ223)*AJ216/12</f>
        <v>0</v>
      </c>
      <c r="AK222" s="910">
        <f t="shared" ref="AK222" si="1910">INDEX($G222:$G226,AK223)*AK216/12</f>
        <v>0</v>
      </c>
      <c r="AL222" s="910">
        <f t="shared" ref="AL222" si="1911">INDEX($G222:$G226,AL223)*AL216/12</f>
        <v>0</v>
      </c>
      <c r="AM222" s="910">
        <f t="shared" ref="AM222" si="1912">INDEX($G222:$G226,AM223)*AM216/12</f>
        <v>0</v>
      </c>
      <c r="AN222" s="910">
        <f t="shared" ref="AN222" si="1913">INDEX($G222:$G226,AN223)*AN216/12</f>
        <v>0</v>
      </c>
      <c r="AO222" s="910">
        <f t="shared" ref="AO222" si="1914">INDEX($G222:$G226,AO223)*AO216/12</f>
        <v>0</v>
      </c>
      <c r="AP222" s="910">
        <f t="shared" ref="AP222" si="1915">INDEX($G222:$G226,AP223)*AP216/12</f>
        <v>0</v>
      </c>
      <c r="AQ222" s="910">
        <f t="shared" ref="AQ222" si="1916">INDEX($G222:$G226,AQ223)*AQ216/12</f>
        <v>0</v>
      </c>
      <c r="AR222" s="910">
        <f t="shared" ref="AR222" si="1917">INDEX($G222:$G226,AR223)*AR216/12</f>
        <v>0</v>
      </c>
      <c r="AS222" s="910">
        <f t="shared" ref="AS222" si="1918">INDEX($G222:$G226,AS223)*AS216/12</f>
        <v>0</v>
      </c>
      <c r="AT222" s="910">
        <f t="shared" ref="AT222" si="1919">INDEX($G222:$G226,AT223)*AT216/12</f>
        <v>0</v>
      </c>
      <c r="AU222" s="910">
        <f t="shared" ref="AU222" si="1920">INDEX($G222:$G226,AU223)*AU216/12</f>
        <v>0</v>
      </c>
      <c r="AV222" s="910">
        <f t="shared" ref="AV222" si="1921">INDEX($G222:$G226,AV223)*AV216/12</f>
        <v>0</v>
      </c>
      <c r="AW222" s="910">
        <f t="shared" ref="AW222" si="1922">INDEX($G222:$G226,AW223)*AW216/12</f>
        <v>0</v>
      </c>
      <c r="AX222" s="910">
        <f t="shared" ref="AX222" si="1923">INDEX($G222:$G226,AX223)*AX216/12</f>
        <v>0</v>
      </c>
      <c r="AY222" s="910">
        <f t="shared" ref="AY222" si="1924">INDEX($G222:$G226,AY223)*AY216/12</f>
        <v>0</v>
      </c>
      <c r="AZ222" s="910">
        <f t="shared" ref="AZ222" si="1925">INDEX($G222:$G226,AZ223)*AZ216/12</f>
        <v>0</v>
      </c>
      <c r="BA222" s="910">
        <f t="shared" ref="BA222" si="1926">INDEX($G222:$G226,BA223)*BA216/12</f>
        <v>0</v>
      </c>
      <c r="BB222" s="910">
        <f t="shared" ref="BB222" si="1927">INDEX($G222:$G226,BB223)*BB216/12</f>
        <v>0</v>
      </c>
      <c r="BC222" s="910">
        <f t="shared" ref="BC222" si="1928">INDEX($G222:$G226,BC223)*BC216/12</f>
        <v>0</v>
      </c>
      <c r="BD222" s="910">
        <f t="shared" ref="BD222" si="1929">INDEX($G222:$G226,BD223)*BD216/12</f>
        <v>0</v>
      </c>
      <c r="BE222" s="910">
        <f t="shared" ref="BE222" si="1930">INDEX($G222:$G226,BE223)*BE216/12</f>
        <v>0</v>
      </c>
      <c r="BF222" s="910">
        <f t="shared" ref="BF222" si="1931">INDEX($G222:$G226,BF223)*BF216/12</f>
        <v>0</v>
      </c>
      <c r="BG222" s="910">
        <f t="shared" ref="BG222" si="1932">INDEX($G222:$G226,BG223)*BG216/12</f>
        <v>0</v>
      </c>
      <c r="BH222" s="910">
        <f t="shared" ref="BH222" si="1933">INDEX($G222:$G226,BH223)*BH216/12</f>
        <v>0</v>
      </c>
      <c r="BI222" s="910">
        <f t="shared" ref="BI222" si="1934">INDEX($G222:$G226,BI223)*BI216/12</f>
        <v>0</v>
      </c>
      <c r="BJ222" s="910">
        <f t="shared" ref="BJ222" si="1935">INDEX($G222:$G226,BJ223)*BJ216/12</f>
        <v>0</v>
      </c>
      <c r="BK222" s="910">
        <f t="shared" ref="BK222" si="1936">INDEX($G222:$G226,BK223)*BK216/12</f>
        <v>0</v>
      </c>
      <c r="BL222" s="910">
        <f t="shared" ref="BL222" si="1937">INDEX($G222:$G226,BL223)*BL216/12</f>
        <v>0</v>
      </c>
      <c r="BM222" s="910">
        <f t="shared" ref="BM222" si="1938">INDEX($G222:$G226,BM223)*BM216/12</f>
        <v>0</v>
      </c>
      <c r="BN222" s="910">
        <f t="shared" ref="BN222" si="1939">INDEX($G222:$G226,BN223)*BN216/12</f>
        <v>0</v>
      </c>
      <c r="BO222" s="910">
        <f t="shared" ref="BO222" si="1940">INDEX($G222:$G226,BO223)*BO216/12</f>
        <v>0</v>
      </c>
      <c r="BP222" s="910">
        <f t="shared" ref="BP222" si="1941">INDEX($G222:$G226,BP223)*BP216/12</f>
        <v>0</v>
      </c>
      <c r="BQ222" s="910">
        <f t="shared" ref="BQ222" si="1942">INDEX($G222:$G226,BQ223)*BQ216/12</f>
        <v>0</v>
      </c>
      <c r="BR222" s="910">
        <f t="shared" ref="BR222" si="1943">INDEX($G222:$G226,BR223)*BR216/12</f>
        <v>0</v>
      </c>
      <c r="BS222" s="910">
        <f t="shared" ref="BS222" si="1944">INDEX($G222:$G226,BS223)*BS216/12</f>
        <v>0</v>
      </c>
      <c r="BT222" s="910">
        <f t="shared" ref="BT222" si="1945">INDEX($G222:$G226,BT223)*BT216/12</f>
        <v>0</v>
      </c>
      <c r="BU222" s="910">
        <f t="shared" ref="BU222" si="1946">INDEX($G222:$G226,BU223)*BU216/12</f>
        <v>0</v>
      </c>
      <c r="BV222" s="910">
        <f t="shared" ref="BV222" si="1947">INDEX($G222:$G226,BV223)*BV216/12</f>
        <v>0</v>
      </c>
      <c r="BW222" s="910">
        <f t="shared" ref="BW222" si="1948">INDEX($G222:$G226,BW223)*BW216/12</f>
        <v>0</v>
      </c>
      <c r="BX222" s="910">
        <f t="shared" ref="BX222" si="1949">INDEX($G222:$G226,BX223)*BX216/12</f>
        <v>0</v>
      </c>
      <c r="BY222" s="910">
        <f t="shared" ref="BY222" si="1950">INDEX($G222:$G226,BY223)*BY216/12</f>
        <v>0</v>
      </c>
      <c r="BZ222" s="910">
        <f t="shared" ref="BZ222" si="1951">INDEX($G222:$G226,BZ223)*BZ216/12</f>
        <v>0</v>
      </c>
      <c r="CA222" s="910">
        <f t="shared" ref="CA222" si="1952">INDEX($G222:$G226,CA223)*CA216/12</f>
        <v>0</v>
      </c>
      <c r="CB222" s="910">
        <f t="shared" ref="CB222" si="1953">INDEX($G222:$G226,CB223)*CB216/12</f>
        <v>0</v>
      </c>
      <c r="CC222" s="910">
        <f t="shared" ref="CC222" si="1954">INDEX($G222:$G226,CC223)*CC216/12</f>
        <v>0</v>
      </c>
      <c r="CD222" s="910">
        <f t="shared" ref="CD222" si="1955">INDEX($G222:$G226,CD223)*CD216/12</f>
        <v>0</v>
      </c>
      <c r="CE222" s="910">
        <f t="shared" ref="CE222" si="1956">INDEX($G222:$G226,CE223)*CE216/12</f>
        <v>0</v>
      </c>
      <c r="CF222" s="910">
        <f t="shared" ref="CF222" si="1957">INDEX($G222:$G226,CF223)*CF216/12</f>
        <v>0</v>
      </c>
      <c r="CG222" s="910">
        <f t="shared" ref="CG222" si="1958">INDEX($G222:$G226,CG223)*CG216/12</f>
        <v>0</v>
      </c>
      <c r="CH222" s="910">
        <f t="shared" ref="CH222" si="1959">INDEX($G222:$G226,CH223)*CH216/12</f>
        <v>0</v>
      </c>
      <c r="CI222" s="910">
        <f t="shared" ref="CI222" si="1960">INDEX($G222:$G226,CI223)*CI216/12</f>
        <v>0</v>
      </c>
      <c r="CJ222" s="910">
        <f t="shared" ref="CJ222" si="1961">INDEX($G222:$G226,CJ223)*CJ216/12</f>
        <v>0</v>
      </c>
      <c r="CK222" s="910">
        <f t="shared" ref="CK222" si="1962">INDEX($G222:$G226,CK223)*CK216/12</f>
        <v>0</v>
      </c>
      <c r="CL222" s="910">
        <f t="shared" ref="CL222" si="1963">INDEX($G222:$G226,CL223)*CL216/12</f>
        <v>0</v>
      </c>
      <c r="CM222" s="910">
        <f t="shared" ref="CM222" si="1964">INDEX($G222:$G226,CM223)*CM216/12</f>
        <v>0</v>
      </c>
      <c r="CN222" s="910">
        <f t="shared" ref="CN222" si="1965">INDEX($G222:$G226,CN223)*CN216/12</f>
        <v>0</v>
      </c>
      <c r="CO222" s="910">
        <f t="shared" ref="CO222" si="1966">INDEX($G222:$G226,CO223)*CO216/12</f>
        <v>0</v>
      </c>
      <c r="CP222" s="910">
        <f t="shared" ref="CP222" si="1967">INDEX($G222:$G226,CP223)*CP216/12</f>
        <v>0</v>
      </c>
      <c r="CQ222" s="910">
        <f t="shared" ref="CQ222" si="1968">INDEX($G222:$G226,CQ223)*CQ216/12</f>
        <v>0</v>
      </c>
      <c r="CR222" s="910">
        <f t="shared" ref="CR222" si="1969">INDEX($G222:$G226,CR223)*CR216/12</f>
        <v>0</v>
      </c>
      <c r="CS222" s="910">
        <f t="shared" ref="CS222" si="1970">INDEX($G222:$G226,CS223)*CS216/12</f>
        <v>0</v>
      </c>
      <c r="CT222" s="910">
        <f t="shared" ref="CT222" si="1971">INDEX($G222:$G226,CT223)*CT216/12</f>
        <v>0</v>
      </c>
      <c r="CU222" s="910">
        <f t="shared" ref="CU222" si="1972">INDEX($G222:$G226,CU223)*CU216/12</f>
        <v>0</v>
      </c>
      <c r="CV222" s="910">
        <f t="shared" ref="CV222" si="1973">INDEX($G222:$G226,CV223)*CV216/12</f>
        <v>0</v>
      </c>
      <c r="CW222" s="910">
        <f t="shared" ref="CW222" si="1974">INDEX($G222:$G226,CW223)*CW216/12</f>
        <v>0</v>
      </c>
      <c r="CX222" s="910">
        <f t="shared" ref="CX222" si="1975">INDEX($G222:$G226,CX223)*CX216/12</f>
        <v>0</v>
      </c>
      <c r="CY222" s="910">
        <f t="shared" ref="CY222" si="1976">INDEX($G222:$G226,CY223)*CY216/12</f>
        <v>0</v>
      </c>
      <c r="CZ222" s="910">
        <f t="shared" ref="CZ222" si="1977">INDEX($G222:$G226,CZ223)*CZ216/12</f>
        <v>0</v>
      </c>
      <c r="DA222" s="910">
        <f t="shared" ref="DA222" si="1978">INDEX($G222:$G226,DA223)*DA216/12</f>
        <v>0</v>
      </c>
      <c r="DB222" s="910">
        <f t="shared" ref="DB222" si="1979">INDEX($G222:$G226,DB223)*DB216/12</f>
        <v>0</v>
      </c>
      <c r="DC222" s="910">
        <f t="shared" ref="DC222" si="1980">INDEX($G222:$G226,DC223)*DC216/12</f>
        <v>0</v>
      </c>
      <c r="DD222" s="910">
        <f t="shared" ref="DD222" si="1981">INDEX($G222:$G226,DD223)*DD216/12</f>
        <v>0</v>
      </c>
      <c r="DE222" s="910">
        <f t="shared" ref="DE222" si="1982">INDEX($G222:$G226,DE223)*DE216/12</f>
        <v>0</v>
      </c>
      <c r="DF222" s="910">
        <f t="shared" ref="DF222" si="1983">INDEX($G222:$G226,DF223)*DF216/12</f>
        <v>0</v>
      </c>
      <c r="DG222" s="910">
        <f t="shared" ref="DG222" si="1984">INDEX($G222:$G226,DG223)*DG216/12</f>
        <v>0</v>
      </c>
      <c r="DH222" s="910">
        <f t="shared" ref="DH222" si="1985">INDEX($G222:$G226,DH223)*DH216/12</f>
        <v>0</v>
      </c>
      <c r="DI222" s="910">
        <f t="shared" ref="DI222" si="1986">INDEX($G222:$G226,DI223)*DI216/12</f>
        <v>0</v>
      </c>
      <c r="DJ222" s="910">
        <f t="shared" ref="DJ222" si="1987">INDEX($G222:$G226,DJ223)*DJ216/12</f>
        <v>0</v>
      </c>
      <c r="DK222" s="910">
        <f t="shared" ref="DK222" si="1988">INDEX($G222:$G226,DK223)*DK216/12</f>
        <v>0</v>
      </c>
      <c r="DL222" s="910">
        <f t="shared" ref="DL222" si="1989">INDEX($G222:$G226,DL223)*DL216/12</f>
        <v>0</v>
      </c>
      <c r="DM222" s="910">
        <f t="shared" ref="DM222" si="1990">INDEX($G222:$G226,DM223)*DM216/12</f>
        <v>0</v>
      </c>
      <c r="DN222" s="910">
        <f t="shared" ref="DN222" si="1991">INDEX($G222:$G226,DN223)*DN216/12</f>
        <v>0</v>
      </c>
      <c r="DO222" s="910">
        <f t="shared" ref="DO222" si="1992">INDEX($G222:$G226,DO223)*DO216/12</f>
        <v>0</v>
      </c>
      <c r="DP222" s="910">
        <f t="shared" ref="DP222" si="1993">INDEX($G222:$G226,DP223)*DP216/12</f>
        <v>0</v>
      </c>
      <c r="DQ222" s="910">
        <f t="shared" ref="DQ222" si="1994">INDEX($G222:$G226,DQ223)*DQ216/12</f>
        <v>0</v>
      </c>
      <c r="DR222" s="910">
        <f t="shared" ref="DR222" si="1995">INDEX($G222:$G226,DR223)*DR216/12</f>
        <v>0</v>
      </c>
      <c r="DS222" s="910">
        <f t="shared" ref="DS222" si="1996">INDEX($G222:$G226,DS223)*DS216/12</f>
        <v>0</v>
      </c>
      <c r="DT222" s="910">
        <f t="shared" ref="DT222" si="1997">INDEX($G222:$G226,DT223)*DT216/12</f>
        <v>0</v>
      </c>
      <c r="DU222" s="910">
        <f t="shared" ref="DU222" si="1998">INDEX($G222:$G226,DU223)*DU216/12</f>
        <v>0</v>
      </c>
      <c r="DV222" s="910">
        <f t="shared" ref="DV222" si="1999">INDEX($G222:$G226,DV223)*DV216/12</f>
        <v>0</v>
      </c>
      <c r="DW222" s="910">
        <f t="shared" ref="DW222" si="2000">INDEX($G222:$G226,DW223)*DW216/12</f>
        <v>0</v>
      </c>
      <c r="DX222" s="910">
        <f t="shared" ref="DX222" si="2001">INDEX($G222:$G226,DX223)*DX216/12</f>
        <v>0</v>
      </c>
      <c r="DY222" s="910">
        <f t="shared" ref="DY222" si="2002">INDEX($G222:$G226,DY223)*DY216/12</f>
        <v>0</v>
      </c>
      <c r="DZ222" s="910">
        <f t="shared" ref="DZ222" si="2003">INDEX($G222:$G226,DZ223)*DZ216/12</f>
        <v>0</v>
      </c>
      <c r="EA222" s="910">
        <f t="shared" ref="EA222" si="2004">INDEX($G222:$G226,EA223)*EA216/12</f>
        <v>0</v>
      </c>
      <c r="EB222" s="910">
        <f t="shared" ref="EB222" si="2005">INDEX($G222:$G226,EB223)*EB216/12</f>
        <v>0</v>
      </c>
      <c r="EC222" s="910">
        <f t="shared" ref="EC222" si="2006">INDEX($G222:$G226,EC223)*EC216/12</f>
        <v>0</v>
      </c>
      <c r="ED222" s="910">
        <f t="shared" ref="ED222" si="2007">INDEX($G222:$G226,ED223)*ED216/12</f>
        <v>0</v>
      </c>
      <c r="EE222" s="910">
        <f t="shared" ref="EE222" si="2008">INDEX($G222:$G226,EE223)*EE216/12</f>
        <v>0</v>
      </c>
      <c r="EF222" s="910">
        <f t="shared" ref="EF222" si="2009">INDEX($G222:$G226,EF223)*EF216/12</f>
        <v>0</v>
      </c>
      <c r="EG222" s="910">
        <f t="shared" ref="EG222" si="2010">INDEX($G222:$G226,EG223)*EG216/12</f>
        <v>0</v>
      </c>
      <c r="EH222" s="910">
        <f t="shared" ref="EH222" si="2011">INDEX($G222:$G226,EH223)*EH216/12</f>
        <v>0</v>
      </c>
      <c r="EI222" s="910">
        <f t="shared" ref="EI222" si="2012">INDEX($G222:$G226,EI223)*EI216/12</f>
        <v>0</v>
      </c>
      <c r="EJ222" s="910">
        <f t="shared" ref="EJ222" si="2013">INDEX($G222:$G226,EJ223)*EJ216/12</f>
        <v>0</v>
      </c>
      <c r="EK222" s="910">
        <f t="shared" ref="EK222" si="2014">INDEX($G222:$G226,EK223)*EK216/12</f>
        <v>0</v>
      </c>
      <c r="EL222" s="910">
        <f t="shared" ref="EL222" si="2015">INDEX($G222:$G226,EL223)*EL216/12</f>
        <v>0</v>
      </c>
      <c r="EM222" s="910">
        <f t="shared" ref="EM222" si="2016">INDEX($G222:$G226,EM223)*EM216/12</f>
        <v>0</v>
      </c>
      <c r="EN222" s="910">
        <f t="shared" ref="EN222" si="2017">INDEX($G222:$G226,EN223)*EN216/12</f>
        <v>0</v>
      </c>
      <c r="EO222" s="910">
        <f t="shared" ref="EO222" si="2018">INDEX($G222:$G226,EO223)*EO216/12</f>
        <v>0</v>
      </c>
    </row>
    <row r="223" spans="1:145" x14ac:dyDescent="0.2">
      <c r="A223" s="113">
        <f>ROW()</f>
        <v>223</v>
      </c>
      <c r="F223" s="923"/>
      <c r="G223" s="482"/>
      <c r="K223" s="113" t="s">
        <v>886</v>
      </c>
      <c r="N223" s="111">
        <f>MATCH(N$2,$F222:$F226,1)</f>
        <v>1</v>
      </c>
      <c r="O223" s="111">
        <f t="shared" ref="O223" si="2019">MATCH(O$2,$F222:$F226,1)</f>
        <v>1</v>
      </c>
      <c r="P223" s="111">
        <f t="shared" ref="P223" si="2020">MATCH(P$2,$F222:$F226,1)</f>
        <v>1</v>
      </c>
      <c r="Q223" s="111">
        <f t="shared" ref="Q223" si="2021">MATCH(Q$2,$F222:$F226,1)</f>
        <v>1</v>
      </c>
      <c r="R223" s="111">
        <f t="shared" ref="R223" si="2022">MATCH(R$2,$F222:$F226,1)</f>
        <v>1</v>
      </c>
      <c r="S223" s="111">
        <f t="shared" ref="S223" si="2023">MATCH(S$2,$F222:$F226,1)</f>
        <v>1</v>
      </c>
      <c r="T223" s="111">
        <f t="shared" ref="T223" si="2024">MATCH(T$2,$F222:$F226,1)</f>
        <v>1</v>
      </c>
      <c r="U223" s="111">
        <f t="shared" ref="U223" si="2025">MATCH(U$2,$F222:$F226,1)</f>
        <v>1</v>
      </c>
      <c r="V223" s="111">
        <f t="shared" ref="V223" si="2026">MATCH(V$2,$F222:$F226,1)</f>
        <v>1</v>
      </c>
      <c r="W223" s="111">
        <f t="shared" ref="W223" si="2027">MATCH(W$2,$F222:$F226,1)</f>
        <v>1</v>
      </c>
      <c r="X223" s="111">
        <f t="shared" ref="X223" si="2028">MATCH(X$2,$F222:$F226,1)</f>
        <v>1</v>
      </c>
      <c r="Y223" s="111">
        <f t="shared" ref="Y223" si="2029">MATCH(Y$2,$F222:$F226,1)</f>
        <v>1</v>
      </c>
      <c r="Z223" s="111">
        <f t="shared" ref="Z223" si="2030">MATCH(Z$2,$F222:$F226,1)</f>
        <v>1</v>
      </c>
      <c r="AA223" s="111">
        <f t="shared" ref="AA223" si="2031">MATCH(AA$2,$F222:$F226,1)</f>
        <v>1</v>
      </c>
      <c r="AB223" s="111">
        <f t="shared" ref="AB223" si="2032">MATCH(AB$2,$F222:$F226,1)</f>
        <v>1</v>
      </c>
      <c r="AC223" s="111">
        <f t="shared" ref="AC223" si="2033">MATCH(AC$2,$F222:$F226,1)</f>
        <v>1</v>
      </c>
      <c r="AD223" s="111">
        <f t="shared" ref="AD223" si="2034">MATCH(AD$2,$F222:$F226,1)</f>
        <v>1</v>
      </c>
      <c r="AE223" s="111">
        <f t="shared" ref="AE223" si="2035">MATCH(AE$2,$F222:$F226,1)</f>
        <v>1</v>
      </c>
      <c r="AF223" s="111">
        <f t="shared" ref="AF223" si="2036">MATCH(AF$2,$F222:$F226,1)</f>
        <v>1</v>
      </c>
      <c r="AG223" s="111">
        <f t="shared" ref="AG223" si="2037">MATCH(AG$2,$F222:$F226,1)</f>
        <v>1</v>
      </c>
      <c r="AH223" s="111">
        <f t="shared" ref="AH223" si="2038">MATCH(AH$2,$F222:$F226,1)</f>
        <v>1</v>
      </c>
      <c r="AI223" s="111">
        <f t="shared" ref="AI223" si="2039">MATCH(AI$2,$F222:$F226,1)</f>
        <v>1</v>
      </c>
      <c r="AJ223" s="111">
        <f t="shared" ref="AJ223" si="2040">MATCH(AJ$2,$F222:$F226,1)</f>
        <v>1</v>
      </c>
      <c r="AK223" s="111">
        <f t="shared" ref="AK223" si="2041">MATCH(AK$2,$F222:$F226,1)</f>
        <v>1</v>
      </c>
      <c r="AL223" s="111">
        <f t="shared" ref="AL223" si="2042">MATCH(AL$2,$F222:$F226,1)</f>
        <v>1</v>
      </c>
      <c r="AM223" s="111">
        <f t="shared" ref="AM223" si="2043">MATCH(AM$2,$F222:$F226,1)</f>
        <v>1</v>
      </c>
      <c r="AN223" s="111">
        <f t="shared" ref="AN223" si="2044">MATCH(AN$2,$F222:$F226,1)</f>
        <v>1</v>
      </c>
      <c r="AO223" s="111">
        <f t="shared" ref="AO223" si="2045">MATCH(AO$2,$F222:$F226,1)</f>
        <v>1</v>
      </c>
      <c r="AP223" s="111">
        <f t="shared" ref="AP223" si="2046">MATCH(AP$2,$F222:$F226,1)</f>
        <v>1</v>
      </c>
      <c r="AQ223" s="111">
        <f t="shared" ref="AQ223" si="2047">MATCH(AQ$2,$F222:$F226,1)</f>
        <v>1</v>
      </c>
      <c r="AR223" s="111">
        <f t="shared" ref="AR223" si="2048">MATCH(AR$2,$F222:$F226,1)</f>
        <v>1</v>
      </c>
      <c r="AS223" s="111">
        <f t="shared" ref="AS223" si="2049">MATCH(AS$2,$F222:$F226,1)</f>
        <v>1</v>
      </c>
      <c r="AT223" s="111">
        <f t="shared" ref="AT223" si="2050">MATCH(AT$2,$F222:$F226,1)</f>
        <v>1</v>
      </c>
      <c r="AU223" s="111">
        <f t="shared" ref="AU223" si="2051">MATCH(AU$2,$F222:$F226,1)</f>
        <v>1</v>
      </c>
      <c r="AV223" s="111">
        <f t="shared" ref="AV223" si="2052">MATCH(AV$2,$F222:$F226,1)</f>
        <v>1</v>
      </c>
      <c r="AW223" s="111">
        <f t="shared" ref="AW223" si="2053">MATCH(AW$2,$F222:$F226,1)</f>
        <v>1</v>
      </c>
      <c r="AX223" s="111">
        <f t="shared" ref="AX223" si="2054">MATCH(AX$2,$F222:$F226,1)</f>
        <v>1</v>
      </c>
      <c r="AY223" s="111">
        <f t="shared" ref="AY223" si="2055">MATCH(AY$2,$F222:$F226,1)</f>
        <v>1</v>
      </c>
      <c r="AZ223" s="111">
        <f t="shared" ref="AZ223" si="2056">MATCH(AZ$2,$F222:$F226,1)</f>
        <v>1</v>
      </c>
      <c r="BA223" s="111">
        <f t="shared" ref="BA223" si="2057">MATCH(BA$2,$F222:$F226,1)</f>
        <v>1</v>
      </c>
      <c r="BB223" s="111">
        <f t="shared" ref="BB223" si="2058">MATCH(BB$2,$F222:$F226,1)</f>
        <v>1</v>
      </c>
      <c r="BC223" s="111">
        <f t="shared" ref="BC223" si="2059">MATCH(BC$2,$F222:$F226,1)</f>
        <v>1</v>
      </c>
      <c r="BD223" s="111">
        <f t="shared" ref="BD223" si="2060">MATCH(BD$2,$F222:$F226,1)</f>
        <v>1</v>
      </c>
      <c r="BE223" s="111">
        <f t="shared" ref="BE223" si="2061">MATCH(BE$2,$F222:$F226,1)</f>
        <v>1</v>
      </c>
      <c r="BF223" s="111">
        <f t="shared" ref="BF223" si="2062">MATCH(BF$2,$F222:$F226,1)</f>
        <v>1</v>
      </c>
      <c r="BG223" s="111">
        <f t="shared" ref="BG223" si="2063">MATCH(BG$2,$F222:$F226,1)</f>
        <v>1</v>
      </c>
      <c r="BH223" s="111">
        <f t="shared" ref="BH223" si="2064">MATCH(BH$2,$F222:$F226,1)</f>
        <v>1</v>
      </c>
      <c r="BI223" s="111">
        <f t="shared" ref="BI223" si="2065">MATCH(BI$2,$F222:$F226,1)</f>
        <v>1</v>
      </c>
      <c r="BJ223" s="111">
        <f t="shared" ref="BJ223" si="2066">MATCH(BJ$2,$F222:$F226,1)</f>
        <v>1</v>
      </c>
      <c r="BK223" s="111">
        <f t="shared" ref="BK223" si="2067">MATCH(BK$2,$F222:$F226,1)</f>
        <v>1</v>
      </c>
      <c r="BL223" s="111">
        <f t="shared" ref="BL223" si="2068">MATCH(BL$2,$F222:$F226,1)</f>
        <v>1</v>
      </c>
      <c r="BM223" s="111">
        <f t="shared" ref="BM223" si="2069">MATCH(BM$2,$F222:$F226,1)</f>
        <v>1</v>
      </c>
      <c r="BN223" s="111">
        <f t="shared" ref="BN223" si="2070">MATCH(BN$2,$F222:$F226,1)</f>
        <v>1</v>
      </c>
      <c r="BO223" s="111">
        <f t="shared" ref="BO223" si="2071">MATCH(BO$2,$F222:$F226,1)</f>
        <v>1</v>
      </c>
      <c r="BP223" s="111">
        <f t="shared" ref="BP223" si="2072">MATCH(BP$2,$F222:$F226,1)</f>
        <v>1</v>
      </c>
      <c r="BQ223" s="111">
        <f t="shared" ref="BQ223" si="2073">MATCH(BQ$2,$F222:$F226,1)</f>
        <v>1</v>
      </c>
      <c r="BR223" s="111">
        <f t="shared" ref="BR223" si="2074">MATCH(BR$2,$F222:$F226,1)</f>
        <v>1</v>
      </c>
      <c r="BS223" s="111">
        <f t="shared" ref="BS223" si="2075">MATCH(BS$2,$F222:$F226,1)</f>
        <v>1</v>
      </c>
      <c r="BT223" s="111">
        <f t="shared" ref="BT223" si="2076">MATCH(BT$2,$F222:$F226,1)</f>
        <v>1</v>
      </c>
      <c r="BU223" s="111">
        <f t="shared" ref="BU223" si="2077">MATCH(BU$2,$F222:$F226,1)</f>
        <v>1</v>
      </c>
      <c r="BV223" s="111">
        <f t="shared" ref="BV223" si="2078">MATCH(BV$2,$F222:$F226,1)</f>
        <v>1</v>
      </c>
      <c r="BW223" s="111">
        <f t="shared" ref="BW223" si="2079">MATCH(BW$2,$F222:$F226,1)</f>
        <v>1</v>
      </c>
      <c r="BX223" s="111">
        <f t="shared" ref="BX223" si="2080">MATCH(BX$2,$F222:$F226,1)</f>
        <v>1</v>
      </c>
      <c r="BY223" s="111">
        <f t="shared" ref="BY223" si="2081">MATCH(BY$2,$F222:$F226,1)</f>
        <v>1</v>
      </c>
      <c r="BZ223" s="111">
        <f t="shared" ref="BZ223" si="2082">MATCH(BZ$2,$F222:$F226,1)</f>
        <v>1</v>
      </c>
      <c r="CA223" s="111">
        <f t="shared" ref="CA223" si="2083">MATCH(CA$2,$F222:$F226,1)</f>
        <v>1</v>
      </c>
      <c r="CB223" s="111">
        <f t="shared" ref="CB223" si="2084">MATCH(CB$2,$F222:$F226,1)</f>
        <v>1</v>
      </c>
      <c r="CC223" s="111">
        <f t="shared" ref="CC223" si="2085">MATCH(CC$2,$F222:$F226,1)</f>
        <v>1</v>
      </c>
      <c r="CD223" s="111">
        <f t="shared" ref="CD223" si="2086">MATCH(CD$2,$F222:$F226,1)</f>
        <v>1</v>
      </c>
      <c r="CE223" s="111">
        <f t="shared" ref="CE223" si="2087">MATCH(CE$2,$F222:$F226,1)</f>
        <v>1</v>
      </c>
      <c r="CF223" s="111">
        <f t="shared" ref="CF223" si="2088">MATCH(CF$2,$F222:$F226,1)</f>
        <v>1</v>
      </c>
      <c r="CG223" s="111">
        <f t="shared" ref="CG223" si="2089">MATCH(CG$2,$F222:$F226,1)</f>
        <v>1</v>
      </c>
      <c r="CH223" s="111">
        <f t="shared" ref="CH223" si="2090">MATCH(CH$2,$F222:$F226,1)</f>
        <v>1</v>
      </c>
      <c r="CI223" s="111">
        <f t="shared" ref="CI223" si="2091">MATCH(CI$2,$F222:$F226,1)</f>
        <v>1</v>
      </c>
      <c r="CJ223" s="111">
        <f t="shared" ref="CJ223" si="2092">MATCH(CJ$2,$F222:$F226,1)</f>
        <v>1</v>
      </c>
      <c r="CK223" s="111">
        <f t="shared" ref="CK223" si="2093">MATCH(CK$2,$F222:$F226,1)</f>
        <v>1</v>
      </c>
      <c r="CL223" s="111">
        <f t="shared" ref="CL223" si="2094">MATCH(CL$2,$F222:$F226,1)</f>
        <v>1</v>
      </c>
      <c r="CM223" s="111">
        <f t="shared" ref="CM223" si="2095">MATCH(CM$2,$F222:$F226,1)</f>
        <v>1</v>
      </c>
      <c r="CN223" s="111">
        <f t="shared" ref="CN223" si="2096">MATCH(CN$2,$F222:$F226,1)</f>
        <v>1</v>
      </c>
      <c r="CO223" s="111">
        <f t="shared" ref="CO223" si="2097">MATCH(CO$2,$F222:$F226,1)</f>
        <v>1</v>
      </c>
      <c r="CP223" s="111">
        <f t="shared" ref="CP223" si="2098">MATCH(CP$2,$F222:$F226,1)</f>
        <v>1</v>
      </c>
      <c r="CQ223" s="111">
        <f t="shared" ref="CQ223" si="2099">MATCH(CQ$2,$F222:$F226,1)</f>
        <v>1</v>
      </c>
      <c r="CR223" s="111">
        <f t="shared" ref="CR223" si="2100">MATCH(CR$2,$F222:$F226,1)</f>
        <v>1</v>
      </c>
      <c r="CS223" s="111">
        <f t="shared" ref="CS223" si="2101">MATCH(CS$2,$F222:$F226,1)</f>
        <v>1</v>
      </c>
      <c r="CT223" s="111">
        <f t="shared" ref="CT223" si="2102">MATCH(CT$2,$F222:$F226,1)</f>
        <v>1</v>
      </c>
      <c r="CU223" s="111">
        <f t="shared" ref="CU223" si="2103">MATCH(CU$2,$F222:$F226,1)</f>
        <v>1</v>
      </c>
      <c r="CV223" s="111">
        <f t="shared" ref="CV223" si="2104">MATCH(CV$2,$F222:$F226,1)</f>
        <v>1</v>
      </c>
      <c r="CW223" s="111">
        <f t="shared" ref="CW223" si="2105">MATCH(CW$2,$F222:$F226,1)</f>
        <v>1</v>
      </c>
      <c r="CX223" s="111">
        <f t="shared" ref="CX223" si="2106">MATCH(CX$2,$F222:$F226,1)</f>
        <v>1</v>
      </c>
      <c r="CY223" s="111">
        <f t="shared" ref="CY223" si="2107">MATCH(CY$2,$F222:$F226,1)</f>
        <v>1</v>
      </c>
      <c r="CZ223" s="111">
        <f t="shared" ref="CZ223" si="2108">MATCH(CZ$2,$F222:$F226,1)</f>
        <v>1</v>
      </c>
      <c r="DA223" s="111">
        <f t="shared" ref="DA223" si="2109">MATCH(DA$2,$F222:$F226,1)</f>
        <v>1</v>
      </c>
      <c r="DB223" s="111">
        <f t="shared" ref="DB223" si="2110">MATCH(DB$2,$F222:$F226,1)</f>
        <v>1</v>
      </c>
      <c r="DC223" s="111">
        <f t="shared" ref="DC223" si="2111">MATCH(DC$2,$F222:$F226,1)</f>
        <v>1</v>
      </c>
      <c r="DD223" s="111">
        <f t="shared" ref="DD223" si="2112">MATCH(DD$2,$F222:$F226,1)</f>
        <v>1</v>
      </c>
      <c r="DE223" s="111">
        <f t="shared" ref="DE223" si="2113">MATCH(DE$2,$F222:$F226,1)</f>
        <v>1</v>
      </c>
      <c r="DF223" s="111">
        <f t="shared" ref="DF223" si="2114">MATCH(DF$2,$F222:$F226,1)</f>
        <v>1</v>
      </c>
      <c r="DG223" s="111">
        <f t="shared" ref="DG223" si="2115">MATCH(DG$2,$F222:$F226,1)</f>
        <v>1</v>
      </c>
      <c r="DH223" s="111">
        <f t="shared" ref="DH223" si="2116">MATCH(DH$2,$F222:$F226,1)</f>
        <v>1</v>
      </c>
      <c r="DI223" s="111">
        <f t="shared" ref="DI223" si="2117">MATCH(DI$2,$F222:$F226,1)</f>
        <v>1</v>
      </c>
      <c r="DJ223" s="111">
        <f t="shared" ref="DJ223" si="2118">MATCH(DJ$2,$F222:$F226,1)</f>
        <v>1</v>
      </c>
      <c r="DK223" s="111">
        <f t="shared" ref="DK223" si="2119">MATCH(DK$2,$F222:$F226,1)</f>
        <v>1</v>
      </c>
      <c r="DL223" s="111">
        <f t="shared" ref="DL223" si="2120">MATCH(DL$2,$F222:$F226,1)</f>
        <v>1</v>
      </c>
      <c r="DM223" s="111">
        <f t="shared" ref="DM223" si="2121">MATCH(DM$2,$F222:$F226,1)</f>
        <v>1</v>
      </c>
      <c r="DN223" s="111">
        <f t="shared" ref="DN223" si="2122">MATCH(DN$2,$F222:$F226,1)</f>
        <v>1</v>
      </c>
      <c r="DO223" s="111">
        <f t="shared" ref="DO223" si="2123">MATCH(DO$2,$F222:$F226,1)</f>
        <v>1</v>
      </c>
      <c r="DP223" s="111">
        <f t="shared" ref="DP223" si="2124">MATCH(DP$2,$F222:$F226,1)</f>
        <v>1</v>
      </c>
      <c r="DQ223" s="111">
        <f t="shared" ref="DQ223" si="2125">MATCH(DQ$2,$F222:$F226,1)</f>
        <v>1</v>
      </c>
      <c r="DR223" s="111">
        <f t="shared" ref="DR223" si="2126">MATCH(DR$2,$F222:$F226,1)</f>
        <v>1</v>
      </c>
      <c r="DS223" s="111">
        <f t="shared" ref="DS223" si="2127">MATCH(DS$2,$F222:$F226,1)</f>
        <v>1</v>
      </c>
      <c r="DT223" s="111">
        <f t="shared" ref="DT223" si="2128">MATCH(DT$2,$F222:$F226,1)</f>
        <v>1</v>
      </c>
      <c r="DU223" s="111">
        <f t="shared" ref="DU223" si="2129">MATCH(DU$2,$F222:$F226,1)</f>
        <v>1</v>
      </c>
      <c r="DV223" s="111">
        <f t="shared" ref="DV223" si="2130">MATCH(DV$2,$F222:$F226,1)</f>
        <v>1</v>
      </c>
      <c r="DW223" s="111">
        <f t="shared" ref="DW223" si="2131">MATCH(DW$2,$F222:$F226,1)</f>
        <v>1</v>
      </c>
      <c r="DX223" s="111">
        <f t="shared" ref="DX223" si="2132">MATCH(DX$2,$F222:$F226,1)</f>
        <v>1</v>
      </c>
      <c r="DY223" s="111">
        <f t="shared" ref="DY223" si="2133">MATCH(DY$2,$F222:$F226,1)</f>
        <v>1</v>
      </c>
      <c r="DZ223" s="111">
        <f t="shared" ref="DZ223" si="2134">MATCH(DZ$2,$F222:$F226,1)</f>
        <v>1</v>
      </c>
      <c r="EA223" s="111">
        <f t="shared" ref="EA223" si="2135">MATCH(EA$2,$F222:$F226,1)</f>
        <v>1</v>
      </c>
      <c r="EB223" s="111">
        <f t="shared" ref="EB223" si="2136">MATCH(EB$2,$F222:$F226,1)</f>
        <v>1</v>
      </c>
      <c r="EC223" s="111">
        <f t="shared" ref="EC223" si="2137">MATCH(EC$2,$F222:$F226,1)</f>
        <v>1</v>
      </c>
      <c r="ED223" s="111">
        <f t="shared" ref="ED223" si="2138">MATCH(ED$2,$F222:$F226,1)</f>
        <v>1</v>
      </c>
      <c r="EE223" s="111">
        <f t="shared" ref="EE223" si="2139">MATCH(EE$2,$F222:$F226,1)</f>
        <v>1</v>
      </c>
      <c r="EF223" s="111">
        <f t="shared" ref="EF223" si="2140">MATCH(EF$2,$F222:$F226,1)</f>
        <v>1</v>
      </c>
      <c r="EG223" s="111">
        <f t="shared" ref="EG223" si="2141">MATCH(EG$2,$F222:$F226,1)</f>
        <v>1</v>
      </c>
      <c r="EH223" s="111">
        <f t="shared" ref="EH223" si="2142">MATCH(EH$2,$F222:$F226,1)</f>
        <v>1</v>
      </c>
      <c r="EI223" s="111">
        <f t="shared" ref="EI223" si="2143">MATCH(EI$2,$F222:$F226,1)</f>
        <v>1</v>
      </c>
      <c r="EJ223" s="111">
        <f t="shared" ref="EJ223" si="2144">MATCH(EJ$2,$F222:$F226,1)</f>
        <v>1</v>
      </c>
      <c r="EK223" s="111">
        <f t="shared" ref="EK223" si="2145">MATCH(EK$2,$F222:$F226,1)</f>
        <v>1</v>
      </c>
      <c r="EL223" s="111">
        <f t="shared" ref="EL223" si="2146">MATCH(EL$2,$F222:$F226,1)</f>
        <v>1</v>
      </c>
      <c r="EM223" s="111">
        <f t="shared" ref="EM223" si="2147">MATCH(EM$2,$F222:$F226,1)</f>
        <v>1</v>
      </c>
      <c r="EN223" s="111">
        <f t="shared" ref="EN223" si="2148">MATCH(EN$2,$F222:$F226,1)</f>
        <v>1</v>
      </c>
      <c r="EO223" s="111">
        <f t="shared" ref="EO223" si="2149">MATCH(EO$2,$F222:$F226,1)</f>
        <v>1</v>
      </c>
    </row>
    <row r="224" spans="1:145" x14ac:dyDescent="0.2">
      <c r="A224" s="113">
        <f>ROW()</f>
        <v>224</v>
      </c>
      <c r="F224" s="923"/>
      <c r="G224" s="482"/>
      <c r="I224" s="459">
        <f>$J$4</f>
        <v>44742</v>
      </c>
      <c r="J224" s="461">
        <v>1</v>
      </c>
      <c r="K224" s="113" t="s">
        <v>446</v>
      </c>
      <c r="N224" s="111" t="b">
        <f>OR(MOD(N$8,$J224)=0,N$2=$I224)</f>
        <v>1</v>
      </c>
      <c r="O224" s="111" t="b">
        <f t="shared" ref="O224:BZ224" si="2150">OR(MOD(O$8,$J224)=0,O$2=$I224)</f>
        <v>1</v>
      </c>
      <c r="P224" s="111" t="b">
        <f t="shared" si="2150"/>
        <v>1</v>
      </c>
      <c r="Q224" s="111" t="b">
        <f t="shared" si="2150"/>
        <v>1</v>
      </c>
      <c r="R224" s="111" t="b">
        <f t="shared" si="2150"/>
        <v>1</v>
      </c>
      <c r="S224" s="111" t="b">
        <f t="shared" si="2150"/>
        <v>1</v>
      </c>
      <c r="T224" s="111" t="b">
        <f t="shared" si="2150"/>
        <v>1</v>
      </c>
      <c r="U224" s="111" t="b">
        <f t="shared" si="2150"/>
        <v>1</v>
      </c>
      <c r="V224" s="111" t="b">
        <f t="shared" si="2150"/>
        <v>1</v>
      </c>
      <c r="W224" s="111" t="b">
        <f t="shared" si="2150"/>
        <v>1</v>
      </c>
      <c r="X224" s="111" t="b">
        <f t="shared" si="2150"/>
        <v>1</v>
      </c>
      <c r="Y224" s="111" t="b">
        <f t="shared" si="2150"/>
        <v>1</v>
      </c>
      <c r="Z224" s="111" t="b">
        <f t="shared" si="2150"/>
        <v>1</v>
      </c>
      <c r="AA224" s="111" t="b">
        <f t="shared" si="2150"/>
        <v>1</v>
      </c>
      <c r="AB224" s="111" t="b">
        <f t="shared" si="2150"/>
        <v>1</v>
      </c>
      <c r="AC224" s="111" t="b">
        <f t="shared" si="2150"/>
        <v>1</v>
      </c>
      <c r="AD224" s="111" t="b">
        <f t="shared" si="2150"/>
        <v>1</v>
      </c>
      <c r="AE224" s="111" t="b">
        <f t="shared" si="2150"/>
        <v>1</v>
      </c>
      <c r="AF224" s="111" t="b">
        <f t="shared" si="2150"/>
        <v>1</v>
      </c>
      <c r="AG224" s="111" t="b">
        <f t="shared" si="2150"/>
        <v>1</v>
      </c>
      <c r="AH224" s="111" t="b">
        <f t="shared" si="2150"/>
        <v>1</v>
      </c>
      <c r="AI224" s="111" t="b">
        <f t="shared" si="2150"/>
        <v>1</v>
      </c>
      <c r="AJ224" s="111" t="b">
        <f t="shared" si="2150"/>
        <v>1</v>
      </c>
      <c r="AK224" s="111" t="b">
        <f t="shared" si="2150"/>
        <v>1</v>
      </c>
      <c r="AL224" s="111" t="b">
        <f t="shared" si="2150"/>
        <v>1</v>
      </c>
      <c r="AM224" s="111" t="b">
        <f t="shared" si="2150"/>
        <v>1</v>
      </c>
      <c r="AN224" s="111" t="b">
        <f t="shared" si="2150"/>
        <v>1</v>
      </c>
      <c r="AO224" s="111" t="b">
        <f t="shared" si="2150"/>
        <v>1</v>
      </c>
      <c r="AP224" s="111" t="b">
        <f t="shared" si="2150"/>
        <v>1</v>
      </c>
      <c r="AQ224" s="111" t="b">
        <f t="shared" si="2150"/>
        <v>1</v>
      </c>
      <c r="AR224" s="111" t="b">
        <f t="shared" si="2150"/>
        <v>1</v>
      </c>
      <c r="AS224" s="111" t="b">
        <f t="shared" si="2150"/>
        <v>1</v>
      </c>
      <c r="AT224" s="111" t="b">
        <f t="shared" si="2150"/>
        <v>1</v>
      </c>
      <c r="AU224" s="111" t="b">
        <f t="shared" si="2150"/>
        <v>1</v>
      </c>
      <c r="AV224" s="111" t="b">
        <f t="shared" si="2150"/>
        <v>1</v>
      </c>
      <c r="AW224" s="111" t="b">
        <f t="shared" si="2150"/>
        <v>1</v>
      </c>
      <c r="AX224" s="111" t="b">
        <f t="shared" si="2150"/>
        <v>1</v>
      </c>
      <c r="AY224" s="111" t="b">
        <f t="shared" si="2150"/>
        <v>1</v>
      </c>
      <c r="AZ224" s="111" t="b">
        <f t="shared" si="2150"/>
        <v>1</v>
      </c>
      <c r="BA224" s="111" t="b">
        <f t="shared" si="2150"/>
        <v>1</v>
      </c>
      <c r="BB224" s="111" t="b">
        <f t="shared" si="2150"/>
        <v>1</v>
      </c>
      <c r="BC224" s="111" t="b">
        <f t="shared" si="2150"/>
        <v>1</v>
      </c>
      <c r="BD224" s="111" t="b">
        <f t="shared" si="2150"/>
        <v>1</v>
      </c>
      <c r="BE224" s="111" t="b">
        <f t="shared" si="2150"/>
        <v>1</v>
      </c>
      <c r="BF224" s="111" t="b">
        <f t="shared" si="2150"/>
        <v>1</v>
      </c>
      <c r="BG224" s="111" t="b">
        <f t="shared" si="2150"/>
        <v>1</v>
      </c>
      <c r="BH224" s="111" t="b">
        <f t="shared" si="2150"/>
        <v>1</v>
      </c>
      <c r="BI224" s="111" t="b">
        <f t="shared" si="2150"/>
        <v>1</v>
      </c>
      <c r="BJ224" s="111" t="b">
        <f t="shared" si="2150"/>
        <v>1</v>
      </c>
      <c r="BK224" s="111" t="b">
        <f t="shared" si="2150"/>
        <v>1</v>
      </c>
      <c r="BL224" s="111" t="b">
        <f t="shared" si="2150"/>
        <v>1</v>
      </c>
      <c r="BM224" s="111" t="b">
        <f t="shared" si="2150"/>
        <v>1</v>
      </c>
      <c r="BN224" s="111" t="b">
        <f t="shared" si="2150"/>
        <v>1</v>
      </c>
      <c r="BO224" s="111" t="b">
        <f t="shared" si="2150"/>
        <v>1</v>
      </c>
      <c r="BP224" s="111" t="b">
        <f t="shared" si="2150"/>
        <v>1</v>
      </c>
      <c r="BQ224" s="111" t="b">
        <f t="shared" si="2150"/>
        <v>1</v>
      </c>
      <c r="BR224" s="111" t="b">
        <f t="shared" si="2150"/>
        <v>1</v>
      </c>
      <c r="BS224" s="111" t="b">
        <f t="shared" si="2150"/>
        <v>1</v>
      </c>
      <c r="BT224" s="111" t="b">
        <f t="shared" si="2150"/>
        <v>1</v>
      </c>
      <c r="BU224" s="111" t="b">
        <f t="shared" si="2150"/>
        <v>1</v>
      </c>
      <c r="BV224" s="111" t="b">
        <f t="shared" si="2150"/>
        <v>1</v>
      </c>
      <c r="BW224" s="111" t="b">
        <f t="shared" si="2150"/>
        <v>1</v>
      </c>
      <c r="BX224" s="111" t="b">
        <f t="shared" si="2150"/>
        <v>1</v>
      </c>
      <c r="BY224" s="111" t="b">
        <f t="shared" si="2150"/>
        <v>1</v>
      </c>
      <c r="BZ224" s="111" t="b">
        <f t="shared" si="2150"/>
        <v>1</v>
      </c>
      <c r="CA224" s="111" t="b">
        <f t="shared" ref="CA224:EL224" si="2151">OR(MOD(CA$8,$J224)=0,CA$2=$I224)</f>
        <v>1</v>
      </c>
      <c r="CB224" s="111" t="b">
        <f t="shared" si="2151"/>
        <v>1</v>
      </c>
      <c r="CC224" s="111" t="b">
        <f t="shared" si="2151"/>
        <v>1</v>
      </c>
      <c r="CD224" s="111" t="b">
        <f t="shared" si="2151"/>
        <v>1</v>
      </c>
      <c r="CE224" s="111" t="b">
        <f t="shared" si="2151"/>
        <v>1</v>
      </c>
      <c r="CF224" s="111" t="b">
        <f t="shared" si="2151"/>
        <v>1</v>
      </c>
      <c r="CG224" s="111" t="b">
        <f t="shared" si="2151"/>
        <v>1</v>
      </c>
      <c r="CH224" s="111" t="b">
        <f t="shared" si="2151"/>
        <v>1</v>
      </c>
      <c r="CI224" s="111" t="b">
        <f t="shared" si="2151"/>
        <v>1</v>
      </c>
      <c r="CJ224" s="111" t="b">
        <f t="shared" si="2151"/>
        <v>1</v>
      </c>
      <c r="CK224" s="111" t="b">
        <f t="shared" si="2151"/>
        <v>1</v>
      </c>
      <c r="CL224" s="111" t="b">
        <f t="shared" si="2151"/>
        <v>1</v>
      </c>
      <c r="CM224" s="111" t="b">
        <f t="shared" si="2151"/>
        <v>1</v>
      </c>
      <c r="CN224" s="111" t="b">
        <f t="shared" si="2151"/>
        <v>1</v>
      </c>
      <c r="CO224" s="111" t="b">
        <f t="shared" si="2151"/>
        <v>1</v>
      </c>
      <c r="CP224" s="111" t="b">
        <f t="shared" si="2151"/>
        <v>1</v>
      </c>
      <c r="CQ224" s="111" t="b">
        <f t="shared" si="2151"/>
        <v>1</v>
      </c>
      <c r="CR224" s="111" t="b">
        <f t="shared" si="2151"/>
        <v>1</v>
      </c>
      <c r="CS224" s="111" t="b">
        <f t="shared" si="2151"/>
        <v>1</v>
      </c>
      <c r="CT224" s="111" t="b">
        <f t="shared" si="2151"/>
        <v>1</v>
      </c>
      <c r="CU224" s="111" t="b">
        <f t="shared" si="2151"/>
        <v>1</v>
      </c>
      <c r="CV224" s="111" t="b">
        <f t="shared" si="2151"/>
        <v>1</v>
      </c>
      <c r="CW224" s="111" t="b">
        <f t="shared" si="2151"/>
        <v>1</v>
      </c>
      <c r="CX224" s="111" t="b">
        <f t="shared" si="2151"/>
        <v>1</v>
      </c>
      <c r="CY224" s="111" t="b">
        <f t="shared" si="2151"/>
        <v>1</v>
      </c>
      <c r="CZ224" s="111" t="b">
        <f t="shared" si="2151"/>
        <v>1</v>
      </c>
      <c r="DA224" s="111" t="b">
        <f t="shared" si="2151"/>
        <v>1</v>
      </c>
      <c r="DB224" s="111" t="b">
        <f t="shared" si="2151"/>
        <v>1</v>
      </c>
      <c r="DC224" s="111" t="b">
        <f t="shared" si="2151"/>
        <v>1</v>
      </c>
      <c r="DD224" s="111" t="b">
        <f t="shared" si="2151"/>
        <v>1</v>
      </c>
      <c r="DE224" s="111" t="b">
        <f t="shared" si="2151"/>
        <v>1</v>
      </c>
      <c r="DF224" s="111" t="b">
        <f t="shared" si="2151"/>
        <v>1</v>
      </c>
      <c r="DG224" s="111" t="b">
        <f t="shared" si="2151"/>
        <v>1</v>
      </c>
      <c r="DH224" s="111" t="b">
        <f t="shared" si="2151"/>
        <v>1</v>
      </c>
      <c r="DI224" s="111" t="b">
        <f t="shared" si="2151"/>
        <v>1</v>
      </c>
      <c r="DJ224" s="111" t="b">
        <f t="shared" si="2151"/>
        <v>1</v>
      </c>
      <c r="DK224" s="111" t="b">
        <f t="shared" si="2151"/>
        <v>1</v>
      </c>
      <c r="DL224" s="111" t="b">
        <f t="shared" si="2151"/>
        <v>1</v>
      </c>
      <c r="DM224" s="111" t="b">
        <f t="shared" si="2151"/>
        <v>1</v>
      </c>
      <c r="DN224" s="111" t="b">
        <f t="shared" si="2151"/>
        <v>1</v>
      </c>
      <c r="DO224" s="111" t="b">
        <f t="shared" si="2151"/>
        <v>1</v>
      </c>
      <c r="DP224" s="111" t="b">
        <f t="shared" si="2151"/>
        <v>1</v>
      </c>
      <c r="DQ224" s="111" t="b">
        <f t="shared" si="2151"/>
        <v>1</v>
      </c>
      <c r="DR224" s="111" t="b">
        <f t="shared" si="2151"/>
        <v>1</v>
      </c>
      <c r="DS224" s="111" t="b">
        <f t="shared" si="2151"/>
        <v>1</v>
      </c>
      <c r="DT224" s="111" t="b">
        <f t="shared" si="2151"/>
        <v>1</v>
      </c>
      <c r="DU224" s="111" t="b">
        <f t="shared" si="2151"/>
        <v>1</v>
      </c>
      <c r="DV224" s="111" t="b">
        <f t="shared" si="2151"/>
        <v>1</v>
      </c>
      <c r="DW224" s="111" t="b">
        <f t="shared" si="2151"/>
        <v>1</v>
      </c>
      <c r="DX224" s="111" t="b">
        <f t="shared" si="2151"/>
        <v>1</v>
      </c>
      <c r="DY224" s="111" t="b">
        <f t="shared" si="2151"/>
        <v>1</v>
      </c>
      <c r="DZ224" s="111" t="b">
        <f t="shared" si="2151"/>
        <v>1</v>
      </c>
      <c r="EA224" s="111" t="b">
        <f t="shared" si="2151"/>
        <v>1</v>
      </c>
      <c r="EB224" s="111" t="b">
        <f t="shared" si="2151"/>
        <v>1</v>
      </c>
      <c r="EC224" s="111" t="b">
        <f t="shared" si="2151"/>
        <v>1</v>
      </c>
      <c r="ED224" s="111" t="b">
        <f t="shared" si="2151"/>
        <v>1</v>
      </c>
      <c r="EE224" s="111" t="b">
        <f t="shared" si="2151"/>
        <v>1</v>
      </c>
      <c r="EF224" s="111" t="b">
        <f t="shared" si="2151"/>
        <v>1</v>
      </c>
      <c r="EG224" s="111" t="b">
        <f t="shared" si="2151"/>
        <v>1</v>
      </c>
      <c r="EH224" s="111" t="b">
        <f t="shared" si="2151"/>
        <v>1</v>
      </c>
      <c r="EI224" s="111" t="b">
        <f t="shared" si="2151"/>
        <v>1</v>
      </c>
      <c r="EJ224" s="111" t="b">
        <f t="shared" si="2151"/>
        <v>1</v>
      </c>
      <c r="EK224" s="111" t="b">
        <f t="shared" si="2151"/>
        <v>1</v>
      </c>
      <c r="EL224" s="111" t="b">
        <f t="shared" si="2151"/>
        <v>1</v>
      </c>
      <c r="EM224" s="111" t="b">
        <f t="shared" ref="EM224:EO224" si="2152">OR(MOD(EM$8,$J224)=0,EM$2=$I224)</f>
        <v>1</v>
      </c>
      <c r="EN224" s="111" t="b">
        <f t="shared" si="2152"/>
        <v>1</v>
      </c>
      <c r="EO224" s="111" t="b">
        <f t="shared" si="2152"/>
        <v>1</v>
      </c>
    </row>
    <row r="225" spans="1:145" x14ac:dyDescent="0.2">
      <c r="A225" s="113">
        <f>ROW()</f>
        <v>225</v>
      </c>
      <c r="F225" s="923"/>
      <c r="G225" s="482"/>
      <c r="K225" s="113"/>
      <c r="N225" s="111"/>
    </row>
    <row r="226" spans="1:145" x14ac:dyDescent="0.2">
      <c r="A226" s="113">
        <f>ROW()</f>
        <v>226</v>
      </c>
      <c r="F226" s="923"/>
      <c r="G226" s="482"/>
      <c r="K226" s="113" t="s">
        <v>22</v>
      </c>
      <c r="L226" s="897"/>
      <c r="M226" s="897"/>
      <c r="N226" s="913">
        <v>0</v>
      </c>
      <c r="O226" s="793">
        <f t="shared" ref="O226" si="2153">N229</f>
        <v>0</v>
      </c>
      <c r="P226" s="793">
        <f t="shared" ref="P226" si="2154">O229</f>
        <v>0</v>
      </c>
      <c r="Q226" s="793">
        <f t="shared" ref="Q226" si="2155">P229</f>
        <v>0</v>
      </c>
      <c r="R226" s="793">
        <f t="shared" ref="R226" si="2156">Q229</f>
        <v>0</v>
      </c>
      <c r="S226" s="793">
        <f t="shared" ref="S226" si="2157">R229</f>
        <v>0</v>
      </c>
      <c r="T226" s="793">
        <f t="shared" ref="T226" si="2158">S229</f>
        <v>0</v>
      </c>
      <c r="U226" s="793">
        <f t="shared" ref="U226" si="2159">T229</f>
        <v>0</v>
      </c>
      <c r="V226" s="793">
        <f t="shared" ref="V226" si="2160">U229</f>
        <v>0</v>
      </c>
      <c r="W226" s="793">
        <f t="shared" ref="W226" si="2161">V229</f>
        <v>0</v>
      </c>
      <c r="X226" s="793">
        <f t="shared" ref="X226" si="2162">W229</f>
        <v>0</v>
      </c>
      <c r="Y226" s="793">
        <f t="shared" ref="Y226" si="2163">X229</f>
        <v>0</v>
      </c>
      <c r="Z226" s="793">
        <f t="shared" ref="Z226" si="2164">Y229</f>
        <v>0</v>
      </c>
      <c r="AA226" s="793">
        <f t="shared" ref="AA226" si="2165">Z229</f>
        <v>0</v>
      </c>
      <c r="AB226" s="793">
        <f t="shared" ref="AB226" si="2166">AA229</f>
        <v>0</v>
      </c>
      <c r="AC226" s="793">
        <f t="shared" ref="AC226" si="2167">AB229</f>
        <v>0</v>
      </c>
      <c r="AD226" s="793">
        <f t="shared" ref="AD226" si="2168">AC229</f>
        <v>0</v>
      </c>
      <c r="AE226" s="793">
        <f t="shared" ref="AE226" si="2169">AD229</f>
        <v>0</v>
      </c>
      <c r="AF226" s="793">
        <f t="shared" ref="AF226" si="2170">AE229</f>
        <v>0</v>
      </c>
      <c r="AG226" s="793">
        <f t="shared" ref="AG226" si="2171">AF229</f>
        <v>0</v>
      </c>
      <c r="AH226" s="793">
        <f t="shared" ref="AH226" si="2172">AG229</f>
        <v>0</v>
      </c>
      <c r="AI226" s="793">
        <f t="shared" ref="AI226" si="2173">AH229</f>
        <v>0</v>
      </c>
      <c r="AJ226" s="793">
        <f t="shared" ref="AJ226" si="2174">AI229</f>
        <v>0</v>
      </c>
      <c r="AK226" s="793">
        <f t="shared" ref="AK226" si="2175">AJ229</f>
        <v>0</v>
      </c>
      <c r="AL226" s="793">
        <f t="shared" ref="AL226" si="2176">AK229</f>
        <v>0</v>
      </c>
      <c r="AM226" s="793">
        <f t="shared" ref="AM226" si="2177">AL229</f>
        <v>0</v>
      </c>
      <c r="AN226" s="793">
        <f t="shared" ref="AN226" si="2178">AM229</f>
        <v>0</v>
      </c>
      <c r="AO226" s="793">
        <f t="shared" ref="AO226" si="2179">AN229</f>
        <v>0</v>
      </c>
      <c r="AP226" s="793">
        <f t="shared" ref="AP226" si="2180">AO229</f>
        <v>0</v>
      </c>
      <c r="AQ226" s="793">
        <f t="shared" ref="AQ226" si="2181">AP229</f>
        <v>0</v>
      </c>
      <c r="AR226" s="793">
        <f t="shared" ref="AR226" si="2182">AQ229</f>
        <v>0</v>
      </c>
      <c r="AS226" s="793">
        <f t="shared" ref="AS226" si="2183">AR229</f>
        <v>0</v>
      </c>
      <c r="AT226" s="793">
        <f t="shared" ref="AT226" si="2184">AS229</f>
        <v>0</v>
      </c>
      <c r="AU226" s="793">
        <f t="shared" ref="AU226" si="2185">AT229</f>
        <v>0</v>
      </c>
      <c r="AV226" s="793">
        <f t="shared" ref="AV226" si="2186">AU229</f>
        <v>0</v>
      </c>
      <c r="AW226" s="793">
        <f t="shared" ref="AW226" si="2187">AV229</f>
        <v>0</v>
      </c>
      <c r="AX226" s="793">
        <f t="shared" ref="AX226" si="2188">AW229</f>
        <v>0</v>
      </c>
      <c r="AY226" s="793">
        <f t="shared" ref="AY226" si="2189">AX229</f>
        <v>0</v>
      </c>
      <c r="AZ226" s="793">
        <f t="shared" ref="AZ226" si="2190">AY229</f>
        <v>0</v>
      </c>
      <c r="BA226" s="793">
        <f t="shared" ref="BA226" si="2191">AZ229</f>
        <v>0</v>
      </c>
      <c r="BB226" s="793">
        <f t="shared" ref="BB226" si="2192">BA229</f>
        <v>0</v>
      </c>
      <c r="BC226" s="793">
        <f t="shared" ref="BC226" si="2193">BB229</f>
        <v>0</v>
      </c>
      <c r="BD226" s="793">
        <f t="shared" ref="BD226" si="2194">BC229</f>
        <v>0</v>
      </c>
      <c r="BE226" s="793">
        <f t="shared" ref="BE226" si="2195">BD229</f>
        <v>0</v>
      </c>
      <c r="BF226" s="793">
        <f t="shared" ref="BF226" si="2196">BE229</f>
        <v>0</v>
      </c>
      <c r="BG226" s="793">
        <f t="shared" ref="BG226" si="2197">BF229</f>
        <v>0</v>
      </c>
      <c r="BH226" s="793">
        <f t="shared" ref="BH226" si="2198">BG229</f>
        <v>0</v>
      </c>
      <c r="BI226" s="793">
        <f t="shared" ref="BI226" si="2199">BH229</f>
        <v>0</v>
      </c>
      <c r="BJ226" s="793">
        <f t="shared" ref="BJ226" si="2200">BI229</f>
        <v>0</v>
      </c>
      <c r="BK226" s="793">
        <f t="shared" ref="BK226" si="2201">BJ229</f>
        <v>0</v>
      </c>
      <c r="BL226" s="793">
        <f t="shared" ref="BL226" si="2202">BK229</f>
        <v>0</v>
      </c>
      <c r="BM226" s="793">
        <f t="shared" ref="BM226" si="2203">BL229</f>
        <v>0</v>
      </c>
      <c r="BN226" s="793">
        <f t="shared" ref="BN226" si="2204">BM229</f>
        <v>0</v>
      </c>
      <c r="BO226" s="793">
        <f t="shared" ref="BO226" si="2205">BN229</f>
        <v>0</v>
      </c>
      <c r="BP226" s="793">
        <f t="shared" ref="BP226" si="2206">BO229</f>
        <v>0</v>
      </c>
      <c r="BQ226" s="793">
        <f t="shared" ref="BQ226" si="2207">BP229</f>
        <v>0</v>
      </c>
      <c r="BR226" s="793">
        <f t="shared" ref="BR226" si="2208">BQ229</f>
        <v>0</v>
      </c>
      <c r="BS226" s="793">
        <f t="shared" ref="BS226" si="2209">BR229</f>
        <v>0</v>
      </c>
      <c r="BT226" s="793">
        <f t="shared" ref="BT226" si="2210">BS229</f>
        <v>0</v>
      </c>
      <c r="BU226" s="793">
        <f t="shared" ref="BU226" si="2211">BT229</f>
        <v>0</v>
      </c>
      <c r="BV226" s="793">
        <f t="shared" ref="BV226" si="2212">BU229</f>
        <v>0</v>
      </c>
      <c r="BW226" s="793">
        <f t="shared" ref="BW226" si="2213">BV229</f>
        <v>0</v>
      </c>
      <c r="BX226" s="793">
        <f t="shared" ref="BX226" si="2214">BW229</f>
        <v>0</v>
      </c>
      <c r="BY226" s="793">
        <f t="shared" ref="BY226" si="2215">BX229</f>
        <v>0</v>
      </c>
      <c r="BZ226" s="793">
        <f t="shared" ref="BZ226" si="2216">BY229</f>
        <v>0</v>
      </c>
      <c r="CA226" s="793">
        <f t="shared" ref="CA226" si="2217">BZ229</f>
        <v>0</v>
      </c>
      <c r="CB226" s="793">
        <f t="shared" ref="CB226" si="2218">CA229</f>
        <v>0</v>
      </c>
      <c r="CC226" s="793">
        <f t="shared" ref="CC226" si="2219">CB229</f>
        <v>0</v>
      </c>
      <c r="CD226" s="793">
        <f t="shared" ref="CD226" si="2220">CC229</f>
        <v>0</v>
      </c>
      <c r="CE226" s="793">
        <f t="shared" ref="CE226" si="2221">CD229</f>
        <v>0</v>
      </c>
      <c r="CF226" s="793">
        <f t="shared" ref="CF226" si="2222">CE229</f>
        <v>0</v>
      </c>
      <c r="CG226" s="793">
        <f t="shared" ref="CG226" si="2223">CF229</f>
        <v>0</v>
      </c>
      <c r="CH226" s="793">
        <f t="shared" ref="CH226" si="2224">CG229</f>
        <v>0</v>
      </c>
      <c r="CI226" s="793">
        <f t="shared" ref="CI226" si="2225">CH229</f>
        <v>0</v>
      </c>
      <c r="CJ226" s="793">
        <f t="shared" ref="CJ226" si="2226">CI229</f>
        <v>0</v>
      </c>
      <c r="CK226" s="793">
        <f t="shared" ref="CK226" si="2227">CJ229</f>
        <v>0</v>
      </c>
      <c r="CL226" s="793">
        <f t="shared" ref="CL226" si="2228">CK229</f>
        <v>0</v>
      </c>
      <c r="CM226" s="793">
        <f t="shared" ref="CM226" si="2229">CL229</f>
        <v>0</v>
      </c>
      <c r="CN226" s="793">
        <f t="shared" ref="CN226" si="2230">CM229</f>
        <v>0</v>
      </c>
      <c r="CO226" s="793">
        <f t="shared" ref="CO226" si="2231">CN229</f>
        <v>0</v>
      </c>
      <c r="CP226" s="793">
        <f t="shared" ref="CP226" si="2232">CO229</f>
        <v>0</v>
      </c>
      <c r="CQ226" s="793">
        <f t="shared" ref="CQ226" si="2233">CP229</f>
        <v>0</v>
      </c>
      <c r="CR226" s="793">
        <f t="shared" ref="CR226" si="2234">CQ229</f>
        <v>0</v>
      </c>
      <c r="CS226" s="793">
        <f t="shared" ref="CS226" si="2235">CR229</f>
        <v>0</v>
      </c>
      <c r="CT226" s="793">
        <f t="shared" ref="CT226" si="2236">CS229</f>
        <v>0</v>
      </c>
      <c r="CU226" s="793">
        <f t="shared" ref="CU226" si="2237">CT229</f>
        <v>0</v>
      </c>
      <c r="CV226" s="793">
        <f t="shared" ref="CV226" si="2238">CU229</f>
        <v>0</v>
      </c>
      <c r="CW226" s="793">
        <f t="shared" ref="CW226" si="2239">CV229</f>
        <v>0</v>
      </c>
      <c r="CX226" s="793">
        <f t="shared" ref="CX226" si="2240">CW229</f>
        <v>0</v>
      </c>
      <c r="CY226" s="793">
        <f t="shared" ref="CY226" si="2241">CX229</f>
        <v>0</v>
      </c>
      <c r="CZ226" s="793">
        <f t="shared" ref="CZ226" si="2242">CY229</f>
        <v>0</v>
      </c>
      <c r="DA226" s="793">
        <f t="shared" ref="DA226" si="2243">CZ229</f>
        <v>0</v>
      </c>
      <c r="DB226" s="793">
        <f t="shared" ref="DB226" si="2244">DA229</f>
        <v>0</v>
      </c>
      <c r="DC226" s="793">
        <f t="shared" ref="DC226" si="2245">DB229</f>
        <v>0</v>
      </c>
      <c r="DD226" s="793">
        <f t="shared" ref="DD226" si="2246">DC229</f>
        <v>0</v>
      </c>
      <c r="DE226" s="793">
        <f t="shared" ref="DE226" si="2247">DD229</f>
        <v>0</v>
      </c>
      <c r="DF226" s="793">
        <f t="shared" ref="DF226" si="2248">DE229</f>
        <v>0</v>
      </c>
      <c r="DG226" s="793">
        <f t="shared" ref="DG226" si="2249">DF229</f>
        <v>0</v>
      </c>
      <c r="DH226" s="793">
        <f t="shared" ref="DH226" si="2250">DG229</f>
        <v>0</v>
      </c>
      <c r="DI226" s="793">
        <f t="shared" ref="DI226" si="2251">DH229</f>
        <v>0</v>
      </c>
      <c r="DJ226" s="793">
        <f t="shared" ref="DJ226" si="2252">DI229</f>
        <v>0</v>
      </c>
      <c r="DK226" s="793">
        <f t="shared" ref="DK226" si="2253">DJ229</f>
        <v>0</v>
      </c>
      <c r="DL226" s="793">
        <f t="shared" ref="DL226" si="2254">DK229</f>
        <v>0</v>
      </c>
      <c r="DM226" s="793">
        <f t="shared" ref="DM226" si="2255">DL229</f>
        <v>0</v>
      </c>
      <c r="DN226" s="793">
        <f t="shared" ref="DN226" si="2256">DM229</f>
        <v>0</v>
      </c>
      <c r="DO226" s="793">
        <f t="shared" ref="DO226" si="2257">DN229</f>
        <v>0</v>
      </c>
      <c r="DP226" s="793">
        <f t="shared" ref="DP226" si="2258">DO229</f>
        <v>0</v>
      </c>
      <c r="DQ226" s="793">
        <f t="shared" ref="DQ226" si="2259">DP229</f>
        <v>0</v>
      </c>
      <c r="DR226" s="793">
        <f t="shared" ref="DR226" si="2260">DQ229</f>
        <v>0</v>
      </c>
      <c r="DS226" s="793">
        <f t="shared" ref="DS226" si="2261">DR229</f>
        <v>0</v>
      </c>
      <c r="DT226" s="793">
        <f t="shared" ref="DT226" si="2262">DS229</f>
        <v>0</v>
      </c>
      <c r="DU226" s="793">
        <f t="shared" ref="DU226" si="2263">DT229</f>
        <v>0</v>
      </c>
      <c r="DV226" s="793">
        <f t="shared" ref="DV226" si="2264">DU229</f>
        <v>0</v>
      </c>
      <c r="DW226" s="793">
        <f t="shared" ref="DW226" si="2265">DV229</f>
        <v>0</v>
      </c>
      <c r="DX226" s="793">
        <f t="shared" ref="DX226" si="2266">DW229</f>
        <v>0</v>
      </c>
      <c r="DY226" s="793">
        <f t="shared" ref="DY226" si="2267">DX229</f>
        <v>0</v>
      </c>
      <c r="DZ226" s="793">
        <f t="shared" ref="DZ226" si="2268">DY229</f>
        <v>0</v>
      </c>
      <c r="EA226" s="793">
        <f t="shared" ref="EA226" si="2269">DZ229</f>
        <v>0</v>
      </c>
      <c r="EB226" s="793">
        <f t="shared" ref="EB226" si="2270">EA229</f>
        <v>0</v>
      </c>
      <c r="EC226" s="793">
        <f t="shared" ref="EC226" si="2271">EB229</f>
        <v>0</v>
      </c>
      <c r="ED226" s="793">
        <f t="shared" ref="ED226" si="2272">EC229</f>
        <v>0</v>
      </c>
      <c r="EE226" s="793">
        <f t="shared" ref="EE226" si="2273">ED229</f>
        <v>0</v>
      </c>
      <c r="EF226" s="793">
        <f t="shared" ref="EF226" si="2274">EE229</f>
        <v>0</v>
      </c>
      <c r="EG226" s="793">
        <f t="shared" ref="EG226" si="2275">EF229</f>
        <v>0</v>
      </c>
      <c r="EH226" s="793">
        <f t="shared" ref="EH226" si="2276">EG229</f>
        <v>0</v>
      </c>
      <c r="EI226" s="793">
        <f t="shared" ref="EI226" si="2277">EH229</f>
        <v>0</v>
      </c>
      <c r="EJ226" s="793">
        <f t="shared" ref="EJ226" si="2278">EI229</f>
        <v>0</v>
      </c>
      <c r="EK226" s="793">
        <f t="shared" ref="EK226" si="2279">EJ229</f>
        <v>0</v>
      </c>
      <c r="EL226" s="793">
        <f t="shared" ref="EL226" si="2280">EK229</f>
        <v>0</v>
      </c>
      <c r="EM226" s="793">
        <f t="shared" ref="EM226" si="2281">EL229</f>
        <v>0</v>
      </c>
      <c r="EN226" s="793">
        <f t="shared" ref="EN226" si="2282">EM229</f>
        <v>0</v>
      </c>
      <c r="EO226" s="793">
        <f t="shared" ref="EO226" si="2283">EN229</f>
        <v>0</v>
      </c>
    </row>
    <row r="227" spans="1:145" x14ac:dyDescent="0.2">
      <c r="A227" s="113">
        <f>ROW()</f>
        <v>227</v>
      </c>
      <c r="C227" s="449" t="str">
        <f>C222</f>
        <v>이자비용(부가세)</v>
      </c>
      <c r="D227" s="449" t="s">
        <v>90</v>
      </c>
      <c r="E227" s="449"/>
      <c r="K227" s="113" t="s">
        <v>32</v>
      </c>
      <c r="L227" s="793">
        <f>SUM(M227:EC227)</f>
        <v>18314.191753637995</v>
      </c>
      <c r="M227" s="897"/>
      <c r="N227" s="793">
        <f>N222*N$10</f>
        <v>6104.7305845459987</v>
      </c>
      <c r="O227" s="793">
        <f t="shared" ref="O227:BZ227" si="2284">O222*O$10</f>
        <v>6104.7305845459987</v>
      </c>
      <c r="P227" s="793">
        <f t="shared" si="2284"/>
        <v>6104.7305845459987</v>
      </c>
      <c r="Q227" s="793">
        <f t="shared" si="2284"/>
        <v>0</v>
      </c>
      <c r="R227" s="793">
        <f t="shared" si="2284"/>
        <v>0</v>
      </c>
      <c r="S227" s="793">
        <f t="shared" si="2284"/>
        <v>0</v>
      </c>
      <c r="T227" s="793">
        <f t="shared" si="2284"/>
        <v>0</v>
      </c>
      <c r="U227" s="793">
        <f t="shared" si="2284"/>
        <v>0</v>
      </c>
      <c r="V227" s="793">
        <f t="shared" si="2284"/>
        <v>0</v>
      </c>
      <c r="W227" s="793">
        <f t="shared" si="2284"/>
        <v>0</v>
      </c>
      <c r="X227" s="793">
        <f t="shared" si="2284"/>
        <v>0</v>
      </c>
      <c r="Y227" s="793">
        <f t="shared" si="2284"/>
        <v>0</v>
      </c>
      <c r="Z227" s="793">
        <f t="shared" si="2284"/>
        <v>0</v>
      </c>
      <c r="AA227" s="793">
        <f t="shared" si="2284"/>
        <v>0</v>
      </c>
      <c r="AB227" s="793">
        <f t="shared" si="2284"/>
        <v>0</v>
      </c>
      <c r="AC227" s="793">
        <f t="shared" si="2284"/>
        <v>0</v>
      </c>
      <c r="AD227" s="793">
        <f t="shared" si="2284"/>
        <v>0</v>
      </c>
      <c r="AE227" s="793">
        <f t="shared" si="2284"/>
        <v>0</v>
      </c>
      <c r="AF227" s="793">
        <f t="shared" si="2284"/>
        <v>0</v>
      </c>
      <c r="AG227" s="793">
        <f t="shared" si="2284"/>
        <v>0</v>
      </c>
      <c r="AH227" s="793">
        <f t="shared" si="2284"/>
        <v>0</v>
      </c>
      <c r="AI227" s="793">
        <f t="shared" si="2284"/>
        <v>0</v>
      </c>
      <c r="AJ227" s="793">
        <f t="shared" si="2284"/>
        <v>0</v>
      </c>
      <c r="AK227" s="793">
        <f t="shared" si="2284"/>
        <v>0</v>
      </c>
      <c r="AL227" s="793">
        <f t="shared" si="2284"/>
        <v>0</v>
      </c>
      <c r="AM227" s="793">
        <f t="shared" si="2284"/>
        <v>0</v>
      </c>
      <c r="AN227" s="793">
        <f t="shared" si="2284"/>
        <v>0</v>
      </c>
      <c r="AO227" s="793">
        <f t="shared" si="2284"/>
        <v>0</v>
      </c>
      <c r="AP227" s="793">
        <f t="shared" si="2284"/>
        <v>0</v>
      </c>
      <c r="AQ227" s="793">
        <f t="shared" si="2284"/>
        <v>0</v>
      </c>
      <c r="AR227" s="793">
        <f t="shared" si="2284"/>
        <v>0</v>
      </c>
      <c r="AS227" s="793">
        <f t="shared" si="2284"/>
        <v>0</v>
      </c>
      <c r="AT227" s="793">
        <f t="shared" si="2284"/>
        <v>0</v>
      </c>
      <c r="AU227" s="793">
        <f t="shared" si="2284"/>
        <v>0</v>
      </c>
      <c r="AV227" s="793">
        <f t="shared" si="2284"/>
        <v>0</v>
      </c>
      <c r="AW227" s="793">
        <f t="shared" si="2284"/>
        <v>0</v>
      </c>
      <c r="AX227" s="793">
        <f t="shared" si="2284"/>
        <v>0</v>
      </c>
      <c r="AY227" s="793">
        <f t="shared" si="2284"/>
        <v>0</v>
      </c>
      <c r="AZ227" s="793">
        <f t="shared" si="2284"/>
        <v>0</v>
      </c>
      <c r="BA227" s="793">
        <f t="shared" si="2284"/>
        <v>0</v>
      </c>
      <c r="BB227" s="793">
        <f t="shared" si="2284"/>
        <v>0</v>
      </c>
      <c r="BC227" s="793">
        <f t="shared" si="2284"/>
        <v>0</v>
      </c>
      <c r="BD227" s="793">
        <f t="shared" si="2284"/>
        <v>0</v>
      </c>
      <c r="BE227" s="793">
        <f t="shared" si="2284"/>
        <v>0</v>
      </c>
      <c r="BF227" s="793">
        <f t="shared" si="2284"/>
        <v>0</v>
      </c>
      <c r="BG227" s="793">
        <f t="shared" si="2284"/>
        <v>0</v>
      </c>
      <c r="BH227" s="793">
        <f t="shared" si="2284"/>
        <v>0</v>
      </c>
      <c r="BI227" s="793">
        <f t="shared" si="2284"/>
        <v>0</v>
      </c>
      <c r="BJ227" s="793">
        <f t="shared" si="2284"/>
        <v>0</v>
      </c>
      <c r="BK227" s="793">
        <f t="shared" si="2284"/>
        <v>0</v>
      </c>
      <c r="BL227" s="793">
        <f t="shared" si="2284"/>
        <v>0</v>
      </c>
      <c r="BM227" s="793">
        <f t="shared" si="2284"/>
        <v>0</v>
      </c>
      <c r="BN227" s="793">
        <f t="shared" si="2284"/>
        <v>0</v>
      </c>
      <c r="BO227" s="793">
        <f t="shared" si="2284"/>
        <v>0</v>
      </c>
      <c r="BP227" s="793">
        <f t="shared" si="2284"/>
        <v>0</v>
      </c>
      <c r="BQ227" s="793">
        <f t="shared" si="2284"/>
        <v>0</v>
      </c>
      <c r="BR227" s="793">
        <f t="shared" si="2284"/>
        <v>0</v>
      </c>
      <c r="BS227" s="793">
        <f t="shared" si="2284"/>
        <v>0</v>
      </c>
      <c r="BT227" s="793">
        <f t="shared" si="2284"/>
        <v>0</v>
      </c>
      <c r="BU227" s="793">
        <f t="shared" si="2284"/>
        <v>0</v>
      </c>
      <c r="BV227" s="793">
        <f t="shared" si="2284"/>
        <v>0</v>
      </c>
      <c r="BW227" s="793">
        <f t="shared" si="2284"/>
        <v>0</v>
      </c>
      <c r="BX227" s="793">
        <f t="shared" si="2284"/>
        <v>0</v>
      </c>
      <c r="BY227" s="793">
        <f t="shared" si="2284"/>
        <v>0</v>
      </c>
      <c r="BZ227" s="793">
        <f t="shared" si="2284"/>
        <v>0</v>
      </c>
      <c r="CA227" s="793">
        <f t="shared" ref="CA227:EL227" si="2285">CA222*CA$10</f>
        <v>0</v>
      </c>
      <c r="CB227" s="793">
        <f t="shared" si="2285"/>
        <v>0</v>
      </c>
      <c r="CC227" s="793">
        <f t="shared" si="2285"/>
        <v>0</v>
      </c>
      <c r="CD227" s="793">
        <f t="shared" si="2285"/>
        <v>0</v>
      </c>
      <c r="CE227" s="793">
        <f t="shared" si="2285"/>
        <v>0</v>
      </c>
      <c r="CF227" s="793">
        <f t="shared" si="2285"/>
        <v>0</v>
      </c>
      <c r="CG227" s="793">
        <f t="shared" si="2285"/>
        <v>0</v>
      </c>
      <c r="CH227" s="793">
        <f t="shared" si="2285"/>
        <v>0</v>
      </c>
      <c r="CI227" s="793">
        <f t="shared" si="2285"/>
        <v>0</v>
      </c>
      <c r="CJ227" s="793">
        <f t="shared" si="2285"/>
        <v>0</v>
      </c>
      <c r="CK227" s="793">
        <f t="shared" si="2285"/>
        <v>0</v>
      </c>
      <c r="CL227" s="793">
        <f t="shared" si="2285"/>
        <v>0</v>
      </c>
      <c r="CM227" s="793">
        <f t="shared" si="2285"/>
        <v>0</v>
      </c>
      <c r="CN227" s="793">
        <f t="shared" si="2285"/>
        <v>0</v>
      </c>
      <c r="CO227" s="793">
        <f t="shared" si="2285"/>
        <v>0</v>
      </c>
      <c r="CP227" s="793">
        <f t="shared" si="2285"/>
        <v>0</v>
      </c>
      <c r="CQ227" s="793">
        <f t="shared" si="2285"/>
        <v>0</v>
      </c>
      <c r="CR227" s="793">
        <f t="shared" si="2285"/>
        <v>0</v>
      </c>
      <c r="CS227" s="793">
        <f t="shared" si="2285"/>
        <v>0</v>
      </c>
      <c r="CT227" s="793">
        <f t="shared" si="2285"/>
        <v>0</v>
      </c>
      <c r="CU227" s="793">
        <f t="shared" si="2285"/>
        <v>0</v>
      </c>
      <c r="CV227" s="793">
        <f t="shared" si="2285"/>
        <v>0</v>
      </c>
      <c r="CW227" s="793">
        <f t="shared" si="2285"/>
        <v>0</v>
      </c>
      <c r="CX227" s="793">
        <f t="shared" si="2285"/>
        <v>0</v>
      </c>
      <c r="CY227" s="793">
        <f t="shared" si="2285"/>
        <v>0</v>
      </c>
      <c r="CZ227" s="793">
        <f t="shared" si="2285"/>
        <v>0</v>
      </c>
      <c r="DA227" s="793">
        <f t="shared" si="2285"/>
        <v>0</v>
      </c>
      <c r="DB227" s="793">
        <f t="shared" si="2285"/>
        <v>0</v>
      </c>
      <c r="DC227" s="793">
        <f t="shared" si="2285"/>
        <v>0</v>
      </c>
      <c r="DD227" s="793">
        <f t="shared" si="2285"/>
        <v>0</v>
      </c>
      <c r="DE227" s="793">
        <f t="shared" si="2285"/>
        <v>0</v>
      </c>
      <c r="DF227" s="793">
        <f t="shared" si="2285"/>
        <v>0</v>
      </c>
      <c r="DG227" s="793">
        <f t="shared" si="2285"/>
        <v>0</v>
      </c>
      <c r="DH227" s="793">
        <f t="shared" si="2285"/>
        <v>0</v>
      </c>
      <c r="DI227" s="793">
        <f t="shared" si="2285"/>
        <v>0</v>
      </c>
      <c r="DJ227" s="793">
        <f t="shared" si="2285"/>
        <v>0</v>
      </c>
      <c r="DK227" s="793">
        <f t="shared" si="2285"/>
        <v>0</v>
      </c>
      <c r="DL227" s="793">
        <f t="shared" si="2285"/>
        <v>0</v>
      </c>
      <c r="DM227" s="793">
        <f t="shared" si="2285"/>
        <v>0</v>
      </c>
      <c r="DN227" s="793">
        <f t="shared" si="2285"/>
        <v>0</v>
      </c>
      <c r="DO227" s="793">
        <f t="shared" si="2285"/>
        <v>0</v>
      </c>
      <c r="DP227" s="793">
        <f t="shared" si="2285"/>
        <v>0</v>
      </c>
      <c r="DQ227" s="793">
        <f t="shared" si="2285"/>
        <v>0</v>
      </c>
      <c r="DR227" s="793">
        <f t="shared" si="2285"/>
        <v>0</v>
      </c>
      <c r="DS227" s="793">
        <f t="shared" si="2285"/>
        <v>0</v>
      </c>
      <c r="DT227" s="793">
        <f t="shared" si="2285"/>
        <v>0</v>
      </c>
      <c r="DU227" s="793">
        <f t="shared" si="2285"/>
        <v>0</v>
      </c>
      <c r="DV227" s="793">
        <f t="shared" si="2285"/>
        <v>0</v>
      </c>
      <c r="DW227" s="793">
        <f t="shared" si="2285"/>
        <v>0</v>
      </c>
      <c r="DX227" s="793">
        <f t="shared" si="2285"/>
        <v>0</v>
      </c>
      <c r="DY227" s="793">
        <f t="shared" si="2285"/>
        <v>0</v>
      </c>
      <c r="DZ227" s="793">
        <f t="shared" si="2285"/>
        <v>0</v>
      </c>
      <c r="EA227" s="793">
        <f t="shared" si="2285"/>
        <v>0</v>
      </c>
      <c r="EB227" s="793">
        <f t="shared" si="2285"/>
        <v>0</v>
      </c>
      <c r="EC227" s="793">
        <f t="shared" si="2285"/>
        <v>0</v>
      </c>
      <c r="ED227" s="793">
        <f t="shared" si="2285"/>
        <v>0</v>
      </c>
      <c r="EE227" s="793">
        <f t="shared" si="2285"/>
        <v>0</v>
      </c>
      <c r="EF227" s="793">
        <f t="shared" si="2285"/>
        <v>0</v>
      </c>
      <c r="EG227" s="793">
        <f t="shared" si="2285"/>
        <v>0</v>
      </c>
      <c r="EH227" s="793">
        <f t="shared" si="2285"/>
        <v>0</v>
      </c>
      <c r="EI227" s="793">
        <f t="shared" si="2285"/>
        <v>0</v>
      </c>
      <c r="EJ227" s="793">
        <f t="shared" si="2285"/>
        <v>0</v>
      </c>
      <c r="EK227" s="793">
        <f t="shared" si="2285"/>
        <v>0</v>
      </c>
      <c r="EL227" s="793">
        <f t="shared" si="2285"/>
        <v>0</v>
      </c>
      <c r="EM227" s="793">
        <f t="shared" ref="EM227:EO227" si="2286">EM222*EM$10</f>
        <v>0</v>
      </c>
      <c r="EN227" s="793">
        <f t="shared" si="2286"/>
        <v>0</v>
      </c>
      <c r="EO227" s="793">
        <f t="shared" si="2286"/>
        <v>0</v>
      </c>
    </row>
    <row r="228" spans="1:145" x14ac:dyDescent="0.2">
      <c r="A228" s="113">
        <f>ROW()</f>
        <v>228</v>
      </c>
      <c r="C228" s="116"/>
      <c r="D228" s="116"/>
      <c r="E228" s="116"/>
      <c r="F228" s="116"/>
      <c r="G228" s="116"/>
      <c r="H228" s="116"/>
      <c r="I228" s="116"/>
      <c r="J228" s="116"/>
      <c r="K228" s="114" t="s">
        <v>83</v>
      </c>
      <c r="L228" s="915">
        <f>SUM(M228:EC228)</f>
        <v>-18314.191753637995</v>
      </c>
      <c r="M228" s="915"/>
      <c r="N228" s="915">
        <f t="shared" ref="N228:AS228" si="2287">IF(N224,-SUM(N226:N227),0)</f>
        <v>-6104.7305845459987</v>
      </c>
      <c r="O228" s="915">
        <f t="shared" si="2287"/>
        <v>-6104.7305845459987</v>
      </c>
      <c r="P228" s="915">
        <f t="shared" si="2287"/>
        <v>-6104.7305845459987</v>
      </c>
      <c r="Q228" s="915">
        <f t="shared" si="2287"/>
        <v>0</v>
      </c>
      <c r="R228" s="915">
        <f t="shared" si="2287"/>
        <v>0</v>
      </c>
      <c r="S228" s="915">
        <f t="shared" si="2287"/>
        <v>0</v>
      </c>
      <c r="T228" s="915">
        <f t="shared" si="2287"/>
        <v>0</v>
      </c>
      <c r="U228" s="915">
        <f t="shared" si="2287"/>
        <v>0</v>
      </c>
      <c r="V228" s="915">
        <f t="shared" si="2287"/>
        <v>0</v>
      </c>
      <c r="W228" s="915">
        <f t="shared" si="2287"/>
        <v>0</v>
      </c>
      <c r="X228" s="915">
        <f t="shared" si="2287"/>
        <v>0</v>
      </c>
      <c r="Y228" s="915">
        <f t="shared" si="2287"/>
        <v>0</v>
      </c>
      <c r="Z228" s="915">
        <f t="shared" si="2287"/>
        <v>0</v>
      </c>
      <c r="AA228" s="915">
        <f t="shared" si="2287"/>
        <v>0</v>
      </c>
      <c r="AB228" s="915">
        <f t="shared" si="2287"/>
        <v>0</v>
      </c>
      <c r="AC228" s="915">
        <f t="shared" si="2287"/>
        <v>0</v>
      </c>
      <c r="AD228" s="915">
        <f t="shared" si="2287"/>
        <v>0</v>
      </c>
      <c r="AE228" s="915">
        <f t="shared" si="2287"/>
        <v>0</v>
      </c>
      <c r="AF228" s="915">
        <f t="shared" si="2287"/>
        <v>0</v>
      </c>
      <c r="AG228" s="915">
        <f t="shared" si="2287"/>
        <v>0</v>
      </c>
      <c r="AH228" s="915">
        <f t="shared" si="2287"/>
        <v>0</v>
      </c>
      <c r="AI228" s="915">
        <f t="shared" si="2287"/>
        <v>0</v>
      </c>
      <c r="AJ228" s="915">
        <f t="shared" si="2287"/>
        <v>0</v>
      </c>
      <c r="AK228" s="915">
        <f t="shared" si="2287"/>
        <v>0</v>
      </c>
      <c r="AL228" s="915">
        <f t="shared" si="2287"/>
        <v>0</v>
      </c>
      <c r="AM228" s="915">
        <f t="shared" si="2287"/>
        <v>0</v>
      </c>
      <c r="AN228" s="915">
        <f t="shared" si="2287"/>
        <v>0</v>
      </c>
      <c r="AO228" s="915">
        <f t="shared" si="2287"/>
        <v>0</v>
      </c>
      <c r="AP228" s="915">
        <f t="shared" si="2287"/>
        <v>0</v>
      </c>
      <c r="AQ228" s="915">
        <f t="shared" si="2287"/>
        <v>0</v>
      </c>
      <c r="AR228" s="915">
        <f t="shared" si="2287"/>
        <v>0</v>
      </c>
      <c r="AS228" s="915">
        <f t="shared" si="2287"/>
        <v>0</v>
      </c>
      <c r="AT228" s="915">
        <f t="shared" ref="AT228:DE228" si="2288">IF(AT224,-SUM(AT226:AT227),0)</f>
        <v>0</v>
      </c>
      <c r="AU228" s="915">
        <f t="shared" si="2288"/>
        <v>0</v>
      </c>
      <c r="AV228" s="915">
        <f t="shared" si="2288"/>
        <v>0</v>
      </c>
      <c r="AW228" s="915">
        <f t="shared" si="2288"/>
        <v>0</v>
      </c>
      <c r="AX228" s="915">
        <f t="shared" si="2288"/>
        <v>0</v>
      </c>
      <c r="AY228" s="915">
        <f t="shared" si="2288"/>
        <v>0</v>
      </c>
      <c r="AZ228" s="915">
        <f t="shared" si="2288"/>
        <v>0</v>
      </c>
      <c r="BA228" s="915">
        <f t="shared" si="2288"/>
        <v>0</v>
      </c>
      <c r="BB228" s="915">
        <f t="shared" si="2288"/>
        <v>0</v>
      </c>
      <c r="BC228" s="915">
        <f t="shared" si="2288"/>
        <v>0</v>
      </c>
      <c r="BD228" s="915">
        <f t="shared" si="2288"/>
        <v>0</v>
      </c>
      <c r="BE228" s="915">
        <f t="shared" si="2288"/>
        <v>0</v>
      </c>
      <c r="BF228" s="915">
        <f t="shared" si="2288"/>
        <v>0</v>
      </c>
      <c r="BG228" s="915">
        <f t="shared" si="2288"/>
        <v>0</v>
      </c>
      <c r="BH228" s="915">
        <f t="shared" si="2288"/>
        <v>0</v>
      </c>
      <c r="BI228" s="915">
        <f t="shared" si="2288"/>
        <v>0</v>
      </c>
      <c r="BJ228" s="915">
        <f t="shared" si="2288"/>
        <v>0</v>
      </c>
      <c r="BK228" s="915">
        <f t="shared" si="2288"/>
        <v>0</v>
      </c>
      <c r="BL228" s="915">
        <f t="shared" si="2288"/>
        <v>0</v>
      </c>
      <c r="BM228" s="915">
        <f t="shared" si="2288"/>
        <v>0</v>
      </c>
      <c r="BN228" s="915">
        <f t="shared" si="2288"/>
        <v>0</v>
      </c>
      <c r="BO228" s="915">
        <f t="shared" si="2288"/>
        <v>0</v>
      </c>
      <c r="BP228" s="915">
        <f t="shared" si="2288"/>
        <v>0</v>
      </c>
      <c r="BQ228" s="915">
        <f t="shared" si="2288"/>
        <v>0</v>
      </c>
      <c r="BR228" s="915">
        <f t="shared" si="2288"/>
        <v>0</v>
      </c>
      <c r="BS228" s="915">
        <f t="shared" si="2288"/>
        <v>0</v>
      </c>
      <c r="BT228" s="915">
        <f t="shared" si="2288"/>
        <v>0</v>
      </c>
      <c r="BU228" s="915">
        <f t="shared" si="2288"/>
        <v>0</v>
      </c>
      <c r="BV228" s="915">
        <f t="shared" si="2288"/>
        <v>0</v>
      </c>
      <c r="BW228" s="915">
        <f t="shared" si="2288"/>
        <v>0</v>
      </c>
      <c r="BX228" s="915">
        <f t="shared" si="2288"/>
        <v>0</v>
      </c>
      <c r="BY228" s="915">
        <f t="shared" si="2288"/>
        <v>0</v>
      </c>
      <c r="BZ228" s="915">
        <f t="shared" si="2288"/>
        <v>0</v>
      </c>
      <c r="CA228" s="915">
        <f t="shared" si="2288"/>
        <v>0</v>
      </c>
      <c r="CB228" s="915">
        <f t="shared" si="2288"/>
        <v>0</v>
      </c>
      <c r="CC228" s="915">
        <f t="shared" si="2288"/>
        <v>0</v>
      </c>
      <c r="CD228" s="915">
        <f t="shared" si="2288"/>
        <v>0</v>
      </c>
      <c r="CE228" s="915">
        <f t="shared" si="2288"/>
        <v>0</v>
      </c>
      <c r="CF228" s="915">
        <f t="shared" si="2288"/>
        <v>0</v>
      </c>
      <c r="CG228" s="915">
        <f t="shared" si="2288"/>
        <v>0</v>
      </c>
      <c r="CH228" s="915">
        <f t="shared" si="2288"/>
        <v>0</v>
      </c>
      <c r="CI228" s="915">
        <f t="shared" si="2288"/>
        <v>0</v>
      </c>
      <c r="CJ228" s="915">
        <f t="shared" si="2288"/>
        <v>0</v>
      </c>
      <c r="CK228" s="915">
        <f t="shared" si="2288"/>
        <v>0</v>
      </c>
      <c r="CL228" s="915">
        <f t="shared" si="2288"/>
        <v>0</v>
      </c>
      <c r="CM228" s="915">
        <f t="shared" si="2288"/>
        <v>0</v>
      </c>
      <c r="CN228" s="915">
        <f t="shared" si="2288"/>
        <v>0</v>
      </c>
      <c r="CO228" s="915">
        <f t="shared" si="2288"/>
        <v>0</v>
      </c>
      <c r="CP228" s="915">
        <f t="shared" si="2288"/>
        <v>0</v>
      </c>
      <c r="CQ228" s="915">
        <f t="shared" si="2288"/>
        <v>0</v>
      </c>
      <c r="CR228" s="915">
        <f t="shared" si="2288"/>
        <v>0</v>
      </c>
      <c r="CS228" s="915">
        <f t="shared" si="2288"/>
        <v>0</v>
      </c>
      <c r="CT228" s="915">
        <f t="shared" si="2288"/>
        <v>0</v>
      </c>
      <c r="CU228" s="915">
        <f t="shared" si="2288"/>
        <v>0</v>
      </c>
      <c r="CV228" s="915">
        <f t="shared" si="2288"/>
        <v>0</v>
      </c>
      <c r="CW228" s="915">
        <f t="shared" si="2288"/>
        <v>0</v>
      </c>
      <c r="CX228" s="915">
        <f t="shared" si="2288"/>
        <v>0</v>
      </c>
      <c r="CY228" s="915">
        <f t="shared" si="2288"/>
        <v>0</v>
      </c>
      <c r="CZ228" s="915">
        <f t="shared" si="2288"/>
        <v>0</v>
      </c>
      <c r="DA228" s="915">
        <f t="shared" si="2288"/>
        <v>0</v>
      </c>
      <c r="DB228" s="915">
        <f t="shared" si="2288"/>
        <v>0</v>
      </c>
      <c r="DC228" s="915">
        <f t="shared" si="2288"/>
        <v>0</v>
      </c>
      <c r="DD228" s="915">
        <f t="shared" si="2288"/>
        <v>0</v>
      </c>
      <c r="DE228" s="915">
        <f t="shared" si="2288"/>
        <v>0</v>
      </c>
      <c r="DF228" s="915">
        <f t="shared" ref="DF228:EO228" si="2289">IF(DF224,-SUM(DF226:DF227),0)</f>
        <v>0</v>
      </c>
      <c r="DG228" s="915">
        <f t="shared" si="2289"/>
        <v>0</v>
      </c>
      <c r="DH228" s="915">
        <f t="shared" si="2289"/>
        <v>0</v>
      </c>
      <c r="DI228" s="915">
        <f t="shared" si="2289"/>
        <v>0</v>
      </c>
      <c r="DJ228" s="915">
        <f t="shared" si="2289"/>
        <v>0</v>
      </c>
      <c r="DK228" s="915">
        <f t="shared" si="2289"/>
        <v>0</v>
      </c>
      <c r="DL228" s="915">
        <f t="shared" si="2289"/>
        <v>0</v>
      </c>
      <c r="DM228" s="915">
        <f t="shared" si="2289"/>
        <v>0</v>
      </c>
      <c r="DN228" s="915">
        <f t="shared" si="2289"/>
        <v>0</v>
      </c>
      <c r="DO228" s="915">
        <f t="shared" si="2289"/>
        <v>0</v>
      </c>
      <c r="DP228" s="915">
        <f t="shared" si="2289"/>
        <v>0</v>
      </c>
      <c r="DQ228" s="915">
        <f t="shared" si="2289"/>
        <v>0</v>
      </c>
      <c r="DR228" s="915">
        <f t="shared" si="2289"/>
        <v>0</v>
      </c>
      <c r="DS228" s="915">
        <f t="shared" si="2289"/>
        <v>0</v>
      </c>
      <c r="DT228" s="915">
        <f t="shared" si="2289"/>
        <v>0</v>
      </c>
      <c r="DU228" s="915">
        <f t="shared" si="2289"/>
        <v>0</v>
      </c>
      <c r="DV228" s="915">
        <f t="shared" si="2289"/>
        <v>0</v>
      </c>
      <c r="DW228" s="915">
        <f t="shared" si="2289"/>
        <v>0</v>
      </c>
      <c r="DX228" s="915">
        <f t="shared" si="2289"/>
        <v>0</v>
      </c>
      <c r="DY228" s="915">
        <f t="shared" si="2289"/>
        <v>0</v>
      </c>
      <c r="DZ228" s="915">
        <f t="shared" si="2289"/>
        <v>0</v>
      </c>
      <c r="EA228" s="915">
        <f t="shared" si="2289"/>
        <v>0</v>
      </c>
      <c r="EB228" s="915">
        <f t="shared" si="2289"/>
        <v>0</v>
      </c>
      <c r="EC228" s="915">
        <f t="shared" si="2289"/>
        <v>0</v>
      </c>
      <c r="ED228" s="915">
        <f t="shared" si="2289"/>
        <v>0</v>
      </c>
      <c r="EE228" s="915">
        <f t="shared" si="2289"/>
        <v>0</v>
      </c>
      <c r="EF228" s="915">
        <f t="shared" si="2289"/>
        <v>0</v>
      </c>
      <c r="EG228" s="915">
        <f t="shared" si="2289"/>
        <v>0</v>
      </c>
      <c r="EH228" s="915">
        <f t="shared" si="2289"/>
        <v>0</v>
      </c>
      <c r="EI228" s="915">
        <f t="shared" si="2289"/>
        <v>0</v>
      </c>
      <c r="EJ228" s="915">
        <f t="shared" si="2289"/>
        <v>0</v>
      </c>
      <c r="EK228" s="915">
        <f t="shared" si="2289"/>
        <v>0</v>
      </c>
      <c r="EL228" s="915">
        <f t="shared" si="2289"/>
        <v>0</v>
      </c>
      <c r="EM228" s="915">
        <f t="shared" si="2289"/>
        <v>0</v>
      </c>
      <c r="EN228" s="915">
        <f t="shared" si="2289"/>
        <v>0</v>
      </c>
      <c r="EO228" s="915">
        <f t="shared" si="2289"/>
        <v>0</v>
      </c>
    </row>
    <row r="229" spans="1:145" x14ac:dyDescent="0.2">
      <c r="A229" s="113">
        <f>ROW()</f>
        <v>229</v>
      </c>
      <c r="C229" s="449" t="str">
        <f>C222</f>
        <v>이자비용(부가세)</v>
      </c>
      <c r="D229" s="449" t="s">
        <v>33</v>
      </c>
      <c r="E229" s="449"/>
      <c r="F229" s="116"/>
      <c r="G229" s="116"/>
      <c r="H229" s="116"/>
      <c r="I229" s="116"/>
      <c r="J229" s="92"/>
      <c r="K229" s="113" t="s">
        <v>277</v>
      </c>
      <c r="L229" s="897"/>
      <c r="M229" s="897"/>
      <c r="N229" s="793">
        <f t="shared" ref="N229:BY229" si="2290">SUM(N226:N228)</f>
        <v>0</v>
      </c>
      <c r="O229" s="793">
        <f t="shared" si="2290"/>
        <v>0</v>
      </c>
      <c r="P229" s="793">
        <f t="shared" si="2290"/>
        <v>0</v>
      </c>
      <c r="Q229" s="793">
        <f t="shared" si="2290"/>
        <v>0</v>
      </c>
      <c r="R229" s="793">
        <f t="shared" si="2290"/>
        <v>0</v>
      </c>
      <c r="S229" s="793">
        <f t="shared" si="2290"/>
        <v>0</v>
      </c>
      <c r="T229" s="793">
        <f t="shared" si="2290"/>
        <v>0</v>
      </c>
      <c r="U229" s="793">
        <f t="shared" si="2290"/>
        <v>0</v>
      </c>
      <c r="V229" s="793">
        <f t="shared" si="2290"/>
        <v>0</v>
      </c>
      <c r="W229" s="793">
        <f t="shared" si="2290"/>
        <v>0</v>
      </c>
      <c r="X229" s="793">
        <f t="shared" si="2290"/>
        <v>0</v>
      </c>
      <c r="Y229" s="793">
        <f t="shared" si="2290"/>
        <v>0</v>
      </c>
      <c r="Z229" s="793">
        <f t="shared" si="2290"/>
        <v>0</v>
      </c>
      <c r="AA229" s="793">
        <f t="shared" si="2290"/>
        <v>0</v>
      </c>
      <c r="AB229" s="793">
        <f t="shared" si="2290"/>
        <v>0</v>
      </c>
      <c r="AC229" s="793">
        <f t="shared" si="2290"/>
        <v>0</v>
      </c>
      <c r="AD229" s="793">
        <f t="shared" si="2290"/>
        <v>0</v>
      </c>
      <c r="AE229" s="793">
        <f t="shared" si="2290"/>
        <v>0</v>
      </c>
      <c r="AF229" s="793">
        <f t="shared" si="2290"/>
        <v>0</v>
      </c>
      <c r="AG229" s="793">
        <f t="shared" si="2290"/>
        <v>0</v>
      </c>
      <c r="AH229" s="793">
        <f t="shared" si="2290"/>
        <v>0</v>
      </c>
      <c r="AI229" s="793">
        <f t="shared" si="2290"/>
        <v>0</v>
      </c>
      <c r="AJ229" s="793">
        <f t="shared" si="2290"/>
        <v>0</v>
      </c>
      <c r="AK229" s="793">
        <f t="shared" si="2290"/>
        <v>0</v>
      </c>
      <c r="AL229" s="793">
        <f t="shared" si="2290"/>
        <v>0</v>
      </c>
      <c r="AM229" s="793">
        <f t="shared" si="2290"/>
        <v>0</v>
      </c>
      <c r="AN229" s="793">
        <f t="shared" si="2290"/>
        <v>0</v>
      </c>
      <c r="AO229" s="793">
        <f t="shared" si="2290"/>
        <v>0</v>
      </c>
      <c r="AP229" s="793">
        <f t="shared" si="2290"/>
        <v>0</v>
      </c>
      <c r="AQ229" s="793">
        <f t="shared" si="2290"/>
        <v>0</v>
      </c>
      <c r="AR229" s="793">
        <f t="shared" si="2290"/>
        <v>0</v>
      </c>
      <c r="AS229" s="793">
        <f t="shared" si="2290"/>
        <v>0</v>
      </c>
      <c r="AT229" s="793">
        <f t="shared" si="2290"/>
        <v>0</v>
      </c>
      <c r="AU229" s="793">
        <f t="shared" si="2290"/>
        <v>0</v>
      </c>
      <c r="AV229" s="793">
        <f t="shared" si="2290"/>
        <v>0</v>
      </c>
      <c r="AW229" s="793">
        <f t="shared" si="2290"/>
        <v>0</v>
      </c>
      <c r="AX229" s="793">
        <f t="shared" si="2290"/>
        <v>0</v>
      </c>
      <c r="AY229" s="793">
        <f t="shared" si="2290"/>
        <v>0</v>
      </c>
      <c r="AZ229" s="793">
        <f t="shared" si="2290"/>
        <v>0</v>
      </c>
      <c r="BA229" s="793">
        <f t="shared" si="2290"/>
        <v>0</v>
      </c>
      <c r="BB229" s="793">
        <f t="shared" si="2290"/>
        <v>0</v>
      </c>
      <c r="BC229" s="793">
        <f t="shared" si="2290"/>
        <v>0</v>
      </c>
      <c r="BD229" s="793">
        <f t="shared" si="2290"/>
        <v>0</v>
      </c>
      <c r="BE229" s="793">
        <f t="shared" si="2290"/>
        <v>0</v>
      </c>
      <c r="BF229" s="793">
        <f t="shared" si="2290"/>
        <v>0</v>
      </c>
      <c r="BG229" s="793">
        <f t="shared" si="2290"/>
        <v>0</v>
      </c>
      <c r="BH229" s="793">
        <f t="shared" si="2290"/>
        <v>0</v>
      </c>
      <c r="BI229" s="793">
        <f t="shared" si="2290"/>
        <v>0</v>
      </c>
      <c r="BJ229" s="793">
        <f t="shared" si="2290"/>
        <v>0</v>
      </c>
      <c r="BK229" s="793">
        <f t="shared" si="2290"/>
        <v>0</v>
      </c>
      <c r="BL229" s="793">
        <f t="shared" si="2290"/>
        <v>0</v>
      </c>
      <c r="BM229" s="793">
        <f t="shared" si="2290"/>
        <v>0</v>
      </c>
      <c r="BN229" s="793">
        <f t="shared" si="2290"/>
        <v>0</v>
      </c>
      <c r="BO229" s="793">
        <f t="shared" si="2290"/>
        <v>0</v>
      </c>
      <c r="BP229" s="793">
        <f t="shared" si="2290"/>
        <v>0</v>
      </c>
      <c r="BQ229" s="793">
        <f t="shared" si="2290"/>
        <v>0</v>
      </c>
      <c r="BR229" s="793">
        <f t="shared" si="2290"/>
        <v>0</v>
      </c>
      <c r="BS229" s="793">
        <f t="shared" si="2290"/>
        <v>0</v>
      </c>
      <c r="BT229" s="793">
        <f t="shared" si="2290"/>
        <v>0</v>
      </c>
      <c r="BU229" s="793">
        <f t="shared" si="2290"/>
        <v>0</v>
      </c>
      <c r="BV229" s="793">
        <f t="shared" si="2290"/>
        <v>0</v>
      </c>
      <c r="BW229" s="793">
        <f t="shared" si="2290"/>
        <v>0</v>
      </c>
      <c r="BX229" s="793">
        <f t="shared" si="2290"/>
        <v>0</v>
      </c>
      <c r="BY229" s="793">
        <f t="shared" si="2290"/>
        <v>0</v>
      </c>
      <c r="BZ229" s="793">
        <f t="shared" ref="BZ229:EK229" si="2291">SUM(BZ226:BZ228)</f>
        <v>0</v>
      </c>
      <c r="CA229" s="793">
        <f t="shared" si="2291"/>
        <v>0</v>
      </c>
      <c r="CB229" s="793">
        <f t="shared" si="2291"/>
        <v>0</v>
      </c>
      <c r="CC229" s="793">
        <f t="shared" si="2291"/>
        <v>0</v>
      </c>
      <c r="CD229" s="793">
        <f t="shared" si="2291"/>
        <v>0</v>
      </c>
      <c r="CE229" s="793">
        <f t="shared" si="2291"/>
        <v>0</v>
      </c>
      <c r="CF229" s="793">
        <f t="shared" si="2291"/>
        <v>0</v>
      </c>
      <c r="CG229" s="793">
        <f t="shared" si="2291"/>
        <v>0</v>
      </c>
      <c r="CH229" s="793">
        <f t="shared" si="2291"/>
        <v>0</v>
      </c>
      <c r="CI229" s="793">
        <f t="shared" si="2291"/>
        <v>0</v>
      </c>
      <c r="CJ229" s="793">
        <f t="shared" si="2291"/>
        <v>0</v>
      </c>
      <c r="CK229" s="793">
        <f t="shared" si="2291"/>
        <v>0</v>
      </c>
      <c r="CL229" s="793">
        <f t="shared" si="2291"/>
        <v>0</v>
      </c>
      <c r="CM229" s="793">
        <f t="shared" si="2291"/>
        <v>0</v>
      </c>
      <c r="CN229" s="793">
        <f t="shared" si="2291"/>
        <v>0</v>
      </c>
      <c r="CO229" s="793">
        <f t="shared" si="2291"/>
        <v>0</v>
      </c>
      <c r="CP229" s="793">
        <f t="shared" si="2291"/>
        <v>0</v>
      </c>
      <c r="CQ229" s="793">
        <f t="shared" si="2291"/>
        <v>0</v>
      </c>
      <c r="CR229" s="793">
        <f t="shared" si="2291"/>
        <v>0</v>
      </c>
      <c r="CS229" s="793">
        <f t="shared" si="2291"/>
        <v>0</v>
      </c>
      <c r="CT229" s="793">
        <f t="shared" si="2291"/>
        <v>0</v>
      </c>
      <c r="CU229" s="793">
        <f t="shared" si="2291"/>
        <v>0</v>
      </c>
      <c r="CV229" s="793">
        <f t="shared" si="2291"/>
        <v>0</v>
      </c>
      <c r="CW229" s="793">
        <f t="shared" si="2291"/>
        <v>0</v>
      </c>
      <c r="CX229" s="793">
        <f t="shared" si="2291"/>
        <v>0</v>
      </c>
      <c r="CY229" s="793">
        <f t="shared" si="2291"/>
        <v>0</v>
      </c>
      <c r="CZ229" s="793">
        <f t="shared" si="2291"/>
        <v>0</v>
      </c>
      <c r="DA229" s="793">
        <f t="shared" si="2291"/>
        <v>0</v>
      </c>
      <c r="DB229" s="793">
        <f t="shared" si="2291"/>
        <v>0</v>
      </c>
      <c r="DC229" s="793">
        <f t="shared" si="2291"/>
        <v>0</v>
      </c>
      <c r="DD229" s="793">
        <f t="shared" si="2291"/>
        <v>0</v>
      </c>
      <c r="DE229" s="793">
        <f t="shared" si="2291"/>
        <v>0</v>
      </c>
      <c r="DF229" s="793">
        <f t="shared" si="2291"/>
        <v>0</v>
      </c>
      <c r="DG229" s="793">
        <f t="shared" si="2291"/>
        <v>0</v>
      </c>
      <c r="DH229" s="793">
        <f t="shared" si="2291"/>
        <v>0</v>
      </c>
      <c r="DI229" s="793">
        <f t="shared" si="2291"/>
        <v>0</v>
      </c>
      <c r="DJ229" s="793">
        <f t="shared" si="2291"/>
        <v>0</v>
      </c>
      <c r="DK229" s="793">
        <f t="shared" si="2291"/>
        <v>0</v>
      </c>
      <c r="DL229" s="793">
        <f t="shared" si="2291"/>
        <v>0</v>
      </c>
      <c r="DM229" s="793">
        <f t="shared" si="2291"/>
        <v>0</v>
      </c>
      <c r="DN229" s="793">
        <f t="shared" si="2291"/>
        <v>0</v>
      </c>
      <c r="DO229" s="793">
        <f t="shared" si="2291"/>
        <v>0</v>
      </c>
      <c r="DP229" s="793">
        <f t="shared" si="2291"/>
        <v>0</v>
      </c>
      <c r="DQ229" s="793">
        <f t="shared" si="2291"/>
        <v>0</v>
      </c>
      <c r="DR229" s="793">
        <f t="shared" si="2291"/>
        <v>0</v>
      </c>
      <c r="DS229" s="793">
        <f t="shared" si="2291"/>
        <v>0</v>
      </c>
      <c r="DT229" s="793">
        <f t="shared" si="2291"/>
        <v>0</v>
      </c>
      <c r="DU229" s="793">
        <f t="shared" si="2291"/>
        <v>0</v>
      </c>
      <c r="DV229" s="793">
        <f t="shared" si="2291"/>
        <v>0</v>
      </c>
      <c r="DW229" s="793">
        <f t="shared" si="2291"/>
        <v>0</v>
      </c>
      <c r="DX229" s="793">
        <f t="shared" si="2291"/>
        <v>0</v>
      </c>
      <c r="DY229" s="793">
        <f t="shared" si="2291"/>
        <v>0</v>
      </c>
      <c r="DZ229" s="793">
        <f t="shared" si="2291"/>
        <v>0</v>
      </c>
      <c r="EA229" s="793">
        <f t="shared" si="2291"/>
        <v>0</v>
      </c>
      <c r="EB229" s="793">
        <f t="shared" si="2291"/>
        <v>0</v>
      </c>
      <c r="EC229" s="793">
        <f t="shared" si="2291"/>
        <v>0</v>
      </c>
      <c r="ED229" s="793">
        <f t="shared" si="2291"/>
        <v>0</v>
      </c>
      <c r="EE229" s="793">
        <f t="shared" si="2291"/>
        <v>0</v>
      </c>
      <c r="EF229" s="793">
        <f t="shared" si="2291"/>
        <v>0</v>
      </c>
      <c r="EG229" s="793">
        <f t="shared" si="2291"/>
        <v>0</v>
      </c>
      <c r="EH229" s="793">
        <f t="shared" si="2291"/>
        <v>0</v>
      </c>
      <c r="EI229" s="793">
        <f t="shared" si="2291"/>
        <v>0</v>
      </c>
      <c r="EJ229" s="793">
        <f t="shared" si="2291"/>
        <v>0</v>
      </c>
      <c r="EK229" s="793">
        <f t="shared" si="2291"/>
        <v>0</v>
      </c>
      <c r="EL229" s="793">
        <f t="shared" ref="EL229:EO229" si="2292">SUM(EL226:EL228)</f>
        <v>0</v>
      </c>
      <c r="EM229" s="793">
        <f t="shared" si="2292"/>
        <v>0</v>
      </c>
      <c r="EN229" s="793">
        <f t="shared" si="2292"/>
        <v>0</v>
      </c>
      <c r="EO229" s="793">
        <f t="shared" si="2292"/>
        <v>0</v>
      </c>
    </row>
    <row r="230" spans="1:145" x14ac:dyDescent="0.2">
      <c r="A230" s="113">
        <f>ROW()</f>
        <v>230</v>
      </c>
    </row>
    <row r="231" spans="1:145" x14ac:dyDescent="0.2">
      <c r="A231" s="113">
        <f>ROW()</f>
        <v>231</v>
      </c>
    </row>
    <row r="232" spans="1:145" x14ac:dyDescent="0.2">
      <c r="A232" s="113"/>
    </row>
    <row r="233" spans="1:145" x14ac:dyDescent="0.2">
      <c r="A233" s="113">
        <f>ROW()</f>
        <v>233</v>
      </c>
      <c r="B233" s="477" t="s">
        <v>856</v>
      </c>
      <c r="C233" s="477" t="s">
        <v>282</v>
      </c>
      <c r="D233" s="451" t="s">
        <v>20</v>
      </c>
      <c r="E233" s="451"/>
      <c r="F233" s="454"/>
      <c r="G233" s="454"/>
      <c r="H233" s="454"/>
      <c r="I233" s="454"/>
      <c r="J233" s="454"/>
      <c r="K233" s="928" t="s">
        <v>694</v>
      </c>
      <c r="L233" s="452">
        <f>SUM(M233:EC233)</f>
        <v>405912.06</v>
      </c>
      <c r="M233" s="452"/>
      <c r="N233" s="452">
        <f>SUMIF(임대가정!$14:$14,N$2,임대가정!355:355)*N10</f>
        <v>0</v>
      </c>
      <c r="O233" s="452">
        <f>SUMIF(임대가정!$14:$14,O$2,임대가정!355:355)*O10</f>
        <v>0</v>
      </c>
      <c r="P233" s="452">
        <f>SUMIF(임대가정!$14:$14,P$2,임대가정!355:355)*P10</f>
        <v>0</v>
      </c>
      <c r="Q233" s="452">
        <f>SUMIF(임대가정!$14:$14,Q$2,임대가정!355:355)*Q10</f>
        <v>0</v>
      </c>
      <c r="R233" s="452">
        <f>SUMIF(임대가정!$14:$14,R$2,임대가정!355:355)*R10</f>
        <v>0</v>
      </c>
      <c r="S233" s="452">
        <f>SUMIF(임대가정!$14:$14,S$2,임대가정!355:355)*S10</f>
        <v>0</v>
      </c>
      <c r="T233" s="452">
        <f>SUMIF(임대가정!$14:$14,T$2,임대가정!355:355)*T10</f>
        <v>0</v>
      </c>
      <c r="U233" s="452">
        <f>SUMIF(임대가정!$14:$14,U$2,임대가정!355:355)*U10</f>
        <v>0</v>
      </c>
      <c r="V233" s="452">
        <f>SUMIF(임대가정!$14:$14,V$2,임대가정!355:355)*V10</f>
        <v>0</v>
      </c>
      <c r="W233" s="452">
        <f>SUMIF(임대가정!$14:$14,W$2,임대가정!355:355)*W10</f>
        <v>0</v>
      </c>
      <c r="X233" s="452">
        <f>SUMIF(임대가정!$14:$14,X$2,임대가정!355:355)*X10</f>
        <v>0</v>
      </c>
      <c r="Y233" s="452">
        <f>SUMIF(임대가정!$14:$14,Y$2,임대가정!355:355)*Y10</f>
        <v>0</v>
      </c>
      <c r="Z233" s="452">
        <f>SUMIF(임대가정!$14:$14,Z$2,임대가정!355:355)*Z10</f>
        <v>0</v>
      </c>
      <c r="AA233" s="452">
        <f>SUMIF(임대가정!$14:$14,AA$2,임대가정!355:355)*AA10</f>
        <v>0</v>
      </c>
      <c r="AB233" s="452">
        <f>SUMIF(임대가정!$14:$14,AB$2,임대가정!355:355)*AB10</f>
        <v>0</v>
      </c>
      <c r="AC233" s="452">
        <f>SUMIF(임대가정!$14:$14,AC$2,임대가정!355:355)*AC10</f>
        <v>0</v>
      </c>
      <c r="AD233" s="452">
        <f>SUMIF(임대가정!$14:$14,AD$2,임대가정!355:355)*AD10</f>
        <v>0</v>
      </c>
      <c r="AE233" s="452">
        <f>SUMIF(임대가정!$14:$14,AE$2,임대가정!355:355)*AE10</f>
        <v>0</v>
      </c>
      <c r="AF233" s="452">
        <f>SUMIF(임대가정!$14:$14,AF$2,임대가정!355:355)*AF10</f>
        <v>0</v>
      </c>
      <c r="AG233" s="452">
        <f>SUMIF(임대가정!$14:$14,AG$2,임대가정!355:355)*AG10</f>
        <v>0</v>
      </c>
      <c r="AH233" s="452">
        <f>SUMIF(임대가정!$14:$14,AH$2,임대가정!355:355)*AH10</f>
        <v>0</v>
      </c>
      <c r="AI233" s="452">
        <f>SUMIF(임대가정!$14:$14,AI$2,임대가정!355:355)*AI10</f>
        <v>0</v>
      </c>
      <c r="AJ233" s="452">
        <f>SUMIF(임대가정!$14:$14,AJ$2,임대가정!355:355)*AJ10</f>
        <v>0</v>
      </c>
      <c r="AK233" s="452">
        <f>SUMIF(임대가정!$14:$14,AK$2,임대가정!355:355)*AK10</f>
        <v>0</v>
      </c>
      <c r="AL233" s="452">
        <f>SUMIF(임대가정!$14:$14,AL$2,임대가정!355:355)*AL10</f>
        <v>22550.670000000002</v>
      </c>
      <c r="AM233" s="452">
        <f>SUMIF(임대가정!$14:$14,AM$2,임대가정!355:355)*AM10</f>
        <v>22550.670000000002</v>
      </c>
      <c r="AN233" s="452">
        <f>SUMIF(임대가정!$14:$14,AN$2,임대가정!355:355)*AN10</f>
        <v>22550.670000000002</v>
      </c>
      <c r="AO233" s="452">
        <f>SUMIF(임대가정!$14:$14,AO$2,임대가정!355:355)*AO10</f>
        <v>22550.670000000002</v>
      </c>
      <c r="AP233" s="452">
        <f>SUMIF(임대가정!$14:$14,AP$2,임대가정!355:355)*AP10</f>
        <v>22550.670000000002</v>
      </c>
      <c r="AQ233" s="452">
        <f>SUMIF(임대가정!$14:$14,AQ$2,임대가정!355:355)*AQ10</f>
        <v>22550.670000000002</v>
      </c>
      <c r="AR233" s="452">
        <f>SUMIF(임대가정!$14:$14,AR$2,임대가정!355:355)*AR10</f>
        <v>22550.670000000002</v>
      </c>
      <c r="AS233" s="452">
        <f>SUMIF(임대가정!$14:$14,AS$2,임대가정!355:355)*AS10</f>
        <v>22550.670000000002</v>
      </c>
      <c r="AT233" s="452">
        <f>SUMIF(임대가정!$14:$14,AT$2,임대가정!355:355)*AT10</f>
        <v>22550.670000000002</v>
      </c>
      <c r="AU233" s="452">
        <f>SUMIF(임대가정!$14:$14,AU$2,임대가정!355:355)*AU10</f>
        <v>22550.670000000002</v>
      </c>
      <c r="AV233" s="452">
        <f>SUMIF(임대가정!$14:$14,AV$2,임대가정!355:355)*AV10</f>
        <v>22550.670000000002</v>
      </c>
      <c r="AW233" s="452">
        <f>SUMIF(임대가정!$14:$14,AW$2,임대가정!355:355)*AW10</f>
        <v>22550.670000000002</v>
      </c>
      <c r="AX233" s="452">
        <f>SUMIF(임대가정!$14:$14,AX$2,임대가정!355:355)*AX10</f>
        <v>22550.670000000002</v>
      </c>
      <c r="AY233" s="452">
        <f>SUMIF(임대가정!$14:$14,AY$2,임대가정!355:355)*AY10</f>
        <v>22550.670000000002</v>
      </c>
      <c r="AZ233" s="452">
        <f>SUMIF(임대가정!$14:$14,AZ$2,임대가정!355:355)*AZ10</f>
        <v>22550.670000000002</v>
      </c>
      <c r="BA233" s="452">
        <f>SUMIF(임대가정!$14:$14,BA$2,임대가정!355:355)*BA10</f>
        <v>22550.670000000002</v>
      </c>
      <c r="BB233" s="452">
        <f>SUMIF(임대가정!$14:$14,BB$2,임대가정!355:355)*BB10</f>
        <v>22550.670000000002</v>
      </c>
      <c r="BC233" s="452">
        <f>SUMIF(임대가정!$14:$14,BC$2,임대가정!355:355)*BC10</f>
        <v>22550.670000000002</v>
      </c>
      <c r="BD233" s="452">
        <f>SUMIF(임대가정!$14:$14,BD$2,임대가정!355:355)*BD10</f>
        <v>0</v>
      </c>
      <c r="BE233" s="452">
        <f>SUMIF(임대가정!$14:$14,BE$2,임대가정!355:355)*BE10</f>
        <v>0</v>
      </c>
      <c r="BF233" s="452">
        <f>SUMIF(임대가정!$14:$14,BF$2,임대가정!355:355)*BF10</f>
        <v>0</v>
      </c>
      <c r="BG233" s="452">
        <f>SUMIF(임대가정!$14:$14,BG$2,임대가정!355:355)*BG10</f>
        <v>0</v>
      </c>
      <c r="BH233" s="452">
        <f>SUMIF(임대가정!$14:$14,BH$2,임대가정!355:355)*BH10</f>
        <v>0</v>
      </c>
      <c r="BI233" s="452">
        <f>SUMIF(임대가정!$14:$14,BI$2,임대가정!355:355)*BI10</f>
        <v>0</v>
      </c>
      <c r="BJ233" s="452">
        <f>SUMIF(임대가정!$14:$14,BJ$2,임대가정!355:355)*BJ10</f>
        <v>0</v>
      </c>
      <c r="BK233" s="452">
        <f>SUMIF(임대가정!$14:$14,BK$2,임대가정!355:355)*BK10</f>
        <v>0</v>
      </c>
      <c r="BL233" s="452">
        <f>SUMIF(임대가정!$14:$14,BL$2,임대가정!355:355)*BL10</f>
        <v>0</v>
      </c>
      <c r="BM233" s="452">
        <f>SUMIF(임대가정!$14:$14,BM$2,임대가정!355:355)*BM10</f>
        <v>0</v>
      </c>
      <c r="BN233" s="452">
        <f>SUMIF(임대가정!$14:$14,BN$2,임대가정!355:355)*BN10</f>
        <v>0</v>
      </c>
      <c r="BO233" s="452">
        <f>SUMIF(임대가정!$14:$14,BO$2,임대가정!355:355)*BO10</f>
        <v>0</v>
      </c>
      <c r="BP233" s="452">
        <f>SUMIF(임대가정!$14:$14,BP$2,임대가정!355:355)*BP10</f>
        <v>0</v>
      </c>
      <c r="BQ233" s="452">
        <f>SUMIF(임대가정!$14:$14,BQ$2,임대가정!355:355)*BQ10</f>
        <v>0</v>
      </c>
      <c r="BR233" s="452">
        <f>SUMIF(임대가정!$14:$14,BR$2,임대가정!355:355)*BR10</f>
        <v>0</v>
      </c>
      <c r="BS233" s="452">
        <f>SUMIF(임대가정!$14:$14,BS$2,임대가정!355:355)*BS10</f>
        <v>0</v>
      </c>
      <c r="BT233" s="452">
        <f>SUMIF(임대가정!$14:$14,BT$2,임대가정!355:355)*BT10</f>
        <v>0</v>
      </c>
      <c r="BU233" s="452">
        <f>SUMIF(임대가정!$14:$14,BU$2,임대가정!355:355)*BU10</f>
        <v>0</v>
      </c>
      <c r="BV233" s="452">
        <f>SUMIF(임대가정!$14:$14,BV$2,임대가정!355:355)*BV10</f>
        <v>0</v>
      </c>
      <c r="BW233" s="452">
        <f>SUMIF(임대가정!$14:$14,BW$2,임대가정!355:355)*BW10</f>
        <v>0</v>
      </c>
      <c r="BX233" s="452">
        <f>SUMIF(임대가정!$14:$14,BX$2,임대가정!355:355)*BX10</f>
        <v>0</v>
      </c>
      <c r="BY233" s="452">
        <f>SUMIF(임대가정!$14:$14,BY$2,임대가정!355:355)*BY10</f>
        <v>0</v>
      </c>
      <c r="BZ233" s="452">
        <f>SUMIF(임대가정!$14:$14,BZ$2,임대가정!355:355)*BZ10</f>
        <v>0</v>
      </c>
      <c r="CA233" s="452">
        <f>SUMIF(임대가정!$14:$14,CA$2,임대가정!355:355)*CA10</f>
        <v>0</v>
      </c>
      <c r="CB233" s="452">
        <f>SUMIF(임대가정!$14:$14,CB$2,임대가정!355:355)*CB10</f>
        <v>0</v>
      </c>
      <c r="CC233" s="452">
        <f>SUMIF(임대가정!$14:$14,CC$2,임대가정!355:355)*CC10</f>
        <v>0</v>
      </c>
      <c r="CD233" s="452">
        <f>SUMIF(임대가정!$14:$14,CD$2,임대가정!355:355)*CD10</f>
        <v>0</v>
      </c>
      <c r="CE233" s="452">
        <f>SUMIF(임대가정!$14:$14,CE$2,임대가정!355:355)*CE10</f>
        <v>0</v>
      </c>
      <c r="CF233" s="452">
        <f>SUMIF(임대가정!$14:$14,CF$2,임대가정!355:355)*CF10</f>
        <v>0</v>
      </c>
      <c r="CG233" s="452">
        <f>SUMIF(임대가정!$14:$14,CG$2,임대가정!355:355)*CG10</f>
        <v>0</v>
      </c>
      <c r="CH233" s="452">
        <f>SUMIF(임대가정!$14:$14,CH$2,임대가정!355:355)*CH10</f>
        <v>0</v>
      </c>
      <c r="CI233" s="452">
        <f>SUMIF(임대가정!$14:$14,CI$2,임대가정!355:355)*CI10</f>
        <v>0</v>
      </c>
      <c r="CJ233" s="452">
        <f>SUMIF(임대가정!$14:$14,CJ$2,임대가정!355:355)*CJ10</f>
        <v>0</v>
      </c>
      <c r="CK233" s="452">
        <f>SUMIF(임대가정!$14:$14,CK$2,임대가정!355:355)*CK10</f>
        <v>0</v>
      </c>
      <c r="CL233" s="452">
        <f>SUMIF(임대가정!$14:$14,CL$2,임대가정!355:355)*CL10</f>
        <v>0</v>
      </c>
      <c r="CM233" s="452">
        <f>SUMIF(임대가정!$14:$14,CM$2,임대가정!355:355)*CM10</f>
        <v>0</v>
      </c>
      <c r="CN233" s="452">
        <f>SUMIF(임대가정!$14:$14,CN$2,임대가정!355:355)*CN10</f>
        <v>0</v>
      </c>
      <c r="CO233" s="452">
        <f>SUMIF(임대가정!$14:$14,CO$2,임대가정!355:355)*CO10</f>
        <v>0</v>
      </c>
      <c r="CP233" s="452">
        <f>SUMIF(임대가정!$14:$14,CP$2,임대가정!355:355)*CP10</f>
        <v>0</v>
      </c>
      <c r="CQ233" s="452">
        <f>SUMIF(임대가정!$14:$14,CQ$2,임대가정!355:355)*CQ10</f>
        <v>0</v>
      </c>
      <c r="CR233" s="452">
        <f>SUMIF(임대가정!$14:$14,CR$2,임대가정!355:355)*CR10</f>
        <v>0</v>
      </c>
      <c r="CS233" s="452">
        <f>SUMIF(임대가정!$14:$14,CS$2,임대가정!355:355)*CS10</f>
        <v>0</v>
      </c>
      <c r="CT233" s="452">
        <f>SUMIF(임대가정!$14:$14,CT$2,임대가정!355:355)*CT10</f>
        <v>0</v>
      </c>
      <c r="CU233" s="452">
        <f>SUMIF(임대가정!$14:$14,CU$2,임대가정!355:355)*CU10</f>
        <v>0</v>
      </c>
      <c r="CV233" s="452">
        <f>SUMIF(임대가정!$14:$14,CV$2,임대가정!355:355)*CV10</f>
        <v>0</v>
      </c>
      <c r="CW233" s="452">
        <f>SUMIF(임대가정!$14:$14,CW$2,임대가정!355:355)*CW10</f>
        <v>0</v>
      </c>
      <c r="CX233" s="452">
        <f>SUMIF(임대가정!$14:$14,CX$2,임대가정!355:355)*CX10</f>
        <v>0</v>
      </c>
      <c r="CY233" s="452">
        <f>SUMIF(임대가정!$14:$14,CY$2,임대가정!355:355)*CY10</f>
        <v>0</v>
      </c>
      <c r="CZ233" s="452">
        <f>SUMIF(임대가정!$14:$14,CZ$2,임대가정!355:355)*CZ10</f>
        <v>0</v>
      </c>
      <c r="DA233" s="452">
        <f>SUMIF(임대가정!$14:$14,DA$2,임대가정!355:355)*DA10</f>
        <v>0</v>
      </c>
      <c r="DB233" s="452">
        <f>SUMIF(임대가정!$14:$14,DB$2,임대가정!355:355)*DB10</f>
        <v>0</v>
      </c>
      <c r="DC233" s="452">
        <f>SUMIF(임대가정!$14:$14,DC$2,임대가정!355:355)*DC10</f>
        <v>0</v>
      </c>
      <c r="DD233" s="452">
        <f>SUMIF(임대가정!$14:$14,DD$2,임대가정!355:355)*DD10</f>
        <v>0</v>
      </c>
      <c r="DE233" s="452">
        <f>SUMIF(임대가정!$14:$14,DE$2,임대가정!355:355)*DE10</f>
        <v>0</v>
      </c>
      <c r="DF233" s="452">
        <f>SUMIF(임대가정!$14:$14,DF$2,임대가정!355:355)*DF10</f>
        <v>0</v>
      </c>
      <c r="DG233" s="452">
        <f>SUMIF(임대가정!$14:$14,DG$2,임대가정!355:355)*DG10</f>
        <v>0</v>
      </c>
      <c r="DH233" s="452">
        <f>SUMIF(임대가정!$14:$14,DH$2,임대가정!355:355)*DH10</f>
        <v>0</v>
      </c>
      <c r="DI233" s="452">
        <f>SUMIF(임대가정!$14:$14,DI$2,임대가정!355:355)*DI10</f>
        <v>0</v>
      </c>
      <c r="DJ233" s="452">
        <f>SUMIF(임대가정!$14:$14,DJ$2,임대가정!355:355)*DJ10</f>
        <v>0</v>
      </c>
      <c r="DK233" s="452">
        <f>SUMIF(임대가정!$14:$14,DK$2,임대가정!355:355)*DK10</f>
        <v>0</v>
      </c>
      <c r="DL233" s="452">
        <f>SUMIF(임대가정!$14:$14,DL$2,임대가정!355:355)*DL10</f>
        <v>0</v>
      </c>
      <c r="DM233" s="452">
        <f>SUMIF(임대가정!$14:$14,DM$2,임대가정!355:355)*DM10</f>
        <v>0</v>
      </c>
      <c r="DN233" s="452">
        <f>SUMIF(임대가정!$14:$14,DN$2,임대가정!355:355)*DN10</f>
        <v>0</v>
      </c>
      <c r="DO233" s="452">
        <f>SUMIF(임대가정!$14:$14,DO$2,임대가정!355:355)*DO10</f>
        <v>0</v>
      </c>
      <c r="DP233" s="452">
        <f>SUMIF(임대가정!$14:$14,DP$2,임대가정!355:355)*DP10</f>
        <v>0</v>
      </c>
      <c r="DQ233" s="452">
        <f>SUMIF(임대가정!$14:$14,DQ$2,임대가정!355:355)*DQ10</f>
        <v>0</v>
      </c>
      <c r="DR233" s="452">
        <f>SUMIF(임대가정!$14:$14,DR$2,임대가정!355:355)*DR10</f>
        <v>0</v>
      </c>
      <c r="DS233" s="452">
        <f>SUMIF(임대가정!$14:$14,DS$2,임대가정!355:355)*DS10</f>
        <v>0</v>
      </c>
      <c r="DT233" s="452">
        <f>SUMIF(임대가정!$14:$14,DT$2,임대가정!355:355)*DT10</f>
        <v>0</v>
      </c>
      <c r="DU233" s="452">
        <f>SUMIF(임대가정!$14:$14,DU$2,임대가정!355:355)*DU10</f>
        <v>0</v>
      </c>
      <c r="DV233" s="452">
        <f>SUMIF(임대가정!$14:$14,DV$2,임대가정!355:355)*DV10</f>
        <v>0</v>
      </c>
      <c r="DW233" s="452">
        <f>SUMIF(임대가정!$14:$14,DW$2,임대가정!355:355)*DW10</f>
        <v>0</v>
      </c>
      <c r="DX233" s="452">
        <f>SUMIF(임대가정!$14:$14,DX$2,임대가정!355:355)*DX10</f>
        <v>0</v>
      </c>
      <c r="DY233" s="452">
        <f>SUMIF(임대가정!$14:$14,DY$2,임대가정!355:355)*DY10</f>
        <v>0</v>
      </c>
      <c r="DZ233" s="452">
        <f>SUMIF(임대가정!$14:$14,DZ$2,임대가정!355:355)*DZ10</f>
        <v>0</v>
      </c>
      <c r="EA233" s="452">
        <f>SUMIF(임대가정!$14:$14,EA$2,임대가정!355:355)*EA10</f>
        <v>0</v>
      </c>
      <c r="EB233" s="452">
        <f>SUMIF(임대가정!$14:$14,EB$2,임대가정!355:355)*EB10</f>
        <v>0</v>
      </c>
      <c r="EC233" s="452">
        <f>SUMIF(임대가정!$14:$14,EC$2,임대가정!355:355)*EC10</f>
        <v>0</v>
      </c>
      <c r="ED233" s="452">
        <f>SUMIF(임대가정!$14:$14,ED$2,임대가정!355:355)*ED10</f>
        <v>0</v>
      </c>
      <c r="EE233" s="452">
        <f>SUMIF(임대가정!$14:$14,EE$2,임대가정!355:355)*EE10</f>
        <v>0</v>
      </c>
      <c r="EF233" s="452">
        <f>SUMIF(임대가정!$14:$14,EF$2,임대가정!355:355)*EF10</f>
        <v>0</v>
      </c>
      <c r="EG233" s="452">
        <f>SUMIF(임대가정!$14:$14,EG$2,임대가정!355:355)*EG10</f>
        <v>0</v>
      </c>
      <c r="EH233" s="452">
        <f>SUMIF(임대가정!$14:$14,EH$2,임대가정!355:355)*EH10</f>
        <v>0</v>
      </c>
      <c r="EI233" s="452">
        <f>SUMIF(임대가정!$14:$14,EI$2,임대가정!355:355)*EI10</f>
        <v>0</v>
      </c>
      <c r="EJ233" s="452">
        <f>SUMIF(임대가정!$14:$14,EJ$2,임대가정!355:355)*EJ10</f>
        <v>0</v>
      </c>
      <c r="EK233" s="452">
        <f>SUMIF(임대가정!$14:$14,EK$2,임대가정!355:355)*EK10</f>
        <v>0</v>
      </c>
      <c r="EL233" s="452">
        <f>SUMIF(임대가정!$14:$14,EL$2,임대가정!355:355)*EL10</f>
        <v>0</v>
      </c>
      <c r="EM233" s="452">
        <f>SUMIF(임대가정!$14:$14,EM$2,임대가정!355:355)*EM10</f>
        <v>0</v>
      </c>
      <c r="EN233" s="452">
        <f>SUMIF(임대가정!$14:$14,EN$2,임대가정!355:355)*EN10</f>
        <v>0</v>
      </c>
      <c r="EO233" s="452">
        <f>SUMIF(임대가정!$14:$14,EO$2,임대가정!355:355)*EO10</f>
        <v>0</v>
      </c>
    </row>
    <row r="234" spans="1:145" x14ac:dyDescent="0.2">
      <c r="A234" s="113">
        <f>ROW()</f>
        <v>234</v>
      </c>
      <c r="J234" s="464">
        <f>$J$4</f>
        <v>44742</v>
      </c>
      <c r="K234" s="253" t="s">
        <v>283</v>
      </c>
      <c r="L234" s="113"/>
      <c r="N234" s="111" t="b">
        <f>$J234=N$2</f>
        <v>0</v>
      </c>
      <c r="O234" s="111" t="b">
        <f t="shared" ref="O234:BZ234" si="2293">$J234=O$2</f>
        <v>0</v>
      </c>
      <c r="P234" s="111" t="b">
        <f t="shared" si="2293"/>
        <v>0</v>
      </c>
      <c r="Q234" s="111" t="b">
        <f t="shared" si="2293"/>
        <v>0</v>
      </c>
      <c r="R234" s="111" t="b">
        <f t="shared" si="2293"/>
        <v>0</v>
      </c>
      <c r="S234" s="111" t="b">
        <f t="shared" si="2293"/>
        <v>0</v>
      </c>
      <c r="T234" s="111" t="b">
        <f t="shared" si="2293"/>
        <v>0</v>
      </c>
      <c r="U234" s="111" t="b">
        <f t="shared" si="2293"/>
        <v>0</v>
      </c>
      <c r="V234" s="111" t="b">
        <f t="shared" si="2293"/>
        <v>0</v>
      </c>
      <c r="W234" s="111" t="b">
        <f t="shared" si="2293"/>
        <v>0</v>
      </c>
      <c r="X234" s="111" t="b">
        <f t="shared" si="2293"/>
        <v>0</v>
      </c>
      <c r="Y234" s="111" t="b">
        <f t="shared" si="2293"/>
        <v>0</v>
      </c>
      <c r="Z234" s="111" t="b">
        <f t="shared" si="2293"/>
        <v>0</v>
      </c>
      <c r="AA234" s="111" t="b">
        <f t="shared" si="2293"/>
        <v>0</v>
      </c>
      <c r="AB234" s="111" t="b">
        <f t="shared" si="2293"/>
        <v>0</v>
      </c>
      <c r="AC234" s="111" t="b">
        <f t="shared" si="2293"/>
        <v>0</v>
      </c>
      <c r="AD234" s="111" t="b">
        <f t="shared" si="2293"/>
        <v>0</v>
      </c>
      <c r="AE234" s="111" t="b">
        <f t="shared" si="2293"/>
        <v>0</v>
      </c>
      <c r="AF234" s="111" t="b">
        <f t="shared" si="2293"/>
        <v>0</v>
      </c>
      <c r="AG234" s="111" t="b">
        <f t="shared" si="2293"/>
        <v>0</v>
      </c>
      <c r="AH234" s="111" t="b">
        <f t="shared" si="2293"/>
        <v>0</v>
      </c>
      <c r="AI234" s="111" t="b">
        <f t="shared" si="2293"/>
        <v>0</v>
      </c>
      <c r="AJ234" s="111" t="b">
        <f t="shared" si="2293"/>
        <v>0</v>
      </c>
      <c r="AK234" s="111" t="b">
        <f t="shared" si="2293"/>
        <v>0</v>
      </c>
      <c r="AL234" s="111" t="b">
        <f t="shared" si="2293"/>
        <v>0</v>
      </c>
      <c r="AM234" s="111" t="b">
        <f t="shared" si="2293"/>
        <v>0</v>
      </c>
      <c r="AN234" s="111" t="b">
        <f t="shared" si="2293"/>
        <v>0</v>
      </c>
      <c r="AO234" s="111" t="b">
        <f t="shared" si="2293"/>
        <v>0</v>
      </c>
      <c r="AP234" s="111" t="b">
        <f t="shared" si="2293"/>
        <v>0</v>
      </c>
      <c r="AQ234" s="111" t="b">
        <f t="shared" si="2293"/>
        <v>0</v>
      </c>
      <c r="AR234" s="111" t="b">
        <f t="shared" si="2293"/>
        <v>0</v>
      </c>
      <c r="AS234" s="111" t="b">
        <f t="shared" si="2293"/>
        <v>0</v>
      </c>
      <c r="AT234" s="111" t="b">
        <f t="shared" si="2293"/>
        <v>0</v>
      </c>
      <c r="AU234" s="111" t="b">
        <f t="shared" si="2293"/>
        <v>0</v>
      </c>
      <c r="AV234" s="111" t="b">
        <f t="shared" si="2293"/>
        <v>0</v>
      </c>
      <c r="AW234" s="111" t="b">
        <f t="shared" si="2293"/>
        <v>0</v>
      </c>
      <c r="AX234" s="111" t="b">
        <f t="shared" si="2293"/>
        <v>0</v>
      </c>
      <c r="AY234" s="111" t="b">
        <f t="shared" si="2293"/>
        <v>0</v>
      </c>
      <c r="AZ234" s="111" t="b">
        <f t="shared" si="2293"/>
        <v>0</v>
      </c>
      <c r="BA234" s="111" t="b">
        <f t="shared" si="2293"/>
        <v>0</v>
      </c>
      <c r="BB234" s="111" t="b">
        <f t="shared" si="2293"/>
        <v>0</v>
      </c>
      <c r="BC234" s="111" t="b">
        <f t="shared" si="2293"/>
        <v>1</v>
      </c>
      <c r="BD234" s="111" t="b">
        <f t="shared" si="2293"/>
        <v>0</v>
      </c>
      <c r="BE234" s="111" t="b">
        <f t="shared" si="2293"/>
        <v>0</v>
      </c>
      <c r="BF234" s="111" t="b">
        <f t="shared" si="2293"/>
        <v>0</v>
      </c>
      <c r="BG234" s="111" t="b">
        <f t="shared" si="2293"/>
        <v>0</v>
      </c>
      <c r="BH234" s="111" t="b">
        <f t="shared" si="2293"/>
        <v>0</v>
      </c>
      <c r="BI234" s="111" t="b">
        <f t="shared" si="2293"/>
        <v>0</v>
      </c>
      <c r="BJ234" s="111" t="b">
        <f t="shared" si="2293"/>
        <v>0</v>
      </c>
      <c r="BK234" s="111" t="b">
        <f t="shared" si="2293"/>
        <v>0</v>
      </c>
      <c r="BL234" s="111" t="b">
        <f t="shared" si="2293"/>
        <v>0</v>
      </c>
      <c r="BM234" s="111" t="b">
        <f t="shared" si="2293"/>
        <v>0</v>
      </c>
      <c r="BN234" s="111" t="b">
        <f t="shared" si="2293"/>
        <v>0</v>
      </c>
      <c r="BO234" s="111" t="b">
        <f t="shared" si="2293"/>
        <v>0</v>
      </c>
      <c r="BP234" s="111" t="b">
        <f t="shared" si="2293"/>
        <v>0</v>
      </c>
      <c r="BQ234" s="111" t="b">
        <f t="shared" si="2293"/>
        <v>0</v>
      </c>
      <c r="BR234" s="111" t="b">
        <f t="shared" si="2293"/>
        <v>0</v>
      </c>
      <c r="BS234" s="111" t="b">
        <f t="shared" si="2293"/>
        <v>0</v>
      </c>
      <c r="BT234" s="111" t="b">
        <f t="shared" si="2293"/>
        <v>0</v>
      </c>
      <c r="BU234" s="111" t="b">
        <f t="shared" si="2293"/>
        <v>0</v>
      </c>
      <c r="BV234" s="111" t="b">
        <f t="shared" si="2293"/>
        <v>0</v>
      </c>
      <c r="BW234" s="111" t="b">
        <f t="shared" si="2293"/>
        <v>0</v>
      </c>
      <c r="BX234" s="111" t="b">
        <f t="shared" si="2293"/>
        <v>0</v>
      </c>
      <c r="BY234" s="111" t="b">
        <f t="shared" si="2293"/>
        <v>0</v>
      </c>
      <c r="BZ234" s="111" t="b">
        <f t="shared" si="2293"/>
        <v>0</v>
      </c>
      <c r="CA234" s="111" t="b">
        <f t="shared" ref="CA234:CK234" si="2294">$J234=CA$2</f>
        <v>0</v>
      </c>
      <c r="CB234" s="111" t="b">
        <f t="shared" si="2294"/>
        <v>0</v>
      </c>
      <c r="CC234" s="111" t="b">
        <f t="shared" si="2294"/>
        <v>0</v>
      </c>
      <c r="CD234" s="111" t="b">
        <f t="shared" si="2294"/>
        <v>0</v>
      </c>
      <c r="CE234" s="111" t="b">
        <f t="shared" si="2294"/>
        <v>0</v>
      </c>
      <c r="CF234" s="111" t="b">
        <f t="shared" si="2294"/>
        <v>0</v>
      </c>
      <c r="CG234" s="111" t="b">
        <f t="shared" si="2294"/>
        <v>0</v>
      </c>
      <c r="CH234" s="111" t="b">
        <f t="shared" si="2294"/>
        <v>0</v>
      </c>
      <c r="CI234" s="111" t="b">
        <f t="shared" si="2294"/>
        <v>0</v>
      </c>
      <c r="CJ234" s="111" t="b">
        <f t="shared" si="2294"/>
        <v>0</v>
      </c>
      <c r="CK234" s="111" t="b">
        <f t="shared" si="2294"/>
        <v>0</v>
      </c>
      <c r="CL234" s="111" t="b">
        <f t="shared" ref="CL234:EO234" si="2295">$J234=CL$2</f>
        <v>0</v>
      </c>
      <c r="CM234" s="111" t="b">
        <f t="shared" si="2295"/>
        <v>0</v>
      </c>
      <c r="CN234" s="111" t="b">
        <f t="shared" si="2295"/>
        <v>0</v>
      </c>
      <c r="CO234" s="111" t="b">
        <f t="shared" si="2295"/>
        <v>0</v>
      </c>
      <c r="CP234" s="111" t="b">
        <f t="shared" si="2295"/>
        <v>0</v>
      </c>
      <c r="CQ234" s="111" t="b">
        <f t="shared" si="2295"/>
        <v>0</v>
      </c>
      <c r="CR234" s="111" t="b">
        <f t="shared" si="2295"/>
        <v>0</v>
      </c>
      <c r="CS234" s="111" t="b">
        <f t="shared" si="2295"/>
        <v>0</v>
      </c>
      <c r="CT234" s="111" t="b">
        <f t="shared" si="2295"/>
        <v>0</v>
      </c>
      <c r="CU234" s="111" t="b">
        <f t="shared" si="2295"/>
        <v>0</v>
      </c>
      <c r="CV234" s="111" t="b">
        <f t="shared" si="2295"/>
        <v>0</v>
      </c>
      <c r="CW234" s="111" t="b">
        <f t="shared" si="2295"/>
        <v>0</v>
      </c>
      <c r="CX234" s="111" t="b">
        <f t="shared" si="2295"/>
        <v>0</v>
      </c>
      <c r="CY234" s="111" t="b">
        <f t="shared" si="2295"/>
        <v>0</v>
      </c>
      <c r="CZ234" s="111" t="b">
        <f t="shared" si="2295"/>
        <v>0</v>
      </c>
      <c r="DA234" s="111" t="b">
        <f t="shared" si="2295"/>
        <v>0</v>
      </c>
      <c r="DB234" s="111" t="b">
        <f t="shared" si="2295"/>
        <v>0</v>
      </c>
      <c r="DC234" s="111" t="b">
        <f t="shared" si="2295"/>
        <v>0</v>
      </c>
      <c r="DD234" s="111" t="b">
        <f t="shared" si="2295"/>
        <v>0</v>
      </c>
      <c r="DE234" s="111" t="b">
        <f t="shared" si="2295"/>
        <v>0</v>
      </c>
      <c r="DF234" s="111" t="b">
        <f t="shared" si="2295"/>
        <v>0</v>
      </c>
      <c r="DG234" s="111" t="b">
        <f t="shared" si="2295"/>
        <v>0</v>
      </c>
      <c r="DH234" s="111" t="b">
        <f t="shared" si="2295"/>
        <v>0</v>
      </c>
      <c r="DI234" s="111" t="b">
        <f t="shared" si="2295"/>
        <v>0</v>
      </c>
      <c r="DJ234" s="111" t="b">
        <f t="shared" si="2295"/>
        <v>0</v>
      </c>
      <c r="DK234" s="111" t="b">
        <f t="shared" si="2295"/>
        <v>0</v>
      </c>
      <c r="DL234" s="111" t="b">
        <f t="shared" si="2295"/>
        <v>0</v>
      </c>
      <c r="DM234" s="111" t="b">
        <f t="shared" si="2295"/>
        <v>0</v>
      </c>
      <c r="DN234" s="111" t="b">
        <f t="shared" si="2295"/>
        <v>0</v>
      </c>
      <c r="DO234" s="111" t="b">
        <f t="shared" si="2295"/>
        <v>0</v>
      </c>
      <c r="DP234" s="111" t="b">
        <f t="shared" si="2295"/>
        <v>0</v>
      </c>
      <c r="DQ234" s="111" t="b">
        <f t="shared" si="2295"/>
        <v>0</v>
      </c>
      <c r="DR234" s="111" t="b">
        <f t="shared" si="2295"/>
        <v>0</v>
      </c>
      <c r="DS234" s="111" t="b">
        <f t="shared" si="2295"/>
        <v>0</v>
      </c>
      <c r="DT234" s="111" t="b">
        <f t="shared" si="2295"/>
        <v>0</v>
      </c>
      <c r="DU234" s="111" t="b">
        <f t="shared" si="2295"/>
        <v>0</v>
      </c>
      <c r="DV234" s="111" t="b">
        <f t="shared" si="2295"/>
        <v>0</v>
      </c>
      <c r="DW234" s="111" t="b">
        <f t="shared" si="2295"/>
        <v>0</v>
      </c>
      <c r="DX234" s="111" t="b">
        <f t="shared" si="2295"/>
        <v>0</v>
      </c>
      <c r="DY234" s="111" t="b">
        <f t="shared" si="2295"/>
        <v>0</v>
      </c>
      <c r="DZ234" s="111" t="b">
        <f t="shared" si="2295"/>
        <v>0</v>
      </c>
      <c r="EA234" s="111" t="b">
        <f t="shared" si="2295"/>
        <v>0</v>
      </c>
      <c r="EB234" s="111" t="b">
        <f t="shared" si="2295"/>
        <v>0</v>
      </c>
      <c r="EC234" s="111" t="b">
        <f t="shared" si="2295"/>
        <v>0</v>
      </c>
      <c r="ED234" s="111" t="b">
        <f t="shared" si="2295"/>
        <v>0</v>
      </c>
      <c r="EE234" s="111" t="b">
        <f t="shared" si="2295"/>
        <v>0</v>
      </c>
      <c r="EF234" s="111" t="b">
        <f t="shared" si="2295"/>
        <v>0</v>
      </c>
      <c r="EG234" s="111" t="b">
        <f t="shared" si="2295"/>
        <v>0</v>
      </c>
      <c r="EH234" s="111" t="b">
        <f t="shared" si="2295"/>
        <v>0</v>
      </c>
      <c r="EI234" s="111" t="b">
        <f t="shared" si="2295"/>
        <v>0</v>
      </c>
      <c r="EJ234" s="111" t="b">
        <f t="shared" si="2295"/>
        <v>0</v>
      </c>
      <c r="EK234" s="111" t="b">
        <f t="shared" si="2295"/>
        <v>0</v>
      </c>
      <c r="EL234" s="111" t="b">
        <f t="shared" si="2295"/>
        <v>0</v>
      </c>
      <c r="EM234" s="111" t="b">
        <f t="shared" si="2295"/>
        <v>0</v>
      </c>
      <c r="EN234" s="111" t="b">
        <f t="shared" si="2295"/>
        <v>0</v>
      </c>
      <c r="EO234" s="111" t="b">
        <f t="shared" si="2295"/>
        <v>0</v>
      </c>
    </row>
    <row r="235" spans="1:145" x14ac:dyDescent="0.2">
      <c r="A235" s="113">
        <f>ROW()</f>
        <v>235</v>
      </c>
      <c r="N235" s="111"/>
    </row>
    <row r="236" spans="1:145" x14ac:dyDescent="0.2">
      <c r="A236" s="113">
        <f>ROW()</f>
        <v>236</v>
      </c>
      <c r="K236" s="113" t="s">
        <v>22</v>
      </c>
      <c r="L236" s="897">
        <v>0</v>
      </c>
      <c r="M236" s="897"/>
      <c r="N236" s="793">
        <f t="shared" ref="N236:AS236" si="2296">M240</f>
        <v>0</v>
      </c>
      <c r="O236" s="793">
        <f t="shared" si="2296"/>
        <v>0</v>
      </c>
      <c r="P236" s="793">
        <f t="shared" si="2296"/>
        <v>0</v>
      </c>
      <c r="Q236" s="793">
        <f t="shared" si="2296"/>
        <v>0</v>
      </c>
      <c r="R236" s="793">
        <f t="shared" si="2296"/>
        <v>0</v>
      </c>
      <c r="S236" s="793">
        <f t="shared" si="2296"/>
        <v>0</v>
      </c>
      <c r="T236" s="793">
        <f t="shared" si="2296"/>
        <v>0</v>
      </c>
      <c r="U236" s="793">
        <f t="shared" si="2296"/>
        <v>0</v>
      </c>
      <c r="V236" s="793">
        <f t="shared" si="2296"/>
        <v>0</v>
      </c>
      <c r="W236" s="793">
        <f t="shared" si="2296"/>
        <v>0</v>
      </c>
      <c r="X236" s="793">
        <f t="shared" si="2296"/>
        <v>0</v>
      </c>
      <c r="Y236" s="793">
        <f t="shared" si="2296"/>
        <v>0</v>
      </c>
      <c r="Z236" s="793">
        <f t="shared" si="2296"/>
        <v>0</v>
      </c>
      <c r="AA236" s="793">
        <f t="shared" si="2296"/>
        <v>0</v>
      </c>
      <c r="AB236" s="793">
        <f t="shared" si="2296"/>
        <v>0</v>
      </c>
      <c r="AC236" s="793">
        <f t="shared" si="2296"/>
        <v>0</v>
      </c>
      <c r="AD236" s="793">
        <f t="shared" si="2296"/>
        <v>0</v>
      </c>
      <c r="AE236" s="793">
        <f t="shared" si="2296"/>
        <v>0</v>
      </c>
      <c r="AF236" s="793">
        <f t="shared" si="2296"/>
        <v>0</v>
      </c>
      <c r="AG236" s="793">
        <f t="shared" si="2296"/>
        <v>0</v>
      </c>
      <c r="AH236" s="793">
        <f t="shared" si="2296"/>
        <v>0</v>
      </c>
      <c r="AI236" s="793">
        <f t="shared" si="2296"/>
        <v>0</v>
      </c>
      <c r="AJ236" s="793">
        <f t="shared" si="2296"/>
        <v>0</v>
      </c>
      <c r="AK236" s="793">
        <f t="shared" si="2296"/>
        <v>0</v>
      </c>
      <c r="AL236" s="793">
        <f t="shared" si="2296"/>
        <v>0</v>
      </c>
      <c r="AM236" s="793">
        <f t="shared" si="2296"/>
        <v>-428462.73000000004</v>
      </c>
      <c r="AN236" s="793">
        <f t="shared" si="2296"/>
        <v>-405912.06000000006</v>
      </c>
      <c r="AO236" s="793">
        <f t="shared" si="2296"/>
        <v>-383361.39000000007</v>
      </c>
      <c r="AP236" s="793">
        <f t="shared" si="2296"/>
        <v>-360810.72000000009</v>
      </c>
      <c r="AQ236" s="793">
        <f t="shared" si="2296"/>
        <v>-338260.0500000001</v>
      </c>
      <c r="AR236" s="793">
        <f t="shared" si="2296"/>
        <v>-315709.38000000012</v>
      </c>
      <c r="AS236" s="793">
        <f t="shared" si="2296"/>
        <v>-293158.71000000014</v>
      </c>
      <c r="AT236" s="793">
        <f t="shared" ref="AT236:BY236" si="2297">AS240</f>
        <v>-270608.04000000015</v>
      </c>
      <c r="AU236" s="793">
        <f t="shared" si="2297"/>
        <v>-248057.37000000014</v>
      </c>
      <c r="AV236" s="793">
        <f t="shared" si="2297"/>
        <v>-225506.70000000013</v>
      </c>
      <c r="AW236" s="793">
        <f t="shared" si="2297"/>
        <v>-202956.03000000012</v>
      </c>
      <c r="AX236" s="793">
        <f t="shared" si="2297"/>
        <v>-180405.3600000001</v>
      </c>
      <c r="AY236" s="793">
        <f t="shared" si="2297"/>
        <v>-157854.69000000009</v>
      </c>
      <c r="AZ236" s="793">
        <f t="shared" si="2297"/>
        <v>-135304.02000000008</v>
      </c>
      <c r="BA236" s="793">
        <f t="shared" si="2297"/>
        <v>-112753.35000000008</v>
      </c>
      <c r="BB236" s="793">
        <f t="shared" si="2297"/>
        <v>-90202.68000000008</v>
      </c>
      <c r="BC236" s="793">
        <f t="shared" si="2297"/>
        <v>-67652.010000000082</v>
      </c>
      <c r="BD236" s="793">
        <f t="shared" si="2297"/>
        <v>0</v>
      </c>
      <c r="BE236" s="793">
        <f t="shared" si="2297"/>
        <v>0</v>
      </c>
      <c r="BF236" s="793">
        <f t="shared" si="2297"/>
        <v>0</v>
      </c>
      <c r="BG236" s="793">
        <f t="shared" si="2297"/>
        <v>0</v>
      </c>
      <c r="BH236" s="793">
        <f t="shared" si="2297"/>
        <v>0</v>
      </c>
      <c r="BI236" s="793">
        <f t="shared" si="2297"/>
        <v>0</v>
      </c>
      <c r="BJ236" s="793">
        <f t="shared" si="2297"/>
        <v>0</v>
      </c>
      <c r="BK236" s="793">
        <f t="shared" si="2297"/>
        <v>0</v>
      </c>
      <c r="BL236" s="793">
        <f t="shared" si="2297"/>
        <v>0</v>
      </c>
      <c r="BM236" s="793">
        <f t="shared" si="2297"/>
        <v>0</v>
      </c>
      <c r="BN236" s="793">
        <f t="shared" si="2297"/>
        <v>0</v>
      </c>
      <c r="BO236" s="793">
        <f t="shared" si="2297"/>
        <v>0</v>
      </c>
      <c r="BP236" s="793">
        <f t="shared" si="2297"/>
        <v>0</v>
      </c>
      <c r="BQ236" s="793">
        <f t="shared" si="2297"/>
        <v>0</v>
      </c>
      <c r="BR236" s="793">
        <f t="shared" si="2297"/>
        <v>0</v>
      </c>
      <c r="BS236" s="793">
        <f t="shared" si="2297"/>
        <v>0</v>
      </c>
      <c r="BT236" s="793">
        <f t="shared" si="2297"/>
        <v>0</v>
      </c>
      <c r="BU236" s="793">
        <f t="shared" si="2297"/>
        <v>0</v>
      </c>
      <c r="BV236" s="793">
        <f t="shared" si="2297"/>
        <v>0</v>
      </c>
      <c r="BW236" s="793">
        <f t="shared" si="2297"/>
        <v>0</v>
      </c>
      <c r="BX236" s="793">
        <f t="shared" si="2297"/>
        <v>0</v>
      </c>
      <c r="BY236" s="793">
        <f t="shared" si="2297"/>
        <v>0</v>
      </c>
      <c r="BZ236" s="793">
        <f t="shared" ref="BZ236:DE236" si="2298">BY240</f>
        <v>0</v>
      </c>
      <c r="CA236" s="793">
        <f t="shared" si="2298"/>
        <v>0</v>
      </c>
      <c r="CB236" s="793">
        <f t="shared" si="2298"/>
        <v>0</v>
      </c>
      <c r="CC236" s="793">
        <f t="shared" si="2298"/>
        <v>0</v>
      </c>
      <c r="CD236" s="793">
        <f t="shared" si="2298"/>
        <v>0</v>
      </c>
      <c r="CE236" s="793">
        <f t="shared" si="2298"/>
        <v>0</v>
      </c>
      <c r="CF236" s="793">
        <f t="shared" si="2298"/>
        <v>0</v>
      </c>
      <c r="CG236" s="793">
        <f t="shared" si="2298"/>
        <v>0</v>
      </c>
      <c r="CH236" s="793">
        <f t="shared" si="2298"/>
        <v>0</v>
      </c>
      <c r="CI236" s="793">
        <f t="shared" si="2298"/>
        <v>0</v>
      </c>
      <c r="CJ236" s="793">
        <f t="shared" si="2298"/>
        <v>0</v>
      </c>
      <c r="CK236" s="793">
        <f t="shared" si="2298"/>
        <v>0</v>
      </c>
      <c r="CL236" s="793">
        <f t="shared" si="2298"/>
        <v>0</v>
      </c>
      <c r="CM236" s="793">
        <f t="shared" si="2298"/>
        <v>0</v>
      </c>
      <c r="CN236" s="793">
        <f t="shared" si="2298"/>
        <v>0</v>
      </c>
      <c r="CO236" s="793">
        <f t="shared" si="2298"/>
        <v>0</v>
      </c>
      <c r="CP236" s="793">
        <f t="shared" si="2298"/>
        <v>0</v>
      </c>
      <c r="CQ236" s="793">
        <f t="shared" si="2298"/>
        <v>0</v>
      </c>
      <c r="CR236" s="793">
        <f t="shared" si="2298"/>
        <v>0</v>
      </c>
      <c r="CS236" s="793">
        <f t="shared" si="2298"/>
        <v>0</v>
      </c>
      <c r="CT236" s="793">
        <f t="shared" si="2298"/>
        <v>0</v>
      </c>
      <c r="CU236" s="793">
        <f t="shared" si="2298"/>
        <v>0</v>
      </c>
      <c r="CV236" s="793">
        <f t="shared" si="2298"/>
        <v>0</v>
      </c>
      <c r="CW236" s="793">
        <f t="shared" si="2298"/>
        <v>0</v>
      </c>
      <c r="CX236" s="793">
        <f t="shared" si="2298"/>
        <v>0</v>
      </c>
      <c r="CY236" s="793">
        <f t="shared" si="2298"/>
        <v>0</v>
      </c>
      <c r="CZ236" s="793">
        <f t="shared" si="2298"/>
        <v>0</v>
      </c>
      <c r="DA236" s="793">
        <f t="shared" si="2298"/>
        <v>0</v>
      </c>
      <c r="DB236" s="793">
        <f t="shared" si="2298"/>
        <v>0</v>
      </c>
      <c r="DC236" s="793">
        <f t="shared" si="2298"/>
        <v>0</v>
      </c>
      <c r="DD236" s="793">
        <f t="shared" si="2298"/>
        <v>0</v>
      </c>
      <c r="DE236" s="793">
        <f t="shared" si="2298"/>
        <v>0</v>
      </c>
      <c r="DF236" s="793">
        <f t="shared" ref="DF236:EO236" si="2299">DE240</f>
        <v>0</v>
      </c>
      <c r="DG236" s="793">
        <f t="shared" si="2299"/>
        <v>0</v>
      </c>
      <c r="DH236" s="793">
        <f t="shared" si="2299"/>
        <v>0</v>
      </c>
      <c r="DI236" s="793">
        <f t="shared" si="2299"/>
        <v>0</v>
      </c>
      <c r="DJ236" s="793">
        <f t="shared" si="2299"/>
        <v>0</v>
      </c>
      <c r="DK236" s="793">
        <f t="shared" si="2299"/>
        <v>0</v>
      </c>
      <c r="DL236" s="793">
        <f t="shared" si="2299"/>
        <v>0</v>
      </c>
      <c r="DM236" s="793">
        <f t="shared" si="2299"/>
        <v>0</v>
      </c>
      <c r="DN236" s="793">
        <f t="shared" si="2299"/>
        <v>0</v>
      </c>
      <c r="DO236" s="793">
        <f t="shared" si="2299"/>
        <v>0</v>
      </c>
      <c r="DP236" s="793">
        <f t="shared" si="2299"/>
        <v>0</v>
      </c>
      <c r="DQ236" s="793">
        <f t="shared" si="2299"/>
        <v>0</v>
      </c>
      <c r="DR236" s="793">
        <f t="shared" si="2299"/>
        <v>0</v>
      </c>
      <c r="DS236" s="793">
        <f t="shared" si="2299"/>
        <v>0</v>
      </c>
      <c r="DT236" s="793">
        <f t="shared" si="2299"/>
        <v>0</v>
      </c>
      <c r="DU236" s="793">
        <f t="shared" si="2299"/>
        <v>0</v>
      </c>
      <c r="DV236" s="793">
        <f t="shared" si="2299"/>
        <v>0</v>
      </c>
      <c r="DW236" s="793">
        <f t="shared" si="2299"/>
        <v>0</v>
      </c>
      <c r="DX236" s="793">
        <f t="shared" si="2299"/>
        <v>0</v>
      </c>
      <c r="DY236" s="793">
        <f t="shared" si="2299"/>
        <v>0</v>
      </c>
      <c r="DZ236" s="793">
        <f t="shared" si="2299"/>
        <v>0</v>
      </c>
      <c r="EA236" s="793">
        <f t="shared" si="2299"/>
        <v>0</v>
      </c>
      <c r="EB236" s="793">
        <f t="shared" si="2299"/>
        <v>0</v>
      </c>
      <c r="EC236" s="793">
        <f t="shared" si="2299"/>
        <v>0</v>
      </c>
      <c r="ED236" s="793">
        <f t="shared" si="2299"/>
        <v>0</v>
      </c>
      <c r="EE236" s="793">
        <f t="shared" si="2299"/>
        <v>0</v>
      </c>
      <c r="EF236" s="793">
        <f t="shared" si="2299"/>
        <v>0</v>
      </c>
      <c r="EG236" s="793">
        <f t="shared" si="2299"/>
        <v>0</v>
      </c>
      <c r="EH236" s="793">
        <f t="shared" si="2299"/>
        <v>0</v>
      </c>
      <c r="EI236" s="793">
        <f t="shared" si="2299"/>
        <v>0</v>
      </c>
      <c r="EJ236" s="793">
        <f t="shared" si="2299"/>
        <v>0</v>
      </c>
      <c r="EK236" s="793">
        <f t="shared" si="2299"/>
        <v>0</v>
      </c>
      <c r="EL236" s="793">
        <f t="shared" si="2299"/>
        <v>0</v>
      </c>
      <c r="EM236" s="793">
        <f t="shared" si="2299"/>
        <v>0</v>
      </c>
      <c r="EN236" s="793">
        <f t="shared" si="2299"/>
        <v>0</v>
      </c>
      <c r="EO236" s="793">
        <f t="shared" si="2299"/>
        <v>0</v>
      </c>
    </row>
    <row r="237" spans="1:145" x14ac:dyDescent="0.2">
      <c r="A237" s="113">
        <f>ROW()</f>
        <v>237</v>
      </c>
      <c r="K237" s="125" t="s">
        <v>478</v>
      </c>
      <c r="L237" s="793">
        <f>SUM(M237:EC237)</f>
        <v>405912.06</v>
      </c>
      <c r="M237" s="789"/>
      <c r="N237" s="789">
        <f t="shared" ref="N237:AS237" si="2300">N233</f>
        <v>0</v>
      </c>
      <c r="O237" s="789">
        <f t="shared" si="2300"/>
        <v>0</v>
      </c>
      <c r="P237" s="789">
        <f t="shared" si="2300"/>
        <v>0</v>
      </c>
      <c r="Q237" s="789">
        <f t="shared" si="2300"/>
        <v>0</v>
      </c>
      <c r="R237" s="789">
        <f t="shared" si="2300"/>
        <v>0</v>
      </c>
      <c r="S237" s="789">
        <f t="shared" si="2300"/>
        <v>0</v>
      </c>
      <c r="T237" s="789">
        <f t="shared" si="2300"/>
        <v>0</v>
      </c>
      <c r="U237" s="789">
        <f t="shared" si="2300"/>
        <v>0</v>
      </c>
      <c r="V237" s="789">
        <f t="shared" si="2300"/>
        <v>0</v>
      </c>
      <c r="W237" s="789">
        <f t="shared" si="2300"/>
        <v>0</v>
      </c>
      <c r="X237" s="789">
        <f t="shared" si="2300"/>
        <v>0</v>
      </c>
      <c r="Y237" s="789">
        <f t="shared" si="2300"/>
        <v>0</v>
      </c>
      <c r="Z237" s="789">
        <f t="shared" si="2300"/>
        <v>0</v>
      </c>
      <c r="AA237" s="789">
        <f t="shared" si="2300"/>
        <v>0</v>
      </c>
      <c r="AB237" s="789">
        <f t="shared" si="2300"/>
        <v>0</v>
      </c>
      <c r="AC237" s="789">
        <f t="shared" si="2300"/>
        <v>0</v>
      </c>
      <c r="AD237" s="789">
        <f t="shared" si="2300"/>
        <v>0</v>
      </c>
      <c r="AE237" s="789">
        <f t="shared" si="2300"/>
        <v>0</v>
      </c>
      <c r="AF237" s="789">
        <f t="shared" si="2300"/>
        <v>0</v>
      </c>
      <c r="AG237" s="789">
        <f t="shared" si="2300"/>
        <v>0</v>
      </c>
      <c r="AH237" s="789">
        <f t="shared" si="2300"/>
        <v>0</v>
      </c>
      <c r="AI237" s="789">
        <f t="shared" si="2300"/>
        <v>0</v>
      </c>
      <c r="AJ237" s="789">
        <f t="shared" si="2300"/>
        <v>0</v>
      </c>
      <c r="AK237" s="789">
        <f t="shared" si="2300"/>
        <v>0</v>
      </c>
      <c r="AL237" s="789">
        <f t="shared" si="2300"/>
        <v>22550.670000000002</v>
      </c>
      <c r="AM237" s="789">
        <f t="shared" si="2300"/>
        <v>22550.670000000002</v>
      </c>
      <c r="AN237" s="789">
        <f t="shared" si="2300"/>
        <v>22550.670000000002</v>
      </c>
      <c r="AO237" s="789">
        <f t="shared" si="2300"/>
        <v>22550.670000000002</v>
      </c>
      <c r="AP237" s="789">
        <f t="shared" si="2300"/>
        <v>22550.670000000002</v>
      </c>
      <c r="AQ237" s="789">
        <f t="shared" si="2300"/>
        <v>22550.670000000002</v>
      </c>
      <c r="AR237" s="789">
        <f t="shared" si="2300"/>
        <v>22550.670000000002</v>
      </c>
      <c r="AS237" s="789">
        <f t="shared" si="2300"/>
        <v>22550.670000000002</v>
      </c>
      <c r="AT237" s="789">
        <f t="shared" ref="AT237:BY237" si="2301">AT233</f>
        <v>22550.670000000002</v>
      </c>
      <c r="AU237" s="789">
        <f t="shared" si="2301"/>
        <v>22550.670000000002</v>
      </c>
      <c r="AV237" s="789">
        <f t="shared" si="2301"/>
        <v>22550.670000000002</v>
      </c>
      <c r="AW237" s="789">
        <f t="shared" si="2301"/>
        <v>22550.670000000002</v>
      </c>
      <c r="AX237" s="789">
        <f t="shared" si="2301"/>
        <v>22550.670000000002</v>
      </c>
      <c r="AY237" s="789">
        <f t="shared" si="2301"/>
        <v>22550.670000000002</v>
      </c>
      <c r="AZ237" s="789">
        <f t="shared" si="2301"/>
        <v>22550.670000000002</v>
      </c>
      <c r="BA237" s="789">
        <f t="shared" si="2301"/>
        <v>22550.670000000002</v>
      </c>
      <c r="BB237" s="789">
        <f t="shared" si="2301"/>
        <v>22550.670000000002</v>
      </c>
      <c r="BC237" s="789">
        <f t="shared" si="2301"/>
        <v>22550.670000000002</v>
      </c>
      <c r="BD237" s="789">
        <f t="shared" si="2301"/>
        <v>0</v>
      </c>
      <c r="BE237" s="789">
        <f t="shared" si="2301"/>
        <v>0</v>
      </c>
      <c r="BF237" s="789">
        <f t="shared" si="2301"/>
        <v>0</v>
      </c>
      <c r="BG237" s="789">
        <f t="shared" si="2301"/>
        <v>0</v>
      </c>
      <c r="BH237" s="789">
        <f t="shared" si="2301"/>
        <v>0</v>
      </c>
      <c r="BI237" s="789">
        <f t="shared" si="2301"/>
        <v>0</v>
      </c>
      <c r="BJ237" s="789">
        <f t="shared" si="2301"/>
        <v>0</v>
      </c>
      <c r="BK237" s="789">
        <f t="shared" si="2301"/>
        <v>0</v>
      </c>
      <c r="BL237" s="789">
        <f t="shared" si="2301"/>
        <v>0</v>
      </c>
      <c r="BM237" s="789">
        <f t="shared" si="2301"/>
        <v>0</v>
      </c>
      <c r="BN237" s="789">
        <f t="shared" si="2301"/>
        <v>0</v>
      </c>
      <c r="BO237" s="789">
        <f t="shared" si="2301"/>
        <v>0</v>
      </c>
      <c r="BP237" s="789">
        <f t="shared" si="2301"/>
        <v>0</v>
      </c>
      <c r="BQ237" s="789">
        <f t="shared" si="2301"/>
        <v>0</v>
      </c>
      <c r="BR237" s="789">
        <f t="shared" si="2301"/>
        <v>0</v>
      </c>
      <c r="BS237" s="789">
        <f t="shared" si="2301"/>
        <v>0</v>
      </c>
      <c r="BT237" s="789">
        <f t="shared" si="2301"/>
        <v>0</v>
      </c>
      <c r="BU237" s="789">
        <f t="shared" si="2301"/>
        <v>0</v>
      </c>
      <c r="BV237" s="789">
        <f t="shared" si="2301"/>
        <v>0</v>
      </c>
      <c r="BW237" s="789">
        <f t="shared" si="2301"/>
        <v>0</v>
      </c>
      <c r="BX237" s="789">
        <f t="shared" si="2301"/>
        <v>0</v>
      </c>
      <c r="BY237" s="789">
        <f t="shared" si="2301"/>
        <v>0</v>
      </c>
      <c r="BZ237" s="789">
        <f t="shared" ref="BZ237:DE237" si="2302">BZ233</f>
        <v>0</v>
      </c>
      <c r="CA237" s="789">
        <f t="shared" si="2302"/>
        <v>0</v>
      </c>
      <c r="CB237" s="789">
        <f t="shared" si="2302"/>
        <v>0</v>
      </c>
      <c r="CC237" s="789">
        <f t="shared" si="2302"/>
        <v>0</v>
      </c>
      <c r="CD237" s="789">
        <f t="shared" si="2302"/>
        <v>0</v>
      </c>
      <c r="CE237" s="789">
        <f t="shared" si="2302"/>
        <v>0</v>
      </c>
      <c r="CF237" s="789">
        <f t="shared" si="2302"/>
        <v>0</v>
      </c>
      <c r="CG237" s="789">
        <f t="shared" si="2302"/>
        <v>0</v>
      </c>
      <c r="CH237" s="789">
        <f t="shared" si="2302"/>
        <v>0</v>
      </c>
      <c r="CI237" s="789">
        <f t="shared" si="2302"/>
        <v>0</v>
      </c>
      <c r="CJ237" s="789">
        <f t="shared" si="2302"/>
        <v>0</v>
      </c>
      <c r="CK237" s="789">
        <f t="shared" si="2302"/>
        <v>0</v>
      </c>
      <c r="CL237" s="789">
        <f t="shared" si="2302"/>
        <v>0</v>
      </c>
      <c r="CM237" s="789">
        <f t="shared" si="2302"/>
        <v>0</v>
      </c>
      <c r="CN237" s="789">
        <f t="shared" si="2302"/>
        <v>0</v>
      </c>
      <c r="CO237" s="789">
        <f t="shared" si="2302"/>
        <v>0</v>
      </c>
      <c r="CP237" s="789">
        <f t="shared" si="2302"/>
        <v>0</v>
      </c>
      <c r="CQ237" s="789">
        <f t="shared" si="2302"/>
        <v>0</v>
      </c>
      <c r="CR237" s="789">
        <f t="shared" si="2302"/>
        <v>0</v>
      </c>
      <c r="CS237" s="789">
        <f t="shared" si="2302"/>
        <v>0</v>
      </c>
      <c r="CT237" s="789">
        <f t="shared" si="2302"/>
        <v>0</v>
      </c>
      <c r="CU237" s="789">
        <f t="shared" si="2302"/>
        <v>0</v>
      </c>
      <c r="CV237" s="789">
        <f t="shared" si="2302"/>
        <v>0</v>
      </c>
      <c r="CW237" s="789">
        <f t="shared" si="2302"/>
        <v>0</v>
      </c>
      <c r="CX237" s="789">
        <f t="shared" si="2302"/>
        <v>0</v>
      </c>
      <c r="CY237" s="789">
        <f t="shared" si="2302"/>
        <v>0</v>
      </c>
      <c r="CZ237" s="789">
        <f t="shared" si="2302"/>
        <v>0</v>
      </c>
      <c r="DA237" s="789">
        <f t="shared" si="2302"/>
        <v>0</v>
      </c>
      <c r="DB237" s="789">
        <f t="shared" si="2302"/>
        <v>0</v>
      </c>
      <c r="DC237" s="789">
        <f t="shared" si="2302"/>
        <v>0</v>
      </c>
      <c r="DD237" s="789">
        <f t="shared" si="2302"/>
        <v>0</v>
      </c>
      <c r="DE237" s="789">
        <f t="shared" si="2302"/>
        <v>0</v>
      </c>
      <c r="DF237" s="789">
        <f t="shared" ref="DF237:EO237" si="2303">DF233</f>
        <v>0</v>
      </c>
      <c r="DG237" s="789">
        <f t="shared" si="2303"/>
        <v>0</v>
      </c>
      <c r="DH237" s="789">
        <f t="shared" si="2303"/>
        <v>0</v>
      </c>
      <c r="DI237" s="789">
        <f t="shared" si="2303"/>
        <v>0</v>
      </c>
      <c r="DJ237" s="789">
        <f t="shared" si="2303"/>
        <v>0</v>
      </c>
      <c r="DK237" s="789">
        <f t="shared" si="2303"/>
        <v>0</v>
      </c>
      <c r="DL237" s="789">
        <f t="shared" si="2303"/>
        <v>0</v>
      </c>
      <c r="DM237" s="789">
        <f t="shared" si="2303"/>
        <v>0</v>
      </c>
      <c r="DN237" s="789">
        <f t="shared" si="2303"/>
        <v>0</v>
      </c>
      <c r="DO237" s="789">
        <f t="shared" si="2303"/>
        <v>0</v>
      </c>
      <c r="DP237" s="789">
        <f t="shared" si="2303"/>
        <v>0</v>
      </c>
      <c r="DQ237" s="789">
        <f t="shared" si="2303"/>
        <v>0</v>
      </c>
      <c r="DR237" s="789">
        <f t="shared" si="2303"/>
        <v>0</v>
      </c>
      <c r="DS237" s="789">
        <f t="shared" si="2303"/>
        <v>0</v>
      </c>
      <c r="DT237" s="789">
        <f t="shared" si="2303"/>
        <v>0</v>
      </c>
      <c r="DU237" s="789">
        <f t="shared" si="2303"/>
        <v>0</v>
      </c>
      <c r="DV237" s="789">
        <f t="shared" si="2303"/>
        <v>0</v>
      </c>
      <c r="DW237" s="789">
        <f t="shared" si="2303"/>
        <v>0</v>
      </c>
      <c r="DX237" s="789">
        <f t="shared" si="2303"/>
        <v>0</v>
      </c>
      <c r="DY237" s="789">
        <f t="shared" si="2303"/>
        <v>0</v>
      </c>
      <c r="DZ237" s="789">
        <f t="shared" si="2303"/>
        <v>0</v>
      </c>
      <c r="EA237" s="789">
        <f t="shared" si="2303"/>
        <v>0</v>
      </c>
      <c r="EB237" s="789">
        <f t="shared" si="2303"/>
        <v>0</v>
      </c>
      <c r="EC237" s="789">
        <f t="shared" si="2303"/>
        <v>0</v>
      </c>
      <c r="ED237" s="789">
        <f t="shared" si="2303"/>
        <v>0</v>
      </c>
      <c r="EE237" s="789">
        <f t="shared" si="2303"/>
        <v>0</v>
      </c>
      <c r="EF237" s="789">
        <f t="shared" si="2303"/>
        <v>0</v>
      </c>
      <c r="EG237" s="789">
        <f t="shared" si="2303"/>
        <v>0</v>
      </c>
      <c r="EH237" s="789">
        <f t="shared" si="2303"/>
        <v>0</v>
      </c>
      <c r="EI237" s="789">
        <f t="shared" si="2303"/>
        <v>0</v>
      </c>
      <c r="EJ237" s="789">
        <f t="shared" si="2303"/>
        <v>0</v>
      </c>
      <c r="EK237" s="789">
        <f t="shared" si="2303"/>
        <v>0</v>
      </c>
      <c r="EL237" s="789">
        <f t="shared" si="2303"/>
        <v>0</v>
      </c>
      <c r="EM237" s="789">
        <f t="shared" si="2303"/>
        <v>0</v>
      </c>
      <c r="EN237" s="789">
        <f t="shared" si="2303"/>
        <v>0</v>
      </c>
      <c r="EO237" s="789">
        <f t="shared" si="2303"/>
        <v>0</v>
      </c>
    </row>
    <row r="238" spans="1:145" x14ac:dyDescent="0.2">
      <c r="A238" s="113">
        <f>ROW()</f>
        <v>238</v>
      </c>
      <c r="C238" s="449" t="str">
        <f>C233</f>
        <v>중개수수료</v>
      </c>
      <c r="D238" s="449" t="s">
        <v>18</v>
      </c>
      <c r="E238" s="449"/>
      <c r="F238" s="116"/>
      <c r="G238" s="116"/>
      <c r="H238" s="116"/>
      <c r="I238" s="116"/>
      <c r="J238" s="927" t="s">
        <v>695</v>
      </c>
      <c r="K238" s="113" t="s">
        <v>477</v>
      </c>
      <c r="L238" s="793">
        <f>SUM(M238:EC238)</f>
        <v>-451013.4</v>
      </c>
      <c r="M238" s="918"/>
      <c r="N238" s="918">
        <f>-SUMIF(임대가정!$14:$14,N$2,임대가정!310:310)*N10</f>
        <v>0</v>
      </c>
      <c r="O238" s="918">
        <f>-SUMIF(임대가정!$14:$14,O$2,임대가정!310:310)*O10</f>
        <v>0</v>
      </c>
      <c r="P238" s="918">
        <f>-SUMIF(임대가정!$14:$14,P$2,임대가정!310:310)*P10</f>
        <v>0</v>
      </c>
      <c r="Q238" s="918">
        <f>-SUMIF(임대가정!$14:$14,Q$2,임대가정!310:310)*Q10</f>
        <v>0</v>
      </c>
      <c r="R238" s="918">
        <f>-SUMIF(임대가정!$14:$14,R$2,임대가정!310:310)*R10</f>
        <v>0</v>
      </c>
      <c r="S238" s="918">
        <f>-SUMIF(임대가정!$14:$14,S$2,임대가정!310:310)*S10</f>
        <v>0</v>
      </c>
      <c r="T238" s="918">
        <f>-SUMIF(임대가정!$14:$14,T$2,임대가정!310:310)*T10</f>
        <v>0</v>
      </c>
      <c r="U238" s="918">
        <f>-SUMIF(임대가정!$14:$14,U$2,임대가정!310:310)*U10</f>
        <v>0</v>
      </c>
      <c r="V238" s="918">
        <f>-SUMIF(임대가정!$14:$14,V$2,임대가정!310:310)*V10</f>
        <v>0</v>
      </c>
      <c r="W238" s="918">
        <f>-SUMIF(임대가정!$14:$14,W$2,임대가정!310:310)*W10</f>
        <v>0</v>
      </c>
      <c r="X238" s="918">
        <f>-SUMIF(임대가정!$14:$14,X$2,임대가정!310:310)*X10</f>
        <v>0</v>
      </c>
      <c r="Y238" s="918">
        <f>-SUMIF(임대가정!$14:$14,Y$2,임대가정!310:310)*Y10</f>
        <v>0</v>
      </c>
      <c r="Z238" s="918">
        <f>-SUMIF(임대가정!$14:$14,Z$2,임대가정!310:310)*Z10</f>
        <v>0</v>
      </c>
      <c r="AA238" s="918">
        <f>-SUMIF(임대가정!$14:$14,AA$2,임대가정!310:310)*AA10</f>
        <v>0</v>
      </c>
      <c r="AB238" s="918">
        <f>-SUMIF(임대가정!$14:$14,AB$2,임대가정!310:310)*AB10</f>
        <v>0</v>
      </c>
      <c r="AC238" s="918">
        <f>-SUMIF(임대가정!$14:$14,AC$2,임대가정!310:310)*AC10</f>
        <v>0</v>
      </c>
      <c r="AD238" s="918">
        <f>-SUMIF(임대가정!$14:$14,AD$2,임대가정!310:310)*AD10</f>
        <v>0</v>
      </c>
      <c r="AE238" s="918">
        <f>-SUMIF(임대가정!$14:$14,AE$2,임대가정!310:310)*AE10</f>
        <v>0</v>
      </c>
      <c r="AF238" s="918">
        <f>-SUMIF(임대가정!$14:$14,AF$2,임대가정!310:310)*AF10</f>
        <v>0</v>
      </c>
      <c r="AG238" s="918">
        <f>-SUMIF(임대가정!$14:$14,AG$2,임대가정!310:310)*AG10</f>
        <v>0</v>
      </c>
      <c r="AH238" s="918">
        <f>-SUMIF(임대가정!$14:$14,AH$2,임대가정!310:310)*AH10</f>
        <v>0</v>
      </c>
      <c r="AI238" s="918">
        <f>-SUMIF(임대가정!$14:$14,AI$2,임대가정!310:310)*AI10</f>
        <v>0</v>
      </c>
      <c r="AJ238" s="918">
        <f>-SUMIF(임대가정!$14:$14,AJ$2,임대가정!310:310)*AJ10</f>
        <v>0</v>
      </c>
      <c r="AK238" s="918">
        <f>-SUMIF(임대가정!$14:$14,AK$2,임대가정!310:310)*AK10</f>
        <v>0</v>
      </c>
      <c r="AL238" s="918">
        <f>-SUMIF(임대가정!$14:$14,AL$2,임대가정!310:310)*AL10</f>
        <v>-451013.4</v>
      </c>
      <c r="AM238" s="918">
        <f>-SUMIF(임대가정!$14:$14,AM$2,임대가정!310:310)*AM10</f>
        <v>0</v>
      </c>
      <c r="AN238" s="918">
        <f>-SUMIF(임대가정!$14:$14,AN$2,임대가정!310:310)*AN10</f>
        <v>0</v>
      </c>
      <c r="AO238" s="918">
        <f>-SUMIF(임대가정!$14:$14,AO$2,임대가정!310:310)*AO10</f>
        <v>0</v>
      </c>
      <c r="AP238" s="918">
        <f>-SUMIF(임대가정!$14:$14,AP$2,임대가정!310:310)*AP10</f>
        <v>0</v>
      </c>
      <c r="AQ238" s="918">
        <f>-SUMIF(임대가정!$14:$14,AQ$2,임대가정!310:310)*AQ10</f>
        <v>0</v>
      </c>
      <c r="AR238" s="918">
        <f>-SUMIF(임대가정!$14:$14,AR$2,임대가정!310:310)*AR10</f>
        <v>0</v>
      </c>
      <c r="AS238" s="918">
        <f>-SUMIF(임대가정!$14:$14,AS$2,임대가정!310:310)*AS10</f>
        <v>0</v>
      </c>
      <c r="AT238" s="918">
        <f>-SUMIF(임대가정!$14:$14,AT$2,임대가정!310:310)*AT10</f>
        <v>0</v>
      </c>
      <c r="AU238" s="918">
        <f>-SUMIF(임대가정!$14:$14,AU$2,임대가정!310:310)*AU10</f>
        <v>0</v>
      </c>
      <c r="AV238" s="918">
        <f>-SUMIF(임대가정!$14:$14,AV$2,임대가정!310:310)*AV10</f>
        <v>0</v>
      </c>
      <c r="AW238" s="918">
        <f>-SUMIF(임대가정!$14:$14,AW$2,임대가정!310:310)*AW10</f>
        <v>0</v>
      </c>
      <c r="AX238" s="918">
        <f>-SUMIF(임대가정!$14:$14,AX$2,임대가정!310:310)*AX10</f>
        <v>0</v>
      </c>
      <c r="AY238" s="918">
        <f>-SUMIF(임대가정!$14:$14,AY$2,임대가정!310:310)*AY10</f>
        <v>0</v>
      </c>
      <c r="AZ238" s="918">
        <f>-SUMIF(임대가정!$14:$14,AZ$2,임대가정!310:310)*AZ10</f>
        <v>0</v>
      </c>
      <c r="BA238" s="918">
        <f>-SUMIF(임대가정!$14:$14,BA$2,임대가정!310:310)*BA10</f>
        <v>0</v>
      </c>
      <c r="BB238" s="918">
        <f>-SUMIF(임대가정!$14:$14,BB$2,임대가정!310:310)*BB10</f>
        <v>0</v>
      </c>
      <c r="BC238" s="918">
        <f>-SUMIF(임대가정!$14:$14,BC$2,임대가정!310:310)*BC10</f>
        <v>0</v>
      </c>
      <c r="BD238" s="918">
        <f>-SUMIF(임대가정!$14:$14,BD$2,임대가정!310:310)*BD10</f>
        <v>0</v>
      </c>
      <c r="BE238" s="918">
        <f>-SUMIF(임대가정!$14:$14,BE$2,임대가정!310:310)*BE10</f>
        <v>0</v>
      </c>
      <c r="BF238" s="918">
        <f>-SUMIF(임대가정!$14:$14,BF$2,임대가정!310:310)*BF10</f>
        <v>0</v>
      </c>
      <c r="BG238" s="918">
        <f>-SUMIF(임대가정!$14:$14,BG$2,임대가정!310:310)*BG10</f>
        <v>0</v>
      </c>
      <c r="BH238" s="918">
        <f>-SUMIF(임대가정!$14:$14,BH$2,임대가정!310:310)*BH10</f>
        <v>0</v>
      </c>
      <c r="BI238" s="918">
        <f>-SUMIF(임대가정!$14:$14,BI$2,임대가정!310:310)*BI10</f>
        <v>0</v>
      </c>
      <c r="BJ238" s="918">
        <f>-SUMIF(임대가정!$14:$14,BJ$2,임대가정!310:310)*BJ10</f>
        <v>0</v>
      </c>
      <c r="BK238" s="918">
        <f>-SUMIF(임대가정!$14:$14,BK$2,임대가정!310:310)*BK10</f>
        <v>0</v>
      </c>
      <c r="BL238" s="918">
        <f>-SUMIF(임대가정!$14:$14,BL$2,임대가정!310:310)*BL10</f>
        <v>0</v>
      </c>
      <c r="BM238" s="918">
        <f>-SUMIF(임대가정!$14:$14,BM$2,임대가정!310:310)*BM10</f>
        <v>0</v>
      </c>
      <c r="BN238" s="918">
        <f>-SUMIF(임대가정!$14:$14,BN$2,임대가정!310:310)*BN10</f>
        <v>0</v>
      </c>
      <c r="BO238" s="918">
        <f>-SUMIF(임대가정!$14:$14,BO$2,임대가정!310:310)*BO10</f>
        <v>0</v>
      </c>
      <c r="BP238" s="918">
        <f>-SUMIF(임대가정!$14:$14,BP$2,임대가정!310:310)*BP10</f>
        <v>0</v>
      </c>
      <c r="BQ238" s="918">
        <f>-SUMIF(임대가정!$14:$14,BQ$2,임대가정!310:310)*BQ10</f>
        <v>0</v>
      </c>
      <c r="BR238" s="918">
        <f>-SUMIF(임대가정!$14:$14,BR$2,임대가정!310:310)*BR10</f>
        <v>0</v>
      </c>
      <c r="BS238" s="918">
        <f>-SUMIF(임대가정!$14:$14,BS$2,임대가정!310:310)*BS10</f>
        <v>0</v>
      </c>
      <c r="BT238" s="918">
        <f>-SUMIF(임대가정!$14:$14,BT$2,임대가정!310:310)*BT10</f>
        <v>0</v>
      </c>
      <c r="BU238" s="918">
        <f>-SUMIF(임대가정!$14:$14,BU$2,임대가정!310:310)*BU10</f>
        <v>0</v>
      </c>
      <c r="BV238" s="918">
        <f>-SUMIF(임대가정!$14:$14,BV$2,임대가정!310:310)*BV10</f>
        <v>0</v>
      </c>
      <c r="BW238" s="918">
        <f>-SUMIF(임대가정!$14:$14,BW$2,임대가정!310:310)*BW10</f>
        <v>0</v>
      </c>
      <c r="BX238" s="918">
        <f>-SUMIF(임대가정!$14:$14,BX$2,임대가정!310:310)*BX10</f>
        <v>0</v>
      </c>
      <c r="BY238" s="918">
        <f>-SUMIF(임대가정!$14:$14,BY$2,임대가정!310:310)*BY10</f>
        <v>0</v>
      </c>
      <c r="BZ238" s="918">
        <f>-SUMIF(임대가정!$14:$14,BZ$2,임대가정!310:310)*BZ10</f>
        <v>0</v>
      </c>
      <c r="CA238" s="918">
        <f>-SUMIF(임대가정!$14:$14,CA$2,임대가정!310:310)*CA10</f>
        <v>0</v>
      </c>
      <c r="CB238" s="918">
        <f>-SUMIF(임대가정!$14:$14,CB$2,임대가정!310:310)*CB10</f>
        <v>0</v>
      </c>
      <c r="CC238" s="918">
        <f>-SUMIF(임대가정!$14:$14,CC$2,임대가정!310:310)*CC10</f>
        <v>0</v>
      </c>
      <c r="CD238" s="918">
        <f>-SUMIF(임대가정!$14:$14,CD$2,임대가정!310:310)*CD10</f>
        <v>0</v>
      </c>
      <c r="CE238" s="918">
        <f>-SUMIF(임대가정!$14:$14,CE$2,임대가정!310:310)*CE10</f>
        <v>0</v>
      </c>
      <c r="CF238" s="918">
        <f>-SUMIF(임대가정!$14:$14,CF$2,임대가정!310:310)*CF10</f>
        <v>0</v>
      </c>
      <c r="CG238" s="918">
        <f>-SUMIF(임대가정!$14:$14,CG$2,임대가정!310:310)*CG10</f>
        <v>0</v>
      </c>
      <c r="CH238" s="918">
        <f>-SUMIF(임대가정!$14:$14,CH$2,임대가정!310:310)*CH10</f>
        <v>0</v>
      </c>
      <c r="CI238" s="918">
        <f>-SUMIF(임대가정!$14:$14,CI$2,임대가정!310:310)*CI10</f>
        <v>0</v>
      </c>
      <c r="CJ238" s="918">
        <f>-SUMIF(임대가정!$14:$14,CJ$2,임대가정!310:310)*CJ10</f>
        <v>0</v>
      </c>
      <c r="CK238" s="918">
        <f>-SUMIF(임대가정!$14:$14,CK$2,임대가정!310:310)*CK10</f>
        <v>0</v>
      </c>
      <c r="CL238" s="918">
        <f>-SUMIF(임대가정!$14:$14,CL$2,임대가정!310:310)*CL10</f>
        <v>0</v>
      </c>
      <c r="CM238" s="918">
        <f>-SUMIF(임대가정!$14:$14,CM$2,임대가정!310:310)*CM10</f>
        <v>0</v>
      </c>
      <c r="CN238" s="918">
        <f>-SUMIF(임대가정!$14:$14,CN$2,임대가정!310:310)*CN10</f>
        <v>0</v>
      </c>
      <c r="CO238" s="918">
        <f>-SUMIF(임대가정!$14:$14,CO$2,임대가정!310:310)*CO10</f>
        <v>0</v>
      </c>
      <c r="CP238" s="918">
        <f>-SUMIF(임대가정!$14:$14,CP$2,임대가정!310:310)*CP10</f>
        <v>0</v>
      </c>
      <c r="CQ238" s="918">
        <f>-SUMIF(임대가정!$14:$14,CQ$2,임대가정!310:310)*CQ10</f>
        <v>0</v>
      </c>
      <c r="CR238" s="918">
        <f>-SUMIF(임대가정!$14:$14,CR$2,임대가정!310:310)*CR10</f>
        <v>0</v>
      </c>
      <c r="CS238" s="918">
        <f>-SUMIF(임대가정!$14:$14,CS$2,임대가정!310:310)*CS10</f>
        <v>0</v>
      </c>
      <c r="CT238" s="918">
        <f>-SUMIF(임대가정!$14:$14,CT$2,임대가정!310:310)*CT10</f>
        <v>0</v>
      </c>
      <c r="CU238" s="918">
        <f>-SUMIF(임대가정!$14:$14,CU$2,임대가정!310:310)*CU10</f>
        <v>0</v>
      </c>
      <c r="CV238" s="918">
        <f>-SUMIF(임대가정!$14:$14,CV$2,임대가정!310:310)*CV10</f>
        <v>0</v>
      </c>
      <c r="CW238" s="918">
        <f>-SUMIF(임대가정!$14:$14,CW$2,임대가정!310:310)*CW10</f>
        <v>0</v>
      </c>
      <c r="CX238" s="918">
        <f>-SUMIF(임대가정!$14:$14,CX$2,임대가정!310:310)*CX10</f>
        <v>0</v>
      </c>
      <c r="CY238" s="918">
        <f>-SUMIF(임대가정!$14:$14,CY$2,임대가정!310:310)*CY10</f>
        <v>0</v>
      </c>
      <c r="CZ238" s="918">
        <f>-SUMIF(임대가정!$14:$14,CZ$2,임대가정!310:310)*CZ10</f>
        <v>0</v>
      </c>
      <c r="DA238" s="918">
        <f>-SUMIF(임대가정!$14:$14,DA$2,임대가정!310:310)*DA10</f>
        <v>0</v>
      </c>
      <c r="DB238" s="918">
        <f>-SUMIF(임대가정!$14:$14,DB$2,임대가정!310:310)*DB10</f>
        <v>0</v>
      </c>
      <c r="DC238" s="918">
        <f>-SUMIF(임대가정!$14:$14,DC$2,임대가정!310:310)*DC10</f>
        <v>0</v>
      </c>
      <c r="DD238" s="918">
        <f>-SUMIF(임대가정!$14:$14,DD$2,임대가정!310:310)*DD10</f>
        <v>0</v>
      </c>
      <c r="DE238" s="918">
        <f>-SUMIF(임대가정!$14:$14,DE$2,임대가정!310:310)*DE10</f>
        <v>0</v>
      </c>
      <c r="DF238" s="918">
        <f>-SUMIF(임대가정!$14:$14,DF$2,임대가정!310:310)*DF10</f>
        <v>0</v>
      </c>
      <c r="DG238" s="918">
        <f>-SUMIF(임대가정!$14:$14,DG$2,임대가정!310:310)*DG10</f>
        <v>0</v>
      </c>
      <c r="DH238" s="918">
        <f>-SUMIF(임대가정!$14:$14,DH$2,임대가정!310:310)*DH10</f>
        <v>0</v>
      </c>
      <c r="DI238" s="918">
        <f>-SUMIF(임대가정!$14:$14,DI$2,임대가정!310:310)*DI10</f>
        <v>0</v>
      </c>
      <c r="DJ238" s="918">
        <f>-SUMIF(임대가정!$14:$14,DJ$2,임대가정!310:310)*DJ10</f>
        <v>0</v>
      </c>
      <c r="DK238" s="918">
        <f>-SUMIF(임대가정!$14:$14,DK$2,임대가정!310:310)*DK10</f>
        <v>0</v>
      </c>
      <c r="DL238" s="918">
        <f>-SUMIF(임대가정!$14:$14,DL$2,임대가정!310:310)*DL10</f>
        <v>0</v>
      </c>
      <c r="DM238" s="918">
        <f>-SUMIF(임대가정!$14:$14,DM$2,임대가정!310:310)*DM10</f>
        <v>0</v>
      </c>
      <c r="DN238" s="918">
        <f>-SUMIF(임대가정!$14:$14,DN$2,임대가정!310:310)*DN10</f>
        <v>0</v>
      </c>
      <c r="DO238" s="918">
        <f>-SUMIF(임대가정!$14:$14,DO$2,임대가정!310:310)*DO10</f>
        <v>0</v>
      </c>
      <c r="DP238" s="918">
        <f>-SUMIF(임대가정!$14:$14,DP$2,임대가정!310:310)*DP10</f>
        <v>0</v>
      </c>
      <c r="DQ238" s="918">
        <f>-SUMIF(임대가정!$14:$14,DQ$2,임대가정!310:310)*DQ10</f>
        <v>0</v>
      </c>
      <c r="DR238" s="918">
        <f>-SUMIF(임대가정!$14:$14,DR$2,임대가정!310:310)*DR10</f>
        <v>0</v>
      </c>
      <c r="DS238" s="918">
        <f>-SUMIF(임대가정!$14:$14,DS$2,임대가정!310:310)*DS10</f>
        <v>0</v>
      </c>
      <c r="DT238" s="918">
        <f>-SUMIF(임대가정!$14:$14,DT$2,임대가정!310:310)*DT10</f>
        <v>0</v>
      </c>
      <c r="DU238" s="918">
        <f>-SUMIF(임대가정!$14:$14,DU$2,임대가정!310:310)*DU10</f>
        <v>0</v>
      </c>
      <c r="DV238" s="918">
        <f>-SUMIF(임대가정!$14:$14,DV$2,임대가정!310:310)*DV10</f>
        <v>0</v>
      </c>
      <c r="DW238" s="918">
        <f>-SUMIF(임대가정!$14:$14,DW$2,임대가정!310:310)*DW10</f>
        <v>0</v>
      </c>
      <c r="DX238" s="918">
        <f>-SUMIF(임대가정!$14:$14,DX$2,임대가정!310:310)*DX10</f>
        <v>0</v>
      </c>
      <c r="DY238" s="918">
        <f>-SUMIF(임대가정!$14:$14,DY$2,임대가정!310:310)*DY10</f>
        <v>0</v>
      </c>
      <c r="DZ238" s="918">
        <f>-SUMIF(임대가정!$14:$14,DZ$2,임대가정!310:310)*DZ10</f>
        <v>0</v>
      </c>
      <c r="EA238" s="918">
        <f>-SUMIF(임대가정!$14:$14,EA$2,임대가정!310:310)*EA10</f>
        <v>0</v>
      </c>
      <c r="EB238" s="918">
        <f>-SUMIF(임대가정!$14:$14,EB$2,임대가정!310:310)*EB10</f>
        <v>0</v>
      </c>
      <c r="EC238" s="918">
        <f>-SUMIF(임대가정!$14:$14,EC$2,임대가정!310:310)*EC10</f>
        <v>0</v>
      </c>
      <c r="ED238" s="918">
        <f>-SUMIF(임대가정!$14:$14,ED$2,임대가정!310:310)*ED10</f>
        <v>0</v>
      </c>
      <c r="EE238" s="918">
        <f>-SUMIF(임대가정!$14:$14,EE$2,임대가정!310:310)*EE10</f>
        <v>0</v>
      </c>
      <c r="EF238" s="918">
        <f>-SUMIF(임대가정!$14:$14,EF$2,임대가정!310:310)*EF10</f>
        <v>0</v>
      </c>
      <c r="EG238" s="918">
        <f>-SUMIF(임대가정!$14:$14,EG$2,임대가정!310:310)*EG10</f>
        <v>0</v>
      </c>
      <c r="EH238" s="918">
        <f>-SUMIF(임대가정!$14:$14,EH$2,임대가정!310:310)*EH10</f>
        <v>0</v>
      </c>
      <c r="EI238" s="918">
        <f>-SUMIF(임대가정!$14:$14,EI$2,임대가정!310:310)*EI10</f>
        <v>0</v>
      </c>
      <c r="EJ238" s="918">
        <f>-SUMIF(임대가정!$14:$14,EJ$2,임대가정!310:310)*EJ10</f>
        <v>0</v>
      </c>
      <c r="EK238" s="918">
        <f>-SUMIF(임대가정!$14:$14,EK$2,임대가정!310:310)*EK10</f>
        <v>0</v>
      </c>
      <c r="EL238" s="918">
        <f>-SUMIF(임대가정!$14:$14,EL$2,임대가정!310:310)*EL10</f>
        <v>0</v>
      </c>
      <c r="EM238" s="918">
        <f>-SUMIF(임대가정!$14:$14,EM$2,임대가정!310:310)*EM10</f>
        <v>0</v>
      </c>
      <c r="EN238" s="918">
        <f>-SUMIF(임대가정!$14:$14,EN$2,임대가정!310:310)*EN10</f>
        <v>0</v>
      </c>
      <c r="EO238" s="918">
        <f>-SUMIF(임대가정!$14:$14,EO$2,임대가정!310:310)*EO10</f>
        <v>0</v>
      </c>
    </row>
    <row r="239" spans="1:145" x14ac:dyDescent="0.2">
      <c r="A239" s="113">
        <f>ROW()</f>
        <v>239</v>
      </c>
      <c r="C239" s="116"/>
      <c r="D239" s="116"/>
      <c r="E239" s="116"/>
      <c r="F239" s="116"/>
      <c r="G239" s="116"/>
      <c r="I239" s="13" t="s">
        <v>317</v>
      </c>
      <c r="J239" s="91">
        <f>L239</f>
        <v>45101.340000000084</v>
      </c>
      <c r="K239" s="114" t="s">
        <v>284</v>
      </c>
      <c r="L239" s="915">
        <f>SUM(M239:EC239)</f>
        <v>45101.340000000084</v>
      </c>
      <c r="M239" s="915"/>
      <c r="N239" s="915">
        <f t="shared" ref="N239:AS239" si="2304">-IF(N234,SUM(N236:N238),0)</f>
        <v>0</v>
      </c>
      <c r="O239" s="915">
        <f t="shared" si="2304"/>
        <v>0</v>
      </c>
      <c r="P239" s="915">
        <f t="shared" si="2304"/>
        <v>0</v>
      </c>
      <c r="Q239" s="915">
        <f t="shared" si="2304"/>
        <v>0</v>
      </c>
      <c r="R239" s="915">
        <f t="shared" si="2304"/>
        <v>0</v>
      </c>
      <c r="S239" s="915">
        <f t="shared" si="2304"/>
        <v>0</v>
      </c>
      <c r="T239" s="915">
        <f t="shared" si="2304"/>
        <v>0</v>
      </c>
      <c r="U239" s="915">
        <f t="shared" si="2304"/>
        <v>0</v>
      </c>
      <c r="V239" s="915">
        <f t="shared" si="2304"/>
        <v>0</v>
      </c>
      <c r="W239" s="915">
        <f t="shared" si="2304"/>
        <v>0</v>
      </c>
      <c r="X239" s="915">
        <f t="shared" si="2304"/>
        <v>0</v>
      </c>
      <c r="Y239" s="915">
        <f t="shared" si="2304"/>
        <v>0</v>
      </c>
      <c r="Z239" s="915">
        <f t="shared" si="2304"/>
        <v>0</v>
      </c>
      <c r="AA239" s="915">
        <f t="shared" si="2304"/>
        <v>0</v>
      </c>
      <c r="AB239" s="915">
        <f t="shared" si="2304"/>
        <v>0</v>
      </c>
      <c r="AC239" s="915">
        <f t="shared" si="2304"/>
        <v>0</v>
      </c>
      <c r="AD239" s="915">
        <f t="shared" si="2304"/>
        <v>0</v>
      </c>
      <c r="AE239" s="915">
        <f t="shared" si="2304"/>
        <v>0</v>
      </c>
      <c r="AF239" s="915">
        <f t="shared" si="2304"/>
        <v>0</v>
      </c>
      <c r="AG239" s="915">
        <f t="shared" si="2304"/>
        <v>0</v>
      </c>
      <c r="AH239" s="915">
        <f t="shared" si="2304"/>
        <v>0</v>
      </c>
      <c r="AI239" s="915">
        <f t="shared" si="2304"/>
        <v>0</v>
      </c>
      <c r="AJ239" s="915">
        <f t="shared" si="2304"/>
        <v>0</v>
      </c>
      <c r="AK239" s="915">
        <f t="shared" si="2304"/>
        <v>0</v>
      </c>
      <c r="AL239" s="915">
        <f t="shared" si="2304"/>
        <v>0</v>
      </c>
      <c r="AM239" s="915">
        <f t="shared" si="2304"/>
        <v>0</v>
      </c>
      <c r="AN239" s="915">
        <f t="shared" si="2304"/>
        <v>0</v>
      </c>
      <c r="AO239" s="915">
        <f t="shared" si="2304"/>
        <v>0</v>
      </c>
      <c r="AP239" s="915">
        <f t="shared" si="2304"/>
        <v>0</v>
      </c>
      <c r="AQ239" s="915">
        <f t="shared" si="2304"/>
        <v>0</v>
      </c>
      <c r="AR239" s="915">
        <f t="shared" si="2304"/>
        <v>0</v>
      </c>
      <c r="AS239" s="915">
        <f t="shared" si="2304"/>
        <v>0</v>
      </c>
      <c r="AT239" s="915">
        <f t="shared" ref="AT239:BY239" si="2305">-IF(AT234,SUM(AT236:AT238),0)</f>
        <v>0</v>
      </c>
      <c r="AU239" s="915">
        <f t="shared" si="2305"/>
        <v>0</v>
      </c>
      <c r="AV239" s="915">
        <f t="shared" si="2305"/>
        <v>0</v>
      </c>
      <c r="AW239" s="915">
        <f t="shared" si="2305"/>
        <v>0</v>
      </c>
      <c r="AX239" s="915">
        <f t="shared" si="2305"/>
        <v>0</v>
      </c>
      <c r="AY239" s="915">
        <f t="shared" si="2305"/>
        <v>0</v>
      </c>
      <c r="AZ239" s="915">
        <f t="shared" si="2305"/>
        <v>0</v>
      </c>
      <c r="BA239" s="915">
        <f t="shared" si="2305"/>
        <v>0</v>
      </c>
      <c r="BB239" s="915">
        <f t="shared" si="2305"/>
        <v>0</v>
      </c>
      <c r="BC239" s="915">
        <f t="shared" si="2305"/>
        <v>45101.340000000084</v>
      </c>
      <c r="BD239" s="915">
        <f t="shared" si="2305"/>
        <v>0</v>
      </c>
      <c r="BE239" s="915">
        <f t="shared" si="2305"/>
        <v>0</v>
      </c>
      <c r="BF239" s="915">
        <f t="shared" si="2305"/>
        <v>0</v>
      </c>
      <c r="BG239" s="915">
        <f t="shared" si="2305"/>
        <v>0</v>
      </c>
      <c r="BH239" s="915">
        <f t="shared" si="2305"/>
        <v>0</v>
      </c>
      <c r="BI239" s="915">
        <f t="shared" si="2305"/>
        <v>0</v>
      </c>
      <c r="BJ239" s="915">
        <f t="shared" si="2305"/>
        <v>0</v>
      </c>
      <c r="BK239" s="915">
        <f t="shared" si="2305"/>
        <v>0</v>
      </c>
      <c r="BL239" s="915">
        <f t="shared" si="2305"/>
        <v>0</v>
      </c>
      <c r="BM239" s="915">
        <f t="shared" si="2305"/>
        <v>0</v>
      </c>
      <c r="BN239" s="915">
        <f t="shared" si="2305"/>
        <v>0</v>
      </c>
      <c r="BO239" s="915">
        <f t="shared" si="2305"/>
        <v>0</v>
      </c>
      <c r="BP239" s="915">
        <f t="shared" si="2305"/>
        <v>0</v>
      </c>
      <c r="BQ239" s="915">
        <f t="shared" si="2305"/>
        <v>0</v>
      </c>
      <c r="BR239" s="915">
        <f t="shared" si="2305"/>
        <v>0</v>
      </c>
      <c r="BS239" s="915">
        <f t="shared" si="2305"/>
        <v>0</v>
      </c>
      <c r="BT239" s="915">
        <f t="shared" si="2305"/>
        <v>0</v>
      </c>
      <c r="BU239" s="915">
        <f t="shared" si="2305"/>
        <v>0</v>
      </c>
      <c r="BV239" s="915">
        <f t="shared" si="2305"/>
        <v>0</v>
      </c>
      <c r="BW239" s="915">
        <f t="shared" si="2305"/>
        <v>0</v>
      </c>
      <c r="BX239" s="915">
        <f t="shared" si="2305"/>
        <v>0</v>
      </c>
      <c r="BY239" s="915">
        <f t="shared" si="2305"/>
        <v>0</v>
      </c>
      <c r="BZ239" s="915">
        <f t="shared" ref="BZ239:CG239" si="2306">-IF(BZ234,SUM(BZ236:BZ238),0)</f>
        <v>0</v>
      </c>
      <c r="CA239" s="915">
        <f t="shared" si="2306"/>
        <v>0</v>
      </c>
      <c r="CB239" s="915">
        <f t="shared" si="2306"/>
        <v>0</v>
      </c>
      <c r="CC239" s="915">
        <f t="shared" si="2306"/>
        <v>0</v>
      </c>
      <c r="CD239" s="915">
        <f t="shared" si="2306"/>
        <v>0</v>
      </c>
      <c r="CE239" s="915">
        <f t="shared" si="2306"/>
        <v>0</v>
      </c>
      <c r="CF239" s="915">
        <f t="shared" si="2306"/>
        <v>0</v>
      </c>
      <c r="CG239" s="915">
        <f t="shared" si="2306"/>
        <v>0</v>
      </c>
      <c r="CH239" s="915">
        <f t="shared" ref="CH239:EO239" si="2307">-IF(CH234,SUM(CH236:CH238),0)</f>
        <v>0</v>
      </c>
      <c r="CI239" s="915">
        <f t="shared" si="2307"/>
        <v>0</v>
      </c>
      <c r="CJ239" s="915">
        <f t="shared" si="2307"/>
        <v>0</v>
      </c>
      <c r="CK239" s="915">
        <f t="shared" si="2307"/>
        <v>0</v>
      </c>
      <c r="CL239" s="915">
        <f t="shared" si="2307"/>
        <v>0</v>
      </c>
      <c r="CM239" s="915">
        <f t="shared" si="2307"/>
        <v>0</v>
      </c>
      <c r="CN239" s="915">
        <f t="shared" si="2307"/>
        <v>0</v>
      </c>
      <c r="CO239" s="915">
        <f t="shared" si="2307"/>
        <v>0</v>
      </c>
      <c r="CP239" s="915">
        <f t="shared" si="2307"/>
        <v>0</v>
      </c>
      <c r="CQ239" s="915">
        <f t="shared" si="2307"/>
        <v>0</v>
      </c>
      <c r="CR239" s="915">
        <f t="shared" si="2307"/>
        <v>0</v>
      </c>
      <c r="CS239" s="915">
        <f t="shared" si="2307"/>
        <v>0</v>
      </c>
      <c r="CT239" s="915">
        <f t="shared" si="2307"/>
        <v>0</v>
      </c>
      <c r="CU239" s="915">
        <f t="shared" si="2307"/>
        <v>0</v>
      </c>
      <c r="CV239" s="915">
        <f t="shared" si="2307"/>
        <v>0</v>
      </c>
      <c r="CW239" s="915">
        <f t="shared" si="2307"/>
        <v>0</v>
      </c>
      <c r="CX239" s="915">
        <f t="shared" si="2307"/>
        <v>0</v>
      </c>
      <c r="CY239" s="915">
        <f t="shared" si="2307"/>
        <v>0</v>
      </c>
      <c r="CZ239" s="915">
        <f t="shared" si="2307"/>
        <v>0</v>
      </c>
      <c r="DA239" s="915">
        <f t="shared" si="2307"/>
        <v>0</v>
      </c>
      <c r="DB239" s="915">
        <f t="shared" si="2307"/>
        <v>0</v>
      </c>
      <c r="DC239" s="915">
        <f t="shared" si="2307"/>
        <v>0</v>
      </c>
      <c r="DD239" s="915">
        <f t="shared" si="2307"/>
        <v>0</v>
      </c>
      <c r="DE239" s="915">
        <f t="shared" si="2307"/>
        <v>0</v>
      </c>
      <c r="DF239" s="915">
        <f t="shared" si="2307"/>
        <v>0</v>
      </c>
      <c r="DG239" s="915">
        <f t="shared" si="2307"/>
        <v>0</v>
      </c>
      <c r="DH239" s="915">
        <f t="shared" si="2307"/>
        <v>0</v>
      </c>
      <c r="DI239" s="915">
        <f t="shared" si="2307"/>
        <v>0</v>
      </c>
      <c r="DJ239" s="915">
        <f t="shared" si="2307"/>
        <v>0</v>
      </c>
      <c r="DK239" s="915">
        <f t="shared" si="2307"/>
        <v>0</v>
      </c>
      <c r="DL239" s="915">
        <f t="shared" si="2307"/>
        <v>0</v>
      </c>
      <c r="DM239" s="915">
        <f t="shared" si="2307"/>
        <v>0</v>
      </c>
      <c r="DN239" s="915">
        <f t="shared" si="2307"/>
        <v>0</v>
      </c>
      <c r="DO239" s="915">
        <f t="shared" si="2307"/>
        <v>0</v>
      </c>
      <c r="DP239" s="915">
        <f t="shared" si="2307"/>
        <v>0</v>
      </c>
      <c r="DQ239" s="915">
        <f t="shared" si="2307"/>
        <v>0</v>
      </c>
      <c r="DR239" s="915">
        <f t="shared" si="2307"/>
        <v>0</v>
      </c>
      <c r="DS239" s="915">
        <f t="shared" si="2307"/>
        <v>0</v>
      </c>
      <c r="DT239" s="915">
        <f t="shared" si="2307"/>
        <v>0</v>
      </c>
      <c r="DU239" s="915">
        <f t="shared" si="2307"/>
        <v>0</v>
      </c>
      <c r="DV239" s="915">
        <f t="shared" si="2307"/>
        <v>0</v>
      </c>
      <c r="DW239" s="915">
        <f t="shared" si="2307"/>
        <v>0</v>
      </c>
      <c r="DX239" s="915">
        <f t="shared" si="2307"/>
        <v>0</v>
      </c>
      <c r="DY239" s="915">
        <f t="shared" si="2307"/>
        <v>0</v>
      </c>
      <c r="DZ239" s="915">
        <f t="shared" si="2307"/>
        <v>0</v>
      </c>
      <c r="EA239" s="915">
        <f t="shared" si="2307"/>
        <v>0</v>
      </c>
      <c r="EB239" s="915">
        <f t="shared" si="2307"/>
        <v>0</v>
      </c>
      <c r="EC239" s="915">
        <f t="shared" si="2307"/>
        <v>0</v>
      </c>
      <c r="ED239" s="915">
        <f t="shared" si="2307"/>
        <v>0</v>
      </c>
      <c r="EE239" s="915">
        <f t="shared" si="2307"/>
        <v>0</v>
      </c>
      <c r="EF239" s="915">
        <f t="shared" si="2307"/>
        <v>0</v>
      </c>
      <c r="EG239" s="915">
        <f t="shared" si="2307"/>
        <v>0</v>
      </c>
      <c r="EH239" s="915">
        <f t="shared" si="2307"/>
        <v>0</v>
      </c>
      <c r="EI239" s="915">
        <f t="shared" si="2307"/>
        <v>0</v>
      </c>
      <c r="EJ239" s="915">
        <f t="shared" si="2307"/>
        <v>0</v>
      </c>
      <c r="EK239" s="915">
        <f t="shared" si="2307"/>
        <v>0</v>
      </c>
      <c r="EL239" s="915">
        <f t="shared" si="2307"/>
        <v>0</v>
      </c>
      <c r="EM239" s="915">
        <f t="shared" si="2307"/>
        <v>0</v>
      </c>
      <c r="EN239" s="915">
        <f t="shared" si="2307"/>
        <v>0</v>
      </c>
      <c r="EO239" s="915">
        <f t="shared" si="2307"/>
        <v>0</v>
      </c>
    </row>
    <row r="240" spans="1:145" x14ac:dyDescent="0.2">
      <c r="A240" s="113">
        <f>ROW()</f>
        <v>240</v>
      </c>
      <c r="C240" s="449" t="str">
        <f>C233</f>
        <v>중개수수료</v>
      </c>
      <c r="D240" s="449" t="s">
        <v>17</v>
      </c>
      <c r="E240" s="449"/>
      <c r="F240" s="116"/>
      <c r="G240" s="116"/>
      <c r="H240" s="116"/>
      <c r="I240" s="116"/>
      <c r="J240" s="92"/>
      <c r="K240" s="113" t="s">
        <v>26</v>
      </c>
      <c r="L240" s="897">
        <f>SUM(L236:L239)</f>
        <v>5.8207660913467407E-11</v>
      </c>
      <c r="M240" s="793"/>
      <c r="N240" s="793">
        <f t="shared" ref="N240:AS240" si="2308">SUM(N236:N239)</f>
        <v>0</v>
      </c>
      <c r="O240" s="793">
        <f t="shared" si="2308"/>
        <v>0</v>
      </c>
      <c r="P240" s="793">
        <f t="shared" si="2308"/>
        <v>0</v>
      </c>
      <c r="Q240" s="793">
        <f t="shared" si="2308"/>
        <v>0</v>
      </c>
      <c r="R240" s="793">
        <f t="shared" si="2308"/>
        <v>0</v>
      </c>
      <c r="S240" s="793">
        <f t="shared" si="2308"/>
        <v>0</v>
      </c>
      <c r="T240" s="793">
        <f t="shared" si="2308"/>
        <v>0</v>
      </c>
      <c r="U240" s="793">
        <f t="shared" si="2308"/>
        <v>0</v>
      </c>
      <c r="V240" s="793">
        <f t="shared" si="2308"/>
        <v>0</v>
      </c>
      <c r="W240" s="793">
        <f t="shared" si="2308"/>
        <v>0</v>
      </c>
      <c r="X240" s="793">
        <f t="shared" si="2308"/>
        <v>0</v>
      </c>
      <c r="Y240" s="793">
        <f t="shared" si="2308"/>
        <v>0</v>
      </c>
      <c r="Z240" s="793">
        <f t="shared" si="2308"/>
        <v>0</v>
      </c>
      <c r="AA240" s="793">
        <f t="shared" si="2308"/>
        <v>0</v>
      </c>
      <c r="AB240" s="793">
        <f t="shared" si="2308"/>
        <v>0</v>
      </c>
      <c r="AC240" s="793">
        <f t="shared" si="2308"/>
        <v>0</v>
      </c>
      <c r="AD240" s="793">
        <f t="shared" si="2308"/>
        <v>0</v>
      </c>
      <c r="AE240" s="793">
        <f t="shared" si="2308"/>
        <v>0</v>
      </c>
      <c r="AF240" s="793">
        <f t="shared" si="2308"/>
        <v>0</v>
      </c>
      <c r="AG240" s="793">
        <f t="shared" si="2308"/>
        <v>0</v>
      </c>
      <c r="AH240" s="793">
        <f t="shared" si="2308"/>
        <v>0</v>
      </c>
      <c r="AI240" s="793">
        <f t="shared" si="2308"/>
        <v>0</v>
      </c>
      <c r="AJ240" s="793">
        <f t="shared" si="2308"/>
        <v>0</v>
      </c>
      <c r="AK240" s="793">
        <f t="shared" si="2308"/>
        <v>0</v>
      </c>
      <c r="AL240" s="793">
        <f t="shared" si="2308"/>
        <v>-428462.73000000004</v>
      </c>
      <c r="AM240" s="793">
        <f t="shared" si="2308"/>
        <v>-405912.06000000006</v>
      </c>
      <c r="AN240" s="793">
        <f t="shared" si="2308"/>
        <v>-383361.39000000007</v>
      </c>
      <c r="AO240" s="793">
        <f t="shared" si="2308"/>
        <v>-360810.72000000009</v>
      </c>
      <c r="AP240" s="793">
        <f t="shared" si="2308"/>
        <v>-338260.0500000001</v>
      </c>
      <c r="AQ240" s="793">
        <f t="shared" si="2308"/>
        <v>-315709.38000000012</v>
      </c>
      <c r="AR240" s="793">
        <f t="shared" si="2308"/>
        <v>-293158.71000000014</v>
      </c>
      <c r="AS240" s="793">
        <f t="shared" si="2308"/>
        <v>-270608.04000000015</v>
      </c>
      <c r="AT240" s="793">
        <f t="shared" ref="AT240:BY240" si="2309">SUM(AT236:AT239)</f>
        <v>-248057.37000000014</v>
      </c>
      <c r="AU240" s="793">
        <f t="shared" si="2309"/>
        <v>-225506.70000000013</v>
      </c>
      <c r="AV240" s="793">
        <f t="shared" si="2309"/>
        <v>-202956.03000000012</v>
      </c>
      <c r="AW240" s="793">
        <f t="shared" si="2309"/>
        <v>-180405.3600000001</v>
      </c>
      <c r="AX240" s="793">
        <f t="shared" si="2309"/>
        <v>-157854.69000000009</v>
      </c>
      <c r="AY240" s="793">
        <f t="shared" si="2309"/>
        <v>-135304.02000000008</v>
      </c>
      <c r="AZ240" s="793">
        <f t="shared" si="2309"/>
        <v>-112753.35000000008</v>
      </c>
      <c r="BA240" s="793">
        <f t="shared" si="2309"/>
        <v>-90202.68000000008</v>
      </c>
      <c r="BB240" s="793">
        <f t="shared" si="2309"/>
        <v>-67652.010000000082</v>
      </c>
      <c r="BC240" s="793">
        <f t="shared" si="2309"/>
        <v>0</v>
      </c>
      <c r="BD240" s="793">
        <f t="shared" si="2309"/>
        <v>0</v>
      </c>
      <c r="BE240" s="793">
        <f t="shared" si="2309"/>
        <v>0</v>
      </c>
      <c r="BF240" s="793">
        <f t="shared" si="2309"/>
        <v>0</v>
      </c>
      <c r="BG240" s="793">
        <f t="shared" si="2309"/>
        <v>0</v>
      </c>
      <c r="BH240" s="793">
        <f t="shared" si="2309"/>
        <v>0</v>
      </c>
      <c r="BI240" s="793">
        <f t="shared" si="2309"/>
        <v>0</v>
      </c>
      <c r="BJ240" s="793">
        <f t="shared" si="2309"/>
        <v>0</v>
      </c>
      <c r="BK240" s="793">
        <f t="shared" si="2309"/>
        <v>0</v>
      </c>
      <c r="BL240" s="793">
        <f t="shared" si="2309"/>
        <v>0</v>
      </c>
      <c r="BM240" s="793">
        <f t="shared" si="2309"/>
        <v>0</v>
      </c>
      <c r="BN240" s="793">
        <f t="shared" si="2309"/>
        <v>0</v>
      </c>
      <c r="BO240" s="793">
        <f t="shared" si="2309"/>
        <v>0</v>
      </c>
      <c r="BP240" s="793">
        <f t="shared" si="2309"/>
        <v>0</v>
      </c>
      <c r="BQ240" s="793">
        <f t="shared" si="2309"/>
        <v>0</v>
      </c>
      <c r="BR240" s="793">
        <f t="shared" si="2309"/>
        <v>0</v>
      </c>
      <c r="BS240" s="793">
        <f t="shared" si="2309"/>
        <v>0</v>
      </c>
      <c r="BT240" s="793">
        <f t="shared" si="2309"/>
        <v>0</v>
      </c>
      <c r="BU240" s="793">
        <f t="shared" si="2309"/>
        <v>0</v>
      </c>
      <c r="BV240" s="793">
        <f t="shared" si="2309"/>
        <v>0</v>
      </c>
      <c r="BW240" s="793">
        <f t="shared" si="2309"/>
        <v>0</v>
      </c>
      <c r="BX240" s="793">
        <f t="shared" si="2309"/>
        <v>0</v>
      </c>
      <c r="BY240" s="793">
        <f t="shared" si="2309"/>
        <v>0</v>
      </c>
      <c r="BZ240" s="793">
        <f t="shared" ref="BZ240:CG240" si="2310">SUM(BZ236:BZ239)</f>
        <v>0</v>
      </c>
      <c r="CA240" s="793">
        <f t="shared" si="2310"/>
        <v>0</v>
      </c>
      <c r="CB240" s="793">
        <f t="shared" si="2310"/>
        <v>0</v>
      </c>
      <c r="CC240" s="793">
        <f t="shared" si="2310"/>
        <v>0</v>
      </c>
      <c r="CD240" s="793">
        <f t="shared" si="2310"/>
        <v>0</v>
      </c>
      <c r="CE240" s="793">
        <f t="shared" si="2310"/>
        <v>0</v>
      </c>
      <c r="CF240" s="793">
        <f t="shared" si="2310"/>
        <v>0</v>
      </c>
      <c r="CG240" s="793">
        <f t="shared" si="2310"/>
        <v>0</v>
      </c>
      <c r="CH240" s="793">
        <f t="shared" ref="CH240:EO240" si="2311">SUM(CH236:CH239)</f>
        <v>0</v>
      </c>
      <c r="CI240" s="793">
        <f t="shared" si="2311"/>
        <v>0</v>
      </c>
      <c r="CJ240" s="793">
        <f t="shared" si="2311"/>
        <v>0</v>
      </c>
      <c r="CK240" s="793">
        <f t="shared" si="2311"/>
        <v>0</v>
      </c>
      <c r="CL240" s="793">
        <f t="shared" si="2311"/>
        <v>0</v>
      </c>
      <c r="CM240" s="793">
        <f t="shared" si="2311"/>
        <v>0</v>
      </c>
      <c r="CN240" s="793">
        <f t="shared" si="2311"/>
        <v>0</v>
      </c>
      <c r="CO240" s="793">
        <f t="shared" si="2311"/>
        <v>0</v>
      </c>
      <c r="CP240" s="793">
        <f t="shared" si="2311"/>
        <v>0</v>
      </c>
      <c r="CQ240" s="793">
        <f t="shared" si="2311"/>
        <v>0</v>
      </c>
      <c r="CR240" s="793">
        <f t="shared" si="2311"/>
        <v>0</v>
      </c>
      <c r="CS240" s="793">
        <f t="shared" si="2311"/>
        <v>0</v>
      </c>
      <c r="CT240" s="793">
        <f t="shared" si="2311"/>
        <v>0</v>
      </c>
      <c r="CU240" s="793">
        <f t="shared" si="2311"/>
        <v>0</v>
      </c>
      <c r="CV240" s="793">
        <f t="shared" si="2311"/>
        <v>0</v>
      </c>
      <c r="CW240" s="793">
        <f t="shared" si="2311"/>
        <v>0</v>
      </c>
      <c r="CX240" s="793">
        <f t="shared" si="2311"/>
        <v>0</v>
      </c>
      <c r="CY240" s="793">
        <f t="shared" si="2311"/>
        <v>0</v>
      </c>
      <c r="CZ240" s="793">
        <f t="shared" si="2311"/>
        <v>0</v>
      </c>
      <c r="DA240" s="793">
        <f t="shared" si="2311"/>
        <v>0</v>
      </c>
      <c r="DB240" s="793">
        <f t="shared" si="2311"/>
        <v>0</v>
      </c>
      <c r="DC240" s="793">
        <f t="shared" si="2311"/>
        <v>0</v>
      </c>
      <c r="DD240" s="793">
        <f t="shared" si="2311"/>
        <v>0</v>
      </c>
      <c r="DE240" s="793">
        <f t="shared" si="2311"/>
        <v>0</v>
      </c>
      <c r="DF240" s="793">
        <f t="shared" si="2311"/>
        <v>0</v>
      </c>
      <c r="DG240" s="793">
        <f t="shared" si="2311"/>
        <v>0</v>
      </c>
      <c r="DH240" s="793">
        <f t="shared" si="2311"/>
        <v>0</v>
      </c>
      <c r="DI240" s="793">
        <f t="shared" si="2311"/>
        <v>0</v>
      </c>
      <c r="DJ240" s="793">
        <f t="shared" si="2311"/>
        <v>0</v>
      </c>
      <c r="DK240" s="793">
        <f t="shared" si="2311"/>
        <v>0</v>
      </c>
      <c r="DL240" s="793">
        <f t="shared" si="2311"/>
        <v>0</v>
      </c>
      <c r="DM240" s="793">
        <f t="shared" si="2311"/>
        <v>0</v>
      </c>
      <c r="DN240" s="793">
        <f t="shared" si="2311"/>
        <v>0</v>
      </c>
      <c r="DO240" s="793">
        <f t="shared" si="2311"/>
        <v>0</v>
      </c>
      <c r="DP240" s="793">
        <f t="shared" si="2311"/>
        <v>0</v>
      </c>
      <c r="DQ240" s="793">
        <f t="shared" si="2311"/>
        <v>0</v>
      </c>
      <c r="DR240" s="793">
        <f t="shared" si="2311"/>
        <v>0</v>
      </c>
      <c r="DS240" s="793">
        <f t="shared" si="2311"/>
        <v>0</v>
      </c>
      <c r="DT240" s="793">
        <f t="shared" si="2311"/>
        <v>0</v>
      </c>
      <c r="DU240" s="793">
        <f t="shared" si="2311"/>
        <v>0</v>
      </c>
      <c r="DV240" s="793">
        <f t="shared" si="2311"/>
        <v>0</v>
      </c>
      <c r="DW240" s="793">
        <f t="shared" si="2311"/>
        <v>0</v>
      </c>
      <c r="DX240" s="793">
        <f t="shared" si="2311"/>
        <v>0</v>
      </c>
      <c r="DY240" s="793">
        <f t="shared" si="2311"/>
        <v>0</v>
      </c>
      <c r="DZ240" s="793">
        <f t="shared" si="2311"/>
        <v>0</v>
      </c>
      <c r="EA240" s="793">
        <f t="shared" si="2311"/>
        <v>0</v>
      </c>
      <c r="EB240" s="793">
        <f t="shared" si="2311"/>
        <v>0</v>
      </c>
      <c r="EC240" s="793">
        <f t="shared" si="2311"/>
        <v>0</v>
      </c>
      <c r="ED240" s="793">
        <f t="shared" si="2311"/>
        <v>0</v>
      </c>
      <c r="EE240" s="793">
        <f t="shared" si="2311"/>
        <v>0</v>
      </c>
      <c r="EF240" s="793">
        <f t="shared" si="2311"/>
        <v>0</v>
      </c>
      <c r="EG240" s="793">
        <f t="shared" si="2311"/>
        <v>0</v>
      </c>
      <c r="EH240" s="793">
        <f t="shared" si="2311"/>
        <v>0</v>
      </c>
      <c r="EI240" s="793">
        <f t="shared" si="2311"/>
        <v>0</v>
      </c>
      <c r="EJ240" s="793">
        <f t="shared" si="2311"/>
        <v>0</v>
      </c>
      <c r="EK240" s="793">
        <f t="shared" si="2311"/>
        <v>0</v>
      </c>
      <c r="EL240" s="793">
        <f t="shared" si="2311"/>
        <v>0</v>
      </c>
      <c r="EM240" s="793">
        <f t="shared" si="2311"/>
        <v>0</v>
      </c>
      <c r="EN240" s="793">
        <f t="shared" si="2311"/>
        <v>0</v>
      </c>
      <c r="EO240" s="793">
        <f t="shared" si="2311"/>
        <v>0</v>
      </c>
    </row>
    <row r="241" spans="1:145" x14ac:dyDescent="0.2">
      <c r="A241" s="113">
        <f>ROW()</f>
        <v>241</v>
      </c>
    </row>
    <row r="242" spans="1:145" hidden="1" outlineLevel="1" x14ac:dyDescent="0.2">
      <c r="A242" s="113">
        <f>ROW()</f>
        <v>242</v>
      </c>
      <c r="C242" s="260" t="s">
        <v>555</v>
      </c>
      <c r="D242" s="261"/>
      <c r="E242" s="262"/>
      <c r="H242" s="263"/>
    </row>
    <row r="243" spans="1:145" hidden="1" outlineLevel="1" x14ac:dyDescent="0.2">
      <c r="A243" s="113"/>
      <c r="C243" s="264"/>
      <c r="D243" s="265"/>
      <c r="E243" s="265"/>
      <c r="H243" s="263"/>
    </row>
    <row r="244" spans="1:145" hidden="1" outlineLevel="1" x14ac:dyDescent="0.2">
      <c r="A244" s="113"/>
      <c r="C244" s="465">
        <f>'A&amp;R'!L47</f>
        <v>20</v>
      </c>
      <c r="D244" s="257">
        <f>SUMPRODUCT(F244:F245,G244:G245)</f>
        <v>1</v>
      </c>
      <c r="E244" s="253" t="str">
        <f>'A&amp;R'!K45</f>
        <v>재계약</v>
      </c>
      <c r="F244" s="466">
        <f>'A&amp;R'!L45</f>
        <v>0.75</v>
      </c>
      <c r="G244" s="465">
        <f>'A&amp;R'!M45</f>
        <v>1</v>
      </c>
      <c r="H244" s="263"/>
    </row>
    <row r="245" spans="1:145" hidden="1" outlineLevel="1" x14ac:dyDescent="0.2">
      <c r="A245" s="113">
        <f>ROW()</f>
        <v>245</v>
      </c>
      <c r="E245" s="253" t="str">
        <f>'A&amp;R'!K46</f>
        <v>신규</v>
      </c>
      <c r="F245" s="466">
        <f>'A&amp;R'!L46</f>
        <v>0.25</v>
      </c>
      <c r="G245" s="465">
        <f>'A&amp;R'!M46</f>
        <v>1</v>
      </c>
      <c r="H245" s="263"/>
    </row>
    <row r="246" spans="1:145" hidden="1" outlineLevel="1" x14ac:dyDescent="0.2">
      <c r="A246" s="113">
        <f>ROW()</f>
        <v>246</v>
      </c>
    </row>
    <row r="247" spans="1:145" hidden="1" outlineLevel="1" x14ac:dyDescent="0.2">
      <c r="A247" s="113">
        <f>ROW()</f>
        <v>247</v>
      </c>
      <c r="C247" s="266" t="s">
        <v>422</v>
      </c>
      <c r="D247" s="266" t="s">
        <v>418</v>
      </c>
      <c r="E247" s="266" t="s">
        <v>419</v>
      </c>
      <c r="F247" s="266" t="s">
        <v>420</v>
      </c>
      <c r="G247" s="266" t="s">
        <v>421</v>
      </c>
      <c r="H247" s="257"/>
      <c r="K247" s="454" t="s">
        <v>554</v>
      </c>
      <c r="L247" s="454"/>
      <c r="M247" s="454"/>
      <c r="N247" s="455">
        <f t="shared" ref="N247:AS247" si="2312">SUM(N248:N252)*N10</f>
        <v>21250</v>
      </c>
      <c r="O247" s="455">
        <f t="shared" si="2312"/>
        <v>21250</v>
      </c>
      <c r="P247" s="455">
        <f t="shared" si="2312"/>
        <v>21250</v>
      </c>
      <c r="Q247" s="455">
        <f t="shared" si="2312"/>
        <v>21250</v>
      </c>
      <c r="R247" s="455">
        <f t="shared" si="2312"/>
        <v>21250</v>
      </c>
      <c r="S247" s="455">
        <f t="shared" si="2312"/>
        <v>21250</v>
      </c>
      <c r="T247" s="455">
        <f t="shared" si="2312"/>
        <v>21250</v>
      </c>
      <c r="U247" s="455">
        <f t="shared" si="2312"/>
        <v>21250</v>
      </c>
      <c r="V247" s="455">
        <f t="shared" si="2312"/>
        <v>21250</v>
      </c>
      <c r="W247" s="455">
        <f t="shared" si="2312"/>
        <v>21250</v>
      </c>
      <c r="X247" s="455">
        <f t="shared" si="2312"/>
        <v>21250</v>
      </c>
      <c r="Y247" s="455">
        <f t="shared" si="2312"/>
        <v>21250</v>
      </c>
      <c r="Z247" s="455">
        <f t="shared" si="2312"/>
        <v>21250</v>
      </c>
      <c r="AA247" s="455">
        <f t="shared" si="2312"/>
        <v>21250</v>
      </c>
      <c r="AB247" s="455">
        <f t="shared" si="2312"/>
        <v>21250</v>
      </c>
      <c r="AC247" s="455">
        <f t="shared" si="2312"/>
        <v>21250</v>
      </c>
      <c r="AD247" s="455">
        <f t="shared" si="2312"/>
        <v>21250</v>
      </c>
      <c r="AE247" s="455">
        <f t="shared" si="2312"/>
        <v>21250</v>
      </c>
      <c r="AF247" s="455">
        <f t="shared" si="2312"/>
        <v>21250</v>
      </c>
      <c r="AG247" s="455">
        <f t="shared" si="2312"/>
        <v>21250</v>
      </c>
      <c r="AH247" s="455">
        <f t="shared" si="2312"/>
        <v>21250</v>
      </c>
      <c r="AI247" s="455">
        <f t="shared" si="2312"/>
        <v>21250</v>
      </c>
      <c r="AJ247" s="455">
        <f t="shared" si="2312"/>
        <v>21250</v>
      </c>
      <c r="AK247" s="455">
        <f t="shared" si="2312"/>
        <v>21250</v>
      </c>
      <c r="AL247" s="455">
        <f t="shared" si="2312"/>
        <v>21250</v>
      </c>
      <c r="AM247" s="455">
        <f t="shared" si="2312"/>
        <v>21250</v>
      </c>
      <c r="AN247" s="455">
        <f t="shared" si="2312"/>
        <v>21250</v>
      </c>
      <c r="AO247" s="455">
        <f t="shared" si="2312"/>
        <v>21250</v>
      </c>
      <c r="AP247" s="455">
        <f t="shared" si="2312"/>
        <v>21250</v>
      </c>
      <c r="AQ247" s="455">
        <f t="shared" si="2312"/>
        <v>21250</v>
      </c>
      <c r="AR247" s="455">
        <f t="shared" si="2312"/>
        <v>21250</v>
      </c>
      <c r="AS247" s="455">
        <f t="shared" si="2312"/>
        <v>21250</v>
      </c>
      <c r="AT247" s="455">
        <f t="shared" ref="AT247:BY247" si="2313">SUM(AT248:AT252)*AT10</f>
        <v>21250</v>
      </c>
      <c r="AU247" s="455">
        <f t="shared" si="2313"/>
        <v>21250</v>
      </c>
      <c r="AV247" s="455">
        <f t="shared" si="2313"/>
        <v>21250</v>
      </c>
      <c r="AW247" s="455">
        <f t="shared" si="2313"/>
        <v>21250</v>
      </c>
      <c r="AX247" s="455">
        <f t="shared" si="2313"/>
        <v>21250</v>
      </c>
      <c r="AY247" s="455">
        <f t="shared" si="2313"/>
        <v>21250</v>
      </c>
      <c r="AZ247" s="455">
        <f t="shared" si="2313"/>
        <v>21250</v>
      </c>
      <c r="BA247" s="455">
        <f t="shared" si="2313"/>
        <v>21250</v>
      </c>
      <c r="BB247" s="455">
        <f t="shared" si="2313"/>
        <v>22550.670000000002</v>
      </c>
      <c r="BC247" s="455">
        <f t="shared" si="2313"/>
        <v>22550.670000000002</v>
      </c>
      <c r="BD247" s="455">
        <f t="shared" si="2313"/>
        <v>0</v>
      </c>
      <c r="BE247" s="455">
        <f t="shared" si="2313"/>
        <v>0</v>
      </c>
      <c r="BF247" s="455">
        <f t="shared" si="2313"/>
        <v>0</v>
      </c>
      <c r="BG247" s="455">
        <f t="shared" si="2313"/>
        <v>0</v>
      </c>
      <c r="BH247" s="455">
        <f t="shared" si="2313"/>
        <v>0</v>
      </c>
      <c r="BI247" s="455">
        <f t="shared" si="2313"/>
        <v>0</v>
      </c>
      <c r="BJ247" s="455">
        <f t="shared" si="2313"/>
        <v>0</v>
      </c>
      <c r="BK247" s="455">
        <f t="shared" si="2313"/>
        <v>0</v>
      </c>
      <c r="BL247" s="455">
        <f t="shared" si="2313"/>
        <v>0</v>
      </c>
      <c r="BM247" s="455">
        <f t="shared" si="2313"/>
        <v>0</v>
      </c>
      <c r="BN247" s="455">
        <f t="shared" si="2313"/>
        <v>0</v>
      </c>
      <c r="BO247" s="455">
        <f t="shared" si="2313"/>
        <v>0</v>
      </c>
      <c r="BP247" s="455">
        <f t="shared" si="2313"/>
        <v>0</v>
      </c>
      <c r="BQ247" s="455">
        <f t="shared" si="2313"/>
        <v>0</v>
      </c>
      <c r="BR247" s="455">
        <f t="shared" si="2313"/>
        <v>0</v>
      </c>
      <c r="BS247" s="455">
        <f t="shared" si="2313"/>
        <v>0</v>
      </c>
      <c r="BT247" s="455">
        <f t="shared" si="2313"/>
        <v>0</v>
      </c>
      <c r="BU247" s="455">
        <f t="shared" si="2313"/>
        <v>0</v>
      </c>
      <c r="BV247" s="455">
        <f t="shared" si="2313"/>
        <v>0</v>
      </c>
      <c r="BW247" s="455">
        <f t="shared" si="2313"/>
        <v>0</v>
      </c>
      <c r="BX247" s="455">
        <f t="shared" si="2313"/>
        <v>0</v>
      </c>
      <c r="BY247" s="455">
        <f t="shared" si="2313"/>
        <v>0</v>
      </c>
      <c r="BZ247" s="455">
        <f t="shared" ref="BZ247:DE247" si="2314">SUM(BZ248:BZ252)*BZ10</f>
        <v>0</v>
      </c>
      <c r="CA247" s="455">
        <f t="shared" si="2314"/>
        <v>0</v>
      </c>
      <c r="CB247" s="455">
        <f t="shared" si="2314"/>
        <v>0</v>
      </c>
      <c r="CC247" s="455">
        <f t="shared" si="2314"/>
        <v>0</v>
      </c>
      <c r="CD247" s="455">
        <f t="shared" si="2314"/>
        <v>0</v>
      </c>
      <c r="CE247" s="455">
        <f t="shared" si="2314"/>
        <v>0</v>
      </c>
      <c r="CF247" s="455">
        <f t="shared" si="2314"/>
        <v>0</v>
      </c>
      <c r="CG247" s="455">
        <f t="shared" si="2314"/>
        <v>0</v>
      </c>
      <c r="CH247" s="455">
        <f t="shared" si="2314"/>
        <v>0</v>
      </c>
      <c r="CI247" s="455">
        <f t="shared" si="2314"/>
        <v>0</v>
      </c>
      <c r="CJ247" s="455">
        <f t="shared" si="2314"/>
        <v>0</v>
      </c>
      <c r="CK247" s="455">
        <f t="shared" si="2314"/>
        <v>0</v>
      </c>
      <c r="CL247" s="455">
        <f t="shared" si="2314"/>
        <v>0</v>
      </c>
      <c r="CM247" s="455">
        <f t="shared" si="2314"/>
        <v>0</v>
      </c>
      <c r="CN247" s="455">
        <f t="shared" si="2314"/>
        <v>0</v>
      </c>
      <c r="CO247" s="455">
        <f t="shared" si="2314"/>
        <v>0</v>
      </c>
      <c r="CP247" s="455">
        <f t="shared" si="2314"/>
        <v>0</v>
      </c>
      <c r="CQ247" s="455">
        <f t="shared" si="2314"/>
        <v>0</v>
      </c>
      <c r="CR247" s="455">
        <f t="shared" si="2314"/>
        <v>0</v>
      </c>
      <c r="CS247" s="455">
        <f t="shared" si="2314"/>
        <v>0</v>
      </c>
      <c r="CT247" s="455">
        <f t="shared" si="2314"/>
        <v>0</v>
      </c>
      <c r="CU247" s="455">
        <f t="shared" si="2314"/>
        <v>0</v>
      </c>
      <c r="CV247" s="455">
        <f t="shared" si="2314"/>
        <v>0</v>
      </c>
      <c r="CW247" s="455">
        <f t="shared" si="2314"/>
        <v>0</v>
      </c>
      <c r="CX247" s="455">
        <f t="shared" si="2314"/>
        <v>0</v>
      </c>
      <c r="CY247" s="455">
        <f t="shared" si="2314"/>
        <v>0</v>
      </c>
      <c r="CZ247" s="455">
        <f t="shared" si="2314"/>
        <v>0</v>
      </c>
      <c r="DA247" s="455">
        <f t="shared" si="2314"/>
        <v>0</v>
      </c>
      <c r="DB247" s="455">
        <f t="shared" si="2314"/>
        <v>0</v>
      </c>
      <c r="DC247" s="455">
        <f t="shared" si="2314"/>
        <v>0</v>
      </c>
      <c r="DD247" s="455">
        <f t="shared" si="2314"/>
        <v>0</v>
      </c>
      <c r="DE247" s="455">
        <f t="shared" si="2314"/>
        <v>0</v>
      </c>
      <c r="DF247" s="455">
        <f t="shared" ref="DF247:EK247" si="2315">SUM(DF248:DF252)*DF10</f>
        <v>0</v>
      </c>
      <c r="DG247" s="455">
        <f t="shared" si="2315"/>
        <v>0</v>
      </c>
      <c r="DH247" s="455">
        <f t="shared" si="2315"/>
        <v>0</v>
      </c>
      <c r="DI247" s="455">
        <f t="shared" si="2315"/>
        <v>0</v>
      </c>
      <c r="DJ247" s="455">
        <f t="shared" si="2315"/>
        <v>0</v>
      </c>
      <c r="DK247" s="455">
        <f t="shared" si="2315"/>
        <v>0</v>
      </c>
      <c r="DL247" s="455">
        <f t="shared" si="2315"/>
        <v>0</v>
      </c>
      <c r="DM247" s="455">
        <f t="shared" si="2315"/>
        <v>0</v>
      </c>
      <c r="DN247" s="455">
        <f t="shared" si="2315"/>
        <v>0</v>
      </c>
      <c r="DO247" s="455">
        <f t="shared" si="2315"/>
        <v>0</v>
      </c>
      <c r="DP247" s="455">
        <f t="shared" si="2315"/>
        <v>0</v>
      </c>
      <c r="DQ247" s="455">
        <f t="shared" si="2315"/>
        <v>0</v>
      </c>
      <c r="DR247" s="455">
        <f t="shared" si="2315"/>
        <v>0</v>
      </c>
      <c r="DS247" s="455">
        <f t="shared" si="2315"/>
        <v>0</v>
      </c>
      <c r="DT247" s="455">
        <f t="shared" si="2315"/>
        <v>0</v>
      </c>
      <c r="DU247" s="455">
        <f t="shared" si="2315"/>
        <v>0</v>
      </c>
      <c r="DV247" s="455">
        <f t="shared" si="2315"/>
        <v>0</v>
      </c>
      <c r="DW247" s="455">
        <f t="shared" si="2315"/>
        <v>0</v>
      </c>
      <c r="DX247" s="455">
        <f t="shared" si="2315"/>
        <v>0</v>
      </c>
      <c r="DY247" s="455">
        <f t="shared" si="2315"/>
        <v>0</v>
      </c>
      <c r="DZ247" s="455">
        <f t="shared" si="2315"/>
        <v>0</v>
      </c>
      <c r="EA247" s="455">
        <f t="shared" si="2315"/>
        <v>0</v>
      </c>
      <c r="EB247" s="455">
        <f t="shared" si="2315"/>
        <v>0</v>
      </c>
      <c r="EC247" s="455">
        <f t="shared" si="2315"/>
        <v>0</v>
      </c>
      <c r="ED247" s="455">
        <f t="shared" si="2315"/>
        <v>0</v>
      </c>
      <c r="EE247" s="455">
        <f t="shared" si="2315"/>
        <v>0</v>
      </c>
      <c r="EF247" s="455">
        <f t="shared" si="2315"/>
        <v>0</v>
      </c>
      <c r="EG247" s="455">
        <f t="shared" si="2315"/>
        <v>0</v>
      </c>
      <c r="EH247" s="455">
        <f t="shared" si="2315"/>
        <v>0</v>
      </c>
      <c r="EI247" s="455">
        <f t="shared" si="2315"/>
        <v>0</v>
      </c>
      <c r="EJ247" s="455">
        <f t="shared" si="2315"/>
        <v>0</v>
      </c>
      <c r="EK247" s="455">
        <f t="shared" si="2315"/>
        <v>0</v>
      </c>
      <c r="EL247" s="455">
        <f t="shared" ref="EL247:EO247" si="2316">SUM(EL248:EL252)*EL10</f>
        <v>0</v>
      </c>
      <c r="EM247" s="455">
        <f t="shared" si="2316"/>
        <v>0</v>
      </c>
      <c r="EN247" s="455">
        <f t="shared" si="2316"/>
        <v>0</v>
      </c>
      <c r="EO247" s="455">
        <f t="shared" si="2316"/>
        <v>0</v>
      </c>
    </row>
    <row r="248" spans="1:145" hidden="1" outlineLevel="1" x14ac:dyDescent="0.2">
      <c r="A248" s="113">
        <f>ROW()</f>
        <v>248</v>
      </c>
      <c r="C248" s="268">
        <f>N2</f>
        <v>43496</v>
      </c>
      <c r="D248" s="256">
        <f>SUMIF($2:$2,C248,$12:$12)</f>
        <v>425000</v>
      </c>
      <c r="E248" s="256">
        <f>D248*$D$244</f>
        <v>425000</v>
      </c>
      <c r="F248" s="256">
        <f>E248/$C$244</f>
        <v>21250</v>
      </c>
      <c r="G248" s="269">
        <f>EOMONTH(C248,$C$244-1)</f>
        <v>44074</v>
      </c>
      <c r="K248" s="253" t="s">
        <v>417</v>
      </c>
      <c r="M248" s="256"/>
      <c r="N248" s="256">
        <f t="shared" ref="N248:W252" si="2317">AND(N$2&gt;=$C248,N$2&lt;=$G248)*$F248</f>
        <v>21250</v>
      </c>
      <c r="O248" s="256">
        <f t="shared" si="2317"/>
        <v>21250</v>
      </c>
      <c r="P248" s="256">
        <f t="shared" si="2317"/>
        <v>21250</v>
      </c>
      <c r="Q248" s="256">
        <f t="shared" si="2317"/>
        <v>21250</v>
      </c>
      <c r="R248" s="256">
        <f t="shared" si="2317"/>
        <v>21250</v>
      </c>
      <c r="S248" s="256">
        <f t="shared" si="2317"/>
        <v>21250</v>
      </c>
      <c r="T248" s="256">
        <f t="shared" si="2317"/>
        <v>21250</v>
      </c>
      <c r="U248" s="256">
        <f t="shared" si="2317"/>
        <v>21250</v>
      </c>
      <c r="V248" s="256">
        <f t="shared" si="2317"/>
        <v>21250</v>
      </c>
      <c r="W248" s="256">
        <f t="shared" si="2317"/>
        <v>21250</v>
      </c>
      <c r="X248" s="256">
        <f t="shared" ref="X248:AG252" si="2318">AND(X$2&gt;=$C248,X$2&lt;=$G248)*$F248</f>
        <v>21250</v>
      </c>
      <c r="Y248" s="256">
        <f t="shared" si="2318"/>
        <v>21250</v>
      </c>
      <c r="Z248" s="256">
        <f t="shared" si="2318"/>
        <v>21250</v>
      </c>
      <c r="AA248" s="256">
        <f t="shared" si="2318"/>
        <v>21250</v>
      </c>
      <c r="AB248" s="256">
        <f t="shared" si="2318"/>
        <v>21250</v>
      </c>
      <c r="AC248" s="256">
        <f t="shared" si="2318"/>
        <v>21250</v>
      </c>
      <c r="AD248" s="256">
        <f t="shared" si="2318"/>
        <v>21250</v>
      </c>
      <c r="AE248" s="256">
        <f t="shared" si="2318"/>
        <v>21250</v>
      </c>
      <c r="AF248" s="256">
        <f t="shared" si="2318"/>
        <v>21250</v>
      </c>
      <c r="AG248" s="256">
        <f t="shared" si="2318"/>
        <v>21250</v>
      </c>
      <c r="AH248" s="256">
        <f t="shared" ref="AH248:AQ252" si="2319">AND(AH$2&gt;=$C248,AH$2&lt;=$G248)*$F248</f>
        <v>0</v>
      </c>
      <c r="AI248" s="256">
        <f t="shared" si="2319"/>
        <v>0</v>
      </c>
      <c r="AJ248" s="256">
        <f t="shared" si="2319"/>
        <v>0</v>
      </c>
      <c r="AK248" s="256">
        <f t="shared" si="2319"/>
        <v>0</v>
      </c>
      <c r="AL248" s="256">
        <f t="shared" si="2319"/>
        <v>0</v>
      </c>
      <c r="AM248" s="256">
        <f t="shared" si="2319"/>
        <v>0</v>
      </c>
      <c r="AN248" s="256">
        <f t="shared" si="2319"/>
        <v>0</v>
      </c>
      <c r="AO248" s="256">
        <f t="shared" si="2319"/>
        <v>0</v>
      </c>
      <c r="AP248" s="256">
        <f t="shared" si="2319"/>
        <v>0</v>
      </c>
      <c r="AQ248" s="256">
        <f t="shared" si="2319"/>
        <v>0</v>
      </c>
      <c r="AR248" s="256">
        <f t="shared" ref="AR248:BA252" si="2320">AND(AR$2&gt;=$C248,AR$2&lt;=$G248)*$F248</f>
        <v>0</v>
      </c>
      <c r="AS248" s="256">
        <f t="shared" si="2320"/>
        <v>0</v>
      </c>
      <c r="AT248" s="256">
        <f t="shared" si="2320"/>
        <v>0</v>
      </c>
      <c r="AU248" s="256">
        <f t="shared" si="2320"/>
        <v>0</v>
      </c>
      <c r="AV248" s="256">
        <f t="shared" si="2320"/>
        <v>0</v>
      </c>
      <c r="AW248" s="256">
        <f t="shared" si="2320"/>
        <v>0</v>
      </c>
      <c r="AX248" s="256">
        <f t="shared" si="2320"/>
        <v>0</v>
      </c>
      <c r="AY248" s="256">
        <f t="shared" si="2320"/>
        <v>0</v>
      </c>
      <c r="AZ248" s="256">
        <f t="shared" si="2320"/>
        <v>0</v>
      </c>
      <c r="BA248" s="256">
        <f t="shared" si="2320"/>
        <v>0</v>
      </c>
      <c r="BB248" s="256">
        <f t="shared" ref="BB248:BK252" si="2321">AND(BB$2&gt;=$C248,BB$2&lt;=$G248)*$F248</f>
        <v>0</v>
      </c>
      <c r="BC248" s="256">
        <f t="shared" si="2321"/>
        <v>0</v>
      </c>
      <c r="BD248" s="256">
        <f t="shared" si="2321"/>
        <v>0</v>
      </c>
      <c r="BE248" s="256">
        <f t="shared" si="2321"/>
        <v>0</v>
      </c>
      <c r="BF248" s="256">
        <f t="shared" si="2321"/>
        <v>0</v>
      </c>
      <c r="BG248" s="256">
        <f t="shared" si="2321"/>
        <v>0</v>
      </c>
      <c r="BH248" s="256">
        <f t="shared" si="2321"/>
        <v>0</v>
      </c>
      <c r="BI248" s="256">
        <f t="shared" si="2321"/>
        <v>0</v>
      </c>
      <c r="BJ248" s="256">
        <f t="shared" si="2321"/>
        <v>0</v>
      </c>
      <c r="BK248" s="256">
        <f t="shared" si="2321"/>
        <v>0</v>
      </c>
      <c r="BL248" s="256">
        <f t="shared" ref="BL248:BU252" si="2322">AND(BL$2&gt;=$C248,BL$2&lt;=$G248)*$F248</f>
        <v>0</v>
      </c>
      <c r="BM248" s="256">
        <f t="shared" si="2322"/>
        <v>0</v>
      </c>
      <c r="BN248" s="256">
        <f t="shared" si="2322"/>
        <v>0</v>
      </c>
      <c r="BO248" s="256">
        <f t="shared" si="2322"/>
        <v>0</v>
      </c>
      <c r="BP248" s="256">
        <f t="shared" si="2322"/>
        <v>0</v>
      </c>
      <c r="BQ248" s="256">
        <f t="shared" si="2322"/>
        <v>0</v>
      </c>
      <c r="BR248" s="256">
        <f t="shared" si="2322"/>
        <v>0</v>
      </c>
      <c r="BS248" s="256">
        <f t="shared" si="2322"/>
        <v>0</v>
      </c>
      <c r="BT248" s="256">
        <f t="shared" si="2322"/>
        <v>0</v>
      </c>
      <c r="BU248" s="256">
        <f t="shared" si="2322"/>
        <v>0</v>
      </c>
      <c r="BV248" s="256">
        <f t="shared" ref="BV248:CK252" si="2323">AND(BV$2&gt;=$C248,BV$2&lt;=$G248)*$F248</f>
        <v>0</v>
      </c>
      <c r="BW248" s="256">
        <f t="shared" si="2323"/>
        <v>0</v>
      </c>
      <c r="BX248" s="256">
        <f t="shared" si="2323"/>
        <v>0</v>
      </c>
      <c r="BY248" s="256">
        <f t="shared" si="2323"/>
        <v>0</v>
      </c>
      <c r="BZ248" s="256">
        <f t="shared" si="2323"/>
        <v>0</v>
      </c>
      <c r="CA248" s="256">
        <f t="shared" si="2323"/>
        <v>0</v>
      </c>
      <c r="CB248" s="256">
        <f t="shared" si="2323"/>
        <v>0</v>
      </c>
      <c r="CC248" s="256">
        <f t="shared" si="2323"/>
        <v>0</v>
      </c>
      <c r="CD248" s="256">
        <f t="shared" si="2323"/>
        <v>0</v>
      </c>
      <c r="CE248" s="256">
        <f t="shared" si="2323"/>
        <v>0</v>
      </c>
      <c r="CF248" s="256">
        <f t="shared" si="2323"/>
        <v>0</v>
      </c>
      <c r="CG248" s="256">
        <f t="shared" si="2323"/>
        <v>0</v>
      </c>
      <c r="CH248" s="256">
        <f t="shared" si="2323"/>
        <v>0</v>
      </c>
      <c r="CI248" s="256">
        <f t="shared" si="2323"/>
        <v>0</v>
      </c>
      <c r="CJ248" s="256">
        <f t="shared" si="2323"/>
        <v>0</v>
      </c>
      <c r="CK248" s="256">
        <f t="shared" si="2323"/>
        <v>0</v>
      </c>
      <c r="CL248" s="256">
        <f t="shared" ref="CL248:EO248" si="2324">AND(CL$2&gt;=$C248,CL$2&lt;=$G248)*$F248</f>
        <v>0</v>
      </c>
      <c r="CM248" s="256">
        <f t="shared" si="2324"/>
        <v>0</v>
      </c>
      <c r="CN248" s="256">
        <f t="shared" si="2324"/>
        <v>0</v>
      </c>
      <c r="CO248" s="256">
        <f t="shared" si="2324"/>
        <v>0</v>
      </c>
      <c r="CP248" s="256">
        <f t="shared" si="2324"/>
        <v>0</v>
      </c>
      <c r="CQ248" s="256">
        <f t="shared" si="2324"/>
        <v>0</v>
      </c>
      <c r="CR248" s="256">
        <f t="shared" si="2324"/>
        <v>0</v>
      </c>
      <c r="CS248" s="256">
        <f t="shared" si="2324"/>
        <v>0</v>
      </c>
      <c r="CT248" s="256">
        <f t="shared" si="2324"/>
        <v>0</v>
      </c>
      <c r="CU248" s="256">
        <f t="shared" si="2324"/>
        <v>0</v>
      </c>
      <c r="CV248" s="256">
        <f t="shared" si="2324"/>
        <v>0</v>
      </c>
      <c r="CW248" s="256">
        <f t="shared" si="2324"/>
        <v>0</v>
      </c>
      <c r="CX248" s="256">
        <f t="shared" si="2324"/>
        <v>0</v>
      </c>
      <c r="CY248" s="256">
        <f t="shared" si="2324"/>
        <v>0</v>
      </c>
      <c r="CZ248" s="256">
        <f t="shared" si="2324"/>
        <v>0</v>
      </c>
      <c r="DA248" s="256">
        <f t="shared" si="2324"/>
        <v>0</v>
      </c>
      <c r="DB248" s="256">
        <f t="shared" si="2324"/>
        <v>0</v>
      </c>
      <c r="DC248" s="256">
        <f t="shared" si="2324"/>
        <v>0</v>
      </c>
      <c r="DD248" s="256">
        <f t="shared" si="2324"/>
        <v>0</v>
      </c>
      <c r="DE248" s="256">
        <f t="shared" si="2324"/>
        <v>0</v>
      </c>
      <c r="DF248" s="256">
        <f t="shared" si="2324"/>
        <v>0</v>
      </c>
      <c r="DG248" s="256">
        <f t="shared" si="2324"/>
        <v>0</v>
      </c>
      <c r="DH248" s="256">
        <f t="shared" si="2324"/>
        <v>0</v>
      </c>
      <c r="DI248" s="256">
        <f t="shared" si="2324"/>
        <v>0</v>
      </c>
      <c r="DJ248" s="256">
        <f t="shared" si="2324"/>
        <v>0</v>
      </c>
      <c r="DK248" s="256">
        <f t="shared" si="2324"/>
        <v>0</v>
      </c>
      <c r="DL248" s="256">
        <f t="shared" si="2324"/>
        <v>0</v>
      </c>
      <c r="DM248" s="256">
        <f t="shared" si="2324"/>
        <v>0</v>
      </c>
      <c r="DN248" s="256">
        <f t="shared" si="2324"/>
        <v>0</v>
      </c>
      <c r="DO248" s="256">
        <f t="shared" si="2324"/>
        <v>0</v>
      </c>
      <c r="DP248" s="256">
        <f t="shared" si="2324"/>
        <v>0</v>
      </c>
      <c r="DQ248" s="256">
        <f t="shared" si="2324"/>
        <v>0</v>
      </c>
      <c r="DR248" s="256">
        <f t="shared" si="2324"/>
        <v>0</v>
      </c>
      <c r="DS248" s="256">
        <f t="shared" si="2324"/>
        <v>0</v>
      </c>
      <c r="DT248" s="256">
        <f t="shared" si="2324"/>
        <v>0</v>
      </c>
      <c r="DU248" s="256">
        <f t="shared" si="2324"/>
        <v>0</v>
      </c>
      <c r="DV248" s="256">
        <f t="shared" si="2324"/>
        <v>0</v>
      </c>
      <c r="DW248" s="256">
        <f t="shared" si="2324"/>
        <v>0</v>
      </c>
      <c r="DX248" s="256">
        <f t="shared" si="2324"/>
        <v>0</v>
      </c>
      <c r="DY248" s="256">
        <f t="shared" si="2324"/>
        <v>0</v>
      </c>
      <c r="DZ248" s="256">
        <f t="shared" si="2324"/>
        <v>0</v>
      </c>
      <c r="EA248" s="256">
        <f t="shared" si="2324"/>
        <v>0</v>
      </c>
      <c r="EB248" s="256">
        <f t="shared" si="2324"/>
        <v>0</v>
      </c>
      <c r="EC248" s="256">
        <f t="shared" si="2324"/>
        <v>0</v>
      </c>
      <c r="ED248" s="256">
        <f t="shared" si="2324"/>
        <v>0</v>
      </c>
      <c r="EE248" s="256">
        <f t="shared" si="2324"/>
        <v>0</v>
      </c>
      <c r="EF248" s="256">
        <f t="shared" si="2324"/>
        <v>0</v>
      </c>
      <c r="EG248" s="256">
        <f t="shared" si="2324"/>
        <v>0</v>
      </c>
      <c r="EH248" s="256">
        <f t="shared" si="2324"/>
        <v>0</v>
      </c>
      <c r="EI248" s="256">
        <f t="shared" si="2324"/>
        <v>0</v>
      </c>
      <c r="EJ248" s="256">
        <f t="shared" si="2324"/>
        <v>0</v>
      </c>
      <c r="EK248" s="256">
        <f t="shared" si="2324"/>
        <v>0</v>
      </c>
      <c r="EL248" s="256">
        <f t="shared" si="2324"/>
        <v>0</v>
      </c>
      <c r="EM248" s="256">
        <f t="shared" si="2324"/>
        <v>0</v>
      </c>
      <c r="EN248" s="256">
        <f t="shared" si="2324"/>
        <v>0</v>
      </c>
      <c r="EO248" s="256">
        <f t="shared" si="2324"/>
        <v>0</v>
      </c>
    </row>
    <row r="249" spans="1:145" hidden="1" outlineLevel="1" x14ac:dyDescent="0.2">
      <c r="A249" s="113">
        <f>ROW()</f>
        <v>249</v>
      </c>
      <c r="C249" s="268">
        <f>EOMONTH(C248,C$244)</f>
        <v>44104</v>
      </c>
      <c r="D249" s="256">
        <f>SUMIF($2:$2,C249,$12:$12)</f>
        <v>425000</v>
      </c>
      <c r="E249" s="256">
        <f>D249*$D$244</f>
        <v>425000</v>
      </c>
      <c r="F249" s="256">
        <f>E249/$C$244</f>
        <v>21250</v>
      </c>
      <c r="G249" s="269">
        <f>EOMONTH(C249,$C$244-1)</f>
        <v>44681</v>
      </c>
      <c r="K249" s="253" t="s">
        <v>417</v>
      </c>
      <c r="N249" s="256">
        <f t="shared" si="2317"/>
        <v>0</v>
      </c>
      <c r="O249" s="256">
        <f t="shared" si="2317"/>
        <v>0</v>
      </c>
      <c r="P249" s="256">
        <f t="shared" si="2317"/>
        <v>0</v>
      </c>
      <c r="Q249" s="256">
        <f t="shared" si="2317"/>
        <v>0</v>
      </c>
      <c r="R249" s="256">
        <f t="shared" si="2317"/>
        <v>0</v>
      </c>
      <c r="S249" s="256">
        <f t="shared" si="2317"/>
        <v>0</v>
      </c>
      <c r="T249" s="256">
        <f t="shared" si="2317"/>
        <v>0</v>
      </c>
      <c r="U249" s="256">
        <f t="shared" si="2317"/>
        <v>0</v>
      </c>
      <c r="V249" s="256">
        <f t="shared" si="2317"/>
        <v>0</v>
      </c>
      <c r="W249" s="256">
        <f t="shared" si="2317"/>
        <v>0</v>
      </c>
      <c r="X249" s="256">
        <f t="shared" si="2318"/>
        <v>0</v>
      </c>
      <c r="Y249" s="256">
        <f t="shared" si="2318"/>
        <v>0</v>
      </c>
      <c r="Z249" s="256">
        <f t="shared" si="2318"/>
        <v>0</v>
      </c>
      <c r="AA249" s="256">
        <f t="shared" si="2318"/>
        <v>0</v>
      </c>
      <c r="AB249" s="256">
        <f t="shared" si="2318"/>
        <v>0</v>
      </c>
      <c r="AC249" s="256">
        <f t="shared" si="2318"/>
        <v>0</v>
      </c>
      <c r="AD249" s="256">
        <f t="shared" si="2318"/>
        <v>0</v>
      </c>
      <c r="AE249" s="256">
        <f t="shared" si="2318"/>
        <v>0</v>
      </c>
      <c r="AF249" s="256">
        <f t="shared" si="2318"/>
        <v>0</v>
      </c>
      <c r="AG249" s="256">
        <f t="shared" si="2318"/>
        <v>0</v>
      </c>
      <c r="AH249" s="256">
        <f t="shared" si="2319"/>
        <v>21250</v>
      </c>
      <c r="AI249" s="256">
        <f t="shared" si="2319"/>
        <v>21250</v>
      </c>
      <c r="AJ249" s="256">
        <f t="shared" si="2319"/>
        <v>21250</v>
      </c>
      <c r="AK249" s="256">
        <f t="shared" si="2319"/>
        <v>21250</v>
      </c>
      <c r="AL249" s="256">
        <f t="shared" si="2319"/>
        <v>21250</v>
      </c>
      <c r="AM249" s="256">
        <f t="shared" si="2319"/>
        <v>21250</v>
      </c>
      <c r="AN249" s="256">
        <f t="shared" si="2319"/>
        <v>21250</v>
      </c>
      <c r="AO249" s="256">
        <f t="shared" si="2319"/>
        <v>21250</v>
      </c>
      <c r="AP249" s="256">
        <f t="shared" si="2319"/>
        <v>21250</v>
      </c>
      <c r="AQ249" s="256">
        <f t="shared" si="2319"/>
        <v>21250</v>
      </c>
      <c r="AR249" s="256">
        <f t="shared" si="2320"/>
        <v>21250</v>
      </c>
      <c r="AS249" s="256">
        <f t="shared" si="2320"/>
        <v>21250</v>
      </c>
      <c r="AT249" s="256">
        <f t="shared" si="2320"/>
        <v>21250</v>
      </c>
      <c r="AU249" s="256">
        <f t="shared" si="2320"/>
        <v>21250</v>
      </c>
      <c r="AV249" s="256">
        <f t="shared" si="2320"/>
        <v>21250</v>
      </c>
      <c r="AW249" s="256">
        <f t="shared" si="2320"/>
        <v>21250</v>
      </c>
      <c r="AX249" s="256">
        <f t="shared" si="2320"/>
        <v>21250</v>
      </c>
      <c r="AY249" s="256">
        <f t="shared" si="2320"/>
        <v>21250</v>
      </c>
      <c r="AZ249" s="256">
        <f t="shared" si="2320"/>
        <v>21250</v>
      </c>
      <c r="BA249" s="256">
        <f t="shared" si="2320"/>
        <v>21250</v>
      </c>
      <c r="BB249" s="256">
        <f t="shared" si="2321"/>
        <v>0</v>
      </c>
      <c r="BC249" s="256">
        <f t="shared" si="2321"/>
        <v>0</v>
      </c>
      <c r="BD249" s="256">
        <f t="shared" si="2321"/>
        <v>0</v>
      </c>
      <c r="BE249" s="256">
        <f t="shared" si="2321"/>
        <v>0</v>
      </c>
      <c r="BF249" s="256">
        <f t="shared" si="2321"/>
        <v>0</v>
      </c>
      <c r="BG249" s="256">
        <f t="shared" si="2321"/>
        <v>0</v>
      </c>
      <c r="BH249" s="256">
        <f t="shared" si="2321"/>
        <v>0</v>
      </c>
      <c r="BI249" s="256">
        <f t="shared" si="2321"/>
        <v>0</v>
      </c>
      <c r="BJ249" s="256">
        <f t="shared" si="2321"/>
        <v>0</v>
      </c>
      <c r="BK249" s="256">
        <f t="shared" si="2321"/>
        <v>0</v>
      </c>
      <c r="BL249" s="256">
        <f t="shared" si="2322"/>
        <v>0</v>
      </c>
      <c r="BM249" s="256">
        <f t="shared" si="2322"/>
        <v>0</v>
      </c>
      <c r="BN249" s="256">
        <f t="shared" si="2322"/>
        <v>0</v>
      </c>
      <c r="BO249" s="256">
        <f t="shared" si="2322"/>
        <v>0</v>
      </c>
      <c r="BP249" s="256">
        <f t="shared" si="2322"/>
        <v>0</v>
      </c>
      <c r="BQ249" s="256">
        <f t="shared" si="2322"/>
        <v>0</v>
      </c>
      <c r="BR249" s="256">
        <f t="shared" si="2322"/>
        <v>0</v>
      </c>
      <c r="BS249" s="256">
        <f t="shared" si="2322"/>
        <v>0</v>
      </c>
      <c r="BT249" s="256">
        <f t="shared" si="2322"/>
        <v>0</v>
      </c>
      <c r="BU249" s="256">
        <f t="shared" si="2322"/>
        <v>0</v>
      </c>
      <c r="BV249" s="256">
        <f t="shared" si="2323"/>
        <v>0</v>
      </c>
      <c r="BW249" s="256">
        <f t="shared" si="2323"/>
        <v>0</v>
      </c>
      <c r="BX249" s="256">
        <f t="shared" si="2323"/>
        <v>0</v>
      </c>
      <c r="BY249" s="256">
        <f t="shared" si="2323"/>
        <v>0</v>
      </c>
      <c r="BZ249" s="256">
        <f t="shared" si="2323"/>
        <v>0</v>
      </c>
      <c r="CA249" s="256">
        <f t="shared" si="2323"/>
        <v>0</v>
      </c>
      <c r="CB249" s="256">
        <f t="shared" si="2323"/>
        <v>0</v>
      </c>
      <c r="CC249" s="256">
        <f t="shared" si="2323"/>
        <v>0</v>
      </c>
      <c r="CD249" s="256">
        <f t="shared" si="2323"/>
        <v>0</v>
      </c>
      <c r="CE249" s="256">
        <f t="shared" si="2323"/>
        <v>0</v>
      </c>
      <c r="CF249" s="256">
        <f t="shared" si="2323"/>
        <v>0</v>
      </c>
      <c r="CG249" s="256">
        <f t="shared" si="2323"/>
        <v>0</v>
      </c>
      <c r="CH249" s="256">
        <f t="shared" ref="CH249:EO252" si="2325">AND(CH$2&gt;=$C249,CH$2&lt;=$G249)*$F249</f>
        <v>0</v>
      </c>
      <c r="CI249" s="256">
        <f t="shared" si="2325"/>
        <v>0</v>
      </c>
      <c r="CJ249" s="256">
        <f t="shared" si="2325"/>
        <v>0</v>
      </c>
      <c r="CK249" s="256">
        <f t="shared" si="2325"/>
        <v>0</v>
      </c>
      <c r="CL249" s="256">
        <f t="shared" si="2325"/>
        <v>0</v>
      </c>
      <c r="CM249" s="256">
        <f t="shared" si="2325"/>
        <v>0</v>
      </c>
      <c r="CN249" s="256">
        <f t="shared" si="2325"/>
        <v>0</v>
      </c>
      <c r="CO249" s="256">
        <f t="shared" si="2325"/>
        <v>0</v>
      </c>
      <c r="CP249" s="256">
        <f t="shared" si="2325"/>
        <v>0</v>
      </c>
      <c r="CQ249" s="256">
        <f t="shared" si="2325"/>
        <v>0</v>
      </c>
      <c r="CR249" s="256">
        <f t="shared" si="2325"/>
        <v>0</v>
      </c>
      <c r="CS249" s="256">
        <f t="shared" si="2325"/>
        <v>0</v>
      </c>
      <c r="CT249" s="256">
        <f t="shared" si="2325"/>
        <v>0</v>
      </c>
      <c r="CU249" s="256">
        <f t="shared" si="2325"/>
        <v>0</v>
      </c>
      <c r="CV249" s="256">
        <f t="shared" si="2325"/>
        <v>0</v>
      </c>
      <c r="CW249" s="256">
        <f t="shared" si="2325"/>
        <v>0</v>
      </c>
      <c r="CX249" s="256">
        <f t="shared" si="2325"/>
        <v>0</v>
      </c>
      <c r="CY249" s="256">
        <f t="shared" si="2325"/>
        <v>0</v>
      </c>
      <c r="CZ249" s="256">
        <f t="shared" si="2325"/>
        <v>0</v>
      </c>
      <c r="DA249" s="256">
        <f t="shared" si="2325"/>
        <v>0</v>
      </c>
      <c r="DB249" s="256">
        <f t="shared" si="2325"/>
        <v>0</v>
      </c>
      <c r="DC249" s="256">
        <f t="shared" si="2325"/>
        <v>0</v>
      </c>
      <c r="DD249" s="256">
        <f t="shared" si="2325"/>
        <v>0</v>
      </c>
      <c r="DE249" s="256">
        <f t="shared" si="2325"/>
        <v>0</v>
      </c>
      <c r="DF249" s="256">
        <f t="shared" si="2325"/>
        <v>0</v>
      </c>
      <c r="DG249" s="256">
        <f t="shared" si="2325"/>
        <v>0</v>
      </c>
      <c r="DH249" s="256">
        <f t="shared" si="2325"/>
        <v>0</v>
      </c>
      <c r="DI249" s="256">
        <f t="shared" si="2325"/>
        <v>0</v>
      </c>
      <c r="DJ249" s="256">
        <f t="shared" si="2325"/>
        <v>0</v>
      </c>
      <c r="DK249" s="256">
        <f t="shared" si="2325"/>
        <v>0</v>
      </c>
      <c r="DL249" s="256">
        <f t="shared" si="2325"/>
        <v>0</v>
      </c>
      <c r="DM249" s="256">
        <f t="shared" si="2325"/>
        <v>0</v>
      </c>
      <c r="DN249" s="256">
        <f t="shared" si="2325"/>
        <v>0</v>
      </c>
      <c r="DO249" s="256">
        <f t="shared" si="2325"/>
        <v>0</v>
      </c>
      <c r="DP249" s="256">
        <f t="shared" si="2325"/>
        <v>0</v>
      </c>
      <c r="DQ249" s="256">
        <f t="shared" si="2325"/>
        <v>0</v>
      </c>
      <c r="DR249" s="256">
        <f t="shared" si="2325"/>
        <v>0</v>
      </c>
      <c r="DS249" s="256">
        <f t="shared" si="2325"/>
        <v>0</v>
      </c>
      <c r="DT249" s="256">
        <f t="shared" si="2325"/>
        <v>0</v>
      </c>
      <c r="DU249" s="256">
        <f t="shared" si="2325"/>
        <v>0</v>
      </c>
      <c r="DV249" s="256">
        <f t="shared" si="2325"/>
        <v>0</v>
      </c>
      <c r="DW249" s="256">
        <f t="shared" si="2325"/>
        <v>0</v>
      </c>
      <c r="DX249" s="256">
        <f t="shared" si="2325"/>
        <v>0</v>
      </c>
      <c r="DY249" s="256">
        <f t="shared" si="2325"/>
        <v>0</v>
      </c>
      <c r="DZ249" s="256">
        <f t="shared" si="2325"/>
        <v>0</v>
      </c>
      <c r="EA249" s="256">
        <f t="shared" si="2325"/>
        <v>0</v>
      </c>
      <c r="EB249" s="256">
        <f t="shared" si="2325"/>
        <v>0</v>
      </c>
      <c r="EC249" s="256">
        <f t="shared" si="2325"/>
        <v>0</v>
      </c>
      <c r="ED249" s="256">
        <f t="shared" si="2325"/>
        <v>0</v>
      </c>
      <c r="EE249" s="256">
        <f t="shared" si="2325"/>
        <v>0</v>
      </c>
      <c r="EF249" s="256">
        <f t="shared" si="2325"/>
        <v>0</v>
      </c>
      <c r="EG249" s="256">
        <f t="shared" si="2325"/>
        <v>0</v>
      </c>
      <c r="EH249" s="256">
        <f t="shared" si="2325"/>
        <v>0</v>
      </c>
      <c r="EI249" s="256">
        <f t="shared" si="2325"/>
        <v>0</v>
      </c>
      <c r="EJ249" s="256">
        <f t="shared" si="2325"/>
        <v>0</v>
      </c>
      <c r="EK249" s="256">
        <f t="shared" si="2325"/>
        <v>0</v>
      </c>
      <c r="EL249" s="256">
        <f t="shared" si="2325"/>
        <v>0</v>
      </c>
      <c r="EM249" s="256">
        <f t="shared" si="2325"/>
        <v>0</v>
      </c>
      <c r="EN249" s="256">
        <f t="shared" si="2325"/>
        <v>0</v>
      </c>
      <c r="EO249" s="256">
        <f t="shared" si="2325"/>
        <v>0</v>
      </c>
    </row>
    <row r="250" spans="1:145" hidden="1" outlineLevel="1" x14ac:dyDescent="0.2">
      <c r="A250" s="113">
        <f>ROW()</f>
        <v>250</v>
      </c>
      <c r="C250" s="268">
        <f>EOMONTH(C249,C$244)</f>
        <v>44712</v>
      </c>
      <c r="D250" s="256">
        <f>SUMIF($2:$2,C250,$12:$12)</f>
        <v>451013.4</v>
      </c>
      <c r="E250" s="256">
        <f>D250*$D$244</f>
        <v>451013.4</v>
      </c>
      <c r="F250" s="256">
        <f>E250/$C$244</f>
        <v>22550.670000000002</v>
      </c>
      <c r="G250" s="269">
        <f>EOMONTH(C250,$C$244-1)</f>
        <v>45291</v>
      </c>
      <c r="K250" s="253" t="s">
        <v>417</v>
      </c>
      <c r="N250" s="256">
        <f t="shared" si="2317"/>
        <v>0</v>
      </c>
      <c r="O250" s="256">
        <f t="shared" si="2317"/>
        <v>0</v>
      </c>
      <c r="P250" s="256">
        <f t="shared" si="2317"/>
        <v>0</v>
      </c>
      <c r="Q250" s="256">
        <f t="shared" si="2317"/>
        <v>0</v>
      </c>
      <c r="R250" s="256">
        <f t="shared" si="2317"/>
        <v>0</v>
      </c>
      <c r="S250" s="256">
        <f t="shared" si="2317"/>
        <v>0</v>
      </c>
      <c r="T250" s="256">
        <f t="shared" si="2317"/>
        <v>0</v>
      </c>
      <c r="U250" s="256">
        <f t="shared" si="2317"/>
        <v>0</v>
      </c>
      <c r="V250" s="256">
        <f t="shared" si="2317"/>
        <v>0</v>
      </c>
      <c r="W250" s="256">
        <f t="shared" si="2317"/>
        <v>0</v>
      </c>
      <c r="X250" s="256">
        <f t="shared" si="2318"/>
        <v>0</v>
      </c>
      <c r="Y250" s="256">
        <f t="shared" si="2318"/>
        <v>0</v>
      </c>
      <c r="Z250" s="256">
        <f t="shared" si="2318"/>
        <v>0</v>
      </c>
      <c r="AA250" s="256">
        <f t="shared" si="2318"/>
        <v>0</v>
      </c>
      <c r="AB250" s="256">
        <f t="shared" si="2318"/>
        <v>0</v>
      </c>
      <c r="AC250" s="256">
        <f t="shared" si="2318"/>
        <v>0</v>
      </c>
      <c r="AD250" s="256">
        <f t="shared" si="2318"/>
        <v>0</v>
      </c>
      <c r="AE250" s="256">
        <f t="shared" si="2318"/>
        <v>0</v>
      </c>
      <c r="AF250" s="256">
        <f t="shared" si="2318"/>
        <v>0</v>
      </c>
      <c r="AG250" s="256">
        <f t="shared" si="2318"/>
        <v>0</v>
      </c>
      <c r="AH250" s="256">
        <f t="shared" si="2319"/>
        <v>0</v>
      </c>
      <c r="AI250" s="256">
        <f t="shared" si="2319"/>
        <v>0</v>
      </c>
      <c r="AJ250" s="256">
        <f t="shared" si="2319"/>
        <v>0</v>
      </c>
      <c r="AK250" s="256">
        <f t="shared" si="2319"/>
        <v>0</v>
      </c>
      <c r="AL250" s="256">
        <f t="shared" si="2319"/>
        <v>0</v>
      </c>
      <c r="AM250" s="256">
        <f t="shared" si="2319"/>
        <v>0</v>
      </c>
      <c r="AN250" s="256">
        <f t="shared" si="2319"/>
        <v>0</v>
      </c>
      <c r="AO250" s="256">
        <f t="shared" si="2319"/>
        <v>0</v>
      </c>
      <c r="AP250" s="256">
        <f t="shared" si="2319"/>
        <v>0</v>
      </c>
      <c r="AQ250" s="256">
        <f t="shared" si="2319"/>
        <v>0</v>
      </c>
      <c r="AR250" s="256">
        <f t="shared" si="2320"/>
        <v>0</v>
      </c>
      <c r="AS250" s="256">
        <f t="shared" si="2320"/>
        <v>0</v>
      </c>
      <c r="AT250" s="256">
        <f t="shared" si="2320"/>
        <v>0</v>
      </c>
      <c r="AU250" s="256">
        <f t="shared" si="2320"/>
        <v>0</v>
      </c>
      <c r="AV250" s="256">
        <f t="shared" si="2320"/>
        <v>0</v>
      </c>
      <c r="AW250" s="256">
        <f t="shared" si="2320"/>
        <v>0</v>
      </c>
      <c r="AX250" s="256">
        <f t="shared" si="2320"/>
        <v>0</v>
      </c>
      <c r="AY250" s="256">
        <f t="shared" si="2320"/>
        <v>0</v>
      </c>
      <c r="AZ250" s="256">
        <f t="shared" si="2320"/>
        <v>0</v>
      </c>
      <c r="BA250" s="256">
        <f t="shared" si="2320"/>
        <v>0</v>
      </c>
      <c r="BB250" s="256">
        <f t="shared" si="2321"/>
        <v>22550.670000000002</v>
      </c>
      <c r="BC250" s="256">
        <f t="shared" si="2321"/>
        <v>22550.670000000002</v>
      </c>
      <c r="BD250" s="256">
        <f t="shared" si="2321"/>
        <v>22550.670000000002</v>
      </c>
      <c r="BE250" s="256">
        <f t="shared" si="2321"/>
        <v>22550.670000000002</v>
      </c>
      <c r="BF250" s="256">
        <f t="shared" si="2321"/>
        <v>22550.670000000002</v>
      </c>
      <c r="BG250" s="256">
        <f t="shared" si="2321"/>
        <v>22550.670000000002</v>
      </c>
      <c r="BH250" s="256">
        <f t="shared" si="2321"/>
        <v>22550.670000000002</v>
      </c>
      <c r="BI250" s="256">
        <f t="shared" si="2321"/>
        <v>22550.670000000002</v>
      </c>
      <c r="BJ250" s="256">
        <f t="shared" si="2321"/>
        <v>22550.670000000002</v>
      </c>
      <c r="BK250" s="256">
        <f t="shared" si="2321"/>
        <v>22550.670000000002</v>
      </c>
      <c r="BL250" s="256">
        <f t="shared" si="2322"/>
        <v>22550.670000000002</v>
      </c>
      <c r="BM250" s="256">
        <f t="shared" si="2322"/>
        <v>22550.670000000002</v>
      </c>
      <c r="BN250" s="256">
        <f t="shared" si="2322"/>
        <v>22550.670000000002</v>
      </c>
      <c r="BO250" s="256">
        <f t="shared" si="2322"/>
        <v>22550.670000000002</v>
      </c>
      <c r="BP250" s="256">
        <f t="shared" si="2322"/>
        <v>22550.670000000002</v>
      </c>
      <c r="BQ250" s="256">
        <f t="shared" si="2322"/>
        <v>22550.670000000002</v>
      </c>
      <c r="BR250" s="256">
        <f t="shared" si="2322"/>
        <v>22550.670000000002</v>
      </c>
      <c r="BS250" s="256">
        <f t="shared" si="2322"/>
        <v>22550.670000000002</v>
      </c>
      <c r="BT250" s="256">
        <f t="shared" si="2322"/>
        <v>22550.670000000002</v>
      </c>
      <c r="BU250" s="256">
        <f t="shared" si="2322"/>
        <v>22550.670000000002</v>
      </c>
      <c r="BV250" s="256">
        <f t="shared" si="2323"/>
        <v>0</v>
      </c>
      <c r="BW250" s="256">
        <f t="shared" si="2323"/>
        <v>0</v>
      </c>
      <c r="BX250" s="256">
        <f t="shared" si="2323"/>
        <v>0</v>
      </c>
      <c r="BY250" s="256">
        <f t="shared" si="2323"/>
        <v>0</v>
      </c>
      <c r="BZ250" s="256">
        <f t="shared" si="2323"/>
        <v>0</v>
      </c>
      <c r="CA250" s="256">
        <f t="shared" si="2323"/>
        <v>0</v>
      </c>
      <c r="CB250" s="256">
        <f t="shared" si="2323"/>
        <v>0</v>
      </c>
      <c r="CC250" s="256">
        <f t="shared" si="2323"/>
        <v>0</v>
      </c>
      <c r="CD250" s="256">
        <f t="shared" si="2323"/>
        <v>0</v>
      </c>
      <c r="CE250" s="256">
        <f t="shared" si="2323"/>
        <v>0</v>
      </c>
      <c r="CF250" s="256">
        <f t="shared" si="2323"/>
        <v>0</v>
      </c>
      <c r="CG250" s="256">
        <f t="shared" si="2323"/>
        <v>0</v>
      </c>
      <c r="CH250" s="256">
        <f t="shared" si="2325"/>
        <v>0</v>
      </c>
      <c r="CI250" s="256">
        <f t="shared" si="2325"/>
        <v>0</v>
      </c>
      <c r="CJ250" s="256">
        <f t="shared" si="2325"/>
        <v>0</v>
      </c>
      <c r="CK250" s="256">
        <f t="shared" si="2325"/>
        <v>0</v>
      </c>
      <c r="CL250" s="256">
        <f t="shared" si="2325"/>
        <v>0</v>
      </c>
      <c r="CM250" s="256">
        <f t="shared" si="2325"/>
        <v>0</v>
      </c>
      <c r="CN250" s="256">
        <f t="shared" si="2325"/>
        <v>0</v>
      </c>
      <c r="CO250" s="256">
        <f t="shared" si="2325"/>
        <v>0</v>
      </c>
      <c r="CP250" s="256">
        <f t="shared" si="2325"/>
        <v>0</v>
      </c>
      <c r="CQ250" s="256">
        <f t="shared" si="2325"/>
        <v>0</v>
      </c>
      <c r="CR250" s="256">
        <f t="shared" si="2325"/>
        <v>0</v>
      </c>
      <c r="CS250" s="256">
        <f t="shared" si="2325"/>
        <v>0</v>
      </c>
      <c r="CT250" s="256">
        <f t="shared" si="2325"/>
        <v>0</v>
      </c>
      <c r="CU250" s="256">
        <f t="shared" si="2325"/>
        <v>0</v>
      </c>
      <c r="CV250" s="256">
        <f t="shared" si="2325"/>
        <v>0</v>
      </c>
      <c r="CW250" s="256">
        <f t="shared" si="2325"/>
        <v>0</v>
      </c>
      <c r="CX250" s="256">
        <f t="shared" si="2325"/>
        <v>0</v>
      </c>
      <c r="CY250" s="256">
        <f t="shared" si="2325"/>
        <v>0</v>
      </c>
      <c r="CZ250" s="256">
        <f t="shared" si="2325"/>
        <v>0</v>
      </c>
      <c r="DA250" s="256">
        <f t="shared" si="2325"/>
        <v>0</v>
      </c>
      <c r="DB250" s="256">
        <f t="shared" si="2325"/>
        <v>0</v>
      </c>
      <c r="DC250" s="256">
        <f t="shared" si="2325"/>
        <v>0</v>
      </c>
      <c r="DD250" s="256">
        <f t="shared" si="2325"/>
        <v>0</v>
      </c>
      <c r="DE250" s="256">
        <f t="shared" si="2325"/>
        <v>0</v>
      </c>
      <c r="DF250" s="256">
        <f t="shared" si="2325"/>
        <v>0</v>
      </c>
      <c r="DG250" s="256">
        <f t="shared" si="2325"/>
        <v>0</v>
      </c>
      <c r="DH250" s="256">
        <f t="shared" si="2325"/>
        <v>0</v>
      </c>
      <c r="DI250" s="256">
        <f t="shared" si="2325"/>
        <v>0</v>
      </c>
      <c r="DJ250" s="256">
        <f t="shared" si="2325"/>
        <v>0</v>
      </c>
      <c r="DK250" s="256">
        <f t="shared" si="2325"/>
        <v>0</v>
      </c>
      <c r="DL250" s="256">
        <f t="shared" si="2325"/>
        <v>0</v>
      </c>
      <c r="DM250" s="256">
        <f t="shared" si="2325"/>
        <v>0</v>
      </c>
      <c r="DN250" s="256">
        <f t="shared" si="2325"/>
        <v>0</v>
      </c>
      <c r="DO250" s="256">
        <f t="shared" si="2325"/>
        <v>0</v>
      </c>
      <c r="DP250" s="256">
        <f t="shared" si="2325"/>
        <v>0</v>
      </c>
      <c r="DQ250" s="256">
        <f t="shared" si="2325"/>
        <v>0</v>
      </c>
      <c r="DR250" s="256">
        <f t="shared" si="2325"/>
        <v>0</v>
      </c>
      <c r="DS250" s="256">
        <f t="shared" si="2325"/>
        <v>0</v>
      </c>
      <c r="DT250" s="256">
        <f t="shared" si="2325"/>
        <v>0</v>
      </c>
      <c r="DU250" s="256">
        <f t="shared" si="2325"/>
        <v>0</v>
      </c>
      <c r="DV250" s="256">
        <f t="shared" si="2325"/>
        <v>0</v>
      </c>
      <c r="DW250" s="256">
        <f t="shared" si="2325"/>
        <v>0</v>
      </c>
      <c r="DX250" s="256">
        <f t="shared" si="2325"/>
        <v>0</v>
      </c>
      <c r="DY250" s="256">
        <f t="shared" si="2325"/>
        <v>0</v>
      </c>
      <c r="DZ250" s="256">
        <f t="shared" si="2325"/>
        <v>0</v>
      </c>
      <c r="EA250" s="256">
        <f t="shared" si="2325"/>
        <v>0</v>
      </c>
      <c r="EB250" s="256">
        <f t="shared" si="2325"/>
        <v>0</v>
      </c>
      <c r="EC250" s="256">
        <f t="shared" si="2325"/>
        <v>0</v>
      </c>
      <c r="ED250" s="256">
        <f t="shared" si="2325"/>
        <v>0</v>
      </c>
      <c r="EE250" s="256">
        <f t="shared" si="2325"/>
        <v>0</v>
      </c>
      <c r="EF250" s="256">
        <f t="shared" si="2325"/>
        <v>0</v>
      </c>
      <c r="EG250" s="256">
        <f t="shared" si="2325"/>
        <v>0</v>
      </c>
      <c r="EH250" s="256">
        <f t="shared" si="2325"/>
        <v>0</v>
      </c>
      <c r="EI250" s="256">
        <f t="shared" si="2325"/>
        <v>0</v>
      </c>
      <c r="EJ250" s="256">
        <f t="shared" si="2325"/>
        <v>0</v>
      </c>
      <c r="EK250" s="256">
        <f t="shared" si="2325"/>
        <v>0</v>
      </c>
      <c r="EL250" s="256">
        <f t="shared" si="2325"/>
        <v>0</v>
      </c>
      <c r="EM250" s="256">
        <f t="shared" si="2325"/>
        <v>0</v>
      </c>
      <c r="EN250" s="256">
        <f t="shared" si="2325"/>
        <v>0</v>
      </c>
      <c r="EO250" s="256">
        <f t="shared" si="2325"/>
        <v>0</v>
      </c>
    </row>
    <row r="251" spans="1:145" hidden="1" outlineLevel="1" x14ac:dyDescent="0.2">
      <c r="A251" s="113">
        <f>ROW()</f>
        <v>251</v>
      </c>
      <c r="C251" s="268">
        <f>EOMONTH(C250,C$244)</f>
        <v>45322</v>
      </c>
      <c r="D251" s="256">
        <f>SUMIF($2:$2,C251,$12:$12)</f>
        <v>451013.4</v>
      </c>
      <c r="E251" s="256">
        <f>D251*$D$244</f>
        <v>451013.4</v>
      </c>
      <c r="F251" s="256">
        <f>E251/$C$244</f>
        <v>22550.670000000002</v>
      </c>
      <c r="G251" s="269">
        <f>EOMONTH(C251,$C$244-1)</f>
        <v>45900</v>
      </c>
      <c r="K251" s="253" t="s">
        <v>417</v>
      </c>
      <c r="N251" s="256">
        <f t="shared" si="2317"/>
        <v>0</v>
      </c>
      <c r="O251" s="256">
        <f t="shared" si="2317"/>
        <v>0</v>
      </c>
      <c r="P251" s="256">
        <f t="shared" si="2317"/>
        <v>0</v>
      </c>
      <c r="Q251" s="256">
        <f t="shared" si="2317"/>
        <v>0</v>
      </c>
      <c r="R251" s="256">
        <f t="shared" si="2317"/>
        <v>0</v>
      </c>
      <c r="S251" s="256">
        <f t="shared" si="2317"/>
        <v>0</v>
      </c>
      <c r="T251" s="256">
        <f t="shared" si="2317"/>
        <v>0</v>
      </c>
      <c r="U251" s="256">
        <f t="shared" si="2317"/>
        <v>0</v>
      </c>
      <c r="V251" s="256">
        <f t="shared" si="2317"/>
        <v>0</v>
      </c>
      <c r="W251" s="256">
        <f t="shared" si="2317"/>
        <v>0</v>
      </c>
      <c r="X251" s="256">
        <f t="shared" si="2318"/>
        <v>0</v>
      </c>
      <c r="Y251" s="256">
        <f t="shared" si="2318"/>
        <v>0</v>
      </c>
      <c r="Z251" s="256">
        <f t="shared" si="2318"/>
        <v>0</v>
      </c>
      <c r="AA251" s="256">
        <f t="shared" si="2318"/>
        <v>0</v>
      </c>
      <c r="AB251" s="256">
        <f t="shared" si="2318"/>
        <v>0</v>
      </c>
      <c r="AC251" s="256">
        <f t="shared" si="2318"/>
        <v>0</v>
      </c>
      <c r="AD251" s="256">
        <f t="shared" si="2318"/>
        <v>0</v>
      </c>
      <c r="AE251" s="256">
        <f t="shared" si="2318"/>
        <v>0</v>
      </c>
      <c r="AF251" s="256">
        <f t="shared" si="2318"/>
        <v>0</v>
      </c>
      <c r="AG251" s="256">
        <f t="shared" si="2318"/>
        <v>0</v>
      </c>
      <c r="AH251" s="256">
        <f t="shared" si="2319"/>
        <v>0</v>
      </c>
      <c r="AI251" s="256">
        <f t="shared" si="2319"/>
        <v>0</v>
      </c>
      <c r="AJ251" s="256">
        <f t="shared" si="2319"/>
        <v>0</v>
      </c>
      <c r="AK251" s="256">
        <f t="shared" si="2319"/>
        <v>0</v>
      </c>
      <c r="AL251" s="256">
        <f t="shared" si="2319"/>
        <v>0</v>
      </c>
      <c r="AM251" s="256">
        <f t="shared" si="2319"/>
        <v>0</v>
      </c>
      <c r="AN251" s="256">
        <f t="shared" si="2319"/>
        <v>0</v>
      </c>
      <c r="AO251" s="256">
        <f t="shared" si="2319"/>
        <v>0</v>
      </c>
      <c r="AP251" s="256">
        <f t="shared" si="2319"/>
        <v>0</v>
      </c>
      <c r="AQ251" s="256">
        <f t="shared" si="2319"/>
        <v>0</v>
      </c>
      <c r="AR251" s="256">
        <f t="shared" si="2320"/>
        <v>0</v>
      </c>
      <c r="AS251" s="256">
        <f t="shared" si="2320"/>
        <v>0</v>
      </c>
      <c r="AT251" s="256">
        <f t="shared" si="2320"/>
        <v>0</v>
      </c>
      <c r="AU251" s="256">
        <f t="shared" si="2320"/>
        <v>0</v>
      </c>
      <c r="AV251" s="256">
        <f t="shared" si="2320"/>
        <v>0</v>
      </c>
      <c r="AW251" s="256">
        <f t="shared" si="2320"/>
        <v>0</v>
      </c>
      <c r="AX251" s="256">
        <f t="shared" si="2320"/>
        <v>0</v>
      </c>
      <c r="AY251" s="256">
        <f t="shared" si="2320"/>
        <v>0</v>
      </c>
      <c r="AZ251" s="256">
        <f t="shared" si="2320"/>
        <v>0</v>
      </c>
      <c r="BA251" s="256">
        <f t="shared" si="2320"/>
        <v>0</v>
      </c>
      <c r="BB251" s="256">
        <f t="shared" si="2321"/>
        <v>0</v>
      </c>
      <c r="BC251" s="256">
        <f t="shared" si="2321"/>
        <v>0</v>
      </c>
      <c r="BD251" s="256">
        <f t="shared" si="2321"/>
        <v>0</v>
      </c>
      <c r="BE251" s="256">
        <f t="shared" si="2321"/>
        <v>0</v>
      </c>
      <c r="BF251" s="256">
        <f t="shared" si="2321"/>
        <v>0</v>
      </c>
      <c r="BG251" s="256">
        <f t="shared" si="2321"/>
        <v>0</v>
      </c>
      <c r="BH251" s="256">
        <f t="shared" si="2321"/>
        <v>0</v>
      </c>
      <c r="BI251" s="256">
        <f t="shared" si="2321"/>
        <v>0</v>
      </c>
      <c r="BJ251" s="256">
        <f t="shared" si="2321"/>
        <v>0</v>
      </c>
      <c r="BK251" s="256">
        <f t="shared" si="2321"/>
        <v>0</v>
      </c>
      <c r="BL251" s="256">
        <f t="shared" si="2322"/>
        <v>0</v>
      </c>
      <c r="BM251" s="256">
        <f t="shared" si="2322"/>
        <v>0</v>
      </c>
      <c r="BN251" s="256">
        <f t="shared" si="2322"/>
        <v>0</v>
      </c>
      <c r="BO251" s="256">
        <f t="shared" si="2322"/>
        <v>0</v>
      </c>
      <c r="BP251" s="256">
        <f t="shared" si="2322"/>
        <v>0</v>
      </c>
      <c r="BQ251" s="256">
        <f t="shared" si="2322"/>
        <v>0</v>
      </c>
      <c r="BR251" s="256">
        <f t="shared" si="2322"/>
        <v>0</v>
      </c>
      <c r="BS251" s="256">
        <f t="shared" si="2322"/>
        <v>0</v>
      </c>
      <c r="BT251" s="256">
        <f t="shared" si="2322"/>
        <v>0</v>
      </c>
      <c r="BU251" s="256">
        <f t="shared" si="2322"/>
        <v>0</v>
      </c>
      <c r="BV251" s="256">
        <f t="shared" si="2323"/>
        <v>22550.670000000002</v>
      </c>
      <c r="BW251" s="256">
        <f t="shared" si="2323"/>
        <v>22550.670000000002</v>
      </c>
      <c r="BX251" s="256">
        <f t="shared" si="2323"/>
        <v>22550.670000000002</v>
      </c>
      <c r="BY251" s="256">
        <f t="shared" si="2323"/>
        <v>22550.670000000002</v>
      </c>
      <c r="BZ251" s="256">
        <f t="shared" si="2323"/>
        <v>22550.670000000002</v>
      </c>
      <c r="CA251" s="256">
        <f t="shared" si="2323"/>
        <v>22550.670000000002</v>
      </c>
      <c r="CB251" s="256">
        <f t="shared" si="2323"/>
        <v>22550.670000000002</v>
      </c>
      <c r="CC251" s="256">
        <f t="shared" si="2323"/>
        <v>22550.670000000002</v>
      </c>
      <c r="CD251" s="256">
        <f t="shared" si="2323"/>
        <v>22550.670000000002</v>
      </c>
      <c r="CE251" s="256">
        <f t="shared" si="2323"/>
        <v>22550.670000000002</v>
      </c>
      <c r="CF251" s="256">
        <f t="shared" si="2323"/>
        <v>22550.670000000002</v>
      </c>
      <c r="CG251" s="256">
        <f t="shared" si="2323"/>
        <v>22550.670000000002</v>
      </c>
      <c r="CH251" s="256">
        <f t="shared" si="2325"/>
        <v>22550.670000000002</v>
      </c>
      <c r="CI251" s="256">
        <f t="shared" si="2325"/>
        <v>22550.670000000002</v>
      </c>
      <c r="CJ251" s="256">
        <f t="shared" si="2325"/>
        <v>22550.670000000002</v>
      </c>
      <c r="CK251" s="256">
        <f t="shared" si="2325"/>
        <v>22550.670000000002</v>
      </c>
      <c r="CL251" s="256">
        <f t="shared" si="2325"/>
        <v>22550.670000000002</v>
      </c>
      <c r="CM251" s="256">
        <f t="shared" si="2325"/>
        <v>22550.670000000002</v>
      </c>
      <c r="CN251" s="256">
        <f t="shared" si="2325"/>
        <v>22550.670000000002</v>
      </c>
      <c r="CO251" s="256">
        <f t="shared" si="2325"/>
        <v>22550.670000000002</v>
      </c>
      <c r="CP251" s="256">
        <f t="shared" si="2325"/>
        <v>0</v>
      </c>
      <c r="CQ251" s="256">
        <f t="shared" si="2325"/>
        <v>0</v>
      </c>
      <c r="CR251" s="256">
        <f t="shared" si="2325"/>
        <v>0</v>
      </c>
      <c r="CS251" s="256">
        <f t="shared" si="2325"/>
        <v>0</v>
      </c>
      <c r="CT251" s="256">
        <f t="shared" si="2325"/>
        <v>0</v>
      </c>
      <c r="CU251" s="256">
        <f t="shared" si="2325"/>
        <v>0</v>
      </c>
      <c r="CV251" s="256">
        <f t="shared" si="2325"/>
        <v>0</v>
      </c>
      <c r="CW251" s="256">
        <f t="shared" si="2325"/>
        <v>0</v>
      </c>
      <c r="CX251" s="256">
        <f t="shared" si="2325"/>
        <v>0</v>
      </c>
      <c r="CY251" s="256">
        <f t="shared" si="2325"/>
        <v>0</v>
      </c>
      <c r="CZ251" s="256">
        <f t="shared" si="2325"/>
        <v>0</v>
      </c>
      <c r="DA251" s="256">
        <f t="shared" si="2325"/>
        <v>0</v>
      </c>
      <c r="DB251" s="256">
        <f t="shared" si="2325"/>
        <v>0</v>
      </c>
      <c r="DC251" s="256">
        <f t="shared" si="2325"/>
        <v>0</v>
      </c>
      <c r="DD251" s="256">
        <f t="shared" si="2325"/>
        <v>0</v>
      </c>
      <c r="DE251" s="256">
        <f t="shared" si="2325"/>
        <v>0</v>
      </c>
      <c r="DF251" s="256">
        <f t="shared" si="2325"/>
        <v>0</v>
      </c>
      <c r="DG251" s="256">
        <f t="shared" si="2325"/>
        <v>0</v>
      </c>
      <c r="DH251" s="256">
        <f t="shared" si="2325"/>
        <v>0</v>
      </c>
      <c r="DI251" s="256">
        <f t="shared" si="2325"/>
        <v>0</v>
      </c>
      <c r="DJ251" s="256">
        <f t="shared" si="2325"/>
        <v>0</v>
      </c>
      <c r="DK251" s="256">
        <f t="shared" si="2325"/>
        <v>0</v>
      </c>
      <c r="DL251" s="256">
        <f t="shared" si="2325"/>
        <v>0</v>
      </c>
      <c r="DM251" s="256">
        <f t="shared" si="2325"/>
        <v>0</v>
      </c>
      <c r="DN251" s="256">
        <f t="shared" si="2325"/>
        <v>0</v>
      </c>
      <c r="DO251" s="256">
        <f t="shared" si="2325"/>
        <v>0</v>
      </c>
      <c r="DP251" s="256">
        <f t="shared" si="2325"/>
        <v>0</v>
      </c>
      <c r="DQ251" s="256">
        <f t="shared" si="2325"/>
        <v>0</v>
      </c>
      <c r="DR251" s="256">
        <f t="shared" si="2325"/>
        <v>0</v>
      </c>
      <c r="DS251" s="256">
        <f t="shared" si="2325"/>
        <v>0</v>
      </c>
      <c r="DT251" s="256">
        <f t="shared" si="2325"/>
        <v>0</v>
      </c>
      <c r="DU251" s="256">
        <f t="shared" si="2325"/>
        <v>0</v>
      </c>
      <c r="DV251" s="256">
        <f t="shared" si="2325"/>
        <v>0</v>
      </c>
      <c r="DW251" s="256">
        <f t="shared" si="2325"/>
        <v>0</v>
      </c>
      <c r="DX251" s="256">
        <f t="shared" si="2325"/>
        <v>0</v>
      </c>
      <c r="DY251" s="256">
        <f t="shared" si="2325"/>
        <v>0</v>
      </c>
      <c r="DZ251" s="256">
        <f t="shared" si="2325"/>
        <v>0</v>
      </c>
      <c r="EA251" s="256">
        <f t="shared" si="2325"/>
        <v>0</v>
      </c>
      <c r="EB251" s="256">
        <f t="shared" si="2325"/>
        <v>0</v>
      </c>
      <c r="EC251" s="256">
        <f t="shared" si="2325"/>
        <v>0</v>
      </c>
      <c r="ED251" s="256">
        <f t="shared" si="2325"/>
        <v>0</v>
      </c>
      <c r="EE251" s="256">
        <f t="shared" si="2325"/>
        <v>0</v>
      </c>
      <c r="EF251" s="256">
        <f t="shared" si="2325"/>
        <v>0</v>
      </c>
      <c r="EG251" s="256">
        <f t="shared" si="2325"/>
        <v>0</v>
      </c>
      <c r="EH251" s="256">
        <f t="shared" si="2325"/>
        <v>0</v>
      </c>
      <c r="EI251" s="256">
        <f t="shared" si="2325"/>
        <v>0</v>
      </c>
      <c r="EJ251" s="256">
        <f t="shared" si="2325"/>
        <v>0</v>
      </c>
      <c r="EK251" s="256">
        <f t="shared" si="2325"/>
        <v>0</v>
      </c>
      <c r="EL251" s="256">
        <f t="shared" si="2325"/>
        <v>0</v>
      </c>
      <c r="EM251" s="256">
        <f t="shared" si="2325"/>
        <v>0</v>
      </c>
      <c r="EN251" s="256">
        <f t="shared" si="2325"/>
        <v>0</v>
      </c>
      <c r="EO251" s="256">
        <f t="shared" si="2325"/>
        <v>0</v>
      </c>
    </row>
    <row r="252" spans="1:145" hidden="1" outlineLevel="1" x14ac:dyDescent="0.2">
      <c r="A252" s="113">
        <f>ROW()</f>
        <v>252</v>
      </c>
      <c r="C252" s="268">
        <f>EOMONTH(C251,C$244)</f>
        <v>45930</v>
      </c>
      <c r="D252" s="256">
        <f>SUMIF($2:$2,C252,$12:$12)</f>
        <v>451013.4</v>
      </c>
      <c r="E252" s="256">
        <f>D252*$D$244</f>
        <v>451013.4</v>
      </c>
      <c r="F252" s="256">
        <f>E252/$C$244</f>
        <v>22550.670000000002</v>
      </c>
      <c r="G252" s="269">
        <f>EOMONTH(C252,$C$244-1)</f>
        <v>46507</v>
      </c>
      <c r="K252" s="253" t="s">
        <v>417</v>
      </c>
      <c r="N252" s="256">
        <f t="shared" si="2317"/>
        <v>0</v>
      </c>
      <c r="O252" s="256">
        <f t="shared" si="2317"/>
        <v>0</v>
      </c>
      <c r="P252" s="256">
        <f t="shared" si="2317"/>
        <v>0</v>
      </c>
      <c r="Q252" s="256">
        <f t="shared" si="2317"/>
        <v>0</v>
      </c>
      <c r="R252" s="256">
        <f t="shared" si="2317"/>
        <v>0</v>
      </c>
      <c r="S252" s="256">
        <f t="shared" si="2317"/>
        <v>0</v>
      </c>
      <c r="T252" s="256">
        <f t="shared" si="2317"/>
        <v>0</v>
      </c>
      <c r="U252" s="256">
        <f t="shared" si="2317"/>
        <v>0</v>
      </c>
      <c r="V252" s="256">
        <f t="shared" si="2317"/>
        <v>0</v>
      </c>
      <c r="W252" s="256">
        <f t="shared" si="2317"/>
        <v>0</v>
      </c>
      <c r="X252" s="256">
        <f t="shared" si="2318"/>
        <v>0</v>
      </c>
      <c r="Y252" s="256">
        <f t="shared" si="2318"/>
        <v>0</v>
      </c>
      <c r="Z252" s="256">
        <f t="shared" si="2318"/>
        <v>0</v>
      </c>
      <c r="AA252" s="256">
        <f t="shared" si="2318"/>
        <v>0</v>
      </c>
      <c r="AB252" s="256">
        <f t="shared" si="2318"/>
        <v>0</v>
      </c>
      <c r="AC252" s="256">
        <f t="shared" si="2318"/>
        <v>0</v>
      </c>
      <c r="AD252" s="256">
        <f t="shared" si="2318"/>
        <v>0</v>
      </c>
      <c r="AE252" s="256">
        <f t="shared" si="2318"/>
        <v>0</v>
      </c>
      <c r="AF252" s="256">
        <f t="shared" si="2318"/>
        <v>0</v>
      </c>
      <c r="AG252" s="256">
        <f t="shared" si="2318"/>
        <v>0</v>
      </c>
      <c r="AH252" s="256">
        <f t="shared" si="2319"/>
        <v>0</v>
      </c>
      <c r="AI252" s="256">
        <f t="shared" si="2319"/>
        <v>0</v>
      </c>
      <c r="AJ252" s="256">
        <f t="shared" si="2319"/>
        <v>0</v>
      </c>
      <c r="AK252" s="256">
        <f t="shared" si="2319"/>
        <v>0</v>
      </c>
      <c r="AL252" s="256">
        <f t="shared" si="2319"/>
        <v>0</v>
      </c>
      <c r="AM252" s="256">
        <f t="shared" si="2319"/>
        <v>0</v>
      </c>
      <c r="AN252" s="256">
        <f t="shared" si="2319"/>
        <v>0</v>
      </c>
      <c r="AO252" s="256">
        <f t="shared" si="2319"/>
        <v>0</v>
      </c>
      <c r="AP252" s="256">
        <f t="shared" si="2319"/>
        <v>0</v>
      </c>
      <c r="AQ252" s="256">
        <f t="shared" si="2319"/>
        <v>0</v>
      </c>
      <c r="AR252" s="256">
        <f t="shared" si="2320"/>
        <v>0</v>
      </c>
      <c r="AS252" s="256">
        <f t="shared" si="2320"/>
        <v>0</v>
      </c>
      <c r="AT252" s="256">
        <f t="shared" si="2320"/>
        <v>0</v>
      </c>
      <c r="AU252" s="256">
        <f t="shared" si="2320"/>
        <v>0</v>
      </c>
      <c r="AV252" s="256">
        <f t="shared" si="2320"/>
        <v>0</v>
      </c>
      <c r="AW252" s="256">
        <f t="shared" si="2320"/>
        <v>0</v>
      </c>
      <c r="AX252" s="256">
        <f t="shared" si="2320"/>
        <v>0</v>
      </c>
      <c r="AY252" s="256">
        <f t="shared" si="2320"/>
        <v>0</v>
      </c>
      <c r="AZ252" s="256">
        <f t="shared" si="2320"/>
        <v>0</v>
      </c>
      <c r="BA252" s="256">
        <f t="shared" si="2320"/>
        <v>0</v>
      </c>
      <c r="BB252" s="256">
        <f t="shared" si="2321"/>
        <v>0</v>
      </c>
      <c r="BC252" s="256">
        <f t="shared" si="2321"/>
        <v>0</v>
      </c>
      <c r="BD252" s="256">
        <f t="shared" si="2321"/>
        <v>0</v>
      </c>
      <c r="BE252" s="256">
        <f t="shared" si="2321"/>
        <v>0</v>
      </c>
      <c r="BF252" s="256">
        <f t="shared" si="2321"/>
        <v>0</v>
      </c>
      <c r="BG252" s="256">
        <f t="shared" si="2321"/>
        <v>0</v>
      </c>
      <c r="BH252" s="256">
        <f t="shared" si="2321"/>
        <v>0</v>
      </c>
      <c r="BI252" s="256">
        <f t="shared" si="2321"/>
        <v>0</v>
      </c>
      <c r="BJ252" s="256">
        <f t="shared" si="2321"/>
        <v>0</v>
      </c>
      <c r="BK252" s="256">
        <f t="shared" si="2321"/>
        <v>0</v>
      </c>
      <c r="BL252" s="256">
        <f t="shared" si="2322"/>
        <v>0</v>
      </c>
      <c r="BM252" s="256">
        <f t="shared" si="2322"/>
        <v>0</v>
      </c>
      <c r="BN252" s="256">
        <f t="shared" si="2322"/>
        <v>0</v>
      </c>
      <c r="BO252" s="256">
        <f t="shared" si="2322"/>
        <v>0</v>
      </c>
      <c r="BP252" s="256">
        <f t="shared" si="2322"/>
        <v>0</v>
      </c>
      <c r="BQ252" s="256">
        <f t="shared" si="2322"/>
        <v>0</v>
      </c>
      <c r="BR252" s="256">
        <f t="shared" si="2322"/>
        <v>0</v>
      </c>
      <c r="BS252" s="256">
        <f t="shared" si="2322"/>
        <v>0</v>
      </c>
      <c r="BT252" s="256">
        <f t="shared" si="2322"/>
        <v>0</v>
      </c>
      <c r="BU252" s="256">
        <f t="shared" si="2322"/>
        <v>0</v>
      </c>
      <c r="BV252" s="256">
        <f t="shared" si="2323"/>
        <v>0</v>
      </c>
      <c r="BW252" s="256">
        <f t="shared" si="2323"/>
        <v>0</v>
      </c>
      <c r="BX252" s="256">
        <f t="shared" si="2323"/>
        <v>0</v>
      </c>
      <c r="BY252" s="256">
        <f t="shared" si="2323"/>
        <v>0</v>
      </c>
      <c r="BZ252" s="256">
        <f t="shared" si="2323"/>
        <v>0</v>
      </c>
      <c r="CA252" s="256">
        <f t="shared" si="2323"/>
        <v>0</v>
      </c>
      <c r="CB252" s="256">
        <f t="shared" si="2323"/>
        <v>0</v>
      </c>
      <c r="CC252" s="256">
        <f t="shared" si="2323"/>
        <v>0</v>
      </c>
      <c r="CD252" s="256">
        <f t="shared" si="2323"/>
        <v>0</v>
      </c>
      <c r="CE252" s="256">
        <f t="shared" si="2323"/>
        <v>0</v>
      </c>
      <c r="CF252" s="256">
        <f t="shared" si="2323"/>
        <v>0</v>
      </c>
      <c r="CG252" s="256">
        <f t="shared" si="2323"/>
        <v>0</v>
      </c>
      <c r="CH252" s="256">
        <f t="shared" si="2325"/>
        <v>0</v>
      </c>
      <c r="CI252" s="256">
        <f t="shared" si="2325"/>
        <v>0</v>
      </c>
      <c r="CJ252" s="256">
        <f t="shared" si="2325"/>
        <v>0</v>
      </c>
      <c r="CK252" s="256">
        <f t="shared" si="2325"/>
        <v>0</v>
      </c>
      <c r="CL252" s="256">
        <f t="shared" si="2325"/>
        <v>0</v>
      </c>
      <c r="CM252" s="256">
        <f t="shared" si="2325"/>
        <v>0</v>
      </c>
      <c r="CN252" s="256">
        <f t="shared" si="2325"/>
        <v>0</v>
      </c>
      <c r="CO252" s="256">
        <f t="shared" si="2325"/>
        <v>0</v>
      </c>
      <c r="CP252" s="256">
        <f t="shared" si="2325"/>
        <v>22550.670000000002</v>
      </c>
      <c r="CQ252" s="256">
        <f t="shared" si="2325"/>
        <v>22550.670000000002</v>
      </c>
      <c r="CR252" s="256">
        <f t="shared" si="2325"/>
        <v>22550.670000000002</v>
      </c>
      <c r="CS252" s="256">
        <f t="shared" si="2325"/>
        <v>22550.670000000002</v>
      </c>
      <c r="CT252" s="256">
        <f t="shared" si="2325"/>
        <v>22550.670000000002</v>
      </c>
      <c r="CU252" s="256">
        <f t="shared" si="2325"/>
        <v>22550.670000000002</v>
      </c>
      <c r="CV252" s="256">
        <f t="shared" si="2325"/>
        <v>22550.670000000002</v>
      </c>
      <c r="CW252" s="256">
        <f t="shared" si="2325"/>
        <v>22550.670000000002</v>
      </c>
      <c r="CX252" s="256">
        <f t="shared" si="2325"/>
        <v>22550.670000000002</v>
      </c>
      <c r="CY252" s="256">
        <f t="shared" si="2325"/>
        <v>22550.670000000002</v>
      </c>
      <c r="CZ252" s="256">
        <f t="shared" si="2325"/>
        <v>22550.670000000002</v>
      </c>
      <c r="DA252" s="256">
        <f t="shared" si="2325"/>
        <v>22550.670000000002</v>
      </c>
      <c r="DB252" s="256">
        <f t="shared" si="2325"/>
        <v>22550.670000000002</v>
      </c>
      <c r="DC252" s="256">
        <f t="shared" si="2325"/>
        <v>22550.670000000002</v>
      </c>
      <c r="DD252" s="256">
        <f t="shared" si="2325"/>
        <v>22550.670000000002</v>
      </c>
      <c r="DE252" s="256">
        <f t="shared" si="2325"/>
        <v>22550.670000000002</v>
      </c>
      <c r="DF252" s="256">
        <f t="shared" si="2325"/>
        <v>22550.670000000002</v>
      </c>
      <c r="DG252" s="256">
        <f t="shared" si="2325"/>
        <v>22550.670000000002</v>
      </c>
      <c r="DH252" s="256">
        <f t="shared" si="2325"/>
        <v>22550.670000000002</v>
      </c>
      <c r="DI252" s="256">
        <f t="shared" si="2325"/>
        <v>22550.670000000002</v>
      </c>
      <c r="DJ252" s="256">
        <f t="shared" si="2325"/>
        <v>0</v>
      </c>
      <c r="DK252" s="256">
        <f t="shared" si="2325"/>
        <v>0</v>
      </c>
      <c r="DL252" s="256">
        <f t="shared" si="2325"/>
        <v>0</v>
      </c>
      <c r="DM252" s="256">
        <f t="shared" si="2325"/>
        <v>0</v>
      </c>
      <c r="DN252" s="256">
        <f t="shared" si="2325"/>
        <v>0</v>
      </c>
      <c r="DO252" s="256">
        <f t="shared" si="2325"/>
        <v>0</v>
      </c>
      <c r="DP252" s="256">
        <f t="shared" si="2325"/>
        <v>0</v>
      </c>
      <c r="DQ252" s="256">
        <f t="shared" si="2325"/>
        <v>0</v>
      </c>
      <c r="DR252" s="256">
        <f t="shared" si="2325"/>
        <v>0</v>
      </c>
      <c r="DS252" s="256">
        <f t="shared" si="2325"/>
        <v>0</v>
      </c>
      <c r="DT252" s="256">
        <f t="shared" si="2325"/>
        <v>0</v>
      </c>
      <c r="DU252" s="256">
        <f t="shared" si="2325"/>
        <v>0</v>
      </c>
      <c r="DV252" s="256">
        <f t="shared" si="2325"/>
        <v>0</v>
      </c>
      <c r="DW252" s="256">
        <f t="shared" si="2325"/>
        <v>0</v>
      </c>
      <c r="DX252" s="256">
        <f t="shared" si="2325"/>
        <v>0</v>
      </c>
      <c r="DY252" s="256">
        <f t="shared" si="2325"/>
        <v>0</v>
      </c>
      <c r="DZ252" s="256">
        <f t="shared" si="2325"/>
        <v>0</v>
      </c>
      <c r="EA252" s="256">
        <f t="shared" si="2325"/>
        <v>0</v>
      </c>
      <c r="EB252" s="256">
        <f t="shared" si="2325"/>
        <v>0</v>
      </c>
      <c r="EC252" s="256">
        <f t="shared" si="2325"/>
        <v>0</v>
      </c>
      <c r="ED252" s="256">
        <f t="shared" si="2325"/>
        <v>0</v>
      </c>
      <c r="EE252" s="256">
        <f t="shared" si="2325"/>
        <v>0</v>
      </c>
      <c r="EF252" s="256">
        <f t="shared" si="2325"/>
        <v>0</v>
      </c>
      <c r="EG252" s="256">
        <f t="shared" si="2325"/>
        <v>0</v>
      </c>
      <c r="EH252" s="256">
        <f t="shared" si="2325"/>
        <v>0</v>
      </c>
      <c r="EI252" s="256">
        <f t="shared" si="2325"/>
        <v>0</v>
      </c>
      <c r="EJ252" s="256">
        <f t="shared" si="2325"/>
        <v>0</v>
      </c>
      <c r="EK252" s="256">
        <f t="shared" si="2325"/>
        <v>0</v>
      </c>
      <c r="EL252" s="256">
        <f t="shared" si="2325"/>
        <v>0</v>
      </c>
      <c r="EM252" s="256">
        <f t="shared" si="2325"/>
        <v>0</v>
      </c>
      <c r="EN252" s="256">
        <f t="shared" si="2325"/>
        <v>0</v>
      </c>
      <c r="EO252" s="256">
        <f t="shared" si="2325"/>
        <v>0</v>
      </c>
    </row>
    <row r="253" spans="1:145" hidden="1" outlineLevel="1" x14ac:dyDescent="0.2">
      <c r="A253" s="113">
        <f>ROW()</f>
        <v>253</v>
      </c>
    </row>
    <row r="254" spans="1:145" hidden="1" outlineLevel="1" x14ac:dyDescent="0.2">
      <c r="A254" s="113">
        <f>ROW()</f>
        <v>254</v>
      </c>
    </row>
    <row r="255" spans="1:145" collapsed="1" x14ac:dyDescent="0.2">
      <c r="A255" s="113">
        <f>ROW()</f>
        <v>255</v>
      </c>
    </row>
    <row r="256" spans="1:145" x14ac:dyDescent="0.2">
      <c r="A256" s="113"/>
    </row>
    <row r="257" spans="1:145" hidden="1" outlineLevel="1" x14ac:dyDescent="0.2">
      <c r="A257" s="113"/>
      <c r="C257" s="230" t="s">
        <v>556</v>
      </c>
      <c r="D257" s="261"/>
      <c r="E257" s="261"/>
    </row>
    <row r="258" spans="1:145" hidden="1" outlineLevel="1" x14ac:dyDescent="0.2">
      <c r="A258" s="113"/>
    </row>
    <row r="259" spans="1:145" hidden="1" outlineLevel="1" x14ac:dyDescent="0.2">
      <c r="A259" s="113">
        <f>ROW()</f>
        <v>259</v>
      </c>
      <c r="C259" s="451" t="s">
        <v>823</v>
      </c>
      <c r="D259" s="451" t="s">
        <v>20</v>
      </c>
      <c r="E259" s="451"/>
      <c r="J259" s="452"/>
      <c r="K259" s="451"/>
      <c r="L259" s="452">
        <f>SUM(N259:EC259)</f>
        <v>0</v>
      </c>
      <c r="M259" s="451"/>
      <c r="N259" s="452">
        <f t="shared" ref="N259:AS259" si="2326">(N115+N126+N137+N160+N171+N233)*N$278*10%</f>
        <v>0</v>
      </c>
      <c r="O259" s="452">
        <f t="shared" si="2326"/>
        <v>0</v>
      </c>
      <c r="P259" s="452">
        <f t="shared" si="2326"/>
        <v>0</v>
      </c>
      <c r="Q259" s="452">
        <f t="shared" si="2326"/>
        <v>0</v>
      </c>
      <c r="R259" s="452">
        <f t="shared" si="2326"/>
        <v>0</v>
      </c>
      <c r="S259" s="452">
        <f t="shared" si="2326"/>
        <v>0</v>
      </c>
      <c r="T259" s="452">
        <f t="shared" si="2326"/>
        <v>0</v>
      </c>
      <c r="U259" s="452">
        <f t="shared" si="2326"/>
        <v>0</v>
      </c>
      <c r="V259" s="452">
        <f t="shared" si="2326"/>
        <v>0</v>
      </c>
      <c r="W259" s="452">
        <f t="shared" si="2326"/>
        <v>0</v>
      </c>
      <c r="X259" s="452">
        <f t="shared" si="2326"/>
        <v>0</v>
      </c>
      <c r="Y259" s="452">
        <f t="shared" si="2326"/>
        <v>0</v>
      </c>
      <c r="Z259" s="452">
        <f t="shared" si="2326"/>
        <v>0</v>
      </c>
      <c r="AA259" s="452">
        <f t="shared" si="2326"/>
        <v>0</v>
      </c>
      <c r="AB259" s="452">
        <f t="shared" si="2326"/>
        <v>0</v>
      </c>
      <c r="AC259" s="452">
        <f t="shared" si="2326"/>
        <v>0</v>
      </c>
      <c r="AD259" s="452">
        <f t="shared" si="2326"/>
        <v>0</v>
      </c>
      <c r="AE259" s="452">
        <f t="shared" si="2326"/>
        <v>0</v>
      </c>
      <c r="AF259" s="452">
        <f t="shared" si="2326"/>
        <v>0</v>
      </c>
      <c r="AG259" s="452">
        <f t="shared" si="2326"/>
        <v>0</v>
      </c>
      <c r="AH259" s="452">
        <f t="shared" si="2326"/>
        <v>0</v>
      </c>
      <c r="AI259" s="452">
        <f t="shared" si="2326"/>
        <v>0</v>
      </c>
      <c r="AJ259" s="452">
        <f t="shared" si="2326"/>
        <v>0</v>
      </c>
      <c r="AK259" s="452">
        <f t="shared" si="2326"/>
        <v>0</v>
      </c>
      <c r="AL259" s="452">
        <f t="shared" si="2326"/>
        <v>0</v>
      </c>
      <c r="AM259" s="452">
        <f t="shared" si="2326"/>
        <v>0</v>
      </c>
      <c r="AN259" s="452">
        <f t="shared" si="2326"/>
        <v>0</v>
      </c>
      <c r="AO259" s="452">
        <f t="shared" si="2326"/>
        <v>0</v>
      </c>
      <c r="AP259" s="452">
        <f t="shared" si="2326"/>
        <v>0</v>
      </c>
      <c r="AQ259" s="452">
        <f t="shared" si="2326"/>
        <v>0</v>
      </c>
      <c r="AR259" s="452">
        <f t="shared" si="2326"/>
        <v>0</v>
      </c>
      <c r="AS259" s="452">
        <f t="shared" si="2326"/>
        <v>0</v>
      </c>
      <c r="AT259" s="452">
        <f t="shared" ref="AT259:BY259" si="2327">(AT115+AT126+AT137+AT160+AT171+AT233)*AT$278*10%</f>
        <v>0</v>
      </c>
      <c r="AU259" s="452">
        <f t="shared" si="2327"/>
        <v>0</v>
      </c>
      <c r="AV259" s="452">
        <f t="shared" si="2327"/>
        <v>0</v>
      </c>
      <c r="AW259" s="452">
        <f t="shared" si="2327"/>
        <v>0</v>
      </c>
      <c r="AX259" s="452">
        <f t="shared" si="2327"/>
        <v>0</v>
      </c>
      <c r="AY259" s="452">
        <f t="shared" si="2327"/>
        <v>0</v>
      </c>
      <c r="AZ259" s="452">
        <f t="shared" si="2327"/>
        <v>0</v>
      </c>
      <c r="BA259" s="452">
        <f t="shared" si="2327"/>
        <v>0</v>
      </c>
      <c r="BB259" s="452">
        <f t="shared" si="2327"/>
        <v>0</v>
      </c>
      <c r="BC259" s="452">
        <f t="shared" si="2327"/>
        <v>0</v>
      </c>
      <c r="BD259" s="452">
        <f t="shared" si="2327"/>
        <v>0</v>
      </c>
      <c r="BE259" s="452">
        <f t="shared" si="2327"/>
        <v>0</v>
      </c>
      <c r="BF259" s="452">
        <f t="shared" si="2327"/>
        <v>0</v>
      </c>
      <c r="BG259" s="452">
        <f t="shared" si="2327"/>
        <v>0</v>
      </c>
      <c r="BH259" s="452">
        <f t="shared" si="2327"/>
        <v>0</v>
      </c>
      <c r="BI259" s="452">
        <f t="shared" si="2327"/>
        <v>0</v>
      </c>
      <c r="BJ259" s="452">
        <f t="shared" si="2327"/>
        <v>0</v>
      </c>
      <c r="BK259" s="452">
        <f t="shared" si="2327"/>
        <v>0</v>
      </c>
      <c r="BL259" s="452">
        <f t="shared" si="2327"/>
        <v>0</v>
      </c>
      <c r="BM259" s="452">
        <f t="shared" si="2327"/>
        <v>0</v>
      </c>
      <c r="BN259" s="452">
        <f t="shared" si="2327"/>
        <v>0</v>
      </c>
      <c r="BO259" s="452">
        <f t="shared" si="2327"/>
        <v>0</v>
      </c>
      <c r="BP259" s="452">
        <f t="shared" si="2327"/>
        <v>0</v>
      </c>
      <c r="BQ259" s="452">
        <f t="shared" si="2327"/>
        <v>0</v>
      </c>
      <c r="BR259" s="452">
        <f t="shared" si="2327"/>
        <v>0</v>
      </c>
      <c r="BS259" s="452">
        <f t="shared" si="2327"/>
        <v>0</v>
      </c>
      <c r="BT259" s="452">
        <f t="shared" si="2327"/>
        <v>0</v>
      </c>
      <c r="BU259" s="452">
        <f t="shared" si="2327"/>
        <v>0</v>
      </c>
      <c r="BV259" s="452">
        <f t="shared" si="2327"/>
        <v>0</v>
      </c>
      <c r="BW259" s="452">
        <f t="shared" si="2327"/>
        <v>0</v>
      </c>
      <c r="BX259" s="452">
        <f t="shared" si="2327"/>
        <v>0</v>
      </c>
      <c r="BY259" s="452">
        <f t="shared" si="2327"/>
        <v>0</v>
      </c>
      <c r="BZ259" s="452">
        <f t="shared" ref="BZ259:DE259" si="2328">(BZ115+BZ126+BZ137+BZ160+BZ171+BZ233)*BZ$278*10%</f>
        <v>0</v>
      </c>
      <c r="CA259" s="452">
        <f t="shared" si="2328"/>
        <v>0</v>
      </c>
      <c r="CB259" s="452">
        <f t="shared" si="2328"/>
        <v>0</v>
      </c>
      <c r="CC259" s="452">
        <f t="shared" si="2328"/>
        <v>0</v>
      </c>
      <c r="CD259" s="452">
        <f t="shared" si="2328"/>
        <v>0</v>
      </c>
      <c r="CE259" s="452">
        <f t="shared" si="2328"/>
        <v>0</v>
      </c>
      <c r="CF259" s="452">
        <f t="shared" si="2328"/>
        <v>0</v>
      </c>
      <c r="CG259" s="452">
        <f t="shared" si="2328"/>
        <v>0</v>
      </c>
      <c r="CH259" s="452">
        <f t="shared" si="2328"/>
        <v>0</v>
      </c>
      <c r="CI259" s="452">
        <f t="shared" si="2328"/>
        <v>0</v>
      </c>
      <c r="CJ259" s="452">
        <f t="shared" si="2328"/>
        <v>0</v>
      </c>
      <c r="CK259" s="452">
        <f t="shared" si="2328"/>
        <v>0</v>
      </c>
      <c r="CL259" s="452">
        <f t="shared" si="2328"/>
        <v>0</v>
      </c>
      <c r="CM259" s="452">
        <f t="shared" si="2328"/>
        <v>0</v>
      </c>
      <c r="CN259" s="452">
        <f t="shared" si="2328"/>
        <v>0</v>
      </c>
      <c r="CO259" s="452">
        <f t="shared" si="2328"/>
        <v>0</v>
      </c>
      <c r="CP259" s="452">
        <f t="shared" si="2328"/>
        <v>0</v>
      </c>
      <c r="CQ259" s="452">
        <f t="shared" si="2328"/>
        <v>0</v>
      </c>
      <c r="CR259" s="452">
        <f t="shared" si="2328"/>
        <v>0</v>
      </c>
      <c r="CS259" s="452">
        <f t="shared" si="2328"/>
        <v>0</v>
      </c>
      <c r="CT259" s="452">
        <f t="shared" si="2328"/>
        <v>0</v>
      </c>
      <c r="CU259" s="452">
        <f t="shared" si="2328"/>
        <v>0</v>
      </c>
      <c r="CV259" s="452">
        <f t="shared" si="2328"/>
        <v>0</v>
      </c>
      <c r="CW259" s="452">
        <f t="shared" si="2328"/>
        <v>0</v>
      </c>
      <c r="CX259" s="452">
        <f t="shared" si="2328"/>
        <v>0</v>
      </c>
      <c r="CY259" s="452">
        <f t="shared" si="2328"/>
        <v>0</v>
      </c>
      <c r="CZ259" s="452">
        <f t="shared" si="2328"/>
        <v>0</v>
      </c>
      <c r="DA259" s="452">
        <f t="shared" si="2328"/>
        <v>0</v>
      </c>
      <c r="DB259" s="452">
        <f t="shared" si="2328"/>
        <v>0</v>
      </c>
      <c r="DC259" s="452">
        <f t="shared" si="2328"/>
        <v>0</v>
      </c>
      <c r="DD259" s="452">
        <f t="shared" si="2328"/>
        <v>0</v>
      </c>
      <c r="DE259" s="452">
        <f t="shared" si="2328"/>
        <v>0</v>
      </c>
      <c r="DF259" s="452">
        <f t="shared" ref="DF259:EO259" si="2329">(DF115+DF126+DF137+DF160+DF171+DF233)*DF$278*10%</f>
        <v>0</v>
      </c>
      <c r="DG259" s="452">
        <f t="shared" si="2329"/>
        <v>0</v>
      </c>
      <c r="DH259" s="452">
        <f t="shared" si="2329"/>
        <v>0</v>
      </c>
      <c r="DI259" s="452">
        <f t="shared" si="2329"/>
        <v>0</v>
      </c>
      <c r="DJ259" s="452">
        <f t="shared" si="2329"/>
        <v>0</v>
      </c>
      <c r="DK259" s="452">
        <f t="shared" si="2329"/>
        <v>0</v>
      </c>
      <c r="DL259" s="452">
        <f t="shared" si="2329"/>
        <v>0</v>
      </c>
      <c r="DM259" s="452">
        <f t="shared" si="2329"/>
        <v>0</v>
      </c>
      <c r="DN259" s="452">
        <f t="shared" si="2329"/>
        <v>0</v>
      </c>
      <c r="DO259" s="452">
        <f t="shared" si="2329"/>
        <v>0</v>
      </c>
      <c r="DP259" s="452">
        <f t="shared" si="2329"/>
        <v>0</v>
      </c>
      <c r="DQ259" s="452">
        <f t="shared" si="2329"/>
        <v>0</v>
      </c>
      <c r="DR259" s="452">
        <f t="shared" si="2329"/>
        <v>0</v>
      </c>
      <c r="DS259" s="452">
        <f t="shared" si="2329"/>
        <v>0</v>
      </c>
      <c r="DT259" s="452">
        <f t="shared" si="2329"/>
        <v>0</v>
      </c>
      <c r="DU259" s="452">
        <f t="shared" si="2329"/>
        <v>0</v>
      </c>
      <c r="DV259" s="452">
        <f t="shared" si="2329"/>
        <v>0</v>
      </c>
      <c r="DW259" s="452">
        <f t="shared" si="2329"/>
        <v>0</v>
      </c>
      <c r="DX259" s="452">
        <f t="shared" si="2329"/>
        <v>0</v>
      </c>
      <c r="DY259" s="452">
        <f t="shared" si="2329"/>
        <v>0</v>
      </c>
      <c r="DZ259" s="452">
        <f t="shared" si="2329"/>
        <v>0</v>
      </c>
      <c r="EA259" s="452">
        <f t="shared" si="2329"/>
        <v>0</v>
      </c>
      <c r="EB259" s="452">
        <f t="shared" si="2329"/>
        <v>0</v>
      </c>
      <c r="EC259" s="452">
        <f t="shared" si="2329"/>
        <v>0</v>
      </c>
      <c r="ED259" s="452">
        <f t="shared" si="2329"/>
        <v>0</v>
      </c>
      <c r="EE259" s="452">
        <f t="shared" si="2329"/>
        <v>0</v>
      </c>
      <c r="EF259" s="452">
        <f t="shared" si="2329"/>
        <v>0</v>
      </c>
      <c r="EG259" s="452">
        <f t="shared" si="2329"/>
        <v>0</v>
      </c>
      <c r="EH259" s="452">
        <f t="shared" si="2329"/>
        <v>0</v>
      </c>
      <c r="EI259" s="452">
        <f t="shared" si="2329"/>
        <v>0</v>
      </c>
      <c r="EJ259" s="452">
        <f t="shared" si="2329"/>
        <v>0</v>
      </c>
      <c r="EK259" s="452">
        <f t="shared" si="2329"/>
        <v>0</v>
      </c>
      <c r="EL259" s="452">
        <f t="shared" si="2329"/>
        <v>0</v>
      </c>
      <c r="EM259" s="452">
        <f t="shared" si="2329"/>
        <v>0</v>
      </c>
      <c r="EN259" s="452">
        <f t="shared" si="2329"/>
        <v>0</v>
      </c>
      <c r="EO259" s="452">
        <f t="shared" si="2329"/>
        <v>0</v>
      </c>
    </row>
    <row r="260" spans="1:145" hidden="1" outlineLevel="1" x14ac:dyDescent="0.2">
      <c r="A260" s="113">
        <f>ROW()</f>
        <v>260</v>
      </c>
      <c r="C260" s="253" t="s">
        <v>433</v>
      </c>
      <c r="J260" s="111">
        <f>SUM(N260:EC260)</f>
        <v>0</v>
      </c>
      <c r="K260" s="253" t="s">
        <v>447</v>
      </c>
      <c r="L260" s="113"/>
      <c r="N260" s="42" t="b">
        <f>N259=N263</f>
        <v>1</v>
      </c>
      <c r="O260" s="42" t="b">
        <f t="shared" ref="O260:BZ260" si="2330">O259=O263</f>
        <v>1</v>
      </c>
      <c r="P260" s="42" t="b">
        <f t="shared" si="2330"/>
        <v>1</v>
      </c>
      <c r="Q260" s="42" t="b">
        <f t="shared" si="2330"/>
        <v>1</v>
      </c>
      <c r="R260" s="42" t="b">
        <f t="shared" si="2330"/>
        <v>1</v>
      </c>
      <c r="S260" s="42" t="b">
        <f t="shared" si="2330"/>
        <v>1</v>
      </c>
      <c r="T260" s="42" t="b">
        <f t="shared" si="2330"/>
        <v>1</v>
      </c>
      <c r="U260" s="42" t="b">
        <f t="shared" si="2330"/>
        <v>1</v>
      </c>
      <c r="V260" s="42" t="b">
        <f t="shared" si="2330"/>
        <v>1</v>
      </c>
      <c r="W260" s="42" t="b">
        <f t="shared" si="2330"/>
        <v>1</v>
      </c>
      <c r="X260" s="42" t="b">
        <f t="shared" si="2330"/>
        <v>1</v>
      </c>
      <c r="Y260" s="42" t="b">
        <f t="shared" si="2330"/>
        <v>1</v>
      </c>
      <c r="Z260" s="42" t="b">
        <f t="shared" si="2330"/>
        <v>1</v>
      </c>
      <c r="AA260" s="42" t="b">
        <f t="shared" si="2330"/>
        <v>1</v>
      </c>
      <c r="AB260" s="42" t="b">
        <f t="shared" si="2330"/>
        <v>1</v>
      </c>
      <c r="AC260" s="42" t="b">
        <f t="shared" si="2330"/>
        <v>1</v>
      </c>
      <c r="AD260" s="42" t="b">
        <f t="shared" si="2330"/>
        <v>1</v>
      </c>
      <c r="AE260" s="42" t="b">
        <f t="shared" si="2330"/>
        <v>1</v>
      </c>
      <c r="AF260" s="42" t="b">
        <f t="shared" si="2330"/>
        <v>1</v>
      </c>
      <c r="AG260" s="42" t="b">
        <f t="shared" si="2330"/>
        <v>1</v>
      </c>
      <c r="AH260" s="42" t="b">
        <f t="shared" si="2330"/>
        <v>1</v>
      </c>
      <c r="AI260" s="42" t="b">
        <f t="shared" si="2330"/>
        <v>1</v>
      </c>
      <c r="AJ260" s="42" t="b">
        <f t="shared" si="2330"/>
        <v>1</v>
      </c>
      <c r="AK260" s="42" t="b">
        <f t="shared" si="2330"/>
        <v>1</v>
      </c>
      <c r="AL260" s="42" t="b">
        <f t="shared" si="2330"/>
        <v>1</v>
      </c>
      <c r="AM260" s="42" t="b">
        <f t="shared" si="2330"/>
        <v>1</v>
      </c>
      <c r="AN260" s="42" t="b">
        <f t="shared" si="2330"/>
        <v>1</v>
      </c>
      <c r="AO260" s="42" t="b">
        <f t="shared" si="2330"/>
        <v>1</v>
      </c>
      <c r="AP260" s="42" t="b">
        <f t="shared" si="2330"/>
        <v>1</v>
      </c>
      <c r="AQ260" s="42" t="b">
        <f t="shared" si="2330"/>
        <v>1</v>
      </c>
      <c r="AR260" s="42" t="b">
        <f t="shared" si="2330"/>
        <v>1</v>
      </c>
      <c r="AS260" s="42" t="b">
        <f t="shared" si="2330"/>
        <v>1</v>
      </c>
      <c r="AT260" s="42" t="b">
        <f t="shared" si="2330"/>
        <v>1</v>
      </c>
      <c r="AU260" s="42" t="b">
        <f t="shared" si="2330"/>
        <v>1</v>
      </c>
      <c r="AV260" s="42" t="b">
        <f t="shared" si="2330"/>
        <v>1</v>
      </c>
      <c r="AW260" s="42" t="b">
        <f t="shared" si="2330"/>
        <v>1</v>
      </c>
      <c r="AX260" s="42" t="b">
        <f t="shared" si="2330"/>
        <v>1</v>
      </c>
      <c r="AY260" s="42" t="b">
        <f t="shared" si="2330"/>
        <v>1</v>
      </c>
      <c r="AZ260" s="42" t="b">
        <f t="shared" si="2330"/>
        <v>1</v>
      </c>
      <c r="BA260" s="42" t="b">
        <f t="shared" si="2330"/>
        <v>1</v>
      </c>
      <c r="BB260" s="42" t="b">
        <f t="shared" si="2330"/>
        <v>1</v>
      </c>
      <c r="BC260" s="42" t="b">
        <f t="shared" si="2330"/>
        <v>1</v>
      </c>
      <c r="BD260" s="42" t="b">
        <f t="shared" si="2330"/>
        <v>1</v>
      </c>
      <c r="BE260" s="42" t="b">
        <f t="shared" si="2330"/>
        <v>1</v>
      </c>
      <c r="BF260" s="42" t="b">
        <f t="shared" si="2330"/>
        <v>1</v>
      </c>
      <c r="BG260" s="42" t="b">
        <f t="shared" si="2330"/>
        <v>1</v>
      </c>
      <c r="BH260" s="42" t="b">
        <f t="shared" si="2330"/>
        <v>1</v>
      </c>
      <c r="BI260" s="42" t="b">
        <f t="shared" si="2330"/>
        <v>1</v>
      </c>
      <c r="BJ260" s="42" t="b">
        <f t="shared" si="2330"/>
        <v>1</v>
      </c>
      <c r="BK260" s="42" t="b">
        <f t="shared" si="2330"/>
        <v>1</v>
      </c>
      <c r="BL260" s="42" t="b">
        <f t="shared" si="2330"/>
        <v>1</v>
      </c>
      <c r="BM260" s="42" t="b">
        <f t="shared" si="2330"/>
        <v>1</v>
      </c>
      <c r="BN260" s="42" t="b">
        <f t="shared" si="2330"/>
        <v>1</v>
      </c>
      <c r="BO260" s="42" t="b">
        <f t="shared" si="2330"/>
        <v>1</v>
      </c>
      <c r="BP260" s="42" t="b">
        <f t="shared" si="2330"/>
        <v>1</v>
      </c>
      <c r="BQ260" s="42" t="b">
        <f t="shared" si="2330"/>
        <v>1</v>
      </c>
      <c r="BR260" s="42" t="b">
        <f t="shared" si="2330"/>
        <v>1</v>
      </c>
      <c r="BS260" s="42" t="b">
        <f t="shared" si="2330"/>
        <v>1</v>
      </c>
      <c r="BT260" s="42" t="b">
        <f t="shared" si="2330"/>
        <v>1</v>
      </c>
      <c r="BU260" s="42" t="b">
        <f t="shared" si="2330"/>
        <v>1</v>
      </c>
      <c r="BV260" s="42" t="b">
        <f t="shared" si="2330"/>
        <v>1</v>
      </c>
      <c r="BW260" s="42" t="b">
        <f t="shared" si="2330"/>
        <v>1</v>
      </c>
      <c r="BX260" s="42" t="b">
        <f t="shared" si="2330"/>
        <v>1</v>
      </c>
      <c r="BY260" s="42" t="b">
        <f t="shared" si="2330"/>
        <v>1</v>
      </c>
      <c r="BZ260" s="42" t="b">
        <f t="shared" si="2330"/>
        <v>1</v>
      </c>
      <c r="CA260" s="42" t="b">
        <f t="shared" ref="CA260:CG260" si="2331">CA259=CA263</f>
        <v>1</v>
      </c>
      <c r="CB260" s="42" t="b">
        <f t="shared" si="2331"/>
        <v>1</v>
      </c>
      <c r="CC260" s="42" t="b">
        <f t="shared" si="2331"/>
        <v>1</v>
      </c>
      <c r="CD260" s="42" t="b">
        <f t="shared" si="2331"/>
        <v>1</v>
      </c>
      <c r="CE260" s="42" t="b">
        <f t="shared" si="2331"/>
        <v>1</v>
      </c>
      <c r="CF260" s="42" t="b">
        <f t="shared" si="2331"/>
        <v>1</v>
      </c>
      <c r="CG260" s="42" t="b">
        <f t="shared" si="2331"/>
        <v>1</v>
      </c>
      <c r="CH260" s="42" t="b">
        <f t="shared" ref="CH260:EO260" si="2332">CH259=CH263</f>
        <v>1</v>
      </c>
      <c r="CI260" s="42" t="b">
        <f t="shared" si="2332"/>
        <v>1</v>
      </c>
      <c r="CJ260" s="42" t="b">
        <f t="shared" si="2332"/>
        <v>1</v>
      </c>
      <c r="CK260" s="42" t="b">
        <f t="shared" si="2332"/>
        <v>1</v>
      </c>
      <c r="CL260" s="42" t="b">
        <f t="shared" si="2332"/>
        <v>1</v>
      </c>
      <c r="CM260" s="42" t="b">
        <f t="shared" si="2332"/>
        <v>1</v>
      </c>
      <c r="CN260" s="42" t="b">
        <f t="shared" si="2332"/>
        <v>1</v>
      </c>
      <c r="CO260" s="42" t="b">
        <f t="shared" si="2332"/>
        <v>1</v>
      </c>
      <c r="CP260" s="42" t="b">
        <f t="shared" si="2332"/>
        <v>1</v>
      </c>
      <c r="CQ260" s="42" t="b">
        <f t="shared" si="2332"/>
        <v>1</v>
      </c>
      <c r="CR260" s="42" t="b">
        <f t="shared" si="2332"/>
        <v>1</v>
      </c>
      <c r="CS260" s="42" t="b">
        <f t="shared" si="2332"/>
        <v>1</v>
      </c>
      <c r="CT260" s="42" t="b">
        <f t="shared" si="2332"/>
        <v>1</v>
      </c>
      <c r="CU260" s="42" t="b">
        <f t="shared" si="2332"/>
        <v>1</v>
      </c>
      <c r="CV260" s="42" t="b">
        <f t="shared" si="2332"/>
        <v>1</v>
      </c>
      <c r="CW260" s="42" t="b">
        <f t="shared" si="2332"/>
        <v>1</v>
      </c>
      <c r="CX260" s="42" t="b">
        <f t="shared" si="2332"/>
        <v>1</v>
      </c>
      <c r="CY260" s="42" t="b">
        <f t="shared" si="2332"/>
        <v>1</v>
      </c>
      <c r="CZ260" s="42" t="b">
        <f t="shared" si="2332"/>
        <v>1</v>
      </c>
      <c r="DA260" s="42" t="b">
        <f t="shared" si="2332"/>
        <v>1</v>
      </c>
      <c r="DB260" s="42" t="b">
        <f t="shared" si="2332"/>
        <v>1</v>
      </c>
      <c r="DC260" s="42" t="b">
        <f t="shared" si="2332"/>
        <v>1</v>
      </c>
      <c r="DD260" s="42" t="b">
        <f t="shared" si="2332"/>
        <v>1</v>
      </c>
      <c r="DE260" s="42" t="b">
        <f t="shared" si="2332"/>
        <v>1</v>
      </c>
      <c r="DF260" s="42" t="b">
        <f t="shared" si="2332"/>
        <v>1</v>
      </c>
      <c r="DG260" s="42" t="b">
        <f t="shared" si="2332"/>
        <v>1</v>
      </c>
      <c r="DH260" s="42" t="b">
        <f t="shared" si="2332"/>
        <v>1</v>
      </c>
      <c r="DI260" s="42" t="b">
        <f t="shared" si="2332"/>
        <v>1</v>
      </c>
      <c r="DJ260" s="42" t="b">
        <f t="shared" si="2332"/>
        <v>1</v>
      </c>
      <c r="DK260" s="42" t="b">
        <f t="shared" si="2332"/>
        <v>1</v>
      </c>
      <c r="DL260" s="42" t="b">
        <f t="shared" si="2332"/>
        <v>1</v>
      </c>
      <c r="DM260" s="42" t="b">
        <f t="shared" si="2332"/>
        <v>1</v>
      </c>
      <c r="DN260" s="42" t="b">
        <f t="shared" si="2332"/>
        <v>1</v>
      </c>
      <c r="DO260" s="42" t="b">
        <f t="shared" si="2332"/>
        <v>1</v>
      </c>
      <c r="DP260" s="42" t="b">
        <f t="shared" si="2332"/>
        <v>1</v>
      </c>
      <c r="DQ260" s="42" t="b">
        <f t="shared" si="2332"/>
        <v>1</v>
      </c>
      <c r="DR260" s="42" t="b">
        <f t="shared" si="2332"/>
        <v>1</v>
      </c>
      <c r="DS260" s="42" t="b">
        <f t="shared" si="2332"/>
        <v>1</v>
      </c>
      <c r="DT260" s="42" t="b">
        <f t="shared" si="2332"/>
        <v>1</v>
      </c>
      <c r="DU260" s="42" t="b">
        <f t="shared" si="2332"/>
        <v>1</v>
      </c>
      <c r="DV260" s="42" t="b">
        <f t="shared" si="2332"/>
        <v>1</v>
      </c>
      <c r="DW260" s="42" t="b">
        <f t="shared" si="2332"/>
        <v>1</v>
      </c>
      <c r="DX260" s="42" t="b">
        <f t="shared" si="2332"/>
        <v>1</v>
      </c>
      <c r="DY260" s="42" t="b">
        <f t="shared" si="2332"/>
        <v>1</v>
      </c>
      <c r="DZ260" s="42" t="b">
        <f t="shared" si="2332"/>
        <v>1</v>
      </c>
      <c r="EA260" s="42" t="b">
        <f t="shared" si="2332"/>
        <v>1</v>
      </c>
      <c r="EB260" s="42" t="b">
        <f t="shared" si="2332"/>
        <v>1</v>
      </c>
      <c r="EC260" s="42" t="b">
        <f t="shared" si="2332"/>
        <v>1</v>
      </c>
      <c r="ED260" s="42" t="b">
        <f t="shared" si="2332"/>
        <v>1</v>
      </c>
      <c r="EE260" s="42" t="b">
        <f t="shared" si="2332"/>
        <v>1</v>
      </c>
      <c r="EF260" s="42" t="b">
        <f t="shared" si="2332"/>
        <v>1</v>
      </c>
      <c r="EG260" s="42" t="b">
        <f t="shared" si="2332"/>
        <v>1</v>
      </c>
      <c r="EH260" s="42" t="b">
        <f t="shared" si="2332"/>
        <v>1</v>
      </c>
      <c r="EI260" s="42" t="b">
        <f t="shared" si="2332"/>
        <v>1</v>
      </c>
      <c r="EJ260" s="42" t="b">
        <f t="shared" si="2332"/>
        <v>1</v>
      </c>
      <c r="EK260" s="42" t="b">
        <f t="shared" si="2332"/>
        <v>1</v>
      </c>
      <c r="EL260" s="42" t="b">
        <f t="shared" si="2332"/>
        <v>1</v>
      </c>
      <c r="EM260" s="42" t="b">
        <f t="shared" si="2332"/>
        <v>1</v>
      </c>
      <c r="EN260" s="42" t="b">
        <f t="shared" si="2332"/>
        <v>1</v>
      </c>
      <c r="EO260" s="42" t="b">
        <f t="shared" si="2332"/>
        <v>1</v>
      </c>
    </row>
    <row r="261" spans="1:145" hidden="1" outlineLevel="1" x14ac:dyDescent="0.2">
      <c r="A261" s="113">
        <f>ROW()</f>
        <v>261</v>
      </c>
      <c r="N261" s="111"/>
    </row>
    <row r="262" spans="1:145" hidden="1" outlineLevel="1" x14ac:dyDescent="0.2">
      <c r="A262" s="113">
        <f>ROW()</f>
        <v>262</v>
      </c>
      <c r="K262" s="113" t="s">
        <v>22</v>
      </c>
      <c r="L262" s="897"/>
      <c r="M262" s="897"/>
      <c r="N262" s="913">
        <v>0</v>
      </c>
      <c r="O262" s="793">
        <f t="shared" ref="O262:AT262" si="2333">N265</f>
        <v>0</v>
      </c>
      <c r="P262" s="793">
        <f t="shared" si="2333"/>
        <v>0</v>
      </c>
      <c r="Q262" s="793">
        <f t="shared" si="2333"/>
        <v>0</v>
      </c>
      <c r="R262" s="793">
        <f t="shared" si="2333"/>
        <v>0</v>
      </c>
      <c r="S262" s="793">
        <f t="shared" si="2333"/>
        <v>0</v>
      </c>
      <c r="T262" s="793">
        <f t="shared" si="2333"/>
        <v>0</v>
      </c>
      <c r="U262" s="793">
        <f t="shared" si="2333"/>
        <v>0</v>
      </c>
      <c r="V262" s="793">
        <f t="shared" si="2333"/>
        <v>0</v>
      </c>
      <c r="W262" s="793">
        <f t="shared" si="2333"/>
        <v>0</v>
      </c>
      <c r="X262" s="793">
        <f t="shared" si="2333"/>
        <v>0</v>
      </c>
      <c r="Y262" s="793">
        <f t="shared" si="2333"/>
        <v>0</v>
      </c>
      <c r="Z262" s="793">
        <f t="shared" si="2333"/>
        <v>0</v>
      </c>
      <c r="AA262" s="793">
        <f t="shared" si="2333"/>
        <v>0</v>
      </c>
      <c r="AB262" s="793">
        <f t="shared" si="2333"/>
        <v>0</v>
      </c>
      <c r="AC262" s="793">
        <f t="shared" si="2333"/>
        <v>0</v>
      </c>
      <c r="AD262" s="793">
        <f t="shared" si="2333"/>
        <v>0</v>
      </c>
      <c r="AE262" s="793">
        <f t="shared" si="2333"/>
        <v>0</v>
      </c>
      <c r="AF262" s="793">
        <f t="shared" si="2333"/>
        <v>0</v>
      </c>
      <c r="AG262" s="793">
        <f t="shared" si="2333"/>
        <v>0</v>
      </c>
      <c r="AH262" s="793">
        <f t="shared" si="2333"/>
        <v>0</v>
      </c>
      <c r="AI262" s="793">
        <f t="shared" si="2333"/>
        <v>0</v>
      </c>
      <c r="AJ262" s="793">
        <f t="shared" si="2333"/>
        <v>0</v>
      </c>
      <c r="AK262" s="793">
        <f t="shared" si="2333"/>
        <v>0</v>
      </c>
      <c r="AL262" s="793">
        <f t="shared" si="2333"/>
        <v>0</v>
      </c>
      <c r="AM262" s="793">
        <f t="shared" si="2333"/>
        <v>0</v>
      </c>
      <c r="AN262" s="793">
        <f t="shared" si="2333"/>
        <v>0</v>
      </c>
      <c r="AO262" s="793">
        <f t="shared" si="2333"/>
        <v>0</v>
      </c>
      <c r="AP262" s="793">
        <f t="shared" si="2333"/>
        <v>0</v>
      </c>
      <c r="AQ262" s="793">
        <f t="shared" si="2333"/>
        <v>0</v>
      </c>
      <c r="AR262" s="793">
        <f t="shared" si="2333"/>
        <v>0</v>
      </c>
      <c r="AS262" s="793">
        <f t="shared" si="2333"/>
        <v>0</v>
      </c>
      <c r="AT262" s="793">
        <f t="shared" si="2333"/>
        <v>0</v>
      </c>
      <c r="AU262" s="793">
        <f t="shared" ref="AU262:BZ262" si="2334">AT265</f>
        <v>0</v>
      </c>
      <c r="AV262" s="793">
        <f t="shared" si="2334"/>
        <v>0</v>
      </c>
      <c r="AW262" s="793">
        <f t="shared" si="2334"/>
        <v>0</v>
      </c>
      <c r="AX262" s="793">
        <f t="shared" si="2334"/>
        <v>0</v>
      </c>
      <c r="AY262" s="793">
        <f t="shared" si="2334"/>
        <v>0</v>
      </c>
      <c r="AZ262" s="793">
        <f t="shared" si="2334"/>
        <v>0</v>
      </c>
      <c r="BA262" s="793">
        <f t="shared" si="2334"/>
        <v>0</v>
      </c>
      <c r="BB262" s="793">
        <f t="shared" si="2334"/>
        <v>0</v>
      </c>
      <c r="BC262" s="793">
        <f t="shared" si="2334"/>
        <v>0</v>
      </c>
      <c r="BD262" s="793">
        <f t="shared" si="2334"/>
        <v>0</v>
      </c>
      <c r="BE262" s="793">
        <f t="shared" si="2334"/>
        <v>0</v>
      </c>
      <c r="BF262" s="793">
        <f t="shared" si="2334"/>
        <v>0</v>
      </c>
      <c r="BG262" s="793">
        <f t="shared" si="2334"/>
        <v>0</v>
      </c>
      <c r="BH262" s="793">
        <f t="shared" si="2334"/>
        <v>0</v>
      </c>
      <c r="BI262" s="793">
        <f t="shared" si="2334"/>
        <v>0</v>
      </c>
      <c r="BJ262" s="793">
        <f t="shared" si="2334"/>
        <v>0</v>
      </c>
      <c r="BK262" s="793">
        <f t="shared" si="2334"/>
        <v>0</v>
      </c>
      <c r="BL262" s="793">
        <f t="shared" si="2334"/>
        <v>0</v>
      </c>
      <c r="BM262" s="793">
        <f t="shared" si="2334"/>
        <v>0</v>
      </c>
      <c r="BN262" s="793">
        <f t="shared" si="2334"/>
        <v>0</v>
      </c>
      <c r="BO262" s="793">
        <f t="shared" si="2334"/>
        <v>0</v>
      </c>
      <c r="BP262" s="793">
        <f t="shared" si="2334"/>
        <v>0</v>
      </c>
      <c r="BQ262" s="793">
        <f t="shared" si="2334"/>
        <v>0</v>
      </c>
      <c r="BR262" s="793">
        <f t="shared" si="2334"/>
        <v>0</v>
      </c>
      <c r="BS262" s="793">
        <f t="shared" si="2334"/>
        <v>0</v>
      </c>
      <c r="BT262" s="793">
        <f t="shared" si="2334"/>
        <v>0</v>
      </c>
      <c r="BU262" s="793">
        <f t="shared" si="2334"/>
        <v>0</v>
      </c>
      <c r="BV262" s="793">
        <f t="shared" si="2334"/>
        <v>0</v>
      </c>
      <c r="BW262" s="793">
        <f t="shared" si="2334"/>
        <v>0</v>
      </c>
      <c r="BX262" s="793">
        <f t="shared" si="2334"/>
        <v>0</v>
      </c>
      <c r="BY262" s="793">
        <f t="shared" si="2334"/>
        <v>0</v>
      </c>
      <c r="BZ262" s="793">
        <f t="shared" si="2334"/>
        <v>0</v>
      </c>
      <c r="CA262" s="793">
        <f t="shared" ref="CA262:DF262" si="2335">BZ265</f>
        <v>0</v>
      </c>
      <c r="CB262" s="793">
        <f t="shared" si="2335"/>
        <v>0</v>
      </c>
      <c r="CC262" s="793">
        <f t="shared" si="2335"/>
        <v>0</v>
      </c>
      <c r="CD262" s="793">
        <f t="shared" si="2335"/>
        <v>0</v>
      </c>
      <c r="CE262" s="793">
        <f t="shared" si="2335"/>
        <v>0</v>
      </c>
      <c r="CF262" s="793">
        <f t="shared" si="2335"/>
        <v>0</v>
      </c>
      <c r="CG262" s="793">
        <f t="shared" si="2335"/>
        <v>0</v>
      </c>
      <c r="CH262" s="793">
        <f t="shared" si="2335"/>
        <v>0</v>
      </c>
      <c r="CI262" s="793">
        <f t="shared" si="2335"/>
        <v>0</v>
      </c>
      <c r="CJ262" s="793">
        <f t="shared" si="2335"/>
        <v>0</v>
      </c>
      <c r="CK262" s="793">
        <f t="shared" si="2335"/>
        <v>0</v>
      </c>
      <c r="CL262" s="793">
        <f t="shared" si="2335"/>
        <v>0</v>
      </c>
      <c r="CM262" s="793">
        <f t="shared" si="2335"/>
        <v>0</v>
      </c>
      <c r="CN262" s="793">
        <f t="shared" si="2335"/>
        <v>0</v>
      </c>
      <c r="CO262" s="793">
        <f t="shared" si="2335"/>
        <v>0</v>
      </c>
      <c r="CP262" s="793">
        <f t="shared" si="2335"/>
        <v>0</v>
      </c>
      <c r="CQ262" s="793">
        <f t="shared" si="2335"/>
        <v>0</v>
      </c>
      <c r="CR262" s="793">
        <f t="shared" si="2335"/>
        <v>0</v>
      </c>
      <c r="CS262" s="793">
        <f t="shared" si="2335"/>
        <v>0</v>
      </c>
      <c r="CT262" s="793">
        <f t="shared" si="2335"/>
        <v>0</v>
      </c>
      <c r="CU262" s="793">
        <f t="shared" si="2335"/>
        <v>0</v>
      </c>
      <c r="CV262" s="793">
        <f t="shared" si="2335"/>
        <v>0</v>
      </c>
      <c r="CW262" s="793">
        <f t="shared" si="2335"/>
        <v>0</v>
      </c>
      <c r="CX262" s="793">
        <f t="shared" si="2335"/>
        <v>0</v>
      </c>
      <c r="CY262" s="793">
        <f t="shared" si="2335"/>
        <v>0</v>
      </c>
      <c r="CZ262" s="793">
        <f t="shared" si="2335"/>
        <v>0</v>
      </c>
      <c r="DA262" s="793">
        <f t="shared" si="2335"/>
        <v>0</v>
      </c>
      <c r="DB262" s="793">
        <f t="shared" si="2335"/>
        <v>0</v>
      </c>
      <c r="DC262" s="793">
        <f t="shared" si="2335"/>
        <v>0</v>
      </c>
      <c r="DD262" s="793">
        <f t="shared" si="2335"/>
        <v>0</v>
      </c>
      <c r="DE262" s="793">
        <f t="shared" si="2335"/>
        <v>0</v>
      </c>
      <c r="DF262" s="793">
        <f t="shared" si="2335"/>
        <v>0</v>
      </c>
      <c r="DG262" s="793">
        <f t="shared" ref="DG262:EO262" si="2336">DF265</f>
        <v>0</v>
      </c>
      <c r="DH262" s="793">
        <f t="shared" si="2336"/>
        <v>0</v>
      </c>
      <c r="DI262" s="793">
        <f t="shared" si="2336"/>
        <v>0</v>
      </c>
      <c r="DJ262" s="793">
        <f t="shared" si="2336"/>
        <v>0</v>
      </c>
      <c r="DK262" s="793">
        <f t="shared" si="2336"/>
        <v>0</v>
      </c>
      <c r="DL262" s="793">
        <f t="shared" si="2336"/>
        <v>0</v>
      </c>
      <c r="DM262" s="793">
        <f t="shared" si="2336"/>
        <v>0</v>
      </c>
      <c r="DN262" s="793">
        <f t="shared" si="2336"/>
        <v>0</v>
      </c>
      <c r="DO262" s="793">
        <f t="shared" si="2336"/>
        <v>0</v>
      </c>
      <c r="DP262" s="793">
        <f t="shared" si="2336"/>
        <v>0</v>
      </c>
      <c r="DQ262" s="793">
        <f t="shared" si="2336"/>
        <v>0</v>
      </c>
      <c r="DR262" s="793">
        <f t="shared" si="2336"/>
        <v>0</v>
      </c>
      <c r="DS262" s="793">
        <f t="shared" si="2336"/>
        <v>0</v>
      </c>
      <c r="DT262" s="793">
        <f t="shared" si="2336"/>
        <v>0</v>
      </c>
      <c r="DU262" s="793">
        <f t="shared" si="2336"/>
        <v>0</v>
      </c>
      <c r="DV262" s="793">
        <f t="shared" si="2336"/>
        <v>0</v>
      </c>
      <c r="DW262" s="793">
        <f t="shared" si="2336"/>
        <v>0</v>
      </c>
      <c r="DX262" s="793">
        <f t="shared" si="2336"/>
        <v>0</v>
      </c>
      <c r="DY262" s="793">
        <f t="shared" si="2336"/>
        <v>0</v>
      </c>
      <c r="DZ262" s="793">
        <f t="shared" si="2336"/>
        <v>0</v>
      </c>
      <c r="EA262" s="793">
        <f t="shared" si="2336"/>
        <v>0</v>
      </c>
      <c r="EB262" s="793">
        <f t="shared" si="2336"/>
        <v>0</v>
      </c>
      <c r="EC262" s="793">
        <f t="shared" si="2336"/>
        <v>0</v>
      </c>
      <c r="ED262" s="793">
        <f t="shared" si="2336"/>
        <v>0</v>
      </c>
      <c r="EE262" s="793">
        <f t="shared" si="2336"/>
        <v>0</v>
      </c>
      <c r="EF262" s="793">
        <f t="shared" si="2336"/>
        <v>0</v>
      </c>
      <c r="EG262" s="793">
        <f t="shared" si="2336"/>
        <v>0</v>
      </c>
      <c r="EH262" s="793">
        <f t="shared" si="2336"/>
        <v>0</v>
      </c>
      <c r="EI262" s="793">
        <f t="shared" si="2336"/>
        <v>0</v>
      </c>
      <c r="EJ262" s="793">
        <f t="shared" si="2336"/>
        <v>0</v>
      </c>
      <c r="EK262" s="793">
        <f t="shared" si="2336"/>
        <v>0</v>
      </c>
      <c r="EL262" s="793">
        <f t="shared" si="2336"/>
        <v>0</v>
      </c>
      <c r="EM262" s="793">
        <f t="shared" si="2336"/>
        <v>0</v>
      </c>
      <c r="EN262" s="793">
        <f t="shared" si="2336"/>
        <v>0</v>
      </c>
      <c r="EO262" s="793">
        <f t="shared" si="2336"/>
        <v>0</v>
      </c>
    </row>
    <row r="263" spans="1:145" hidden="1" outlineLevel="1" x14ac:dyDescent="0.2">
      <c r="A263" s="113">
        <f>ROW()</f>
        <v>263</v>
      </c>
      <c r="K263" s="113" t="s">
        <v>24</v>
      </c>
      <c r="L263" s="793">
        <f>SUM(M263:EC263)</f>
        <v>0</v>
      </c>
      <c r="M263" s="897"/>
      <c r="N263" s="793">
        <f t="shared" ref="N263:AS263" si="2337">(N121+N132+N143+N166+N178+N237)*N$278*10%</f>
        <v>0</v>
      </c>
      <c r="O263" s="793">
        <f t="shared" si="2337"/>
        <v>0</v>
      </c>
      <c r="P263" s="793">
        <f t="shared" si="2337"/>
        <v>0</v>
      </c>
      <c r="Q263" s="793">
        <f t="shared" si="2337"/>
        <v>0</v>
      </c>
      <c r="R263" s="793">
        <f t="shared" si="2337"/>
        <v>0</v>
      </c>
      <c r="S263" s="793">
        <f t="shared" si="2337"/>
        <v>0</v>
      </c>
      <c r="T263" s="793">
        <f t="shared" si="2337"/>
        <v>0</v>
      </c>
      <c r="U263" s="793">
        <f t="shared" si="2337"/>
        <v>0</v>
      </c>
      <c r="V263" s="793">
        <f t="shared" si="2337"/>
        <v>0</v>
      </c>
      <c r="W263" s="793">
        <f t="shared" si="2337"/>
        <v>0</v>
      </c>
      <c r="X263" s="793">
        <f t="shared" si="2337"/>
        <v>0</v>
      </c>
      <c r="Y263" s="793">
        <f t="shared" si="2337"/>
        <v>0</v>
      </c>
      <c r="Z263" s="793">
        <f t="shared" si="2337"/>
        <v>0</v>
      </c>
      <c r="AA263" s="793">
        <f t="shared" si="2337"/>
        <v>0</v>
      </c>
      <c r="AB263" s="793">
        <f t="shared" si="2337"/>
        <v>0</v>
      </c>
      <c r="AC263" s="793">
        <f t="shared" si="2337"/>
        <v>0</v>
      </c>
      <c r="AD263" s="793">
        <f t="shared" si="2337"/>
        <v>0</v>
      </c>
      <c r="AE263" s="793">
        <f t="shared" si="2337"/>
        <v>0</v>
      </c>
      <c r="AF263" s="793">
        <f t="shared" si="2337"/>
        <v>0</v>
      </c>
      <c r="AG263" s="793">
        <f t="shared" si="2337"/>
        <v>0</v>
      </c>
      <c r="AH263" s="793">
        <f t="shared" si="2337"/>
        <v>0</v>
      </c>
      <c r="AI263" s="793">
        <f t="shared" si="2337"/>
        <v>0</v>
      </c>
      <c r="AJ263" s="793">
        <f t="shared" si="2337"/>
        <v>0</v>
      </c>
      <c r="AK263" s="793">
        <f t="shared" si="2337"/>
        <v>0</v>
      </c>
      <c r="AL263" s="793">
        <f t="shared" si="2337"/>
        <v>0</v>
      </c>
      <c r="AM263" s="793">
        <f t="shared" si="2337"/>
        <v>0</v>
      </c>
      <c r="AN263" s="793">
        <f t="shared" si="2337"/>
        <v>0</v>
      </c>
      <c r="AO263" s="793">
        <f t="shared" si="2337"/>
        <v>0</v>
      </c>
      <c r="AP263" s="793">
        <f t="shared" si="2337"/>
        <v>0</v>
      </c>
      <c r="AQ263" s="793">
        <f t="shared" si="2337"/>
        <v>0</v>
      </c>
      <c r="AR263" s="793">
        <f t="shared" si="2337"/>
        <v>0</v>
      </c>
      <c r="AS263" s="793">
        <f t="shared" si="2337"/>
        <v>0</v>
      </c>
      <c r="AT263" s="793">
        <f t="shared" ref="AT263:BY263" si="2338">(AT121+AT132+AT143+AT166+AT178+AT237)*AT$278*10%</f>
        <v>0</v>
      </c>
      <c r="AU263" s="793">
        <f t="shared" si="2338"/>
        <v>0</v>
      </c>
      <c r="AV263" s="793">
        <f t="shared" si="2338"/>
        <v>0</v>
      </c>
      <c r="AW263" s="793">
        <f t="shared" si="2338"/>
        <v>0</v>
      </c>
      <c r="AX263" s="793">
        <f t="shared" si="2338"/>
        <v>0</v>
      </c>
      <c r="AY263" s="793">
        <f t="shared" si="2338"/>
        <v>0</v>
      </c>
      <c r="AZ263" s="793">
        <f t="shared" si="2338"/>
        <v>0</v>
      </c>
      <c r="BA263" s="793">
        <f t="shared" si="2338"/>
        <v>0</v>
      </c>
      <c r="BB263" s="793">
        <f t="shared" si="2338"/>
        <v>0</v>
      </c>
      <c r="BC263" s="793">
        <f t="shared" si="2338"/>
        <v>0</v>
      </c>
      <c r="BD263" s="793">
        <f t="shared" si="2338"/>
        <v>0</v>
      </c>
      <c r="BE263" s="793">
        <f t="shared" si="2338"/>
        <v>0</v>
      </c>
      <c r="BF263" s="793">
        <f t="shared" si="2338"/>
        <v>0</v>
      </c>
      <c r="BG263" s="793">
        <f t="shared" si="2338"/>
        <v>0</v>
      </c>
      <c r="BH263" s="793">
        <f t="shared" si="2338"/>
        <v>0</v>
      </c>
      <c r="BI263" s="793">
        <f t="shared" si="2338"/>
        <v>0</v>
      </c>
      <c r="BJ263" s="793">
        <f t="shared" si="2338"/>
        <v>0</v>
      </c>
      <c r="BK263" s="793">
        <f t="shared" si="2338"/>
        <v>0</v>
      </c>
      <c r="BL263" s="793">
        <f t="shared" si="2338"/>
        <v>0</v>
      </c>
      <c r="BM263" s="793">
        <f t="shared" si="2338"/>
        <v>0</v>
      </c>
      <c r="BN263" s="793">
        <f t="shared" si="2338"/>
        <v>0</v>
      </c>
      <c r="BO263" s="793">
        <f t="shared" si="2338"/>
        <v>0</v>
      </c>
      <c r="BP263" s="793">
        <f t="shared" si="2338"/>
        <v>0</v>
      </c>
      <c r="BQ263" s="793">
        <f t="shared" si="2338"/>
        <v>0</v>
      </c>
      <c r="BR263" s="793">
        <f t="shared" si="2338"/>
        <v>0</v>
      </c>
      <c r="BS263" s="793">
        <f t="shared" si="2338"/>
        <v>0</v>
      </c>
      <c r="BT263" s="793">
        <f t="shared" si="2338"/>
        <v>0</v>
      </c>
      <c r="BU263" s="793">
        <f t="shared" si="2338"/>
        <v>0</v>
      </c>
      <c r="BV263" s="793">
        <f t="shared" si="2338"/>
        <v>0</v>
      </c>
      <c r="BW263" s="793">
        <f t="shared" si="2338"/>
        <v>0</v>
      </c>
      <c r="BX263" s="793">
        <f t="shared" si="2338"/>
        <v>0</v>
      </c>
      <c r="BY263" s="793">
        <f t="shared" si="2338"/>
        <v>0</v>
      </c>
      <c r="BZ263" s="793">
        <f t="shared" ref="BZ263:DE263" si="2339">(BZ121+BZ132+BZ143+BZ166+BZ178+BZ237)*BZ$278*10%</f>
        <v>0</v>
      </c>
      <c r="CA263" s="793">
        <f t="shared" si="2339"/>
        <v>0</v>
      </c>
      <c r="CB263" s="793">
        <f t="shared" si="2339"/>
        <v>0</v>
      </c>
      <c r="CC263" s="793">
        <f t="shared" si="2339"/>
        <v>0</v>
      </c>
      <c r="CD263" s="793">
        <f t="shared" si="2339"/>
        <v>0</v>
      </c>
      <c r="CE263" s="793">
        <f t="shared" si="2339"/>
        <v>0</v>
      </c>
      <c r="CF263" s="793">
        <f t="shared" si="2339"/>
        <v>0</v>
      </c>
      <c r="CG263" s="793">
        <f t="shared" si="2339"/>
        <v>0</v>
      </c>
      <c r="CH263" s="793">
        <f t="shared" si="2339"/>
        <v>0</v>
      </c>
      <c r="CI263" s="793">
        <f t="shared" si="2339"/>
        <v>0</v>
      </c>
      <c r="CJ263" s="793">
        <f t="shared" si="2339"/>
        <v>0</v>
      </c>
      <c r="CK263" s="793">
        <f t="shared" si="2339"/>
        <v>0</v>
      </c>
      <c r="CL263" s="793">
        <f t="shared" si="2339"/>
        <v>0</v>
      </c>
      <c r="CM263" s="793">
        <f t="shared" si="2339"/>
        <v>0</v>
      </c>
      <c r="CN263" s="793">
        <f t="shared" si="2339"/>
        <v>0</v>
      </c>
      <c r="CO263" s="793">
        <f t="shared" si="2339"/>
        <v>0</v>
      </c>
      <c r="CP263" s="793">
        <f t="shared" si="2339"/>
        <v>0</v>
      </c>
      <c r="CQ263" s="793">
        <f t="shared" si="2339"/>
        <v>0</v>
      </c>
      <c r="CR263" s="793">
        <f t="shared" si="2339"/>
        <v>0</v>
      </c>
      <c r="CS263" s="793">
        <f t="shared" si="2339"/>
        <v>0</v>
      </c>
      <c r="CT263" s="793">
        <f t="shared" si="2339"/>
        <v>0</v>
      </c>
      <c r="CU263" s="793">
        <f t="shared" si="2339"/>
        <v>0</v>
      </c>
      <c r="CV263" s="793">
        <f t="shared" si="2339"/>
        <v>0</v>
      </c>
      <c r="CW263" s="793">
        <f t="shared" si="2339"/>
        <v>0</v>
      </c>
      <c r="CX263" s="793">
        <f t="shared" si="2339"/>
        <v>0</v>
      </c>
      <c r="CY263" s="793">
        <f t="shared" si="2339"/>
        <v>0</v>
      </c>
      <c r="CZ263" s="793">
        <f t="shared" si="2339"/>
        <v>0</v>
      </c>
      <c r="DA263" s="793">
        <f t="shared" si="2339"/>
        <v>0</v>
      </c>
      <c r="DB263" s="793">
        <f t="shared" si="2339"/>
        <v>0</v>
      </c>
      <c r="DC263" s="793">
        <f t="shared" si="2339"/>
        <v>0</v>
      </c>
      <c r="DD263" s="793">
        <f t="shared" si="2339"/>
        <v>0</v>
      </c>
      <c r="DE263" s="793">
        <f t="shared" si="2339"/>
        <v>0</v>
      </c>
      <c r="DF263" s="793">
        <f t="shared" ref="DF263:EO263" si="2340">(DF121+DF132+DF143+DF166+DF178+DF237)*DF$278*10%</f>
        <v>0</v>
      </c>
      <c r="DG263" s="793">
        <f t="shared" si="2340"/>
        <v>0</v>
      </c>
      <c r="DH263" s="793">
        <f t="shared" si="2340"/>
        <v>0</v>
      </c>
      <c r="DI263" s="793">
        <f t="shared" si="2340"/>
        <v>0</v>
      </c>
      <c r="DJ263" s="793">
        <f t="shared" si="2340"/>
        <v>0</v>
      </c>
      <c r="DK263" s="793">
        <f t="shared" si="2340"/>
        <v>0</v>
      </c>
      <c r="DL263" s="793">
        <f t="shared" si="2340"/>
        <v>0</v>
      </c>
      <c r="DM263" s="793">
        <f t="shared" si="2340"/>
        <v>0</v>
      </c>
      <c r="DN263" s="793">
        <f t="shared" si="2340"/>
        <v>0</v>
      </c>
      <c r="DO263" s="793">
        <f t="shared" si="2340"/>
        <v>0</v>
      </c>
      <c r="DP263" s="793">
        <f t="shared" si="2340"/>
        <v>0</v>
      </c>
      <c r="DQ263" s="793">
        <f t="shared" si="2340"/>
        <v>0</v>
      </c>
      <c r="DR263" s="793">
        <f t="shared" si="2340"/>
        <v>0</v>
      </c>
      <c r="DS263" s="793">
        <f t="shared" si="2340"/>
        <v>0</v>
      </c>
      <c r="DT263" s="793">
        <f t="shared" si="2340"/>
        <v>0</v>
      </c>
      <c r="DU263" s="793">
        <f t="shared" si="2340"/>
        <v>0</v>
      </c>
      <c r="DV263" s="793">
        <f t="shared" si="2340"/>
        <v>0</v>
      </c>
      <c r="DW263" s="793">
        <f t="shared" si="2340"/>
        <v>0</v>
      </c>
      <c r="DX263" s="793">
        <f t="shared" si="2340"/>
        <v>0</v>
      </c>
      <c r="DY263" s="793">
        <f t="shared" si="2340"/>
        <v>0</v>
      </c>
      <c r="DZ263" s="793">
        <f t="shared" si="2340"/>
        <v>0</v>
      </c>
      <c r="EA263" s="793">
        <f t="shared" si="2340"/>
        <v>0</v>
      </c>
      <c r="EB263" s="793">
        <f t="shared" si="2340"/>
        <v>0</v>
      </c>
      <c r="EC263" s="793">
        <f t="shared" si="2340"/>
        <v>0</v>
      </c>
      <c r="ED263" s="793">
        <f t="shared" si="2340"/>
        <v>0</v>
      </c>
      <c r="EE263" s="793">
        <f t="shared" si="2340"/>
        <v>0</v>
      </c>
      <c r="EF263" s="793">
        <f t="shared" si="2340"/>
        <v>0</v>
      </c>
      <c r="EG263" s="793">
        <f t="shared" si="2340"/>
        <v>0</v>
      </c>
      <c r="EH263" s="793">
        <f t="shared" si="2340"/>
        <v>0</v>
      </c>
      <c r="EI263" s="793">
        <f t="shared" si="2340"/>
        <v>0</v>
      </c>
      <c r="EJ263" s="793">
        <f t="shared" si="2340"/>
        <v>0</v>
      </c>
      <c r="EK263" s="793">
        <f t="shared" si="2340"/>
        <v>0</v>
      </c>
      <c r="EL263" s="793">
        <f t="shared" si="2340"/>
        <v>0</v>
      </c>
      <c r="EM263" s="793">
        <f t="shared" si="2340"/>
        <v>0</v>
      </c>
      <c r="EN263" s="793">
        <f t="shared" si="2340"/>
        <v>0</v>
      </c>
      <c r="EO263" s="793">
        <f t="shared" si="2340"/>
        <v>0</v>
      </c>
    </row>
    <row r="264" spans="1:145" hidden="1" outlineLevel="1" x14ac:dyDescent="0.2">
      <c r="A264" s="113">
        <f>ROW()</f>
        <v>264</v>
      </c>
      <c r="C264" s="451" t="str">
        <f>C259</f>
        <v>부가세불공제분(영업)</v>
      </c>
      <c r="D264" s="451" t="s">
        <v>18</v>
      </c>
      <c r="E264" s="451"/>
      <c r="F264" s="116"/>
      <c r="G264" s="116"/>
      <c r="H264" s="116"/>
      <c r="I264" s="116"/>
      <c r="J264" s="116"/>
      <c r="K264" s="114" t="s">
        <v>25</v>
      </c>
      <c r="L264" s="915">
        <f>SUM(M264:EC264)</f>
        <v>0</v>
      </c>
      <c r="M264" s="915"/>
      <c r="N264" s="915">
        <f t="shared" ref="N264:AS264" si="2341">(N122+N133+N144+N167+N179+N238)*N$278*10%</f>
        <v>0</v>
      </c>
      <c r="O264" s="915">
        <f t="shared" si="2341"/>
        <v>0</v>
      </c>
      <c r="P264" s="915">
        <f t="shared" si="2341"/>
        <v>0</v>
      </c>
      <c r="Q264" s="915">
        <f t="shared" si="2341"/>
        <v>0</v>
      </c>
      <c r="R264" s="915">
        <f t="shared" si="2341"/>
        <v>0</v>
      </c>
      <c r="S264" s="915">
        <f t="shared" si="2341"/>
        <v>0</v>
      </c>
      <c r="T264" s="915">
        <f t="shared" si="2341"/>
        <v>0</v>
      </c>
      <c r="U264" s="915">
        <f t="shared" si="2341"/>
        <v>0</v>
      </c>
      <c r="V264" s="915">
        <f t="shared" si="2341"/>
        <v>0</v>
      </c>
      <c r="W264" s="915">
        <f t="shared" si="2341"/>
        <v>0</v>
      </c>
      <c r="X264" s="915">
        <f t="shared" si="2341"/>
        <v>0</v>
      </c>
      <c r="Y264" s="915">
        <f t="shared" si="2341"/>
        <v>0</v>
      </c>
      <c r="Z264" s="915">
        <f t="shared" si="2341"/>
        <v>0</v>
      </c>
      <c r="AA264" s="915">
        <f t="shared" si="2341"/>
        <v>0</v>
      </c>
      <c r="AB264" s="915">
        <f t="shared" si="2341"/>
        <v>0</v>
      </c>
      <c r="AC264" s="915">
        <f t="shared" si="2341"/>
        <v>0</v>
      </c>
      <c r="AD264" s="915">
        <f t="shared" si="2341"/>
        <v>0</v>
      </c>
      <c r="AE264" s="915">
        <f t="shared" si="2341"/>
        <v>0</v>
      </c>
      <c r="AF264" s="915">
        <f t="shared" si="2341"/>
        <v>0</v>
      </c>
      <c r="AG264" s="915">
        <f t="shared" si="2341"/>
        <v>0</v>
      </c>
      <c r="AH264" s="915">
        <f t="shared" si="2341"/>
        <v>0</v>
      </c>
      <c r="AI264" s="915">
        <f t="shared" si="2341"/>
        <v>0</v>
      </c>
      <c r="AJ264" s="915">
        <f t="shared" si="2341"/>
        <v>0</v>
      </c>
      <c r="AK264" s="915">
        <f t="shared" si="2341"/>
        <v>0</v>
      </c>
      <c r="AL264" s="915">
        <f t="shared" si="2341"/>
        <v>0</v>
      </c>
      <c r="AM264" s="915">
        <f t="shared" si="2341"/>
        <v>0</v>
      </c>
      <c r="AN264" s="915">
        <f t="shared" si="2341"/>
        <v>0</v>
      </c>
      <c r="AO264" s="915">
        <f t="shared" si="2341"/>
        <v>0</v>
      </c>
      <c r="AP264" s="915">
        <f t="shared" si="2341"/>
        <v>0</v>
      </c>
      <c r="AQ264" s="915">
        <f t="shared" si="2341"/>
        <v>0</v>
      </c>
      <c r="AR264" s="915">
        <f t="shared" si="2341"/>
        <v>0</v>
      </c>
      <c r="AS264" s="915">
        <f t="shared" si="2341"/>
        <v>0</v>
      </c>
      <c r="AT264" s="915">
        <f t="shared" ref="AT264:BY264" si="2342">(AT122+AT133+AT144+AT167+AT179+AT238)*AT$278*10%</f>
        <v>0</v>
      </c>
      <c r="AU264" s="915">
        <f t="shared" si="2342"/>
        <v>0</v>
      </c>
      <c r="AV264" s="915">
        <f t="shared" si="2342"/>
        <v>0</v>
      </c>
      <c r="AW264" s="915">
        <f t="shared" si="2342"/>
        <v>0</v>
      </c>
      <c r="AX264" s="915">
        <f t="shared" si="2342"/>
        <v>0</v>
      </c>
      <c r="AY264" s="915">
        <f t="shared" si="2342"/>
        <v>0</v>
      </c>
      <c r="AZ264" s="915">
        <f t="shared" si="2342"/>
        <v>0</v>
      </c>
      <c r="BA264" s="915">
        <f t="shared" si="2342"/>
        <v>0</v>
      </c>
      <c r="BB264" s="915">
        <f t="shared" si="2342"/>
        <v>0</v>
      </c>
      <c r="BC264" s="915">
        <f t="shared" si="2342"/>
        <v>0</v>
      </c>
      <c r="BD264" s="915">
        <f t="shared" si="2342"/>
        <v>0</v>
      </c>
      <c r="BE264" s="915">
        <f t="shared" si="2342"/>
        <v>0</v>
      </c>
      <c r="BF264" s="915">
        <f t="shared" si="2342"/>
        <v>0</v>
      </c>
      <c r="BG264" s="915">
        <f t="shared" si="2342"/>
        <v>0</v>
      </c>
      <c r="BH264" s="915">
        <f t="shared" si="2342"/>
        <v>0</v>
      </c>
      <c r="BI264" s="915">
        <f t="shared" si="2342"/>
        <v>0</v>
      </c>
      <c r="BJ264" s="915">
        <f t="shared" si="2342"/>
        <v>0</v>
      </c>
      <c r="BK264" s="915">
        <f t="shared" si="2342"/>
        <v>0</v>
      </c>
      <c r="BL264" s="915">
        <f t="shared" si="2342"/>
        <v>0</v>
      </c>
      <c r="BM264" s="915">
        <f t="shared" si="2342"/>
        <v>0</v>
      </c>
      <c r="BN264" s="915">
        <f t="shared" si="2342"/>
        <v>0</v>
      </c>
      <c r="BO264" s="915">
        <f t="shared" si="2342"/>
        <v>0</v>
      </c>
      <c r="BP264" s="915">
        <f t="shared" si="2342"/>
        <v>0</v>
      </c>
      <c r="BQ264" s="915">
        <f t="shared" si="2342"/>
        <v>0</v>
      </c>
      <c r="BR264" s="915">
        <f t="shared" si="2342"/>
        <v>0</v>
      </c>
      <c r="BS264" s="915">
        <f t="shared" si="2342"/>
        <v>0</v>
      </c>
      <c r="BT264" s="915">
        <f t="shared" si="2342"/>
        <v>0</v>
      </c>
      <c r="BU264" s="915">
        <f t="shared" si="2342"/>
        <v>0</v>
      </c>
      <c r="BV264" s="915">
        <f t="shared" si="2342"/>
        <v>0</v>
      </c>
      <c r="BW264" s="915">
        <f t="shared" si="2342"/>
        <v>0</v>
      </c>
      <c r="BX264" s="915">
        <f t="shared" si="2342"/>
        <v>0</v>
      </c>
      <c r="BY264" s="915">
        <f t="shared" si="2342"/>
        <v>0</v>
      </c>
      <c r="BZ264" s="915">
        <f t="shared" ref="BZ264:DE264" si="2343">(BZ122+BZ133+BZ144+BZ167+BZ179+BZ238)*BZ$278*10%</f>
        <v>0</v>
      </c>
      <c r="CA264" s="915">
        <f t="shared" si="2343"/>
        <v>0</v>
      </c>
      <c r="CB264" s="915">
        <f t="shared" si="2343"/>
        <v>0</v>
      </c>
      <c r="CC264" s="915">
        <f t="shared" si="2343"/>
        <v>0</v>
      </c>
      <c r="CD264" s="915">
        <f t="shared" si="2343"/>
        <v>0</v>
      </c>
      <c r="CE264" s="915">
        <f t="shared" si="2343"/>
        <v>0</v>
      </c>
      <c r="CF264" s="915">
        <f t="shared" si="2343"/>
        <v>0</v>
      </c>
      <c r="CG264" s="915">
        <f t="shared" si="2343"/>
        <v>0</v>
      </c>
      <c r="CH264" s="915">
        <f t="shared" si="2343"/>
        <v>0</v>
      </c>
      <c r="CI264" s="915">
        <f t="shared" si="2343"/>
        <v>0</v>
      </c>
      <c r="CJ264" s="915">
        <f t="shared" si="2343"/>
        <v>0</v>
      </c>
      <c r="CK264" s="915">
        <f t="shared" si="2343"/>
        <v>0</v>
      </c>
      <c r="CL264" s="915">
        <f t="shared" si="2343"/>
        <v>0</v>
      </c>
      <c r="CM264" s="915">
        <f t="shared" si="2343"/>
        <v>0</v>
      </c>
      <c r="CN264" s="915">
        <f t="shared" si="2343"/>
        <v>0</v>
      </c>
      <c r="CO264" s="915">
        <f t="shared" si="2343"/>
        <v>0</v>
      </c>
      <c r="CP264" s="915">
        <f t="shared" si="2343"/>
        <v>0</v>
      </c>
      <c r="CQ264" s="915">
        <f t="shared" si="2343"/>
        <v>0</v>
      </c>
      <c r="CR264" s="915">
        <f t="shared" si="2343"/>
        <v>0</v>
      </c>
      <c r="CS264" s="915">
        <f t="shared" si="2343"/>
        <v>0</v>
      </c>
      <c r="CT264" s="915">
        <f t="shared" si="2343"/>
        <v>0</v>
      </c>
      <c r="CU264" s="915">
        <f t="shared" si="2343"/>
        <v>0</v>
      </c>
      <c r="CV264" s="915">
        <f t="shared" si="2343"/>
        <v>0</v>
      </c>
      <c r="CW264" s="915">
        <f t="shared" si="2343"/>
        <v>0</v>
      </c>
      <c r="CX264" s="915">
        <f t="shared" si="2343"/>
        <v>0</v>
      </c>
      <c r="CY264" s="915">
        <f t="shared" si="2343"/>
        <v>0</v>
      </c>
      <c r="CZ264" s="915">
        <f t="shared" si="2343"/>
        <v>0</v>
      </c>
      <c r="DA264" s="915">
        <f t="shared" si="2343"/>
        <v>0</v>
      </c>
      <c r="DB264" s="915">
        <f t="shared" si="2343"/>
        <v>0</v>
      </c>
      <c r="DC264" s="915">
        <f t="shared" si="2343"/>
        <v>0</v>
      </c>
      <c r="DD264" s="915">
        <f t="shared" si="2343"/>
        <v>0</v>
      </c>
      <c r="DE264" s="915">
        <f t="shared" si="2343"/>
        <v>0</v>
      </c>
      <c r="DF264" s="915">
        <f t="shared" ref="DF264:EO264" si="2344">(DF122+DF133+DF144+DF167+DF179+DF238)*DF$278*10%</f>
        <v>0</v>
      </c>
      <c r="DG264" s="915">
        <f t="shared" si="2344"/>
        <v>0</v>
      </c>
      <c r="DH264" s="915">
        <f t="shared" si="2344"/>
        <v>0</v>
      </c>
      <c r="DI264" s="915">
        <f t="shared" si="2344"/>
        <v>0</v>
      </c>
      <c r="DJ264" s="915">
        <f t="shared" si="2344"/>
        <v>0</v>
      </c>
      <c r="DK264" s="915">
        <f t="shared" si="2344"/>
        <v>0</v>
      </c>
      <c r="DL264" s="915">
        <f t="shared" si="2344"/>
        <v>0</v>
      </c>
      <c r="DM264" s="915">
        <f t="shared" si="2344"/>
        <v>0</v>
      </c>
      <c r="DN264" s="915">
        <f t="shared" si="2344"/>
        <v>0</v>
      </c>
      <c r="DO264" s="915">
        <f t="shared" si="2344"/>
        <v>0</v>
      </c>
      <c r="DP264" s="915">
        <f t="shared" si="2344"/>
        <v>0</v>
      </c>
      <c r="DQ264" s="915">
        <f t="shared" si="2344"/>
        <v>0</v>
      </c>
      <c r="DR264" s="915">
        <f t="shared" si="2344"/>
        <v>0</v>
      </c>
      <c r="DS264" s="915">
        <f t="shared" si="2344"/>
        <v>0</v>
      </c>
      <c r="DT264" s="915">
        <f t="shared" si="2344"/>
        <v>0</v>
      </c>
      <c r="DU264" s="915">
        <f t="shared" si="2344"/>
        <v>0</v>
      </c>
      <c r="DV264" s="915">
        <f t="shared" si="2344"/>
        <v>0</v>
      </c>
      <c r="DW264" s="915">
        <f t="shared" si="2344"/>
        <v>0</v>
      </c>
      <c r="DX264" s="915">
        <f t="shared" si="2344"/>
        <v>0</v>
      </c>
      <c r="DY264" s="915">
        <f t="shared" si="2344"/>
        <v>0</v>
      </c>
      <c r="DZ264" s="915">
        <f t="shared" si="2344"/>
        <v>0</v>
      </c>
      <c r="EA264" s="915">
        <f t="shared" si="2344"/>
        <v>0</v>
      </c>
      <c r="EB264" s="915">
        <f t="shared" si="2344"/>
        <v>0</v>
      </c>
      <c r="EC264" s="915">
        <f t="shared" si="2344"/>
        <v>0</v>
      </c>
      <c r="ED264" s="915">
        <f t="shared" si="2344"/>
        <v>0</v>
      </c>
      <c r="EE264" s="915">
        <f t="shared" si="2344"/>
        <v>0</v>
      </c>
      <c r="EF264" s="915">
        <f t="shared" si="2344"/>
        <v>0</v>
      </c>
      <c r="EG264" s="915">
        <f t="shared" si="2344"/>
        <v>0</v>
      </c>
      <c r="EH264" s="915">
        <f t="shared" si="2344"/>
        <v>0</v>
      </c>
      <c r="EI264" s="915">
        <f t="shared" si="2344"/>
        <v>0</v>
      </c>
      <c r="EJ264" s="915">
        <f t="shared" si="2344"/>
        <v>0</v>
      </c>
      <c r="EK264" s="915">
        <f t="shared" si="2344"/>
        <v>0</v>
      </c>
      <c r="EL264" s="915">
        <f t="shared" si="2344"/>
        <v>0</v>
      </c>
      <c r="EM264" s="915">
        <f t="shared" si="2344"/>
        <v>0</v>
      </c>
      <c r="EN264" s="915">
        <f t="shared" si="2344"/>
        <v>0</v>
      </c>
      <c r="EO264" s="915">
        <f t="shared" si="2344"/>
        <v>0</v>
      </c>
    </row>
    <row r="265" spans="1:145" hidden="1" outlineLevel="1" x14ac:dyDescent="0.2">
      <c r="A265" s="113">
        <f>ROW()</f>
        <v>265</v>
      </c>
      <c r="C265" s="451" t="str">
        <f>C259</f>
        <v>부가세불공제분(영업)</v>
      </c>
      <c r="D265" s="451" t="s">
        <v>17</v>
      </c>
      <c r="E265" s="451"/>
      <c r="F265" s="116"/>
      <c r="G265" s="116"/>
      <c r="H265" s="116"/>
      <c r="I265" s="116"/>
      <c r="J265" s="92"/>
      <c r="K265" s="113" t="s">
        <v>26</v>
      </c>
      <c r="L265" s="897"/>
      <c r="M265" s="897"/>
      <c r="N265" s="793">
        <f t="shared" ref="N265:BY265" si="2345">SUM(N262:N264)</f>
        <v>0</v>
      </c>
      <c r="O265" s="793">
        <f t="shared" si="2345"/>
        <v>0</v>
      </c>
      <c r="P265" s="793">
        <f t="shared" si="2345"/>
        <v>0</v>
      </c>
      <c r="Q265" s="793">
        <f t="shared" si="2345"/>
        <v>0</v>
      </c>
      <c r="R265" s="793">
        <f t="shared" si="2345"/>
        <v>0</v>
      </c>
      <c r="S265" s="793">
        <f t="shared" si="2345"/>
        <v>0</v>
      </c>
      <c r="T265" s="793">
        <f t="shared" si="2345"/>
        <v>0</v>
      </c>
      <c r="U265" s="793">
        <f t="shared" si="2345"/>
        <v>0</v>
      </c>
      <c r="V265" s="793">
        <f t="shared" si="2345"/>
        <v>0</v>
      </c>
      <c r="W265" s="793">
        <f t="shared" si="2345"/>
        <v>0</v>
      </c>
      <c r="X265" s="793">
        <f t="shared" si="2345"/>
        <v>0</v>
      </c>
      <c r="Y265" s="793">
        <f t="shared" si="2345"/>
        <v>0</v>
      </c>
      <c r="Z265" s="793">
        <f t="shared" si="2345"/>
        <v>0</v>
      </c>
      <c r="AA265" s="793">
        <f t="shared" si="2345"/>
        <v>0</v>
      </c>
      <c r="AB265" s="793">
        <f t="shared" si="2345"/>
        <v>0</v>
      </c>
      <c r="AC265" s="793">
        <f t="shared" si="2345"/>
        <v>0</v>
      </c>
      <c r="AD265" s="793">
        <f t="shared" si="2345"/>
        <v>0</v>
      </c>
      <c r="AE265" s="793">
        <f t="shared" si="2345"/>
        <v>0</v>
      </c>
      <c r="AF265" s="793">
        <f t="shared" si="2345"/>
        <v>0</v>
      </c>
      <c r="AG265" s="793">
        <f t="shared" si="2345"/>
        <v>0</v>
      </c>
      <c r="AH265" s="793">
        <f t="shared" si="2345"/>
        <v>0</v>
      </c>
      <c r="AI265" s="793">
        <f t="shared" si="2345"/>
        <v>0</v>
      </c>
      <c r="AJ265" s="793">
        <f t="shared" si="2345"/>
        <v>0</v>
      </c>
      <c r="AK265" s="793">
        <f t="shared" si="2345"/>
        <v>0</v>
      </c>
      <c r="AL265" s="793">
        <f t="shared" si="2345"/>
        <v>0</v>
      </c>
      <c r="AM265" s="793">
        <f t="shared" si="2345"/>
        <v>0</v>
      </c>
      <c r="AN265" s="793">
        <f t="shared" si="2345"/>
        <v>0</v>
      </c>
      <c r="AO265" s="793">
        <f t="shared" si="2345"/>
        <v>0</v>
      </c>
      <c r="AP265" s="793">
        <f t="shared" si="2345"/>
        <v>0</v>
      </c>
      <c r="AQ265" s="793">
        <f t="shared" si="2345"/>
        <v>0</v>
      </c>
      <c r="AR265" s="793">
        <f t="shared" si="2345"/>
        <v>0</v>
      </c>
      <c r="AS265" s="793">
        <f t="shared" si="2345"/>
        <v>0</v>
      </c>
      <c r="AT265" s="793">
        <f t="shared" si="2345"/>
        <v>0</v>
      </c>
      <c r="AU265" s="793">
        <f t="shared" si="2345"/>
        <v>0</v>
      </c>
      <c r="AV265" s="793">
        <f t="shared" si="2345"/>
        <v>0</v>
      </c>
      <c r="AW265" s="793">
        <f t="shared" si="2345"/>
        <v>0</v>
      </c>
      <c r="AX265" s="793">
        <f t="shared" si="2345"/>
        <v>0</v>
      </c>
      <c r="AY265" s="793">
        <f t="shared" si="2345"/>
        <v>0</v>
      </c>
      <c r="AZ265" s="793">
        <f t="shared" si="2345"/>
        <v>0</v>
      </c>
      <c r="BA265" s="793">
        <f t="shared" si="2345"/>
        <v>0</v>
      </c>
      <c r="BB265" s="793">
        <f t="shared" si="2345"/>
        <v>0</v>
      </c>
      <c r="BC265" s="793">
        <f t="shared" si="2345"/>
        <v>0</v>
      </c>
      <c r="BD265" s="793">
        <f t="shared" si="2345"/>
        <v>0</v>
      </c>
      <c r="BE265" s="793">
        <f t="shared" si="2345"/>
        <v>0</v>
      </c>
      <c r="BF265" s="793">
        <f t="shared" si="2345"/>
        <v>0</v>
      </c>
      <c r="BG265" s="793">
        <f t="shared" si="2345"/>
        <v>0</v>
      </c>
      <c r="BH265" s="793">
        <f t="shared" si="2345"/>
        <v>0</v>
      </c>
      <c r="BI265" s="793">
        <f t="shared" si="2345"/>
        <v>0</v>
      </c>
      <c r="BJ265" s="793">
        <f t="shared" si="2345"/>
        <v>0</v>
      </c>
      <c r="BK265" s="793">
        <f t="shared" si="2345"/>
        <v>0</v>
      </c>
      <c r="BL265" s="793">
        <f t="shared" si="2345"/>
        <v>0</v>
      </c>
      <c r="BM265" s="793">
        <f t="shared" si="2345"/>
        <v>0</v>
      </c>
      <c r="BN265" s="793">
        <f t="shared" si="2345"/>
        <v>0</v>
      </c>
      <c r="BO265" s="793">
        <f t="shared" si="2345"/>
        <v>0</v>
      </c>
      <c r="BP265" s="793">
        <f t="shared" si="2345"/>
        <v>0</v>
      </c>
      <c r="BQ265" s="793">
        <f t="shared" si="2345"/>
        <v>0</v>
      </c>
      <c r="BR265" s="793">
        <f t="shared" si="2345"/>
        <v>0</v>
      </c>
      <c r="BS265" s="793">
        <f t="shared" si="2345"/>
        <v>0</v>
      </c>
      <c r="BT265" s="793">
        <f t="shared" si="2345"/>
        <v>0</v>
      </c>
      <c r="BU265" s="793">
        <f t="shared" si="2345"/>
        <v>0</v>
      </c>
      <c r="BV265" s="793">
        <f t="shared" si="2345"/>
        <v>0</v>
      </c>
      <c r="BW265" s="793">
        <f t="shared" si="2345"/>
        <v>0</v>
      </c>
      <c r="BX265" s="793">
        <f t="shared" si="2345"/>
        <v>0</v>
      </c>
      <c r="BY265" s="793">
        <f t="shared" si="2345"/>
        <v>0</v>
      </c>
      <c r="BZ265" s="793">
        <f t="shared" ref="BZ265:CG265" si="2346">SUM(BZ262:BZ264)</f>
        <v>0</v>
      </c>
      <c r="CA265" s="793">
        <f t="shared" si="2346"/>
        <v>0</v>
      </c>
      <c r="CB265" s="793">
        <f t="shared" si="2346"/>
        <v>0</v>
      </c>
      <c r="CC265" s="793">
        <f t="shared" si="2346"/>
        <v>0</v>
      </c>
      <c r="CD265" s="793">
        <f t="shared" si="2346"/>
        <v>0</v>
      </c>
      <c r="CE265" s="793">
        <f t="shared" si="2346"/>
        <v>0</v>
      </c>
      <c r="CF265" s="793">
        <f t="shared" si="2346"/>
        <v>0</v>
      </c>
      <c r="CG265" s="793">
        <f t="shared" si="2346"/>
        <v>0</v>
      </c>
      <c r="CH265" s="793">
        <f t="shared" ref="CH265:EO265" si="2347">SUM(CH262:CH264)</f>
        <v>0</v>
      </c>
      <c r="CI265" s="793">
        <f t="shared" si="2347"/>
        <v>0</v>
      </c>
      <c r="CJ265" s="793">
        <f t="shared" si="2347"/>
        <v>0</v>
      </c>
      <c r="CK265" s="793">
        <f t="shared" si="2347"/>
        <v>0</v>
      </c>
      <c r="CL265" s="793">
        <f t="shared" si="2347"/>
        <v>0</v>
      </c>
      <c r="CM265" s="793">
        <f t="shared" si="2347"/>
        <v>0</v>
      </c>
      <c r="CN265" s="793">
        <f t="shared" si="2347"/>
        <v>0</v>
      </c>
      <c r="CO265" s="793">
        <f t="shared" si="2347"/>
        <v>0</v>
      </c>
      <c r="CP265" s="793">
        <f t="shared" si="2347"/>
        <v>0</v>
      </c>
      <c r="CQ265" s="793">
        <f t="shared" si="2347"/>
        <v>0</v>
      </c>
      <c r="CR265" s="793">
        <f t="shared" si="2347"/>
        <v>0</v>
      </c>
      <c r="CS265" s="793">
        <f t="shared" si="2347"/>
        <v>0</v>
      </c>
      <c r="CT265" s="793">
        <f t="shared" si="2347"/>
        <v>0</v>
      </c>
      <c r="CU265" s="793">
        <f t="shared" si="2347"/>
        <v>0</v>
      </c>
      <c r="CV265" s="793">
        <f t="shared" si="2347"/>
        <v>0</v>
      </c>
      <c r="CW265" s="793">
        <f t="shared" si="2347"/>
        <v>0</v>
      </c>
      <c r="CX265" s="793">
        <f t="shared" si="2347"/>
        <v>0</v>
      </c>
      <c r="CY265" s="793">
        <f t="shared" si="2347"/>
        <v>0</v>
      </c>
      <c r="CZ265" s="793">
        <f t="shared" si="2347"/>
        <v>0</v>
      </c>
      <c r="DA265" s="793">
        <f t="shared" si="2347"/>
        <v>0</v>
      </c>
      <c r="DB265" s="793">
        <f t="shared" si="2347"/>
        <v>0</v>
      </c>
      <c r="DC265" s="793">
        <f t="shared" si="2347"/>
        <v>0</v>
      </c>
      <c r="DD265" s="793">
        <f t="shared" si="2347"/>
        <v>0</v>
      </c>
      <c r="DE265" s="793">
        <f t="shared" si="2347"/>
        <v>0</v>
      </c>
      <c r="DF265" s="793">
        <f t="shared" si="2347"/>
        <v>0</v>
      </c>
      <c r="DG265" s="793">
        <f t="shared" si="2347"/>
        <v>0</v>
      </c>
      <c r="DH265" s="793">
        <f t="shared" si="2347"/>
        <v>0</v>
      </c>
      <c r="DI265" s="793">
        <f t="shared" si="2347"/>
        <v>0</v>
      </c>
      <c r="DJ265" s="793">
        <f t="shared" si="2347"/>
        <v>0</v>
      </c>
      <c r="DK265" s="793">
        <f t="shared" si="2347"/>
        <v>0</v>
      </c>
      <c r="DL265" s="793">
        <f t="shared" si="2347"/>
        <v>0</v>
      </c>
      <c r="DM265" s="793">
        <f t="shared" si="2347"/>
        <v>0</v>
      </c>
      <c r="DN265" s="793">
        <f t="shared" si="2347"/>
        <v>0</v>
      </c>
      <c r="DO265" s="793">
        <f t="shared" si="2347"/>
        <v>0</v>
      </c>
      <c r="DP265" s="793">
        <f t="shared" si="2347"/>
        <v>0</v>
      </c>
      <c r="DQ265" s="793">
        <f t="shared" si="2347"/>
        <v>0</v>
      </c>
      <c r="DR265" s="793">
        <f t="shared" si="2347"/>
        <v>0</v>
      </c>
      <c r="DS265" s="793">
        <f t="shared" si="2347"/>
        <v>0</v>
      </c>
      <c r="DT265" s="793">
        <f t="shared" si="2347"/>
        <v>0</v>
      </c>
      <c r="DU265" s="793">
        <f t="shared" si="2347"/>
        <v>0</v>
      </c>
      <c r="DV265" s="793">
        <f t="shared" si="2347"/>
        <v>0</v>
      </c>
      <c r="DW265" s="793">
        <f t="shared" si="2347"/>
        <v>0</v>
      </c>
      <c r="DX265" s="793">
        <f t="shared" si="2347"/>
        <v>0</v>
      </c>
      <c r="DY265" s="793">
        <f t="shared" si="2347"/>
        <v>0</v>
      </c>
      <c r="DZ265" s="793">
        <f t="shared" si="2347"/>
        <v>0</v>
      </c>
      <c r="EA265" s="793">
        <f t="shared" si="2347"/>
        <v>0</v>
      </c>
      <c r="EB265" s="793">
        <f t="shared" si="2347"/>
        <v>0</v>
      </c>
      <c r="EC265" s="793">
        <f t="shared" si="2347"/>
        <v>0</v>
      </c>
      <c r="ED265" s="793">
        <f t="shared" si="2347"/>
        <v>0</v>
      </c>
      <c r="EE265" s="793">
        <f t="shared" si="2347"/>
        <v>0</v>
      </c>
      <c r="EF265" s="793">
        <f t="shared" si="2347"/>
        <v>0</v>
      </c>
      <c r="EG265" s="793">
        <f t="shared" si="2347"/>
        <v>0</v>
      </c>
      <c r="EH265" s="793">
        <f t="shared" si="2347"/>
        <v>0</v>
      </c>
      <c r="EI265" s="793">
        <f t="shared" si="2347"/>
        <v>0</v>
      </c>
      <c r="EJ265" s="793">
        <f t="shared" si="2347"/>
        <v>0</v>
      </c>
      <c r="EK265" s="793">
        <f t="shared" si="2347"/>
        <v>0</v>
      </c>
      <c r="EL265" s="793">
        <f t="shared" si="2347"/>
        <v>0</v>
      </c>
      <c r="EM265" s="793">
        <f t="shared" si="2347"/>
        <v>0</v>
      </c>
      <c r="EN265" s="793">
        <f t="shared" si="2347"/>
        <v>0</v>
      </c>
      <c r="EO265" s="793">
        <f t="shared" si="2347"/>
        <v>0</v>
      </c>
    </row>
    <row r="266" spans="1:145" hidden="1" outlineLevel="1" x14ac:dyDescent="0.2">
      <c r="A266" s="113">
        <f>ROW()</f>
        <v>266</v>
      </c>
    </row>
    <row r="267" spans="1:145" hidden="1" outlineLevel="1" x14ac:dyDescent="0.2">
      <c r="A267" s="113">
        <f>ROW()</f>
        <v>267</v>
      </c>
    </row>
    <row r="268" spans="1:145" hidden="1" outlineLevel="1" x14ac:dyDescent="0.2">
      <c r="A268" s="113">
        <f>ROW()</f>
        <v>268</v>
      </c>
      <c r="C268" s="451" t="s">
        <v>434</v>
      </c>
      <c r="D268" s="451" t="s">
        <v>20</v>
      </c>
      <c r="E268" s="451"/>
      <c r="J268" s="452"/>
      <c r="K268" s="451"/>
      <c r="L268" s="452">
        <f>SUM(N268:EC268)</f>
        <v>0</v>
      </c>
      <c r="M268" s="451"/>
      <c r="N268" s="452">
        <f t="shared" ref="N268:AS268" si="2348">(N104)*N$278*10%</f>
        <v>0</v>
      </c>
      <c r="O268" s="452">
        <f t="shared" si="2348"/>
        <v>0</v>
      </c>
      <c r="P268" s="452">
        <f t="shared" si="2348"/>
        <v>0</v>
      </c>
      <c r="Q268" s="452">
        <f t="shared" si="2348"/>
        <v>0</v>
      </c>
      <c r="R268" s="452">
        <f t="shared" si="2348"/>
        <v>0</v>
      </c>
      <c r="S268" s="452">
        <f t="shared" si="2348"/>
        <v>0</v>
      </c>
      <c r="T268" s="452">
        <f t="shared" si="2348"/>
        <v>0</v>
      </c>
      <c r="U268" s="452">
        <f t="shared" si="2348"/>
        <v>0</v>
      </c>
      <c r="V268" s="452">
        <f t="shared" si="2348"/>
        <v>0</v>
      </c>
      <c r="W268" s="452">
        <f t="shared" si="2348"/>
        <v>0</v>
      </c>
      <c r="X268" s="452">
        <f t="shared" si="2348"/>
        <v>0</v>
      </c>
      <c r="Y268" s="452">
        <f t="shared" si="2348"/>
        <v>0</v>
      </c>
      <c r="Z268" s="452">
        <f t="shared" si="2348"/>
        <v>0</v>
      </c>
      <c r="AA268" s="452">
        <f t="shared" si="2348"/>
        <v>0</v>
      </c>
      <c r="AB268" s="452">
        <f t="shared" si="2348"/>
        <v>0</v>
      </c>
      <c r="AC268" s="452">
        <f t="shared" si="2348"/>
        <v>0</v>
      </c>
      <c r="AD268" s="452">
        <f t="shared" si="2348"/>
        <v>0</v>
      </c>
      <c r="AE268" s="452">
        <f t="shared" si="2348"/>
        <v>0</v>
      </c>
      <c r="AF268" s="452">
        <f t="shared" si="2348"/>
        <v>0</v>
      </c>
      <c r="AG268" s="452">
        <f t="shared" si="2348"/>
        <v>0</v>
      </c>
      <c r="AH268" s="452">
        <f t="shared" si="2348"/>
        <v>0</v>
      </c>
      <c r="AI268" s="452">
        <f t="shared" si="2348"/>
        <v>0</v>
      </c>
      <c r="AJ268" s="452">
        <f t="shared" si="2348"/>
        <v>0</v>
      </c>
      <c r="AK268" s="452">
        <f t="shared" si="2348"/>
        <v>0</v>
      </c>
      <c r="AL268" s="452">
        <f t="shared" si="2348"/>
        <v>0</v>
      </c>
      <c r="AM268" s="452">
        <f t="shared" si="2348"/>
        <v>0</v>
      </c>
      <c r="AN268" s="452">
        <f t="shared" si="2348"/>
        <v>0</v>
      </c>
      <c r="AO268" s="452">
        <f t="shared" si="2348"/>
        <v>0</v>
      </c>
      <c r="AP268" s="452">
        <f t="shared" si="2348"/>
        <v>0</v>
      </c>
      <c r="AQ268" s="452">
        <f t="shared" si="2348"/>
        <v>0</v>
      </c>
      <c r="AR268" s="452">
        <f t="shared" si="2348"/>
        <v>0</v>
      </c>
      <c r="AS268" s="452">
        <f t="shared" si="2348"/>
        <v>0</v>
      </c>
      <c r="AT268" s="452">
        <f t="shared" ref="AT268:BY268" si="2349">(AT104)*AT$278*10%</f>
        <v>0</v>
      </c>
      <c r="AU268" s="452">
        <f t="shared" si="2349"/>
        <v>0</v>
      </c>
      <c r="AV268" s="452">
        <f t="shared" si="2349"/>
        <v>0</v>
      </c>
      <c r="AW268" s="452">
        <f t="shared" si="2349"/>
        <v>0</v>
      </c>
      <c r="AX268" s="452">
        <f t="shared" si="2349"/>
        <v>0</v>
      </c>
      <c r="AY268" s="452">
        <f t="shared" si="2349"/>
        <v>0</v>
      </c>
      <c r="AZ268" s="452">
        <f t="shared" si="2349"/>
        <v>0</v>
      </c>
      <c r="BA268" s="452">
        <f t="shared" si="2349"/>
        <v>0</v>
      </c>
      <c r="BB268" s="452">
        <f t="shared" si="2349"/>
        <v>0</v>
      </c>
      <c r="BC268" s="452">
        <f t="shared" si="2349"/>
        <v>0</v>
      </c>
      <c r="BD268" s="452">
        <f t="shared" si="2349"/>
        <v>0</v>
      </c>
      <c r="BE268" s="452">
        <f t="shared" si="2349"/>
        <v>0</v>
      </c>
      <c r="BF268" s="452">
        <f t="shared" si="2349"/>
        <v>0</v>
      </c>
      <c r="BG268" s="452">
        <f t="shared" si="2349"/>
        <v>0</v>
      </c>
      <c r="BH268" s="452">
        <f t="shared" si="2349"/>
        <v>0</v>
      </c>
      <c r="BI268" s="452">
        <f t="shared" si="2349"/>
        <v>0</v>
      </c>
      <c r="BJ268" s="452">
        <f t="shared" si="2349"/>
        <v>0</v>
      </c>
      <c r="BK268" s="452">
        <f t="shared" si="2349"/>
        <v>0</v>
      </c>
      <c r="BL268" s="452">
        <f t="shared" si="2349"/>
        <v>0</v>
      </c>
      <c r="BM268" s="452">
        <f t="shared" si="2349"/>
        <v>0</v>
      </c>
      <c r="BN268" s="452">
        <f t="shared" si="2349"/>
        <v>0</v>
      </c>
      <c r="BO268" s="452">
        <f t="shared" si="2349"/>
        <v>0</v>
      </c>
      <c r="BP268" s="452">
        <f t="shared" si="2349"/>
        <v>0</v>
      </c>
      <c r="BQ268" s="452">
        <f t="shared" si="2349"/>
        <v>0</v>
      </c>
      <c r="BR268" s="452">
        <f t="shared" si="2349"/>
        <v>0</v>
      </c>
      <c r="BS268" s="452">
        <f t="shared" si="2349"/>
        <v>0</v>
      </c>
      <c r="BT268" s="452">
        <f t="shared" si="2349"/>
        <v>0</v>
      </c>
      <c r="BU268" s="452">
        <f t="shared" si="2349"/>
        <v>0</v>
      </c>
      <c r="BV268" s="452">
        <f t="shared" si="2349"/>
        <v>0</v>
      </c>
      <c r="BW268" s="452">
        <f t="shared" si="2349"/>
        <v>0</v>
      </c>
      <c r="BX268" s="452">
        <f t="shared" si="2349"/>
        <v>0</v>
      </c>
      <c r="BY268" s="452">
        <f t="shared" si="2349"/>
        <v>0</v>
      </c>
      <c r="BZ268" s="452">
        <f t="shared" ref="BZ268:DE268" si="2350">(BZ104)*BZ$278*10%</f>
        <v>0</v>
      </c>
      <c r="CA268" s="452">
        <f t="shared" si="2350"/>
        <v>0</v>
      </c>
      <c r="CB268" s="452">
        <f t="shared" si="2350"/>
        <v>0</v>
      </c>
      <c r="CC268" s="452">
        <f t="shared" si="2350"/>
        <v>0</v>
      </c>
      <c r="CD268" s="452">
        <f t="shared" si="2350"/>
        <v>0</v>
      </c>
      <c r="CE268" s="452">
        <f t="shared" si="2350"/>
        <v>0</v>
      </c>
      <c r="CF268" s="452">
        <f t="shared" si="2350"/>
        <v>0</v>
      </c>
      <c r="CG268" s="452">
        <f t="shared" si="2350"/>
        <v>0</v>
      </c>
      <c r="CH268" s="452">
        <f t="shared" si="2350"/>
        <v>0</v>
      </c>
      <c r="CI268" s="452">
        <f t="shared" si="2350"/>
        <v>0</v>
      </c>
      <c r="CJ268" s="452">
        <f t="shared" si="2350"/>
        <v>0</v>
      </c>
      <c r="CK268" s="452">
        <f t="shared" si="2350"/>
        <v>0</v>
      </c>
      <c r="CL268" s="452">
        <f t="shared" si="2350"/>
        <v>0</v>
      </c>
      <c r="CM268" s="452">
        <f t="shared" si="2350"/>
        <v>0</v>
      </c>
      <c r="CN268" s="452">
        <f t="shared" si="2350"/>
        <v>0</v>
      </c>
      <c r="CO268" s="452">
        <f t="shared" si="2350"/>
        <v>0</v>
      </c>
      <c r="CP268" s="452">
        <f t="shared" si="2350"/>
        <v>0</v>
      </c>
      <c r="CQ268" s="452">
        <f t="shared" si="2350"/>
        <v>0</v>
      </c>
      <c r="CR268" s="452">
        <f t="shared" si="2350"/>
        <v>0</v>
      </c>
      <c r="CS268" s="452">
        <f t="shared" si="2350"/>
        <v>0</v>
      </c>
      <c r="CT268" s="452">
        <f t="shared" si="2350"/>
        <v>0</v>
      </c>
      <c r="CU268" s="452">
        <f t="shared" si="2350"/>
        <v>0</v>
      </c>
      <c r="CV268" s="452">
        <f t="shared" si="2350"/>
        <v>0</v>
      </c>
      <c r="CW268" s="452">
        <f t="shared" si="2350"/>
        <v>0</v>
      </c>
      <c r="CX268" s="452">
        <f t="shared" si="2350"/>
        <v>0</v>
      </c>
      <c r="CY268" s="452">
        <f t="shared" si="2350"/>
        <v>0</v>
      </c>
      <c r="CZ268" s="452">
        <f t="shared" si="2350"/>
        <v>0</v>
      </c>
      <c r="DA268" s="452">
        <f t="shared" si="2350"/>
        <v>0</v>
      </c>
      <c r="DB268" s="452">
        <f t="shared" si="2350"/>
        <v>0</v>
      </c>
      <c r="DC268" s="452">
        <f t="shared" si="2350"/>
        <v>0</v>
      </c>
      <c r="DD268" s="452">
        <f t="shared" si="2350"/>
        <v>0</v>
      </c>
      <c r="DE268" s="452">
        <f t="shared" si="2350"/>
        <v>0</v>
      </c>
      <c r="DF268" s="452">
        <f t="shared" ref="DF268:EO268" si="2351">(DF104)*DF$278*10%</f>
        <v>0</v>
      </c>
      <c r="DG268" s="452">
        <f t="shared" si="2351"/>
        <v>0</v>
      </c>
      <c r="DH268" s="452">
        <f t="shared" si="2351"/>
        <v>0</v>
      </c>
      <c r="DI268" s="452">
        <f t="shared" si="2351"/>
        <v>0</v>
      </c>
      <c r="DJ268" s="452">
        <f t="shared" si="2351"/>
        <v>0</v>
      </c>
      <c r="DK268" s="452">
        <f t="shared" si="2351"/>
        <v>0</v>
      </c>
      <c r="DL268" s="452">
        <f t="shared" si="2351"/>
        <v>0</v>
      </c>
      <c r="DM268" s="452">
        <f t="shared" si="2351"/>
        <v>0</v>
      </c>
      <c r="DN268" s="452">
        <f t="shared" si="2351"/>
        <v>0</v>
      </c>
      <c r="DO268" s="452">
        <f t="shared" si="2351"/>
        <v>0</v>
      </c>
      <c r="DP268" s="452">
        <f t="shared" si="2351"/>
        <v>0</v>
      </c>
      <c r="DQ268" s="452">
        <f t="shared" si="2351"/>
        <v>0</v>
      </c>
      <c r="DR268" s="452">
        <f t="shared" si="2351"/>
        <v>0</v>
      </c>
      <c r="DS268" s="452">
        <f t="shared" si="2351"/>
        <v>0</v>
      </c>
      <c r="DT268" s="452">
        <f t="shared" si="2351"/>
        <v>0</v>
      </c>
      <c r="DU268" s="452">
        <f t="shared" si="2351"/>
        <v>0</v>
      </c>
      <c r="DV268" s="452">
        <f t="shared" si="2351"/>
        <v>0</v>
      </c>
      <c r="DW268" s="452">
        <f t="shared" si="2351"/>
        <v>0</v>
      </c>
      <c r="DX268" s="452">
        <f t="shared" si="2351"/>
        <v>0</v>
      </c>
      <c r="DY268" s="452">
        <f t="shared" si="2351"/>
        <v>0</v>
      </c>
      <c r="DZ268" s="452">
        <f t="shared" si="2351"/>
        <v>0</v>
      </c>
      <c r="EA268" s="452">
        <f t="shared" si="2351"/>
        <v>0</v>
      </c>
      <c r="EB268" s="452">
        <f t="shared" si="2351"/>
        <v>0</v>
      </c>
      <c r="EC268" s="452">
        <f t="shared" si="2351"/>
        <v>0</v>
      </c>
      <c r="ED268" s="452">
        <f t="shared" si="2351"/>
        <v>0</v>
      </c>
      <c r="EE268" s="452">
        <f t="shared" si="2351"/>
        <v>0</v>
      </c>
      <c r="EF268" s="452">
        <f t="shared" si="2351"/>
        <v>0</v>
      </c>
      <c r="EG268" s="452">
        <f t="shared" si="2351"/>
        <v>0</v>
      </c>
      <c r="EH268" s="452">
        <f t="shared" si="2351"/>
        <v>0</v>
      </c>
      <c r="EI268" s="452">
        <f t="shared" si="2351"/>
        <v>0</v>
      </c>
      <c r="EJ268" s="452">
        <f t="shared" si="2351"/>
        <v>0</v>
      </c>
      <c r="EK268" s="452">
        <f t="shared" si="2351"/>
        <v>0</v>
      </c>
      <c r="EL268" s="452">
        <f t="shared" si="2351"/>
        <v>0</v>
      </c>
      <c r="EM268" s="452">
        <f t="shared" si="2351"/>
        <v>0</v>
      </c>
      <c r="EN268" s="452">
        <f t="shared" si="2351"/>
        <v>0</v>
      </c>
      <c r="EO268" s="452">
        <f t="shared" si="2351"/>
        <v>0</v>
      </c>
    </row>
    <row r="269" spans="1:145" hidden="1" outlineLevel="1" x14ac:dyDescent="0.2">
      <c r="A269" s="113">
        <f>ROW()</f>
        <v>269</v>
      </c>
      <c r="C269" s="253" t="s">
        <v>437</v>
      </c>
      <c r="J269" s="111">
        <f>SUM(N269:EC269)</f>
        <v>0</v>
      </c>
      <c r="K269" s="253" t="s">
        <v>447</v>
      </c>
      <c r="L269" s="113"/>
      <c r="N269" s="42" t="b">
        <f t="shared" ref="N269:AS269" si="2352">N268=N272</f>
        <v>1</v>
      </c>
      <c r="O269" s="42" t="b">
        <f t="shared" si="2352"/>
        <v>1</v>
      </c>
      <c r="P269" s="42" t="b">
        <f t="shared" si="2352"/>
        <v>1</v>
      </c>
      <c r="Q269" s="42" t="b">
        <f t="shared" si="2352"/>
        <v>1</v>
      </c>
      <c r="R269" s="42" t="b">
        <f t="shared" si="2352"/>
        <v>1</v>
      </c>
      <c r="S269" s="42" t="b">
        <f t="shared" si="2352"/>
        <v>1</v>
      </c>
      <c r="T269" s="42" t="b">
        <f t="shared" si="2352"/>
        <v>1</v>
      </c>
      <c r="U269" s="42" t="b">
        <f t="shared" si="2352"/>
        <v>1</v>
      </c>
      <c r="V269" s="42" t="b">
        <f t="shared" si="2352"/>
        <v>1</v>
      </c>
      <c r="W269" s="42" t="b">
        <f t="shared" si="2352"/>
        <v>1</v>
      </c>
      <c r="X269" s="42" t="b">
        <f t="shared" si="2352"/>
        <v>1</v>
      </c>
      <c r="Y269" s="42" t="b">
        <f t="shared" si="2352"/>
        <v>1</v>
      </c>
      <c r="Z269" s="42" t="b">
        <f t="shared" si="2352"/>
        <v>1</v>
      </c>
      <c r="AA269" s="42" t="b">
        <f t="shared" si="2352"/>
        <v>1</v>
      </c>
      <c r="AB269" s="42" t="b">
        <f t="shared" si="2352"/>
        <v>1</v>
      </c>
      <c r="AC269" s="42" t="b">
        <f t="shared" si="2352"/>
        <v>1</v>
      </c>
      <c r="AD269" s="42" t="b">
        <f t="shared" si="2352"/>
        <v>1</v>
      </c>
      <c r="AE269" s="42" t="b">
        <f t="shared" si="2352"/>
        <v>1</v>
      </c>
      <c r="AF269" s="42" t="b">
        <f t="shared" si="2352"/>
        <v>1</v>
      </c>
      <c r="AG269" s="42" t="b">
        <f t="shared" si="2352"/>
        <v>1</v>
      </c>
      <c r="AH269" s="42" t="b">
        <f t="shared" si="2352"/>
        <v>1</v>
      </c>
      <c r="AI269" s="42" t="b">
        <f t="shared" si="2352"/>
        <v>1</v>
      </c>
      <c r="AJ269" s="42" t="b">
        <f t="shared" si="2352"/>
        <v>1</v>
      </c>
      <c r="AK269" s="42" t="b">
        <f t="shared" si="2352"/>
        <v>1</v>
      </c>
      <c r="AL269" s="42" t="b">
        <f t="shared" si="2352"/>
        <v>1</v>
      </c>
      <c r="AM269" s="42" t="b">
        <f t="shared" si="2352"/>
        <v>1</v>
      </c>
      <c r="AN269" s="42" t="b">
        <f t="shared" si="2352"/>
        <v>1</v>
      </c>
      <c r="AO269" s="42" t="b">
        <f t="shared" si="2352"/>
        <v>1</v>
      </c>
      <c r="AP269" s="42" t="b">
        <f t="shared" si="2352"/>
        <v>1</v>
      </c>
      <c r="AQ269" s="42" t="b">
        <f t="shared" si="2352"/>
        <v>1</v>
      </c>
      <c r="AR269" s="42" t="b">
        <f t="shared" si="2352"/>
        <v>1</v>
      </c>
      <c r="AS269" s="42" t="b">
        <f t="shared" si="2352"/>
        <v>1</v>
      </c>
      <c r="AT269" s="42" t="b">
        <f t="shared" ref="AT269:BY269" si="2353">AT268=AT272</f>
        <v>1</v>
      </c>
      <c r="AU269" s="42" t="b">
        <f t="shared" si="2353"/>
        <v>1</v>
      </c>
      <c r="AV269" s="42" t="b">
        <f t="shared" si="2353"/>
        <v>1</v>
      </c>
      <c r="AW269" s="42" t="b">
        <f t="shared" si="2353"/>
        <v>1</v>
      </c>
      <c r="AX269" s="42" t="b">
        <f t="shared" si="2353"/>
        <v>1</v>
      </c>
      <c r="AY269" s="42" t="b">
        <f t="shared" si="2353"/>
        <v>1</v>
      </c>
      <c r="AZ269" s="42" t="b">
        <f t="shared" si="2353"/>
        <v>1</v>
      </c>
      <c r="BA269" s="42" t="b">
        <f t="shared" si="2353"/>
        <v>1</v>
      </c>
      <c r="BB269" s="42" t="b">
        <f t="shared" si="2353"/>
        <v>1</v>
      </c>
      <c r="BC269" s="42" t="b">
        <f t="shared" si="2353"/>
        <v>1</v>
      </c>
      <c r="BD269" s="42" t="b">
        <f t="shared" si="2353"/>
        <v>1</v>
      </c>
      <c r="BE269" s="42" t="b">
        <f t="shared" si="2353"/>
        <v>1</v>
      </c>
      <c r="BF269" s="42" t="b">
        <f t="shared" si="2353"/>
        <v>1</v>
      </c>
      <c r="BG269" s="42" t="b">
        <f t="shared" si="2353"/>
        <v>1</v>
      </c>
      <c r="BH269" s="42" t="b">
        <f t="shared" si="2353"/>
        <v>1</v>
      </c>
      <c r="BI269" s="42" t="b">
        <f t="shared" si="2353"/>
        <v>1</v>
      </c>
      <c r="BJ269" s="42" t="b">
        <f t="shared" si="2353"/>
        <v>1</v>
      </c>
      <c r="BK269" s="42" t="b">
        <f t="shared" si="2353"/>
        <v>1</v>
      </c>
      <c r="BL269" s="42" t="b">
        <f t="shared" si="2353"/>
        <v>1</v>
      </c>
      <c r="BM269" s="42" t="b">
        <f t="shared" si="2353"/>
        <v>1</v>
      </c>
      <c r="BN269" s="42" t="b">
        <f t="shared" si="2353"/>
        <v>1</v>
      </c>
      <c r="BO269" s="42" t="b">
        <f t="shared" si="2353"/>
        <v>1</v>
      </c>
      <c r="BP269" s="42" t="b">
        <f t="shared" si="2353"/>
        <v>1</v>
      </c>
      <c r="BQ269" s="42" t="b">
        <f t="shared" si="2353"/>
        <v>1</v>
      </c>
      <c r="BR269" s="42" t="b">
        <f t="shared" si="2353"/>
        <v>1</v>
      </c>
      <c r="BS269" s="42" t="b">
        <f t="shared" si="2353"/>
        <v>1</v>
      </c>
      <c r="BT269" s="42" t="b">
        <f t="shared" si="2353"/>
        <v>1</v>
      </c>
      <c r="BU269" s="42" t="b">
        <f t="shared" si="2353"/>
        <v>1</v>
      </c>
      <c r="BV269" s="42" t="b">
        <f t="shared" si="2353"/>
        <v>1</v>
      </c>
      <c r="BW269" s="42" t="b">
        <f t="shared" si="2353"/>
        <v>1</v>
      </c>
      <c r="BX269" s="42" t="b">
        <f t="shared" si="2353"/>
        <v>1</v>
      </c>
      <c r="BY269" s="42" t="b">
        <f t="shared" si="2353"/>
        <v>1</v>
      </c>
      <c r="BZ269" s="42" t="b">
        <f t="shared" ref="BZ269:CG269" si="2354">BZ268=BZ272</f>
        <v>1</v>
      </c>
      <c r="CA269" s="42" t="b">
        <f t="shared" si="2354"/>
        <v>1</v>
      </c>
      <c r="CB269" s="42" t="b">
        <f t="shared" si="2354"/>
        <v>1</v>
      </c>
      <c r="CC269" s="42" t="b">
        <f t="shared" si="2354"/>
        <v>1</v>
      </c>
      <c r="CD269" s="42" t="b">
        <f t="shared" si="2354"/>
        <v>1</v>
      </c>
      <c r="CE269" s="42" t="b">
        <f t="shared" si="2354"/>
        <v>1</v>
      </c>
      <c r="CF269" s="42" t="b">
        <f t="shared" si="2354"/>
        <v>1</v>
      </c>
      <c r="CG269" s="42" t="b">
        <f t="shared" si="2354"/>
        <v>1</v>
      </c>
      <c r="CH269" s="42" t="b">
        <f t="shared" ref="CH269:EO269" si="2355">CH268=CH272</f>
        <v>1</v>
      </c>
      <c r="CI269" s="42" t="b">
        <f t="shared" si="2355"/>
        <v>1</v>
      </c>
      <c r="CJ269" s="42" t="b">
        <f t="shared" si="2355"/>
        <v>1</v>
      </c>
      <c r="CK269" s="42" t="b">
        <f t="shared" si="2355"/>
        <v>1</v>
      </c>
      <c r="CL269" s="42" t="b">
        <f t="shared" si="2355"/>
        <v>1</v>
      </c>
      <c r="CM269" s="42" t="b">
        <f t="shared" si="2355"/>
        <v>1</v>
      </c>
      <c r="CN269" s="42" t="b">
        <f t="shared" si="2355"/>
        <v>1</v>
      </c>
      <c r="CO269" s="42" t="b">
        <f t="shared" si="2355"/>
        <v>1</v>
      </c>
      <c r="CP269" s="42" t="b">
        <f t="shared" si="2355"/>
        <v>1</v>
      </c>
      <c r="CQ269" s="42" t="b">
        <f t="shared" si="2355"/>
        <v>1</v>
      </c>
      <c r="CR269" s="42" t="b">
        <f t="shared" si="2355"/>
        <v>1</v>
      </c>
      <c r="CS269" s="42" t="b">
        <f t="shared" si="2355"/>
        <v>1</v>
      </c>
      <c r="CT269" s="42" t="b">
        <f t="shared" si="2355"/>
        <v>1</v>
      </c>
      <c r="CU269" s="42" t="b">
        <f t="shared" si="2355"/>
        <v>1</v>
      </c>
      <c r="CV269" s="42" t="b">
        <f t="shared" si="2355"/>
        <v>1</v>
      </c>
      <c r="CW269" s="42" t="b">
        <f t="shared" si="2355"/>
        <v>1</v>
      </c>
      <c r="CX269" s="42" t="b">
        <f t="shared" si="2355"/>
        <v>1</v>
      </c>
      <c r="CY269" s="42" t="b">
        <f t="shared" si="2355"/>
        <v>1</v>
      </c>
      <c r="CZ269" s="42" t="b">
        <f t="shared" si="2355"/>
        <v>1</v>
      </c>
      <c r="DA269" s="42" t="b">
        <f t="shared" si="2355"/>
        <v>1</v>
      </c>
      <c r="DB269" s="42" t="b">
        <f t="shared" si="2355"/>
        <v>1</v>
      </c>
      <c r="DC269" s="42" t="b">
        <f t="shared" si="2355"/>
        <v>1</v>
      </c>
      <c r="DD269" s="42" t="b">
        <f t="shared" si="2355"/>
        <v>1</v>
      </c>
      <c r="DE269" s="42" t="b">
        <f t="shared" si="2355"/>
        <v>1</v>
      </c>
      <c r="DF269" s="42" t="b">
        <f t="shared" si="2355"/>
        <v>1</v>
      </c>
      <c r="DG269" s="42" t="b">
        <f t="shared" si="2355"/>
        <v>1</v>
      </c>
      <c r="DH269" s="42" t="b">
        <f t="shared" si="2355"/>
        <v>1</v>
      </c>
      <c r="DI269" s="42" t="b">
        <f t="shared" si="2355"/>
        <v>1</v>
      </c>
      <c r="DJ269" s="42" t="b">
        <f t="shared" si="2355"/>
        <v>1</v>
      </c>
      <c r="DK269" s="42" t="b">
        <f t="shared" si="2355"/>
        <v>1</v>
      </c>
      <c r="DL269" s="42" t="b">
        <f t="shared" si="2355"/>
        <v>1</v>
      </c>
      <c r="DM269" s="42" t="b">
        <f t="shared" si="2355"/>
        <v>1</v>
      </c>
      <c r="DN269" s="42" t="b">
        <f t="shared" si="2355"/>
        <v>1</v>
      </c>
      <c r="DO269" s="42" t="b">
        <f t="shared" si="2355"/>
        <v>1</v>
      </c>
      <c r="DP269" s="42" t="b">
        <f t="shared" si="2355"/>
        <v>1</v>
      </c>
      <c r="DQ269" s="42" t="b">
        <f t="shared" si="2355"/>
        <v>1</v>
      </c>
      <c r="DR269" s="42" t="b">
        <f t="shared" si="2355"/>
        <v>1</v>
      </c>
      <c r="DS269" s="42" t="b">
        <f t="shared" si="2355"/>
        <v>1</v>
      </c>
      <c r="DT269" s="42" t="b">
        <f t="shared" si="2355"/>
        <v>1</v>
      </c>
      <c r="DU269" s="42" t="b">
        <f t="shared" si="2355"/>
        <v>1</v>
      </c>
      <c r="DV269" s="42" t="b">
        <f t="shared" si="2355"/>
        <v>1</v>
      </c>
      <c r="DW269" s="42" t="b">
        <f t="shared" si="2355"/>
        <v>1</v>
      </c>
      <c r="DX269" s="42" t="b">
        <f t="shared" si="2355"/>
        <v>1</v>
      </c>
      <c r="DY269" s="42" t="b">
        <f t="shared" si="2355"/>
        <v>1</v>
      </c>
      <c r="DZ269" s="42" t="b">
        <f t="shared" si="2355"/>
        <v>1</v>
      </c>
      <c r="EA269" s="42" t="b">
        <f t="shared" si="2355"/>
        <v>1</v>
      </c>
      <c r="EB269" s="42" t="b">
        <f t="shared" si="2355"/>
        <v>1</v>
      </c>
      <c r="EC269" s="42" t="b">
        <f t="shared" si="2355"/>
        <v>1</v>
      </c>
      <c r="ED269" s="42" t="b">
        <f t="shared" si="2355"/>
        <v>1</v>
      </c>
      <c r="EE269" s="42" t="b">
        <f t="shared" si="2355"/>
        <v>1</v>
      </c>
      <c r="EF269" s="42" t="b">
        <f t="shared" si="2355"/>
        <v>1</v>
      </c>
      <c r="EG269" s="42" t="b">
        <f t="shared" si="2355"/>
        <v>1</v>
      </c>
      <c r="EH269" s="42" t="b">
        <f t="shared" si="2355"/>
        <v>1</v>
      </c>
      <c r="EI269" s="42" t="b">
        <f t="shared" si="2355"/>
        <v>1</v>
      </c>
      <c r="EJ269" s="42" t="b">
        <f t="shared" si="2355"/>
        <v>1</v>
      </c>
      <c r="EK269" s="42" t="b">
        <f t="shared" si="2355"/>
        <v>1</v>
      </c>
      <c r="EL269" s="42" t="b">
        <f t="shared" si="2355"/>
        <v>1</v>
      </c>
      <c r="EM269" s="42" t="b">
        <f t="shared" si="2355"/>
        <v>1</v>
      </c>
      <c r="EN269" s="42" t="b">
        <f t="shared" si="2355"/>
        <v>1</v>
      </c>
      <c r="EO269" s="42" t="b">
        <f t="shared" si="2355"/>
        <v>1</v>
      </c>
    </row>
    <row r="270" spans="1:145" hidden="1" outlineLevel="1" x14ac:dyDescent="0.2">
      <c r="A270" s="113">
        <f>ROW()</f>
        <v>270</v>
      </c>
      <c r="N270" s="111"/>
    </row>
    <row r="271" spans="1:145" hidden="1" outlineLevel="1" x14ac:dyDescent="0.2">
      <c r="A271" s="113">
        <f>ROW()</f>
        <v>271</v>
      </c>
      <c r="K271" s="113" t="s">
        <v>22</v>
      </c>
      <c r="L271" s="897"/>
      <c r="M271" s="897"/>
      <c r="N271" s="913">
        <v>0</v>
      </c>
      <c r="O271" s="793">
        <f t="shared" ref="O271:AT271" si="2356">N274</f>
        <v>0</v>
      </c>
      <c r="P271" s="793">
        <f t="shared" si="2356"/>
        <v>0</v>
      </c>
      <c r="Q271" s="793">
        <f t="shared" si="2356"/>
        <v>0</v>
      </c>
      <c r="R271" s="793">
        <f t="shared" si="2356"/>
        <v>0</v>
      </c>
      <c r="S271" s="793">
        <f t="shared" si="2356"/>
        <v>0</v>
      </c>
      <c r="T271" s="793">
        <f t="shared" si="2356"/>
        <v>0</v>
      </c>
      <c r="U271" s="793">
        <f t="shared" si="2356"/>
        <v>0</v>
      </c>
      <c r="V271" s="793">
        <f t="shared" si="2356"/>
        <v>0</v>
      </c>
      <c r="W271" s="793">
        <f t="shared" si="2356"/>
        <v>0</v>
      </c>
      <c r="X271" s="793">
        <f t="shared" si="2356"/>
        <v>0</v>
      </c>
      <c r="Y271" s="793">
        <f t="shared" si="2356"/>
        <v>0</v>
      </c>
      <c r="Z271" s="793">
        <f t="shared" si="2356"/>
        <v>0</v>
      </c>
      <c r="AA271" s="793">
        <f t="shared" si="2356"/>
        <v>0</v>
      </c>
      <c r="AB271" s="793">
        <f t="shared" si="2356"/>
        <v>0</v>
      </c>
      <c r="AC271" s="793">
        <f t="shared" si="2356"/>
        <v>0</v>
      </c>
      <c r="AD271" s="793">
        <f t="shared" si="2356"/>
        <v>0</v>
      </c>
      <c r="AE271" s="793">
        <f t="shared" si="2356"/>
        <v>0</v>
      </c>
      <c r="AF271" s="793">
        <f t="shared" si="2356"/>
        <v>0</v>
      </c>
      <c r="AG271" s="793">
        <f t="shared" si="2356"/>
        <v>0</v>
      </c>
      <c r="AH271" s="793">
        <f t="shared" si="2356"/>
        <v>0</v>
      </c>
      <c r="AI271" s="793">
        <f t="shared" si="2356"/>
        <v>0</v>
      </c>
      <c r="AJ271" s="793">
        <f t="shared" si="2356"/>
        <v>0</v>
      </c>
      <c r="AK271" s="793">
        <f t="shared" si="2356"/>
        <v>0</v>
      </c>
      <c r="AL271" s="793">
        <f t="shared" si="2356"/>
        <v>0</v>
      </c>
      <c r="AM271" s="793">
        <f t="shared" si="2356"/>
        <v>0</v>
      </c>
      <c r="AN271" s="793">
        <f t="shared" si="2356"/>
        <v>0</v>
      </c>
      <c r="AO271" s="793">
        <f t="shared" si="2356"/>
        <v>0</v>
      </c>
      <c r="AP271" s="793">
        <f t="shared" si="2356"/>
        <v>0</v>
      </c>
      <c r="AQ271" s="793">
        <f t="shared" si="2356"/>
        <v>0</v>
      </c>
      <c r="AR271" s="793">
        <f t="shared" si="2356"/>
        <v>0</v>
      </c>
      <c r="AS271" s="793">
        <f t="shared" si="2356"/>
        <v>0</v>
      </c>
      <c r="AT271" s="793">
        <f t="shared" si="2356"/>
        <v>0</v>
      </c>
      <c r="AU271" s="793">
        <f t="shared" ref="AU271:BZ271" si="2357">AT274</f>
        <v>0</v>
      </c>
      <c r="AV271" s="793">
        <f t="shared" si="2357"/>
        <v>0</v>
      </c>
      <c r="AW271" s="793">
        <f t="shared" si="2357"/>
        <v>0</v>
      </c>
      <c r="AX271" s="793">
        <f t="shared" si="2357"/>
        <v>0</v>
      </c>
      <c r="AY271" s="793">
        <f t="shared" si="2357"/>
        <v>0</v>
      </c>
      <c r="AZ271" s="793">
        <f t="shared" si="2357"/>
        <v>0</v>
      </c>
      <c r="BA271" s="793">
        <f t="shared" si="2357"/>
        <v>0</v>
      </c>
      <c r="BB271" s="793">
        <f t="shared" si="2357"/>
        <v>0</v>
      </c>
      <c r="BC271" s="793">
        <f t="shared" si="2357"/>
        <v>0</v>
      </c>
      <c r="BD271" s="793">
        <f t="shared" si="2357"/>
        <v>0</v>
      </c>
      <c r="BE271" s="793">
        <f t="shared" si="2357"/>
        <v>0</v>
      </c>
      <c r="BF271" s="793">
        <f t="shared" si="2357"/>
        <v>0</v>
      </c>
      <c r="BG271" s="793">
        <f t="shared" si="2357"/>
        <v>0</v>
      </c>
      <c r="BH271" s="793">
        <f t="shared" si="2357"/>
        <v>0</v>
      </c>
      <c r="BI271" s="793">
        <f t="shared" si="2357"/>
        <v>0</v>
      </c>
      <c r="BJ271" s="793">
        <f t="shared" si="2357"/>
        <v>0</v>
      </c>
      <c r="BK271" s="793">
        <f t="shared" si="2357"/>
        <v>0</v>
      </c>
      <c r="BL271" s="793">
        <f t="shared" si="2357"/>
        <v>0</v>
      </c>
      <c r="BM271" s="793">
        <f t="shared" si="2357"/>
        <v>0</v>
      </c>
      <c r="BN271" s="793">
        <f t="shared" si="2357"/>
        <v>0</v>
      </c>
      <c r="BO271" s="793">
        <f t="shared" si="2357"/>
        <v>0</v>
      </c>
      <c r="BP271" s="793">
        <f t="shared" si="2357"/>
        <v>0</v>
      </c>
      <c r="BQ271" s="793">
        <f t="shared" si="2357"/>
        <v>0</v>
      </c>
      <c r="BR271" s="793">
        <f t="shared" si="2357"/>
        <v>0</v>
      </c>
      <c r="BS271" s="793">
        <f t="shared" si="2357"/>
        <v>0</v>
      </c>
      <c r="BT271" s="793">
        <f t="shared" si="2357"/>
        <v>0</v>
      </c>
      <c r="BU271" s="793">
        <f t="shared" si="2357"/>
        <v>0</v>
      </c>
      <c r="BV271" s="793">
        <f t="shared" si="2357"/>
        <v>0</v>
      </c>
      <c r="BW271" s="793">
        <f t="shared" si="2357"/>
        <v>0</v>
      </c>
      <c r="BX271" s="793">
        <f t="shared" si="2357"/>
        <v>0</v>
      </c>
      <c r="BY271" s="793">
        <f t="shared" si="2357"/>
        <v>0</v>
      </c>
      <c r="BZ271" s="793">
        <f t="shared" si="2357"/>
        <v>0</v>
      </c>
      <c r="CA271" s="793">
        <f t="shared" ref="CA271:DF271" si="2358">BZ274</f>
        <v>0</v>
      </c>
      <c r="CB271" s="793">
        <f t="shared" si="2358"/>
        <v>0</v>
      </c>
      <c r="CC271" s="793">
        <f t="shared" si="2358"/>
        <v>0</v>
      </c>
      <c r="CD271" s="793">
        <f t="shared" si="2358"/>
        <v>0</v>
      </c>
      <c r="CE271" s="793">
        <f t="shared" si="2358"/>
        <v>0</v>
      </c>
      <c r="CF271" s="793">
        <f t="shared" si="2358"/>
        <v>0</v>
      </c>
      <c r="CG271" s="793">
        <f t="shared" si="2358"/>
        <v>0</v>
      </c>
      <c r="CH271" s="793">
        <f t="shared" si="2358"/>
        <v>0</v>
      </c>
      <c r="CI271" s="793">
        <f t="shared" si="2358"/>
        <v>0</v>
      </c>
      <c r="CJ271" s="793">
        <f t="shared" si="2358"/>
        <v>0</v>
      </c>
      <c r="CK271" s="793">
        <f t="shared" si="2358"/>
        <v>0</v>
      </c>
      <c r="CL271" s="793">
        <f t="shared" si="2358"/>
        <v>0</v>
      </c>
      <c r="CM271" s="793">
        <f t="shared" si="2358"/>
        <v>0</v>
      </c>
      <c r="CN271" s="793">
        <f t="shared" si="2358"/>
        <v>0</v>
      </c>
      <c r="CO271" s="793">
        <f t="shared" si="2358"/>
        <v>0</v>
      </c>
      <c r="CP271" s="793">
        <f t="shared" si="2358"/>
        <v>0</v>
      </c>
      <c r="CQ271" s="793">
        <f t="shared" si="2358"/>
        <v>0</v>
      </c>
      <c r="CR271" s="793">
        <f t="shared" si="2358"/>
        <v>0</v>
      </c>
      <c r="CS271" s="793">
        <f t="shared" si="2358"/>
        <v>0</v>
      </c>
      <c r="CT271" s="793">
        <f t="shared" si="2358"/>
        <v>0</v>
      </c>
      <c r="CU271" s="793">
        <f t="shared" si="2358"/>
        <v>0</v>
      </c>
      <c r="CV271" s="793">
        <f t="shared" si="2358"/>
        <v>0</v>
      </c>
      <c r="CW271" s="793">
        <f t="shared" si="2358"/>
        <v>0</v>
      </c>
      <c r="CX271" s="793">
        <f t="shared" si="2358"/>
        <v>0</v>
      </c>
      <c r="CY271" s="793">
        <f t="shared" si="2358"/>
        <v>0</v>
      </c>
      <c r="CZ271" s="793">
        <f t="shared" si="2358"/>
        <v>0</v>
      </c>
      <c r="DA271" s="793">
        <f t="shared" si="2358"/>
        <v>0</v>
      </c>
      <c r="DB271" s="793">
        <f t="shared" si="2358"/>
        <v>0</v>
      </c>
      <c r="DC271" s="793">
        <f t="shared" si="2358"/>
        <v>0</v>
      </c>
      <c r="DD271" s="793">
        <f t="shared" si="2358"/>
        <v>0</v>
      </c>
      <c r="DE271" s="793">
        <f t="shared" si="2358"/>
        <v>0</v>
      </c>
      <c r="DF271" s="793">
        <f t="shared" si="2358"/>
        <v>0</v>
      </c>
      <c r="DG271" s="793">
        <f t="shared" ref="DG271:EO271" si="2359">DF274</f>
        <v>0</v>
      </c>
      <c r="DH271" s="793">
        <f t="shared" si="2359"/>
        <v>0</v>
      </c>
      <c r="DI271" s="793">
        <f t="shared" si="2359"/>
        <v>0</v>
      </c>
      <c r="DJ271" s="793">
        <f t="shared" si="2359"/>
        <v>0</v>
      </c>
      <c r="DK271" s="793">
        <f t="shared" si="2359"/>
        <v>0</v>
      </c>
      <c r="DL271" s="793">
        <f t="shared" si="2359"/>
        <v>0</v>
      </c>
      <c r="DM271" s="793">
        <f t="shared" si="2359"/>
        <v>0</v>
      </c>
      <c r="DN271" s="793">
        <f t="shared" si="2359"/>
        <v>0</v>
      </c>
      <c r="DO271" s="793">
        <f t="shared" si="2359"/>
        <v>0</v>
      </c>
      <c r="DP271" s="793">
        <f t="shared" si="2359"/>
        <v>0</v>
      </c>
      <c r="DQ271" s="793">
        <f t="shared" si="2359"/>
        <v>0</v>
      </c>
      <c r="DR271" s="793">
        <f t="shared" si="2359"/>
        <v>0</v>
      </c>
      <c r="DS271" s="793">
        <f t="shared" si="2359"/>
        <v>0</v>
      </c>
      <c r="DT271" s="793">
        <f t="shared" si="2359"/>
        <v>0</v>
      </c>
      <c r="DU271" s="793">
        <f t="shared" si="2359"/>
        <v>0</v>
      </c>
      <c r="DV271" s="793">
        <f t="shared" si="2359"/>
        <v>0</v>
      </c>
      <c r="DW271" s="793">
        <f t="shared" si="2359"/>
        <v>0</v>
      </c>
      <c r="DX271" s="793">
        <f t="shared" si="2359"/>
        <v>0</v>
      </c>
      <c r="DY271" s="793">
        <f t="shared" si="2359"/>
        <v>0</v>
      </c>
      <c r="DZ271" s="793">
        <f t="shared" si="2359"/>
        <v>0</v>
      </c>
      <c r="EA271" s="793">
        <f t="shared" si="2359"/>
        <v>0</v>
      </c>
      <c r="EB271" s="793">
        <f t="shared" si="2359"/>
        <v>0</v>
      </c>
      <c r="EC271" s="793">
        <f t="shared" si="2359"/>
        <v>0</v>
      </c>
      <c r="ED271" s="793">
        <f t="shared" si="2359"/>
        <v>0</v>
      </c>
      <c r="EE271" s="793">
        <f t="shared" si="2359"/>
        <v>0</v>
      </c>
      <c r="EF271" s="793">
        <f t="shared" si="2359"/>
        <v>0</v>
      </c>
      <c r="EG271" s="793">
        <f t="shared" si="2359"/>
        <v>0</v>
      </c>
      <c r="EH271" s="793">
        <f t="shared" si="2359"/>
        <v>0</v>
      </c>
      <c r="EI271" s="793">
        <f t="shared" si="2359"/>
        <v>0</v>
      </c>
      <c r="EJ271" s="793">
        <f t="shared" si="2359"/>
        <v>0</v>
      </c>
      <c r="EK271" s="793">
        <f t="shared" si="2359"/>
        <v>0</v>
      </c>
      <c r="EL271" s="793">
        <f t="shared" si="2359"/>
        <v>0</v>
      </c>
      <c r="EM271" s="793">
        <f t="shared" si="2359"/>
        <v>0</v>
      </c>
      <c r="EN271" s="793">
        <f t="shared" si="2359"/>
        <v>0</v>
      </c>
      <c r="EO271" s="793">
        <f t="shared" si="2359"/>
        <v>0</v>
      </c>
    </row>
    <row r="272" spans="1:145" hidden="1" outlineLevel="1" x14ac:dyDescent="0.2">
      <c r="A272" s="113">
        <f>ROW()</f>
        <v>272</v>
      </c>
      <c r="K272" s="113" t="s">
        <v>24</v>
      </c>
      <c r="L272" s="793">
        <f>SUM(M272:EC272)</f>
        <v>0</v>
      </c>
      <c r="M272" s="897"/>
      <c r="N272" s="793">
        <f t="shared" ref="N272:AS272" si="2360">(N110)*N$278*10%</f>
        <v>0</v>
      </c>
      <c r="O272" s="793">
        <f t="shared" si="2360"/>
        <v>0</v>
      </c>
      <c r="P272" s="793">
        <f t="shared" si="2360"/>
        <v>0</v>
      </c>
      <c r="Q272" s="793">
        <f t="shared" si="2360"/>
        <v>0</v>
      </c>
      <c r="R272" s="793">
        <f t="shared" si="2360"/>
        <v>0</v>
      </c>
      <c r="S272" s="793">
        <f t="shared" si="2360"/>
        <v>0</v>
      </c>
      <c r="T272" s="793">
        <f t="shared" si="2360"/>
        <v>0</v>
      </c>
      <c r="U272" s="793">
        <f t="shared" si="2360"/>
        <v>0</v>
      </c>
      <c r="V272" s="793">
        <f t="shared" si="2360"/>
        <v>0</v>
      </c>
      <c r="W272" s="793">
        <f t="shared" si="2360"/>
        <v>0</v>
      </c>
      <c r="X272" s="793">
        <f t="shared" si="2360"/>
        <v>0</v>
      </c>
      <c r="Y272" s="793">
        <f t="shared" si="2360"/>
        <v>0</v>
      </c>
      <c r="Z272" s="793">
        <f t="shared" si="2360"/>
        <v>0</v>
      </c>
      <c r="AA272" s="793">
        <f t="shared" si="2360"/>
        <v>0</v>
      </c>
      <c r="AB272" s="793">
        <f t="shared" si="2360"/>
        <v>0</v>
      </c>
      <c r="AC272" s="793">
        <f t="shared" si="2360"/>
        <v>0</v>
      </c>
      <c r="AD272" s="793">
        <f t="shared" si="2360"/>
        <v>0</v>
      </c>
      <c r="AE272" s="793">
        <f t="shared" si="2360"/>
        <v>0</v>
      </c>
      <c r="AF272" s="793">
        <f t="shared" si="2360"/>
        <v>0</v>
      </c>
      <c r="AG272" s="793">
        <f t="shared" si="2360"/>
        <v>0</v>
      </c>
      <c r="AH272" s="793">
        <f t="shared" si="2360"/>
        <v>0</v>
      </c>
      <c r="AI272" s="793">
        <f t="shared" si="2360"/>
        <v>0</v>
      </c>
      <c r="AJ272" s="793">
        <f t="shared" si="2360"/>
        <v>0</v>
      </c>
      <c r="AK272" s="793">
        <f t="shared" si="2360"/>
        <v>0</v>
      </c>
      <c r="AL272" s="793">
        <f t="shared" si="2360"/>
        <v>0</v>
      </c>
      <c r="AM272" s="793">
        <f t="shared" si="2360"/>
        <v>0</v>
      </c>
      <c r="AN272" s="793">
        <f t="shared" si="2360"/>
        <v>0</v>
      </c>
      <c r="AO272" s="793">
        <f t="shared" si="2360"/>
        <v>0</v>
      </c>
      <c r="AP272" s="793">
        <f t="shared" si="2360"/>
        <v>0</v>
      </c>
      <c r="AQ272" s="793">
        <f t="shared" si="2360"/>
        <v>0</v>
      </c>
      <c r="AR272" s="793">
        <f t="shared" si="2360"/>
        <v>0</v>
      </c>
      <c r="AS272" s="793">
        <f t="shared" si="2360"/>
        <v>0</v>
      </c>
      <c r="AT272" s="793">
        <f t="shared" ref="AT272:BY272" si="2361">(AT110)*AT$278*10%</f>
        <v>0</v>
      </c>
      <c r="AU272" s="793">
        <f t="shared" si="2361"/>
        <v>0</v>
      </c>
      <c r="AV272" s="793">
        <f t="shared" si="2361"/>
        <v>0</v>
      </c>
      <c r="AW272" s="793">
        <f t="shared" si="2361"/>
        <v>0</v>
      </c>
      <c r="AX272" s="793">
        <f t="shared" si="2361"/>
        <v>0</v>
      </c>
      <c r="AY272" s="793">
        <f t="shared" si="2361"/>
        <v>0</v>
      </c>
      <c r="AZ272" s="793">
        <f t="shared" si="2361"/>
        <v>0</v>
      </c>
      <c r="BA272" s="793">
        <f t="shared" si="2361"/>
        <v>0</v>
      </c>
      <c r="BB272" s="793">
        <f t="shared" si="2361"/>
        <v>0</v>
      </c>
      <c r="BC272" s="793">
        <f t="shared" si="2361"/>
        <v>0</v>
      </c>
      <c r="BD272" s="793">
        <f t="shared" si="2361"/>
        <v>0</v>
      </c>
      <c r="BE272" s="793">
        <f t="shared" si="2361"/>
        <v>0</v>
      </c>
      <c r="BF272" s="793">
        <f t="shared" si="2361"/>
        <v>0</v>
      </c>
      <c r="BG272" s="793">
        <f t="shared" si="2361"/>
        <v>0</v>
      </c>
      <c r="BH272" s="793">
        <f t="shared" si="2361"/>
        <v>0</v>
      </c>
      <c r="BI272" s="793">
        <f t="shared" si="2361"/>
        <v>0</v>
      </c>
      <c r="BJ272" s="793">
        <f t="shared" si="2361"/>
        <v>0</v>
      </c>
      <c r="BK272" s="793">
        <f t="shared" si="2361"/>
        <v>0</v>
      </c>
      <c r="BL272" s="793">
        <f t="shared" si="2361"/>
        <v>0</v>
      </c>
      <c r="BM272" s="793">
        <f t="shared" si="2361"/>
        <v>0</v>
      </c>
      <c r="BN272" s="793">
        <f t="shared" si="2361"/>
        <v>0</v>
      </c>
      <c r="BO272" s="793">
        <f t="shared" si="2361"/>
        <v>0</v>
      </c>
      <c r="BP272" s="793">
        <f t="shared" si="2361"/>
        <v>0</v>
      </c>
      <c r="BQ272" s="793">
        <f t="shared" si="2361"/>
        <v>0</v>
      </c>
      <c r="BR272" s="793">
        <f t="shared" si="2361"/>
        <v>0</v>
      </c>
      <c r="BS272" s="793">
        <f t="shared" si="2361"/>
        <v>0</v>
      </c>
      <c r="BT272" s="793">
        <f t="shared" si="2361"/>
        <v>0</v>
      </c>
      <c r="BU272" s="793">
        <f t="shared" si="2361"/>
        <v>0</v>
      </c>
      <c r="BV272" s="793">
        <f t="shared" si="2361"/>
        <v>0</v>
      </c>
      <c r="BW272" s="793">
        <f t="shared" si="2361"/>
        <v>0</v>
      </c>
      <c r="BX272" s="793">
        <f t="shared" si="2361"/>
        <v>0</v>
      </c>
      <c r="BY272" s="793">
        <f t="shared" si="2361"/>
        <v>0</v>
      </c>
      <c r="BZ272" s="793">
        <f t="shared" ref="BZ272:DE272" si="2362">(BZ110)*BZ$278*10%</f>
        <v>0</v>
      </c>
      <c r="CA272" s="793">
        <f t="shared" si="2362"/>
        <v>0</v>
      </c>
      <c r="CB272" s="793">
        <f t="shared" si="2362"/>
        <v>0</v>
      </c>
      <c r="CC272" s="793">
        <f t="shared" si="2362"/>
        <v>0</v>
      </c>
      <c r="CD272" s="793">
        <f t="shared" si="2362"/>
        <v>0</v>
      </c>
      <c r="CE272" s="793">
        <f t="shared" si="2362"/>
        <v>0</v>
      </c>
      <c r="CF272" s="793">
        <f t="shared" si="2362"/>
        <v>0</v>
      </c>
      <c r="CG272" s="793">
        <f t="shared" si="2362"/>
        <v>0</v>
      </c>
      <c r="CH272" s="793">
        <f t="shared" si="2362"/>
        <v>0</v>
      </c>
      <c r="CI272" s="793">
        <f t="shared" si="2362"/>
        <v>0</v>
      </c>
      <c r="CJ272" s="793">
        <f t="shared" si="2362"/>
        <v>0</v>
      </c>
      <c r="CK272" s="793">
        <f t="shared" si="2362"/>
        <v>0</v>
      </c>
      <c r="CL272" s="793">
        <f t="shared" si="2362"/>
        <v>0</v>
      </c>
      <c r="CM272" s="793">
        <f t="shared" si="2362"/>
        <v>0</v>
      </c>
      <c r="CN272" s="793">
        <f t="shared" si="2362"/>
        <v>0</v>
      </c>
      <c r="CO272" s="793">
        <f t="shared" si="2362"/>
        <v>0</v>
      </c>
      <c r="CP272" s="793">
        <f t="shared" si="2362"/>
        <v>0</v>
      </c>
      <c r="CQ272" s="793">
        <f t="shared" si="2362"/>
        <v>0</v>
      </c>
      <c r="CR272" s="793">
        <f t="shared" si="2362"/>
        <v>0</v>
      </c>
      <c r="CS272" s="793">
        <f t="shared" si="2362"/>
        <v>0</v>
      </c>
      <c r="CT272" s="793">
        <f t="shared" si="2362"/>
        <v>0</v>
      </c>
      <c r="CU272" s="793">
        <f t="shared" si="2362"/>
        <v>0</v>
      </c>
      <c r="CV272" s="793">
        <f t="shared" si="2362"/>
        <v>0</v>
      </c>
      <c r="CW272" s="793">
        <f t="shared" si="2362"/>
        <v>0</v>
      </c>
      <c r="CX272" s="793">
        <f t="shared" si="2362"/>
        <v>0</v>
      </c>
      <c r="CY272" s="793">
        <f t="shared" si="2362"/>
        <v>0</v>
      </c>
      <c r="CZ272" s="793">
        <f t="shared" si="2362"/>
        <v>0</v>
      </c>
      <c r="DA272" s="793">
        <f t="shared" si="2362"/>
        <v>0</v>
      </c>
      <c r="DB272" s="793">
        <f t="shared" si="2362"/>
        <v>0</v>
      </c>
      <c r="DC272" s="793">
        <f t="shared" si="2362"/>
        <v>0</v>
      </c>
      <c r="DD272" s="793">
        <f t="shared" si="2362"/>
        <v>0</v>
      </c>
      <c r="DE272" s="793">
        <f t="shared" si="2362"/>
        <v>0</v>
      </c>
      <c r="DF272" s="793">
        <f t="shared" ref="DF272:EO272" si="2363">(DF110)*DF$278*10%</f>
        <v>0</v>
      </c>
      <c r="DG272" s="793">
        <f t="shared" si="2363"/>
        <v>0</v>
      </c>
      <c r="DH272" s="793">
        <f t="shared" si="2363"/>
        <v>0</v>
      </c>
      <c r="DI272" s="793">
        <f t="shared" si="2363"/>
        <v>0</v>
      </c>
      <c r="DJ272" s="793">
        <f t="shared" si="2363"/>
        <v>0</v>
      </c>
      <c r="DK272" s="793">
        <f t="shared" si="2363"/>
        <v>0</v>
      </c>
      <c r="DL272" s="793">
        <f t="shared" si="2363"/>
        <v>0</v>
      </c>
      <c r="DM272" s="793">
        <f t="shared" si="2363"/>
        <v>0</v>
      </c>
      <c r="DN272" s="793">
        <f t="shared" si="2363"/>
        <v>0</v>
      </c>
      <c r="DO272" s="793">
        <f t="shared" si="2363"/>
        <v>0</v>
      </c>
      <c r="DP272" s="793">
        <f t="shared" si="2363"/>
        <v>0</v>
      </c>
      <c r="DQ272" s="793">
        <f t="shared" si="2363"/>
        <v>0</v>
      </c>
      <c r="DR272" s="793">
        <f t="shared" si="2363"/>
        <v>0</v>
      </c>
      <c r="DS272" s="793">
        <f t="shared" si="2363"/>
        <v>0</v>
      </c>
      <c r="DT272" s="793">
        <f t="shared" si="2363"/>
        <v>0</v>
      </c>
      <c r="DU272" s="793">
        <f t="shared" si="2363"/>
        <v>0</v>
      </c>
      <c r="DV272" s="793">
        <f t="shared" si="2363"/>
        <v>0</v>
      </c>
      <c r="DW272" s="793">
        <f t="shared" si="2363"/>
        <v>0</v>
      </c>
      <c r="DX272" s="793">
        <f t="shared" si="2363"/>
        <v>0</v>
      </c>
      <c r="DY272" s="793">
        <f t="shared" si="2363"/>
        <v>0</v>
      </c>
      <c r="DZ272" s="793">
        <f t="shared" si="2363"/>
        <v>0</v>
      </c>
      <c r="EA272" s="793">
        <f t="shared" si="2363"/>
        <v>0</v>
      </c>
      <c r="EB272" s="793">
        <f t="shared" si="2363"/>
        <v>0</v>
      </c>
      <c r="EC272" s="793">
        <f t="shared" si="2363"/>
        <v>0</v>
      </c>
      <c r="ED272" s="793">
        <f t="shared" si="2363"/>
        <v>0</v>
      </c>
      <c r="EE272" s="793">
        <f t="shared" si="2363"/>
        <v>0</v>
      </c>
      <c r="EF272" s="793">
        <f t="shared" si="2363"/>
        <v>0</v>
      </c>
      <c r="EG272" s="793">
        <f t="shared" si="2363"/>
        <v>0</v>
      </c>
      <c r="EH272" s="793">
        <f t="shared" si="2363"/>
        <v>0</v>
      </c>
      <c r="EI272" s="793">
        <f t="shared" si="2363"/>
        <v>0</v>
      </c>
      <c r="EJ272" s="793">
        <f t="shared" si="2363"/>
        <v>0</v>
      </c>
      <c r="EK272" s="793">
        <f t="shared" si="2363"/>
        <v>0</v>
      </c>
      <c r="EL272" s="793">
        <f t="shared" si="2363"/>
        <v>0</v>
      </c>
      <c r="EM272" s="793">
        <f t="shared" si="2363"/>
        <v>0</v>
      </c>
      <c r="EN272" s="793">
        <f t="shared" si="2363"/>
        <v>0</v>
      </c>
      <c r="EO272" s="793">
        <f t="shared" si="2363"/>
        <v>0</v>
      </c>
    </row>
    <row r="273" spans="1:145" hidden="1" outlineLevel="1" x14ac:dyDescent="0.2">
      <c r="A273" s="113">
        <f>ROW()</f>
        <v>273</v>
      </c>
      <c r="C273" s="451" t="str">
        <f>C268</f>
        <v>부가세불공제분(영업외)</v>
      </c>
      <c r="D273" s="451" t="s">
        <v>18</v>
      </c>
      <c r="E273" s="451"/>
      <c r="F273" s="116"/>
      <c r="G273" s="116"/>
      <c r="H273" s="116"/>
      <c r="I273" s="116"/>
      <c r="J273" s="116"/>
      <c r="K273" s="114" t="s">
        <v>25</v>
      </c>
      <c r="L273" s="915">
        <f>SUM(M273:EC273)</f>
        <v>0</v>
      </c>
      <c r="M273" s="915"/>
      <c r="N273" s="915">
        <f t="shared" ref="N273:AS273" si="2364">(N111)*N$278*10%</f>
        <v>0</v>
      </c>
      <c r="O273" s="915">
        <f t="shared" si="2364"/>
        <v>0</v>
      </c>
      <c r="P273" s="915">
        <f t="shared" si="2364"/>
        <v>0</v>
      </c>
      <c r="Q273" s="915">
        <f t="shared" si="2364"/>
        <v>0</v>
      </c>
      <c r="R273" s="915">
        <f t="shared" si="2364"/>
        <v>0</v>
      </c>
      <c r="S273" s="915">
        <f t="shared" si="2364"/>
        <v>0</v>
      </c>
      <c r="T273" s="915">
        <f t="shared" si="2364"/>
        <v>0</v>
      </c>
      <c r="U273" s="915">
        <f t="shared" si="2364"/>
        <v>0</v>
      </c>
      <c r="V273" s="915">
        <f t="shared" si="2364"/>
        <v>0</v>
      </c>
      <c r="W273" s="915">
        <f t="shared" si="2364"/>
        <v>0</v>
      </c>
      <c r="X273" s="915">
        <f t="shared" si="2364"/>
        <v>0</v>
      </c>
      <c r="Y273" s="915">
        <f t="shared" si="2364"/>
        <v>0</v>
      </c>
      <c r="Z273" s="915">
        <f t="shared" si="2364"/>
        <v>0</v>
      </c>
      <c r="AA273" s="915">
        <f t="shared" si="2364"/>
        <v>0</v>
      </c>
      <c r="AB273" s="915">
        <f t="shared" si="2364"/>
        <v>0</v>
      </c>
      <c r="AC273" s="915">
        <f t="shared" si="2364"/>
        <v>0</v>
      </c>
      <c r="AD273" s="915">
        <f t="shared" si="2364"/>
        <v>0</v>
      </c>
      <c r="AE273" s="915">
        <f t="shared" si="2364"/>
        <v>0</v>
      </c>
      <c r="AF273" s="915">
        <f t="shared" si="2364"/>
        <v>0</v>
      </c>
      <c r="AG273" s="915">
        <f t="shared" si="2364"/>
        <v>0</v>
      </c>
      <c r="AH273" s="915">
        <f t="shared" si="2364"/>
        <v>0</v>
      </c>
      <c r="AI273" s="915">
        <f t="shared" si="2364"/>
        <v>0</v>
      </c>
      <c r="AJ273" s="915">
        <f t="shared" si="2364"/>
        <v>0</v>
      </c>
      <c r="AK273" s="915">
        <f t="shared" si="2364"/>
        <v>0</v>
      </c>
      <c r="AL273" s="915">
        <f t="shared" si="2364"/>
        <v>0</v>
      </c>
      <c r="AM273" s="915">
        <f t="shared" si="2364"/>
        <v>0</v>
      </c>
      <c r="AN273" s="915">
        <f t="shared" si="2364"/>
        <v>0</v>
      </c>
      <c r="AO273" s="915">
        <f t="shared" si="2364"/>
        <v>0</v>
      </c>
      <c r="AP273" s="915">
        <f t="shared" si="2364"/>
        <v>0</v>
      </c>
      <c r="AQ273" s="915">
        <f t="shared" si="2364"/>
        <v>0</v>
      </c>
      <c r="AR273" s="915">
        <f t="shared" si="2364"/>
        <v>0</v>
      </c>
      <c r="AS273" s="915">
        <f t="shared" si="2364"/>
        <v>0</v>
      </c>
      <c r="AT273" s="915">
        <f t="shared" ref="AT273:BY273" si="2365">(AT111)*AT$278*10%</f>
        <v>0</v>
      </c>
      <c r="AU273" s="915">
        <f t="shared" si="2365"/>
        <v>0</v>
      </c>
      <c r="AV273" s="915">
        <f t="shared" si="2365"/>
        <v>0</v>
      </c>
      <c r="AW273" s="915">
        <f t="shared" si="2365"/>
        <v>0</v>
      </c>
      <c r="AX273" s="915">
        <f t="shared" si="2365"/>
        <v>0</v>
      </c>
      <c r="AY273" s="915">
        <f t="shared" si="2365"/>
        <v>0</v>
      </c>
      <c r="AZ273" s="915">
        <f t="shared" si="2365"/>
        <v>0</v>
      </c>
      <c r="BA273" s="915">
        <f t="shared" si="2365"/>
        <v>0</v>
      </c>
      <c r="BB273" s="915">
        <f t="shared" si="2365"/>
        <v>0</v>
      </c>
      <c r="BC273" s="915">
        <f t="shared" si="2365"/>
        <v>0</v>
      </c>
      <c r="BD273" s="915">
        <f t="shared" si="2365"/>
        <v>0</v>
      </c>
      <c r="BE273" s="915">
        <f t="shared" si="2365"/>
        <v>0</v>
      </c>
      <c r="BF273" s="915">
        <f t="shared" si="2365"/>
        <v>0</v>
      </c>
      <c r="BG273" s="915">
        <f t="shared" si="2365"/>
        <v>0</v>
      </c>
      <c r="BH273" s="915">
        <f t="shared" si="2365"/>
        <v>0</v>
      </c>
      <c r="BI273" s="915">
        <f t="shared" si="2365"/>
        <v>0</v>
      </c>
      <c r="BJ273" s="915">
        <f t="shared" si="2365"/>
        <v>0</v>
      </c>
      <c r="BK273" s="915">
        <f t="shared" si="2365"/>
        <v>0</v>
      </c>
      <c r="BL273" s="915">
        <f t="shared" si="2365"/>
        <v>0</v>
      </c>
      <c r="BM273" s="915">
        <f t="shared" si="2365"/>
        <v>0</v>
      </c>
      <c r="BN273" s="915">
        <f t="shared" si="2365"/>
        <v>0</v>
      </c>
      <c r="BO273" s="915">
        <f t="shared" si="2365"/>
        <v>0</v>
      </c>
      <c r="BP273" s="915">
        <f t="shared" si="2365"/>
        <v>0</v>
      </c>
      <c r="BQ273" s="915">
        <f t="shared" si="2365"/>
        <v>0</v>
      </c>
      <c r="BR273" s="915">
        <f t="shared" si="2365"/>
        <v>0</v>
      </c>
      <c r="BS273" s="915">
        <f t="shared" si="2365"/>
        <v>0</v>
      </c>
      <c r="BT273" s="915">
        <f t="shared" si="2365"/>
        <v>0</v>
      </c>
      <c r="BU273" s="915">
        <f t="shared" si="2365"/>
        <v>0</v>
      </c>
      <c r="BV273" s="915">
        <f t="shared" si="2365"/>
        <v>0</v>
      </c>
      <c r="BW273" s="915">
        <f t="shared" si="2365"/>
        <v>0</v>
      </c>
      <c r="BX273" s="915">
        <f t="shared" si="2365"/>
        <v>0</v>
      </c>
      <c r="BY273" s="915">
        <f t="shared" si="2365"/>
        <v>0</v>
      </c>
      <c r="BZ273" s="915">
        <f t="shared" ref="BZ273:DE273" si="2366">(BZ111)*BZ$278*10%</f>
        <v>0</v>
      </c>
      <c r="CA273" s="915">
        <f t="shared" si="2366"/>
        <v>0</v>
      </c>
      <c r="CB273" s="915">
        <f t="shared" si="2366"/>
        <v>0</v>
      </c>
      <c r="CC273" s="915">
        <f t="shared" si="2366"/>
        <v>0</v>
      </c>
      <c r="CD273" s="915">
        <f t="shared" si="2366"/>
        <v>0</v>
      </c>
      <c r="CE273" s="915">
        <f t="shared" si="2366"/>
        <v>0</v>
      </c>
      <c r="CF273" s="915">
        <f t="shared" si="2366"/>
        <v>0</v>
      </c>
      <c r="CG273" s="915">
        <f t="shared" si="2366"/>
        <v>0</v>
      </c>
      <c r="CH273" s="915">
        <f t="shared" si="2366"/>
        <v>0</v>
      </c>
      <c r="CI273" s="915">
        <f t="shared" si="2366"/>
        <v>0</v>
      </c>
      <c r="CJ273" s="915">
        <f t="shared" si="2366"/>
        <v>0</v>
      </c>
      <c r="CK273" s="915">
        <f t="shared" si="2366"/>
        <v>0</v>
      </c>
      <c r="CL273" s="915">
        <f t="shared" si="2366"/>
        <v>0</v>
      </c>
      <c r="CM273" s="915">
        <f t="shared" si="2366"/>
        <v>0</v>
      </c>
      <c r="CN273" s="915">
        <f t="shared" si="2366"/>
        <v>0</v>
      </c>
      <c r="CO273" s="915">
        <f t="shared" si="2366"/>
        <v>0</v>
      </c>
      <c r="CP273" s="915">
        <f t="shared" si="2366"/>
        <v>0</v>
      </c>
      <c r="CQ273" s="915">
        <f t="shared" si="2366"/>
        <v>0</v>
      </c>
      <c r="CR273" s="915">
        <f t="shared" si="2366"/>
        <v>0</v>
      </c>
      <c r="CS273" s="915">
        <f t="shared" si="2366"/>
        <v>0</v>
      </c>
      <c r="CT273" s="915">
        <f t="shared" si="2366"/>
        <v>0</v>
      </c>
      <c r="CU273" s="915">
        <f t="shared" si="2366"/>
        <v>0</v>
      </c>
      <c r="CV273" s="915">
        <f t="shared" si="2366"/>
        <v>0</v>
      </c>
      <c r="CW273" s="915">
        <f t="shared" si="2366"/>
        <v>0</v>
      </c>
      <c r="CX273" s="915">
        <f t="shared" si="2366"/>
        <v>0</v>
      </c>
      <c r="CY273" s="915">
        <f t="shared" si="2366"/>
        <v>0</v>
      </c>
      <c r="CZ273" s="915">
        <f t="shared" si="2366"/>
        <v>0</v>
      </c>
      <c r="DA273" s="915">
        <f t="shared" si="2366"/>
        <v>0</v>
      </c>
      <c r="DB273" s="915">
        <f t="shared" si="2366"/>
        <v>0</v>
      </c>
      <c r="DC273" s="915">
        <f t="shared" si="2366"/>
        <v>0</v>
      </c>
      <c r="DD273" s="915">
        <f t="shared" si="2366"/>
        <v>0</v>
      </c>
      <c r="DE273" s="915">
        <f t="shared" si="2366"/>
        <v>0</v>
      </c>
      <c r="DF273" s="915">
        <f t="shared" ref="DF273:EO273" si="2367">(DF111)*DF$278*10%</f>
        <v>0</v>
      </c>
      <c r="DG273" s="915">
        <f t="shared" si="2367"/>
        <v>0</v>
      </c>
      <c r="DH273" s="915">
        <f t="shared" si="2367"/>
        <v>0</v>
      </c>
      <c r="DI273" s="915">
        <f t="shared" si="2367"/>
        <v>0</v>
      </c>
      <c r="DJ273" s="915">
        <f t="shared" si="2367"/>
        <v>0</v>
      </c>
      <c r="DK273" s="915">
        <f t="shared" si="2367"/>
        <v>0</v>
      </c>
      <c r="DL273" s="915">
        <f t="shared" si="2367"/>
        <v>0</v>
      </c>
      <c r="DM273" s="915">
        <f t="shared" si="2367"/>
        <v>0</v>
      </c>
      <c r="DN273" s="915">
        <f t="shared" si="2367"/>
        <v>0</v>
      </c>
      <c r="DO273" s="915">
        <f t="shared" si="2367"/>
        <v>0</v>
      </c>
      <c r="DP273" s="915">
        <f t="shared" si="2367"/>
        <v>0</v>
      </c>
      <c r="DQ273" s="915">
        <f t="shared" si="2367"/>
        <v>0</v>
      </c>
      <c r="DR273" s="915">
        <f t="shared" si="2367"/>
        <v>0</v>
      </c>
      <c r="DS273" s="915">
        <f t="shared" si="2367"/>
        <v>0</v>
      </c>
      <c r="DT273" s="915">
        <f t="shared" si="2367"/>
        <v>0</v>
      </c>
      <c r="DU273" s="915">
        <f t="shared" si="2367"/>
        <v>0</v>
      </c>
      <c r="DV273" s="915">
        <f t="shared" si="2367"/>
        <v>0</v>
      </c>
      <c r="DW273" s="915">
        <f t="shared" si="2367"/>
        <v>0</v>
      </c>
      <c r="DX273" s="915">
        <f t="shared" si="2367"/>
        <v>0</v>
      </c>
      <c r="DY273" s="915">
        <f t="shared" si="2367"/>
        <v>0</v>
      </c>
      <c r="DZ273" s="915">
        <f t="shared" si="2367"/>
        <v>0</v>
      </c>
      <c r="EA273" s="915">
        <f t="shared" si="2367"/>
        <v>0</v>
      </c>
      <c r="EB273" s="915">
        <f t="shared" si="2367"/>
        <v>0</v>
      </c>
      <c r="EC273" s="915">
        <f t="shared" si="2367"/>
        <v>0</v>
      </c>
      <c r="ED273" s="915">
        <f t="shared" si="2367"/>
        <v>0</v>
      </c>
      <c r="EE273" s="915">
        <f t="shared" si="2367"/>
        <v>0</v>
      </c>
      <c r="EF273" s="915">
        <f t="shared" si="2367"/>
        <v>0</v>
      </c>
      <c r="EG273" s="915">
        <f t="shared" si="2367"/>
        <v>0</v>
      </c>
      <c r="EH273" s="915">
        <f t="shared" si="2367"/>
        <v>0</v>
      </c>
      <c r="EI273" s="915">
        <f t="shared" si="2367"/>
        <v>0</v>
      </c>
      <c r="EJ273" s="915">
        <f t="shared" si="2367"/>
        <v>0</v>
      </c>
      <c r="EK273" s="915">
        <f t="shared" si="2367"/>
        <v>0</v>
      </c>
      <c r="EL273" s="915">
        <f t="shared" si="2367"/>
        <v>0</v>
      </c>
      <c r="EM273" s="915">
        <f t="shared" si="2367"/>
        <v>0</v>
      </c>
      <c r="EN273" s="915">
        <f t="shared" si="2367"/>
        <v>0</v>
      </c>
      <c r="EO273" s="915">
        <f t="shared" si="2367"/>
        <v>0</v>
      </c>
    </row>
    <row r="274" spans="1:145" hidden="1" outlineLevel="1" x14ac:dyDescent="0.2">
      <c r="A274" s="113">
        <f>ROW()</f>
        <v>274</v>
      </c>
      <c r="C274" s="451" t="str">
        <f>C268</f>
        <v>부가세불공제분(영업외)</v>
      </c>
      <c r="D274" s="451" t="s">
        <v>17</v>
      </c>
      <c r="E274" s="451"/>
      <c r="F274" s="116"/>
      <c r="G274" s="116"/>
      <c r="H274" s="116"/>
      <c r="I274" s="116"/>
      <c r="J274" s="92"/>
      <c r="K274" s="113" t="s">
        <v>26</v>
      </c>
      <c r="L274" s="897"/>
      <c r="M274" s="897"/>
      <c r="N274" s="793">
        <f t="shared" ref="N274:BY274" si="2368">SUM(N271:N273)</f>
        <v>0</v>
      </c>
      <c r="O274" s="793">
        <f t="shared" si="2368"/>
        <v>0</v>
      </c>
      <c r="P274" s="793">
        <f t="shared" si="2368"/>
        <v>0</v>
      </c>
      <c r="Q274" s="793">
        <f t="shared" si="2368"/>
        <v>0</v>
      </c>
      <c r="R274" s="793">
        <f t="shared" si="2368"/>
        <v>0</v>
      </c>
      <c r="S274" s="793">
        <f t="shared" si="2368"/>
        <v>0</v>
      </c>
      <c r="T274" s="793">
        <f t="shared" si="2368"/>
        <v>0</v>
      </c>
      <c r="U274" s="793">
        <f t="shared" si="2368"/>
        <v>0</v>
      </c>
      <c r="V274" s="793">
        <f t="shared" si="2368"/>
        <v>0</v>
      </c>
      <c r="W274" s="793">
        <f t="shared" si="2368"/>
        <v>0</v>
      </c>
      <c r="X274" s="793">
        <f t="shared" si="2368"/>
        <v>0</v>
      </c>
      <c r="Y274" s="793">
        <f>SUM(Y271:Y273)</f>
        <v>0</v>
      </c>
      <c r="Z274" s="793">
        <f t="shared" si="2368"/>
        <v>0</v>
      </c>
      <c r="AA274" s="793">
        <f t="shared" si="2368"/>
        <v>0</v>
      </c>
      <c r="AB274" s="793">
        <f t="shared" si="2368"/>
        <v>0</v>
      </c>
      <c r="AC274" s="793">
        <f t="shared" si="2368"/>
        <v>0</v>
      </c>
      <c r="AD274" s="793">
        <f t="shared" si="2368"/>
        <v>0</v>
      </c>
      <c r="AE274" s="793">
        <f t="shared" si="2368"/>
        <v>0</v>
      </c>
      <c r="AF274" s="793">
        <f t="shared" si="2368"/>
        <v>0</v>
      </c>
      <c r="AG274" s="793">
        <f t="shared" si="2368"/>
        <v>0</v>
      </c>
      <c r="AH274" s="793">
        <f t="shared" si="2368"/>
        <v>0</v>
      </c>
      <c r="AI274" s="793">
        <f t="shared" si="2368"/>
        <v>0</v>
      </c>
      <c r="AJ274" s="793">
        <f t="shared" si="2368"/>
        <v>0</v>
      </c>
      <c r="AK274" s="793">
        <f t="shared" si="2368"/>
        <v>0</v>
      </c>
      <c r="AL274" s="793">
        <f t="shared" si="2368"/>
        <v>0</v>
      </c>
      <c r="AM274" s="793">
        <f t="shared" si="2368"/>
        <v>0</v>
      </c>
      <c r="AN274" s="793">
        <f t="shared" si="2368"/>
        <v>0</v>
      </c>
      <c r="AO274" s="793">
        <f t="shared" si="2368"/>
        <v>0</v>
      </c>
      <c r="AP274" s="793">
        <f t="shared" si="2368"/>
        <v>0</v>
      </c>
      <c r="AQ274" s="793">
        <f t="shared" si="2368"/>
        <v>0</v>
      </c>
      <c r="AR274" s="793">
        <f t="shared" si="2368"/>
        <v>0</v>
      </c>
      <c r="AS274" s="793">
        <f t="shared" si="2368"/>
        <v>0</v>
      </c>
      <c r="AT274" s="793">
        <f t="shared" si="2368"/>
        <v>0</v>
      </c>
      <c r="AU274" s="793">
        <f t="shared" si="2368"/>
        <v>0</v>
      </c>
      <c r="AV274" s="793">
        <f t="shared" si="2368"/>
        <v>0</v>
      </c>
      <c r="AW274" s="793">
        <f t="shared" si="2368"/>
        <v>0</v>
      </c>
      <c r="AX274" s="793">
        <f t="shared" si="2368"/>
        <v>0</v>
      </c>
      <c r="AY274" s="793">
        <f t="shared" si="2368"/>
        <v>0</v>
      </c>
      <c r="AZ274" s="793">
        <f t="shared" si="2368"/>
        <v>0</v>
      </c>
      <c r="BA274" s="793">
        <f t="shared" si="2368"/>
        <v>0</v>
      </c>
      <c r="BB274" s="793">
        <f t="shared" si="2368"/>
        <v>0</v>
      </c>
      <c r="BC274" s="793">
        <f t="shared" si="2368"/>
        <v>0</v>
      </c>
      <c r="BD274" s="793">
        <f t="shared" si="2368"/>
        <v>0</v>
      </c>
      <c r="BE274" s="793">
        <f t="shared" si="2368"/>
        <v>0</v>
      </c>
      <c r="BF274" s="793">
        <f t="shared" si="2368"/>
        <v>0</v>
      </c>
      <c r="BG274" s="793">
        <f t="shared" si="2368"/>
        <v>0</v>
      </c>
      <c r="BH274" s="793">
        <f t="shared" si="2368"/>
        <v>0</v>
      </c>
      <c r="BI274" s="793">
        <f t="shared" si="2368"/>
        <v>0</v>
      </c>
      <c r="BJ274" s="793">
        <f t="shared" si="2368"/>
        <v>0</v>
      </c>
      <c r="BK274" s="793">
        <f t="shared" si="2368"/>
        <v>0</v>
      </c>
      <c r="BL274" s="793">
        <f t="shared" si="2368"/>
        <v>0</v>
      </c>
      <c r="BM274" s="793">
        <f t="shared" si="2368"/>
        <v>0</v>
      </c>
      <c r="BN274" s="793">
        <f t="shared" si="2368"/>
        <v>0</v>
      </c>
      <c r="BO274" s="793">
        <f t="shared" si="2368"/>
        <v>0</v>
      </c>
      <c r="BP274" s="793">
        <f t="shared" si="2368"/>
        <v>0</v>
      </c>
      <c r="BQ274" s="793">
        <f t="shared" si="2368"/>
        <v>0</v>
      </c>
      <c r="BR274" s="793">
        <f t="shared" si="2368"/>
        <v>0</v>
      </c>
      <c r="BS274" s="793">
        <f t="shared" si="2368"/>
        <v>0</v>
      </c>
      <c r="BT274" s="793">
        <f t="shared" si="2368"/>
        <v>0</v>
      </c>
      <c r="BU274" s="793">
        <f t="shared" si="2368"/>
        <v>0</v>
      </c>
      <c r="BV274" s="793">
        <f t="shared" si="2368"/>
        <v>0</v>
      </c>
      <c r="BW274" s="793">
        <f t="shared" si="2368"/>
        <v>0</v>
      </c>
      <c r="BX274" s="793">
        <f t="shared" si="2368"/>
        <v>0</v>
      </c>
      <c r="BY274" s="793">
        <f t="shared" si="2368"/>
        <v>0</v>
      </c>
      <c r="BZ274" s="793">
        <f t="shared" ref="BZ274:CG274" si="2369">SUM(BZ271:BZ273)</f>
        <v>0</v>
      </c>
      <c r="CA274" s="793">
        <f t="shared" si="2369"/>
        <v>0</v>
      </c>
      <c r="CB274" s="793">
        <f t="shared" si="2369"/>
        <v>0</v>
      </c>
      <c r="CC274" s="793">
        <f t="shared" si="2369"/>
        <v>0</v>
      </c>
      <c r="CD274" s="793">
        <f t="shared" si="2369"/>
        <v>0</v>
      </c>
      <c r="CE274" s="793">
        <f t="shared" si="2369"/>
        <v>0</v>
      </c>
      <c r="CF274" s="793">
        <f t="shared" si="2369"/>
        <v>0</v>
      </c>
      <c r="CG274" s="793">
        <f t="shared" si="2369"/>
        <v>0</v>
      </c>
      <c r="CH274" s="793">
        <f t="shared" ref="CH274:EO274" si="2370">SUM(CH271:CH273)</f>
        <v>0</v>
      </c>
      <c r="CI274" s="793">
        <f t="shared" si="2370"/>
        <v>0</v>
      </c>
      <c r="CJ274" s="793">
        <f t="shared" si="2370"/>
        <v>0</v>
      </c>
      <c r="CK274" s="793">
        <f t="shared" si="2370"/>
        <v>0</v>
      </c>
      <c r="CL274" s="793">
        <f t="shared" si="2370"/>
        <v>0</v>
      </c>
      <c r="CM274" s="793">
        <f t="shared" si="2370"/>
        <v>0</v>
      </c>
      <c r="CN274" s="793">
        <f t="shared" si="2370"/>
        <v>0</v>
      </c>
      <c r="CO274" s="793">
        <f t="shared" si="2370"/>
        <v>0</v>
      </c>
      <c r="CP274" s="793">
        <f t="shared" si="2370"/>
        <v>0</v>
      </c>
      <c r="CQ274" s="793">
        <f t="shared" si="2370"/>
        <v>0</v>
      </c>
      <c r="CR274" s="793">
        <f t="shared" si="2370"/>
        <v>0</v>
      </c>
      <c r="CS274" s="793">
        <f t="shared" si="2370"/>
        <v>0</v>
      </c>
      <c r="CT274" s="793">
        <f t="shared" si="2370"/>
        <v>0</v>
      </c>
      <c r="CU274" s="793">
        <f t="shared" si="2370"/>
        <v>0</v>
      </c>
      <c r="CV274" s="793">
        <f t="shared" si="2370"/>
        <v>0</v>
      </c>
      <c r="CW274" s="793">
        <f t="shared" si="2370"/>
        <v>0</v>
      </c>
      <c r="CX274" s="793">
        <f t="shared" si="2370"/>
        <v>0</v>
      </c>
      <c r="CY274" s="793">
        <f t="shared" si="2370"/>
        <v>0</v>
      </c>
      <c r="CZ274" s="793">
        <f t="shared" si="2370"/>
        <v>0</v>
      </c>
      <c r="DA274" s="793">
        <f t="shared" si="2370"/>
        <v>0</v>
      </c>
      <c r="DB274" s="793">
        <f t="shared" si="2370"/>
        <v>0</v>
      </c>
      <c r="DC274" s="793">
        <f t="shared" si="2370"/>
        <v>0</v>
      </c>
      <c r="DD274" s="793">
        <f t="shared" si="2370"/>
        <v>0</v>
      </c>
      <c r="DE274" s="793">
        <f t="shared" si="2370"/>
        <v>0</v>
      </c>
      <c r="DF274" s="793">
        <f t="shared" si="2370"/>
        <v>0</v>
      </c>
      <c r="DG274" s="793">
        <f t="shared" si="2370"/>
        <v>0</v>
      </c>
      <c r="DH274" s="793">
        <f t="shared" si="2370"/>
        <v>0</v>
      </c>
      <c r="DI274" s="793">
        <f t="shared" si="2370"/>
        <v>0</v>
      </c>
      <c r="DJ274" s="793">
        <f t="shared" si="2370"/>
        <v>0</v>
      </c>
      <c r="DK274" s="793">
        <f t="shared" si="2370"/>
        <v>0</v>
      </c>
      <c r="DL274" s="793">
        <f t="shared" si="2370"/>
        <v>0</v>
      </c>
      <c r="DM274" s="793">
        <f t="shared" si="2370"/>
        <v>0</v>
      </c>
      <c r="DN274" s="793">
        <f t="shared" si="2370"/>
        <v>0</v>
      </c>
      <c r="DO274" s="793">
        <f t="shared" si="2370"/>
        <v>0</v>
      </c>
      <c r="DP274" s="793">
        <f t="shared" si="2370"/>
        <v>0</v>
      </c>
      <c r="DQ274" s="793">
        <f t="shared" si="2370"/>
        <v>0</v>
      </c>
      <c r="DR274" s="793">
        <f t="shared" si="2370"/>
        <v>0</v>
      </c>
      <c r="DS274" s="793">
        <f t="shared" si="2370"/>
        <v>0</v>
      </c>
      <c r="DT274" s="793">
        <f t="shared" si="2370"/>
        <v>0</v>
      </c>
      <c r="DU274" s="793">
        <f t="shared" si="2370"/>
        <v>0</v>
      </c>
      <c r="DV274" s="793">
        <f t="shared" si="2370"/>
        <v>0</v>
      </c>
      <c r="DW274" s="793">
        <f t="shared" si="2370"/>
        <v>0</v>
      </c>
      <c r="DX274" s="793">
        <f t="shared" si="2370"/>
        <v>0</v>
      </c>
      <c r="DY274" s="793">
        <f t="shared" si="2370"/>
        <v>0</v>
      </c>
      <c r="DZ274" s="793">
        <f t="shared" si="2370"/>
        <v>0</v>
      </c>
      <c r="EA274" s="793">
        <f t="shared" si="2370"/>
        <v>0</v>
      </c>
      <c r="EB274" s="793">
        <f t="shared" si="2370"/>
        <v>0</v>
      </c>
      <c r="EC274" s="793">
        <f t="shared" si="2370"/>
        <v>0</v>
      </c>
      <c r="ED274" s="793">
        <f t="shared" si="2370"/>
        <v>0</v>
      </c>
      <c r="EE274" s="793">
        <f t="shared" si="2370"/>
        <v>0</v>
      </c>
      <c r="EF274" s="793">
        <f t="shared" si="2370"/>
        <v>0</v>
      </c>
      <c r="EG274" s="793">
        <f t="shared" si="2370"/>
        <v>0</v>
      </c>
      <c r="EH274" s="793">
        <f t="shared" si="2370"/>
        <v>0</v>
      </c>
      <c r="EI274" s="793">
        <f t="shared" si="2370"/>
        <v>0</v>
      </c>
      <c r="EJ274" s="793">
        <f t="shared" si="2370"/>
        <v>0</v>
      </c>
      <c r="EK274" s="793">
        <f t="shared" si="2370"/>
        <v>0</v>
      </c>
      <c r="EL274" s="793">
        <f t="shared" si="2370"/>
        <v>0</v>
      </c>
      <c r="EM274" s="793">
        <f t="shared" si="2370"/>
        <v>0</v>
      </c>
      <c r="EN274" s="793">
        <f t="shared" si="2370"/>
        <v>0</v>
      </c>
      <c r="EO274" s="793">
        <f t="shared" si="2370"/>
        <v>0</v>
      </c>
    </row>
    <row r="275" spans="1:145" hidden="1" outlineLevel="1" x14ac:dyDescent="0.2">
      <c r="A275" s="113">
        <f>ROW()</f>
        <v>275</v>
      </c>
    </row>
    <row r="276" spans="1:145" hidden="1" outlineLevel="1" x14ac:dyDescent="0.2">
      <c r="A276" s="113">
        <f>ROW()</f>
        <v>276</v>
      </c>
    </row>
    <row r="277" spans="1:145" hidden="1" outlineLevel="1" x14ac:dyDescent="0.2">
      <c r="A277" s="113">
        <f>ROW()</f>
        <v>277</v>
      </c>
    </row>
    <row r="278" spans="1:145" hidden="1" outlineLevel="1" x14ac:dyDescent="0.2">
      <c r="A278" s="113">
        <f>ROW()</f>
        <v>278</v>
      </c>
      <c r="J278" s="454" t="s">
        <v>432</v>
      </c>
      <c r="K278" s="456"/>
      <c r="L278" s="454"/>
      <c r="M278" s="457"/>
      <c r="N278" s="457">
        <v>0</v>
      </c>
      <c r="O278" s="457">
        <f>N278</f>
        <v>0</v>
      </c>
      <c r="P278" s="457">
        <f t="shared" ref="P278:CA278" si="2371">O278</f>
        <v>0</v>
      </c>
      <c r="Q278" s="457">
        <f t="shared" si="2371"/>
        <v>0</v>
      </c>
      <c r="R278" s="457">
        <f t="shared" si="2371"/>
        <v>0</v>
      </c>
      <c r="S278" s="457">
        <f t="shared" si="2371"/>
        <v>0</v>
      </c>
      <c r="T278" s="457">
        <f t="shared" si="2371"/>
        <v>0</v>
      </c>
      <c r="U278" s="457">
        <f t="shared" si="2371"/>
        <v>0</v>
      </c>
      <c r="V278" s="457">
        <f t="shared" si="2371"/>
        <v>0</v>
      </c>
      <c r="W278" s="457">
        <f t="shared" si="2371"/>
        <v>0</v>
      </c>
      <c r="X278" s="457">
        <f t="shared" si="2371"/>
        <v>0</v>
      </c>
      <c r="Y278" s="457">
        <f t="shared" si="2371"/>
        <v>0</v>
      </c>
      <c r="Z278" s="457">
        <f t="shared" si="2371"/>
        <v>0</v>
      </c>
      <c r="AA278" s="457">
        <f t="shared" si="2371"/>
        <v>0</v>
      </c>
      <c r="AB278" s="457">
        <f t="shared" si="2371"/>
        <v>0</v>
      </c>
      <c r="AC278" s="457">
        <f t="shared" si="2371"/>
        <v>0</v>
      </c>
      <c r="AD278" s="457">
        <f t="shared" si="2371"/>
        <v>0</v>
      </c>
      <c r="AE278" s="457">
        <f t="shared" si="2371"/>
        <v>0</v>
      </c>
      <c r="AF278" s="457">
        <f t="shared" si="2371"/>
        <v>0</v>
      </c>
      <c r="AG278" s="457">
        <f t="shared" si="2371"/>
        <v>0</v>
      </c>
      <c r="AH278" s="457">
        <f t="shared" si="2371"/>
        <v>0</v>
      </c>
      <c r="AI278" s="457">
        <f t="shared" si="2371"/>
        <v>0</v>
      </c>
      <c r="AJ278" s="457">
        <f t="shared" si="2371"/>
        <v>0</v>
      </c>
      <c r="AK278" s="457">
        <f t="shared" si="2371"/>
        <v>0</v>
      </c>
      <c r="AL278" s="457">
        <f t="shared" si="2371"/>
        <v>0</v>
      </c>
      <c r="AM278" s="457">
        <f t="shared" si="2371"/>
        <v>0</v>
      </c>
      <c r="AN278" s="457">
        <f t="shared" si="2371"/>
        <v>0</v>
      </c>
      <c r="AO278" s="457">
        <f t="shared" si="2371"/>
        <v>0</v>
      </c>
      <c r="AP278" s="457">
        <f t="shared" si="2371"/>
        <v>0</v>
      </c>
      <c r="AQ278" s="457">
        <f t="shared" si="2371"/>
        <v>0</v>
      </c>
      <c r="AR278" s="457">
        <f t="shared" si="2371"/>
        <v>0</v>
      </c>
      <c r="AS278" s="457">
        <f t="shared" si="2371"/>
        <v>0</v>
      </c>
      <c r="AT278" s="457">
        <f t="shared" si="2371"/>
        <v>0</v>
      </c>
      <c r="AU278" s="457">
        <f t="shared" si="2371"/>
        <v>0</v>
      </c>
      <c r="AV278" s="457">
        <f t="shared" si="2371"/>
        <v>0</v>
      </c>
      <c r="AW278" s="457">
        <f t="shared" si="2371"/>
        <v>0</v>
      </c>
      <c r="AX278" s="457">
        <f t="shared" si="2371"/>
        <v>0</v>
      </c>
      <c r="AY278" s="457">
        <f t="shared" si="2371"/>
        <v>0</v>
      </c>
      <c r="AZ278" s="457">
        <f t="shared" si="2371"/>
        <v>0</v>
      </c>
      <c r="BA278" s="457">
        <f t="shared" si="2371"/>
        <v>0</v>
      </c>
      <c r="BB278" s="457">
        <f t="shared" si="2371"/>
        <v>0</v>
      </c>
      <c r="BC278" s="457">
        <f t="shared" si="2371"/>
        <v>0</v>
      </c>
      <c r="BD278" s="457">
        <f t="shared" si="2371"/>
        <v>0</v>
      </c>
      <c r="BE278" s="457">
        <f t="shared" si="2371"/>
        <v>0</v>
      </c>
      <c r="BF278" s="457">
        <f t="shared" si="2371"/>
        <v>0</v>
      </c>
      <c r="BG278" s="457">
        <f t="shared" si="2371"/>
        <v>0</v>
      </c>
      <c r="BH278" s="457">
        <f t="shared" si="2371"/>
        <v>0</v>
      </c>
      <c r="BI278" s="457">
        <f t="shared" si="2371"/>
        <v>0</v>
      </c>
      <c r="BJ278" s="457">
        <f t="shared" si="2371"/>
        <v>0</v>
      </c>
      <c r="BK278" s="457">
        <f t="shared" si="2371"/>
        <v>0</v>
      </c>
      <c r="BL278" s="457">
        <f t="shared" si="2371"/>
        <v>0</v>
      </c>
      <c r="BM278" s="457">
        <f t="shared" si="2371"/>
        <v>0</v>
      </c>
      <c r="BN278" s="457">
        <f t="shared" si="2371"/>
        <v>0</v>
      </c>
      <c r="BO278" s="457">
        <f t="shared" si="2371"/>
        <v>0</v>
      </c>
      <c r="BP278" s="457">
        <f t="shared" si="2371"/>
        <v>0</v>
      </c>
      <c r="BQ278" s="457">
        <f t="shared" si="2371"/>
        <v>0</v>
      </c>
      <c r="BR278" s="457">
        <f t="shared" si="2371"/>
        <v>0</v>
      </c>
      <c r="BS278" s="457">
        <f t="shared" si="2371"/>
        <v>0</v>
      </c>
      <c r="BT278" s="457">
        <f t="shared" si="2371"/>
        <v>0</v>
      </c>
      <c r="BU278" s="457">
        <f t="shared" si="2371"/>
        <v>0</v>
      </c>
      <c r="BV278" s="457">
        <f t="shared" si="2371"/>
        <v>0</v>
      </c>
      <c r="BW278" s="457">
        <f t="shared" si="2371"/>
        <v>0</v>
      </c>
      <c r="BX278" s="457">
        <f t="shared" si="2371"/>
        <v>0</v>
      </c>
      <c r="BY278" s="457">
        <f t="shared" si="2371"/>
        <v>0</v>
      </c>
      <c r="BZ278" s="457">
        <f t="shared" si="2371"/>
        <v>0</v>
      </c>
      <c r="CA278" s="457">
        <f t="shared" si="2371"/>
        <v>0</v>
      </c>
      <c r="CB278" s="457">
        <f t="shared" ref="CB278:EM278" si="2372">CA278</f>
        <v>0</v>
      </c>
      <c r="CC278" s="457">
        <f t="shared" si="2372"/>
        <v>0</v>
      </c>
      <c r="CD278" s="457">
        <f t="shared" si="2372"/>
        <v>0</v>
      </c>
      <c r="CE278" s="457">
        <f t="shared" si="2372"/>
        <v>0</v>
      </c>
      <c r="CF278" s="457">
        <f t="shared" si="2372"/>
        <v>0</v>
      </c>
      <c r="CG278" s="457">
        <f t="shared" si="2372"/>
        <v>0</v>
      </c>
      <c r="CH278" s="457">
        <f t="shared" si="2372"/>
        <v>0</v>
      </c>
      <c r="CI278" s="457">
        <f t="shared" si="2372"/>
        <v>0</v>
      </c>
      <c r="CJ278" s="457">
        <f t="shared" si="2372"/>
        <v>0</v>
      </c>
      <c r="CK278" s="457">
        <f t="shared" si="2372"/>
        <v>0</v>
      </c>
      <c r="CL278" s="457">
        <f t="shared" si="2372"/>
        <v>0</v>
      </c>
      <c r="CM278" s="457">
        <f t="shared" si="2372"/>
        <v>0</v>
      </c>
      <c r="CN278" s="457">
        <f t="shared" si="2372"/>
        <v>0</v>
      </c>
      <c r="CO278" s="457">
        <f t="shared" si="2372"/>
        <v>0</v>
      </c>
      <c r="CP278" s="457">
        <f t="shared" si="2372"/>
        <v>0</v>
      </c>
      <c r="CQ278" s="457">
        <f t="shared" si="2372"/>
        <v>0</v>
      </c>
      <c r="CR278" s="457">
        <f t="shared" si="2372"/>
        <v>0</v>
      </c>
      <c r="CS278" s="457">
        <f t="shared" si="2372"/>
        <v>0</v>
      </c>
      <c r="CT278" s="457">
        <f t="shared" si="2372"/>
        <v>0</v>
      </c>
      <c r="CU278" s="457">
        <f t="shared" si="2372"/>
        <v>0</v>
      </c>
      <c r="CV278" s="457">
        <f t="shared" si="2372"/>
        <v>0</v>
      </c>
      <c r="CW278" s="457">
        <f t="shared" si="2372"/>
        <v>0</v>
      </c>
      <c r="CX278" s="457">
        <f t="shared" si="2372"/>
        <v>0</v>
      </c>
      <c r="CY278" s="457">
        <f t="shared" si="2372"/>
        <v>0</v>
      </c>
      <c r="CZ278" s="457">
        <f t="shared" si="2372"/>
        <v>0</v>
      </c>
      <c r="DA278" s="457">
        <f t="shared" si="2372"/>
        <v>0</v>
      </c>
      <c r="DB278" s="457">
        <f t="shared" si="2372"/>
        <v>0</v>
      </c>
      <c r="DC278" s="457">
        <f t="shared" si="2372"/>
        <v>0</v>
      </c>
      <c r="DD278" s="457">
        <f t="shared" si="2372"/>
        <v>0</v>
      </c>
      <c r="DE278" s="457">
        <f t="shared" si="2372"/>
        <v>0</v>
      </c>
      <c r="DF278" s="457">
        <f t="shared" si="2372"/>
        <v>0</v>
      </c>
      <c r="DG278" s="457">
        <f t="shared" si="2372"/>
        <v>0</v>
      </c>
      <c r="DH278" s="457">
        <f t="shared" si="2372"/>
        <v>0</v>
      </c>
      <c r="DI278" s="457">
        <f t="shared" si="2372"/>
        <v>0</v>
      </c>
      <c r="DJ278" s="457">
        <f t="shared" si="2372"/>
        <v>0</v>
      </c>
      <c r="DK278" s="457">
        <f t="shared" si="2372"/>
        <v>0</v>
      </c>
      <c r="DL278" s="457">
        <f t="shared" si="2372"/>
        <v>0</v>
      </c>
      <c r="DM278" s="457">
        <f t="shared" si="2372"/>
        <v>0</v>
      </c>
      <c r="DN278" s="457">
        <f t="shared" si="2372"/>
        <v>0</v>
      </c>
      <c r="DO278" s="457">
        <f t="shared" si="2372"/>
        <v>0</v>
      </c>
      <c r="DP278" s="457">
        <f t="shared" si="2372"/>
        <v>0</v>
      </c>
      <c r="DQ278" s="457">
        <f t="shared" si="2372"/>
        <v>0</v>
      </c>
      <c r="DR278" s="457">
        <f t="shared" si="2372"/>
        <v>0</v>
      </c>
      <c r="DS278" s="457">
        <f t="shared" si="2372"/>
        <v>0</v>
      </c>
      <c r="DT278" s="457">
        <f t="shared" si="2372"/>
        <v>0</v>
      </c>
      <c r="DU278" s="457">
        <f t="shared" si="2372"/>
        <v>0</v>
      </c>
      <c r="DV278" s="457">
        <f t="shared" si="2372"/>
        <v>0</v>
      </c>
      <c r="DW278" s="457">
        <f t="shared" si="2372"/>
        <v>0</v>
      </c>
      <c r="DX278" s="457">
        <f t="shared" si="2372"/>
        <v>0</v>
      </c>
      <c r="DY278" s="457">
        <f t="shared" si="2372"/>
        <v>0</v>
      </c>
      <c r="DZ278" s="457">
        <f t="shared" si="2372"/>
        <v>0</v>
      </c>
      <c r="EA278" s="457">
        <f t="shared" si="2372"/>
        <v>0</v>
      </c>
      <c r="EB278" s="457">
        <f t="shared" si="2372"/>
        <v>0</v>
      </c>
      <c r="EC278" s="457">
        <f t="shared" si="2372"/>
        <v>0</v>
      </c>
      <c r="ED278" s="457">
        <f t="shared" si="2372"/>
        <v>0</v>
      </c>
      <c r="EE278" s="457">
        <f t="shared" si="2372"/>
        <v>0</v>
      </c>
      <c r="EF278" s="457">
        <f t="shared" si="2372"/>
        <v>0</v>
      </c>
      <c r="EG278" s="457">
        <f t="shared" si="2372"/>
        <v>0</v>
      </c>
      <c r="EH278" s="457">
        <f t="shared" si="2372"/>
        <v>0</v>
      </c>
      <c r="EI278" s="457">
        <f t="shared" si="2372"/>
        <v>0</v>
      </c>
      <c r="EJ278" s="457">
        <f t="shared" si="2372"/>
        <v>0</v>
      </c>
      <c r="EK278" s="457">
        <f t="shared" si="2372"/>
        <v>0</v>
      </c>
      <c r="EL278" s="457">
        <f t="shared" si="2372"/>
        <v>0</v>
      </c>
      <c r="EM278" s="457">
        <f t="shared" si="2372"/>
        <v>0</v>
      </c>
      <c r="EN278" s="457">
        <f>EM278</f>
        <v>0</v>
      </c>
      <c r="EO278" s="457">
        <f>EN278</f>
        <v>0</v>
      </c>
    </row>
    <row r="279" spans="1:145" collapsed="1" x14ac:dyDescent="0.2">
      <c r="A279" s="113">
        <f>ROW()</f>
        <v>279</v>
      </c>
      <c r="M279" s="257"/>
      <c r="N279" s="256"/>
      <c r="O279" s="256"/>
      <c r="P279" s="256"/>
      <c r="Q279" s="256"/>
      <c r="R279" s="256"/>
      <c r="S279" s="256"/>
      <c r="T279" s="256"/>
      <c r="U279" s="256"/>
      <c r="V279" s="256"/>
      <c r="W279" s="256"/>
      <c r="X279" s="256"/>
      <c r="Y279" s="256"/>
      <c r="Z279" s="256"/>
      <c r="AA279" s="256"/>
      <c r="AB279" s="256"/>
      <c r="AC279" s="256"/>
      <c r="AD279" s="256"/>
      <c r="AE279" s="256"/>
      <c r="AF279" s="256"/>
      <c r="AG279" s="256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  <c r="AR279" s="256"/>
      <c r="AS279" s="256"/>
      <c r="AT279" s="256"/>
      <c r="AU279" s="256"/>
      <c r="AV279" s="256"/>
      <c r="AW279" s="256"/>
      <c r="AX279" s="256"/>
      <c r="AY279" s="256"/>
      <c r="AZ279" s="256"/>
      <c r="BA279" s="256"/>
      <c r="BB279" s="256"/>
      <c r="BC279" s="256"/>
      <c r="BD279" s="256"/>
      <c r="BE279" s="256"/>
      <c r="BF279" s="256"/>
      <c r="BG279" s="256"/>
      <c r="BH279" s="256"/>
      <c r="BI279" s="256"/>
      <c r="BJ279" s="256"/>
      <c r="BK279" s="256"/>
      <c r="BL279" s="256"/>
      <c r="BM279" s="256"/>
      <c r="BN279" s="256"/>
      <c r="BO279" s="256"/>
      <c r="BP279" s="256"/>
      <c r="BQ279" s="256"/>
      <c r="BR279" s="256"/>
      <c r="BS279" s="256"/>
      <c r="BT279" s="256"/>
      <c r="BU279" s="256"/>
      <c r="BV279" s="256"/>
      <c r="BW279" s="256"/>
      <c r="BX279" s="256"/>
      <c r="BY279" s="256"/>
      <c r="BZ279" s="256"/>
      <c r="CA279" s="256"/>
      <c r="CB279" s="256"/>
      <c r="CC279" s="256"/>
      <c r="CD279" s="256"/>
      <c r="CE279" s="256"/>
      <c r="CF279" s="256"/>
      <c r="CG279" s="256"/>
      <c r="CH279" s="256"/>
      <c r="CI279" s="256"/>
      <c r="CJ279" s="256"/>
      <c r="CK279" s="256"/>
      <c r="CL279" s="256"/>
      <c r="CM279" s="256"/>
      <c r="CN279" s="256"/>
      <c r="CO279" s="256"/>
      <c r="CP279" s="256"/>
      <c r="CQ279" s="256"/>
      <c r="CR279" s="256"/>
      <c r="CS279" s="256"/>
      <c r="CT279" s="256"/>
      <c r="CU279" s="256"/>
      <c r="CV279" s="256"/>
      <c r="CW279" s="256"/>
      <c r="CX279" s="256"/>
      <c r="CY279" s="256"/>
      <c r="CZ279" s="256"/>
      <c r="DA279" s="256"/>
      <c r="DB279" s="256"/>
      <c r="DC279" s="256"/>
      <c r="DD279" s="256"/>
      <c r="DE279" s="256"/>
      <c r="DF279" s="256"/>
      <c r="DG279" s="256"/>
      <c r="DH279" s="256"/>
      <c r="DI279" s="256"/>
      <c r="DJ279" s="256"/>
      <c r="DK279" s="256"/>
      <c r="DL279" s="256"/>
      <c r="DM279" s="256"/>
      <c r="DN279" s="256"/>
      <c r="DO279" s="256"/>
      <c r="DP279" s="256"/>
      <c r="DQ279" s="256"/>
      <c r="DR279" s="256"/>
      <c r="DS279" s="256"/>
      <c r="DT279" s="256"/>
      <c r="DU279" s="256"/>
      <c r="DV279" s="256"/>
      <c r="DW279" s="256"/>
      <c r="DX279" s="256"/>
      <c r="DY279" s="256"/>
      <c r="DZ279" s="256"/>
      <c r="EA279" s="256"/>
      <c r="EB279" s="256"/>
      <c r="EC279" s="256"/>
      <c r="ED279" s="256"/>
      <c r="EE279" s="256"/>
      <c r="EF279" s="256"/>
      <c r="EG279" s="256"/>
      <c r="EH279" s="256"/>
      <c r="EI279" s="256"/>
      <c r="EJ279" s="256"/>
      <c r="EK279" s="256"/>
      <c r="EL279" s="256"/>
      <c r="EM279" s="256"/>
      <c r="EN279" s="256"/>
      <c r="EO279" s="256"/>
    </row>
    <row r="280" spans="1:145" x14ac:dyDescent="0.2">
      <c r="A280" s="113"/>
      <c r="B280" s="477" t="s">
        <v>856</v>
      </c>
      <c r="C280" s="477" t="s">
        <v>463</v>
      </c>
      <c r="D280" s="478"/>
      <c r="E280" s="478"/>
      <c r="F280" s="468">
        <f>$M$2</f>
        <v>43465</v>
      </c>
      <c r="G280" s="922">
        <f>취득가정!O78</f>
        <v>136890024.61022809</v>
      </c>
      <c r="H280" s="478"/>
      <c r="I280" s="478"/>
      <c r="J280" s="478"/>
      <c r="K280" s="478"/>
      <c r="L280" s="478"/>
      <c r="M280" s="478"/>
      <c r="N280" s="478"/>
      <c r="O280" s="478"/>
      <c r="P280" s="478"/>
      <c r="Q280" s="478"/>
      <c r="R280" s="478"/>
      <c r="S280" s="478"/>
      <c r="T280" s="478"/>
      <c r="U280" s="478"/>
      <c r="V280" s="478"/>
      <c r="W280" s="478"/>
      <c r="X280" s="478"/>
      <c r="Y280" s="478"/>
      <c r="Z280" s="478"/>
      <c r="AA280" s="478"/>
      <c r="AB280" s="478"/>
      <c r="AC280" s="478"/>
      <c r="AD280" s="478"/>
      <c r="AE280" s="478"/>
      <c r="AF280" s="478"/>
      <c r="AG280" s="478"/>
      <c r="AH280" s="478"/>
      <c r="AI280" s="478"/>
      <c r="AJ280" s="478"/>
      <c r="AK280" s="478"/>
      <c r="AL280" s="478"/>
      <c r="AM280" s="478"/>
      <c r="AN280" s="478"/>
      <c r="AO280" s="478"/>
      <c r="AP280" s="478"/>
      <c r="AQ280" s="478"/>
      <c r="AR280" s="478"/>
      <c r="AS280" s="478"/>
      <c r="AT280" s="478"/>
      <c r="AU280" s="478"/>
      <c r="AV280" s="478"/>
      <c r="AW280" s="478"/>
      <c r="AX280" s="478"/>
      <c r="AY280" s="478"/>
      <c r="AZ280" s="478"/>
      <c r="BA280" s="478"/>
      <c r="BB280" s="478"/>
      <c r="BC280" s="478"/>
      <c r="BD280" s="478"/>
      <c r="BE280" s="478"/>
      <c r="BF280" s="478"/>
      <c r="BG280" s="478"/>
      <c r="BH280" s="478"/>
      <c r="BI280" s="478"/>
      <c r="BJ280" s="478"/>
      <c r="BK280" s="478"/>
      <c r="BL280" s="478"/>
      <c r="BM280" s="478"/>
      <c r="BN280" s="478"/>
      <c r="BO280" s="478"/>
      <c r="BP280" s="478"/>
      <c r="BQ280" s="478"/>
      <c r="BR280" s="478"/>
      <c r="BS280" s="478"/>
      <c r="BT280" s="478"/>
      <c r="BU280" s="478"/>
      <c r="BV280" s="478"/>
      <c r="BW280" s="478"/>
      <c r="BX280" s="478"/>
      <c r="BY280" s="478"/>
      <c r="BZ280" s="478"/>
      <c r="CA280" s="478"/>
      <c r="CB280" s="478"/>
      <c r="CC280" s="478"/>
      <c r="CD280" s="478"/>
      <c r="CE280" s="478"/>
      <c r="CF280" s="478"/>
      <c r="CG280" s="478"/>
      <c r="CH280" s="478"/>
      <c r="CI280" s="478"/>
      <c r="CJ280" s="478"/>
      <c r="CK280" s="478"/>
      <c r="CL280" s="478"/>
      <c r="CM280" s="478"/>
      <c r="CN280" s="478"/>
      <c r="CO280" s="478"/>
      <c r="CP280" s="478"/>
      <c r="CQ280" s="478"/>
      <c r="CR280" s="478"/>
      <c r="CS280" s="478"/>
      <c r="CT280" s="478"/>
      <c r="CU280" s="478"/>
      <c r="CV280" s="478"/>
      <c r="CW280" s="478"/>
      <c r="CX280" s="478"/>
      <c r="CY280" s="478"/>
      <c r="CZ280" s="478"/>
      <c r="DA280" s="478"/>
      <c r="DB280" s="478"/>
      <c r="DC280" s="478"/>
      <c r="DD280" s="478"/>
      <c r="DE280" s="478"/>
      <c r="DF280" s="478"/>
      <c r="DG280" s="478"/>
      <c r="DH280" s="478"/>
      <c r="DI280" s="478"/>
      <c r="DJ280" s="478"/>
      <c r="DK280" s="478"/>
      <c r="DL280" s="478"/>
      <c r="DM280" s="478"/>
      <c r="DN280" s="478"/>
      <c r="DO280" s="478"/>
      <c r="DP280" s="478"/>
      <c r="DQ280" s="478"/>
      <c r="DR280" s="478"/>
      <c r="DS280" s="478"/>
      <c r="DT280" s="478"/>
      <c r="DU280" s="478"/>
      <c r="DV280" s="478"/>
      <c r="DW280" s="478"/>
      <c r="DX280" s="478"/>
      <c r="DY280" s="478"/>
      <c r="DZ280" s="478"/>
      <c r="EA280" s="478"/>
      <c r="EB280" s="478"/>
      <c r="EC280" s="478"/>
      <c r="ED280" s="478"/>
      <c r="EE280" s="478"/>
      <c r="EF280" s="478"/>
      <c r="EG280" s="478"/>
      <c r="EH280" s="478"/>
      <c r="EI280" s="478"/>
      <c r="EJ280" s="478"/>
      <c r="EK280" s="478"/>
      <c r="EL280" s="478"/>
      <c r="EM280" s="478"/>
      <c r="EN280" s="478"/>
      <c r="EO280" s="478"/>
    </row>
    <row r="281" spans="1:145" x14ac:dyDescent="0.2">
      <c r="A281" s="113"/>
      <c r="F281" s="468">
        <f>J4</f>
        <v>44742</v>
      </c>
      <c r="G281" s="922">
        <f>-G280-L284</f>
        <v>-136890024.61022809</v>
      </c>
      <c r="K281" s="113" t="s">
        <v>22</v>
      </c>
      <c r="L281" s="793">
        <f>M281</f>
        <v>0</v>
      </c>
      <c r="M281" s="900">
        <v>0</v>
      </c>
      <c r="N281" s="897">
        <f t="shared" ref="N281:AS281" si="2373">M286</f>
        <v>136890024.61022809</v>
      </c>
      <c r="O281" s="793">
        <f t="shared" si="2373"/>
        <v>136890024.61022809</v>
      </c>
      <c r="P281" s="793">
        <f t="shared" si="2373"/>
        <v>136890024.61022809</v>
      </c>
      <c r="Q281" s="793">
        <f t="shared" si="2373"/>
        <v>136890024.61022809</v>
      </c>
      <c r="R281" s="793">
        <f t="shared" si="2373"/>
        <v>136890024.61022809</v>
      </c>
      <c r="S281" s="793">
        <f t="shared" si="2373"/>
        <v>136890024.61022809</v>
      </c>
      <c r="T281" s="793">
        <f t="shared" si="2373"/>
        <v>136890024.61022809</v>
      </c>
      <c r="U281" s="793">
        <f t="shared" si="2373"/>
        <v>136890024.61022809</v>
      </c>
      <c r="V281" s="793">
        <f t="shared" si="2373"/>
        <v>136890024.61022809</v>
      </c>
      <c r="W281" s="793">
        <f t="shared" si="2373"/>
        <v>136890024.61022809</v>
      </c>
      <c r="X281" s="793">
        <f t="shared" si="2373"/>
        <v>136890024.61022809</v>
      </c>
      <c r="Y281" s="793">
        <f t="shared" si="2373"/>
        <v>136890024.61022809</v>
      </c>
      <c r="Z281" s="793">
        <f t="shared" si="2373"/>
        <v>136890024.61022809</v>
      </c>
      <c r="AA281" s="793">
        <f t="shared" si="2373"/>
        <v>136890024.61022809</v>
      </c>
      <c r="AB281" s="793">
        <f t="shared" si="2373"/>
        <v>136890024.61022809</v>
      </c>
      <c r="AC281" s="793">
        <f t="shared" si="2373"/>
        <v>136890024.61022809</v>
      </c>
      <c r="AD281" s="793">
        <f t="shared" si="2373"/>
        <v>136890024.61022809</v>
      </c>
      <c r="AE281" s="793">
        <f t="shared" si="2373"/>
        <v>136890024.61022809</v>
      </c>
      <c r="AF281" s="793">
        <f t="shared" si="2373"/>
        <v>136890024.61022809</v>
      </c>
      <c r="AG281" s="793">
        <f t="shared" si="2373"/>
        <v>136890024.61022809</v>
      </c>
      <c r="AH281" s="793">
        <f t="shared" si="2373"/>
        <v>136890024.61022809</v>
      </c>
      <c r="AI281" s="793">
        <f t="shared" si="2373"/>
        <v>136890024.61022809</v>
      </c>
      <c r="AJ281" s="793">
        <f t="shared" si="2373"/>
        <v>136890024.61022809</v>
      </c>
      <c r="AK281" s="793">
        <f t="shared" si="2373"/>
        <v>136890024.61022809</v>
      </c>
      <c r="AL281" s="793">
        <f t="shared" si="2373"/>
        <v>136890024.61022809</v>
      </c>
      <c r="AM281" s="793">
        <f t="shared" si="2373"/>
        <v>136890024.61022809</v>
      </c>
      <c r="AN281" s="793">
        <f t="shared" si="2373"/>
        <v>136890024.61022809</v>
      </c>
      <c r="AO281" s="793">
        <f t="shared" si="2373"/>
        <v>136890024.61022809</v>
      </c>
      <c r="AP281" s="793">
        <f t="shared" si="2373"/>
        <v>136890024.61022809</v>
      </c>
      <c r="AQ281" s="793">
        <f t="shared" si="2373"/>
        <v>136890024.61022809</v>
      </c>
      <c r="AR281" s="793">
        <f t="shared" si="2373"/>
        <v>136890024.61022809</v>
      </c>
      <c r="AS281" s="793">
        <f t="shared" si="2373"/>
        <v>136890024.61022809</v>
      </c>
      <c r="AT281" s="793">
        <f t="shared" ref="AT281:BY281" si="2374">AS286</f>
        <v>136890024.61022809</v>
      </c>
      <c r="AU281" s="793">
        <f t="shared" si="2374"/>
        <v>136890024.61022809</v>
      </c>
      <c r="AV281" s="793">
        <f t="shared" si="2374"/>
        <v>136890024.61022809</v>
      </c>
      <c r="AW281" s="793">
        <f t="shared" si="2374"/>
        <v>136890024.61022809</v>
      </c>
      <c r="AX281" s="793">
        <f t="shared" si="2374"/>
        <v>136890024.61022809</v>
      </c>
      <c r="AY281" s="793">
        <f t="shared" si="2374"/>
        <v>136890024.61022809</v>
      </c>
      <c r="AZ281" s="793">
        <f t="shared" si="2374"/>
        <v>136890024.61022809</v>
      </c>
      <c r="BA281" s="793">
        <f t="shared" si="2374"/>
        <v>136890024.61022809</v>
      </c>
      <c r="BB281" s="793">
        <f t="shared" si="2374"/>
        <v>136890024.61022809</v>
      </c>
      <c r="BC281" s="793">
        <f t="shared" si="2374"/>
        <v>136890024.61022809</v>
      </c>
      <c r="BD281" s="793">
        <f t="shared" si="2374"/>
        <v>0</v>
      </c>
      <c r="BE281" s="793">
        <f t="shared" si="2374"/>
        <v>0</v>
      </c>
      <c r="BF281" s="793">
        <f t="shared" si="2374"/>
        <v>0</v>
      </c>
      <c r="BG281" s="793">
        <f t="shared" si="2374"/>
        <v>0</v>
      </c>
      <c r="BH281" s="793">
        <f t="shared" si="2374"/>
        <v>0</v>
      </c>
      <c r="BI281" s="793">
        <f t="shared" si="2374"/>
        <v>0</v>
      </c>
      <c r="BJ281" s="793">
        <f t="shared" si="2374"/>
        <v>0</v>
      </c>
      <c r="BK281" s="793">
        <f t="shared" si="2374"/>
        <v>0</v>
      </c>
      <c r="BL281" s="793">
        <f t="shared" si="2374"/>
        <v>0</v>
      </c>
      <c r="BM281" s="793">
        <f t="shared" si="2374"/>
        <v>0</v>
      </c>
      <c r="BN281" s="793">
        <f t="shared" si="2374"/>
        <v>0</v>
      </c>
      <c r="BO281" s="793">
        <f t="shared" si="2374"/>
        <v>0</v>
      </c>
      <c r="BP281" s="793">
        <f t="shared" si="2374"/>
        <v>0</v>
      </c>
      <c r="BQ281" s="793">
        <f t="shared" si="2374"/>
        <v>0</v>
      </c>
      <c r="BR281" s="793">
        <f t="shared" si="2374"/>
        <v>0</v>
      </c>
      <c r="BS281" s="793">
        <f t="shared" si="2374"/>
        <v>0</v>
      </c>
      <c r="BT281" s="793">
        <f t="shared" si="2374"/>
        <v>0</v>
      </c>
      <c r="BU281" s="793">
        <f t="shared" si="2374"/>
        <v>0</v>
      </c>
      <c r="BV281" s="793">
        <f t="shared" si="2374"/>
        <v>0</v>
      </c>
      <c r="BW281" s="793">
        <f t="shared" si="2374"/>
        <v>0</v>
      </c>
      <c r="BX281" s="793">
        <f t="shared" si="2374"/>
        <v>0</v>
      </c>
      <c r="BY281" s="793">
        <f t="shared" si="2374"/>
        <v>0</v>
      </c>
      <c r="BZ281" s="793">
        <f t="shared" ref="BZ281:DE281" si="2375">BY286</f>
        <v>0</v>
      </c>
      <c r="CA281" s="793">
        <f t="shared" si="2375"/>
        <v>0</v>
      </c>
      <c r="CB281" s="793">
        <f t="shared" si="2375"/>
        <v>0</v>
      </c>
      <c r="CC281" s="793">
        <f t="shared" si="2375"/>
        <v>0</v>
      </c>
      <c r="CD281" s="793">
        <f t="shared" si="2375"/>
        <v>0</v>
      </c>
      <c r="CE281" s="793">
        <f t="shared" si="2375"/>
        <v>0</v>
      </c>
      <c r="CF281" s="793">
        <f t="shared" si="2375"/>
        <v>0</v>
      </c>
      <c r="CG281" s="793">
        <f t="shared" si="2375"/>
        <v>0</v>
      </c>
      <c r="CH281" s="793">
        <f t="shared" si="2375"/>
        <v>0</v>
      </c>
      <c r="CI281" s="793">
        <f t="shared" si="2375"/>
        <v>0</v>
      </c>
      <c r="CJ281" s="793">
        <f t="shared" si="2375"/>
        <v>0</v>
      </c>
      <c r="CK281" s="793">
        <f t="shared" si="2375"/>
        <v>0</v>
      </c>
      <c r="CL281" s="793">
        <f t="shared" si="2375"/>
        <v>0</v>
      </c>
      <c r="CM281" s="793">
        <f t="shared" si="2375"/>
        <v>0</v>
      </c>
      <c r="CN281" s="793">
        <f t="shared" si="2375"/>
        <v>0</v>
      </c>
      <c r="CO281" s="793">
        <f t="shared" si="2375"/>
        <v>0</v>
      </c>
      <c r="CP281" s="793">
        <f t="shared" si="2375"/>
        <v>0</v>
      </c>
      <c r="CQ281" s="793">
        <f t="shared" si="2375"/>
        <v>0</v>
      </c>
      <c r="CR281" s="793">
        <f t="shared" si="2375"/>
        <v>0</v>
      </c>
      <c r="CS281" s="793">
        <f t="shared" si="2375"/>
        <v>0</v>
      </c>
      <c r="CT281" s="793">
        <f t="shared" si="2375"/>
        <v>0</v>
      </c>
      <c r="CU281" s="793">
        <f t="shared" si="2375"/>
        <v>0</v>
      </c>
      <c r="CV281" s="793">
        <f t="shared" si="2375"/>
        <v>0</v>
      </c>
      <c r="CW281" s="793">
        <f t="shared" si="2375"/>
        <v>0</v>
      </c>
      <c r="CX281" s="793">
        <f t="shared" si="2375"/>
        <v>0</v>
      </c>
      <c r="CY281" s="793">
        <f t="shared" si="2375"/>
        <v>0</v>
      </c>
      <c r="CZ281" s="793">
        <f t="shared" si="2375"/>
        <v>0</v>
      </c>
      <c r="DA281" s="793">
        <f t="shared" si="2375"/>
        <v>0</v>
      </c>
      <c r="DB281" s="793">
        <f t="shared" si="2375"/>
        <v>0</v>
      </c>
      <c r="DC281" s="793">
        <f t="shared" si="2375"/>
        <v>0</v>
      </c>
      <c r="DD281" s="793">
        <f t="shared" si="2375"/>
        <v>0</v>
      </c>
      <c r="DE281" s="793">
        <f t="shared" si="2375"/>
        <v>0</v>
      </c>
      <c r="DF281" s="793">
        <f t="shared" ref="DF281:EO281" si="2376">DE286</f>
        <v>0</v>
      </c>
      <c r="DG281" s="793">
        <f t="shared" si="2376"/>
        <v>0</v>
      </c>
      <c r="DH281" s="793">
        <f t="shared" si="2376"/>
        <v>0</v>
      </c>
      <c r="DI281" s="793">
        <f t="shared" si="2376"/>
        <v>0</v>
      </c>
      <c r="DJ281" s="793">
        <f t="shared" si="2376"/>
        <v>0</v>
      </c>
      <c r="DK281" s="793">
        <f t="shared" si="2376"/>
        <v>0</v>
      </c>
      <c r="DL281" s="793">
        <f t="shared" si="2376"/>
        <v>0</v>
      </c>
      <c r="DM281" s="793">
        <f t="shared" si="2376"/>
        <v>0</v>
      </c>
      <c r="DN281" s="793">
        <f t="shared" si="2376"/>
        <v>0</v>
      </c>
      <c r="DO281" s="793">
        <f t="shared" si="2376"/>
        <v>0</v>
      </c>
      <c r="DP281" s="793">
        <f t="shared" si="2376"/>
        <v>0</v>
      </c>
      <c r="DQ281" s="793">
        <f t="shared" si="2376"/>
        <v>0</v>
      </c>
      <c r="DR281" s="793">
        <f t="shared" si="2376"/>
        <v>0</v>
      </c>
      <c r="DS281" s="793">
        <f t="shared" si="2376"/>
        <v>0</v>
      </c>
      <c r="DT281" s="793">
        <f t="shared" si="2376"/>
        <v>0</v>
      </c>
      <c r="DU281" s="793">
        <f t="shared" si="2376"/>
        <v>0</v>
      </c>
      <c r="DV281" s="793">
        <f t="shared" si="2376"/>
        <v>0</v>
      </c>
      <c r="DW281" s="793">
        <f t="shared" si="2376"/>
        <v>0</v>
      </c>
      <c r="DX281" s="793">
        <f t="shared" si="2376"/>
        <v>0</v>
      </c>
      <c r="DY281" s="793">
        <f t="shared" si="2376"/>
        <v>0</v>
      </c>
      <c r="DZ281" s="793">
        <f t="shared" si="2376"/>
        <v>0</v>
      </c>
      <c r="EA281" s="793">
        <f t="shared" si="2376"/>
        <v>0</v>
      </c>
      <c r="EB281" s="793">
        <f t="shared" si="2376"/>
        <v>0</v>
      </c>
      <c r="EC281" s="793">
        <f t="shared" si="2376"/>
        <v>0</v>
      </c>
      <c r="ED281" s="793">
        <f t="shared" si="2376"/>
        <v>0</v>
      </c>
      <c r="EE281" s="793">
        <f t="shared" si="2376"/>
        <v>0</v>
      </c>
      <c r="EF281" s="793">
        <f t="shared" si="2376"/>
        <v>0</v>
      </c>
      <c r="EG281" s="793">
        <f t="shared" si="2376"/>
        <v>0</v>
      </c>
      <c r="EH281" s="793">
        <f t="shared" si="2376"/>
        <v>0</v>
      </c>
      <c r="EI281" s="793">
        <f t="shared" si="2376"/>
        <v>0</v>
      </c>
      <c r="EJ281" s="793">
        <f t="shared" si="2376"/>
        <v>0</v>
      </c>
      <c r="EK281" s="793">
        <f t="shared" si="2376"/>
        <v>0</v>
      </c>
      <c r="EL281" s="793">
        <f t="shared" si="2376"/>
        <v>0</v>
      </c>
      <c r="EM281" s="793">
        <f t="shared" si="2376"/>
        <v>0</v>
      </c>
      <c r="EN281" s="793">
        <f t="shared" si="2376"/>
        <v>0</v>
      </c>
      <c r="EO281" s="793">
        <f t="shared" si="2376"/>
        <v>0</v>
      </c>
    </row>
    <row r="282" spans="1:145" x14ac:dyDescent="0.2">
      <c r="A282" s="113"/>
      <c r="C282" s="449" t="str">
        <f>C280</f>
        <v>유형자산</v>
      </c>
      <c r="D282" s="449" t="s">
        <v>866</v>
      </c>
      <c r="E282" s="449"/>
      <c r="F282" s="468"/>
      <c r="G282" s="922"/>
      <c r="K282" s="113" t="s">
        <v>24</v>
      </c>
      <c r="L282" s="793">
        <f>SUM(M282:EC282)</f>
        <v>136890024.61022809</v>
      </c>
      <c r="M282" s="901">
        <f t="shared" ref="M282:AR282" si="2377">SUM(M283:M284)</f>
        <v>136890024.61022809</v>
      </c>
      <c r="N282" s="901">
        <f t="shared" si="2377"/>
        <v>0</v>
      </c>
      <c r="O282" s="901">
        <f t="shared" si="2377"/>
        <v>0</v>
      </c>
      <c r="P282" s="901">
        <f t="shared" si="2377"/>
        <v>0</v>
      </c>
      <c r="Q282" s="901">
        <f t="shared" si="2377"/>
        <v>0</v>
      </c>
      <c r="R282" s="901">
        <f t="shared" si="2377"/>
        <v>0</v>
      </c>
      <c r="S282" s="901">
        <f t="shared" si="2377"/>
        <v>0</v>
      </c>
      <c r="T282" s="901">
        <f t="shared" si="2377"/>
        <v>0</v>
      </c>
      <c r="U282" s="901">
        <f t="shared" si="2377"/>
        <v>0</v>
      </c>
      <c r="V282" s="901">
        <f t="shared" si="2377"/>
        <v>0</v>
      </c>
      <c r="W282" s="901">
        <f t="shared" si="2377"/>
        <v>0</v>
      </c>
      <c r="X282" s="901">
        <f t="shared" si="2377"/>
        <v>0</v>
      </c>
      <c r="Y282" s="901">
        <f t="shared" si="2377"/>
        <v>0</v>
      </c>
      <c r="Z282" s="901">
        <f t="shared" si="2377"/>
        <v>0</v>
      </c>
      <c r="AA282" s="901">
        <f t="shared" si="2377"/>
        <v>0</v>
      </c>
      <c r="AB282" s="901">
        <f t="shared" si="2377"/>
        <v>0</v>
      </c>
      <c r="AC282" s="901">
        <f t="shared" si="2377"/>
        <v>0</v>
      </c>
      <c r="AD282" s="901">
        <f t="shared" si="2377"/>
        <v>0</v>
      </c>
      <c r="AE282" s="901">
        <f t="shared" si="2377"/>
        <v>0</v>
      </c>
      <c r="AF282" s="901">
        <f t="shared" si="2377"/>
        <v>0</v>
      </c>
      <c r="AG282" s="901">
        <f t="shared" si="2377"/>
        <v>0</v>
      </c>
      <c r="AH282" s="901">
        <f t="shared" si="2377"/>
        <v>0</v>
      </c>
      <c r="AI282" s="901">
        <f t="shared" si="2377"/>
        <v>0</v>
      </c>
      <c r="AJ282" s="901">
        <f t="shared" si="2377"/>
        <v>0</v>
      </c>
      <c r="AK282" s="901">
        <f t="shared" si="2377"/>
        <v>0</v>
      </c>
      <c r="AL282" s="901">
        <f t="shared" si="2377"/>
        <v>0</v>
      </c>
      <c r="AM282" s="901">
        <f t="shared" si="2377"/>
        <v>0</v>
      </c>
      <c r="AN282" s="901">
        <f t="shared" si="2377"/>
        <v>0</v>
      </c>
      <c r="AO282" s="901">
        <f t="shared" si="2377"/>
        <v>0</v>
      </c>
      <c r="AP282" s="901">
        <f t="shared" si="2377"/>
        <v>0</v>
      </c>
      <c r="AQ282" s="901">
        <f t="shared" si="2377"/>
        <v>0</v>
      </c>
      <c r="AR282" s="901">
        <f t="shared" si="2377"/>
        <v>0</v>
      </c>
      <c r="AS282" s="901">
        <f t="shared" ref="AS282:BX282" si="2378">SUM(AS283:AS284)</f>
        <v>0</v>
      </c>
      <c r="AT282" s="901">
        <f t="shared" si="2378"/>
        <v>0</v>
      </c>
      <c r="AU282" s="901">
        <f t="shared" si="2378"/>
        <v>0</v>
      </c>
      <c r="AV282" s="901">
        <f t="shared" si="2378"/>
        <v>0</v>
      </c>
      <c r="AW282" s="901">
        <f t="shared" si="2378"/>
        <v>0</v>
      </c>
      <c r="AX282" s="901">
        <f t="shared" si="2378"/>
        <v>0</v>
      </c>
      <c r="AY282" s="901">
        <f t="shared" si="2378"/>
        <v>0</v>
      </c>
      <c r="AZ282" s="901">
        <f t="shared" si="2378"/>
        <v>0</v>
      </c>
      <c r="BA282" s="901">
        <f t="shared" si="2378"/>
        <v>0</v>
      </c>
      <c r="BB282" s="901">
        <f t="shared" si="2378"/>
        <v>0</v>
      </c>
      <c r="BC282" s="901">
        <f t="shared" si="2378"/>
        <v>0</v>
      </c>
      <c r="BD282" s="901">
        <f t="shared" si="2378"/>
        <v>0</v>
      </c>
      <c r="BE282" s="901">
        <f t="shared" si="2378"/>
        <v>0</v>
      </c>
      <c r="BF282" s="901">
        <f t="shared" si="2378"/>
        <v>0</v>
      </c>
      <c r="BG282" s="901">
        <f t="shared" si="2378"/>
        <v>0</v>
      </c>
      <c r="BH282" s="901">
        <f t="shared" si="2378"/>
        <v>0</v>
      </c>
      <c r="BI282" s="901">
        <f t="shared" si="2378"/>
        <v>0</v>
      </c>
      <c r="BJ282" s="901">
        <f t="shared" si="2378"/>
        <v>0</v>
      </c>
      <c r="BK282" s="901">
        <f t="shared" si="2378"/>
        <v>0</v>
      </c>
      <c r="BL282" s="901">
        <f t="shared" si="2378"/>
        <v>0</v>
      </c>
      <c r="BM282" s="901">
        <f t="shared" si="2378"/>
        <v>0</v>
      </c>
      <c r="BN282" s="901">
        <f t="shared" si="2378"/>
        <v>0</v>
      </c>
      <c r="BO282" s="901">
        <f t="shared" si="2378"/>
        <v>0</v>
      </c>
      <c r="BP282" s="901">
        <f t="shared" si="2378"/>
        <v>0</v>
      </c>
      <c r="BQ282" s="901">
        <f t="shared" si="2378"/>
        <v>0</v>
      </c>
      <c r="BR282" s="901">
        <f t="shared" si="2378"/>
        <v>0</v>
      </c>
      <c r="BS282" s="901">
        <f t="shared" si="2378"/>
        <v>0</v>
      </c>
      <c r="BT282" s="901">
        <f t="shared" si="2378"/>
        <v>0</v>
      </c>
      <c r="BU282" s="901">
        <f t="shared" si="2378"/>
        <v>0</v>
      </c>
      <c r="BV282" s="901">
        <f t="shared" si="2378"/>
        <v>0</v>
      </c>
      <c r="BW282" s="901">
        <f t="shared" si="2378"/>
        <v>0</v>
      </c>
      <c r="BX282" s="901">
        <f t="shared" si="2378"/>
        <v>0</v>
      </c>
      <c r="BY282" s="901">
        <f t="shared" ref="BY282:DD282" si="2379">SUM(BY283:BY284)</f>
        <v>0</v>
      </c>
      <c r="BZ282" s="901">
        <f t="shared" si="2379"/>
        <v>0</v>
      </c>
      <c r="CA282" s="901">
        <f t="shared" si="2379"/>
        <v>0</v>
      </c>
      <c r="CB282" s="901">
        <f t="shared" si="2379"/>
        <v>0</v>
      </c>
      <c r="CC282" s="901">
        <f t="shared" si="2379"/>
        <v>0</v>
      </c>
      <c r="CD282" s="901">
        <f t="shared" si="2379"/>
        <v>0</v>
      </c>
      <c r="CE282" s="901">
        <f t="shared" si="2379"/>
        <v>0</v>
      </c>
      <c r="CF282" s="901">
        <f t="shared" si="2379"/>
        <v>0</v>
      </c>
      <c r="CG282" s="901">
        <f t="shared" si="2379"/>
        <v>0</v>
      </c>
      <c r="CH282" s="901">
        <f t="shared" si="2379"/>
        <v>0</v>
      </c>
      <c r="CI282" s="901">
        <f t="shared" si="2379"/>
        <v>0</v>
      </c>
      <c r="CJ282" s="901">
        <f t="shared" si="2379"/>
        <v>0</v>
      </c>
      <c r="CK282" s="901">
        <f t="shared" si="2379"/>
        <v>0</v>
      </c>
      <c r="CL282" s="901">
        <f t="shared" si="2379"/>
        <v>0</v>
      </c>
      <c r="CM282" s="901">
        <f t="shared" si="2379"/>
        <v>0</v>
      </c>
      <c r="CN282" s="901">
        <f t="shared" si="2379"/>
        <v>0</v>
      </c>
      <c r="CO282" s="901">
        <f t="shared" si="2379"/>
        <v>0</v>
      </c>
      <c r="CP282" s="901">
        <f t="shared" si="2379"/>
        <v>0</v>
      </c>
      <c r="CQ282" s="901">
        <f t="shared" si="2379"/>
        <v>0</v>
      </c>
      <c r="CR282" s="901">
        <f t="shared" si="2379"/>
        <v>0</v>
      </c>
      <c r="CS282" s="901">
        <f t="shared" si="2379"/>
        <v>0</v>
      </c>
      <c r="CT282" s="901">
        <f t="shared" si="2379"/>
        <v>0</v>
      </c>
      <c r="CU282" s="901">
        <f t="shared" si="2379"/>
        <v>0</v>
      </c>
      <c r="CV282" s="901">
        <f t="shared" si="2379"/>
        <v>0</v>
      </c>
      <c r="CW282" s="901">
        <f t="shared" si="2379"/>
        <v>0</v>
      </c>
      <c r="CX282" s="901">
        <f t="shared" si="2379"/>
        <v>0</v>
      </c>
      <c r="CY282" s="901">
        <f t="shared" si="2379"/>
        <v>0</v>
      </c>
      <c r="CZ282" s="901">
        <f t="shared" si="2379"/>
        <v>0</v>
      </c>
      <c r="DA282" s="901">
        <f t="shared" si="2379"/>
        <v>0</v>
      </c>
      <c r="DB282" s="901">
        <f t="shared" si="2379"/>
        <v>0</v>
      </c>
      <c r="DC282" s="901">
        <f t="shared" si="2379"/>
        <v>0</v>
      </c>
      <c r="DD282" s="901">
        <f t="shared" si="2379"/>
        <v>0</v>
      </c>
      <c r="DE282" s="901">
        <f t="shared" ref="DE282:EJ282" si="2380">SUM(DE283:DE284)</f>
        <v>0</v>
      </c>
      <c r="DF282" s="901">
        <f t="shared" si="2380"/>
        <v>0</v>
      </c>
      <c r="DG282" s="901">
        <f t="shared" si="2380"/>
        <v>0</v>
      </c>
      <c r="DH282" s="901">
        <f t="shared" si="2380"/>
        <v>0</v>
      </c>
      <c r="DI282" s="901">
        <f t="shared" si="2380"/>
        <v>0</v>
      </c>
      <c r="DJ282" s="901">
        <f t="shared" si="2380"/>
        <v>0</v>
      </c>
      <c r="DK282" s="901">
        <f t="shared" si="2380"/>
        <v>0</v>
      </c>
      <c r="DL282" s="901">
        <f t="shared" si="2380"/>
        <v>0</v>
      </c>
      <c r="DM282" s="901">
        <f t="shared" si="2380"/>
        <v>0</v>
      </c>
      <c r="DN282" s="901">
        <f t="shared" si="2380"/>
        <v>0</v>
      </c>
      <c r="DO282" s="901">
        <f t="shared" si="2380"/>
        <v>0</v>
      </c>
      <c r="DP282" s="901">
        <f t="shared" si="2380"/>
        <v>0</v>
      </c>
      <c r="DQ282" s="901">
        <f t="shared" si="2380"/>
        <v>0</v>
      </c>
      <c r="DR282" s="901">
        <f t="shared" si="2380"/>
        <v>0</v>
      </c>
      <c r="DS282" s="901">
        <f t="shared" si="2380"/>
        <v>0</v>
      </c>
      <c r="DT282" s="901">
        <f t="shared" si="2380"/>
        <v>0</v>
      </c>
      <c r="DU282" s="901">
        <f t="shared" si="2380"/>
        <v>0</v>
      </c>
      <c r="DV282" s="901">
        <f t="shared" si="2380"/>
        <v>0</v>
      </c>
      <c r="DW282" s="901">
        <f t="shared" si="2380"/>
        <v>0</v>
      </c>
      <c r="DX282" s="901">
        <f t="shared" si="2380"/>
        <v>0</v>
      </c>
      <c r="DY282" s="901">
        <f t="shared" si="2380"/>
        <v>0</v>
      </c>
      <c r="DZ282" s="901">
        <f t="shared" si="2380"/>
        <v>0</v>
      </c>
      <c r="EA282" s="901">
        <f t="shared" si="2380"/>
        <v>0</v>
      </c>
      <c r="EB282" s="901">
        <f t="shared" si="2380"/>
        <v>0</v>
      </c>
      <c r="EC282" s="901">
        <f t="shared" si="2380"/>
        <v>0</v>
      </c>
      <c r="ED282" s="901">
        <f t="shared" si="2380"/>
        <v>0</v>
      </c>
      <c r="EE282" s="901">
        <f t="shared" si="2380"/>
        <v>0</v>
      </c>
      <c r="EF282" s="901">
        <f t="shared" si="2380"/>
        <v>0</v>
      </c>
      <c r="EG282" s="901">
        <f t="shared" si="2380"/>
        <v>0</v>
      </c>
      <c r="EH282" s="901">
        <f t="shared" si="2380"/>
        <v>0</v>
      </c>
      <c r="EI282" s="901">
        <f t="shared" si="2380"/>
        <v>0</v>
      </c>
      <c r="EJ282" s="901">
        <f t="shared" si="2380"/>
        <v>0</v>
      </c>
      <c r="EK282" s="901">
        <f t="shared" ref="EK282:EO282" si="2381">SUM(EK283:EK284)</f>
        <v>0</v>
      </c>
      <c r="EL282" s="901">
        <f t="shared" si="2381"/>
        <v>0</v>
      </c>
      <c r="EM282" s="901">
        <f t="shared" si="2381"/>
        <v>0</v>
      </c>
      <c r="EN282" s="901">
        <f t="shared" si="2381"/>
        <v>0</v>
      </c>
      <c r="EO282" s="901">
        <f t="shared" si="2381"/>
        <v>0</v>
      </c>
    </row>
    <row r="283" spans="1:145" x14ac:dyDescent="0.2">
      <c r="A283" s="113"/>
      <c r="F283" s="468"/>
      <c r="G283" s="922"/>
      <c r="K283" s="280" t="s">
        <v>649</v>
      </c>
      <c r="L283" s="793">
        <f t="shared" ref="L283:L284" si="2382">SUM(M283:EC283)</f>
        <v>136890024.61022809</v>
      </c>
      <c r="M283" s="897">
        <f>MAX(IFERROR(VLOOKUP(M$2,$F280:$G285,2,FALSE),),0)</f>
        <v>136890024.61022809</v>
      </c>
      <c r="N283" s="897">
        <f>MAX(IFERROR(VLOOKUP(N$2,$F280:$G285,2,FALSE),),0)</f>
        <v>0</v>
      </c>
      <c r="O283" s="897">
        <f t="shared" ref="O283:BZ283" si="2383">MAX(IFERROR(VLOOKUP(O$2,$F280:$G285,2,FALSE),),0)</f>
        <v>0</v>
      </c>
      <c r="P283" s="897">
        <f t="shared" si="2383"/>
        <v>0</v>
      </c>
      <c r="Q283" s="897">
        <f t="shared" si="2383"/>
        <v>0</v>
      </c>
      <c r="R283" s="897">
        <f t="shared" si="2383"/>
        <v>0</v>
      </c>
      <c r="S283" s="897">
        <f t="shared" si="2383"/>
        <v>0</v>
      </c>
      <c r="T283" s="897">
        <f t="shared" si="2383"/>
        <v>0</v>
      </c>
      <c r="U283" s="897">
        <f t="shared" si="2383"/>
        <v>0</v>
      </c>
      <c r="V283" s="897">
        <f t="shared" si="2383"/>
        <v>0</v>
      </c>
      <c r="W283" s="897">
        <f t="shared" si="2383"/>
        <v>0</v>
      </c>
      <c r="X283" s="897">
        <f t="shared" si="2383"/>
        <v>0</v>
      </c>
      <c r="Y283" s="897">
        <f t="shared" si="2383"/>
        <v>0</v>
      </c>
      <c r="Z283" s="897">
        <f t="shared" si="2383"/>
        <v>0</v>
      </c>
      <c r="AA283" s="897">
        <f t="shared" si="2383"/>
        <v>0</v>
      </c>
      <c r="AB283" s="897">
        <f t="shared" si="2383"/>
        <v>0</v>
      </c>
      <c r="AC283" s="897">
        <f t="shared" si="2383"/>
        <v>0</v>
      </c>
      <c r="AD283" s="897">
        <f t="shared" si="2383"/>
        <v>0</v>
      </c>
      <c r="AE283" s="897">
        <f t="shared" si="2383"/>
        <v>0</v>
      </c>
      <c r="AF283" s="897">
        <f t="shared" si="2383"/>
        <v>0</v>
      </c>
      <c r="AG283" s="897">
        <f t="shared" si="2383"/>
        <v>0</v>
      </c>
      <c r="AH283" s="897">
        <f t="shared" si="2383"/>
        <v>0</v>
      </c>
      <c r="AI283" s="897">
        <f t="shared" si="2383"/>
        <v>0</v>
      </c>
      <c r="AJ283" s="897">
        <f t="shared" si="2383"/>
        <v>0</v>
      </c>
      <c r="AK283" s="897">
        <f t="shared" si="2383"/>
        <v>0</v>
      </c>
      <c r="AL283" s="897">
        <f t="shared" si="2383"/>
        <v>0</v>
      </c>
      <c r="AM283" s="897">
        <f t="shared" si="2383"/>
        <v>0</v>
      </c>
      <c r="AN283" s="897">
        <f t="shared" si="2383"/>
        <v>0</v>
      </c>
      <c r="AO283" s="897">
        <f t="shared" si="2383"/>
        <v>0</v>
      </c>
      <c r="AP283" s="897">
        <f t="shared" si="2383"/>
        <v>0</v>
      </c>
      <c r="AQ283" s="897">
        <f t="shared" si="2383"/>
        <v>0</v>
      </c>
      <c r="AR283" s="897">
        <f t="shared" si="2383"/>
        <v>0</v>
      </c>
      <c r="AS283" s="897">
        <f t="shared" si="2383"/>
        <v>0</v>
      </c>
      <c r="AT283" s="897">
        <f t="shared" si="2383"/>
        <v>0</v>
      </c>
      <c r="AU283" s="897">
        <f t="shared" si="2383"/>
        <v>0</v>
      </c>
      <c r="AV283" s="897">
        <f t="shared" si="2383"/>
        <v>0</v>
      </c>
      <c r="AW283" s="897">
        <f t="shared" si="2383"/>
        <v>0</v>
      </c>
      <c r="AX283" s="897">
        <f t="shared" si="2383"/>
        <v>0</v>
      </c>
      <c r="AY283" s="897">
        <f t="shared" si="2383"/>
        <v>0</v>
      </c>
      <c r="AZ283" s="897">
        <f t="shared" si="2383"/>
        <v>0</v>
      </c>
      <c r="BA283" s="897">
        <f t="shared" si="2383"/>
        <v>0</v>
      </c>
      <c r="BB283" s="897">
        <f t="shared" si="2383"/>
        <v>0</v>
      </c>
      <c r="BC283" s="897">
        <f t="shared" si="2383"/>
        <v>0</v>
      </c>
      <c r="BD283" s="897">
        <f t="shared" si="2383"/>
        <v>0</v>
      </c>
      <c r="BE283" s="897">
        <f t="shared" si="2383"/>
        <v>0</v>
      </c>
      <c r="BF283" s="897">
        <f t="shared" si="2383"/>
        <v>0</v>
      </c>
      <c r="BG283" s="897">
        <f t="shared" si="2383"/>
        <v>0</v>
      </c>
      <c r="BH283" s="897">
        <f t="shared" si="2383"/>
        <v>0</v>
      </c>
      <c r="BI283" s="897">
        <f t="shared" si="2383"/>
        <v>0</v>
      </c>
      <c r="BJ283" s="897">
        <f t="shared" si="2383"/>
        <v>0</v>
      </c>
      <c r="BK283" s="897">
        <f t="shared" si="2383"/>
        <v>0</v>
      </c>
      <c r="BL283" s="897">
        <f t="shared" si="2383"/>
        <v>0</v>
      </c>
      <c r="BM283" s="897">
        <f t="shared" si="2383"/>
        <v>0</v>
      </c>
      <c r="BN283" s="897">
        <f t="shared" si="2383"/>
        <v>0</v>
      </c>
      <c r="BO283" s="897">
        <f t="shared" si="2383"/>
        <v>0</v>
      </c>
      <c r="BP283" s="897">
        <f t="shared" si="2383"/>
        <v>0</v>
      </c>
      <c r="BQ283" s="897">
        <f t="shared" si="2383"/>
        <v>0</v>
      </c>
      <c r="BR283" s="897">
        <f t="shared" si="2383"/>
        <v>0</v>
      </c>
      <c r="BS283" s="897">
        <f t="shared" si="2383"/>
        <v>0</v>
      </c>
      <c r="BT283" s="897">
        <f t="shared" si="2383"/>
        <v>0</v>
      </c>
      <c r="BU283" s="897">
        <f t="shared" si="2383"/>
        <v>0</v>
      </c>
      <c r="BV283" s="897">
        <f t="shared" si="2383"/>
        <v>0</v>
      </c>
      <c r="BW283" s="897">
        <f t="shared" si="2383"/>
        <v>0</v>
      </c>
      <c r="BX283" s="897">
        <f t="shared" si="2383"/>
        <v>0</v>
      </c>
      <c r="BY283" s="897">
        <f t="shared" si="2383"/>
        <v>0</v>
      </c>
      <c r="BZ283" s="897">
        <f t="shared" si="2383"/>
        <v>0</v>
      </c>
      <c r="CA283" s="897">
        <f t="shared" ref="CA283:EL283" si="2384">MAX(IFERROR(VLOOKUP(CA$2,$F280:$G285,2,FALSE),),0)</f>
        <v>0</v>
      </c>
      <c r="CB283" s="897">
        <f t="shared" si="2384"/>
        <v>0</v>
      </c>
      <c r="CC283" s="897">
        <f t="shared" si="2384"/>
        <v>0</v>
      </c>
      <c r="CD283" s="897">
        <f t="shared" si="2384"/>
        <v>0</v>
      </c>
      <c r="CE283" s="897">
        <f t="shared" si="2384"/>
        <v>0</v>
      </c>
      <c r="CF283" s="897">
        <f t="shared" si="2384"/>
        <v>0</v>
      </c>
      <c r="CG283" s="897">
        <f t="shared" si="2384"/>
        <v>0</v>
      </c>
      <c r="CH283" s="897">
        <f t="shared" si="2384"/>
        <v>0</v>
      </c>
      <c r="CI283" s="897">
        <f t="shared" si="2384"/>
        <v>0</v>
      </c>
      <c r="CJ283" s="897">
        <f t="shared" si="2384"/>
        <v>0</v>
      </c>
      <c r="CK283" s="897">
        <f t="shared" si="2384"/>
        <v>0</v>
      </c>
      <c r="CL283" s="897">
        <f t="shared" si="2384"/>
        <v>0</v>
      </c>
      <c r="CM283" s="897">
        <f t="shared" si="2384"/>
        <v>0</v>
      </c>
      <c r="CN283" s="897">
        <f t="shared" si="2384"/>
        <v>0</v>
      </c>
      <c r="CO283" s="897">
        <f t="shared" si="2384"/>
        <v>0</v>
      </c>
      <c r="CP283" s="897">
        <f t="shared" si="2384"/>
        <v>0</v>
      </c>
      <c r="CQ283" s="897">
        <f t="shared" si="2384"/>
        <v>0</v>
      </c>
      <c r="CR283" s="897">
        <f t="shared" si="2384"/>
        <v>0</v>
      </c>
      <c r="CS283" s="897">
        <f t="shared" si="2384"/>
        <v>0</v>
      </c>
      <c r="CT283" s="897">
        <f t="shared" si="2384"/>
        <v>0</v>
      </c>
      <c r="CU283" s="897">
        <f t="shared" si="2384"/>
        <v>0</v>
      </c>
      <c r="CV283" s="897">
        <f t="shared" si="2384"/>
        <v>0</v>
      </c>
      <c r="CW283" s="897">
        <f t="shared" si="2384"/>
        <v>0</v>
      </c>
      <c r="CX283" s="897">
        <f t="shared" si="2384"/>
        <v>0</v>
      </c>
      <c r="CY283" s="897">
        <f t="shared" si="2384"/>
        <v>0</v>
      </c>
      <c r="CZ283" s="897">
        <f t="shared" si="2384"/>
        <v>0</v>
      </c>
      <c r="DA283" s="897">
        <f t="shared" si="2384"/>
        <v>0</v>
      </c>
      <c r="DB283" s="897">
        <f t="shared" si="2384"/>
        <v>0</v>
      </c>
      <c r="DC283" s="897">
        <f t="shared" si="2384"/>
        <v>0</v>
      </c>
      <c r="DD283" s="897">
        <f t="shared" si="2384"/>
        <v>0</v>
      </c>
      <c r="DE283" s="897">
        <f t="shared" si="2384"/>
        <v>0</v>
      </c>
      <c r="DF283" s="897">
        <f t="shared" si="2384"/>
        <v>0</v>
      </c>
      <c r="DG283" s="897">
        <f t="shared" si="2384"/>
        <v>0</v>
      </c>
      <c r="DH283" s="897">
        <f t="shared" si="2384"/>
        <v>0</v>
      </c>
      <c r="DI283" s="897">
        <f t="shared" si="2384"/>
        <v>0</v>
      </c>
      <c r="DJ283" s="897">
        <f t="shared" si="2384"/>
        <v>0</v>
      </c>
      <c r="DK283" s="897">
        <f t="shared" si="2384"/>
        <v>0</v>
      </c>
      <c r="DL283" s="897">
        <f t="shared" si="2384"/>
        <v>0</v>
      </c>
      <c r="DM283" s="897">
        <f t="shared" si="2384"/>
        <v>0</v>
      </c>
      <c r="DN283" s="897">
        <f t="shared" si="2384"/>
        <v>0</v>
      </c>
      <c r="DO283" s="897">
        <f t="shared" si="2384"/>
        <v>0</v>
      </c>
      <c r="DP283" s="897">
        <f t="shared" si="2384"/>
        <v>0</v>
      </c>
      <c r="DQ283" s="897">
        <f t="shared" si="2384"/>
        <v>0</v>
      </c>
      <c r="DR283" s="897">
        <f t="shared" si="2384"/>
        <v>0</v>
      </c>
      <c r="DS283" s="897">
        <f t="shared" si="2384"/>
        <v>0</v>
      </c>
      <c r="DT283" s="897">
        <f t="shared" si="2384"/>
        <v>0</v>
      </c>
      <c r="DU283" s="897">
        <f t="shared" si="2384"/>
        <v>0</v>
      </c>
      <c r="DV283" s="897">
        <f t="shared" si="2384"/>
        <v>0</v>
      </c>
      <c r="DW283" s="897">
        <f t="shared" si="2384"/>
        <v>0</v>
      </c>
      <c r="DX283" s="897">
        <f t="shared" si="2384"/>
        <v>0</v>
      </c>
      <c r="DY283" s="897">
        <f t="shared" si="2384"/>
        <v>0</v>
      </c>
      <c r="DZ283" s="897">
        <f t="shared" si="2384"/>
        <v>0</v>
      </c>
      <c r="EA283" s="897">
        <f t="shared" si="2384"/>
        <v>0</v>
      </c>
      <c r="EB283" s="897">
        <f t="shared" si="2384"/>
        <v>0</v>
      </c>
      <c r="EC283" s="897">
        <f t="shared" si="2384"/>
        <v>0</v>
      </c>
      <c r="ED283" s="897">
        <f t="shared" si="2384"/>
        <v>0</v>
      </c>
      <c r="EE283" s="897">
        <f t="shared" si="2384"/>
        <v>0</v>
      </c>
      <c r="EF283" s="897">
        <f t="shared" si="2384"/>
        <v>0</v>
      </c>
      <c r="EG283" s="897">
        <f t="shared" si="2384"/>
        <v>0</v>
      </c>
      <c r="EH283" s="897">
        <f t="shared" si="2384"/>
        <v>0</v>
      </c>
      <c r="EI283" s="897">
        <f t="shared" si="2384"/>
        <v>0</v>
      </c>
      <c r="EJ283" s="897">
        <f t="shared" si="2384"/>
        <v>0</v>
      </c>
      <c r="EK283" s="897">
        <f t="shared" si="2384"/>
        <v>0</v>
      </c>
      <c r="EL283" s="897">
        <f t="shared" si="2384"/>
        <v>0</v>
      </c>
      <c r="EM283" s="897">
        <f t="shared" ref="EM283:EO283" si="2385">MAX(IFERROR(VLOOKUP(EM$2,$F280:$G285,2,FALSE),),0)</f>
        <v>0</v>
      </c>
      <c r="EN283" s="897">
        <f t="shared" si="2385"/>
        <v>0</v>
      </c>
      <c r="EO283" s="897">
        <f t="shared" si="2385"/>
        <v>0</v>
      </c>
    </row>
    <row r="284" spans="1:145" x14ac:dyDescent="0.2">
      <c r="A284" s="113"/>
      <c r="F284" s="468"/>
      <c r="G284" s="922"/>
      <c r="I284" s="473" t="str">
        <f>'A&amp;R'!$J$34</f>
        <v>당기비용</v>
      </c>
      <c r="J284" s="267" t="b">
        <f>NOT(J171)</f>
        <v>0</v>
      </c>
      <c r="K284" s="9" t="s">
        <v>650</v>
      </c>
      <c r="L284" s="793">
        <f t="shared" si="2382"/>
        <v>0</v>
      </c>
      <c r="M284" s="793"/>
      <c r="N284" s="793">
        <f>$J284*N$171</f>
        <v>0</v>
      </c>
      <c r="O284" s="793">
        <f t="shared" ref="O284:BZ284" si="2386">$J284*O$171</f>
        <v>0</v>
      </c>
      <c r="P284" s="793">
        <f t="shared" si="2386"/>
        <v>0</v>
      </c>
      <c r="Q284" s="793">
        <f t="shared" si="2386"/>
        <v>0</v>
      </c>
      <c r="R284" s="793">
        <f t="shared" si="2386"/>
        <v>0</v>
      </c>
      <c r="S284" s="793">
        <f t="shared" si="2386"/>
        <v>0</v>
      </c>
      <c r="T284" s="793">
        <f t="shared" si="2386"/>
        <v>0</v>
      </c>
      <c r="U284" s="793">
        <f t="shared" si="2386"/>
        <v>0</v>
      </c>
      <c r="V284" s="793">
        <f t="shared" si="2386"/>
        <v>0</v>
      </c>
      <c r="W284" s="793">
        <f t="shared" si="2386"/>
        <v>0</v>
      </c>
      <c r="X284" s="793">
        <f t="shared" si="2386"/>
        <v>0</v>
      </c>
      <c r="Y284" s="793">
        <f t="shared" si="2386"/>
        <v>0</v>
      </c>
      <c r="Z284" s="793">
        <f t="shared" si="2386"/>
        <v>0</v>
      </c>
      <c r="AA284" s="793">
        <f t="shared" si="2386"/>
        <v>0</v>
      </c>
      <c r="AB284" s="793">
        <f t="shared" si="2386"/>
        <v>0</v>
      </c>
      <c r="AC284" s="793">
        <f t="shared" si="2386"/>
        <v>0</v>
      </c>
      <c r="AD284" s="793">
        <f t="shared" si="2386"/>
        <v>0</v>
      </c>
      <c r="AE284" s="793">
        <f t="shared" si="2386"/>
        <v>0</v>
      </c>
      <c r="AF284" s="793">
        <f t="shared" si="2386"/>
        <v>0</v>
      </c>
      <c r="AG284" s="793">
        <f t="shared" si="2386"/>
        <v>0</v>
      </c>
      <c r="AH284" s="793">
        <f t="shared" si="2386"/>
        <v>0</v>
      </c>
      <c r="AI284" s="793">
        <f t="shared" si="2386"/>
        <v>0</v>
      </c>
      <c r="AJ284" s="793">
        <f t="shared" si="2386"/>
        <v>0</v>
      </c>
      <c r="AK284" s="793">
        <f t="shared" si="2386"/>
        <v>0</v>
      </c>
      <c r="AL284" s="793">
        <f t="shared" si="2386"/>
        <v>0</v>
      </c>
      <c r="AM284" s="793">
        <f t="shared" si="2386"/>
        <v>0</v>
      </c>
      <c r="AN284" s="793">
        <f t="shared" si="2386"/>
        <v>0</v>
      </c>
      <c r="AO284" s="793">
        <f t="shared" si="2386"/>
        <v>0</v>
      </c>
      <c r="AP284" s="793">
        <f t="shared" si="2386"/>
        <v>0</v>
      </c>
      <c r="AQ284" s="793">
        <f t="shared" si="2386"/>
        <v>0</v>
      </c>
      <c r="AR284" s="793">
        <f t="shared" si="2386"/>
        <v>0</v>
      </c>
      <c r="AS284" s="793">
        <f t="shared" si="2386"/>
        <v>0</v>
      </c>
      <c r="AT284" s="793">
        <f t="shared" si="2386"/>
        <v>0</v>
      </c>
      <c r="AU284" s="793">
        <f t="shared" si="2386"/>
        <v>0</v>
      </c>
      <c r="AV284" s="793">
        <f t="shared" si="2386"/>
        <v>0</v>
      </c>
      <c r="AW284" s="793">
        <f t="shared" si="2386"/>
        <v>0</v>
      </c>
      <c r="AX284" s="793">
        <f t="shared" si="2386"/>
        <v>0</v>
      </c>
      <c r="AY284" s="793">
        <f t="shared" si="2386"/>
        <v>0</v>
      </c>
      <c r="AZ284" s="793">
        <f t="shared" si="2386"/>
        <v>0</v>
      </c>
      <c r="BA284" s="793">
        <f t="shared" si="2386"/>
        <v>0</v>
      </c>
      <c r="BB284" s="793">
        <f t="shared" si="2386"/>
        <v>0</v>
      </c>
      <c r="BC284" s="793">
        <f t="shared" si="2386"/>
        <v>0</v>
      </c>
      <c r="BD284" s="793">
        <f t="shared" si="2386"/>
        <v>0</v>
      </c>
      <c r="BE284" s="793">
        <f t="shared" si="2386"/>
        <v>0</v>
      </c>
      <c r="BF284" s="793">
        <f t="shared" si="2386"/>
        <v>0</v>
      </c>
      <c r="BG284" s="793">
        <f t="shared" si="2386"/>
        <v>0</v>
      </c>
      <c r="BH284" s="793">
        <f t="shared" si="2386"/>
        <v>0</v>
      </c>
      <c r="BI284" s="793">
        <f t="shared" si="2386"/>
        <v>0</v>
      </c>
      <c r="BJ284" s="793">
        <f t="shared" si="2386"/>
        <v>0</v>
      </c>
      <c r="BK284" s="793">
        <f t="shared" si="2386"/>
        <v>0</v>
      </c>
      <c r="BL284" s="793">
        <f t="shared" si="2386"/>
        <v>0</v>
      </c>
      <c r="BM284" s="793">
        <f t="shared" si="2386"/>
        <v>0</v>
      </c>
      <c r="BN284" s="793">
        <f t="shared" si="2386"/>
        <v>0</v>
      </c>
      <c r="BO284" s="793">
        <f t="shared" si="2386"/>
        <v>0</v>
      </c>
      <c r="BP284" s="793">
        <f t="shared" si="2386"/>
        <v>0</v>
      </c>
      <c r="BQ284" s="793">
        <f t="shared" si="2386"/>
        <v>0</v>
      </c>
      <c r="BR284" s="793">
        <f t="shared" si="2386"/>
        <v>0</v>
      </c>
      <c r="BS284" s="793">
        <f t="shared" si="2386"/>
        <v>0</v>
      </c>
      <c r="BT284" s="793">
        <f t="shared" si="2386"/>
        <v>0</v>
      </c>
      <c r="BU284" s="793">
        <f t="shared" si="2386"/>
        <v>0</v>
      </c>
      <c r="BV284" s="793">
        <f t="shared" si="2386"/>
        <v>0</v>
      </c>
      <c r="BW284" s="793">
        <f t="shared" si="2386"/>
        <v>0</v>
      </c>
      <c r="BX284" s="793">
        <f t="shared" si="2386"/>
        <v>0</v>
      </c>
      <c r="BY284" s="793">
        <f t="shared" si="2386"/>
        <v>0</v>
      </c>
      <c r="BZ284" s="793">
        <f t="shared" si="2386"/>
        <v>0</v>
      </c>
      <c r="CA284" s="793">
        <f t="shared" ref="CA284:EL284" si="2387">$J284*CA$171</f>
        <v>0</v>
      </c>
      <c r="CB284" s="793">
        <f t="shared" si="2387"/>
        <v>0</v>
      </c>
      <c r="CC284" s="793">
        <f t="shared" si="2387"/>
        <v>0</v>
      </c>
      <c r="CD284" s="793">
        <f t="shared" si="2387"/>
        <v>0</v>
      </c>
      <c r="CE284" s="793">
        <f t="shared" si="2387"/>
        <v>0</v>
      </c>
      <c r="CF284" s="793">
        <f t="shared" si="2387"/>
        <v>0</v>
      </c>
      <c r="CG284" s="793">
        <f t="shared" si="2387"/>
        <v>0</v>
      </c>
      <c r="CH284" s="793">
        <f t="shared" si="2387"/>
        <v>0</v>
      </c>
      <c r="CI284" s="793">
        <f t="shared" si="2387"/>
        <v>0</v>
      </c>
      <c r="CJ284" s="793">
        <f t="shared" si="2387"/>
        <v>0</v>
      </c>
      <c r="CK284" s="793">
        <f t="shared" si="2387"/>
        <v>0</v>
      </c>
      <c r="CL284" s="793">
        <f t="shared" si="2387"/>
        <v>0</v>
      </c>
      <c r="CM284" s="793">
        <f t="shared" si="2387"/>
        <v>0</v>
      </c>
      <c r="CN284" s="793">
        <f t="shared" si="2387"/>
        <v>0</v>
      </c>
      <c r="CO284" s="793">
        <f t="shared" si="2387"/>
        <v>0</v>
      </c>
      <c r="CP284" s="793">
        <f t="shared" si="2387"/>
        <v>0</v>
      </c>
      <c r="CQ284" s="793">
        <f t="shared" si="2387"/>
        <v>0</v>
      </c>
      <c r="CR284" s="793">
        <f t="shared" si="2387"/>
        <v>0</v>
      </c>
      <c r="CS284" s="793">
        <f t="shared" si="2387"/>
        <v>0</v>
      </c>
      <c r="CT284" s="793">
        <f t="shared" si="2387"/>
        <v>0</v>
      </c>
      <c r="CU284" s="793">
        <f t="shared" si="2387"/>
        <v>0</v>
      </c>
      <c r="CV284" s="793">
        <f t="shared" si="2387"/>
        <v>0</v>
      </c>
      <c r="CW284" s="793">
        <f t="shared" si="2387"/>
        <v>0</v>
      </c>
      <c r="CX284" s="793">
        <f t="shared" si="2387"/>
        <v>0</v>
      </c>
      <c r="CY284" s="793">
        <f t="shared" si="2387"/>
        <v>0</v>
      </c>
      <c r="CZ284" s="793">
        <f t="shared" si="2387"/>
        <v>0</v>
      </c>
      <c r="DA284" s="793">
        <f t="shared" si="2387"/>
        <v>0</v>
      </c>
      <c r="DB284" s="793">
        <f t="shared" si="2387"/>
        <v>0</v>
      </c>
      <c r="DC284" s="793">
        <f t="shared" si="2387"/>
        <v>0</v>
      </c>
      <c r="DD284" s="793">
        <f t="shared" si="2387"/>
        <v>0</v>
      </c>
      <c r="DE284" s="793">
        <f t="shared" si="2387"/>
        <v>0</v>
      </c>
      <c r="DF284" s="793">
        <f t="shared" si="2387"/>
        <v>0</v>
      </c>
      <c r="DG284" s="793">
        <f t="shared" si="2387"/>
        <v>0</v>
      </c>
      <c r="DH284" s="793">
        <f t="shared" si="2387"/>
        <v>0</v>
      </c>
      <c r="DI284" s="793">
        <f t="shared" si="2387"/>
        <v>0</v>
      </c>
      <c r="DJ284" s="793">
        <f t="shared" si="2387"/>
        <v>0</v>
      </c>
      <c r="DK284" s="793">
        <f t="shared" si="2387"/>
        <v>0</v>
      </c>
      <c r="DL284" s="793">
        <f t="shared" si="2387"/>
        <v>0</v>
      </c>
      <c r="DM284" s="793">
        <f t="shared" si="2387"/>
        <v>0</v>
      </c>
      <c r="DN284" s="793">
        <f t="shared" si="2387"/>
        <v>0</v>
      </c>
      <c r="DO284" s="793">
        <f t="shared" si="2387"/>
        <v>0</v>
      </c>
      <c r="DP284" s="793">
        <f t="shared" si="2387"/>
        <v>0</v>
      </c>
      <c r="DQ284" s="793">
        <f t="shared" si="2387"/>
        <v>0</v>
      </c>
      <c r="DR284" s="793">
        <f t="shared" si="2387"/>
        <v>0</v>
      </c>
      <c r="DS284" s="793">
        <f t="shared" si="2387"/>
        <v>0</v>
      </c>
      <c r="DT284" s="793">
        <f t="shared" si="2387"/>
        <v>0</v>
      </c>
      <c r="DU284" s="793">
        <f t="shared" si="2387"/>
        <v>0</v>
      </c>
      <c r="DV284" s="793">
        <f t="shared" si="2387"/>
        <v>0</v>
      </c>
      <c r="DW284" s="793">
        <f t="shared" si="2387"/>
        <v>0</v>
      </c>
      <c r="DX284" s="793">
        <f t="shared" si="2387"/>
        <v>0</v>
      </c>
      <c r="DY284" s="793">
        <f t="shared" si="2387"/>
        <v>0</v>
      </c>
      <c r="DZ284" s="793">
        <f t="shared" si="2387"/>
        <v>0</v>
      </c>
      <c r="EA284" s="793">
        <f t="shared" si="2387"/>
        <v>0</v>
      </c>
      <c r="EB284" s="793">
        <f t="shared" si="2387"/>
        <v>0</v>
      </c>
      <c r="EC284" s="793">
        <f t="shared" si="2387"/>
        <v>0</v>
      </c>
      <c r="ED284" s="793">
        <f t="shared" si="2387"/>
        <v>0</v>
      </c>
      <c r="EE284" s="793">
        <f t="shared" si="2387"/>
        <v>0</v>
      </c>
      <c r="EF284" s="793">
        <f t="shared" si="2387"/>
        <v>0</v>
      </c>
      <c r="EG284" s="793">
        <f t="shared" si="2387"/>
        <v>0</v>
      </c>
      <c r="EH284" s="793">
        <f t="shared" si="2387"/>
        <v>0</v>
      </c>
      <c r="EI284" s="793">
        <f t="shared" si="2387"/>
        <v>0</v>
      </c>
      <c r="EJ284" s="793">
        <f t="shared" si="2387"/>
        <v>0</v>
      </c>
      <c r="EK284" s="793">
        <f t="shared" si="2387"/>
        <v>0</v>
      </c>
      <c r="EL284" s="793">
        <f t="shared" si="2387"/>
        <v>0</v>
      </c>
      <c r="EM284" s="793">
        <f t="shared" ref="EM284:EO284" si="2388">$J284*EM$171</f>
        <v>0</v>
      </c>
      <c r="EN284" s="793">
        <f t="shared" si="2388"/>
        <v>0</v>
      </c>
      <c r="EO284" s="793">
        <f t="shared" si="2388"/>
        <v>0</v>
      </c>
    </row>
    <row r="285" spans="1:145" x14ac:dyDescent="0.2">
      <c r="A285" s="113"/>
      <c r="C285" s="116"/>
      <c r="D285" s="116"/>
      <c r="E285" s="116"/>
      <c r="F285" s="116"/>
      <c r="G285" s="116"/>
      <c r="I285" s="116"/>
      <c r="J285" s="116"/>
      <c r="K285" s="114" t="s">
        <v>83</v>
      </c>
      <c r="L285" s="915">
        <f>SUM(M285:EC285)</f>
        <v>-136890024.61022809</v>
      </c>
      <c r="M285" s="915">
        <f>MIN(IFERROR(VLOOKUP(M$2,$F280:$G285,2,FALSE),),0)</f>
        <v>0</v>
      </c>
      <c r="N285" s="915">
        <f>MIN(IFERROR(VLOOKUP(N$2,$F280:$G285,2,FALSE),),0)</f>
        <v>0</v>
      </c>
      <c r="O285" s="915">
        <f t="shared" ref="O285:BZ285" si="2389">MIN(IFERROR(VLOOKUP(O$2,$F280:$G285,2,FALSE),),0)</f>
        <v>0</v>
      </c>
      <c r="P285" s="915">
        <f t="shared" si="2389"/>
        <v>0</v>
      </c>
      <c r="Q285" s="915">
        <f t="shared" si="2389"/>
        <v>0</v>
      </c>
      <c r="R285" s="915">
        <f t="shared" si="2389"/>
        <v>0</v>
      </c>
      <c r="S285" s="915">
        <f t="shared" si="2389"/>
        <v>0</v>
      </c>
      <c r="T285" s="915">
        <f t="shared" si="2389"/>
        <v>0</v>
      </c>
      <c r="U285" s="915">
        <f t="shared" si="2389"/>
        <v>0</v>
      </c>
      <c r="V285" s="915">
        <f t="shared" si="2389"/>
        <v>0</v>
      </c>
      <c r="W285" s="915">
        <f t="shared" si="2389"/>
        <v>0</v>
      </c>
      <c r="X285" s="915">
        <f t="shared" si="2389"/>
        <v>0</v>
      </c>
      <c r="Y285" s="915">
        <f t="shared" si="2389"/>
        <v>0</v>
      </c>
      <c r="Z285" s="915">
        <f t="shared" si="2389"/>
        <v>0</v>
      </c>
      <c r="AA285" s="915">
        <f t="shared" si="2389"/>
        <v>0</v>
      </c>
      <c r="AB285" s="915">
        <f t="shared" si="2389"/>
        <v>0</v>
      </c>
      <c r="AC285" s="915">
        <f t="shared" si="2389"/>
        <v>0</v>
      </c>
      <c r="AD285" s="915">
        <f t="shared" si="2389"/>
        <v>0</v>
      </c>
      <c r="AE285" s="915">
        <f t="shared" si="2389"/>
        <v>0</v>
      </c>
      <c r="AF285" s="915">
        <f t="shared" si="2389"/>
        <v>0</v>
      </c>
      <c r="AG285" s="915">
        <f t="shared" si="2389"/>
        <v>0</v>
      </c>
      <c r="AH285" s="915">
        <f t="shared" si="2389"/>
        <v>0</v>
      </c>
      <c r="AI285" s="915">
        <f t="shared" si="2389"/>
        <v>0</v>
      </c>
      <c r="AJ285" s="915">
        <f t="shared" si="2389"/>
        <v>0</v>
      </c>
      <c r="AK285" s="915">
        <f t="shared" si="2389"/>
        <v>0</v>
      </c>
      <c r="AL285" s="915">
        <f t="shared" si="2389"/>
        <v>0</v>
      </c>
      <c r="AM285" s="915">
        <f t="shared" si="2389"/>
        <v>0</v>
      </c>
      <c r="AN285" s="915">
        <f t="shared" si="2389"/>
        <v>0</v>
      </c>
      <c r="AO285" s="915">
        <f t="shared" si="2389"/>
        <v>0</v>
      </c>
      <c r="AP285" s="915">
        <f t="shared" si="2389"/>
        <v>0</v>
      </c>
      <c r="AQ285" s="915">
        <f t="shared" si="2389"/>
        <v>0</v>
      </c>
      <c r="AR285" s="915">
        <f t="shared" si="2389"/>
        <v>0</v>
      </c>
      <c r="AS285" s="915">
        <f t="shared" si="2389"/>
        <v>0</v>
      </c>
      <c r="AT285" s="915">
        <f t="shared" si="2389"/>
        <v>0</v>
      </c>
      <c r="AU285" s="915">
        <f t="shared" si="2389"/>
        <v>0</v>
      </c>
      <c r="AV285" s="915">
        <f t="shared" si="2389"/>
        <v>0</v>
      </c>
      <c r="AW285" s="915">
        <f t="shared" si="2389"/>
        <v>0</v>
      </c>
      <c r="AX285" s="915">
        <f t="shared" si="2389"/>
        <v>0</v>
      </c>
      <c r="AY285" s="915">
        <f t="shared" si="2389"/>
        <v>0</v>
      </c>
      <c r="AZ285" s="915">
        <f t="shared" si="2389"/>
        <v>0</v>
      </c>
      <c r="BA285" s="915">
        <f t="shared" si="2389"/>
        <v>0</v>
      </c>
      <c r="BB285" s="915">
        <f t="shared" si="2389"/>
        <v>0</v>
      </c>
      <c r="BC285" s="915">
        <f t="shared" si="2389"/>
        <v>-136890024.61022809</v>
      </c>
      <c r="BD285" s="915">
        <f t="shared" si="2389"/>
        <v>0</v>
      </c>
      <c r="BE285" s="915">
        <f t="shared" si="2389"/>
        <v>0</v>
      </c>
      <c r="BF285" s="915">
        <f t="shared" si="2389"/>
        <v>0</v>
      </c>
      <c r="BG285" s="915">
        <f t="shared" si="2389"/>
        <v>0</v>
      </c>
      <c r="BH285" s="915">
        <f t="shared" si="2389"/>
        <v>0</v>
      </c>
      <c r="BI285" s="915">
        <f t="shared" si="2389"/>
        <v>0</v>
      </c>
      <c r="BJ285" s="915">
        <f t="shared" si="2389"/>
        <v>0</v>
      </c>
      <c r="BK285" s="915">
        <f t="shared" si="2389"/>
        <v>0</v>
      </c>
      <c r="BL285" s="915">
        <f t="shared" si="2389"/>
        <v>0</v>
      </c>
      <c r="BM285" s="915">
        <f t="shared" si="2389"/>
        <v>0</v>
      </c>
      <c r="BN285" s="915">
        <f t="shared" si="2389"/>
        <v>0</v>
      </c>
      <c r="BO285" s="915">
        <f t="shared" si="2389"/>
        <v>0</v>
      </c>
      <c r="BP285" s="915">
        <f t="shared" si="2389"/>
        <v>0</v>
      </c>
      <c r="BQ285" s="915">
        <f t="shared" si="2389"/>
        <v>0</v>
      </c>
      <c r="BR285" s="915">
        <f t="shared" si="2389"/>
        <v>0</v>
      </c>
      <c r="BS285" s="915">
        <f t="shared" si="2389"/>
        <v>0</v>
      </c>
      <c r="BT285" s="915">
        <f t="shared" si="2389"/>
        <v>0</v>
      </c>
      <c r="BU285" s="915">
        <f t="shared" si="2389"/>
        <v>0</v>
      </c>
      <c r="BV285" s="915">
        <f t="shared" si="2389"/>
        <v>0</v>
      </c>
      <c r="BW285" s="915">
        <f t="shared" si="2389"/>
        <v>0</v>
      </c>
      <c r="BX285" s="915">
        <f t="shared" si="2389"/>
        <v>0</v>
      </c>
      <c r="BY285" s="915">
        <f t="shared" si="2389"/>
        <v>0</v>
      </c>
      <c r="BZ285" s="915">
        <f t="shared" si="2389"/>
        <v>0</v>
      </c>
      <c r="CA285" s="915">
        <f t="shared" ref="CA285:EL285" si="2390">MIN(IFERROR(VLOOKUP(CA$2,$F280:$G285,2,FALSE),),0)</f>
        <v>0</v>
      </c>
      <c r="CB285" s="915">
        <f t="shared" si="2390"/>
        <v>0</v>
      </c>
      <c r="CC285" s="915">
        <f t="shared" si="2390"/>
        <v>0</v>
      </c>
      <c r="CD285" s="915">
        <f t="shared" si="2390"/>
        <v>0</v>
      </c>
      <c r="CE285" s="915">
        <f t="shared" si="2390"/>
        <v>0</v>
      </c>
      <c r="CF285" s="915">
        <f t="shared" si="2390"/>
        <v>0</v>
      </c>
      <c r="CG285" s="915">
        <f t="shared" si="2390"/>
        <v>0</v>
      </c>
      <c r="CH285" s="915">
        <f t="shared" si="2390"/>
        <v>0</v>
      </c>
      <c r="CI285" s="915">
        <f t="shared" si="2390"/>
        <v>0</v>
      </c>
      <c r="CJ285" s="915">
        <f t="shared" si="2390"/>
        <v>0</v>
      </c>
      <c r="CK285" s="915">
        <f t="shared" si="2390"/>
        <v>0</v>
      </c>
      <c r="CL285" s="915">
        <f t="shared" si="2390"/>
        <v>0</v>
      </c>
      <c r="CM285" s="915">
        <f t="shared" si="2390"/>
        <v>0</v>
      </c>
      <c r="CN285" s="915">
        <f t="shared" si="2390"/>
        <v>0</v>
      </c>
      <c r="CO285" s="915">
        <f t="shared" si="2390"/>
        <v>0</v>
      </c>
      <c r="CP285" s="915">
        <f t="shared" si="2390"/>
        <v>0</v>
      </c>
      <c r="CQ285" s="915">
        <f t="shared" si="2390"/>
        <v>0</v>
      </c>
      <c r="CR285" s="915">
        <f t="shared" si="2390"/>
        <v>0</v>
      </c>
      <c r="CS285" s="915">
        <f t="shared" si="2390"/>
        <v>0</v>
      </c>
      <c r="CT285" s="915">
        <f t="shared" si="2390"/>
        <v>0</v>
      </c>
      <c r="CU285" s="915">
        <f t="shared" si="2390"/>
        <v>0</v>
      </c>
      <c r="CV285" s="915">
        <f t="shared" si="2390"/>
        <v>0</v>
      </c>
      <c r="CW285" s="915">
        <f t="shared" si="2390"/>
        <v>0</v>
      </c>
      <c r="CX285" s="915">
        <f t="shared" si="2390"/>
        <v>0</v>
      </c>
      <c r="CY285" s="915">
        <f t="shared" si="2390"/>
        <v>0</v>
      </c>
      <c r="CZ285" s="915">
        <f t="shared" si="2390"/>
        <v>0</v>
      </c>
      <c r="DA285" s="915">
        <f t="shared" si="2390"/>
        <v>0</v>
      </c>
      <c r="DB285" s="915">
        <f t="shared" si="2390"/>
        <v>0</v>
      </c>
      <c r="DC285" s="915">
        <f t="shared" si="2390"/>
        <v>0</v>
      </c>
      <c r="DD285" s="915">
        <f t="shared" si="2390"/>
        <v>0</v>
      </c>
      <c r="DE285" s="915">
        <f t="shared" si="2390"/>
        <v>0</v>
      </c>
      <c r="DF285" s="915">
        <f t="shared" si="2390"/>
        <v>0</v>
      </c>
      <c r="DG285" s="915">
        <f t="shared" si="2390"/>
        <v>0</v>
      </c>
      <c r="DH285" s="915">
        <f t="shared" si="2390"/>
        <v>0</v>
      </c>
      <c r="DI285" s="915">
        <f t="shared" si="2390"/>
        <v>0</v>
      </c>
      <c r="DJ285" s="915">
        <f t="shared" si="2390"/>
        <v>0</v>
      </c>
      <c r="DK285" s="915">
        <f t="shared" si="2390"/>
        <v>0</v>
      </c>
      <c r="DL285" s="915">
        <f t="shared" si="2390"/>
        <v>0</v>
      </c>
      <c r="DM285" s="915">
        <f t="shared" si="2390"/>
        <v>0</v>
      </c>
      <c r="DN285" s="915">
        <f t="shared" si="2390"/>
        <v>0</v>
      </c>
      <c r="DO285" s="915">
        <f t="shared" si="2390"/>
        <v>0</v>
      </c>
      <c r="DP285" s="915">
        <f t="shared" si="2390"/>
        <v>0</v>
      </c>
      <c r="DQ285" s="915">
        <f t="shared" si="2390"/>
        <v>0</v>
      </c>
      <c r="DR285" s="915">
        <f t="shared" si="2390"/>
        <v>0</v>
      </c>
      <c r="DS285" s="915">
        <f t="shared" si="2390"/>
        <v>0</v>
      </c>
      <c r="DT285" s="915">
        <f t="shared" si="2390"/>
        <v>0</v>
      </c>
      <c r="DU285" s="915">
        <f t="shared" si="2390"/>
        <v>0</v>
      </c>
      <c r="DV285" s="915">
        <f t="shared" si="2390"/>
        <v>0</v>
      </c>
      <c r="DW285" s="915">
        <f t="shared" si="2390"/>
        <v>0</v>
      </c>
      <c r="DX285" s="915">
        <f t="shared" si="2390"/>
        <v>0</v>
      </c>
      <c r="DY285" s="915">
        <f t="shared" si="2390"/>
        <v>0</v>
      </c>
      <c r="DZ285" s="915">
        <f t="shared" si="2390"/>
        <v>0</v>
      </c>
      <c r="EA285" s="915">
        <f t="shared" si="2390"/>
        <v>0</v>
      </c>
      <c r="EB285" s="915">
        <f t="shared" si="2390"/>
        <v>0</v>
      </c>
      <c r="EC285" s="915">
        <f t="shared" si="2390"/>
        <v>0</v>
      </c>
      <c r="ED285" s="915">
        <f t="shared" si="2390"/>
        <v>0</v>
      </c>
      <c r="EE285" s="915">
        <f t="shared" si="2390"/>
        <v>0</v>
      </c>
      <c r="EF285" s="915">
        <f t="shared" si="2390"/>
        <v>0</v>
      </c>
      <c r="EG285" s="915">
        <f t="shared" si="2390"/>
        <v>0</v>
      </c>
      <c r="EH285" s="915">
        <f t="shared" si="2390"/>
        <v>0</v>
      </c>
      <c r="EI285" s="915">
        <f t="shared" si="2390"/>
        <v>0</v>
      </c>
      <c r="EJ285" s="915">
        <f t="shared" si="2390"/>
        <v>0</v>
      </c>
      <c r="EK285" s="915">
        <f t="shared" si="2390"/>
        <v>0</v>
      </c>
      <c r="EL285" s="915">
        <f t="shared" si="2390"/>
        <v>0</v>
      </c>
      <c r="EM285" s="915">
        <f t="shared" ref="EM285:EO285" si="2391">MIN(IFERROR(VLOOKUP(EM$2,$F280:$G285,2,FALSE),),0)</f>
        <v>0</v>
      </c>
      <c r="EN285" s="915">
        <f t="shared" si="2391"/>
        <v>0</v>
      </c>
      <c r="EO285" s="915">
        <f t="shared" si="2391"/>
        <v>0</v>
      </c>
    </row>
    <row r="286" spans="1:145" x14ac:dyDescent="0.2">
      <c r="A286" s="113"/>
      <c r="C286" s="449" t="str">
        <f>C280</f>
        <v>유형자산</v>
      </c>
      <c r="D286" s="449" t="s">
        <v>33</v>
      </c>
      <c r="E286" s="449"/>
      <c r="F286" s="116"/>
      <c r="G286" s="116"/>
      <c r="H286" s="116"/>
      <c r="I286" s="116"/>
      <c r="J286" s="92"/>
      <c r="K286" s="113" t="s">
        <v>165</v>
      </c>
      <c r="L286" s="897">
        <f t="shared" ref="L286:AQ286" si="2392">SUM(L281:L282,L285)</f>
        <v>0</v>
      </c>
      <c r="M286" s="897">
        <f t="shared" si="2392"/>
        <v>136890024.61022809</v>
      </c>
      <c r="N286" s="897">
        <f t="shared" si="2392"/>
        <v>136890024.61022809</v>
      </c>
      <c r="O286" s="897">
        <f t="shared" si="2392"/>
        <v>136890024.61022809</v>
      </c>
      <c r="P286" s="897">
        <f t="shared" si="2392"/>
        <v>136890024.61022809</v>
      </c>
      <c r="Q286" s="897">
        <f t="shared" si="2392"/>
        <v>136890024.61022809</v>
      </c>
      <c r="R286" s="897">
        <f t="shared" si="2392"/>
        <v>136890024.61022809</v>
      </c>
      <c r="S286" s="897">
        <f t="shared" si="2392"/>
        <v>136890024.61022809</v>
      </c>
      <c r="T286" s="897">
        <f t="shared" si="2392"/>
        <v>136890024.61022809</v>
      </c>
      <c r="U286" s="897">
        <f t="shared" si="2392"/>
        <v>136890024.61022809</v>
      </c>
      <c r="V286" s="897">
        <f t="shared" si="2392"/>
        <v>136890024.61022809</v>
      </c>
      <c r="W286" s="897">
        <f t="shared" si="2392"/>
        <v>136890024.61022809</v>
      </c>
      <c r="X286" s="897">
        <f t="shared" si="2392"/>
        <v>136890024.61022809</v>
      </c>
      <c r="Y286" s="897">
        <f t="shared" si="2392"/>
        <v>136890024.61022809</v>
      </c>
      <c r="Z286" s="897">
        <f t="shared" si="2392"/>
        <v>136890024.61022809</v>
      </c>
      <c r="AA286" s="897">
        <f t="shared" si="2392"/>
        <v>136890024.61022809</v>
      </c>
      <c r="AB286" s="897">
        <f t="shared" si="2392"/>
        <v>136890024.61022809</v>
      </c>
      <c r="AC286" s="897">
        <f t="shared" si="2392"/>
        <v>136890024.61022809</v>
      </c>
      <c r="AD286" s="897">
        <f t="shared" si="2392"/>
        <v>136890024.61022809</v>
      </c>
      <c r="AE286" s="897">
        <f t="shared" si="2392"/>
        <v>136890024.61022809</v>
      </c>
      <c r="AF286" s="897">
        <f t="shared" si="2392"/>
        <v>136890024.61022809</v>
      </c>
      <c r="AG286" s="897">
        <f t="shared" si="2392"/>
        <v>136890024.61022809</v>
      </c>
      <c r="AH286" s="897">
        <f t="shared" si="2392"/>
        <v>136890024.61022809</v>
      </c>
      <c r="AI286" s="897">
        <f t="shared" si="2392"/>
        <v>136890024.61022809</v>
      </c>
      <c r="AJ286" s="897">
        <f t="shared" si="2392"/>
        <v>136890024.61022809</v>
      </c>
      <c r="AK286" s="897">
        <f t="shared" si="2392"/>
        <v>136890024.61022809</v>
      </c>
      <c r="AL286" s="897">
        <f t="shared" si="2392"/>
        <v>136890024.61022809</v>
      </c>
      <c r="AM286" s="897">
        <f t="shared" si="2392"/>
        <v>136890024.61022809</v>
      </c>
      <c r="AN286" s="897">
        <f t="shared" si="2392"/>
        <v>136890024.61022809</v>
      </c>
      <c r="AO286" s="897">
        <f t="shared" si="2392"/>
        <v>136890024.61022809</v>
      </c>
      <c r="AP286" s="897">
        <f t="shared" si="2392"/>
        <v>136890024.61022809</v>
      </c>
      <c r="AQ286" s="897">
        <f t="shared" si="2392"/>
        <v>136890024.61022809</v>
      </c>
      <c r="AR286" s="897">
        <f t="shared" ref="AR286:BW286" si="2393">SUM(AR281:AR282,AR285)</f>
        <v>136890024.61022809</v>
      </c>
      <c r="AS286" s="897">
        <f t="shared" si="2393"/>
        <v>136890024.61022809</v>
      </c>
      <c r="AT286" s="897">
        <f t="shared" si="2393"/>
        <v>136890024.61022809</v>
      </c>
      <c r="AU286" s="897">
        <f t="shared" si="2393"/>
        <v>136890024.61022809</v>
      </c>
      <c r="AV286" s="897">
        <f t="shared" si="2393"/>
        <v>136890024.61022809</v>
      </c>
      <c r="AW286" s="897">
        <f t="shared" si="2393"/>
        <v>136890024.61022809</v>
      </c>
      <c r="AX286" s="897">
        <f t="shared" si="2393"/>
        <v>136890024.61022809</v>
      </c>
      <c r="AY286" s="897">
        <f t="shared" si="2393"/>
        <v>136890024.61022809</v>
      </c>
      <c r="AZ286" s="897">
        <f t="shared" si="2393"/>
        <v>136890024.61022809</v>
      </c>
      <c r="BA286" s="897">
        <f t="shared" si="2393"/>
        <v>136890024.61022809</v>
      </c>
      <c r="BB286" s="897">
        <f t="shared" si="2393"/>
        <v>136890024.61022809</v>
      </c>
      <c r="BC286" s="897">
        <f t="shared" si="2393"/>
        <v>0</v>
      </c>
      <c r="BD286" s="897">
        <f t="shared" si="2393"/>
        <v>0</v>
      </c>
      <c r="BE286" s="897">
        <f t="shared" si="2393"/>
        <v>0</v>
      </c>
      <c r="BF286" s="897">
        <f t="shared" si="2393"/>
        <v>0</v>
      </c>
      <c r="BG286" s="897">
        <f t="shared" si="2393"/>
        <v>0</v>
      </c>
      <c r="BH286" s="897">
        <f t="shared" si="2393"/>
        <v>0</v>
      </c>
      <c r="BI286" s="897">
        <f t="shared" si="2393"/>
        <v>0</v>
      </c>
      <c r="BJ286" s="897">
        <f t="shared" si="2393"/>
        <v>0</v>
      </c>
      <c r="BK286" s="897">
        <f t="shared" si="2393"/>
        <v>0</v>
      </c>
      <c r="BL286" s="897">
        <f t="shared" si="2393"/>
        <v>0</v>
      </c>
      <c r="BM286" s="897">
        <f t="shared" si="2393"/>
        <v>0</v>
      </c>
      <c r="BN286" s="897">
        <f t="shared" si="2393"/>
        <v>0</v>
      </c>
      <c r="BO286" s="897">
        <f t="shared" si="2393"/>
        <v>0</v>
      </c>
      <c r="BP286" s="897">
        <f t="shared" si="2393"/>
        <v>0</v>
      </c>
      <c r="BQ286" s="897">
        <f t="shared" si="2393"/>
        <v>0</v>
      </c>
      <c r="BR286" s="897">
        <f t="shared" si="2393"/>
        <v>0</v>
      </c>
      <c r="BS286" s="897">
        <f t="shared" si="2393"/>
        <v>0</v>
      </c>
      <c r="BT286" s="897">
        <f t="shared" si="2393"/>
        <v>0</v>
      </c>
      <c r="BU286" s="897">
        <f t="shared" si="2393"/>
        <v>0</v>
      </c>
      <c r="BV286" s="897">
        <f t="shared" si="2393"/>
        <v>0</v>
      </c>
      <c r="BW286" s="897">
        <f t="shared" si="2393"/>
        <v>0</v>
      </c>
      <c r="BX286" s="897">
        <f t="shared" ref="BX286:DC286" si="2394">SUM(BX281:BX282,BX285)</f>
        <v>0</v>
      </c>
      <c r="BY286" s="897">
        <f t="shared" si="2394"/>
        <v>0</v>
      </c>
      <c r="BZ286" s="897">
        <f t="shared" si="2394"/>
        <v>0</v>
      </c>
      <c r="CA286" s="897">
        <f t="shared" si="2394"/>
        <v>0</v>
      </c>
      <c r="CB286" s="897">
        <f t="shared" si="2394"/>
        <v>0</v>
      </c>
      <c r="CC286" s="897">
        <f t="shared" si="2394"/>
        <v>0</v>
      </c>
      <c r="CD286" s="897">
        <f t="shared" si="2394"/>
        <v>0</v>
      </c>
      <c r="CE286" s="897">
        <f t="shared" si="2394"/>
        <v>0</v>
      </c>
      <c r="CF286" s="897">
        <f t="shared" si="2394"/>
        <v>0</v>
      </c>
      <c r="CG286" s="897">
        <f t="shared" si="2394"/>
        <v>0</v>
      </c>
      <c r="CH286" s="897">
        <f t="shared" si="2394"/>
        <v>0</v>
      </c>
      <c r="CI286" s="897">
        <f t="shared" si="2394"/>
        <v>0</v>
      </c>
      <c r="CJ286" s="897">
        <f t="shared" si="2394"/>
        <v>0</v>
      </c>
      <c r="CK286" s="897">
        <f t="shared" si="2394"/>
        <v>0</v>
      </c>
      <c r="CL286" s="897">
        <f t="shared" si="2394"/>
        <v>0</v>
      </c>
      <c r="CM286" s="897">
        <f t="shared" si="2394"/>
        <v>0</v>
      </c>
      <c r="CN286" s="897">
        <f t="shared" si="2394"/>
        <v>0</v>
      </c>
      <c r="CO286" s="897">
        <f t="shared" si="2394"/>
        <v>0</v>
      </c>
      <c r="CP286" s="897">
        <f t="shared" si="2394"/>
        <v>0</v>
      </c>
      <c r="CQ286" s="897">
        <f t="shared" si="2394"/>
        <v>0</v>
      </c>
      <c r="CR286" s="897">
        <f t="shared" si="2394"/>
        <v>0</v>
      </c>
      <c r="CS286" s="897">
        <f t="shared" si="2394"/>
        <v>0</v>
      </c>
      <c r="CT286" s="897">
        <f t="shared" si="2394"/>
        <v>0</v>
      </c>
      <c r="CU286" s="897">
        <f t="shared" si="2394"/>
        <v>0</v>
      </c>
      <c r="CV286" s="897">
        <f t="shared" si="2394"/>
        <v>0</v>
      </c>
      <c r="CW286" s="897">
        <f t="shared" si="2394"/>
        <v>0</v>
      </c>
      <c r="CX286" s="897">
        <f t="shared" si="2394"/>
        <v>0</v>
      </c>
      <c r="CY286" s="897">
        <f t="shared" si="2394"/>
        <v>0</v>
      </c>
      <c r="CZ286" s="897">
        <f t="shared" si="2394"/>
        <v>0</v>
      </c>
      <c r="DA286" s="897">
        <f t="shared" si="2394"/>
        <v>0</v>
      </c>
      <c r="DB286" s="897">
        <f t="shared" si="2394"/>
        <v>0</v>
      </c>
      <c r="DC286" s="897">
        <f t="shared" si="2394"/>
        <v>0</v>
      </c>
      <c r="DD286" s="897">
        <f t="shared" ref="DD286:EI286" si="2395">SUM(DD281:DD282,DD285)</f>
        <v>0</v>
      </c>
      <c r="DE286" s="897">
        <f t="shared" si="2395"/>
        <v>0</v>
      </c>
      <c r="DF286" s="897">
        <f t="shared" si="2395"/>
        <v>0</v>
      </c>
      <c r="DG286" s="897">
        <f t="shared" si="2395"/>
        <v>0</v>
      </c>
      <c r="DH286" s="897">
        <f t="shared" si="2395"/>
        <v>0</v>
      </c>
      <c r="DI286" s="897">
        <f t="shared" si="2395"/>
        <v>0</v>
      </c>
      <c r="DJ286" s="897">
        <f t="shared" si="2395"/>
        <v>0</v>
      </c>
      <c r="DK286" s="897">
        <f t="shared" si="2395"/>
        <v>0</v>
      </c>
      <c r="DL286" s="897">
        <f t="shared" si="2395"/>
        <v>0</v>
      </c>
      <c r="DM286" s="897">
        <f t="shared" si="2395"/>
        <v>0</v>
      </c>
      <c r="DN286" s="897">
        <f t="shared" si="2395"/>
        <v>0</v>
      </c>
      <c r="DO286" s="897">
        <f t="shared" si="2395"/>
        <v>0</v>
      </c>
      <c r="DP286" s="897">
        <f t="shared" si="2395"/>
        <v>0</v>
      </c>
      <c r="DQ286" s="897">
        <f t="shared" si="2395"/>
        <v>0</v>
      </c>
      <c r="DR286" s="897">
        <f t="shared" si="2395"/>
        <v>0</v>
      </c>
      <c r="DS286" s="897">
        <f t="shared" si="2395"/>
        <v>0</v>
      </c>
      <c r="DT286" s="897">
        <f t="shared" si="2395"/>
        <v>0</v>
      </c>
      <c r="DU286" s="897">
        <f t="shared" si="2395"/>
        <v>0</v>
      </c>
      <c r="DV286" s="897">
        <f t="shared" si="2395"/>
        <v>0</v>
      </c>
      <c r="DW286" s="897">
        <f t="shared" si="2395"/>
        <v>0</v>
      </c>
      <c r="DX286" s="897">
        <f t="shared" si="2395"/>
        <v>0</v>
      </c>
      <c r="DY286" s="897">
        <f t="shared" si="2395"/>
        <v>0</v>
      </c>
      <c r="DZ286" s="897">
        <f t="shared" si="2395"/>
        <v>0</v>
      </c>
      <c r="EA286" s="897">
        <f t="shared" si="2395"/>
        <v>0</v>
      </c>
      <c r="EB286" s="897">
        <f t="shared" si="2395"/>
        <v>0</v>
      </c>
      <c r="EC286" s="897">
        <f t="shared" si="2395"/>
        <v>0</v>
      </c>
      <c r="ED286" s="897">
        <f t="shared" si="2395"/>
        <v>0</v>
      </c>
      <c r="EE286" s="897">
        <f t="shared" si="2395"/>
        <v>0</v>
      </c>
      <c r="EF286" s="897">
        <f t="shared" si="2395"/>
        <v>0</v>
      </c>
      <c r="EG286" s="897">
        <f t="shared" si="2395"/>
        <v>0</v>
      </c>
      <c r="EH286" s="897">
        <f t="shared" si="2395"/>
        <v>0</v>
      </c>
      <c r="EI286" s="897">
        <f t="shared" si="2395"/>
        <v>0</v>
      </c>
      <c r="EJ286" s="897">
        <f t="shared" ref="EJ286:EO286" si="2396">SUM(EJ281:EJ282,EJ285)</f>
        <v>0</v>
      </c>
      <c r="EK286" s="897">
        <f t="shared" si="2396"/>
        <v>0</v>
      </c>
      <c r="EL286" s="897">
        <f t="shared" si="2396"/>
        <v>0</v>
      </c>
      <c r="EM286" s="897">
        <f t="shared" si="2396"/>
        <v>0</v>
      </c>
      <c r="EN286" s="897">
        <f t="shared" si="2396"/>
        <v>0</v>
      </c>
      <c r="EO286" s="897">
        <f t="shared" si="2396"/>
        <v>0</v>
      </c>
    </row>
    <row r="287" spans="1:145" x14ac:dyDescent="0.2">
      <c r="A287" s="113"/>
      <c r="G287" s="116"/>
      <c r="H287" s="116"/>
      <c r="I287" s="116"/>
      <c r="J287" s="92"/>
      <c r="K287" s="113"/>
      <c r="L287" s="897"/>
      <c r="M287" s="897"/>
      <c r="N287" s="897"/>
      <c r="O287" s="897"/>
      <c r="P287" s="897"/>
      <c r="Q287" s="897"/>
      <c r="R287" s="897"/>
      <c r="S287" s="897"/>
      <c r="T287" s="897"/>
      <c r="U287" s="897"/>
      <c r="V287" s="897"/>
      <c r="W287" s="897"/>
      <c r="X287" s="897"/>
      <c r="Y287" s="897"/>
      <c r="Z287" s="897"/>
      <c r="AA287" s="897"/>
      <c r="AB287" s="897"/>
      <c r="AC287" s="897"/>
      <c r="AD287" s="897"/>
      <c r="AE287" s="897"/>
      <c r="AF287" s="897"/>
      <c r="AG287" s="897"/>
      <c r="AH287" s="897"/>
      <c r="AI287" s="897"/>
      <c r="AJ287" s="897"/>
      <c r="AK287" s="897"/>
      <c r="AL287" s="897"/>
      <c r="AM287" s="897"/>
      <c r="AN287" s="897"/>
      <c r="AO287" s="897"/>
      <c r="AP287" s="897"/>
      <c r="AQ287" s="897"/>
      <c r="AR287" s="897"/>
      <c r="AS287" s="897"/>
      <c r="AT287" s="897"/>
      <c r="AU287" s="897"/>
      <c r="AV287" s="897"/>
      <c r="AW287" s="897"/>
      <c r="AX287" s="897"/>
      <c r="AY287" s="897"/>
      <c r="AZ287" s="897"/>
      <c r="BA287" s="897"/>
      <c r="BB287" s="897"/>
      <c r="BC287" s="897"/>
      <c r="BD287" s="897"/>
      <c r="BE287" s="897"/>
      <c r="BF287" s="897"/>
      <c r="BG287" s="897"/>
      <c r="BH287" s="897"/>
      <c r="BI287" s="897"/>
      <c r="BJ287" s="897"/>
      <c r="BK287" s="897"/>
      <c r="BL287" s="897"/>
      <c r="BM287" s="897"/>
      <c r="BN287" s="897"/>
      <c r="BO287" s="897"/>
      <c r="BP287" s="897"/>
      <c r="BQ287" s="897"/>
      <c r="BR287" s="897"/>
      <c r="BS287" s="897"/>
      <c r="BT287" s="897"/>
      <c r="BU287" s="897"/>
      <c r="BV287" s="897"/>
      <c r="BW287" s="897"/>
      <c r="BX287" s="897"/>
      <c r="BY287" s="897"/>
      <c r="BZ287" s="897"/>
      <c r="CA287" s="897"/>
      <c r="CB287" s="897"/>
      <c r="CC287" s="897"/>
      <c r="CD287" s="897"/>
      <c r="CE287" s="897"/>
      <c r="CF287" s="897"/>
      <c r="CG287" s="897"/>
      <c r="CH287" s="897"/>
      <c r="CI287" s="897"/>
      <c r="CJ287" s="897"/>
      <c r="CK287" s="897"/>
      <c r="CL287" s="897"/>
      <c r="CM287" s="897"/>
      <c r="CN287" s="897"/>
      <c r="CO287" s="897"/>
      <c r="CP287" s="897"/>
      <c r="CQ287" s="897"/>
      <c r="CR287" s="897"/>
      <c r="CS287" s="897"/>
      <c r="CT287" s="897"/>
      <c r="CU287" s="897"/>
      <c r="CV287" s="897"/>
      <c r="CW287" s="897"/>
      <c r="CX287" s="897"/>
      <c r="CY287" s="897"/>
      <c r="CZ287" s="897"/>
      <c r="DA287" s="897"/>
      <c r="DB287" s="897"/>
      <c r="DC287" s="897"/>
      <c r="DD287" s="897"/>
      <c r="DE287" s="897"/>
      <c r="DF287" s="897"/>
      <c r="DG287" s="897"/>
      <c r="DH287" s="897"/>
      <c r="DI287" s="897"/>
      <c r="DJ287" s="897"/>
      <c r="DK287" s="897"/>
      <c r="DL287" s="897"/>
      <c r="DM287" s="897"/>
      <c r="DN287" s="897"/>
      <c r="DO287" s="897"/>
      <c r="DP287" s="897"/>
      <c r="DQ287" s="897"/>
      <c r="DR287" s="897"/>
      <c r="DS287" s="897"/>
      <c r="DT287" s="897"/>
      <c r="DU287" s="897"/>
      <c r="DV287" s="897"/>
      <c r="DW287" s="897"/>
      <c r="DX287" s="897"/>
      <c r="DY287" s="897"/>
      <c r="DZ287" s="897"/>
      <c r="EA287" s="897"/>
      <c r="EB287" s="897"/>
      <c r="EC287" s="897"/>
      <c r="ED287" s="897"/>
      <c r="EE287" s="897"/>
      <c r="EF287" s="897"/>
      <c r="EG287" s="897"/>
      <c r="EH287" s="897"/>
      <c r="EI287" s="897"/>
      <c r="EJ287" s="897"/>
      <c r="EK287" s="897"/>
      <c r="EL287" s="897"/>
      <c r="EM287" s="897"/>
      <c r="EN287" s="897"/>
      <c r="EO287" s="897"/>
    </row>
    <row r="288" spans="1:145" x14ac:dyDescent="0.2">
      <c r="A288" s="113"/>
    </row>
    <row r="289" spans="1:145" x14ac:dyDescent="0.2">
      <c r="A289" s="113">
        <f>ROW()</f>
        <v>289</v>
      </c>
      <c r="B289" s="477" t="s">
        <v>856</v>
      </c>
      <c r="C289" s="477" t="s">
        <v>274</v>
      </c>
      <c r="D289" s="450" t="s">
        <v>30</v>
      </c>
      <c r="E289" s="450"/>
      <c r="F289" s="787"/>
      <c r="G289" s="787"/>
      <c r="H289" s="787"/>
      <c r="I289" s="787"/>
      <c r="J289" s="469">
        <f>'A&amp;R'!M58</f>
        <v>50</v>
      </c>
      <c r="K289" s="451"/>
      <c r="L289" s="452">
        <f>SUM(N289:EC289)</f>
        <v>9582301.7227159683</v>
      </c>
      <c r="M289" s="451"/>
      <c r="N289" s="452">
        <f t="shared" ref="N289:AS289" si="2397">IF($J289&gt;0,N281/$J289/12,0)</f>
        <v>228150.04101704681</v>
      </c>
      <c r="O289" s="452">
        <f t="shared" si="2397"/>
        <v>228150.04101704681</v>
      </c>
      <c r="P289" s="452">
        <f t="shared" si="2397"/>
        <v>228150.04101704681</v>
      </c>
      <c r="Q289" s="452">
        <f t="shared" si="2397"/>
        <v>228150.04101704681</v>
      </c>
      <c r="R289" s="452">
        <f t="shared" si="2397"/>
        <v>228150.04101704681</v>
      </c>
      <c r="S289" s="452">
        <f t="shared" si="2397"/>
        <v>228150.04101704681</v>
      </c>
      <c r="T289" s="452">
        <f t="shared" si="2397"/>
        <v>228150.04101704681</v>
      </c>
      <c r="U289" s="452">
        <f t="shared" si="2397"/>
        <v>228150.04101704681</v>
      </c>
      <c r="V289" s="452">
        <f t="shared" si="2397"/>
        <v>228150.04101704681</v>
      </c>
      <c r="W289" s="452">
        <f t="shared" si="2397"/>
        <v>228150.04101704681</v>
      </c>
      <c r="X289" s="452">
        <f t="shared" si="2397"/>
        <v>228150.04101704681</v>
      </c>
      <c r="Y289" s="452">
        <f t="shared" si="2397"/>
        <v>228150.04101704681</v>
      </c>
      <c r="Z289" s="452">
        <f t="shared" si="2397"/>
        <v>228150.04101704681</v>
      </c>
      <c r="AA289" s="452">
        <f t="shared" si="2397"/>
        <v>228150.04101704681</v>
      </c>
      <c r="AB289" s="452">
        <f t="shared" si="2397"/>
        <v>228150.04101704681</v>
      </c>
      <c r="AC289" s="452">
        <f t="shared" si="2397"/>
        <v>228150.04101704681</v>
      </c>
      <c r="AD289" s="452">
        <f t="shared" si="2397"/>
        <v>228150.04101704681</v>
      </c>
      <c r="AE289" s="452">
        <f t="shared" si="2397"/>
        <v>228150.04101704681</v>
      </c>
      <c r="AF289" s="452">
        <f t="shared" si="2397"/>
        <v>228150.04101704681</v>
      </c>
      <c r="AG289" s="452">
        <f t="shared" si="2397"/>
        <v>228150.04101704681</v>
      </c>
      <c r="AH289" s="452">
        <f t="shared" si="2397"/>
        <v>228150.04101704681</v>
      </c>
      <c r="AI289" s="452">
        <f t="shared" si="2397"/>
        <v>228150.04101704681</v>
      </c>
      <c r="AJ289" s="452">
        <f t="shared" si="2397"/>
        <v>228150.04101704681</v>
      </c>
      <c r="AK289" s="452">
        <f t="shared" si="2397"/>
        <v>228150.04101704681</v>
      </c>
      <c r="AL289" s="452">
        <f t="shared" si="2397"/>
        <v>228150.04101704681</v>
      </c>
      <c r="AM289" s="452">
        <f t="shared" si="2397"/>
        <v>228150.04101704681</v>
      </c>
      <c r="AN289" s="452">
        <f t="shared" si="2397"/>
        <v>228150.04101704681</v>
      </c>
      <c r="AO289" s="452">
        <f t="shared" si="2397"/>
        <v>228150.04101704681</v>
      </c>
      <c r="AP289" s="452">
        <f t="shared" si="2397"/>
        <v>228150.04101704681</v>
      </c>
      <c r="AQ289" s="452">
        <f t="shared" si="2397"/>
        <v>228150.04101704681</v>
      </c>
      <c r="AR289" s="452">
        <f t="shared" si="2397"/>
        <v>228150.04101704681</v>
      </c>
      <c r="AS289" s="452">
        <f t="shared" si="2397"/>
        <v>228150.04101704681</v>
      </c>
      <c r="AT289" s="452">
        <f t="shared" ref="AT289:BY289" si="2398">IF($J289&gt;0,AT281/$J289/12,0)</f>
        <v>228150.04101704681</v>
      </c>
      <c r="AU289" s="452">
        <f t="shared" si="2398"/>
        <v>228150.04101704681</v>
      </c>
      <c r="AV289" s="452">
        <f t="shared" si="2398"/>
        <v>228150.04101704681</v>
      </c>
      <c r="AW289" s="452">
        <f t="shared" si="2398"/>
        <v>228150.04101704681</v>
      </c>
      <c r="AX289" s="452">
        <f t="shared" si="2398"/>
        <v>228150.04101704681</v>
      </c>
      <c r="AY289" s="452">
        <f t="shared" si="2398"/>
        <v>228150.04101704681</v>
      </c>
      <c r="AZ289" s="452">
        <f t="shared" si="2398"/>
        <v>228150.04101704681</v>
      </c>
      <c r="BA289" s="452">
        <f t="shared" si="2398"/>
        <v>228150.04101704681</v>
      </c>
      <c r="BB289" s="452">
        <f t="shared" si="2398"/>
        <v>228150.04101704681</v>
      </c>
      <c r="BC289" s="452">
        <f t="shared" si="2398"/>
        <v>228150.04101704681</v>
      </c>
      <c r="BD289" s="452">
        <f t="shared" si="2398"/>
        <v>0</v>
      </c>
      <c r="BE289" s="452">
        <f t="shared" si="2398"/>
        <v>0</v>
      </c>
      <c r="BF289" s="452">
        <f t="shared" si="2398"/>
        <v>0</v>
      </c>
      <c r="BG289" s="452">
        <f t="shared" si="2398"/>
        <v>0</v>
      </c>
      <c r="BH289" s="452">
        <f t="shared" si="2398"/>
        <v>0</v>
      </c>
      <c r="BI289" s="452">
        <f t="shared" si="2398"/>
        <v>0</v>
      </c>
      <c r="BJ289" s="452">
        <f t="shared" si="2398"/>
        <v>0</v>
      </c>
      <c r="BK289" s="452">
        <f t="shared" si="2398"/>
        <v>0</v>
      </c>
      <c r="BL289" s="452">
        <f t="shared" si="2398"/>
        <v>0</v>
      </c>
      <c r="BM289" s="452">
        <f t="shared" si="2398"/>
        <v>0</v>
      </c>
      <c r="BN289" s="452">
        <f t="shared" si="2398"/>
        <v>0</v>
      </c>
      <c r="BO289" s="452">
        <f t="shared" si="2398"/>
        <v>0</v>
      </c>
      <c r="BP289" s="452">
        <f t="shared" si="2398"/>
        <v>0</v>
      </c>
      <c r="BQ289" s="452">
        <f t="shared" si="2398"/>
        <v>0</v>
      </c>
      <c r="BR289" s="452">
        <f t="shared" si="2398"/>
        <v>0</v>
      </c>
      <c r="BS289" s="452">
        <f t="shared" si="2398"/>
        <v>0</v>
      </c>
      <c r="BT289" s="452">
        <f t="shared" si="2398"/>
        <v>0</v>
      </c>
      <c r="BU289" s="452">
        <f t="shared" si="2398"/>
        <v>0</v>
      </c>
      <c r="BV289" s="452">
        <f t="shared" si="2398"/>
        <v>0</v>
      </c>
      <c r="BW289" s="452">
        <f t="shared" si="2398"/>
        <v>0</v>
      </c>
      <c r="BX289" s="452">
        <f t="shared" si="2398"/>
        <v>0</v>
      </c>
      <c r="BY289" s="452">
        <f t="shared" si="2398"/>
        <v>0</v>
      </c>
      <c r="BZ289" s="452">
        <f t="shared" ref="BZ289:DE289" si="2399">IF($J289&gt;0,BZ281/$J289/12,0)</f>
        <v>0</v>
      </c>
      <c r="CA289" s="452">
        <f t="shared" si="2399"/>
        <v>0</v>
      </c>
      <c r="CB289" s="452">
        <f t="shared" si="2399"/>
        <v>0</v>
      </c>
      <c r="CC289" s="452">
        <f t="shared" si="2399"/>
        <v>0</v>
      </c>
      <c r="CD289" s="452">
        <f t="shared" si="2399"/>
        <v>0</v>
      </c>
      <c r="CE289" s="452">
        <f t="shared" si="2399"/>
        <v>0</v>
      </c>
      <c r="CF289" s="452">
        <f t="shared" si="2399"/>
        <v>0</v>
      </c>
      <c r="CG289" s="452">
        <f t="shared" si="2399"/>
        <v>0</v>
      </c>
      <c r="CH289" s="452">
        <f t="shared" si="2399"/>
        <v>0</v>
      </c>
      <c r="CI289" s="452">
        <f t="shared" si="2399"/>
        <v>0</v>
      </c>
      <c r="CJ289" s="452">
        <f t="shared" si="2399"/>
        <v>0</v>
      </c>
      <c r="CK289" s="452">
        <f t="shared" si="2399"/>
        <v>0</v>
      </c>
      <c r="CL289" s="452">
        <f t="shared" si="2399"/>
        <v>0</v>
      </c>
      <c r="CM289" s="452">
        <f t="shared" si="2399"/>
        <v>0</v>
      </c>
      <c r="CN289" s="452">
        <f t="shared" si="2399"/>
        <v>0</v>
      </c>
      <c r="CO289" s="452">
        <f t="shared" si="2399"/>
        <v>0</v>
      </c>
      <c r="CP289" s="452">
        <f t="shared" si="2399"/>
        <v>0</v>
      </c>
      <c r="CQ289" s="452">
        <f t="shared" si="2399"/>
        <v>0</v>
      </c>
      <c r="CR289" s="452">
        <f t="shared" si="2399"/>
        <v>0</v>
      </c>
      <c r="CS289" s="452">
        <f t="shared" si="2399"/>
        <v>0</v>
      </c>
      <c r="CT289" s="452">
        <f t="shared" si="2399"/>
        <v>0</v>
      </c>
      <c r="CU289" s="452">
        <f t="shared" si="2399"/>
        <v>0</v>
      </c>
      <c r="CV289" s="452">
        <f t="shared" si="2399"/>
        <v>0</v>
      </c>
      <c r="CW289" s="452">
        <f t="shared" si="2399"/>
        <v>0</v>
      </c>
      <c r="CX289" s="452">
        <f t="shared" si="2399"/>
        <v>0</v>
      </c>
      <c r="CY289" s="452">
        <f t="shared" si="2399"/>
        <v>0</v>
      </c>
      <c r="CZ289" s="452">
        <f t="shared" si="2399"/>
        <v>0</v>
      </c>
      <c r="DA289" s="452">
        <f t="shared" si="2399"/>
        <v>0</v>
      </c>
      <c r="DB289" s="452">
        <f t="shared" si="2399"/>
        <v>0</v>
      </c>
      <c r="DC289" s="452">
        <f t="shared" si="2399"/>
        <v>0</v>
      </c>
      <c r="DD289" s="452">
        <f t="shared" si="2399"/>
        <v>0</v>
      </c>
      <c r="DE289" s="452">
        <f t="shared" si="2399"/>
        <v>0</v>
      </c>
      <c r="DF289" s="452">
        <f t="shared" ref="DF289:EO289" si="2400">IF($J289&gt;0,DF281/$J289/12,0)</f>
        <v>0</v>
      </c>
      <c r="DG289" s="452">
        <f t="shared" si="2400"/>
        <v>0</v>
      </c>
      <c r="DH289" s="452">
        <f t="shared" si="2400"/>
        <v>0</v>
      </c>
      <c r="DI289" s="452">
        <f t="shared" si="2400"/>
        <v>0</v>
      </c>
      <c r="DJ289" s="452">
        <f t="shared" si="2400"/>
        <v>0</v>
      </c>
      <c r="DK289" s="452">
        <f t="shared" si="2400"/>
        <v>0</v>
      </c>
      <c r="DL289" s="452">
        <f t="shared" si="2400"/>
        <v>0</v>
      </c>
      <c r="DM289" s="452">
        <f t="shared" si="2400"/>
        <v>0</v>
      </c>
      <c r="DN289" s="452">
        <f t="shared" si="2400"/>
        <v>0</v>
      </c>
      <c r="DO289" s="452">
        <f t="shared" si="2400"/>
        <v>0</v>
      </c>
      <c r="DP289" s="452">
        <f t="shared" si="2400"/>
        <v>0</v>
      </c>
      <c r="DQ289" s="452">
        <f t="shared" si="2400"/>
        <v>0</v>
      </c>
      <c r="DR289" s="452">
        <f t="shared" si="2400"/>
        <v>0</v>
      </c>
      <c r="DS289" s="452">
        <f t="shared" si="2400"/>
        <v>0</v>
      </c>
      <c r="DT289" s="452">
        <f t="shared" si="2400"/>
        <v>0</v>
      </c>
      <c r="DU289" s="452">
        <f t="shared" si="2400"/>
        <v>0</v>
      </c>
      <c r="DV289" s="452">
        <f t="shared" si="2400"/>
        <v>0</v>
      </c>
      <c r="DW289" s="452">
        <f t="shared" si="2400"/>
        <v>0</v>
      </c>
      <c r="DX289" s="452">
        <f t="shared" si="2400"/>
        <v>0</v>
      </c>
      <c r="DY289" s="452">
        <f t="shared" si="2400"/>
        <v>0</v>
      </c>
      <c r="DZ289" s="452">
        <f t="shared" si="2400"/>
        <v>0</v>
      </c>
      <c r="EA289" s="452">
        <f t="shared" si="2400"/>
        <v>0</v>
      </c>
      <c r="EB289" s="452">
        <f t="shared" si="2400"/>
        <v>0</v>
      </c>
      <c r="EC289" s="452">
        <f t="shared" si="2400"/>
        <v>0</v>
      </c>
      <c r="ED289" s="452">
        <f t="shared" si="2400"/>
        <v>0</v>
      </c>
      <c r="EE289" s="452">
        <f t="shared" si="2400"/>
        <v>0</v>
      </c>
      <c r="EF289" s="452">
        <f t="shared" si="2400"/>
        <v>0</v>
      </c>
      <c r="EG289" s="452">
        <f t="shared" si="2400"/>
        <v>0</v>
      </c>
      <c r="EH289" s="452">
        <f t="shared" si="2400"/>
        <v>0</v>
      </c>
      <c r="EI289" s="452">
        <f t="shared" si="2400"/>
        <v>0</v>
      </c>
      <c r="EJ289" s="452">
        <f t="shared" si="2400"/>
        <v>0</v>
      </c>
      <c r="EK289" s="452">
        <f t="shared" si="2400"/>
        <v>0</v>
      </c>
      <c r="EL289" s="452">
        <f t="shared" si="2400"/>
        <v>0</v>
      </c>
      <c r="EM289" s="452">
        <f t="shared" si="2400"/>
        <v>0</v>
      </c>
      <c r="EN289" s="452">
        <f t="shared" si="2400"/>
        <v>0</v>
      </c>
      <c r="EO289" s="452">
        <f t="shared" si="2400"/>
        <v>0</v>
      </c>
    </row>
    <row r="290" spans="1:145" x14ac:dyDescent="0.2">
      <c r="A290" s="113">
        <f>ROW()</f>
        <v>290</v>
      </c>
      <c r="J290" s="474">
        <f>$J$4</f>
        <v>44742</v>
      </c>
      <c r="K290" s="253" t="s">
        <v>283</v>
      </c>
      <c r="L290" s="113"/>
      <c r="M290" s="111" t="b">
        <f t="shared" ref="M290:AR290" si="2401">$J290=M$2</f>
        <v>0</v>
      </c>
      <c r="N290" s="111" t="b">
        <f t="shared" si="2401"/>
        <v>0</v>
      </c>
      <c r="O290" s="111" t="b">
        <f t="shared" si="2401"/>
        <v>0</v>
      </c>
      <c r="P290" s="111" t="b">
        <f t="shared" si="2401"/>
        <v>0</v>
      </c>
      <c r="Q290" s="111" t="b">
        <f t="shared" si="2401"/>
        <v>0</v>
      </c>
      <c r="R290" s="111" t="b">
        <f t="shared" si="2401"/>
        <v>0</v>
      </c>
      <c r="S290" s="111" t="b">
        <f t="shared" si="2401"/>
        <v>0</v>
      </c>
      <c r="T290" s="111" t="b">
        <f t="shared" si="2401"/>
        <v>0</v>
      </c>
      <c r="U290" s="111" t="b">
        <f t="shared" si="2401"/>
        <v>0</v>
      </c>
      <c r="V290" s="111" t="b">
        <f t="shared" si="2401"/>
        <v>0</v>
      </c>
      <c r="W290" s="111" t="b">
        <f t="shared" si="2401"/>
        <v>0</v>
      </c>
      <c r="X290" s="111" t="b">
        <f t="shared" si="2401"/>
        <v>0</v>
      </c>
      <c r="Y290" s="111" t="b">
        <f t="shared" si="2401"/>
        <v>0</v>
      </c>
      <c r="Z290" s="111" t="b">
        <f t="shared" si="2401"/>
        <v>0</v>
      </c>
      <c r="AA290" s="111" t="b">
        <f t="shared" si="2401"/>
        <v>0</v>
      </c>
      <c r="AB290" s="111" t="b">
        <f t="shared" si="2401"/>
        <v>0</v>
      </c>
      <c r="AC290" s="111" t="b">
        <f t="shared" si="2401"/>
        <v>0</v>
      </c>
      <c r="AD290" s="111" t="b">
        <f t="shared" si="2401"/>
        <v>0</v>
      </c>
      <c r="AE290" s="111" t="b">
        <f t="shared" si="2401"/>
        <v>0</v>
      </c>
      <c r="AF290" s="111" t="b">
        <f t="shared" si="2401"/>
        <v>0</v>
      </c>
      <c r="AG290" s="111" t="b">
        <f t="shared" si="2401"/>
        <v>0</v>
      </c>
      <c r="AH290" s="111" t="b">
        <f t="shared" si="2401"/>
        <v>0</v>
      </c>
      <c r="AI290" s="111" t="b">
        <f t="shared" si="2401"/>
        <v>0</v>
      </c>
      <c r="AJ290" s="111" t="b">
        <f t="shared" si="2401"/>
        <v>0</v>
      </c>
      <c r="AK290" s="111" t="b">
        <f t="shared" si="2401"/>
        <v>0</v>
      </c>
      <c r="AL290" s="111" t="b">
        <f t="shared" si="2401"/>
        <v>0</v>
      </c>
      <c r="AM290" s="111" t="b">
        <f t="shared" si="2401"/>
        <v>0</v>
      </c>
      <c r="AN290" s="111" t="b">
        <f t="shared" si="2401"/>
        <v>0</v>
      </c>
      <c r="AO290" s="111" t="b">
        <f t="shared" si="2401"/>
        <v>0</v>
      </c>
      <c r="AP290" s="111" t="b">
        <f t="shared" si="2401"/>
        <v>0</v>
      </c>
      <c r="AQ290" s="111" t="b">
        <f t="shared" si="2401"/>
        <v>0</v>
      </c>
      <c r="AR290" s="111" t="b">
        <f t="shared" si="2401"/>
        <v>0</v>
      </c>
      <c r="AS290" s="111" t="b">
        <f t="shared" ref="AS290:BX290" si="2402">$J290=AS$2</f>
        <v>0</v>
      </c>
      <c r="AT290" s="111" t="b">
        <f t="shared" si="2402"/>
        <v>0</v>
      </c>
      <c r="AU290" s="111" t="b">
        <f t="shared" si="2402"/>
        <v>0</v>
      </c>
      <c r="AV290" s="111" t="b">
        <f t="shared" si="2402"/>
        <v>0</v>
      </c>
      <c r="AW290" s="111" t="b">
        <f t="shared" si="2402"/>
        <v>0</v>
      </c>
      <c r="AX290" s="111" t="b">
        <f t="shared" si="2402"/>
        <v>0</v>
      </c>
      <c r="AY290" s="111" t="b">
        <f t="shared" si="2402"/>
        <v>0</v>
      </c>
      <c r="AZ290" s="111" t="b">
        <f t="shared" si="2402"/>
        <v>0</v>
      </c>
      <c r="BA290" s="111" t="b">
        <f t="shared" si="2402"/>
        <v>0</v>
      </c>
      <c r="BB290" s="111" t="b">
        <f t="shared" si="2402"/>
        <v>0</v>
      </c>
      <c r="BC290" s="111" t="b">
        <f t="shared" si="2402"/>
        <v>1</v>
      </c>
      <c r="BD290" s="111" t="b">
        <f t="shared" si="2402"/>
        <v>0</v>
      </c>
      <c r="BE290" s="111" t="b">
        <f t="shared" si="2402"/>
        <v>0</v>
      </c>
      <c r="BF290" s="111" t="b">
        <f t="shared" si="2402"/>
        <v>0</v>
      </c>
      <c r="BG290" s="111" t="b">
        <f t="shared" si="2402"/>
        <v>0</v>
      </c>
      <c r="BH290" s="111" t="b">
        <f t="shared" si="2402"/>
        <v>0</v>
      </c>
      <c r="BI290" s="111" t="b">
        <f t="shared" si="2402"/>
        <v>0</v>
      </c>
      <c r="BJ290" s="111" t="b">
        <f t="shared" si="2402"/>
        <v>0</v>
      </c>
      <c r="BK290" s="111" t="b">
        <f t="shared" si="2402"/>
        <v>0</v>
      </c>
      <c r="BL290" s="111" t="b">
        <f t="shared" si="2402"/>
        <v>0</v>
      </c>
      <c r="BM290" s="111" t="b">
        <f t="shared" si="2402"/>
        <v>0</v>
      </c>
      <c r="BN290" s="111" t="b">
        <f t="shared" si="2402"/>
        <v>0</v>
      </c>
      <c r="BO290" s="111" t="b">
        <f t="shared" si="2402"/>
        <v>0</v>
      </c>
      <c r="BP290" s="111" t="b">
        <f t="shared" si="2402"/>
        <v>0</v>
      </c>
      <c r="BQ290" s="111" t="b">
        <f t="shared" si="2402"/>
        <v>0</v>
      </c>
      <c r="BR290" s="111" t="b">
        <f t="shared" si="2402"/>
        <v>0</v>
      </c>
      <c r="BS290" s="111" t="b">
        <f t="shared" si="2402"/>
        <v>0</v>
      </c>
      <c r="BT290" s="111" t="b">
        <f t="shared" si="2402"/>
        <v>0</v>
      </c>
      <c r="BU290" s="111" t="b">
        <f t="shared" si="2402"/>
        <v>0</v>
      </c>
      <c r="BV290" s="111" t="b">
        <f t="shared" si="2402"/>
        <v>0</v>
      </c>
      <c r="BW290" s="111" t="b">
        <f t="shared" si="2402"/>
        <v>0</v>
      </c>
      <c r="BX290" s="111" t="b">
        <f t="shared" si="2402"/>
        <v>0</v>
      </c>
      <c r="BY290" s="111" t="b">
        <f t="shared" ref="BY290:DD290" si="2403">$J290=BY$2</f>
        <v>0</v>
      </c>
      <c r="BZ290" s="111" t="b">
        <f t="shared" si="2403"/>
        <v>0</v>
      </c>
      <c r="CA290" s="111" t="b">
        <f t="shared" si="2403"/>
        <v>0</v>
      </c>
      <c r="CB290" s="111" t="b">
        <f t="shared" si="2403"/>
        <v>0</v>
      </c>
      <c r="CC290" s="111" t="b">
        <f t="shared" si="2403"/>
        <v>0</v>
      </c>
      <c r="CD290" s="111" t="b">
        <f t="shared" si="2403"/>
        <v>0</v>
      </c>
      <c r="CE290" s="111" t="b">
        <f t="shared" si="2403"/>
        <v>0</v>
      </c>
      <c r="CF290" s="111" t="b">
        <f t="shared" si="2403"/>
        <v>0</v>
      </c>
      <c r="CG290" s="111" t="b">
        <f t="shared" si="2403"/>
        <v>0</v>
      </c>
      <c r="CH290" s="111" t="b">
        <f t="shared" si="2403"/>
        <v>0</v>
      </c>
      <c r="CI290" s="111" t="b">
        <f t="shared" si="2403"/>
        <v>0</v>
      </c>
      <c r="CJ290" s="111" t="b">
        <f t="shared" si="2403"/>
        <v>0</v>
      </c>
      <c r="CK290" s="111" t="b">
        <f t="shared" si="2403"/>
        <v>0</v>
      </c>
      <c r="CL290" s="111" t="b">
        <f t="shared" si="2403"/>
        <v>0</v>
      </c>
      <c r="CM290" s="111" t="b">
        <f t="shared" si="2403"/>
        <v>0</v>
      </c>
      <c r="CN290" s="111" t="b">
        <f t="shared" si="2403"/>
        <v>0</v>
      </c>
      <c r="CO290" s="111" t="b">
        <f t="shared" si="2403"/>
        <v>0</v>
      </c>
      <c r="CP290" s="111" t="b">
        <f t="shared" si="2403"/>
        <v>0</v>
      </c>
      <c r="CQ290" s="111" t="b">
        <f t="shared" si="2403"/>
        <v>0</v>
      </c>
      <c r="CR290" s="111" t="b">
        <f t="shared" si="2403"/>
        <v>0</v>
      </c>
      <c r="CS290" s="111" t="b">
        <f t="shared" si="2403"/>
        <v>0</v>
      </c>
      <c r="CT290" s="111" t="b">
        <f t="shared" si="2403"/>
        <v>0</v>
      </c>
      <c r="CU290" s="111" t="b">
        <f t="shared" si="2403"/>
        <v>0</v>
      </c>
      <c r="CV290" s="111" t="b">
        <f t="shared" si="2403"/>
        <v>0</v>
      </c>
      <c r="CW290" s="111" t="b">
        <f t="shared" si="2403"/>
        <v>0</v>
      </c>
      <c r="CX290" s="111" t="b">
        <f t="shared" si="2403"/>
        <v>0</v>
      </c>
      <c r="CY290" s="111" t="b">
        <f t="shared" si="2403"/>
        <v>0</v>
      </c>
      <c r="CZ290" s="111" t="b">
        <f t="shared" si="2403"/>
        <v>0</v>
      </c>
      <c r="DA290" s="111" t="b">
        <f t="shared" si="2403"/>
        <v>0</v>
      </c>
      <c r="DB290" s="111" t="b">
        <f t="shared" si="2403"/>
        <v>0</v>
      </c>
      <c r="DC290" s="111" t="b">
        <f t="shared" si="2403"/>
        <v>0</v>
      </c>
      <c r="DD290" s="111" t="b">
        <f t="shared" si="2403"/>
        <v>0</v>
      </c>
      <c r="DE290" s="111" t="b">
        <f t="shared" ref="DE290:EO290" si="2404">$J290=DE$2</f>
        <v>0</v>
      </c>
      <c r="DF290" s="111" t="b">
        <f t="shared" si="2404"/>
        <v>0</v>
      </c>
      <c r="DG290" s="111" t="b">
        <f t="shared" si="2404"/>
        <v>0</v>
      </c>
      <c r="DH290" s="111" t="b">
        <f t="shared" si="2404"/>
        <v>0</v>
      </c>
      <c r="DI290" s="111" t="b">
        <f t="shared" si="2404"/>
        <v>0</v>
      </c>
      <c r="DJ290" s="111" t="b">
        <f t="shared" si="2404"/>
        <v>0</v>
      </c>
      <c r="DK290" s="111" t="b">
        <f t="shared" si="2404"/>
        <v>0</v>
      </c>
      <c r="DL290" s="111" t="b">
        <f t="shared" si="2404"/>
        <v>0</v>
      </c>
      <c r="DM290" s="111" t="b">
        <f t="shared" si="2404"/>
        <v>0</v>
      </c>
      <c r="DN290" s="111" t="b">
        <f t="shared" si="2404"/>
        <v>0</v>
      </c>
      <c r="DO290" s="111" t="b">
        <f t="shared" si="2404"/>
        <v>0</v>
      </c>
      <c r="DP290" s="111" t="b">
        <f t="shared" si="2404"/>
        <v>0</v>
      </c>
      <c r="DQ290" s="111" t="b">
        <f t="shared" si="2404"/>
        <v>0</v>
      </c>
      <c r="DR290" s="111" t="b">
        <f t="shared" si="2404"/>
        <v>0</v>
      </c>
      <c r="DS290" s="111" t="b">
        <f t="shared" si="2404"/>
        <v>0</v>
      </c>
      <c r="DT290" s="111" t="b">
        <f t="shared" si="2404"/>
        <v>0</v>
      </c>
      <c r="DU290" s="111" t="b">
        <f t="shared" si="2404"/>
        <v>0</v>
      </c>
      <c r="DV290" s="111" t="b">
        <f t="shared" si="2404"/>
        <v>0</v>
      </c>
      <c r="DW290" s="111" t="b">
        <f t="shared" si="2404"/>
        <v>0</v>
      </c>
      <c r="DX290" s="111" t="b">
        <f t="shared" si="2404"/>
        <v>0</v>
      </c>
      <c r="DY290" s="111" t="b">
        <f t="shared" si="2404"/>
        <v>0</v>
      </c>
      <c r="DZ290" s="111" t="b">
        <f t="shared" si="2404"/>
        <v>0</v>
      </c>
      <c r="EA290" s="111" t="b">
        <f t="shared" si="2404"/>
        <v>0</v>
      </c>
      <c r="EB290" s="111" t="b">
        <f t="shared" si="2404"/>
        <v>0</v>
      </c>
      <c r="EC290" s="111" t="b">
        <f t="shared" si="2404"/>
        <v>0</v>
      </c>
      <c r="ED290" s="111" t="b">
        <f t="shared" si="2404"/>
        <v>0</v>
      </c>
      <c r="EE290" s="111" t="b">
        <f t="shared" si="2404"/>
        <v>0</v>
      </c>
      <c r="EF290" s="111" t="b">
        <f t="shared" si="2404"/>
        <v>0</v>
      </c>
      <c r="EG290" s="111" t="b">
        <f t="shared" si="2404"/>
        <v>0</v>
      </c>
      <c r="EH290" s="111" t="b">
        <f t="shared" si="2404"/>
        <v>0</v>
      </c>
      <c r="EI290" s="111" t="b">
        <f t="shared" si="2404"/>
        <v>0</v>
      </c>
      <c r="EJ290" s="111" t="b">
        <f t="shared" si="2404"/>
        <v>0</v>
      </c>
      <c r="EK290" s="111" t="b">
        <f t="shared" si="2404"/>
        <v>0</v>
      </c>
      <c r="EL290" s="111" t="b">
        <f t="shared" si="2404"/>
        <v>0</v>
      </c>
      <c r="EM290" s="111" t="b">
        <f t="shared" si="2404"/>
        <v>0</v>
      </c>
      <c r="EN290" s="111" t="b">
        <f t="shared" si="2404"/>
        <v>0</v>
      </c>
      <c r="EO290" s="111" t="b">
        <f t="shared" si="2404"/>
        <v>0</v>
      </c>
    </row>
    <row r="291" spans="1:145" x14ac:dyDescent="0.2">
      <c r="A291" s="113"/>
      <c r="L291" s="113"/>
      <c r="M291" s="111"/>
      <c r="N291" s="111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111"/>
      <c r="AB291" s="111"/>
      <c r="AC291" s="111"/>
      <c r="AD291" s="111"/>
      <c r="AE291" s="111"/>
      <c r="AF291" s="111"/>
      <c r="AG291" s="111"/>
      <c r="AH291" s="111"/>
      <c r="AI291" s="111"/>
      <c r="AJ291" s="111"/>
      <c r="AK291" s="111"/>
      <c r="AL291" s="111"/>
      <c r="AM291" s="111"/>
      <c r="AN291" s="111"/>
      <c r="AO291" s="111"/>
      <c r="AP291" s="111"/>
      <c r="AQ291" s="111"/>
      <c r="AR291" s="111"/>
      <c r="AS291" s="111"/>
      <c r="AT291" s="111"/>
      <c r="AU291" s="111"/>
      <c r="AV291" s="111"/>
      <c r="AW291" s="111"/>
      <c r="AX291" s="111"/>
      <c r="AY291" s="111"/>
      <c r="AZ291" s="111"/>
      <c r="BA291" s="111"/>
      <c r="BB291" s="111"/>
      <c r="BC291" s="111"/>
      <c r="BD291" s="111"/>
      <c r="BE291" s="111"/>
      <c r="BF291" s="111"/>
      <c r="BG291" s="111"/>
      <c r="BH291" s="111"/>
      <c r="BI291" s="111"/>
      <c r="BJ291" s="111"/>
      <c r="BK291" s="111"/>
      <c r="BL291" s="111"/>
      <c r="BM291" s="111"/>
      <c r="BN291" s="111"/>
      <c r="BO291" s="111"/>
      <c r="BP291" s="111"/>
      <c r="BQ291" s="111"/>
      <c r="BR291" s="111"/>
      <c r="BS291" s="111"/>
      <c r="BT291" s="111"/>
      <c r="BU291" s="111"/>
      <c r="BV291" s="111"/>
      <c r="BW291" s="111"/>
      <c r="BX291" s="111"/>
      <c r="BY291" s="111"/>
      <c r="BZ291" s="111"/>
      <c r="CA291" s="111"/>
      <c r="CB291" s="111"/>
      <c r="CC291" s="111"/>
      <c r="CD291" s="111"/>
      <c r="CE291" s="111"/>
      <c r="CF291" s="111"/>
      <c r="CG291" s="111"/>
      <c r="CH291" s="111"/>
      <c r="CI291" s="111"/>
      <c r="CJ291" s="111"/>
      <c r="CK291" s="111"/>
      <c r="CL291" s="111"/>
      <c r="CM291" s="111"/>
      <c r="CN291" s="111"/>
      <c r="CO291" s="111"/>
      <c r="CP291" s="111"/>
      <c r="CQ291" s="111"/>
      <c r="CR291" s="111"/>
      <c r="CS291" s="111"/>
      <c r="CT291" s="111"/>
      <c r="CU291" s="111"/>
      <c r="CV291" s="111"/>
      <c r="CW291" s="111"/>
      <c r="CX291" s="111"/>
      <c r="CY291" s="111"/>
      <c r="CZ291" s="111"/>
      <c r="DA291" s="111"/>
      <c r="DB291" s="111"/>
      <c r="DC291" s="111"/>
      <c r="DD291" s="111"/>
      <c r="DE291" s="111"/>
      <c r="DF291" s="111"/>
      <c r="DG291" s="111"/>
      <c r="DH291" s="111"/>
      <c r="DI291" s="111"/>
      <c r="DJ291" s="111"/>
      <c r="DK291" s="111"/>
      <c r="DL291" s="111"/>
      <c r="DM291" s="111"/>
      <c r="DN291" s="111"/>
      <c r="DO291" s="111"/>
      <c r="DP291" s="111"/>
      <c r="DQ291" s="111"/>
      <c r="DR291" s="111"/>
      <c r="DS291" s="111"/>
      <c r="DT291" s="111"/>
      <c r="DU291" s="111"/>
      <c r="DV291" s="111"/>
      <c r="DW291" s="111"/>
      <c r="DX291" s="111"/>
      <c r="DY291" s="111"/>
      <c r="DZ291" s="111"/>
      <c r="EA291" s="111"/>
      <c r="EB291" s="111"/>
      <c r="EC291" s="111"/>
      <c r="ED291" s="111"/>
      <c r="EE291" s="111"/>
      <c r="EF291" s="111"/>
      <c r="EG291" s="111"/>
      <c r="EH291" s="111"/>
      <c r="EI291" s="111"/>
      <c r="EJ291" s="111"/>
      <c r="EK291" s="111"/>
      <c r="EL291" s="111"/>
      <c r="EM291" s="111"/>
      <c r="EN291" s="111"/>
      <c r="EO291" s="111"/>
    </row>
    <row r="292" spans="1:145" x14ac:dyDescent="0.2">
      <c r="A292" s="113">
        <f>ROW()</f>
        <v>292</v>
      </c>
      <c r="K292" s="113" t="s">
        <v>22</v>
      </c>
      <c r="L292" s="256">
        <f>N292</f>
        <v>0</v>
      </c>
      <c r="N292" s="91">
        <v>0</v>
      </c>
      <c r="O292" s="111">
        <f>N295</f>
        <v>228150.04101704681</v>
      </c>
      <c r="P292" s="111">
        <f t="shared" ref="P292:BZ292" si="2405">O295</f>
        <v>456300.08203409362</v>
      </c>
      <c r="Q292" s="111">
        <f t="shared" si="2405"/>
        <v>684450.12305114046</v>
      </c>
      <c r="R292" s="111">
        <f t="shared" si="2405"/>
        <v>912600.16406818724</v>
      </c>
      <c r="S292" s="111">
        <f t="shared" si="2405"/>
        <v>1140750.205085234</v>
      </c>
      <c r="T292" s="111">
        <f t="shared" si="2405"/>
        <v>1368900.2461022809</v>
      </c>
      <c r="U292" s="111">
        <f t="shared" si="2405"/>
        <v>1597050.2871193278</v>
      </c>
      <c r="V292" s="111">
        <f t="shared" si="2405"/>
        <v>1825200.3281363747</v>
      </c>
      <c r="W292" s="111">
        <f t="shared" si="2405"/>
        <v>2053350.3691534216</v>
      </c>
      <c r="X292" s="111">
        <f t="shared" si="2405"/>
        <v>2281500.4101704685</v>
      </c>
      <c r="Y292" s="111">
        <f t="shared" si="2405"/>
        <v>2509650.4511875152</v>
      </c>
      <c r="Z292" s="111">
        <f t="shared" si="2405"/>
        <v>2737800.4922045618</v>
      </c>
      <c r="AA292" s="111">
        <f t="shared" si="2405"/>
        <v>2965950.5332216085</v>
      </c>
      <c r="AB292" s="111">
        <f t="shared" si="2405"/>
        <v>3194100.5742386552</v>
      </c>
      <c r="AC292" s="111">
        <f t="shared" si="2405"/>
        <v>3422250.6152557018</v>
      </c>
      <c r="AD292" s="111">
        <f t="shared" si="2405"/>
        <v>3650400.6562727485</v>
      </c>
      <c r="AE292" s="111">
        <f t="shared" si="2405"/>
        <v>3878550.6972897951</v>
      </c>
      <c r="AF292" s="111">
        <f t="shared" si="2405"/>
        <v>4106700.7383068418</v>
      </c>
      <c r="AG292" s="111">
        <f t="shared" si="2405"/>
        <v>4334850.7793238889</v>
      </c>
      <c r="AH292" s="111">
        <f t="shared" si="2405"/>
        <v>4563000.8203409361</v>
      </c>
      <c r="AI292" s="111">
        <f t="shared" si="2405"/>
        <v>4791150.8613579832</v>
      </c>
      <c r="AJ292" s="111">
        <f t="shared" si="2405"/>
        <v>5019300.9023750303</v>
      </c>
      <c r="AK292" s="111">
        <f t="shared" si="2405"/>
        <v>5247450.9433920775</v>
      </c>
      <c r="AL292" s="111">
        <f t="shared" si="2405"/>
        <v>5475600.9844091246</v>
      </c>
      <c r="AM292" s="111">
        <f t="shared" si="2405"/>
        <v>5703751.0254261717</v>
      </c>
      <c r="AN292" s="111">
        <f t="shared" si="2405"/>
        <v>5931901.0664432188</v>
      </c>
      <c r="AO292" s="111">
        <f t="shared" si="2405"/>
        <v>6160051.107460266</v>
      </c>
      <c r="AP292" s="111">
        <f t="shared" si="2405"/>
        <v>6388201.1484773131</v>
      </c>
      <c r="AQ292" s="111">
        <f t="shared" si="2405"/>
        <v>6616351.1894943602</v>
      </c>
      <c r="AR292" s="111">
        <f t="shared" si="2405"/>
        <v>6844501.2305114074</v>
      </c>
      <c r="AS292" s="111">
        <f t="shared" si="2405"/>
        <v>7072651.2715284545</v>
      </c>
      <c r="AT292" s="111">
        <f t="shared" si="2405"/>
        <v>7300801.3125455016</v>
      </c>
      <c r="AU292" s="111">
        <f t="shared" si="2405"/>
        <v>7528951.3535625488</v>
      </c>
      <c r="AV292" s="111">
        <f t="shared" si="2405"/>
        <v>7757101.3945795959</v>
      </c>
      <c r="AW292" s="111">
        <f t="shared" si="2405"/>
        <v>7985251.435596643</v>
      </c>
      <c r="AX292" s="111">
        <f t="shared" si="2405"/>
        <v>8213401.4766136901</v>
      </c>
      <c r="AY292" s="111">
        <f t="shared" si="2405"/>
        <v>8441551.5176307373</v>
      </c>
      <c r="AZ292" s="111">
        <f t="shared" si="2405"/>
        <v>8669701.5586477835</v>
      </c>
      <c r="BA292" s="111">
        <f t="shared" si="2405"/>
        <v>8897851.5996648297</v>
      </c>
      <c r="BB292" s="111">
        <f t="shared" si="2405"/>
        <v>9126001.6406818759</v>
      </c>
      <c r="BC292" s="111">
        <f t="shared" si="2405"/>
        <v>9354151.6816989221</v>
      </c>
      <c r="BD292" s="111">
        <f t="shared" si="2405"/>
        <v>0</v>
      </c>
      <c r="BE292" s="111">
        <f t="shared" si="2405"/>
        <v>0</v>
      </c>
      <c r="BF292" s="111">
        <f t="shared" si="2405"/>
        <v>0</v>
      </c>
      <c r="BG292" s="111">
        <f t="shared" si="2405"/>
        <v>0</v>
      </c>
      <c r="BH292" s="111">
        <f t="shared" si="2405"/>
        <v>0</v>
      </c>
      <c r="BI292" s="111">
        <f t="shared" si="2405"/>
        <v>0</v>
      </c>
      <c r="BJ292" s="111">
        <f t="shared" si="2405"/>
        <v>0</v>
      </c>
      <c r="BK292" s="111">
        <f t="shared" si="2405"/>
        <v>0</v>
      </c>
      <c r="BL292" s="111">
        <f t="shared" si="2405"/>
        <v>0</v>
      </c>
      <c r="BM292" s="111">
        <f t="shared" si="2405"/>
        <v>0</v>
      </c>
      <c r="BN292" s="111">
        <f t="shared" si="2405"/>
        <v>0</v>
      </c>
      <c r="BO292" s="111">
        <f t="shared" si="2405"/>
        <v>0</v>
      </c>
      <c r="BP292" s="111">
        <f t="shared" si="2405"/>
        <v>0</v>
      </c>
      <c r="BQ292" s="111">
        <f t="shared" si="2405"/>
        <v>0</v>
      </c>
      <c r="BR292" s="111">
        <f t="shared" si="2405"/>
        <v>0</v>
      </c>
      <c r="BS292" s="111">
        <f t="shared" si="2405"/>
        <v>0</v>
      </c>
      <c r="BT292" s="111">
        <f t="shared" si="2405"/>
        <v>0</v>
      </c>
      <c r="BU292" s="111">
        <f t="shared" si="2405"/>
        <v>0</v>
      </c>
      <c r="BV292" s="111">
        <f t="shared" si="2405"/>
        <v>0</v>
      </c>
      <c r="BW292" s="111">
        <f t="shared" si="2405"/>
        <v>0</v>
      </c>
      <c r="BX292" s="111">
        <f t="shared" si="2405"/>
        <v>0</v>
      </c>
      <c r="BY292" s="111">
        <f t="shared" si="2405"/>
        <v>0</v>
      </c>
      <c r="BZ292" s="111">
        <f t="shared" si="2405"/>
        <v>0</v>
      </c>
      <c r="CA292" s="111">
        <f t="shared" ref="CA292:CG292" si="2406">BZ295</f>
        <v>0</v>
      </c>
      <c r="CB292" s="111">
        <f t="shared" si="2406"/>
        <v>0</v>
      </c>
      <c r="CC292" s="111">
        <f t="shared" si="2406"/>
        <v>0</v>
      </c>
      <c r="CD292" s="111">
        <f t="shared" si="2406"/>
        <v>0</v>
      </c>
      <c r="CE292" s="111">
        <f t="shared" si="2406"/>
        <v>0</v>
      </c>
      <c r="CF292" s="111">
        <f t="shared" si="2406"/>
        <v>0</v>
      </c>
      <c r="CG292" s="111">
        <f t="shared" si="2406"/>
        <v>0</v>
      </c>
      <c r="CH292" s="111">
        <f t="shared" ref="CH292:DM292" si="2407">CG295</f>
        <v>0</v>
      </c>
      <c r="CI292" s="111">
        <f t="shared" si="2407"/>
        <v>0</v>
      </c>
      <c r="CJ292" s="111">
        <f t="shared" si="2407"/>
        <v>0</v>
      </c>
      <c r="CK292" s="111">
        <f t="shared" si="2407"/>
        <v>0</v>
      </c>
      <c r="CL292" s="111">
        <f t="shared" si="2407"/>
        <v>0</v>
      </c>
      <c r="CM292" s="111">
        <f t="shared" si="2407"/>
        <v>0</v>
      </c>
      <c r="CN292" s="111">
        <f t="shared" si="2407"/>
        <v>0</v>
      </c>
      <c r="CO292" s="111">
        <f t="shared" si="2407"/>
        <v>0</v>
      </c>
      <c r="CP292" s="111">
        <f t="shared" si="2407"/>
        <v>0</v>
      </c>
      <c r="CQ292" s="111">
        <f t="shared" si="2407"/>
        <v>0</v>
      </c>
      <c r="CR292" s="111">
        <f t="shared" si="2407"/>
        <v>0</v>
      </c>
      <c r="CS292" s="111">
        <f t="shared" si="2407"/>
        <v>0</v>
      </c>
      <c r="CT292" s="111">
        <f t="shared" si="2407"/>
        <v>0</v>
      </c>
      <c r="CU292" s="111">
        <f t="shared" si="2407"/>
        <v>0</v>
      </c>
      <c r="CV292" s="111">
        <f t="shared" si="2407"/>
        <v>0</v>
      </c>
      <c r="CW292" s="111">
        <f t="shared" si="2407"/>
        <v>0</v>
      </c>
      <c r="CX292" s="111">
        <f t="shared" si="2407"/>
        <v>0</v>
      </c>
      <c r="CY292" s="111">
        <f t="shared" si="2407"/>
        <v>0</v>
      </c>
      <c r="CZ292" s="111">
        <f t="shared" si="2407"/>
        <v>0</v>
      </c>
      <c r="DA292" s="111">
        <f t="shared" si="2407"/>
        <v>0</v>
      </c>
      <c r="DB292" s="111">
        <f t="shared" si="2407"/>
        <v>0</v>
      </c>
      <c r="DC292" s="111">
        <f t="shared" si="2407"/>
        <v>0</v>
      </c>
      <c r="DD292" s="111">
        <f t="shared" si="2407"/>
        <v>0</v>
      </c>
      <c r="DE292" s="111">
        <f t="shared" si="2407"/>
        <v>0</v>
      </c>
      <c r="DF292" s="111">
        <f t="shared" si="2407"/>
        <v>0</v>
      </c>
      <c r="DG292" s="111">
        <f t="shared" si="2407"/>
        <v>0</v>
      </c>
      <c r="DH292" s="111">
        <f t="shared" si="2407"/>
        <v>0</v>
      </c>
      <c r="DI292" s="111">
        <f t="shared" si="2407"/>
        <v>0</v>
      </c>
      <c r="DJ292" s="111">
        <f t="shared" si="2407"/>
        <v>0</v>
      </c>
      <c r="DK292" s="111">
        <f t="shared" si="2407"/>
        <v>0</v>
      </c>
      <c r="DL292" s="111">
        <f t="shared" si="2407"/>
        <v>0</v>
      </c>
      <c r="DM292" s="111">
        <f t="shared" si="2407"/>
        <v>0</v>
      </c>
      <c r="DN292" s="111">
        <f t="shared" ref="DN292:EO292" si="2408">DM295</f>
        <v>0</v>
      </c>
      <c r="DO292" s="111">
        <f t="shared" si="2408"/>
        <v>0</v>
      </c>
      <c r="DP292" s="111">
        <f t="shared" si="2408"/>
        <v>0</v>
      </c>
      <c r="DQ292" s="111">
        <f t="shared" si="2408"/>
        <v>0</v>
      </c>
      <c r="DR292" s="111">
        <f t="shared" si="2408"/>
        <v>0</v>
      </c>
      <c r="DS292" s="111">
        <f t="shared" si="2408"/>
        <v>0</v>
      </c>
      <c r="DT292" s="111">
        <f t="shared" si="2408"/>
        <v>0</v>
      </c>
      <c r="DU292" s="111">
        <f t="shared" si="2408"/>
        <v>0</v>
      </c>
      <c r="DV292" s="111">
        <f t="shared" si="2408"/>
        <v>0</v>
      </c>
      <c r="DW292" s="111">
        <f t="shared" si="2408"/>
        <v>0</v>
      </c>
      <c r="DX292" s="111">
        <f t="shared" si="2408"/>
        <v>0</v>
      </c>
      <c r="DY292" s="111">
        <f t="shared" si="2408"/>
        <v>0</v>
      </c>
      <c r="DZ292" s="111">
        <f t="shared" si="2408"/>
        <v>0</v>
      </c>
      <c r="EA292" s="111">
        <f t="shared" si="2408"/>
        <v>0</v>
      </c>
      <c r="EB292" s="111">
        <f t="shared" si="2408"/>
        <v>0</v>
      </c>
      <c r="EC292" s="111">
        <f t="shared" si="2408"/>
        <v>0</v>
      </c>
      <c r="ED292" s="111">
        <f t="shared" si="2408"/>
        <v>0</v>
      </c>
      <c r="EE292" s="111">
        <f t="shared" si="2408"/>
        <v>0</v>
      </c>
      <c r="EF292" s="111">
        <f t="shared" si="2408"/>
        <v>0</v>
      </c>
      <c r="EG292" s="111">
        <f t="shared" si="2408"/>
        <v>0</v>
      </c>
      <c r="EH292" s="111">
        <f t="shared" si="2408"/>
        <v>0</v>
      </c>
      <c r="EI292" s="111">
        <f t="shared" si="2408"/>
        <v>0</v>
      </c>
      <c r="EJ292" s="111">
        <f t="shared" si="2408"/>
        <v>0</v>
      </c>
      <c r="EK292" s="111">
        <f t="shared" si="2408"/>
        <v>0</v>
      </c>
      <c r="EL292" s="111">
        <f t="shared" si="2408"/>
        <v>0</v>
      </c>
      <c r="EM292" s="111">
        <f t="shared" si="2408"/>
        <v>0</v>
      </c>
      <c r="EN292" s="111">
        <f t="shared" si="2408"/>
        <v>0</v>
      </c>
      <c r="EO292" s="111">
        <f t="shared" si="2408"/>
        <v>0</v>
      </c>
    </row>
    <row r="293" spans="1:145" x14ac:dyDescent="0.2">
      <c r="A293" s="113">
        <f>ROW()</f>
        <v>293</v>
      </c>
      <c r="K293" s="113" t="s">
        <v>32</v>
      </c>
      <c r="L293" s="111">
        <f>SUM(M293:EC293)</f>
        <v>9582301.7227159683</v>
      </c>
      <c r="N293" s="111">
        <f t="shared" ref="N293:AS293" si="2409">N289*N$10</f>
        <v>228150.04101704681</v>
      </c>
      <c r="O293" s="111">
        <f t="shared" si="2409"/>
        <v>228150.04101704681</v>
      </c>
      <c r="P293" s="111">
        <f t="shared" si="2409"/>
        <v>228150.04101704681</v>
      </c>
      <c r="Q293" s="111">
        <f t="shared" si="2409"/>
        <v>228150.04101704681</v>
      </c>
      <c r="R293" s="111">
        <f t="shared" si="2409"/>
        <v>228150.04101704681</v>
      </c>
      <c r="S293" s="111">
        <f t="shared" si="2409"/>
        <v>228150.04101704681</v>
      </c>
      <c r="T293" s="111">
        <f t="shared" si="2409"/>
        <v>228150.04101704681</v>
      </c>
      <c r="U293" s="111">
        <f t="shared" si="2409"/>
        <v>228150.04101704681</v>
      </c>
      <c r="V293" s="111">
        <f t="shared" si="2409"/>
        <v>228150.04101704681</v>
      </c>
      <c r="W293" s="111">
        <f t="shared" si="2409"/>
        <v>228150.04101704681</v>
      </c>
      <c r="X293" s="111">
        <f t="shared" si="2409"/>
        <v>228150.04101704681</v>
      </c>
      <c r="Y293" s="111">
        <f t="shared" si="2409"/>
        <v>228150.04101704681</v>
      </c>
      <c r="Z293" s="111">
        <f t="shared" si="2409"/>
        <v>228150.04101704681</v>
      </c>
      <c r="AA293" s="111">
        <f t="shared" si="2409"/>
        <v>228150.04101704681</v>
      </c>
      <c r="AB293" s="111">
        <f t="shared" si="2409"/>
        <v>228150.04101704681</v>
      </c>
      <c r="AC293" s="111">
        <f t="shared" si="2409"/>
        <v>228150.04101704681</v>
      </c>
      <c r="AD293" s="111">
        <f t="shared" si="2409"/>
        <v>228150.04101704681</v>
      </c>
      <c r="AE293" s="111">
        <f t="shared" si="2409"/>
        <v>228150.04101704681</v>
      </c>
      <c r="AF293" s="111">
        <f t="shared" si="2409"/>
        <v>228150.04101704681</v>
      </c>
      <c r="AG293" s="111">
        <f t="shared" si="2409"/>
        <v>228150.04101704681</v>
      </c>
      <c r="AH293" s="111">
        <f t="shared" si="2409"/>
        <v>228150.04101704681</v>
      </c>
      <c r="AI293" s="111">
        <f t="shared" si="2409"/>
        <v>228150.04101704681</v>
      </c>
      <c r="AJ293" s="111">
        <f t="shared" si="2409"/>
        <v>228150.04101704681</v>
      </c>
      <c r="AK293" s="111">
        <f t="shared" si="2409"/>
        <v>228150.04101704681</v>
      </c>
      <c r="AL293" s="111">
        <f t="shared" si="2409"/>
        <v>228150.04101704681</v>
      </c>
      <c r="AM293" s="111">
        <f t="shared" si="2409"/>
        <v>228150.04101704681</v>
      </c>
      <c r="AN293" s="111">
        <f t="shared" si="2409"/>
        <v>228150.04101704681</v>
      </c>
      <c r="AO293" s="111">
        <f t="shared" si="2409"/>
        <v>228150.04101704681</v>
      </c>
      <c r="AP293" s="111">
        <f t="shared" si="2409"/>
        <v>228150.04101704681</v>
      </c>
      <c r="AQ293" s="111">
        <f t="shared" si="2409"/>
        <v>228150.04101704681</v>
      </c>
      <c r="AR293" s="111">
        <f t="shared" si="2409"/>
        <v>228150.04101704681</v>
      </c>
      <c r="AS293" s="111">
        <f t="shared" si="2409"/>
        <v>228150.04101704681</v>
      </c>
      <c r="AT293" s="111">
        <f t="shared" ref="AT293:BY293" si="2410">AT289*AT$10</f>
        <v>228150.04101704681</v>
      </c>
      <c r="AU293" s="111">
        <f t="shared" si="2410"/>
        <v>228150.04101704681</v>
      </c>
      <c r="AV293" s="111">
        <f t="shared" si="2410"/>
        <v>228150.04101704681</v>
      </c>
      <c r="AW293" s="111">
        <f t="shared" si="2410"/>
        <v>228150.04101704681</v>
      </c>
      <c r="AX293" s="111">
        <f t="shared" si="2410"/>
        <v>228150.04101704681</v>
      </c>
      <c r="AY293" s="111">
        <f t="shared" si="2410"/>
        <v>228150.04101704681</v>
      </c>
      <c r="AZ293" s="111">
        <f t="shared" si="2410"/>
        <v>228150.04101704681</v>
      </c>
      <c r="BA293" s="111">
        <f t="shared" si="2410"/>
        <v>228150.04101704681</v>
      </c>
      <c r="BB293" s="111">
        <f t="shared" si="2410"/>
        <v>228150.04101704681</v>
      </c>
      <c r="BC293" s="111">
        <f t="shared" si="2410"/>
        <v>228150.04101704681</v>
      </c>
      <c r="BD293" s="111">
        <f t="shared" si="2410"/>
        <v>0</v>
      </c>
      <c r="BE293" s="111">
        <f t="shared" si="2410"/>
        <v>0</v>
      </c>
      <c r="BF293" s="111">
        <f t="shared" si="2410"/>
        <v>0</v>
      </c>
      <c r="BG293" s="111">
        <f t="shared" si="2410"/>
        <v>0</v>
      </c>
      <c r="BH293" s="111">
        <f t="shared" si="2410"/>
        <v>0</v>
      </c>
      <c r="BI293" s="111">
        <f t="shared" si="2410"/>
        <v>0</v>
      </c>
      <c r="BJ293" s="111">
        <f t="shared" si="2410"/>
        <v>0</v>
      </c>
      <c r="BK293" s="111">
        <f t="shared" si="2410"/>
        <v>0</v>
      </c>
      <c r="BL293" s="111">
        <f t="shared" si="2410"/>
        <v>0</v>
      </c>
      <c r="BM293" s="111">
        <f t="shared" si="2410"/>
        <v>0</v>
      </c>
      <c r="BN293" s="111">
        <f t="shared" si="2410"/>
        <v>0</v>
      </c>
      <c r="BO293" s="111">
        <f t="shared" si="2410"/>
        <v>0</v>
      </c>
      <c r="BP293" s="111">
        <f t="shared" si="2410"/>
        <v>0</v>
      </c>
      <c r="BQ293" s="111">
        <f t="shared" si="2410"/>
        <v>0</v>
      </c>
      <c r="BR293" s="111">
        <f t="shared" si="2410"/>
        <v>0</v>
      </c>
      <c r="BS293" s="111">
        <f t="shared" si="2410"/>
        <v>0</v>
      </c>
      <c r="BT293" s="111">
        <f t="shared" si="2410"/>
        <v>0</v>
      </c>
      <c r="BU293" s="111">
        <f t="shared" si="2410"/>
        <v>0</v>
      </c>
      <c r="BV293" s="111">
        <f t="shared" si="2410"/>
        <v>0</v>
      </c>
      <c r="BW293" s="111">
        <f t="shared" si="2410"/>
        <v>0</v>
      </c>
      <c r="BX293" s="111">
        <f t="shared" si="2410"/>
        <v>0</v>
      </c>
      <c r="BY293" s="111">
        <f t="shared" si="2410"/>
        <v>0</v>
      </c>
      <c r="BZ293" s="111">
        <f t="shared" ref="BZ293:CG293" si="2411">BZ289*BZ$10</f>
        <v>0</v>
      </c>
      <c r="CA293" s="111">
        <f t="shared" si="2411"/>
        <v>0</v>
      </c>
      <c r="CB293" s="111">
        <f t="shared" si="2411"/>
        <v>0</v>
      </c>
      <c r="CC293" s="111">
        <f t="shared" si="2411"/>
        <v>0</v>
      </c>
      <c r="CD293" s="111">
        <f t="shared" si="2411"/>
        <v>0</v>
      </c>
      <c r="CE293" s="111">
        <f t="shared" si="2411"/>
        <v>0</v>
      </c>
      <c r="CF293" s="111">
        <f t="shared" si="2411"/>
        <v>0</v>
      </c>
      <c r="CG293" s="111">
        <f t="shared" si="2411"/>
        <v>0</v>
      </c>
      <c r="CH293" s="111">
        <f t="shared" ref="CH293:EO293" si="2412">CH289*CH$10</f>
        <v>0</v>
      </c>
      <c r="CI293" s="111">
        <f t="shared" si="2412"/>
        <v>0</v>
      </c>
      <c r="CJ293" s="111">
        <f t="shared" si="2412"/>
        <v>0</v>
      </c>
      <c r="CK293" s="111">
        <f t="shared" si="2412"/>
        <v>0</v>
      </c>
      <c r="CL293" s="111">
        <f t="shared" si="2412"/>
        <v>0</v>
      </c>
      <c r="CM293" s="111">
        <f t="shared" si="2412"/>
        <v>0</v>
      </c>
      <c r="CN293" s="111">
        <f t="shared" si="2412"/>
        <v>0</v>
      </c>
      <c r="CO293" s="111">
        <f t="shared" si="2412"/>
        <v>0</v>
      </c>
      <c r="CP293" s="111">
        <f t="shared" si="2412"/>
        <v>0</v>
      </c>
      <c r="CQ293" s="111">
        <f t="shared" si="2412"/>
        <v>0</v>
      </c>
      <c r="CR293" s="111">
        <f t="shared" si="2412"/>
        <v>0</v>
      </c>
      <c r="CS293" s="111">
        <f t="shared" si="2412"/>
        <v>0</v>
      </c>
      <c r="CT293" s="111">
        <f t="shared" si="2412"/>
        <v>0</v>
      </c>
      <c r="CU293" s="111">
        <f t="shared" si="2412"/>
        <v>0</v>
      </c>
      <c r="CV293" s="111">
        <f t="shared" si="2412"/>
        <v>0</v>
      </c>
      <c r="CW293" s="111">
        <f t="shared" si="2412"/>
        <v>0</v>
      </c>
      <c r="CX293" s="111">
        <f t="shared" si="2412"/>
        <v>0</v>
      </c>
      <c r="CY293" s="111">
        <f t="shared" si="2412"/>
        <v>0</v>
      </c>
      <c r="CZ293" s="111">
        <f t="shared" si="2412"/>
        <v>0</v>
      </c>
      <c r="DA293" s="111">
        <f t="shared" si="2412"/>
        <v>0</v>
      </c>
      <c r="DB293" s="111">
        <f t="shared" si="2412"/>
        <v>0</v>
      </c>
      <c r="DC293" s="111">
        <f t="shared" si="2412"/>
        <v>0</v>
      </c>
      <c r="DD293" s="111">
        <f t="shared" si="2412"/>
        <v>0</v>
      </c>
      <c r="DE293" s="111">
        <f t="shared" si="2412"/>
        <v>0</v>
      </c>
      <c r="DF293" s="111">
        <f t="shared" si="2412"/>
        <v>0</v>
      </c>
      <c r="DG293" s="111">
        <f t="shared" si="2412"/>
        <v>0</v>
      </c>
      <c r="DH293" s="111">
        <f t="shared" si="2412"/>
        <v>0</v>
      </c>
      <c r="DI293" s="111">
        <f t="shared" si="2412"/>
        <v>0</v>
      </c>
      <c r="DJ293" s="111">
        <f t="shared" si="2412"/>
        <v>0</v>
      </c>
      <c r="DK293" s="111">
        <f t="shared" si="2412"/>
        <v>0</v>
      </c>
      <c r="DL293" s="111">
        <f t="shared" si="2412"/>
        <v>0</v>
      </c>
      <c r="DM293" s="111">
        <f t="shared" si="2412"/>
        <v>0</v>
      </c>
      <c r="DN293" s="111">
        <f t="shared" si="2412"/>
        <v>0</v>
      </c>
      <c r="DO293" s="111">
        <f t="shared" si="2412"/>
        <v>0</v>
      </c>
      <c r="DP293" s="111">
        <f t="shared" si="2412"/>
        <v>0</v>
      </c>
      <c r="DQ293" s="111">
        <f t="shared" si="2412"/>
        <v>0</v>
      </c>
      <c r="DR293" s="111">
        <f t="shared" si="2412"/>
        <v>0</v>
      </c>
      <c r="DS293" s="111">
        <f t="shared" si="2412"/>
        <v>0</v>
      </c>
      <c r="DT293" s="111">
        <f t="shared" si="2412"/>
        <v>0</v>
      </c>
      <c r="DU293" s="111">
        <f t="shared" si="2412"/>
        <v>0</v>
      </c>
      <c r="DV293" s="111">
        <f t="shared" si="2412"/>
        <v>0</v>
      </c>
      <c r="DW293" s="111">
        <f t="shared" si="2412"/>
        <v>0</v>
      </c>
      <c r="DX293" s="111">
        <f t="shared" si="2412"/>
        <v>0</v>
      </c>
      <c r="DY293" s="111">
        <f t="shared" si="2412"/>
        <v>0</v>
      </c>
      <c r="DZ293" s="111">
        <f t="shared" si="2412"/>
        <v>0</v>
      </c>
      <c r="EA293" s="111">
        <f t="shared" si="2412"/>
        <v>0</v>
      </c>
      <c r="EB293" s="111">
        <f t="shared" si="2412"/>
        <v>0</v>
      </c>
      <c r="EC293" s="111">
        <f t="shared" si="2412"/>
        <v>0</v>
      </c>
      <c r="ED293" s="111">
        <f t="shared" si="2412"/>
        <v>0</v>
      </c>
      <c r="EE293" s="111">
        <f t="shared" si="2412"/>
        <v>0</v>
      </c>
      <c r="EF293" s="111">
        <f t="shared" si="2412"/>
        <v>0</v>
      </c>
      <c r="EG293" s="111">
        <f t="shared" si="2412"/>
        <v>0</v>
      </c>
      <c r="EH293" s="111">
        <f t="shared" si="2412"/>
        <v>0</v>
      </c>
      <c r="EI293" s="111">
        <f t="shared" si="2412"/>
        <v>0</v>
      </c>
      <c r="EJ293" s="111">
        <f t="shared" si="2412"/>
        <v>0</v>
      </c>
      <c r="EK293" s="111">
        <f t="shared" si="2412"/>
        <v>0</v>
      </c>
      <c r="EL293" s="111">
        <f t="shared" si="2412"/>
        <v>0</v>
      </c>
      <c r="EM293" s="111">
        <f t="shared" si="2412"/>
        <v>0</v>
      </c>
      <c r="EN293" s="111">
        <f t="shared" si="2412"/>
        <v>0</v>
      </c>
      <c r="EO293" s="111">
        <f t="shared" si="2412"/>
        <v>0</v>
      </c>
    </row>
    <row r="294" spans="1:145" x14ac:dyDescent="0.2">
      <c r="A294" s="113">
        <f>ROW()</f>
        <v>294</v>
      </c>
      <c r="C294" s="116"/>
      <c r="D294" s="116"/>
      <c r="E294" s="116"/>
      <c r="F294" s="116"/>
      <c r="G294" s="116"/>
      <c r="I294" s="116"/>
      <c r="K294" s="114" t="s">
        <v>83</v>
      </c>
      <c r="L294" s="115">
        <f>SUM(M294:EC294)</f>
        <v>-9582301.7227159683</v>
      </c>
      <c r="M294" s="114"/>
      <c r="N294" s="115">
        <f t="shared" ref="N294:AS294" si="2413">-N290*SUM(N292:N293)</f>
        <v>0</v>
      </c>
      <c r="O294" s="115">
        <f t="shared" si="2413"/>
        <v>0</v>
      </c>
      <c r="P294" s="115">
        <f t="shared" si="2413"/>
        <v>0</v>
      </c>
      <c r="Q294" s="115">
        <f t="shared" si="2413"/>
        <v>0</v>
      </c>
      <c r="R294" s="115">
        <f t="shared" si="2413"/>
        <v>0</v>
      </c>
      <c r="S294" s="115">
        <f t="shared" si="2413"/>
        <v>0</v>
      </c>
      <c r="T294" s="115">
        <f t="shared" si="2413"/>
        <v>0</v>
      </c>
      <c r="U294" s="115">
        <f t="shared" si="2413"/>
        <v>0</v>
      </c>
      <c r="V294" s="115">
        <f t="shared" si="2413"/>
        <v>0</v>
      </c>
      <c r="W294" s="115">
        <f t="shared" si="2413"/>
        <v>0</v>
      </c>
      <c r="X294" s="115">
        <f t="shared" si="2413"/>
        <v>0</v>
      </c>
      <c r="Y294" s="115">
        <f t="shared" si="2413"/>
        <v>0</v>
      </c>
      <c r="Z294" s="115">
        <f t="shared" si="2413"/>
        <v>0</v>
      </c>
      <c r="AA294" s="115">
        <f t="shared" si="2413"/>
        <v>0</v>
      </c>
      <c r="AB294" s="115">
        <f t="shared" si="2413"/>
        <v>0</v>
      </c>
      <c r="AC294" s="115">
        <f t="shared" si="2413"/>
        <v>0</v>
      </c>
      <c r="AD294" s="115">
        <f t="shared" si="2413"/>
        <v>0</v>
      </c>
      <c r="AE294" s="115">
        <f t="shared" si="2413"/>
        <v>0</v>
      </c>
      <c r="AF294" s="115">
        <f t="shared" si="2413"/>
        <v>0</v>
      </c>
      <c r="AG294" s="115">
        <f t="shared" si="2413"/>
        <v>0</v>
      </c>
      <c r="AH294" s="115">
        <f t="shared" si="2413"/>
        <v>0</v>
      </c>
      <c r="AI294" s="115">
        <f t="shared" si="2413"/>
        <v>0</v>
      </c>
      <c r="AJ294" s="115">
        <f t="shared" si="2413"/>
        <v>0</v>
      </c>
      <c r="AK294" s="115">
        <f t="shared" si="2413"/>
        <v>0</v>
      </c>
      <c r="AL294" s="115">
        <f t="shared" si="2413"/>
        <v>0</v>
      </c>
      <c r="AM294" s="115">
        <f t="shared" si="2413"/>
        <v>0</v>
      </c>
      <c r="AN294" s="115">
        <f t="shared" si="2413"/>
        <v>0</v>
      </c>
      <c r="AO294" s="115">
        <f t="shared" si="2413"/>
        <v>0</v>
      </c>
      <c r="AP294" s="115">
        <f t="shared" si="2413"/>
        <v>0</v>
      </c>
      <c r="AQ294" s="115">
        <f t="shared" si="2413"/>
        <v>0</v>
      </c>
      <c r="AR294" s="115">
        <f t="shared" si="2413"/>
        <v>0</v>
      </c>
      <c r="AS294" s="115">
        <f t="shared" si="2413"/>
        <v>0</v>
      </c>
      <c r="AT294" s="115">
        <f t="shared" ref="AT294:BY294" si="2414">-AT290*SUM(AT292:AT293)</f>
        <v>0</v>
      </c>
      <c r="AU294" s="115">
        <f t="shared" si="2414"/>
        <v>0</v>
      </c>
      <c r="AV294" s="115">
        <f t="shared" si="2414"/>
        <v>0</v>
      </c>
      <c r="AW294" s="115">
        <f t="shared" si="2414"/>
        <v>0</v>
      </c>
      <c r="AX294" s="115">
        <f t="shared" si="2414"/>
        <v>0</v>
      </c>
      <c r="AY294" s="115">
        <f t="shared" si="2414"/>
        <v>0</v>
      </c>
      <c r="AZ294" s="115">
        <f t="shared" si="2414"/>
        <v>0</v>
      </c>
      <c r="BA294" s="115">
        <f t="shared" si="2414"/>
        <v>0</v>
      </c>
      <c r="BB294" s="115">
        <f t="shared" si="2414"/>
        <v>0</v>
      </c>
      <c r="BC294" s="115">
        <f t="shared" si="2414"/>
        <v>-9582301.7227159683</v>
      </c>
      <c r="BD294" s="115">
        <f t="shared" si="2414"/>
        <v>0</v>
      </c>
      <c r="BE294" s="115">
        <f t="shared" si="2414"/>
        <v>0</v>
      </c>
      <c r="BF294" s="115">
        <f t="shared" si="2414"/>
        <v>0</v>
      </c>
      <c r="BG294" s="115">
        <f t="shared" si="2414"/>
        <v>0</v>
      </c>
      <c r="BH294" s="115">
        <f t="shared" si="2414"/>
        <v>0</v>
      </c>
      <c r="BI294" s="115">
        <f t="shared" si="2414"/>
        <v>0</v>
      </c>
      <c r="BJ294" s="115">
        <f t="shared" si="2414"/>
        <v>0</v>
      </c>
      <c r="BK294" s="115">
        <f t="shared" si="2414"/>
        <v>0</v>
      </c>
      <c r="BL294" s="115">
        <f t="shared" si="2414"/>
        <v>0</v>
      </c>
      <c r="BM294" s="115">
        <f t="shared" si="2414"/>
        <v>0</v>
      </c>
      <c r="BN294" s="115">
        <f t="shared" si="2414"/>
        <v>0</v>
      </c>
      <c r="BO294" s="115">
        <f t="shared" si="2414"/>
        <v>0</v>
      </c>
      <c r="BP294" s="115">
        <f t="shared" si="2414"/>
        <v>0</v>
      </c>
      <c r="BQ294" s="115">
        <f t="shared" si="2414"/>
        <v>0</v>
      </c>
      <c r="BR294" s="115">
        <f t="shared" si="2414"/>
        <v>0</v>
      </c>
      <c r="BS294" s="115">
        <f t="shared" si="2414"/>
        <v>0</v>
      </c>
      <c r="BT294" s="115">
        <f t="shared" si="2414"/>
        <v>0</v>
      </c>
      <c r="BU294" s="115">
        <f t="shared" si="2414"/>
        <v>0</v>
      </c>
      <c r="BV294" s="115">
        <f t="shared" si="2414"/>
        <v>0</v>
      </c>
      <c r="BW294" s="115">
        <f t="shared" si="2414"/>
        <v>0</v>
      </c>
      <c r="BX294" s="115">
        <f t="shared" si="2414"/>
        <v>0</v>
      </c>
      <c r="BY294" s="115">
        <f t="shared" si="2414"/>
        <v>0</v>
      </c>
      <c r="BZ294" s="115">
        <f t="shared" ref="BZ294:DE294" si="2415">-BZ290*SUM(BZ292:BZ293)</f>
        <v>0</v>
      </c>
      <c r="CA294" s="115">
        <f t="shared" si="2415"/>
        <v>0</v>
      </c>
      <c r="CB294" s="115">
        <f t="shared" si="2415"/>
        <v>0</v>
      </c>
      <c r="CC294" s="115">
        <f t="shared" si="2415"/>
        <v>0</v>
      </c>
      <c r="CD294" s="115">
        <f t="shared" si="2415"/>
        <v>0</v>
      </c>
      <c r="CE294" s="115">
        <f t="shared" si="2415"/>
        <v>0</v>
      </c>
      <c r="CF294" s="115">
        <f t="shared" si="2415"/>
        <v>0</v>
      </c>
      <c r="CG294" s="115">
        <f t="shared" si="2415"/>
        <v>0</v>
      </c>
      <c r="CH294" s="115">
        <f t="shared" si="2415"/>
        <v>0</v>
      </c>
      <c r="CI294" s="115">
        <f t="shared" si="2415"/>
        <v>0</v>
      </c>
      <c r="CJ294" s="115">
        <f t="shared" si="2415"/>
        <v>0</v>
      </c>
      <c r="CK294" s="115">
        <f t="shared" si="2415"/>
        <v>0</v>
      </c>
      <c r="CL294" s="115">
        <f t="shared" si="2415"/>
        <v>0</v>
      </c>
      <c r="CM294" s="115">
        <f t="shared" si="2415"/>
        <v>0</v>
      </c>
      <c r="CN294" s="115">
        <f t="shared" si="2415"/>
        <v>0</v>
      </c>
      <c r="CO294" s="115">
        <f t="shared" si="2415"/>
        <v>0</v>
      </c>
      <c r="CP294" s="115">
        <f t="shared" si="2415"/>
        <v>0</v>
      </c>
      <c r="CQ294" s="115">
        <f t="shared" si="2415"/>
        <v>0</v>
      </c>
      <c r="CR294" s="115">
        <f t="shared" si="2415"/>
        <v>0</v>
      </c>
      <c r="CS294" s="115">
        <f t="shared" si="2415"/>
        <v>0</v>
      </c>
      <c r="CT294" s="115">
        <f t="shared" si="2415"/>
        <v>0</v>
      </c>
      <c r="CU294" s="115">
        <f t="shared" si="2415"/>
        <v>0</v>
      </c>
      <c r="CV294" s="115">
        <f t="shared" si="2415"/>
        <v>0</v>
      </c>
      <c r="CW294" s="115">
        <f t="shared" si="2415"/>
        <v>0</v>
      </c>
      <c r="CX294" s="115">
        <f t="shared" si="2415"/>
        <v>0</v>
      </c>
      <c r="CY294" s="115">
        <f t="shared" si="2415"/>
        <v>0</v>
      </c>
      <c r="CZ294" s="115">
        <f t="shared" si="2415"/>
        <v>0</v>
      </c>
      <c r="DA294" s="115">
        <f t="shared" si="2415"/>
        <v>0</v>
      </c>
      <c r="DB294" s="115">
        <f t="shared" si="2415"/>
        <v>0</v>
      </c>
      <c r="DC294" s="115">
        <f t="shared" si="2415"/>
        <v>0</v>
      </c>
      <c r="DD294" s="115">
        <f t="shared" si="2415"/>
        <v>0</v>
      </c>
      <c r="DE294" s="115">
        <f t="shared" si="2415"/>
        <v>0</v>
      </c>
      <c r="DF294" s="115">
        <f t="shared" ref="DF294:EK294" si="2416">-DF290*SUM(DF292:DF293)</f>
        <v>0</v>
      </c>
      <c r="DG294" s="115">
        <f t="shared" si="2416"/>
        <v>0</v>
      </c>
      <c r="DH294" s="115">
        <f t="shared" si="2416"/>
        <v>0</v>
      </c>
      <c r="DI294" s="115">
        <f t="shared" si="2416"/>
        <v>0</v>
      </c>
      <c r="DJ294" s="115">
        <f t="shared" si="2416"/>
        <v>0</v>
      </c>
      <c r="DK294" s="115">
        <f t="shared" si="2416"/>
        <v>0</v>
      </c>
      <c r="DL294" s="115">
        <f t="shared" si="2416"/>
        <v>0</v>
      </c>
      <c r="DM294" s="115">
        <f t="shared" si="2416"/>
        <v>0</v>
      </c>
      <c r="DN294" s="115">
        <f t="shared" si="2416"/>
        <v>0</v>
      </c>
      <c r="DO294" s="115">
        <f t="shared" si="2416"/>
        <v>0</v>
      </c>
      <c r="DP294" s="115">
        <f t="shared" si="2416"/>
        <v>0</v>
      </c>
      <c r="DQ294" s="115">
        <f t="shared" si="2416"/>
        <v>0</v>
      </c>
      <c r="DR294" s="115">
        <f t="shared" si="2416"/>
        <v>0</v>
      </c>
      <c r="DS294" s="115">
        <f t="shared" si="2416"/>
        <v>0</v>
      </c>
      <c r="DT294" s="115">
        <f t="shared" si="2416"/>
        <v>0</v>
      </c>
      <c r="DU294" s="115">
        <f t="shared" si="2416"/>
        <v>0</v>
      </c>
      <c r="DV294" s="115">
        <f t="shared" si="2416"/>
        <v>0</v>
      </c>
      <c r="DW294" s="115">
        <f t="shared" si="2416"/>
        <v>0</v>
      </c>
      <c r="DX294" s="115">
        <f t="shared" si="2416"/>
        <v>0</v>
      </c>
      <c r="DY294" s="115">
        <f t="shared" si="2416"/>
        <v>0</v>
      </c>
      <c r="DZ294" s="115">
        <f t="shared" si="2416"/>
        <v>0</v>
      </c>
      <c r="EA294" s="115">
        <f t="shared" si="2416"/>
        <v>0</v>
      </c>
      <c r="EB294" s="115">
        <f t="shared" si="2416"/>
        <v>0</v>
      </c>
      <c r="EC294" s="115">
        <f t="shared" si="2416"/>
        <v>0</v>
      </c>
      <c r="ED294" s="115">
        <f t="shared" si="2416"/>
        <v>0</v>
      </c>
      <c r="EE294" s="115">
        <f t="shared" si="2416"/>
        <v>0</v>
      </c>
      <c r="EF294" s="115">
        <f t="shared" si="2416"/>
        <v>0</v>
      </c>
      <c r="EG294" s="115">
        <f t="shared" si="2416"/>
        <v>0</v>
      </c>
      <c r="EH294" s="115">
        <f t="shared" si="2416"/>
        <v>0</v>
      </c>
      <c r="EI294" s="115">
        <f t="shared" si="2416"/>
        <v>0</v>
      </c>
      <c r="EJ294" s="115">
        <f t="shared" si="2416"/>
        <v>0</v>
      </c>
      <c r="EK294" s="115">
        <f t="shared" si="2416"/>
        <v>0</v>
      </c>
      <c r="EL294" s="115">
        <f t="shared" ref="EL294:EO294" si="2417">-EL290*SUM(EL292:EL293)</f>
        <v>0</v>
      </c>
      <c r="EM294" s="115">
        <f t="shared" si="2417"/>
        <v>0</v>
      </c>
      <c r="EN294" s="115">
        <f t="shared" si="2417"/>
        <v>0</v>
      </c>
      <c r="EO294" s="115">
        <f t="shared" si="2417"/>
        <v>0</v>
      </c>
    </row>
    <row r="295" spans="1:145" x14ac:dyDescent="0.2">
      <c r="A295" s="113">
        <f>ROW()</f>
        <v>295</v>
      </c>
      <c r="C295" s="449" t="s">
        <v>867</v>
      </c>
      <c r="D295" s="449" t="s">
        <v>33</v>
      </c>
      <c r="E295" s="449"/>
      <c r="F295" s="116"/>
      <c r="G295" s="116"/>
      <c r="H295" s="116"/>
      <c r="I295" s="116"/>
      <c r="J295" s="92"/>
      <c r="K295" s="113" t="s">
        <v>277</v>
      </c>
      <c r="L295" s="256">
        <f>SUM(L292:L294)</f>
        <v>0</v>
      </c>
      <c r="N295" s="111">
        <f t="shared" ref="N295:AS295" si="2418">SUM(N292:N294)</f>
        <v>228150.04101704681</v>
      </c>
      <c r="O295" s="111">
        <f t="shared" si="2418"/>
        <v>456300.08203409362</v>
      </c>
      <c r="P295" s="111">
        <f t="shared" si="2418"/>
        <v>684450.12305114046</v>
      </c>
      <c r="Q295" s="111">
        <f t="shared" si="2418"/>
        <v>912600.16406818724</v>
      </c>
      <c r="R295" s="111">
        <f t="shared" si="2418"/>
        <v>1140750.205085234</v>
      </c>
      <c r="S295" s="111">
        <f t="shared" si="2418"/>
        <v>1368900.2461022809</v>
      </c>
      <c r="T295" s="111">
        <f t="shared" si="2418"/>
        <v>1597050.2871193278</v>
      </c>
      <c r="U295" s="111">
        <f t="shared" si="2418"/>
        <v>1825200.3281363747</v>
      </c>
      <c r="V295" s="111">
        <f t="shared" si="2418"/>
        <v>2053350.3691534216</v>
      </c>
      <c r="W295" s="111">
        <f t="shared" si="2418"/>
        <v>2281500.4101704685</v>
      </c>
      <c r="X295" s="111">
        <f t="shared" si="2418"/>
        <v>2509650.4511875152</v>
      </c>
      <c r="Y295" s="111">
        <f t="shared" si="2418"/>
        <v>2737800.4922045618</v>
      </c>
      <c r="Z295" s="111">
        <f t="shared" si="2418"/>
        <v>2965950.5332216085</v>
      </c>
      <c r="AA295" s="111">
        <f t="shared" si="2418"/>
        <v>3194100.5742386552</v>
      </c>
      <c r="AB295" s="111">
        <f t="shared" si="2418"/>
        <v>3422250.6152557018</v>
      </c>
      <c r="AC295" s="111">
        <f t="shared" si="2418"/>
        <v>3650400.6562727485</v>
      </c>
      <c r="AD295" s="111">
        <f t="shared" si="2418"/>
        <v>3878550.6972897951</v>
      </c>
      <c r="AE295" s="111">
        <f t="shared" si="2418"/>
        <v>4106700.7383068418</v>
      </c>
      <c r="AF295" s="111">
        <f t="shared" si="2418"/>
        <v>4334850.7793238889</v>
      </c>
      <c r="AG295" s="111">
        <f t="shared" si="2418"/>
        <v>4563000.8203409361</v>
      </c>
      <c r="AH295" s="111">
        <f t="shared" si="2418"/>
        <v>4791150.8613579832</v>
      </c>
      <c r="AI295" s="111">
        <f t="shared" si="2418"/>
        <v>5019300.9023750303</v>
      </c>
      <c r="AJ295" s="111">
        <f t="shared" si="2418"/>
        <v>5247450.9433920775</v>
      </c>
      <c r="AK295" s="111">
        <f t="shared" si="2418"/>
        <v>5475600.9844091246</v>
      </c>
      <c r="AL295" s="111">
        <f t="shared" si="2418"/>
        <v>5703751.0254261717</v>
      </c>
      <c r="AM295" s="111">
        <f t="shared" si="2418"/>
        <v>5931901.0664432188</v>
      </c>
      <c r="AN295" s="111">
        <f t="shared" si="2418"/>
        <v>6160051.107460266</v>
      </c>
      <c r="AO295" s="111">
        <f t="shared" si="2418"/>
        <v>6388201.1484773131</v>
      </c>
      <c r="AP295" s="111">
        <f t="shared" si="2418"/>
        <v>6616351.1894943602</v>
      </c>
      <c r="AQ295" s="111">
        <f t="shared" si="2418"/>
        <v>6844501.2305114074</v>
      </c>
      <c r="AR295" s="111">
        <f t="shared" si="2418"/>
        <v>7072651.2715284545</v>
      </c>
      <c r="AS295" s="111">
        <f t="shared" si="2418"/>
        <v>7300801.3125455016</v>
      </c>
      <c r="AT295" s="111">
        <f t="shared" ref="AT295:BY295" si="2419">SUM(AT292:AT294)</f>
        <v>7528951.3535625488</v>
      </c>
      <c r="AU295" s="111">
        <f t="shared" si="2419"/>
        <v>7757101.3945795959</v>
      </c>
      <c r="AV295" s="111">
        <f t="shared" si="2419"/>
        <v>7985251.435596643</v>
      </c>
      <c r="AW295" s="111">
        <f t="shared" si="2419"/>
        <v>8213401.4766136901</v>
      </c>
      <c r="AX295" s="111">
        <f t="shared" si="2419"/>
        <v>8441551.5176307373</v>
      </c>
      <c r="AY295" s="111">
        <f t="shared" si="2419"/>
        <v>8669701.5586477835</v>
      </c>
      <c r="AZ295" s="111">
        <f t="shared" si="2419"/>
        <v>8897851.5996648297</v>
      </c>
      <c r="BA295" s="111">
        <f t="shared" si="2419"/>
        <v>9126001.6406818759</v>
      </c>
      <c r="BB295" s="111">
        <f t="shared" si="2419"/>
        <v>9354151.6816989221</v>
      </c>
      <c r="BC295" s="111">
        <f t="shared" si="2419"/>
        <v>0</v>
      </c>
      <c r="BD295" s="111">
        <f t="shared" si="2419"/>
        <v>0</v>
      </c>
      <c r="BE295" s="111">
        <f t="shared" si="2419"/>
        <v>0</v>
      </c>
      <c r="BF295" s="111">
        <f t="shared" si="2419"/>
        <v>0</v>
      </c>
      <c r="BG295" s="111">
        <f t="shared" si="2419"/>
        <v>0</v>
      </c>
      <c r="BH295" s="111">
        <f t="shared" si="2419"/>
        <v>0</v>
      </c>
      <c r="BI295" s="111">
        <f t="shared" si="2419"/>
        <v>0</v>
      </c>
      <c r="BJ295" s="111">
        <f t="shared" si="2419"/>
        <v>0</v>
      </c>
      <c r="BK295" s="111">
        <f t="shared" si="2419"/>
        <v>0</v>
      </c>
      <c r="BL295" s="111">
        <f t="shared" si="2419"/>
        <v>0</v>
      </c>
      <c r="BM295" s="111">
        <f t="shared" si="2419"/>
        <v>0</v>
      </c>
      <c r="BN295" s="111">
        <f t="shared" si="2419"/>
        <v>0</v>
      </c>
      <c r="BO295" s="111">
        <f t="shared" si="2419"/>
        <v>0</v>
      </c>
      <c r="BP295" s="111">
        <f t="shared" si="2419"/>
        <v>0</v>
      </c>
      <c r="BQ295" s="111">
        <f t="shared" si="2419"/>
        <v>0</v>
      </c>
      <c r="BR295" s="111">
        <f t="shared" si="2419"/>
        <v>0</v>
      </c>
      <c r="BS295" s="111">
        <f t="shared" si="2419"/>
        <v>0</v>
      </c>
      <c r="BT295" s="111">
        <f t="shared" si="2419"/>
        <v>0</v>
      </c>
      <c r="BU295" s="111">
        <f t="shared" si="2419"/>
        <v>0</v>
      </c>
      <c r="BV295" s="111">
        <f t="shared" si="2419"/>
        <v>0</v>
      </c>
      <c r="BW295" s="111">
        <f t="shared" si="2419"/>
        <v>0</v>
      </c>
      <c r="BX295" s="111">
        <f t="shared" si="2419"/>
        <v>0</v>
      </c>
      <c r="BY295" s="111">
        <f t="shared" si="2419"/>
        <v>0</v>
      </c>
      <c r="BZ295" s="111">
        <f t="shared" ref="BZ295:CG295" si="2420">SUM(BZ292:BZ294)</f>
        <v>0</v>
      </c>
      <c r="CA295" s="111">
        <f t="shared" si="2420"/>
        <v>0</v>
      </c>
      <c r="CB295" s="111">
        <f t="shared" si="2420"/>
        <v>0</v>
      </c>
      <c r="CC295" s="111">
        <f t="shared" si="2420"/>
        <v>0</v>
      </c>
      <c r="CD295" s="111">
        <f t="shared" si="2420"/>
        <v>0</v>
      </c>
      <c r="CE295" s="111">
        <f t="shared" si="2420"/>
        <v>0</v>
      </c>
      <c r="CF295" s="111">
        <f t="shared" si="2420"/>
        <v>0</v>
      </c>
      <c r="CG295" s="111">
        <f t="shared" si="2420"/>
        <v>0</v>
      </c>
      <c r="CH295" s="111">
        <f t="shared" ref="CH295:EO295" si="2421">SUM(CH292:CH294)</f>
        <v>0</v>
      </c>
      <c r="CI295" s="111">
        <f t="shared" si="2421"/>
        <v>0</v>
      </c>
      <c r="CJ295" s="111">
        <f t="shared" si="2421"/>
        <v>0</v>
      </c>
      <c r="CK295" s="111">
        <f t="shared" si="2421"/>
        <v>0</v>
      </c>
      <c r="CL295" s="111">
        <f t="shared" si="2421"/>
        <v>0</v>
      </c>
      <c r="CM295" s="111">
        <f t="shared" si="2421"/>
        <v>0</v>
      </c>
      <c r="CN295" s="111">
        <f t="shared" si="2421"/>
        <v>0</v>
      </c>
      <c r="CO295" s="111">
        <f t="shared" si="2421"/>
        <v>0</v>
      </c>
      <c r="CP295" s="111">
        <f t="shared" si="2421"/>
        <v>0</v>
      </c>
      <c r="CQ295" s="111">
        <f t="shared" si="2421"/>
        <v>0</v>
      </c>
      <c r="CR295" s="111">
        <f t="shared" si="2421"/>
        <v>0</v>
      </c>
      <c r="CS295" s="111">
        <f t="shared" si="2421"/>
        <v>0</v>
      </c>
      <c r="CT295" s="111">
        <f t="shared" si="2421"/>
        <v>0</v>
      </c>
      <c r="CU295" s="111">
        <f t="shared" si="2421"/>
        <v>0</v>
      </c>
      <c r="CV295" s="111">
        <f t="shared" si="2421"/>
        <v>0</v>
      </c>
      <c r="CW295" s="111">
        <f t="shared" si="2421"/>
        <v>0</v>
      </c>
      <c r="CX295" s="111">
        <f t="shared" si="2421"/>
        <v>0</v>
      </c>
      <c r="CY295" s="111">
        <f t="shared" si="2421"/>
        <v>0</v>
      </c>
      <c r="CZ295" s="111">
        <f t="shared" si="2421"/>
        <v>0</v>
      </c>
      <c r="DA295" s="111">
        <f t="shared" si="2421"/>
        <v>0</v>
      </c>
      <c r="DB295" s="111">
        <f t="shared" si="2421"/>
        <v>0</v>
      </c>
      <c r="DC295" s="111">
        <f t="shared" si="2421"/>
        <v>0</v>
      </c>
      <c r="DD295" s="111">
        <f t="shared" si="2421"/>
        <v>0</v>
      </c>
      <c r="DE295" s="111">
        <f t="shared" si="2421"/>
        <v>0</v>
      </c>
      <c r="DF295" s="111">
        <f t="shared" si="2421"/>
        <v>0</v>
      </c>
      <c r="DG295" s="111">
        <f t="shared" si="2421"/>
        <v>0</v>
      </c>
      <c r="DH295" s="111">
        <f t="shared" si="2421"/>
        <v>0</v>
      </c>
      <c r="DI295" s="111">
        <f t="shared" si="2421"/>
        <v>0</v>
      </c>
      <c r="DJ295" s="111">
        <f t="shared" si="2421"/>
        <v>0</v>
      </c>
      <c r="DK295" s="111">
        <f t="shared" si="2421"/>
        <v>0</v>
      </c>
      <c r="DL295" s="111">
        <f t="shared" si="2421"/>
        <v>0</v>
      </c>
      <c r="DM295" s="111">
        <f t="shared" si="2421"/>
        <v>0</v>
      </c>
      <c r="DN295" s="111">
        <f t="shared" si="2421"/>
        <v>0</v>
      </c>
      <c r="DO295" s="111">
        <f t="shared" si="2421"/>
        <v>0</v>
      </c>
      <c r="DP295" s="111">
        <f t="shared" si="2421"/>
        <v>0</v>
      </c>
      <c r="DQ295" s="111">
        <f t="shared" si="2421"/>
        <v>0</v>
      </c>
      <c r="DR295" s="111">
        <f t="shared" si="2421"/>
        <v>0</v>
      </c>
      <c r="DS295" s="111">
        <f t="shared" si="2421"/>
        <v>0</v>
      </c>
      <c r="DT295" s="111">
        <f t="shared" si="2421"/>
        <v>0</v>
      </c>
      <c r="DU295" s="111">
        <f t="shared" si="2421"/>
        <v>0</v>
      </c>
      <c r="DV295" s="111">
        <f t="shared" si="2421"/>
        <v>0</v>
      </c>
      <c r="DW295" s="111">
        <f t="shared" si="2421"/>
        <v>0</v>
      </c>
      <c r="DX295" s="111">
        <f t="shared" si="2421"/>
        <v>0</v>
      </c>
      <c r="DY295" s="111">
        <f t="shared" si="2421"/>
        <v>0</v>
      </c>
      <c r="DZ295" s="111">
        <f t="shared" si="2421"/>
        <v>0</v>
      </c>
      <c r="EA295" s="111">
        <f t="shared" si="2421"/>
        <v>0</v>
      </c>
      <c r="EB295" s="111">
        <f t="shared" si="2421"/>
        <v>0</v>
      </c>
      <c r="EC295" s="111">
        <f t="shared" si="2421"/>
        <v>0</v>
      </c>
      <c r="ED295" s="111">
        <f t="shared" si="2421"/>
        <v>0</v>
      </c>
      <c r="EE295" s="111">
        <f t="shared" si="2421"/>
        <v>0</v>
      </c>
      <c r="EF295" s="111">
        <f t="shared" si="2421"/>
        <v>0</v>
      </c>
      <c r="EG295" s="111">
        <f t="shared" si="2421"/>
        <v>0</v>
      </c>
      <c r="EH295" s="111">
        <f t="shared" si="2421"/>
        <v>0</v>
      </c>
      <c r="EI295" s="111">
        <f t="shared" si="2421"/>
        <v>0</v>
      </c>
      <c r="EJ295" s="111">
        <f t="shared" si="2421"/>
        <v>0</v>
      </c>
      <c r="EK295" s="111">
        <f t="shared" si="2421"/>
        <v>0</v>
      </c>
      <c r="EL295" s="111">
        <f t="shared" si="2421"/>
        <v>0</v>
      </c>
      <c r="EM295" s="111">
        <f t="shared" si="2421"/>
        <v>0</v>
      </c>
      <c r="EN295" s="111">
        <f t="shared" si="2421"/>
        <v>0</v>
      </c>
      <c r="EO295" s="111">
        <f t="shared" si="2421"/>
        <v>0</v>
      </c>
    </row>
    <row r="296" spans="1:145" x14ac:dyDescent="0.2">
      <c r="A296" s="113">
        <f>ROW()</f>
        <v>296</v>
      </c>
    </row>
    <row r="297" spans="1:145" x14ac:dyDescent="0.2">
      <c r="A297" s="113">
        <f>ROW()</f>
        <v>297</v>
      </c>
    </row>
    <row r="298" spans="1:145" x14ac:dyDescent="0.2">
      <c r="A298" s="113">
        <f>ROW()</f>
        <v>298</v>
      </c>
    </row>
    <row r="299" spans="1:145" x14ac:dyDescent="0.2">
      <c r="A299" s="113">
        <f>ROW()</f>
        <v>299</v>
      </c>
      <c r="B299" s="477" t="s">
        <v>856</v>
      </c>
      <c r="C299" s="479" t="s">
        <v>309</v>
      </c>
      <c r="D299" s="476"/>
      <c r="E299" s="476"/>
      <c r="F299" s="476"/>
      <c r="G299" s="476"/>
      <c r="H299" s="476"/>
      <c r="I299" s="476"/>
      <c r="J299" s="476"/>
      <c r="K299" s="476"/>
      <c r="L299" s="476"/>
      <c r="M299" s="476"/>
      <c r="N299" s="476"/>
      <c r="O299" s="476"/>
      <c r="P299" s="476"/>
      <c r="Q299" s="476"/>
      <c r="R299" s="476"/>
      <c r="S299" s="476"/>
      <c r="T299" s="476"/>
      <c r="U299" s="476"/>
      <c r="V299" s="476"/>
      <c r="W299" s="476"/>
      <c r="X299" s="476"/>
      <c r="Y299" s="476"/>
      <c r="Z299" s="476"/>
      <c r="AA299" s="476"/>
      <c r="AB299" s="476"/>
      <c r="AC299" s="476"/>
      <c r="AD299" s="476"/>
      <c r="AE299" s="476"/>
      <c r="AF299" s="476"/>
      <c r="AG299" s="476"/>
      <c r="AH299" s="476"/>
      <c r="AI299" s="476"/>
      <c r="AJ299" s="476"/>
      <c r="AK299" s="476"/>
      <c r="AL299" s="476"/>
      <c r="AM299" s="476"/>
      <c r="AN299" s="476"/>
      <c r="AO299" s="476"/>
      <c r="AP299" s="476"/>
      <c r="AQ299" s="476"/>
      <c r="AR299" s="476"/>
      <c r="AS299" s="476"/>
      <c r="AT299" s="476"/>
      <c r="AU299" s="476"/>
      <c r="AV299" s="476"/>
      <c r="AW299" s="476"/>
      <c r="AX299" s="476"/>
      <c r="AY299" s="476"/>
      <c r="AZ299" s="476"/>
      <c r="BA299" s="476"/>
      <c r="BB299" s="476"/>
      <c r="BC299" s="476"/>
      <c r="BD299" s="476"/>
      <c r="BE299" s="476"/>
      <c r="BF299" s="476"/>
      <c r="BG299" s="476"/>
      <c r="BH299" s="476"/>
      <c r="BI299" s="476"/>
      <c r="BJ299" s="476"/>
      <c r="BK299" s="476"/>
      <c r="BL299" s="476"/>
      <c r="BM299" s="476"/>
      <c r="BN299" s="476"/>
      <c r="BO299" s="476"/>
      <c r="BP299" s="476"/>
      <c r="BQ299" s="476"/>
      <c r="BR299" s="476"/>
      <c r="BS299" s="476"/>
      <c r="BT299" s="476"/>
      <c r="BU299" s="476"/>
      <c r="BV299" s="476"/>
      <c r="BW299" s="476"/>
      <c r="BX299" s="476"/>
      <c r="BY299" s="476"/>
      <c r="BZ299" s="476"/>
      <c r="CA299" s="476"/>
      <c r="CB299" s="476"/>
      <c r="CC299" s="476"/>
      <c r="CD299" s="476"/>
      <c r="CE299" s="476"/>
      <c r="CF299" s="476"/>
      <c r="CG299" s="476"/>
      <c r="CH299" s="476"/>
      <c r="CI299" s="476"/>
      <c r="CJ299" s="476"/>
      <c r="CK299" s="476"/>
      <c r="CL299" s="476"/>
      <c r="CM299" s="476"/>
      <c r="CN299" s="476"/>
      <c r="CO299" s="476"/>
      <c r="CP299" s="476"/>
      <c r="CQ299" s="476"/>
      <c r="CR299" s="476"/>
      <c r="CS299" s="476"/>
      <c r="CT299" s="476"/>
      <c r="CU299" s="476"/>
      <c r="CV299" s="476"/>
      <c r="CW299" s="476"/>
      <c r="CX299" s="476"/>
      <c r="CY299" s="476"/>
      <c r="CZ299" s="476"/>
      <c r="DA299" s="476"/>
      <c r="DB299" s="476"/>
      <c r="DC299" s="476"/>
      <c r="DD299" s="476"/>
      <c r="DE299" s="476"/>
      <c r="DF299" s="476"/>
      <c r="DG299" s="476"/>
      <c r="DH299" s="476"/>
      <c r="DI299" s="476"/>
      <c r="DJ299" s="476"/>
      <c r="DK299" s="476"/>
      <c r="DL299" s="476"/>
      <c r="DM299" s="476"/>
      <c r="DN299" s="476"/>
      <c r="DO299" s="476"/>
      <c r="DP299" s="476"/>
      <c r="DQ299" s="476"/>
      <c r="DR299" s="476"/>
      <c r="DS299" s="476"/>
      <c r="DT299" s="476"/>
      <c r="DU299" s="476"/>
      <c r="DV299" s="476"/>
      <c r="DW299" s="476"/>
      <c r="DX299" s="476"/>
      <c r="DY299" s="476"/>
      <c r="DZ299" s="476"/>
      <c r="EA299" s="476"/>
      <c r="EB299" s="476"/>
      <c r="EC299" s="476"/>
      <c r="ED299" s="476"/>
      <c r="EE299" s="476"/>
      <c r="EF299" s="476"/>
      <c r="EG299" s="476"/>
      <c r="EH299" s="476"/>
      <c r="EI299" s="476"/>
      <c r="EJ299" s="476"/>
      <c r="EK299" s="476"/>
      <c r="EL299" s="476"/>
      <c r="EM299" s="476"/>
      <c r="EN299" s="476"/>
      <c r="EO299" s="476"/>
    </row>
    <row r="300" spans="1:145" x14ac:dyDescent="0.2">
      <c r="A300" s="113">
        <f>ROW()</f>
        <v>300</v>
      </c>
      <c r="H300" s="17"/>
      <c r="I300" s="270" t="s">
        <v>616</v>
      </c>
      <c r="J300" s="435">
        <f>'A&amp;R'!G49</f>
        <v>38605905.232709594</v>
      </c>
      <c r="K300" s="113" t="s">
        <v>310</v>
      </c>
      <c r="L300" s="897">
        <f>M300</f>
        <v>38605905.232709594</v>
      </c>
      <c r="M300" s="900">
        <f>J300</f>
        <v>38605905.232709594</v>
      </c>
      <c r="N300" s="914">
        <f>M304</f>
        <v>38568843.563686192</v>
      </c>
      <c r="O300" s="914">
        <f t="shared" ref="O300:BT300" si="2422">N304</f>
        <v>38568843.563686192</v>
      </c>
      <c r="P300" s="914">
        <f t="shared" si="2422"/>
        <v>38568843.563686192</v>
      </c>
      <c r="Q300" s="914">
        <f t="shared" si="2422"/>
        <v>38568843.563686192</v>
      </c>
      <c r="R300" s="914">
        <f t="shared" si="2422"/>
        <v>38568843.563686192</v>
      </c>
      <c r="S300" s="914">
        <f t="shared" si="2422"/>
        <v>38568843.563686192</v>
      </c>
      <c r="T300" s="914">
        <f t="shared" si="2422"/>
        <v>37199943.317583911</v>
      </c>
      <c r="U300" s="914">
        <f t="shared" si="2422"/>
        <v>37199943.317583911</v>
      </c>
      <c r="V300" s="914">
        <f t="shared" si="2422"/>
        <v>37199943.317583911</v>
      </c>
      <c r="W300" s="914">
        <f t="shared" si="2422"/>
        <v>37199943.317583911</v>
      </c>
      <c r="X300" s="914">
        <f t="shared" si="2422"/>
        <v>37199943.317583911</v>
      </c>
      <c r="Y300" s="914">
        <f t="shared" si="2422"/>
        <v>37199943.317583911</v>
      </c>
      <c r="Z300" s="914">
        <f t="shared" si="2422"/>
        <v>35831043.07148163</v>
      </c>
      <c r="AA300" s="914">
        <f t="shared" si="2422"/>
        <v>35831043.07148163</v>
      </c>
      <c r="AB300" s="914">
        <f t="shared" si="2422"/>
        <v>35831043.07148163</v>
      </c>
      <c r="AC300" s="914">
        <f t="shared" si="2422"/>
        <v>35831043.07148163</v>
      </c>
      <c r="AD300" s="914">
        <f t="shared" si="2422"/>
        <v>35831043.07148163</v>
      </c>
      <c r="AE300" s="914">
        <f t="shared" si="2422"/>
        <v>35831043.07148163</v>
      </c>
      <c r="AF300" s="914">
        <f t="shared" si="2422"/>
        <v>34462142.825379349</v>
      </c>
      <c r="AG300" s="914">
        <f t="shared" si="2422"/>
        <v>34462142.825379349</v>
      </c>
      <c r="AH300" s="914">
        <f t="shared" si="2422"/>
        <v>34462142.825379349</v>
      </c>
      <c r="AI300" s="914">
        <f t="shared" si="2422"/>
        <v>34462142.825379349</v>
      </c>
      <c r="AJ300" s="914">
        <f t="shared" si="2422"/>
        <v>34462142.825379349</v>
      </c>
      <c r="AK300" s="914">
        <f t="shared" si="2422"/>
        <v>34462142.825379349</v>
      </c>
      <c r="AL300" s="914">
        <f t="shared" si="2422"/>
        <v>33093242.579277068</v>
      </c>
      <c r="AM300" s="914">
        <f t="shared" si="2422"/>
        <v>33093242.579277068</v>
      </c>
      <c r="AN300" s="914">
        <f t="shared" si="2422"/>
        <v>33093242.579277068</v>
      </c>
      <c r="AO300" s="914">
        <f t="shared" si="2422"/>
        <v>33093242.579277068</v>
      </c>
      <c r="AP300" s="914">
        <f t="shared" si="2422"/>
        <v>33093242.579277068</v>
      </c>
      <c r="AQ300" s="914">
        <f t="shared" si="2422"/>
        <v>33093242.579277068</v>
      </c>
      <c r="AR300" s="914">
        <f t="shared" si="2422"/>
        <v>31724342.333174787</v>
      </c>
      <c r="AS300" s="914">
        <f t="shared" si="2422"/>
        <v>31724342.333174787</v>
      </c>
      <c r="AT300" s="914">
        <f t="shared" si="2422"/>
        <v>31724342.333174787</v>
      </c>
      <c r="AU300" s="914">
        <f t="shared" si="2422"/>
        <v>31724342.333174787</v>
      </c>
      <c r="AV300" s="914">
        <f t="shared" si="2422"/>
        <v>31724342.333174787</v>
      </c>
      <c r="AW300" s="914">
        <f t="shared" si="2422"/>
        <v>31724342.333174787</v>
      </c>
      <c r="AX300" s="914">
        <f t="shared" si="2422"/>
        <v>30355442.087072507</v>
      </c>
      <c r="AY300" s="914">
        <f t="shared" si="2422"/>
        <v>30355442.087072507</v>
      </c>
      <c r="AZ300" s="914">
        <f t="shared" si="2422"/>
        <v>30355442.087072507</v>
      </c>
      <c r="BA300" s="914">
        <f t="shared" si="2422"/>
        <v>30355442.087072507</v>
      </c>
      <c r="BB300" s="914">
        <f t="shared" si="2422"/>
        <v>30355442.087072507</v>
      </c>
      <c r="BC300" s="914">
        <f t="shared" si="2422"/>
        <v>30355442.087072507</v>
      </c>
      <c r="BD300" s="914">
        <f t="shared" si="2422"/>
        <v>28986541.840970226</v>
      </c>
      <c r="BE300" s="914">
        <f t="shared" si="2422"/>
        <v>28986541.840970226</v>
      </c>
      <c r="BF300" s="914">
        <f t="shared" si="2422"/>
        <v>28986541.840970226</v>
      </c>
      <c r="BG300" s="914">
        <f t="shared" si="2422"/>
        <v>28986541.840970226</v>
      </c>
      <c r="BH300" s="914">
        <f t="shared" si="2422"/>
        <v>28986541.840970226</v>
      </c>
      <c r="BI300" s="914">
        <f t="shared" si="2422"/>
        <v>28986541.840970226</v>
      </c>
      <c r="BJ300" s="914">
        <f t="shared" si="2422"/>
        <v>28986541.840970226</v>
      </c>
      <c r="BK300" s="914">
        <f t="shared" si="2422"/>
        <v>28986541.840970226</v>
      </c>
      <c r="BL300" s="914">
        <f t="shared" si="2422"/>
        <v>28986541.840970226</v>
      </c>
      <c r="BM300" s="914">
        <f t="shared" si="2422"/>
        <v>28986541.840970226</v>
      </c>
      <c r="BN300" s="914">
        <f t="shared" si="2422"/>
        <v>28986541.840970226</v>
      </c>
      <c r="BO300" s="914">
        <f t="shared" si="2422"/>
        <v>28986541.840970226</v>
      </c>
      <c r="BP300" s="914">
        <f t="shared" si="2422"/>
        <v>28986541.840970226</v>
      </c>
      <c r="BQ300" s="914">
        <f t="shared" si="2422"/>
        <v>28986541.840970226</v>
      </c>
      <c r="BR300" s="914">
        <f t="shared" si="2422"/>
        <v>28986541.840970226</v>
      </c>
      <c r="BS300" s="914">
        <f t="shared" si="2422"/>
        <v>28986541.840970226</v>
      </c>
      <c r="BT300" s="914">
        <f t="shared" si="2422"/>
        <v>28986541.840970226</v>
      </c>
      <c r="BU300" s="914">
        <f t="shared" ref="BU300:CZ300" si="2423">BT304</f>
        <v>28986541.840970226</v>
      </c>
      <c r="BV300" s="914">
        <f t="shared" si="2423"/>
        <v>28986541.840970226</v>
      </c>
      <c r="BW300" s="914">
        <f t="shared" si="2423"/>
        <v>28986541.840970226</v>
      </c>
      <c r="BX300" s="914">
        <f t="shared" si="2423"/>
        <v>28986541.840970226</v>
      </c>
      <c r="BY300" s="914">
        <f t="shared" si="2423"/>
        <v>28986541.840970226</v>
      </c>
      <c r="BZ300" s="914">
        <f t="shared" si="2423"/>
        <v>28986541.840970226</v>
      </c>
      <c r="CA300" s="914">
        <f t="shared" si="2423"/>
        <v>28986541.840970226</v>
      </c>
      <c r="CB300" s="914">
        <f t="shared" si="2423"/>
        <v>28986541.840970226</v>
      </c>
      <c r="CC300" s="914">
        <f t="shared" si="2423"/>
        <v>28986541.840970226</v>
      </c>
      <c r="CD300" s="914">
        <f t="shared" si="2423"/>
        <v>28986541.840970226</v>
      </c>
      <c r="CE300" s="914">
        <f t="shared" si="2423"/>
        <v>28986541.840970226</v>
      </c>
      <c r="CF300" s="914">
        <f t="shared" si="2423"/>
        <v>28986541.840970226</v>
      </c>
      <c r="CG300" s="914">
        <f t="shared" si="2423"/>
        <v>28986541.840970226</v>
      </c>
      <c r="CH300" s="914">
        <f t="shared" si="2423"/>
        <v>28986541.840970226</v>
      </c>
      <c r="CI300" s="914">
        <f t="shared" si="2423"/>
        <v>28986541.840970226</v>
      </c>
      <c r="CJ300" s="914">
        <f t="shared" si="2423"/>
        <v>28986541.840970226</v>
      </c>
      <c r="CK300" s="914">
        <f t="shared" si="2423"/>
        <v>28986541.840970226</v>
      </c>
      <c r="CL300" s="914">
        <f t="shared" si="2423"/>
        <v>28986541.840970226</v>
      </c>
      <c r="CM300" s="914">
        <f t="shared" si="2423"/>
        <v>28986541.840970226</v>
      </c>
      <c r="CN300" s="914">
        <f t="shared" si="2423"/>
        <v>28986541.840970226</v>
      </c>
      <c r="CO300" s="914">
        <f t="shared" si="2423"/>
        <v>28986541.840970226</v>
      </c>
      <c r="CP300" s="914">
        <f t="shared" si="2423"/>
        <v>28986541.840970226</v>
      </c>
      <c r="CQ300" s="914">
        <f t="shared" si="2423"/>
        <v>28986541.840970226</v>
      </c>
      <c r="CR300" s="914">
        <f t="shared" si="2423"/>
        <v>28986541.840970226</v>
      </c>
      <c r="CS300" s="914">
        <f t="shared" si="2423"/>
        <v>28986541.840970226</v>
      </c>
      <c r="CT300" s="914">
        <f t="shared" si="2423"/>
        <v>28986541.840970226</v>
      </c>
      <c r="CU300" s="914">
        <f t="shared" si="2423"/>
        <v>28986541.840970226</v>
      </c>
      <c r="CV300" s="914">
        <f t="shared" si="2423"/>
        <v>28986541.840970226</v>
      </c>
      <c r="CW300" s="914">
        <f t="shared" si="2423"/>
        <v>28986541.840970226</v>
      </c>
      <c r="CX300" s="914">
        <f t="shared" si="2423"/>
        <v>28986541.840970226</v>
      </c>
      <c r="CY300" s="914">
        <f t="shared" si="2423"/>
        <v>28986541.840970226</v>
      </c>
      <c r="CZ300" s="914">
        <f t="shared" si="2423"/>
        <v>28986541.840970226</v>
      </c>
      <c r="DA300" s="914">
        <f t="shared" ref="DA300:EF300" si="2424">CZ304</f>
        <v>28986541.840970226</v>
      </c>
      <c r="DB300" s="914">
        <f t="shared" si="2424"/>
        <v>28986541.840970226</v>
      </c>
      <c r="DC300" s="914">
        <f t="shared" si="2424"/>
        <v>28986541.840970226</v>
      </c>
      <c r="DD300" s="914">
        <f t="shared" si="2424"/>
        <v>28986541.840970226</v>
      </c>
      <c r="DE300" s="914">
        <f t="shared" si="2424"/>
        <v>28986541.840970226</v>
      </c>
      <c r="DF300" s="914">
        <f t="shared" si="2424"/>
        <v>28986541.840970226</v>
      </c>
      <c r="DG300" s="914">
        <f t="shared" si="2424"/>
        <v>28986541.840970226</v>
      </c>
      <c r="DH300" s="914">
        <f t="shared" si="2424"/>
        <v>28986541.840970226</v>
      </c>
      <c r="DI300" s="914">
        <f t="shared" si="2424"/>
        <v>28986541.840970226</v>
      </c>
      <c r="DJ300" s="914">
        <f t="shared" si="2424"/>
        <v>28986541.840970226</v>
      </c>
      <c r="DK300" s="914">
        <f t="shared" si="2424"/>
        <v>28986541.840970226</v>
      </c>
      <c r="DL300" s="914">
        <f t="shared" si="2424"/>
        <v>28986541.840970226</v>
      </c>
      <c r="DM300" s="914">
        <f t="shared" si="2424"/>
        <v>28986541.840970226</v>
      </c>
      <c r="DN300" s="914">
        <f t="shared" si="2424"/>
        <v>28986541.840970226</v>
      </c>
      <c r="DO300" s="914">
        <f t="shared" si="2424"/>
        <v>28986541.840970226</v>
      </c>
      <c r="DP300" s="914">
        <f t="shared" si="2424"/>
        <v>28986541.840970226</v>
      </c>
      <c r="DQ300" s="914">
        <f t="shared" si="2424"/>
        <v>28986541.840970226</v>
      </c>
      <c r="DR300" s="914">
        <f t="shared" si="2424"/>
        <v>28986541.840970226</v>
      </c>
      <c r="DS300" s="914">
        <f t="shared" si="2424"/>
        <v>28986541.840970226</v>
      </c>
      <c r="DT300" s="914">
        <f t="shared" si="2424"/>
        <v>28986541.840970226</v>
      </c>
      <c r="DU300" s="914">
        <f t="shared" si="2424"/>
        <v>28986541.840970226</v>
      </c>
      <c r="DV300" s="914">
        <f t="shared" si="2424"/>
        <v>28986541.840970226</v>
      </c>
      <c r="DW300" s="914">
        <f t="shared" si="2424"/>
        <v>28986541.840970226</v>
      </c>
      <c r="DX300" s="914">
        <f t="shared" si="2424"/>
        <v>28986541.840970226</v>
      </c>
      <c r="DY300" s="914">
        <f t="shared" si="2424"/>
        <v>28986541.840970226</v>
      </c>
      <c r="DZ300" s="914">
        <f t="shared" si="2424"/>
        <v>28986541.840970226</v>
      </c>
      <c r="EA300" s="914">
        <f t="shared" si="2424"/>
        <v>28986541.840970226</v>
      </c>
      <c r="EB300" s="914">
        <f t="shared" si="2424"/>
        <v>28986541.840970226</v>
      </c>
      <c r="EC300" s="914">
        <f t="shared" si="2424"/>
        <v>28986541.840970226</v>
      </c>
      <c r="ED300" s="914">
        <f t="shared" si="2424"/>
        <v>28986541.840970226</v>
      </c>
      <c r="EE300" s="914">
        <f t="shared" si="2424"/>
        <v>28986541.840970226</v>
      </c>
      <c r="EF300" s="914">
        <f t="shared" si="2424"/>
        <v>28986541.840970226</v>
      </c>
      <c r="EG300" s="914">
        <f t="shared" ref="EG300:EO300" si="2425">EF304</f>
        <v>28986541.840970226</v>
      </c>
      <c r="EH300" s="914">
        <f t="shared" si="2425"/>
        <v>28986541.840970226</v>
      </c>
      <c r="EI300" s="914">
        <f t="shared" si="2425"/>
        <v>28986541.840970226</v>
      </c>
      <c r="EJ300" s="914">
        <f t="shared" si="2425"/>
        <v>28986541.840970226</v>
      </c>
      <c r="EK300" s="914">
        <f t="shared" si="2425"/>
        <v>28986541.840970226</v>
      </c>
      <c r="EL300" s="914">
        <f t="shared" si="2425"/>
        <v>28986541.840970226</v>
      </c>
      <c r="EM300" s="914">
        <f t="shared" si="2425"/>
        <v>28986541.840970226</v>
      </c>
      <c r="EN300" s="914">
        <f t="shared" si="2425"/>
        <v>28986541.840970226</v>
      </c>
      <c r="EO300" s="914">
        <f t="shared" si="2425"/>
        <v>28986541.840970226</v>
      </c>
    </row>
    <row r="301" spans="1:145" x14ac:dyDescent="0.2">
      <c r="A301" s="113">
        <f>ROW()</f>
        <v>301</v>
      </c>
      <c r="C301" s="17"/>
      <c r="D301" s="17"/>
      <c r="E301" s="17"/>
      <c r="H301" s="17"/>
      <c r="K301" s="113" t="s">
        <v>888</v>
      </c>
      <c r="L301" s="912">
        <f>SUM(M301:EC301)</f>
        <v>0</v>
      </c>
      <c r="M301" s="914">
        <v>0</v>
      </c>
      <c r="N301" s="914">
        <v>0</v>
      </c>
      <c r="O301" s="914">
        <v>0</v>
      </c>
      <c r="P301" s="914">
        <v>0</v>
      </c>
      <c r="Q301" s="914">
        <v>0</v>
      </c>
      <c r="R301" s="914">
        <v>0</v>
      </c>
      <c r="S301" s="914">
        <v>0</v>
      </c>
      <c r="T301" s="914">
        <v>0</v>
      </c>
      <c r="U301" s="914">
        <v>0</v>
      </c>
      <c r="V301" s="914">
        <v>0</v>
      </c>
      <c r="W301" s="914">
        <v>0</v>
      </c>
      <c r="X301" s="914">
        <v>0</v>
      </c>
      <c r="Y301" s="914">
        <v>0</v>
      </c>
      <c r="Z301" s="914">
        <v>0</v>
      </c>
      <c r="AA301" s="914">
        <v>0</v>
      </c>
      <c r="AB301" s="914">
        <v>0</v>
      </c>
      <c r="AC301" s="914">
        <v>0</v>
      </c>
      <c r="AD301" s="914">
        <v>0</v>
      </c>
      <c r="AE301" s="914">
        <v>0</v>
      </c>
      <c r="AF301" s="914">
        <v>0</v>
      </c>
      <c r="AG301" s="914">
        <v>0</v>
      </c>
      <c r="AH301" s="914">
        <v>0</v>
      </c>
      <c r="AI301" s="914">
        <v>0</v>
      </c>
      <c r="AJ301" s="914">
        <v>0</v>
      </c>
      <c r="AK301" s="914">
        <v>0</v>
      </c>
      <c r="AL301" s="914">
        <v>0</v>
      </c>
      <c r="AM301" s="914">
        <v>0</v>
      </c>
      <c r="AN301" s="914">
        <v>0</v>
      </c>
      <c r="AO301" s="914">
        <v>0</v>
      </c>
      <c r="AP301" s="914">
        <v>0</v>
      </c>
      <c r="AQ301" s="914">
        <v>0</v>
      </c>
      <c r="AR301" s="914">
        <v>0</v>
      </c>
      <c r="AS301" s="914">
        <v>0</v>
      </c>
      <c r="AT301" s="914">
        <v>0</v>
      </c>
      <c r="AU301" s="914">
        <v>0</v>
      </c>
      <c r="AV301" s="914">
        <v>0</v>
      </c>
      <c r="AW301" s="914">
        <v>0</v>
      </c>
      <c r="AX301" s="914">
        <v>0</v>
      </c>
      <c r="AY301" s="914">
        <v>0</v>
      </c>
      <c r="AZ301" s="914">
        <v>0</v>
      </c>
      <c r="BA301" s="914">
        <v>0</v>
      </c>
      <c r="BB301" s="914">
        <v>0</v>
      </c>
      <c r="BC301" s="914">
        <v>0</v>
      </c>
      <c r="BD301" s="914">
        <v>0</v>
      </c>
      <c r="BE301" s="914">
        <v>0</v>
      </c>
      <c r="BF301" s="914">
        <v>0</v>
      </c>
      <c r="BG301" s="914">
        <v>0</v>
      </c>
      <c r="BH301" s="914">
        <v>0</v>
      </c>
      <c r="BI301" s="914">
        <v>0</v>
      </c>
      <c r="BJ301" s="914">
        <v>0</v>
      </c>
      <c r="BK301" s="914">
        <v>0</v>
      </c>
      <c r="BL301" s="914">
        <v>0</v>
      </c>
      <c r="BM301" s="914">
        <v>0</v>
      </c>
      <c r="BN301" s="914">
        <v>0</v>
      </c>
      <c r="BO301" s="914">
        <v>0</v>
      </c>
      <c r="BP301" s="914">
        <v>0</v>
      </c>
      <c r="BQ301" s="914">
        <v>0</v>
      </c>
      <c r="BR301" s="914">
        <v>0</v>
      </c>
      <c r="BS301" s="914">
        <v>0</v>
      </c>
      <c r="BT301" s="914">
        <v>0</v>
      </c>
      <c r="BU301" s="914">
        <v>0</v>
      </c>
      <c r="BV301" s="914">
        <v>0</v>
      </c>
      <c r="BW301" s="914">
        <v>0</v>
      </c>
      <c r="BX301" s="914">
        <v>0</v>
      </c>
      <c r="BY301" s="914">
        <v>0</v>
      </c>
      <c r="BZ301" s="914">
        <v>0</v>
      </c>
      <c r="CA301" s="914">
        <v>0</v>
      </c>
      <c r="CB301" s="914">
        <v>0</v>
      </c>
      <c r="CC301" s="914">
        <v>0</v>
      </c>
      <c r="CD301" s="914">
        <v>0</v>
      </c>
      <c r="CE301" s="914">
        <v>0</v>
      </c>
      <c r="CF301" s="914">
        <v>0</v>
      </c>
      <c r="CG301" s="914">
        <v>0</v>
      </c>
      <c r="CH301" s="914">
        <v>0</v>
      </c>
      <c r="CI301" s="914">
        <v>0</v>
      </c>
      <c r="CJ301" s="914">
        <v>0</v>
      </c>
      <c r="CK301" s="914">
        <v>0</v>
      </c>
      <c r="CL301" s="914">
        <v>0</v>
      </c>
      <c r="CM301" s="914">
        <v>0</v>
      </c>
      <c r="CN301" s="914">
        <v>0</v>
      </c>
      <c r="CO301" s="914">
        <v>0</v>
      </c>
      <c r="CP301" s="914">
        <v>0</v>
      </c>
      <c r="CQ301" s="914">
        <v>0</v>
      </c>
      <c r="CR301" s="914">
        <v>0</v>
      </c>
      <c r="CS301" s="914">
        <v>0</v>
      </c>
      <c r="CT301" s="914">
        <v>0</v>
      </c>
      <c r="CU301" s="914">
        <v>0</v>
      </c>
      <c r="CV301" s="914">
        <v>0</v>
      </c>
      <c r="CW301" s="914">
        <v>0</v>
      </c>
      <c r="CX301" s="914">
        <v>0</v>
      </c>
      <c r="CY301" s="914">
        <v>0</v>
      </c>
      <c r="CZ301" s="914">
        <v>0</v>
      </c>
      <c r="DA301" s="914">
        <v>0</v>
      </c>
      <c r="DB301" s="914">
        <v>0</v>
      </c>
      <c r="DC301" s="914">
        <v>0</v>
      </c>
      <c r="DD301" s="914">
        <v>0</v>
      </c>
      <c r="DE301" s="914">
        <v>0</v>
      </c>
      <c r="DF301" s="914">
        <v>0</v>
      </c>
      <c r="DG301" s="914">
        <v>0</v>
      </c>
      <c r="DH301" s="914">
        <v>0</v>
      </c>
      <c r="DI301" s="914">
        <v>0</v>
      </c>
      <c r="DJ301" s="914">
        <v>0</v>
      </c>
      <c r="DK301" s="914">
        <v>0</v>
      </c>
      <c r="DL301" s="914">
        <v>0</v>
      </c>
      <c r="DM301" s="914">
        <v>0</v>
      </c>
      <c r="DN301" s="914">
        <v>0</v>
      </c>
      <c r="DO301" s="914">
        <v>0</v>
      </c>
      <c r="DP301" s="914">
        <v>0</v>
      </c>
      <c r="DQ301" s="914">
        <v>0</v>
      </c>
      <c r="DR301" s="914">
        <v>0</v>
      </c>
      <c r="DS301" s="914">
        <v>0</v>
      </c>
      <c r="DT301" s="914">
        <v>0</v>
      </c>
      <c r="DU301" s="914">
        <v>0</v>
      </c>
      <c r="DV301" s="914">
        <v>0</v>
      </c>
      <c r="DW301" s="914">
        <v>0</v>
      </c>
      <c r="DX301" s="914">
        <v>0</v>
      </c>
      <c r="DY301" s="914">
        <v>0</v>
      </c>
      <c r="DZ301" s="914">
        <v>0</v>
      </c>
      <c r="EA301" s="914">
        <v>0</v>
      </c>
      <c r="EB301" s="914">
        <v>0</v>
      </c>
      <c r="EC301" s="914">
        <v>0</v>
      </c>
      <c r="ED301" s="914">
        <v>0</v>
      </c>
      <c r="EE301" s="914">
        <v>0</v>
      </c>
      <c r="EF301" s="914">
        <v>0</v>
      </c>
      <c r="EG301" s="914">
        <v>0</v>
      </c>
      <c r="EH301" s="914">
        <v>0</v>
      </c>
      <c r="EI301" s="914">
        <v>0</v>
      </c>
      <c r="EJ301" s="914">
        <v>0</v>
      </c>
      <c r="EK301" s="914">
        <v>0</v>
      </c>
      <c r="EL301" s="914">
        <v>0</v>
      </c>
      <c r="EM301" s="914">
        <v>0</v>
      </c>
      <c r="EN301" s="914">
        <v>0</v>
      </c>
      <c r="EO301" s="914">
        <v>0</v>
      </c>
    </row>
    <row r="302" spans="1:145" x14ac:dyDescent="0.2">
      <c r="A302" s="113">
        <f>ROW()</f>
        <v>302</v>
      </c>
      <c r="C302" s="449" t="str">
        <f>C299</f>
        <v>주식발행초과금</v>
      </c>
      <c r="D302" s="449" t="s">
        <v>887</v>
      </c>
      <c r="E302" s="449"/>
      <c r="H302" s="274" t="s">
        <v>557</v>
      </c>
      <c r="I302" s="18" t="s">
        <v>312</v>
      </c>
      <c r="J302" s="470">
        <f>취득가정!Q15</f>
        <v>37061.669023401213</v>
      </c>
      <c r="K302" s="125" t="s">
        <v>890</v>
      </c>
      <c r="L302" s="912">
        <f t="shared" ref="L302:L303" si="2426">SUM(M302:EC302)</f>
        <v>-37061.669023401213</v>
      </c>
      <c r="M302" s="950">
        <f>-J302</f>
        <v>-37061.669023401213</v>
      </c>
      <c r="N302" s="898"/>
      <c r="O302" s="898"/>
      <c r="P302" s="898"/>
      <c r="Q302" s="898"/>
      <c r="R302" s="898"/>
      <c r="S302" s="898"/>
      <c r="T302" s="898"/>
      <c r="U302" s="898"/>
      <c r="V302" s="898"/>
      <c r="W302" s="898"/>
      <c r="X302" s="898"/>
      <c r="Y302" s="898"/>
      <c r="Z302" s="898"/>
      <c r="AA302" s="898"/>
      <c r="AB302" s="898"/>
      <c r="AC302" s="898"/>
      <c r="AD302" s="898"/>
      <c r="AE302" s="898"/>
      <c r="AF302" s="898"/>
      <c r="AG302" s="898"/>
      <c r="AH302" s="898"/>
      <c r="AI302" s="898"/>
      <c r="AJ302" s="898"/>
      <c r="AK302" s="898"/>
      <c r="AL302" s="898"/>
      <c r="AM302" s="898"/>
      <c r="AN302" s="898"/>
      <c r="AO302" s="898"/>
      <c r="AP302" s="898"/>
      <c r="AQ302" s="898"/>
      <c r="AR302" s="898"/>
      <c r="AS302" s="898"/>
      <c r="AT302" s="898"/>
      <c r="AU302" s="898"/>
      <c r="AV302" s="898"/>
      <c r="AW302" s="898"/>
      <c r="AX302" s="898"/>
      <c r="AY302" s="898"/>
      <c r="AZ302" s="898"/>
      <c r="BA302" s="898"/>
      <c r="BB302" s="898"/>
      <c r="BC302" s="898"/>
      <c r="BD302" s="898"/>
      <c r="BE302" s="898"/>
      <c r="BF302" s="898"/>
      <c r="BG302" s="898"/>
      <c r="BH302" s="898"/>
      <c r="BI302" s="898"/>
      <c r="BJ302" s="898"/>
      <c r="BK302" s="898"/>
      <c r="BL302" s="898"/>
      <c r="BM302" s="898"/>
      <c r="BN302" s="898"/>
      <c r="BO302" s="898"/>
      <c r="BP302" s="898"/>
      <c r="BQ302" s="898"/>
      <c r="BR302" s="898"/>
      <c r="BS302" s="898"/>
      <c r="BT302" s="898"/>
      <c r="BU302" s="898"/>
      <c r="BV302" s="898"/>
      <c r="BW302" s="898"/>
      <c r="BX302" s="898"/>
      <c r="BY302" s="898"/>
      <c r="BZ302" s="898"/>
      <c r="CA302" s="898"/>
      <c r="CB302" s="898"/>
      <c r="CC302" s="898"/>
      <c r="CD302" s="898"/>
      <c r="CE302" s="898"/>
      <c r="CF302" s="898"/>
      <c r="CG302" s="898"/>
      <c r="CH302" s="898"/>
      <c r="CI302" s="898"/>
      <c r="CJ302" s="898"/>
      <c r="CK302" s="898"/>
      <c r="CL302" s="898"/>
      <c r="CM302" s="898"/>
      <c r="CN302" s="898"/>
      <c r="CO302" s="898"/>
      <c r="CP302" s="898"/>
      <c r="CQ302" s="898"/>
      <c r="CR302" s="898"/>
      <c r="CS302" s="898"/>
      <c r="CT302" s="898"/>
      <c r="CU302" s="898"/>
      <c r="CV302" s="898"/>
      <c r="CW302" s="898"/>
      <c r="CX302" s="898"/>
      <c r="CY302" s="898"/>
      <c r="CZ302" s="898"/>
      <c r="DA302" s="898"/>
      <c r="DB302" s="898"/>
      <c r="DC302" s="898"/>
      <c r="DD302" s="898"/>
      <c r="DE302" s="898"/>
      <c r="DF302" s="898"/>
      <c r="DG302" s="898"/>
      <c r="DH302" s="898"/>
      <c r="DI302" s="898"/>
      <c r="DJ302" s="898"/>
      <c r="DK302" s="898"/>
      <c r="DL302" s="898"/>
      <c r="DM302" s="898"/>
      <c r="DN302" s="898"/>
      <c r="DO302" s="898"/>
      <c r="DP302" s="898"/>
      <c r="DQ302" s="898"/>
      <c r="DR302" s="898"/>
      <c r="DS302" s="898"/>
      <c r="DT302" s="898"/>
      <c r="DU302" s="898"/>
      <c r="DV302" s="898"/>
      <c r="DW302" s="898"/>
      <c r="DX302" s="898"/>
      <c r="DY302" s="898"/>
      <c r="DZ302" s="898"/>
      <c r="EA302" s="898"/>
      <c r="EB302" s="898"/>
      <c r="EC302" s="898"/>
      <c r="ED302" s="898"/>
      <c r="EE302" s="898"/>
      <c r="EF302" s="898"/>
      <c r="EG302" s="898"/>
      <c r="EH302" s="898"/>
      <c r="EI302" s="898"/>
      <c r="EJ302" s="898"/>
      <c r="EK302" s="898"/>
      <c r="EL302" s="898"/>
      <c r="EM302" s="898"/>
      <c r="EN302" s="898"/>
      <c r="EO302" s="898"/>
    </row>
    <row r="303" spans="1:145" x14ac:dyDescent="0.2">
      <c r="A303" s="113"/>
      <c r="C303" s="17"/>
      <c r="D303" s="17"/>
      <c r="E303" s="17"/>
      <c r="H303" s="274" t="s">
        <v>892</v>
      </c>
      <c r="I303" s="18" t="s">
        <v>891</v>
      </c>
      <c r="J303" s="951">
        <f>SUM(L302:L303)</f>
        <v>-9619363.3917393684</v>
      </c>
      <c r="K303" s="114" t="s">
        <v>889</v>
      </c>
      <c r="L303" s="899">
        <f t="shared" si="2426"/>
        <v>-9582301.7227159664</v>
      </c>
      <c r="M303" s="896">
        <f>-M309</f>
        <v>0</v>
      </c>
      <c r="N303" s="896">
        <f t="shared" ref="N303:BY303" si="2427">-N309</f>
        <v>0</v>
      </c>
      <c r="O303" s="896">
        <f t="shared" si="2427"/>
        <v>0</v>
      </c>
      <c r="P303" s="896">
        <f t="shared" si="2427"/>
        <v>0</v>
      </c>
      <c r="Q303" s="896">
        <f t="shared" si="2427"/>
        <v>0</v>
      </c>
      <c r="R303" s="896">
        <f t="shared" si="2427"/>
        <v>0</v>
      </c>
      <c r="S303" s="896">
        <f t="shared" si="2427"/>
        <v>-1368900.2461022809</v>
      </c>
      <c r="T303" s="896">
        <f t="shared" si="2427"/>
        <v>0</v>
      </c>
      <c r="U303" s="896">
        <f t="shared" si="2427"/>
        <v>0</v>
      </c>
      <c r="V303" s="896">
        <f t="shared" si="2427"/>
        <v>0</v>
      </c>
      <c r="W303" s="896">
        <f t="shared" si="2427"/>
        <v>0</v>
      </c>
      <c r="X303" s="896">
        <f t="shared" si="2427"/>
        <v>0</v>
      </c>
      <c r="Y303" s="896">
        <f t="shared" si="2427"/>
        <v>-1368900.2461022809</v>
      </c>
      <c r="Z303" s="896">
        <f t="shared" si="2427"/>
        <v>0</v>
      </c>
      <c r="AA303" s="896">
        <f t="shared" si="2427"/>
        <v>0</v>
      </c>
      <c r="AB303" s="896">
        <f t="shared" si="2427"/>
        <v>0</v>
      </c>
      <c r="AC303" s="896">
        <f t="shared" si="2427"/>
        <v>0</v>
      </c>
      <c r="AD303" s="896">
        <f t="shared" si="2427"/>
        <v>0</v>
      </c>
      <c r="AE303" s="896">
        <f t="shared" si="2427"/>
        <v>-1368900.2461022809</v>
      </c>
      <c r="AF303" s="896">
        <f t="shared" si="2427"/>
        <v>0</v>
      </c>
      <c r="AG303" s="896">
        <f t="shared" si="2427"/>
        <v>0</v>
      </c>
      <c r="AH303" s="896">
        <f t="shared" si="2427"/>
        <v>0</v>
      </c>
      <c r="AI303" s="896">
        <f t="shared" si="2427"/>
        <v>0</v>
      </c>
      <c r="AJ303" s="896">
        <f t="shared" si="2427"/>
        <v>0</v>
      </c>
      <c r="AK303" s="896">
        <f t="shared" si="2427"/>
        <v>-1368900.2461022809</v>
      </c>
      <c r="AL303" s="896">
        <f t="shared" si="2427"/>
        <v>0</v>
      </c>
      <c r="AM303" s="896">
        <f t="shared" si="2427"/>
        <v>0</v>
      </c>
      <c r="AN303" s="896">
        <f t="shared" si="2427"/>
        <v>0</v>
      </c>
      <c r="AO303" s="896">
        <f t="shared" si="2427"/>
        <v>0</v>
      </c>
      <c r="AP303" s="896">
        <f t="shared" si="2427"/>
        <v>0</v>
      </c>
      <c r="AQ303" s="896">
        <f t="shared" si="2427"/>
        <v>-1368900.2461022809</v>
      </c>
      <c r="AR303" s="896">
        <f t="shared" si="2427"/>
        <v>0</v>
      </c>
      <c r="AS303" s="896">
        <f t="shared" si="2427"/>
        <v>0</v>
      </c>
      <c r="AT303" s="896">
        <f t="shared" si="2427"/>
        <v>0</v>
      </c>
      <c r="AU303" s="896">
        <f t="shared" si="2427"/>
        <v>0</v>
      </c>
      <c r="AV303" s="896">
        <f t="shared" si="2427"/>
        <v>0</v>
      </c>
      <c r="AW303" s="896">
        <f t="shared" si="2427"/>
        <v>-1368900.2461022809</v>
      </c>
      <c r="AX303" s="896">
        <f t="shared" si="2427"/>
        <v>0</v>
      </c>
      <c r="AY303" s="896">
        <f t="shared" si="2427"/>
        <v>0</v>
      </c>
      <c r="AZ303" s="896">
        <f t="shared" si="2427"/>
        <v>0</v>
      </c>
      <c r="BA303" s="896">
        <f t="shared" si="2427"/>
        <v>0</v>
      </c>
      <c r="BB303" s="896">
        <f t="shared" si="2427"/>
        <v>0</v>
      </c>
      <c r="BC303" s="896">
        <f t="shared" si="2427"/>
        <v>-1368900.2461022809</v>
      </c>
      <c r="BD303" s="896">
        <f t="shared" si="2427"/>
        <v>0</v>
      </c>
      <c r="BE303" s="896">
        <f t="shared" si="2427"/>
        <v>0</v>
      </c>
      <c r="BF303" s="896">
        <f t="shared" si="2427"/>
        <v>0</v>
      </c>
      <c r="BG303" s="896">
        <f t="shared" si="2427"/>
        <v>0</v>
      </c>
      <c r="BH303" s="896">
        <f t="shared" si="2427"/>
        <v>0</v>
      </c>
      <c r="BI303" s="896">
        <f t="shared" si="2427"/>
        <v>0</v>
      </c>
      <c r="BJ303" s="896">
        <f t="shared" si="2427"/>
        <v>0</v>
      </c>
      <c r="BK303" s="896">
        <f t="shared" si="2427"/>
        <v>0</v>
      </c>
      <c r="BL303" s="896">
        <f t="shared" si="2427"/>
        <v>0</v>
      </c>
      <c r="BM303" s="896">
        <f t="shared" si="2427"/>
        <v>0</v>
      </c>
      <c r="BN303" s="896">
        <f t="shared" si="2427"/>
        <v>0</v>
      </c>
      <c r="BO303" s="896">
        <f t="shared" si="2427"/>
        <v>0</v>
      </c>
      <c r="BP303" s="896">
        <f t="shared" si="2427"/>
        <v>0</v>
      </c>
      <c r="BQ303" s="896">
        <f t="shared" si="2427"/>
        <v>0</v>
      </c>
      <c r="BR303" s="896">
        <f t="shared" si="2427"/>
        <v>0</v>
      </c>
      <c r="BS303" s="896">
        <f t="shared" si="2427"/>
        <v>0</v>
      </c>
      <c r="BT303" s="896">
        <f t="shared" si="2427"/>
        <v>0</v>
      </c>
      <c r="BU303" s="896">
        <f t="shared" si="2427"/>
        <v>0</v>
      </c>
      <c r="BV303" s="896">
        <f t="shared" si="2427"/>
        <v>0</v>
      </c>
      <c r="BW303" s="896">
        <f t="shared" si="2427"/>
        <v>0</v>
      </c>
      <c r="BX303" s="896">
        <f t="shared" si="2427"/>
        <v>0</v>
      </c>
      <c r="BY303" s="896">
        <f t="shared" si="2427"/>
        <v>0</v>
      </c>
      <c r="BZ303" s="896">
        <f t="shared" ref="BZ303:EK303" si="2428">-BZ309</f>
        <v>0</v>
      </c>
      <c r="CA303" s="896">
        <f t="shared" si="2428"/>
        <v>0</v>
      </c>
      <c r="CB303" s="896">
        <f t="shared" si="2428"/>
        <v>0</v>
      </c>
      <c r="CC303" s="896">
        <f t="shared" si="2428"/>
        <v>0</v>
      </c>
      <c r="CD303" s="896">
        <f t="shared" si="2428"/>
        <v>0</v>
      </c>
      <c r="CE303" s="896">
        <f t="shared" si="2428"/>
        <v>0</v>
      </c>
      <c r="CF303" s="896">
        <f t="shared" si="2428"/>
        <v>0</v>
      </c>
      <c r="CG303" s="896">
        <f t="shared" si="2428"/>
        <v>0</v>
      </c>
      <c r="CH303" s="896">
        <f t="shared" si="2428"/>
        <v>0</v>
      </c>
      <c r="CI303" s="896">
        <f t="shared" si="2428"/>
        <v>0</v>
      </c>
      <c r="CJ303" s="896">
        <f t="shared" si="2428"/>
        <v>0</v>
      </c>
      <c r="CK303" s="896">
        <f t="shared" si="2428"/>
        <v>0</v>
      </c>
      <c r="CL303" s="896">
        <f t="shared" si="2428"/>
        <v>0</v>
      </c>
      <c r="CM303" s="896">
        <f t="shared" si="2428"/>
        <v>0</v>
      </c>
      <c r="CN303" s="896">
        <f t="shared" si="2428"/>
        <v>0</v>
      </c>
      <c r="CO303" s="896">
        <f t="shared" si="2428"/>
        <v>0</v>
      </c>
      <c r="CP303" s="896">
        <f t="shared" si="2428"/>
        <v>0</v>
      </c>
      <c r="CQ303" s="896">
        <f t="shared" si="2428"/>
        <v>0</v>
      </c>
      <c r="CR303" s="896">
        <f t="shared" si="2428"/>
        <v>0</v>
      </c>
      <c r="CS303" s="896">
        <f t="shared" si="2428"/>
        <v>0</v>
      </c>
      <c r="CT303" s="896">
        <f t="shared" si="2428"/>
        <v>0</v>
      </c>
      <c r="CU303" s="896">
        <f t="shared" si="2428"/>
        <v>0</v>
      </c>
      <c r="CV303" s="896">
        <f t="shared" si="2428"/>
        <v>0</v>
      </c>
      <c r="CW303" s="896">
        <f t="shared" si="2428"/>
        <v>0</v>
      </c>
      <c r="CX303" s="896">
        <f t="shared" si="2428"/>
        <v>0</v>
      </c>
      <c r="CY303" s="896">
        <f t="shared" si="2428"/>
        <v>0</v>
      </c>
      <c r="CZ303" s="896">
        <f t="shared" si="2428"/>
        <v>0</v>
      </c>
      <c r="DA303" s="896">
        <f t="shared" si="2428"/>
        <v>0</v>
      </c>
      <c r="DB303" s="896">
        <f t="shared" si="2428"/>
        <v>0</v>
      </c>
      <c r="DC303" s="896">
        <f t="shared" si="2428"/>
        <v>0</v>
      </c>
      <c r="DD303" s="896">
        <f t="shared" si="2428"/>
        <v>0</v>
      </c>
      <c r="DE303" s="896">
        <f t="shared" si="2428"/>
        <v>0</v>
      </c>
      <c r="DF303" s="896">
        <f t="shared" si="2428"/>
        <v>0</v>
      </c>
      <c r="DG303" s="896">
        <f t="shared" si="2428"/>
        <v>0</v>
      </c>
      <c r="DH303" s="896">
        <f t="shared" si="2428"/>
        <v>0</v>
      </c>
      <c r="DI303" s="896">
        <f t="shared" si="2428"/>
        <v>0</v>
      </c>
      <c r="DJ303" s="896">
        <f t="shared" si="2428"/>
        <v>0</v>
      </c>
      <c r="DK303" s="896">
        <f t="shared" si="2428"/>
        <v>0</v>
      </c>
      <c r="DL303" s="896">
        <f t="shared" si="2428"/>
        <v>0</v>
      </c>
      <c r="DM303" s="896">
        <f t="shared" si="2428"/>
        <v>0</v>
      </c>
      <c r="DN303" s="896">
        <f t="shared" si="2428"/>
        <v>0</v>
      </c>
      <c r="DO303" s="896">
        <f t="shared" si="2428"/>
        <v>0</v>
      </c>
      <c r="DP303" s="896">
        <f t="shared" si="2428"/>
        <v>0</v>
      </c>
      <c r="DQ303" s="896">
        <f t="shared" si="2428"/>
        <v>0</v>
      </c>
      <c r="DR303" s="896">
        <f t="shared" si="2428"/>
        <v>0</v>
      </c>
      <c r="DS303" s="896">
        <f t="shared" si="2428"/>
        <v>0</v>
      </c>
      <c r="DT303" s="896">
        <f t="shared" si="2428"/>
        <v>0</v>
      </c>
      <c r="DU303" s="896">
        <f t="shared" si="2428"/>
        <v>0</v>
      </c>
      <c r="DV303" s="896">
        <f t="shared" si="2428"/>
        <v>0</v>
      </c>
      <c r="DW303" s="896">
        <f t="shared" si="2428"/>
        <v>0</v>
      </c>
      <c r="DX303" s="896">
        <f t="shared" si="2428"/>
        <v>0</v>
      </c>
      <c r="DY303" s="896">
        <f t="shared" si="2428"/>
        <v>0</v>
      </c>
      <c r="DZ303" s="896">
        <f t="shared" si="2428"/>
        <v>0</v>
      </c>
      <c r="EA303" s="896">
        <f t="shared" si="2428"/>
        <v>0</v>
      </c>
      <c r="EB303" s="896">
        <f t="shared" si="2428"/>
        <v>0</v>
      </c>
      <c r="EC303" s="896">
        <f t="shared" si="2428"/>
        <v>0</v>
      </c>
      <c r="ED303" s="896">
        <f t="shared" si="2428"/>
        <v>0</v>
      </c>
      <c r="EE303" s="896">
        <f t="shared" si="2428"/>
        <v>0</v>
      </c>
      <c r="EF303" s="896">
        <f t="shared" si="2428"/>
        <v>0</v>
      </c>
      <c r="EG303" s="896">
        <f t="shared" si="2428"/>
        <v>0</v>
      </c>
      <c r="EH303" s="896">
        <f t="shared" si="2428"/>
        <v>0</v>
      </c>
      <c r="EI303" s="896">
        <f t="shared" si="2428"/>
        <v>0</v>
      </c>
      <c r="EJ303" s="896">
        <f t="shared" si="2428"/>
        <v>0</v>
      </c>
      <c r="EK303" s="896">
        <f t="shared" si="2428"/>
        <v>0</v>
      </c>
      <c r="EL303" s="896">
        <f t="shared" ref="EL303:EO303" si="2429">-EL309</f>
        <v>0</v>
      </c>
      <c r="EM303" s="896">
        <f t="shared" si="2429"/>
        <v>0</v>
      </c>
      <c r="EN303" s="896">
        <f t="shared" si="2429"/>
        <v>0</v>
      </c>
      <c r="EO303" s="896">
        <f t="shared" si="2429"/>
        <v>0</v>
      </c>
    </row>
    <row r="304" spans="1:145" x14ac:dyDescent="0.2">
      <c r="A304" s="113">
        <f>ROW()</f>
        <v>304</v>
      </c>
      <c r="C304" s="449" t="str">
        <f>C299</f>
        <v>주식발행초과금</v>
      </c>
      <c r="D304" s="449" t="s">
        <v>29</v>
      </c>
      <c r="E304" s="449"/>
      <c r="F304" s="17"/>
      <c r="G304" s="17"/>
      <c r="H304" s="17"/>
      <c r="I304" s="17"/>
      <c r="J304" s="17"/>
      <c r="K304" s="113" t="s">
        <v>311</v>
      </c>
      <c r="L304" s="897">
        <f>SUM(L300:L303)</f>
        <v>28986541.840970226</v>
      </c>
      <c r="M304" s="914">
        <f>SUM(M300:M303)</f>
        <v>38568843.563686192</v>
      </c>
      <c r="N304" s="914">
        <f t="shared" ref="N304:BY304" si="2430">SUM(N300:N303)</f>
        <v>38568843.563686192</v>
      </c>
      <c r="O304" s="914">
        <f t="shared" si="2430"/>
        <v>38568843.563686192</v>
      </c>
      <c r="P304" s="914">
        <f t="shared" si="2430"/>
        <v>38568843.563686192</v>
      </c>
      <c r="Q304" s="914">
        <f t="shared" si="2430"/>
        <v>38568843.563686192</v>
      </c>
      <c r="R304" s="914">
        <f t="shared" si="2430"/>
        <v>38568843.563686192</v>
      </c>
      <c r="S304" s="914">
        <f t="shared" si="2430"/>
        <v>37199943.317583911</v>
      </c>
      <c r="T304" s="914">
        <f t="shared" si="2430"/>
        <v>37199943.317583911</v>
      </c>
      <c r="U304" s="914">
        <f t="shared" si="2430"/>
        <v>37199943.317583911</v>
      </c>
      <c r="V304" s="914">
        <f t="shared" si="2430"/>
        <v>37199943.317583911</v>
      </c>
      <c r="W304" s="914">
        <f t="shared" si="2430"/>
        <v>37199943.317583911</v>
      </c>
      <c r="X304" s="914">
        <f t="shared" si="2430"/>
        <v>37199943.317583911</v>
      </c>
      <c r="Y304" s="914">
        <f t="shared" si="2430"/>
        <v>35831043.07148163</v>
      </c>
      <c r="Z304" s="914">
        <f t="shared" si="2430"/>
        <v>35831043.07148163</v>
      </c>
      <c r="AA304" s="914">
        <f t="shared" si="2430"/>
        <v>35831043.07148163</v>
      </c>
      <c r="AB304" s="914">
        <f t="shared" si="2430"/>
        <v>35831043.07148163</v>
      </c>
      <c r="AC304" s="914">
        <f t="shared" si="2430"/>
        <v>35831043.07148163</v>
      </c>
      <c r="AD304" s="914">
        <f t="shared" si="2430"/>
        <v>35831043.07148163</v>
      </c>
      <c r="AE304" s="914">
        <f t="shared" si="2430"/>
        <v>34462142.825379349</v>
      </c>
      <c r="AF304" s="914">
        <f t="shared" si="2430"/>
        <v>34462142.825379349</v>
      </c>
      <c r="AG304" s="914">
        <f t="shared" si="2430"/>
        <v>34462142.825379349</v>
      </c>
      <c r="AH304" s="914">
        <f t="shared" si="2430"/>
        <v>34462142.825379349</v>
      </c>
      <c r="AI304" s="914">
        <f t="shared" si="2430"/>
        <v>34462142.825379349</v>
      </c>
      <c r="AJ304" s="914">
        <f t="shared" si="2430"/>
        <v>34462142.825379349</v>
      </c>
      <c r="AK304" s="914">
        <f t="shared" si="2430"/>
        <v>33093242.579277068</v>
      </c>
      <c r="AL304" s="914">
        <f t="shared" si="2430"/>
        <v>33093242.579277068</v>
      </c>
      <c r="AM304" s="914">
        <f t="shared" si="2430"/>
        <v>33093242.579277068</v>
      </c>
      <c r="AN304" s="914">
        <f t="shared" si="2430"/>
        <v>33093242.579277068</v>
      </c>
      <c r="AO304" s="914">
        <f t="shared" si="2430"/>
        <v>33093242.579277068</v>
      </c>
      <c r="AP304" s="914">
        <f t="shared" si="2430"/>
        <v>33093242.579277068</v>
      </c>
      <c r="AQ304" s="914">
        <f t="shared" si="2430"/>
        <v>31724342.333174787</v>
      </c>
      <c r="AR304" s="914">
        <f t="shared" si="2430"/>
        <v>31724342.333174787</v>
      </c>
      <c r="AS304" s="914">
        <f t="shared" si="2430"/>
        <v>31724342.333174787</v>
      </c>
      <c r="AT304" s="914">
        <f t="shared" si="2430"/>
        <v>31724342.333174787</v>
      </c>
      <c r="AU304" s="914">
        <f t="shared" si="2430"/>
        <v>31724342.333174787</v>
      </c>
      <c r="AV304" s="914">
        <f t="shared" si="2430"/>
        <v>31724342.333174787</v>
      </c>
      <c r="AW304" s="914">
        <f t="shared" si="2430"/>
        <v>30355442.087072507</v>
      </c>
      <c r="AX304" s="914">
        <f t="shared" si="2430"/>
        <v>30355442.087072507</v>
      </c>
      <c r="AY304" s="914">
        <f t="shared" si="2430"/>
        <v>30355442.087072507</v>
      </c>
      <c r="AZ304" s="914">
        <f t="shared" si="2430"/>
        <v>30355442.087072507</v>
      </c>
      <c r="BA304" s="914">
        <f t="shared" si="2430"/>
        <v>30355442.087072507</v>
      </c>
      <c r="BB304" s="914">
        <f t="shared" si="2430"/>
        <v>30355442.087072507</v>
      </c>
      <c r="BC304" s="914">
        <f t="shared" si="2430"/>
        <v>28986541.840970226</v>
      </c>
      <c r="BD304" s="914">
        <f t="shared" si="2430"/>
        <v>28986541.840970226</v>
      </c>
      <c r="BE304" s="914">
        <f t="shared" si="2430"/>
        <v>28986541.840970226</v>
      </c>
      <c r="BF304" s="914">
        <f t="shared" si="2430"/>
        <v>28986541.840970226</v>
      </c>
      <c r="BG304" s="914">
        <f t="shared" si="2430"/>
        <v>28986541.840970226</v>
      </c>
      <c r="BH304" s="914">
        <f t="shared" si="2430"/>
        <v>28986541.840970226</v>
      </c>
      <c r="BI304" s="914">
        <f t="shared" si="2430"/>
        <v>28986541.840970226</v>
      </c>
      <c r="BJ304" s="914">
        <f t="shared" si="2430"/>
        <v>28986541.840970226</v>
      </c>
      <c r="BK304" s="914">
        <f t="shared" si="2430"/>
        <v>28986541.840970226</v>
      </c>
      <c r="BL304" s="914">
        <f t="shared" si="2430"/>
        <v>28986541.840970226</v>
      </c>
      <c r="BM304" s="914">
        <f t="shared" si="2430"/>
        <v>28986541.840970226</v>
      </c>
      <c r="BN304" s="914">
        <f t="shared" si="2430"/>
        <v>28986541.840970226</v>
      </c>
      <c r="BO304" s="914">
        <f t="shared" si="2430"/>
        <v>28986541.840970226</v>
      </c>
      <c r="BP304" s="914">
        <f t="shared" si="2430"/>
        <v>28986541.840970226</v>
      </c>
      <c r="BQ304" s="914">
        <f t="shared" si="2430"/>
        <v>28986541.840970226</v>
      </c>
      <c r="BR304" s="914">
        <f t="shared" si="2430"/>
        <v>28986541.840970226</v>
      </c>
      <c r="BS304" s="914">
        <f t="shared" si="2430"/>
        <v>28986541.840970226</v>
      </c>
      <c r="BT304" s="914">
        <f t="shared" si="2430"/>
        <v>28986541.840970226</v>
      </c>
      <c r="BU304" s="914">
        <f t="shared" si="2430"/>
        <v>28986541.840970226</v>
      </c>
      <c r="BV304" s="914">
        <f t="shared" si="2430"/>
        <v>28986541.840970226</v>
      </c>
      <c r="BW304" s="914">
        <f t="shared" si="2430"/>
        <v>28986541.840970226</v>
      </c>
      <c r="BX304" s="914">
        <f t="shared" si="2430"/>
        <v>28986541.840970226</v>
      </c>
      <c r="BY304" s="914">
        <f t="shared" si="2430"/>
        <v>28986541.840970226</v>
      </c>
      <c r="BZ304" s="914">
        <f t="shared" ref="BZ304:EK304" si="2431">SUM(BZ300:BZ303)</f>
        <v>28986541.840970226</v>
      </c>
      <c r="CA304" s="914">
        <f t="shared" si="2431"/>
        <v>28986541.840970226</v>
      </c>
      <c r="CB304" s="914">
        <f t="shared" si="2431"/>
        <v>28986541.840970226</v>
      </c>
      <c r="CC304" s="914">
        <f t="shared" si="2431"/>
        <v>28986541.840970226</v>
      </c>
      <c r="CD304" s="914">
        <f t="shared" si="2431"/>
        <v>28986541.840970226</v>
      </c>
      <c r="CE304" s="914">
        <f t="shared" si="2431"/>
        <v>28986541.840970226</v>
      </c>
      <c r="CF304" s="914">
        <f t="shared" si="2431"/>
        <v>28986541.840970226</v>
      </c>
      <c r="CG304" s="914">
        <f t="shared" si="2431"/>
        <v>28986541.840970226</v>
      </c>
      <c r="CH304" s="914">
        <f t="shared" si="2431"/>
        <v>28986541.840970226</v>
      </c>
      <c r="CI304" s="914">
        <f t="shared" si="2431"/>
        <v>28986541.840970226</v>
      </c>
      <c r="CJ304" s="914">
        <f t="shared" si="2431"/>
        <v>28986541.840970226</v>
      </c>
      <c r="CK304" s="914">
        <f t="shared" si="2431"/>
        <v>28986541.840970226</v>
      </c>
      <c r="CL304" s="914">
        <f t="shared" si="2431"/>
        <v>28986541.840970226</v>
      </c>
      <c r="CM304" s="914">
        <f t="shared" si="2431"/>
        <v>28986541.840970226</v>
      </c>
      <c r="CN304" s="914">
        <f t="shared" si="2431"/>
        <v>28986541.840970226</v>
      </c>
      <c r="CO304" s="914">
        <f t="shared" si="2431"/>
        <v>28986541.840970226</v>
      </c>
      <c r="CP304" s="914">
        <f t="shared" si="2431"/>
        <v>28986541.840970226</v>
      </c>
      <c r="CQ304" s="914">
        <f t="shared" si="2431"/>
        <v>28986541.840970226</v>
      </c>
      <c r="CR304" s="914">
        <f t="shared" si="2431"/>
        <v>28986541.840970226</v>
      </c>
      <c r="CS304" s="914">
        <f t="shared" si="2431"/>
        <v>28986541.840970226</v>
      </c>
      <c r="CT304" s="914">
        <f t="shared" si="2431"/>
        <v>28986541.840970226</v>
      </c>
      <c r="CU304" s="914">
        <f t="shared" si="2431"/>
        <v>28986541.840970226</v>
      </c>
      <c r="CV304" s="914">
        <f t="shared" si="2431"/>
        <v>28986541.840970226</v>
      </c>
      <c r="CW304" s="914">
        <f t="shared" si="2431"/>
        <v>28986541.840970226</v>
      </c>
      <c r="CX304" s="914">
        <f t="shared" si="2431"/>
        <v>28986541.840970226</v>
      </c>
      <c r="CY304" s="914">
        <f t="shared" si="2431"/>
        <v>28986541.840970226</v>
      </c>
      <c r="CZ304" s="914">
        <f t="shared" si="2431"/>
        <v>28986541.840970226</v>
      </c>
      <c r="DA304" s="914">
        <f t="shared" si="2431"/>
        <v>28986541.840970226</v>
      </c>
      <c r="DB304" s="914">
        <f t="shared" si="2431"/>
        <v>28986541.840970226</v>
      </c>
      <c r="DC304" s="914">
        <f t="shared" si="2431"/>
        <v>28986541.840970226</v>
      </c>
      <c r="DD304" s="914">
        <f t="shared" si="2431"/>
        <v>28986541.840970226</v>
      </c>
      <c r="DE304" s="914">
        <f t="shared" si="2431"/>
        <v>28986541.840970226</v>
      </c>
      <c r="DF304" s="914">
        <f t="shared" si="2431"/>
        <v>28986541.840970226</v>
      </c>
      <c r="DG304" s="914">
        <f t="shared" si="2431"/>
        <v>28986541.840970226</v>
      </c>
      <c r="DH304" s="914">
        <f t="shared" si="2431"/>
        <v>28986541.840970226</v>
      </c>
      <c r="DI304" s="914">
        <f t="shared" si="2431"/>
        <v>28986541.840970226</v>
      </c>
      <c r="DJ304" s="914">
        <f t="shared" si="2431"/>
        <v>28986541.840970226</v>
      </c>
      <c r="DK304" s="914">
        <f t="shared" si="2431"/>
        <v>28986541.840970226</v>
      </c>
      <c r="DL304" s="914">
        <f t="shared" si="2431"/>
        <v>28986541.840970226</v>
      </c>
      <c r="DM304" s="914">
        <f t="shared" si="2431"/>
        <v>28986541.840970226</v>
      </c>
      <c r="DN304" s="914">
        <f t="shared" si="2431"/>
        <v>28986541.840970226</v>
      </c>
      <c r="DO304" s="914">
        <f t="shared" si="2431"/>
        <v>28986541.840970226</v>
      </c>
      <c r="DP304" s="914">
        <f t="shared" si="2431"/>
        <v>28986541.840970226</v>
      </c>
      <c r="DQ304" s="914">
        <f t="shared" si="2431"/>
        <v>28986541.840970226</v>
      </c>
      <c r="DR304" s="914">
        <f t="shared" si="2431"/>
        <v>28986541.840970226</v>
      </c>
      <c r="DS304" s="914">
        <f t="shared" si="2431"/>
        <v>28986541.840970226</v>
      </c>
      <c r="DT304" s="914">
        <f t="shared" si="2431"/>
        <v>28986541.840970226</v>
      </c>
      <c r="DU304" s="914">
        <f t="shared" si="2431"/>
        <v>28986541.840970226</v>
      </c>
      <c r="DV304" s="914">
        <f t="shared" si="2431"/>
        <v>28986541.840970226</v>
      </c>
      <c r="DW304" s="914">
        <f t="shared" si="2431"/>
        <v>28986541.840970226</v>
      </c>
      <c r="DX304" s="914">
        <f t="shared" si="2431"/>
        <v>28986541.840970226</v>
      </c>
      <c r="DY304" s="914">
        <f t="shared" si="2431"/>
        <v>28986541.840970226</v>
      </c>
      <c r="DZ304" s="914">
        <f t="shared" si="2431"/>
        <v>28986541.840970226</v>
      </c>
      <c r="EA304" s="914">
        <f t="shared" si="2431"/>
        <v>28986541.840970226</v>
      </c>
      <c r="EB304" s="914">
        <f t="shared" si="2431"/>
        <v>28986541.840970226</v>
      </c>
      <c r="EC304" s="914">
        <f t="shared" si="2431"/>
        <v>28986541.840970226</v>
      </c>
      <c r="ED304" s="914">
        <f t="shared" si="2431"/>
        <v>28986541.840970226</v>
      </c>
      <c r="EE304" s="914">
        <f t="shared" si="2431"/>
        <v>28986541.840970226</v>
      </c>
      <c r="EF304" s="914">
        <f t="shared" si="2431"/>
        <v>28986541.840970226</v>
      </c>
      <c r="EG304" s="914">
        <f t="shared" si="2431"/>
        <v>28986541.840970226</v>
      </c>
      <c r="EH304" s="914">
        <f t="shared" si="2431"/>
        <v>28986541.840970226</v>
      </c>
      <c r="EI304" s="914">
        <f t="shared" si="2431"/>
        <v>28986541.840970226</v>
      </c>
      <c r="EJ304" s="914">
        <f t="shared" si="2431"/>
        <v>28986541.840970226</v>
      </c>
      <c r="EK304" s="914">
        <f t="shared" si="2431"/>
        <v>28986541.840970226</v>
      </c>
      <c r="EL304" s="914">
        <f t="shared" ref="EL304:EO304" si="2432">SUM(EL300:EL303)</f>
        <v>28986541.840970226</v>
      </c>
      <c r="EM304" s="914">
        <f t="shared" si="2432"/>
        <v>28986541.840970226</v>
      </c>
      <c r="EN304" s="914">
        <f t="shared" si="2432"/>
        <v>28986541.840970226</v>
      </c>
      <c r="EO304" s="914">
        <f t="shared" si="2432"/>
        <v>28986541.840970226</v>
      </c>
    </row>
    <row r="305" spans="1:145" x14ac:dyDescent="0.2">
      <c r="A305" s="113">
        <f>ROW()</f>
        <v>305</v>
      </c>
    </row>
    <row r="306" spans="1:145" x14ac:dyDescent="0.2">
      <c r="A306" s="113"/>
    </row>
    <row r="307" spans="1:145" x14ac:dyDescent="0.2">
      <c r="A307" s="113"/>
      <c r="B307" s="477" t="s">
        <v>856</v>
      </c>
      <c r="C307" s="479" t="s">
        <v>314</v>
      </c>
      <c r="D307" s="476"/>
      <c r="E307" s="476"/>
      <c r="F307" s="476"/>
      <c r="G307" s="476"/>
      <c r="H307" s="476"/>
      <c r="I307" s="476"/>
      <c r="J307" s="476"/>
      <c r="K307" s="476"/>
      <c r="L307" s="476"/>
      <c r="M307" s="476"/>
      <c r="N307" s="476"/>
      <c r="O307" s="476"/>
      <c r="P307" s="476"/>
      <c r="Q307" s="476"/>
      <c r="R307" s="476"/>
      <c r="S307" s="476"/>
      <c r="T307" s="476"/>
      <c r="U307" s="476"/>
      <c r="V307" s="476"/>
      <c r="W307" s="476"/>
      <c r="X307" s="476"/>
      <c r="Y307" s="476"/>
      <c r="Z307" s="476"/>
      <c r="AA307" s="476"/>
      <c r="AB307" s="476"/>
      <c r="AC307" s="476"/>
      <c r="AD307" s="476"/>
      <c r="AE307" s="476"/>
      <c r="AF307" s="476"/>
      <c r="AG307" s="476"/>
      <c r="AH307" s="476"/>
      <c r="AI307" s="476"/>
      <c r="AJ307" s="476"/>
      <c r="AK307" s="476"/>
      <c r="AL307" s="476"/>
      <c r="AM307" s="476"/>
      <c r="AN307" s="476"/>
      <c r="AO307" s="476"/>
      <c r="AP307" s="476"/>
      <c r="AQ307" s="476"/>
      <c r="AR307" s="476"/>
      <c r="AS307" s="476"/>
      <c r="AT307" s="476"/>
      <c r="AU307" s="476"/>
      <c r="AV307" s="476"/>
      <c r="AW307" s="476"/>
      <c r="AX307" s="476"/>
      <c r="AY307" s="476"/>
      <c r="AZ307" s="476"/>
      <c r="BA307" s="476"/>
      <c r="BB307" s="476"/>
      <c r="BC307" s="476"/>
      <c r="BD307" s="476"/>
      <c r="BE307" s="476"/>
      <c r="BF307" s="476"/>
      <c r="BG307" s="476"/>
      <c r="BH307" s="476"/>
      <c r="BI307" s="476"/>
      <c r="BJ307" s="476"/>
      <c r="BK307" s="476"/>
      <c r="BL307" s="476"/>
      <c r="BM307" s="476"/>
      <c r="BN307" s="476"/>
      <c r="BO307" s="476"/>
      <c r="BP307" s="476"/>
      <c r="BQ307" s="476"/>
      <c r="BR307" s="476"/>
      <c r="BS307" s="476"/>
      <c r="BT307" s="476"/>
      <c r="BU307" s="476"/>
      <c r="BV307" s="476"/>
      <c r="BW307" s="476"/>
      <c r="BX307" s="476"/>
      <c r="BY307" s="476"/>
      <c r="BZ307" s="476"/>
      <c r="CA307" s="476"/>
      <c r="CB307" s="476"/>
      <c r="CC307" s="476"/>
      <c r="CD307" s="476"/>
      <c r="CE307" s="476"/>
      <c r="CF307" s="476"/>
      <c r="CG307" s="476"/>
      <c r="CH307" s="476"/>
      <c r="CI307" s="476"/>
      <c r="CJ307" s="476"/>
      <c r="CK307" s="476"/>
      <c r="CL307" s="476"/>
      <c r="CM307" s="476"/>
      <c r="CN307" s="476"/>
      <c r="CO307" s="476"/>
      <c r="CP307" s="476"/>
      <c r="CQ307" s="476"/>
      <c r="CR307" s="476"/>
      <c r="CS307" s="476"/>
      <c r="CT307" s="476"/>
      <c r="CU307" s="476"/>
      <c r="CV307" s="476"/>
      <c r="CW307" s="476"/>
      <c r="CX307" s="476"/>
      <c r="CY307" s="476"/>
      <c r="CZ307" s="476"/>
      <c r="DA307" s="476"/>
      <c r="DB307" s="476"/>
      <c r="DC307" s="476"/>
      <c r="DD307" s="476"/>
      <c r="DE307" s="476"/>
      <c r="DF307" s="476"/>
      <c r="DG307" s="476"/>
      <c r="DH307" s="476"/>
      <c r="DI307" s="476"/>
      <c r="DJ307" s="476"/>
      <c r="DK307" s="476"/>
      <c r="DL307" s="476"/>
      <c r="DM307" s="476"/>
      <c r="DN307" s="476"/>
      <c r="DO307" s="476"/>
      <c r="DP307" s="476"/>
      <c r="DQ307" s="476"/>
      <c r="DR307" s="476"/>
      <c r="DS307" s="476"/>
      <c r="DT307" s="476"/>
      <c r="DU307" s="476"/>
      <c r="DV307" s="476"/>
      <c r="DW307" s="476"/>
      <c r="DX307" s="476"/>
      <c r="DY307" s="476"/>
      <c r="DZ307" s="476"/>
      <c r="EA307" s="476"/>
      <c r="EB307" s="476"/>
      <c r="EC307" s="476"/>
      <c r="ED307" s="476"/>
      <c r="EE307" s="476"/>
      <c r="EF307" s="476"/>
      <c r="EG307" s="476"/>
      <c r="EH307" s="476"/>
      <c r="EI307" s="476"/>
      <c r="EJ307" s="476"/>
      <c r="EK307" s="476"/>
      <c r="EL307" s="476"/>
      <c r="EM307" s="476"/>
      <c r="EN307" s="476"/>
      <c r="EO307" s="476"/>
    </row>
    <row r="308" spans="1:145" x14ac:dyDescent="0.2">
      <c r="A308" s="113">
        <f>ROW()</f>
        <v>308</v>
      </c>
      <c r="K308" s="2" t="s">
        <v>22</v>
      </c>
      <c r="L308" s="897"/>
      <c r="M308" s="919">
        <v>0</v>
      </c>
      <c r="N308" s="919">
        <f t="shared" ref="N308:AS308" si="2433">M314</f>
        <v>-100000</v>
      </c>
      <c r="O308" s="919">
        <f t="shared" si="2433"/>
        <v>-255220.14721639821</v>
      </c>
      <c r="P308" s="919">
        <f t="shared" si="2433"/>
        <v>-410440.29443279642</v>
      </c>
      <c r="Q308" s="919">
        <f t="shared" si="2433"/>
        <v>-565660.44164919457</v>
      </c>
      <c r="R308" s="919">
        <f t="shared" si="2433"/>
        <v>-714775.85828104685</v>
      </c>
      <c r="S308" s="919">
        <f t="shared" si="2433"/>
        <v>-863891.27491289913</v>
      </c>
      <c r="T308" s="919">
        <f t="shared" si="2433"/>
        <v>-100000</v>
      </c>
      <c r="U308" s="919">
        <f t="shared" si="2433"/>
        <v>-249115.41663185222</v>
      </c>
      <c r="V308" s="919">
        <f t="shared" si="2433"/>
        <v>-398230.83326370444</v>
      </c>
      <c r="W308" s="919">
        <f t="shared" si="2433"/>
        <v>-547346.2498955566</v>
      </c>
      <c r="X308" s="919">
        <f t="shared" si="2433"/>
        <v>-696461.66652740887</v>
      </c>
      <c r="Y308" s="919">
        <f t="shared" si="2433"/>
        <v>-845577.08315926115</v>
      </c>
      <c r="Z308" s="919">
        <f t="shared" si="2433"/>
        <v>-100000</v>
      </c>
      <c r="AA308" s="919">
        <f t="shared" si="2433"/>
        <v>-252810.02963168424</v>
      </c>
      <c r="AB308" s="919">
        <f t="shared" si="2433"/>
        <v>-405620.05926336849</v>
      </c>
      <c r="AC308" s="919">
        <f t="shared" si="2433"/>
        <v>-558430.08889505267</v>
      </c>
      <c r="AD308" s="919">
        <f t="shared" si="2433"/>
        <v>-711240.11852673697</v>
      </c>
      <c r="AE308" s="919">
        <f t="shared" si="2433"/>
        <v>-864050.14815842127</v>
      </c>
      <c r="AF308" s="919">
        <f t="shared" si="2433"/>
        <v>-100000</v>
      </c>
      <c r="AG308" s="919">
        <f t="shared" si="2433"/>
        <v>-252810.02963168424</v>
      </c>
      <c r="AH308" s="919">
        <f t="shared" si="2433"/>
        <v>-405620.05926336849</v>
      </c>
      <c r="AI308" s="919">
        <f t="shared" si="2433"/>
        <v>-558430.08889505267</v>
      </c>
      <c r="AJ308" s="919">
        <f t="shared" si="2433"/>
        <v>-711240.11852673697</v>
      </c>
      <c r="AK308" s="919">
        <f t="shared" si="2433"/>
        <v>-864050.14815842127</v>
      </c>
      <c r="AL308" s="919">
        <f t="shared" si="2433"/>
        <v>-100000</v>
      </c>
      <c r="AM308" s="919">
        <f t="shared" si="2433"/>
        <v>-253535.72804483754</v>
      </c>
      <c r="AN308" s="919">
        <f t="shared" si="2433"/>
        <v>-407111.4082385535</v>
      </c>
      <c r="AO308" s="919">
        <f t="shared" si="2433"/>
        <v>-560687.0884322694</v>
      </c>
      <c r="AP308" s="919">
        <f t="shared" si="2433"/>
        <v>-714262.76862598537</v>
      </c>
      <c r="AQ308" s="919">
        <f t="shared" si="2433"/>
        <v>-867838.44881970133</v>
      </c>
      <c r="AR308" s="919">
        <f t="shared" si="2433"/>
        <v>-100000</v>
      </c>
      <c r="AS308" s="919">
        <f t="shared" si="2433"/>
        <v>-253575.68019371596</v>
      </c>
      <c r="AT308" s="919">
        <f t="shared" ref="AT308:BT308" si="2434">AS314</f>
        <v>-407151.36038743192</v>
      </c>
      <c r="AU308" s="919">
        <f t="shared" si="2434"/>
        <v>-560727.04058114788</v>
      </c>
      <c r="AV308" s="919">
        <f t="shared" si="2434"/>
        <v>-714302.72077486385</v>
      </c>
      <c r="AW308" s="919">
        <f t="shared" si="2434"/>
        <v>-867878.40096857981</v>
      </c>
      <c r="AX308" s="919">
        <f t="shared" si="2434"/>
        <v>-100000</v>
      </c>
      <c r="AY308" s="919">
        <f t="shared" si="2434"/>
        <v>-257684.52548291994</v>
      </c>
      <c r="AZ308" s="919">
        <f t="shared" si="2434"/>
        <v>-415369.05096583988</v>
      </c>
      <c r="BA308" s="919">
        <f t="shared" si="2434"/>
        <v>-573053.57644875976</v>
      </c>
      <c r="BB308" s="919">
        <f t="shared" si="2434"/>
        <v>-730738.10193167976</v>
      </c>
      <c r="BC308" s="919">
        <f t="shared" si="2434"/>
        <v>-888422.62741459976</v>
      </c>
      <c r="BD308" s="919">
        <f t="shared" si="2434"/>
        <v>1707755.6844547873</v>
      </c>
      <c r="BE308" s="919">
        <f t="shared" si="2434"/>
        <v>2097415.3490636721</v>
      </c>
      <c r="BF308" s="919">
        <f t="shared" si="2434"/>
        <v>2487075.0136725572</v>
      </c>
      <c r="BG308" s="919">
        <f t="shared" si="2434"/>
        <v>2876734.6782814423</v>
      </c>
      <c r="BH308" s="919">
        <f t="shared" si="2434"/>
        <v>3266394.3428903273</v>
      </c>
      <c r="BI308" s="919">
        <f t="shared" si="2434"/>
        <v>3656054.0074992124</v>
      </c>
      <c r="BJ308" s="919">
        <f t="shared" si="2434"/>
        <v>4045713.6721080975</v>
      </c>
      <c r="BK308" s="919">
        <f t="shared" si="2434"/>
        <v>4432837.6905546645</v>
      </c>
      <c r="BL308" s="919">
        <f t="shared" si="2434"/>
        <v>4819961.709001231</v>
      </c>
      <c r="BM308" s="919">
        <f t="shared" si="2434"/>
        <v>5207085.7274477975</v>
      </c>
      <c r="BN308" s="919">
        <f t="shared" si="2434"/>
        <v>5594209.7458943641</v>
      </c>
      <c r="BO308" s="919">
        <f t="shared" si="2434"/>
        <v>5981333.7643409306</v>
      </c>
      <c r="BP308" s="919">
        <f t="shared" si="2434"/>
        <v>6368457.7827874972</v>
      </c>
      <c r="BQ308" s="919">
        <f t="shared" si="2434"/>
        <v>6755581.8012340637</v>
      </c>
      <c r="BR308" s="919">
        <f t="shared" si="2434"/>
        <v>7142705.8196806302</v>
      </c>
      <c r="BS308" s="919">
        <f t="shared" si="2434"/>
        <v>7529829.8381271968</v>
      </c>
      <c r="BT308" s="919">
        <f t="shared" si="2434"/>
        <v>7916953.8565737633</v>
      </c>
      <c r="BU308" s="919">
        <f t="shared" ref="BU308:CZ308" si="2435">BT314</f>
        <v>8304077.8750203298</v>
      </c>
      <c r="BV308" s="919">
        <f t="shared" si="2435"/>
        <v>8691201.8934668973</v>
      </c>
      <c r="BW308" s="919">
        <f t="shared" si="2435"/>
        <v>9075654.7329081129</v>
      </c>
      <c r="BX308" s="919">
        <f t="shared" si="2435"/>
        <v>9460107.5723493285</v>
      </c>
      <c r="BY308" s="919">
        <f t="shared" si="2435"/>
        <v>9844560.4117905442</v>
      </c>
      <c r="BZ308" s="919">
        <f t="shared" si="2435"/>
        <v>10229013.25123176</v>
      </c>
      <c r="CA308" s="919">
        <f t="shared" si="2435"/>
        <v>10613466.090672975</v>
      </c>
      <c r="CB308" s="919">
        <f t="shared" si="2435"/>
        <v>10997918.930114191</v>
      </c>
      <c r="CC308" s="919">
        <f t="shared" si="2435"/>
        <v>11382371.769555407</v>
      </c>
      <c r="CD308" s="919">
        <f t="shared" si="2435"/>
        <v>11766824.608996622</v>
      </c>
      <c r="CE308" s="919">
        <f t="shared" si="2435"/>
        <v>12151277.448437838</v>
      </c>
      <c r="CF308" s="919">
        <f t="shared" si="2435"/>
        <v>12535730.287879054</v>
      </c>
      <c r="CG308" s="919">
        <f t="shared" si="2435"/>
        <v>12920183.127320269</v>
      </c>
      <c r="CH308" s="919">
        <f t="shared" si="2435"/>
        <v>13304635.966761485</v>
      </c>
      <c r="CI308" s="919">
        <f t="shared" si="2435"/>
        <v>13686275.134497207</v>
      </c>
      <c r="CJ308" s="919">
        <f t="shared" si="2435"/>
        <v>14067914.302232929</v>
      </c>
      <c r="CK308" s="919">
        <f t="shared" si="2435"/>
        <v>14449553.46996865</v>
      </c>
      <c r="CL308" s="919">
        <f t="shared" si="2435"/>
        <v>14831192.637704372</v>
      </c>
      <c r="CM308" s="919">
        <f t="shared" si="2435"/>
        <v>15212831.805440094</v>
      </c>
      <c r="CN308" s="919">
        <f t="shared" si="2435"/>
        <v>15594470.973175816</v>
      </c>
      <c r="CO308" s="919">
        <f t="shared" si="2435"/>
        <v>15976110.140911538</v>
      </c>
      <c r="CP308" s="919">
        <f t="shared" si="2435"/>
        <v>16357749.30864726</v>
      </c>
      <c r="CQ308" s="919">
        <f t="shared" si="2435"/>
        <v>16739388.476382982</v>
      </c>
      <c r="CR308" s="919">
        <f t="shared" si="2435"/>
        <v>17121027.644118704</v>
      </c>
      <c r="CS308" s="919">
        <f t="shared" si="2435"/>
        <v>17502666.811854426</v>
      </c>
      <c r="CT308" s="919">
        <f t="shared" si="2435"/>
        <v>17884305.979590148</v>
      </c>
      <c r="CU308" s="919">
        <f t="shared" si="2435"/>
        <v>18262981.681913044</v>
      </c>
      <c r="CV308" s="919">
        <f t="shared" si="2435"/>
        <v>18641657.384235941</v>
      </c>
      <c r="CW308" s="919">
        <f t="shared" si="2435"/>
        <v>19020333.086558837</v>
      </c>
      <c r="CX308" s="919">
        <f t="shared" si="2435"/>
        <v>19399008.788881734</v>
      </c>
      <c r="CY308" s="919">
        <f t="shared" si="2435"/>
        <v>19777684.491204631</v>
      </c>
      <c r="CZ308" s="919">
        <f t="shared" si="2435"/>
        <v>20156360.193527527</v>
      </c>
      <c r="DA308" s="919">
        <f t="shared" ref="DA308:EF308" si="2436">CZ314</f>
        <v>20535035.895850424</v>
      </c>
      <c r="DB308" s="919">
        <f t="shared" si="2436"/>
        <v>20913711.59817332</v>
      </c>
      <c r="DC308" s="919">
        <f t="shared" si="2436"/>
        <v>21292387.300496217</v>
      </c>
      <c r="DD308" s="919">
        <f t="shared" si="2436"/>
        <v>21671063.002819113</v>
      </c>
      <c r="DE308" s="919">
        <f t="shared" si="2436"/>
        <v>22049738.70514201</v>
      </c>
      <c r="DF308" s="919">
        <f t="shared" si="2436"/>
        <v>22428414.407464907</v>
      </c>
      <c r="DG308" s="919">
        <f t="shared" si="2436"/>
        <v>22803969.192154139</v>
      </c>
      <c r="DH308" s="919">
        <f t="shared" si="2436"/>
        <v>23179523.976843372</v>
      </c>
      <c r="DI308" s="919">
        <f t="shared" si="2436"/>
        <v>23555078.761532605</v>
      </c>
      <c r="DJ308" s="919">
        <f t="shared" si="2436"/>
        <v>23930633.546221837</v>
      </c>
      <c r="DK308" s="919">
        <f t="shared" si="2436"/>
        <v>24306188.33091107</v>
      </c>
      <c r="DL308" s="919">
        <f t="shared" si="2436"/>
        <v>24681743.115600303</v>
      </c>
      <c r="DM308" s="919">
        <f t="shared" si="2436"/>
        <v>25057297.900289536</v>
      </c>
      <c r="DN308" s="919">
        <f t="shared" si="2436"/>
        <v>25432852.684978768</v>
      </c>
      <c r="DO308" s="919">
        <f t="shared" si="2436"/>
        <v>25808407.469668001</v>
      </c>
      <c r="DP308" s="919">
        <f t="shared" si="2436"/>
        <v>26183962.254357234</v>
      </c>
      <c r="DQ308" s="919">
        <f t="shared" si="2436"/>
        <v>26559517.039046466</v>
      </c>
      <c r="DR308" s="919">
        <f t="shared" si="2436"/>
        <v>26935071.823735699</v>
      </c>
      <c r="DS308" s="919">
        <f t="shared" si="2436"/>
        <v>27307340.205418494</v>
      </c>
      <c r="DT308" s="919">
        <f t="shared" si="2436"/>
        <v>27679608.587101288</v>
      </c>
      <c r="DU308" s="919">
        <f t="shared" si="2436"/>
        <v>28051876.968784083</v>
      </c>
      <c r="DV308" s="919">
        <f t="shared" si="2436"/>
        <v>28424145.350466877</v>
      </c>
      <c r="DW308" s="919">
        <f t="shared" si="2436"/>
        <v>28796413.732149672</v>
      </c>
      <c r="DX308" s="919">
        <f t="shared" si="2436"/>
        <v>29168682.113832466</v>
      </c>
      <c r="DY308" s="919">
        <f t="shared" si="2436"/>
        <v>29540950.495515261</v>
      </c>
      <c r="DZ308" s="919">
        <f t="shared" si="2436"/>
        <v>29913218.877198055</v>
      </c>
      <c r="EA308" s="919">
        <f t="shared" si="2436"/>
        <v>30285487.25888085</v>
      </c>
      <c r="EB308" s="919">
        <f t="shared" si="2436"/>
        <v>30657755.640563644</v>
      </c>
      <c r="EC308" s="919">
        <f t="shared" si="2436"/>
        <v>31030024.022246439</v>
      </c>
      <c r="ED308" s="919">
        <f t="shared" si="2436"/>
        <v>31402292.403929234</v>
      </c>
      <c r="EE308" s="919">
        <f t="shared" si="2436"/>
        <v>31771100.471497875</v>
      </c>
      <c r="EF308" s="919">
        <f t="shared" si="2436"/>
        <v>32139908.539066516</v>
      </c>
      <c r="EG308" s="919">
        <f t="shared" ref="EG308:EO308" si="2437">EF314</f>
        <v>32508716.606635157</v>
      </c>
      <c r="EH308" s="919">
        <f t="shared" si="2437"/>
        <v>32877524.674203798</v>
      </c>
      <c r="EI308" s="919">
        <f t="shared" si="2437"/>
        <v>33246332.741772439</v>
      </c>
      <c r="EJ308" s="919">
        <f t="shared" si="2437"/>
        <v>33615140.80934108</v>
      </c>
      <c r="EK308" s="919">
        <f t="shared" si="2437"/>
        <v>33983948.876909718</v>
      </c>
      <c r="EL308" s="919">
        <f t="shared" si="2437"/>
        <v>34352756.944478355</v>
      </c>
      <c r="EM308" s="919">
        <f t="shared" si="2437"/>
        <v>34721565.012046993</v>
      </c>
      <c r="EN308" s="919">
        <f t="shared" si="2437"/>
        <v>35090373.07961563</v>
      </c>
      <c r="EO308" s="919">
        <f t="shared" si="2437"/>
        <v>35459181.147184268</v>
      </c>
    </row>
    <row r="309" spans="1:145" x14ac:dyDescent="0.2">
      <c r="A309" s="113">
        <f>ROW()</f>
        <v>309</v>
      </c>
      <c r="K309" s="2" t="s">
        <v>279</v>
      </c>
      <c r="L309" s="897">
        <f>SUM(M309:EC309)</f>
        <v>9582301.7227159664</v>
      </c>
      <c r="M309" s="920">
        <f t="shared" ref="M309:AR309" si="2438">M$10*(M9=M6)*SUMIF(6:6,M9,289:289)</f>
        <v>0</v>
      </c>
      <c r="N309" s="920">
        <f t="shared" si="2438"/>
        <v>0</v>
      </c>
      <c r="O309" s="920">
        <f t="shared" si="2438"/>
        <v>0</v>
      </c>
      <c r="P309" s="920">
        <f t="shared" si="2438"/>
        <v>0</v>
      </c>
      <c r="Q309" s="920">
        <f t="shared" si="2438"/>
        <v>0</v>
      </c>
      <c r="R309" s="920">
        <f t="shared" si="2438"/>
        <v>0</v>
      </c>
      <c r="S309" s="920">
        <f t="shared" si="2438"/>
        <v>1368900.2461022809</v>
      </c>
      <c r="T309" s="920">
        <f t="shared" si="2438"/>
        <v>0</v>
      </c>
      <c r="U309" s="920">
        <f t="shared" si="2438"/>
        <v>0</v>
      </c>
      <c r="V309" s="920">
        <f t="shared" si="2438"/>
        <v>0</v>
      </c>
      <c r="W309" s="920">
        <f t="shared" si="2438"/>
        <v>0</v>
      </c>
      <c r="X309" s="920">
        <f t="shared" si="2438"/>
        <v>0</v>
      </c>
      <c r="Y309" s="920">
        <f t="shared" si="2438"/>
        <v>1368900.2461022809</v>
      </c>
      <c r="Z309" s="920">
        <f t="shared" si="2438"/>
        <v>0</v>
      </c>
      <c r="AA309" s="920">
        <f t="shared" si="2438"/>
        <v>0</v>
      </c>
      <c r="AB309" s="920">
        <f t="shared" si="2438"/>
        <v>0</v>
      </c>
      <c r="AC309" s="920">
        <f t="shared" si="2438"/>
        <v>0</v>
      </c>
      <c r="AD309" s="920">
        <f t="shared" si="2438"/>
        <v>0</v>
      </c>
      <c r="AE309" s="920">
        <f t="shared" si="2438"/>
        <v>1368900.2461022809</v>
      </c>
      <c r="AF309" s="920">
        <f t="shared" si="2438"/>
        <v>0</v>
      </c>
      <c r="AG309" s="920">
        <f t="shared" si="2438"/>
        <v>0</v>
      </c>
      <c r="AH309" s="920">
        <f t="shared" si="2438"/>
        <v>0</v>
      </c>
      <c r="AI309" s="920">
        <f t="shared" si="2438"/>
        <v>0</v>
      </c>
      <c r="AJ309" s="920">
        <f t="shared" si="2438"/>
        <v>0</v>
      </c>
      <c r="AK309" s="920">
        <f t="shared" si="2438"/>
        <v>1368900.2461022809</v>
      </c>
      <c r="AL309" s="920">
        <f t="shared" si="2438"/>
        <v>0</v>
      </c>
      <c r="AM309" s="920">
        <f t="shared" si="2438"/>
        <v>0</v>
      </c>
      <c r="AN309" s="920">
        <f t="shared" si="2438"/>
        <v>0</v>
      </c>
      <c r="AO309" s="920">
        <f t="shared" si="2438"/>
        <v>0</v>
      </c>
      <c r="AP309" s="920">
        <f t="shared" si="2438"/>
        <v>0</v>
      </c>
      <c r="AQ309" s="920">
        <f t="shared" si="2438"/>
        <v>1368900.2461022809</v>
      </c>
      <c r="AR309" s="920">
        <f t="shared" si="2438"/>
        <v>0</v>
      </c>
      <c r="AS309" s="920">
        <f t="shared" ref="AS309:BX309" si="2439">AS$10*(AS9=AS6)*SUMIF(6:6,AS9,289:289)</f>
        <v>0</v>
      </c>
      <c r="AT309" s="920">
        <f t="shared" si="2439"/>
        <v>0</v>
      </c>
      <c r="AU309" s="920">
        <f t="shared" si="2439"/>
        <v>0</v>
      </c>
      <c r="AV309" s="920">
        <f t="shared" si="2439"/>
        <v>0</v>
      </c>
      <c r="AW309" s="920">
        <f t="shared" si="2439"/>
        <v>1368900.2461022809</v>
      </c>
      <c r="AX309" s="920">
        <f t="shared" si="2439"/>
        <v>0</v>
      </c>
      <c r="AY309" s="920">
        <f t="shared" si="2439"/>
        <v>0</v>
      </c>
      <c r="AZ309" s="920">
        <f t="shared" si="2439"/>
        <v>0</v>
      </c>
      <c r="BA309" s="920">
        <f t="shared" si="2439"/>
        <v>0</v>
      </c>
      <c r="BB309" s="920">
        <f t="shared" si="2439"/>
        <v>0</v>
      </c>
      <c r="BC309" s="920">
        <f t="shared" si="2439"/>
        <v>1368900.2461022809</v>
      </c>
      <c r="BD309" s="920">
        <f t="shared" si="2439"/>
        <v>0</v>
      </c>
      <c r="BE309" s="920">
        <f t="shared" si="2439"/>
        <v>0</v>
      </c>
      <c r="BF309" s="920">
        <f t="shared" si="2439"/>
        <v>0</v>
      </c>
      <c r="BG309" s="920">
        <f t="shared" si="2439"/>
        <v>0</v>
      </c>
      <c r="BH309" s="920">
        <f t="shared" si="2439"/>
        <v>0</v>
      </c>
      <c r="BI309" s="920">
        <f t="shared" si="2439"/>
        <v>0</v>
      </c>
      <c r="BJ309" s="920">
        <f t="shared" si="2439"/>
        <v>0</v>
      </c>
      <c r="BK309" s="920">
        <f t="shared" si="2439"/>
        <v>0</v>
      </c>
      <c r="BL309" s="920">
        <f t="shared" si="2439"/>
        <v>0</v>
      </c>
      <c r="BM309" s="920">
        <f t="shared" si="2439"/>
        <v>0</v>
      </c>
      <c r="BN309" s="920">
        <f t="shared" si="2439"/>
        <v>0</v>
      </c>
      <c r="BO309" s="920">
        <f t="shared" si="2439"/>
        <v>0</v>
      </c>
      <c r="BP309" s="920">
        <f t="shared" si="2439"/>
        <v>0</v>
      </c>
      <c r="BQ309" s="920">
        <f t="shared" si="2439"/>
        <v>0</v>
      </c>
      <c r="BR309" s="920">
        <f t="shared" si="2439"/>
        <v>0</v>
      </c>
      <c r="BS309" s="920">
        <f t="shared" si="2439"/>
        <v>0</v>
      </c>
      <c r="BT309" s="920">
        <f t="shared" si="2439"/>
        <v>0</v>
      </c>
      <c r="BU309" s="920">
        <f t="shared" si="2439"/>
        <v>0</v>
      </c>
      <c r="BV309" s="920">
        <f t="shared" si="2439"/>
        <v>0</v>
      </c>
      <c r="BW309" s="920">
        <f t="shared" si="2439"/>
        <v>0</v>
      </c>
      <c r="BX309" s="920">
        <f t="shared" si="2439"/>
        <v>0</v>
      </c>
      <c r="BY309" s="920">
        <f t="shared" ref="BY309:DD309" si="2440">BY$10*(BY9=BY6)*SUMIF(6:6,BY9,289:289)</f>
        <v>0</v>
      </c>
      <c r="BZ309" s="920">
        <f t="shared" si="2440"/>
        <v>0</v>
      </c>
      <c r="CA309" s="920">
        <f t="shared" si="2440"/>
        <v>0</v>
      </c>
      <c r="CB309" s="920">
        <f t="shared" si="2440"/>
        <v>0</v>
      </c>
      <c r="CC309" s="920">
        <f t="shared" si="2440"/>
        <v>0</v>
      </c>
      <c r="CD309" s="920">
        <f t="shared" si="2440"/>
        <v>0</v>
      </c>
      <c r="CE309" s="920">
        <f t="shared" si="2440"/>
        <v>0</v>
      </c>
      <c r="CF309" s="920">
        <f t="shared" si="2440"/>
        <v>0</v>
      </c>
      <c r="CG309" s="920">
        <f t="shared" si="2440"/>
        <v>0</v>
      </c>
      <c r="CH309" s="920">
        <f t="shared" si="2440"/>
        <v>0</v>
      </c>
      <c r="CI309" s="920">
        <f t="shared" si="2440"/>
        <v>0</v>
      </c>
      <c r="CJ309" s="920">
        <f t="shared" si="2440"/>
        <v>0</v>
      </c>
      <c r="CK309" s="920">
        <f t="shared" si="2440"/>
        <v>0</v>
      </c>
      <c r="CL309" s="920">
        <f t="shared" si="2440"/>
        <v>0</v>
      </c>
      <c r="CM309" s="920">
        <f t="shared" si="2440"/>
        <v>0</v>
      </c>
      <c r="CN309" s="920">
        <f t="shared" si="2440"/>
        <v>0</v>
      </c>
      <c r="CO309" s="920">
        <f t="shared" si="2440"/>
        <v>0</v>
      </c>
      <c r="CP309" s="920">
        <f t="shared" si="2440"/>
        <v>0</v>
      </c>
      <c r="CQ309" s="920">
        <f t="shared" si="2440"/>
        <v>0</v>
      </c>
      <c r="CR309" s="920">
        <f t="shared" si="2440"/>
        <v>0</v>
      </c>
      <c r="CS309" s="920">
        <f t="shared" si="2440"/>
        <v>0</v>
      </c>
      <c r="CT309" s="920">
        <f t="shared" si="2440"/>
        <v>0</v>
      </c>
      <c r="CU309" s="920">
        <f t="shared" si="2440"/>
        <v>0</v>
      </c>
      <c r="CV309" s="920">
        <f t="shared" si="2440"/>
        <v>0</v>
      </c>
      <c r="CW309" s="920">
        <f t="shared" si="2440"/>
        <v>0</v>
      </c>
      <c r="CX309" s="920">
        <f t="shared" si="2440"/>
        <v>0</v>
      </c>
      <c r="CY309" s="920">
        <f t="shared" si="2440"/>
        <v>0</v>
      </c>
      <c r="CZ309" s="920">
        <f t="shared" si="2440"/>
        <v>0</v>
      </c>
      <c r="DA309" s="920">
        <f t="shared" si="2440"/>
        <v>0</v>
      </c>
      <c r="DB309" s="920">
        <f t="shared" si="2440"/>
        <v>0</v>
      </c>
      <c r="DC309" s="920">
        <f t="shared" si="2440"/>
        <v>0</v>
      </c>
      <c r="DD309" s="920">
        <f t="shared" si="2440"/>
        <v>0</v>
      </c>
      <c r="DE309" s="920">
        <f t="shared" ref="DE309:EO309" si="2441">DE$10*(DE9=DE6)*SUMIF(6:6,DE9,289:289)</f>
        <v>0</v>
      </c>
      <c r="DF309" s="920">
        <f t="shared" si="2441"/>
        <v>0</v>
      </c>
      <c r="DG309" s="920">
        <f t="shared" si="2441"/>
        <v>0</v>
      </c>
      <c r="DH309" s="920">
        <f t="shared" si="2441"/>
        <v>0</v>
      </c>
      <c r="DI309" s="920">
        <f t="shared" si="2441"/>
        <v>0</v>
      </c>
      <c r="DJ309" s="920">
        <f t="shared" si="2441"/>
        <v>0</v>
      </c>
      <c r="DK309" s="920">
        <f t="shared" si="2441"/>
        <v>0</v>
      </c>
      <c r="DL309" s="920">
        <f t="shared" si="2441"/>
        <v>0</v>
      </c>
      <c r="DM309" s="920">
        <f t="shared" si="2441"/>
        <v>0</v>
      </c>
      <c r="DN309" s="920">
        <f t="shared" si="2441"/>
        <v>0</v>
      </c>
      <c r="DO309" s="920">
        <f t="shared" si="2441"/>
        <v>0</v>
      </c>
      <c r="DP309" s="920">
        <f t="shared" si="2441"/>
        <v>0</v>
      </c>
      <c r="DQ309" s="920">
        <f t="shared" si="2441"/>
        <v>0</v>
      </c>
      <c r="DR309" s="920">
        <f t="shared" si="2441"/>
        <v>0</v>
      </c>
      <c r="DS309" s="920">
        <f t="shared" si="2441"/>
        <v>0</v>
      </c>
      <c r="DT309" s="920">
        <f t="shared" si="2441"/>
        <v>0</v>
      </c>
      <c r="DU309" s="920">
        <f t="shared" si="2441"/>
        <v>0</v>
      </c>
      <c r="DV309" s="920">
        <f t="shared" si="2441"/>
        <v>0</v>
      </c>
      <c r="DW309" s="920">
        <f t="shared" si="2441"/>
        <v>0</v>
      </c>
      <c r="DX309" s="920">
        <f t="shared" si="2441"/>
        <v>0</v>
      </c>
      <c r="DY309" s="920">
        <f t="shared" si="2441"/>
        <v>0</v>
      </c>
      <c r="DZ309" s="920">
        <f t="shared" si="2441"/>
        <v>0</v>
      </c>
      <c r="EA309" s="920">
        <f t="shared" si="2441"/>
        <v>0</v>
      </c>
      <c r="EB309" s="920">
        <f t="shared" si="2441"/>
        <v>0</v>
      </c>
      <c r="EC309" s="920">
        <f t="shared" si="2441"/>
        <v>0</v>
      </c>
      <c r="ED309" s="920">
        <f t="shared" si="2441"/>
        <v>0</v>
      </c>
      <c r="EE309" s="920">
        <f t="shared" si="2441"/>
        <v>0</v>
      </c>
      <c r="EF309" s="920">
        <f t="shared" si="2441"/>
        <v>0</v>
      </c>
      <c r="EG309" s="920">
        <f t="shared" si="2441"/>
        <v>0</v>
      </c>
      <c r="EH309" s="920">
        <f t="shared" si="2441"/>
        <v>0</v>
      </c>
      <c r="EI309" s="920">
        <f t="shared" si="2441"/>
        <v>0</v>
      </c>
      <c r="EJ309" s="920">
        <f t="shared" si="2441"/>
        <v>0</v>
      </c>
      <c r="EK309" s="920">
        <f t="shared" si="2441"/>
        <v>0</v>
      </c>
      <c r="EL309" s="920">
        <f t="shared" si="2441"/>
        <v>0</v>
      </c>
      <c r="EM309" s="920">
        <f t="shared" si="2441"/>
        <v>0</v>
      </c>
      <c r="EN309" s="920">
        <f t="shared" si="2441"/>
        <v>0</v>
      </c>
      <c r="EO309" s="920">
        <f t="shared" si="2441"/>
        <v>0</v>
      </c>
    </row>
    <row r="310" spans="1:145" x14ac:dyDescent="0.2">
      <c r="A310" s="113">
        <f>ROW()</f>
        <v>310</v>
      </c>
      <c r="J310" s="274" t="s">
        <v>313</v>
      </c>
      <c r="K310" s="2" t="s">
        <v>278</v>
      </c>
      <c r="L310" s="897">
        <f>SUMIF(10:10,TRUE,310:310)</f>
        <v>-4722639.2255345173</v>
      </c>
      <c r="M310" s="919">
        <f>'IS(M)'!N44</f>
        <v>-100000</v>
      </c>
      <c r="N310" s="919">
        <f>'IS(M)'!O44</f>
        <v>-155220.14721639821</v>
      </c>
      <c r="O310" s="919">
        <f>'IS(M)'!P44</f>
        <v>-155220.14721639821</v>
      </c>
      <c r="P310" s="919">
        <f>'IS(M)'!Q44</f>
        <v>-155220.14721639821</v>
      </c>
      <c r="Q310" s="919">
        <f>'IS(M)'!R44</f>
        <v>-149115.41663185222</v>
      </c>
      <c r="R310" s="919">
        <f>'IS(M)'!S44</f>
        <v>-149115.41663185222</v>
      </c>
      <c r="S310" s="919">
        <f>'IS(M)'!T44</f>
        <v>-149115.41663185222</v>
      </c>
      <c r="T310" s="919">
        <f>'IS(M)'!U44</f>
        <v>-149115.41663185222</v>
      </c>
      <c r="U310" s="919">
        <f>'IS(M)'!V44</f>
        <v>-149115.41663185222</v>
      </c>
      <c r="V310" s="919">
        <f>'IS(M)'!W44</f>
        <v>-149115.41663185222</v>
      </c>
      <c r="W310" s="919">
        <f>'IS(M)'!X44</f>
        <v>-149115.41663185222</v>
      </c>
      <c r="X310" s="919">
        <f>'IS(M)'!Y44</f>
        <v>-149115.41663185222</v>
      </c>
      <c r="Y310" s="919">
        <f>'IS(M)'!Z44</f>
        <v>-149115.41663185222</v>
      </c>
      <c r="Z310" s="919">
        <f>'IS(M)'!AA44</f>
        <v>-152810.02963168424</v>
      </c>
      <c r="AA310" s="919">
        <f>'IS(M)'!AB44</f>
        <v>-152810.02963168424</v>
      </c>
      <c r="AB310" s="919">
        <f>'IS(M)'!AC44</f>
        <v>-152810.02963168424</v>
      </c>
      <c r="AC310" s="919">
        <f>'IS(M)'!AD44</f>
        <v>-152810.02963168424</v>
      </c>
      <c r="AD310" s="919">
        <f>'IS(M)'!AE44</f>
        <v>-152810.02963168424</v>
      </c>
      <c r="AE310" s="919">
        <f>'IS(M)'!AF44</f>
        <v>-152810.02963168424</v>
      </c>
      <c r="AF310" s="919">
        <f>'IS(M)'!AG44</f>
        <v>-152810.02963168424</v>
      </c>
      <c r="AG310" s="919">
        <f>'IS(M)'!AH44</f>
        <v>-152810.02963168424</v>
      </c>
      <c r="AH310" s="919">
        <f>'IS(M)'!AI44</f>
        <v>-152810.02963168424</v>
      </c>
      <c r="AI310" s="919">
        <f>'IS(M)'!AJ44</f>
        <v>-152810.02963168424</v>
      </c>
      <c r="AJ310" s="919">
        <f>'IS(M)'!AK44</f>
        <v>-152810.02963168424</v>
      </c>
      <c r="AK310" s="919">
        <f>'IS(M)'!AL44</f>
        <v>-152810.02963168424</v>
      </c>
      <c r="AL310" s="919">
        <f>'IS(M)'!AM44</f>
        <v>-153535.72804483754</v>
      </c>
      <c r="AM310" s="919">
        <f>'IS(M)'!AN44</f>
        <v>-153575.68019371596</v>
      </c>
      <c r="AN310" s="919">
        <f>'IS(M)'!AO44</f>
        <v>-153575.68019371596</v>
      </c>
      <c r="AO310" s="919">
        <f>'IS(M)'!AP44</f>
        <v>-153575.68019371596</v>
      </c>
      <c r="AP310" s="919">
        <f>'IS(M)'!AQ44</f>
        <v>-153575.68019371596</v>
      </c>
      <c r="AQ310" s="919">
        <f>'IS(M)'!AR44</f>
        <v>-153575.68019371596</v>
      </c>
      <c r="AR310" s="919">
        <f>'IS(M)'!AS44</f>
        <v>-153575.68019371596</v>
      </c>
      <c r="AS310" s="919">
        <f>'IS(M)'!AT44</f>
        <v>-153575.68019371596</v>
      </c>
      <c r="AT310" s="919">
        <f>'IS(M)'!AU44</f>
        <v>-153575.68019371596</v>
      </c>
      <c r="AU310" s="919">
        <f>'IS(M)'!AV44</f>
        <v>-153575.68019371596</v>
      </c>
      <c r="AV310" s="919">
        <f>'IS(M)'!AW44</f>
        <v>-153575.68019371596</v>
      </c>
      <c r="AW310" s="919">
        <f>'IS(M)'!AX44</f>
        <v>-153575.68019371596</v>
      </c>
      <c r="AX310" s="919">
        <f>'IS(M)'!AY44</f>
        <v>-157684.52548291994</v>
      </c>
      <c r="AY310" s="919">
        <f>'IS(M)'!AZ44</f>
        <v>-157684.52548291994</v>
      </c>
      <c r="AZ310" s="919">
        <f>'IS(M)'!BA44</f>
        <v>-157684.52548291994</v>
      </c>
      <c r="BA310" s="919">
        <f>'IS(M)'!BB44</f>
        <v>-157684.52548291994</v>
      </c>
      <c r="BB310" s="919">
        <f>'IS(M)'!BC44</f>
        <v>-157684.52548291994</v>
      </c>
      <c r="BC310" s="919">
        <f>'IS(M)'!BD44</f>
        <v>1650071.1589718673</v>
      </c>
      <c r="BD310" s="919">
        <f>'IS(M)'!BE44</f>
        <v>389659.66460888501</v>
      </c>
      <c r="BE310" s="919">
        <f>'IS(M)'!BF44</f>
        <v>389659.66460888489</v>
      </c>
      <c r="BF310" s="919">
        <f>'IS(M)'!BG44</f>
        <v>389659.66460888489</v>
      </c>
      <c r="BG310" s="919">
        <f>'IS(M)'!BH44</f>
        <v>389659.66460888489</v>
      </c>
      <c r="BH310" s="919">
        <f>'IS(M)'!BI44</f>
        <v>389659.66460888489</v>
      </c>
      <c r="BI310" s="919">
        <f>'IS(M)'!BJ44</f>
        <v>389659.66460888489</v>
      </c>
      <c r="BJ310" s="919">
        <f>'IS(M)'!BK44</f>
        <v>387124.0184465666</v>
      </c>
      <c r="BK310" s="919">
        <f>'IS(M)'!BL44</f>
        <v>387124.0184465666</v>
      </c>
      <c r="BL310" s="919">
        <f>'IS(M)'!BM44</f>
        <v>387124.0184465666</v>
      </c>
      <c r="BM310" s="919">
        <f>'IS(M)'!BN44</f>
        <v>387124.0184465666</v>
      </c>
      <c r="BN310" s="919">
        <f>'IS(M)'!BO44</f>
        <v>387124.0184465666</v>
      </c>
      <c r="BO310" s="919">
        <f>'IS(M)'!BP44</f>
        <v>387124.0184465666</v>
      </c>
      <c r="BP310" s="919">
        <f>'IS(M)'!BQ44</f>
        <v>387124.0184465666</v>
      </c>
      <c r="BQ310" s="919">
        <f>'IS(M)'!BR44</f>
        <v>387124.0184465666</v>
      </c>
      <c r="BR310" s="919">
        <f>'IS(M)'!BS44</f>
        <v>387124.0184465666</v>
      </c>
      <c r="BS310" s="919">
        <f>'IS(M)'!BT44</f>
        <v>387124.0184465666</v>
      </c>
      <c r="BT310" s="919">
        <f>'IS(M)'!BU44</f>
        <v>387124.0184465666</v>
      </c>
      <c r="BU310" s="919">
        <f>'IS(M)'!BV44</f>
        <v>387124.0184465666</v>
      </c>
      <c r="BV310" s="919">
        <f>'IS(M)'!BW44</f>
        <v>384452.8394412151</v>
      </c>
      <c r="BW310" s="919">
        <f>'IS(M)'!BX44</f>
        <v>384452.8394412151</v>
      </c>
      <c r="BX310" s="919">
        <f>'IS(M)'!BY44</f>
        <v>384452.8394412151</v>
      </c>
      <c r="BY310" s="919">
        <f>'IS(M)'!BZ44</f>
        <v>384452.8394412151</v>
      </c>
      <c r="BZ310" s="919">
        <f>'IS(M)'!CA44</f>
        <v>384452.8394412151</v>
      </c>
      <c r="CA310" s="919">
        <f>'IS(M)'!CB44</f>
        <v>384452.8394412151</v>
      </c>
      <c r="CB310" s="919">
        <f>'IS(M)'!CC44</f>
        <v>384452.8394412151</v>
      </c>
      <c r="CC310" s="919">
        <f>'IS(M)'!CD44</f>
        <v>384452.8394412151</v>
      </c>
      <c r="CD310" s="919">
        <f>'IS(M)'!CE44</f>
        <v>384452.8394412151</v>
      </c>
      <c r="CE310" s="919">
        <f>'IS(M)'!CF44</f>
        <v>384452.8394412151</v>
      </c>
      <c r="CF310" s="919">
        <f>'IS(M)'!CG44</f>
        <v>384452.8394412151</v>
      </c>
      <c r="CG310" s="919">
        <f>'IS(M)'!CH44</f>
        <v>384452.8394412151</v>
      </c>
      <c r="CH310" s="919">
        <f>'IS(M)'!CI44</f>
        <v>381639.16773572151</v>
      </c>
      <c r="CI310" s="919">
        <f>'IS(M)'!CJ44</f>
        <v>381639.16773572151</v>
      </c>
      <c r="CJ310" s="919">
        <f>'IS(M)'!CK44</f>
        <v>381639.16773572151</v>
      </c>
      <c r="CK310" s="919">
        <f>'IS(M)'!CL44</f>
        <v>381639.16773572151</v>
      </c>
      <c r="CL310" s="919">
        <f>'IS(M)'!CM44</f>
        <v>381639.16773572151</v>
      </c>
      <c r="CM310" s="919">
        <f>'IS(M)'!CN44</f>
        <v>381639.16773572151</v>
      </c>
      <c r="CN310" s="919">
        <f>'IS(M)'!CO44</f>
        <v>381639.16773572151</v>
      </c>
      <c r="CO310" s="919">
        <f>'IS(M)'!CP44</f>
        <v>381639.16773572151</v>
      </c>
      <c r="CP310" s="919">
        <f>'IS(M)'!CQ44</f>
        <v>381639.16773572151</v>
      </c>
      <c r="CQ310" s="919">
        <f>'IS(M)'!CR44</f>
        <v>381639.16773572151</v>
      </c>
      <c r="CR310" s="919">
        <f>'IS(M)'!CS44</f>
        <v>381639.16773572151</v>
      </c>
      <c r="CS310" s="919">
        <f>'IS(M)'!CT44</f>
        <v>381639.16773572151</v>
      </c>
      <c r="CT310" s="919">
        <f>'IS(M)'!CU44</f>
        <v>378675.70232289837</v>
      </c>
      <c r="CU310" s="919">
        <f>'IS(M)'!CV44</f>
        <v>378675.70232289837</v>
      </c>
      <c r="CV310" s="919">
        <f>'IS(M)'!CW44</f>
        <v>378675.70232289837</v>
      </c>
      <c r="CW310" s="919">
        <f>'IS(M)'!CX44</f>
        <v>378675.70232289837</v>
      </c>
      <c r="CX310" s="919">
        <f>'IS(M)'!CY44</f>
        <v>378675.70232289837</v>
      </c>
      <c r="CY310" s="919">
        <f>'IS(M)'!CZ44</f>
        <v>378675.70232289837</v>
      </c>
      <c r="CZ310" s="919">
        <f>'IS(M)'!DA44</f>
        <v>378675.70232289837</v>
      </c>
      <c r="DA310" s="919">
        <f>'IS(M)'!DB44</f>
        <v>378675.70232289837</v>
      </c>
      <c r="DB310" s="919">
        <f>'IS(M)'!DC44</f>
        <v>378675.70232289837</v>
      </c>
      <c r="DC310" s="919">
        <f>'IS(M)'!DD44</f>
        <v>378675.70232289837</v>
      </c>
      <c r="DD310" s="919">
        <f>'IS(M)'!DE44</f>
        <v>378675.70232289837</v>
      </c>
      <c r="DE310" s="919">
        <f>'IS(M)'!DF44</f>
        <v>378675.70232289837</v>
      </c>
      <c r="DF310" s="919">
        <f>'IS(M)'!DG44</f>
        <v>375554.78468923451</v>
      </c>
      <c r="DG310" s="919">
        <f>'IS(M)'!DH44</f>
        <v>375554.78468923451</v>
      </c>
      <c r="DH310" s="919">
        <f>'IS(M)'!DI44</f>
        <v>375554.78468923451</v>
      </c>
      <c r="DI310" s="919">
        <f>'IS(M)'!DJ44</f>
        <v>375554.78468923451</v>
      </c>
      <c r="DJ310" s="919">
        <f>'IS(M)'!DK44</f>
        <v>375554.78468923451</v>
      </c>
      <c r="DK310" s="919">
        <f>'IS(M)'!DL44</f>
        <v>375554.78468923451</v>
      </c>
      <c r="DL310" s="919">
        <f>'IS(M)'!DM44</f>
        <v>375554.78468923451</v>
      </c>
      <c r="DM310" s="919">
        <f>'IS(M)'!DN44</f>
        <v>375554.78468923451</v>
      </c>
      <c r="DN310" s="919">
        <f>'IS(M)'!DO44</f>
        <v>375554.78468923451</v>
      </c>
      <c r="DO310" s="919">
        <f>'IS(M)'!DP44</f>
        <v>375554.78468923451</v>
      </c>
      <c r="DP310" s="919">
        <f>'IS(M)'!DQ44</f>
        <v>375554.78468923451</v>
      </c>
      <c r="DQ310" s="919">
        <f>'IS(M)'!DR44</f>
        <v>375554.78468923451</v>
      </c>
      <c r="DR310" s="919">
        <f>'IS(M)'!DS44</f>
        <v>372268.38168279402</v>
      </c>
      <c r="DS310" s="919">
        <f>'IS(M)'!DT44</f>
        <v>372268.38168279402</v>
      </c>
      <c r="DT310" s="919">
        <f>'IS(M)'!DU44</f>
        <v>372268.38168279402</v>
      </c>
      <c r="DU310" s="919">
        <f>'IS(M)'!DV44</f>
        <v>372268.38168279402</v>
      </c>
      <c r="DV310" s="919">
        <f>'IS(M)'!DW44</f>
        <v>372268.38168279402</v>
      </c>
      <c r="DW310" s="919">
        <f>'IS(M)'!DX44</f>
        <v>372268.38168279402</v>
      </c>
      <c r="DX310" s="919">
        <f>'IS(M)'!DY44</f>
        <v>372268.38168279402</v>
      </c>
      <c r="DY310" s="919">
        <f>'IS(M)'!DZ44</f>
        <v>372268.38168279402</v>
      </c>
      <c r="DZ310" s="919">
        <f>'IS(M)'!EA44</f>
        <v>372268.38168279402</v>
      </c>
      <c r="EA310" s="919">
        <f>'IS(M)'!EB44</f>
        <v>372268.38168279402</v>
      </c>
      <c r="EB310" s="919">
        <f>'IS(M)'!EC44</f>
        <v>372268.38168279402</v>
      </c>
      <c r="EC310" s="919">
        <f>'IS(M)'!ED44</f>
        <v>372268.38168279402</v>
      </c>
      <c r="ED310" s="919">
        <f>'IS(M)'!EE44</f>
        <v>368808.06756864052</v>
      </c>
      <c r="EE310" s="919">
        <f>'IS(M)'!EF44</f>
        <v>368808.06756864052</v>
      </c>
      <c r="EF310" s="919">
        <f>'IS(M)'!EG44</f>
        <v>368808.06756864052</v>
      </c>
      <c r="EG310" s="919">
        <f>'IS(M)'!EH44</f>
        <v>368808.06756864052</v>
      </c>
      <c r="EH310" s="919">
        <f>'IS(M)'!EI44</f>
        <v>368808.06756864052</v>
      </c>
      <c r="EI310" s="919">
        <f>'IS(M)'!EJ44</f>
        <v>368808.06756864052</v>
      </c>
      <c r="EJ310" s="919">
        <f>'IS(M)'!EK44</f>
        <v>368808.06756864052</v>
      </c>
      <c r="EK310" s="919">
        <f>'IS(M)'!EL44</f>
        <v>368808.06756864052</v>
      </c>
      <c r="EL310" s="919">
        <f>'IS(M)'!EM44</f>
        <v>368808.06756864052</v>
      </c>
      <c r="EM310" s="919">
        <f>'IS(M)'!EN44</f>
        <v>368808.06756864052</v>
      </c>
      <c r="EN310" s="919">
        <f>'IS(M)'!EO44</f>
        <v>368808.06756864052</v>
      </c>
      <c r="EO310" s="919">
        <f>'IS(M)'!EP44</f>
        <v>368808.06756864052</v>
      </c>
    </row>
    <row r="311" spans="1:145" x14ac:dyDescent="0.2">
      <c r="A311" s="113">
        <f>ROW()</f>
        <v>311</v>
      </c>
      <c r="K311" s="2" t="s">
        <v>280</v>
      </c>
      <c r="L311" s="897">
        <f>SUM(M311:EC311)</f>
        <v>-350000.00000000006</v>
      </c>
      <c r="M311" s="919">
        <f t="shared" ref="M311:AR311" si="2442">M358</f>
        <v>0</v>
      </c>
      <c r="N311" s="919">
        <f t="shared" si="2442"/>
        <v>0</v>
      </c>
      <c r="O311" s="919">
        <f t="shared" si="2442"/>
        <v>0</v>
      </c>
      <c r="P311" s="919">
        <f t="shared" si="2442"/>
        <v>0</v>
      </c>
      <c r="Q311" s="919">
        <f t="shared" si="2442"/>
        <v>0</v>
      </c>
      <c r="R311" s="919">
        <f t="shared" si="2442"/>
        <v>0</v>
      </c>
      <c r="S311" s="919">
        <f t="shared" si="2442"/>
        <v>-50000.000000000007</v>
      </c>
      <c r="T311" s="919">
        <f t="shared" si="2442"/>
        <v>0</v>
      </c>
      <c r="U311" s="919">
        <f t="shared" si="2442"/>
        <v>0</v>
      </c>
      <c r="V311" s="919">
        <f t="shared" si="2442"/>
        <v>0</v>
      </c>
      <c r="W311" s="919">
        <f t="shared" si="2442"/>
        <v>0</v>
      </c>
      <c r="X311" s="919">
        <f t="shared" si="2442"/>
        <v>0</v>
      </c>
      <c r="Y311" s="919">
        <f t="shared" si="2442"/>
        <v>-50000.000000000007</v>
      </c>
      <c r="Z311" s="919">
        <f t="shared" si="2442"/>
        <v>0</v>
      </c>
      <c r="AA311" s="919">
        <f t="shared" si="2442"/>
        <v>0</v>
      </c>
      <c r="AB311" s="919">
        <f t="shared" si="2442"/>
        <v>0</v>
      </c>
      <c r="AC311" s="919">
        <f t="shared" si="2442"/>
        <v>0</v>
      </c>
      <c r="AD311" s="919">
        <f t="shared" si="2442"/>
        <v>0</v>
      </c>
      <c r="AE311" s="919">
        <f t="shared" si="2442"/>
        <v>-50000.000000000007</v>
      </c>
      <c r="AF311" s="919">
        <f t="shared" si="2442"/>
        <v>0</v>
      </c>
      <c r="AG311" s="919">
        <f t="shared" si="2442"/>
        <v>0</v>
      </c>
      <c r="AH311" s="919">
        <f t="shared" si="2442"/>
        <v>0</v>
      </c>
      <c r="AI311" s="919">
        <f t="shared" si="2442"/>
        <v>0</v>
      </c>
      <c r="AJ311" s="919">
        <f t="shared" si="2442"/>
        <v>0</v>
      </c>
      <c r="AK311" s="919">
        <f t="shared" si="2442"/>
        <v>-50000.000000000007</v>
      </c>
      <c r="AL311" s="919">
        <f t="shared" si="2442"/>
        <v>0</v>
      </c>
      <c r="AM311" s="919">
        <f t="shared" si="2442"/>
        <v>0</v>
      </c>
      <c r="AN311" s="919">
        <f t="shared" si="2442"/>
        <v>0</v>
      </c>
      <c r="AO311" s="919">
        <f t="shared" si="2442"/>
        <v>0</v>
      </c>
      <c r="AP311" s="919">
        <f t="shared" si="2442"/>
        <v>0</v>
      </c>
      <c r="AQ311" s="919">
        <f t="shared" si="2442"/>
        <v>-50000.000000000007</v>
      </c>
      <c r="AR311" s="919">
        <f t="shared" si="2442"/>
        <v>0</v>
      </c>
      <c r="AS311" s="919">
        <f t="shared" ref="AS311:BT311" si="2443">AS358</f>
        <v>0</v>
      </c>
      <c r="AT311" s="919">
        <f t="shared" si="2443"/>
        <v>0</v>
      </c>
      <c r="AU311" s="919">
        <f t="shared" si="2443"/>
        <v>0</v>
      </c>
      <c r="AV311" s="919">
        <f t="shared" si="2443"/>
        <v>0</v>
      </c>
      <c r="AW311" s="919">
        <f t="shared" si="2443"/>
        <v>-50000.000000000007</v>
      </c>
      <c r="AX311" s="919">
        <f t="shared" si="2443"/>
        <v>0</v>
      </c>
      <c r="AY311" s="919">
        <f t="shared" si="2443"/>
        <v>0</v>
      </c>
      <c r="AZ311" s="919">
        <f t="shared" si="2443"/>
        <v>0</v>
      </c>
      <c r="BA311" s="919">
        <f t="shared" si="2443"/>
        <v>0</v>
      </c>
      <c r="BB311" s="919">
        <f t="shared" si="2443"/>
        <v>0</v>
      </c>
      <c r="BC311" s="919">
        <f t="shared" si="2443"/>
        <v>-50000.000000000007</v>
      </c>
      <c r="BD311" s="919">
        <f t="shared" si="2443"/>
        <v>0</v>
      </c>
      <c r="BE311" s="919">
        <f t="shared" si="2443"/>
        <v>0</v>
      </c>
      <c r="BF311" s="919">
        <f t="shared" si="2443"/>
        <v>0</v>
      </c>
      <c r="BG311" s="919">
        <f t="shared" si="2443"/>
        <v>0</v>
      </c>
      <c r="BH311" s="919">
        <f t="shared" si="2443"/>
        <v>0</v>
      </c>
      <c r="BI311" s="919">
        <f t="shared" si="2443"/>
        <v>0</v>
      </c>
      <c r="BJ311" s="919">
        <f t="shared" si="2443"/>
        <v>0</v>
      </c>
      <c r="BK311" s="919">
        <f t="shared" si="2443"/>
        <v>0</v>
      </c>
      <c r="BL311" s="919">
        <f t="shared" si="2443"/>
        <v>0</v>
      </c>
      <c r="BM311" s="919">
        <f t="shared" si="2443"/>
        <v>0</v>
      </c>
      <c r="BN311" s="919">
        <f t="shared" si="2443"/>
        <v>0</v>
      </c>
      <c r="BO311" s="919">
        <f t="shared" si="2443"/>
        <v>0</v>
      </c>
      <c r="BP311" s="919">
        <f t="shared" si="2443"/>
        <v>0</v>
      </c>
      <c r="BQ311" s="919">
        <f t="shared" si="2443"/>
        <v>0</v>
      </c>
      <c r="BR311" s="919">
        <f t="shared" si="2443"/>
        <v>0</v>
      </c>
      <c r="BS311" s="919">
        <f t="shared" si="2443"/>
        <v>0</v>
      </c>
      <c r="BT311" s="919">
        <f t="shared" si="2443"/>
        <v>0</v>
      </c>
      <c r="BU311" s="919">
        <f t="shared" ref="BU311:EC311" si="2444">BU358</f>
        <v>0</v>
      </c>
      <c r="BV311" s="919">
        <f t="shared" si="2444"/>
        <v>0</v>
      </c>
      <c r="BW311" s="919">
        <f t="shared" si="2444"/>
        <v>0</v>
      </c>
      <c r="BX311" s="919">
        <f t="shared" si="2444"/>
        <v>0</v>
      </c>
      <c r="BY311" s="919">
        <f t="shared" si="2444"/>
        <v>0</v>
      </c>
      <c r="BZ311" s="919">
        <f t="shared" si="2444"/>
        <v>0</v>
      </c>
      <c r="CA311" s="919">
        <f t="shared" si="2444"/>
        <v>0</v>
      </c>
      <c r="CB311" s="919">
        <f t="shared" si="2444"/>
        <v>0</v>
      </c>
      <c r="CC311" s="919">
        <f t="shared" si="2444"/>
        <v>0</v>
      </c>
      <c r="CD311" s="919">
        <f t="shared" si="2444"/>
        <v>0</v>
      </c>
      <c r="CE311" s="919">
        <f t="shared" si="2444"/>
        <v>0</v>
      </c>
      <c r="CF311" s="919">
        <f t="shared" si="2444"/>
        <v>0</v>
      </c>
      <c r="CG311" s="919">
        <f t="shared" si="2444"/>
        <v>0</v>
      </c>
      <c r="CH311" s="919">
        <f t="shared" si="2444"/>
        <v>0</v>
      </c>
      <c r="CI311" s="919">
        <f t="shared" si="2444"/>
        <v>0</v>
      </c>
      <c r="CJ311" s="919">
        <f t="shared" si="2444"/>
        <v>0</v>
      </c>
      <c r="CK311" s="919">
        <f t="shared" si="2444"/>
        <v>0</v>
      </c>
      <c r="CL311" s="919">
        <f t="shared" si="2444"/>
        <v>0</v>
      </c>
      <c r="CM311" s="919">
        <f t="shared" si="2444"/>
        <v>0</v>
      </c>
      <c r="CN311" s="919">
        <f t="shared" si="2444"/>
        <v>0</v>
      </c>
      <c r="CO311" s="919">
        <f t="shared" si="2444"/>
        <v>0</v>
      </c>
      <c r="CP311" s="919">
        <f t="shared" si="2444"/>
        <v>0</v>
      </c>
      <c r="CQ311" s="919">
        <f t="shared" si="2444"/>
        <v>0</v>
      </c>
      <c r="CR311" s="919">
        <f t="shared" si="2444"/>
        <v>0</v>
      </c>
      <c r="CS311" s="919">
        <f t="shared" si="2444"/>
        <v>0</v>
      </c>
      <c r="CT311" s="919">
        <f t="shared" si="2444"/>
        <v>0</v>
      </c>
      <c r="CU311" s="919">
        <f t="shared" si="2444"/>
        <v>0</v>
      </c>
      <c r="CV311" s="919">
        <f t="shared" si="2444"/>
        <v>0</v>
      </c>
      <c r="CW311" s="919">
        <f t="shared" si="2444"/>
        <v>0</v>
      </c>
      <c r="CX311" s="919">
        <f t="shared" si="2444"/>
        <v>0</v>
      </c>
      <c r="CY311" s="919">
        <f t="shared" si="2444"/>
        <v>0</v>
      </c>
      <c r="CZ311" s="919">
        <f t="shared" si="2444"/>
        <v>0</v>
      </c>
      <c r="DA311" s="919">
        <f t="shared" si="2444"/>
        <v>0</v>
      </c>
      <c r="DB311" s="919">
        <f t="shared" si="2444"/>
        <v>0</v>
      </c>
      <c r="DC311" s="919">
        <f t="shared" si="2444"/>
        <v>0</v>
      </c>
      <c r="DD311" s="919">
        <f t="shared" si="2444"/>
        <v>0</v>
      </c>
      <c r="DE311" s="919">
        <f t="shared" si="2444"/>
        <v>0</v>
      </c>
      <c r="DF311" s="919">
        <f t="shared" si="2444"/>
        <v>0</v>
      </c>
      <c r="DG311" s="919">
        <f t="shared" si="2444"/>
        <v>0</v>
      </c>
      <c r="DH311" s="919">
        <f t="shared" si="2444"/>
        <v>0</v>
      </c>
      <c r="DI311" s="919">
        <f t="shared" si="2444"/>
        <v>0</v>
      </c>
      <c r="DJ311" s="919">
        <f t="shared" si="2444"/>
        <v>0</v>
      </c>
      <c r="DK311" s="919">
        <f t="shared" si="2444"/>
        <v>0</v>
      </c>
      <c r="DL311" s="919">
        <f t="shared" si="2444"/>
        <v>0</v>
      </c>
      <c r="DM311" s="919">
        <f t="shared" si="2444"/>
        <v>0</v>
      </c>
      <c r="DN311" s="919">
        <f t="shared" si="2444"/>
        <v>0</v>
      </c>
      <c r="DO311" s="919">
        <f t="shared" si="2444"/>
        <v>0</v>
      </c>
      <c r="DP311" s="919">
        <f t="shared" si="2444"/>
        <v>0</v>
      </c>
      <c r="DQ311" s="919">
        <f t="shared" si="2444"/>
        <v>0</v>
      </c>
      <c r="DR311" s="919">
        <f t="shared" si="2444"/>
        <v>0</v>
      </c>
      <c r="DS311" s="919">
        <f t="shared" si="2444"/>
        <v>0</v>
      </c>
      <c r="DT311" s="919">
        <f t="shared" si="2444"/>
        <v>0</v>
      </c>
      <c r="DU311" s="919">
        <f t="shared" si="2444"/>
        <v>0</v>
      </c>
      <c r="DV311" s="919">
        <f t="shared" si="2444"/>
        <v>0</v>
      </c>
      <c r="DW311" s="919">
        <f t="shared" si="2444"/>
        <v>0</v>
      </c>
      <c r="DX311" s="919">
        <f t="shared" si="2444"/>
        <v>0</v>
      </c>
      <c r="DY311" s="919">
        <f t="shared" si="2444"/>
        <v>0</v>
      </c>
      <c r="DZ311" s="919">
        <f t="shared" si="2444"/>
        <v>0</v>
      </c>
      <c r="EA311" s="919">
        <f t="shared" si="2444"/>
        <v>0</v>
      </c>
      <c r="EB311" s="919">
        <f t="shared" si="2444"/>
        <v>0</v>
      </c>
      <c r="EC311" s="919">
        <f t="shared" si="2444"/>
        <v>0</v>
      </c>
      <c r="ED311" s="919">
        <f t="shared" ref="ED311:EO311" si="2445">ED358</f>
        <v>0</v>
      </c>
      <c r="EE311" s="919">
        <f t="shared" si="2445"/>
        <v>0</v>
      </c>
      <c r="EF311" s="919">
        <f t="shared" si="2445"/>
        <v>0</v>
      </c>
      <c r="EG311" s="919">
        <f t="shared" si="2445"/>
        <v>0</v>
      </c>
      <c r="EH311" s="919">
        <f t="shared" si="2445"/>
        <v>0</v>
      </c>
      <c r="EI311" s="919">
        <f t="shared" si="2445"/>
        <v>0</v>
      </c>
      <c r="EJ311" s="919">
        <f t="shared" si="2445"/>
        <v>0</v>
      </c>
      <c r="EK311" s="919">
        <f t="shared" si="2445"/>
        <v>0</v>
      </c>
      <c r="EL311" s="919">
        <f t="shared" si="2445"/>
        <v>0</v>
      </c>
      <c r="EM311" s="919">
        <f t="shared" si="2445"/>
        <v>0</v>
      </c>
      <c r="EN311" s="919">
        <f t="shared" si="2445"/>
        <v>0</v>
      </c>
      <c r="EO311" s="919">
        <f t="shared" si="2445"/>
        <v>0</v>
      </c>
    </row>
    <row r="312" spans="1:145" x14ac:dyDescent="0.2">
      <c r="A312" s="113">
        <f>ROW()</f>
        <v>312</v>
      </c>
      <c r="K312" s="948" t="s">
        <v>281</v>
      </c>
      <c r="L312" s="912">
        <f>SUM(M312:EC312)</f>
        <v>-2801906.8127266578</v>
      </c>
      <c r="M312" s="949">
        <f>-MAX(ISNUMBER(M9)*SUM(M308:M311),0)</f>
        <v>0</v>
      </c>
      <c r="N312" s="949">
        <f t="shared" ref="N312:AS312" si="2446">-N376</f>
        <v>0</v>
      </c>
      <c r="O312" s="949">
        <f t="shared" si="2446"/>
        <v>0</v>
      </c>
      <c r="P312" s="949">
        <f t="shared" si="2446"/>
        <v>0</v>
      </c>
      <c r="Q312" s="949">
        <f t="shared" si="2446"/>
        <v>0</v>
      </c>
      <c r="R312" s="949">
        <f t="shared" si="2446"/>
        <v>0</v>
      </c>
      <c r="S312" s="949">
        <f t="shared" si="2446"/>
        <v>-405893.55455752957</v>
      </c>
      <c r="T312" s="949">
        <f t="shared" si="2446"/>
        <v>0</v>
      </c>
      <c r="U312" s="949">
        <f t="shared" si="2446"/>
        <v>0</v>
      </c>
      <c r="V312" s="949">
        <f t="shared" si="2446"/>
        <v>0</v>
      </c>
      <c r="W312" s="949">
        <f t="shared" si="2446"/>
        <v>0</v>
      </c>
      <c r="X312" s="949">
        <f t="shared" si="2446"/>
        <v>0</v>
      </c>
      <c r="Y312" s="949">
        <f t="shared" si="2446"/>
        <v>-424207.74631116755</v>
      </c>
      <c r="Z312" s="949">
        <f t="shared" si="2446"/>
        <v>0</v>
      </c>
      <c r="AA312" s="949">
        <f t="shared" si="2446"/>
        <v>0</v>
      </c>
      <c r="AB312" s="949">
        <f t="shared" si="2446"/>
        <v>0</v>
      </c>
      <c r="AC312" s="949">
        <f t="shared" si="2446"/>
        <v>0</v>
      </c>
      <c r="AD312" s="949">
        <f t="shared" si="2446"/>
        <v>0</v>
      </c>
      <c r="AE312" s="949">
        <f t="shared" si="2446"/>
        <v>-402040.0683121754</v>
      </c>
      <c r="AF312" s="949">
        <f t="shared" si="2446"/>
        <v>0</v>
      </c>
      <c r="AG312" s="949">
        <f t="shared" si="2446"/>
        <v>0</v>
      </c>
      <c r="AH312" s="949">
        <f t="shared" si="2446"/>
        <v>0</v>
      </c>
      <c r="AI312" s="949">
        <f t="shared" si="2446"/>
        <v>0</v>
      </c>
      <c r="AJ312" s="949">
        <f t="shared" si="2446"/>
        <v>0</v>
      </c>
      <c r="AK312" s="949">
        <f t="shared" si="2446"/>
        <v>-402040.0683121754</v>
      </c>
      <c r="AL312" s="949">
        <f t="shared" si="2446"/>
        <v>0</v>
      </c>
      <c r="AM312" s="949">
        <f t="shared" si="2446"/>
        <v>0</v>
      </c>
      <c r="AN312" s="949">
        <f t="shared" si="2446"/>
        <v>0</v>
      </c>
      <c r="AO312" s="949">
        <f t="shared" si="2446"/>
        <v>0</v>
      </c>
      <c r="AP312" s="949">
        <f t="shared" si="2446"/>
        <v>0</v>
      </c>
      <c r="AQ312" s="949">
        <f t="shared" si="2446"/>
        <v>-397486.11708886363</v>
      </c>
      <c r="AR312" s="949">
        <f t="shared" si="2446"/>
        <v>0</v>
      </c>
      <c r="AS312" s="949">
        <f t="shared" si="2446"/>
        <v>0</v>
      </c>
      <c r="AT312" s="949">
        <f t="shared" ref="AT312:BY312" si="2447">-AT376</f>
        <v>0</v>
      </c>
      <c r="AU312" s="949">
        <f t="shared" si="2447"/>
        <v>0</v>
      </c>
      <c r="AV312" s="949">
        <f t="shared" si="2447"/>
        <v>0</v>
      </c>
      <c r="AW312" s="949">
        <f t="shared" si="2447"/>
        <v>-397446.16493998514</v>
      </c>
      <c r="AX312" s="949">
        <f t="shared" si="2447"/>
        <v>0</v>
      </c>
      <c r="AY312" s="949">
        <f t="shared" si="2447"/>
        <v>0</v>
      </c>
      <c r="AZ312" s="949">
        <f t="shared" si="2447"/>
        <v>0</v>
      </c>
      <c r="BA312" s="949">
        <f t="shared" si="2447"/>
        <v>0</v>
      </c>
      <c r="BB312" s="949">
        <f t="shared" si="2447"/>
        <v>0</v>
      </c>
      <c r="BC312" s="949">
        <f t="shared" si="2447"/>
        <v>-372793.09320476116</v>
      </c>
      <c r="BD312" s="949">
        <f t="shared" si="2447"/>
        <v>0</v>
      </c>
      <c r="BE312" s="949">
        <f t="shared" si="2447"/>
        <v>0</v>
      </c>
      <c r="BF312" s="949">
        <f t="shared" si="2447"/>
        <v>0</v>
      </c>
      <c r="BG312" s="949">
        <f t="shared" si="2447"/>
        <v>0</v>
      </c>
      <c r="BH312" s="949">
        <f t="shared" si="2447"/>
        <v>0</v>
      </c>
      <c r="BI312" s="949">
        <f t="shared" si="2447"/>
        <v>0</v>
      </c>
      <c r="BJ312" s="949">
        <f t="shared" si="2447"/>
        <v>0</v>
      </c>
      <c r="BK312" s="949">
        <f t="shared" si="2447"/>
        <v>0</v>
      </c>
      <c r="BL312" s="949">
        <f t="shared" si="2447"/>
        <v>0</v>
      </c>
      <c r="BM312" s="949">
        <f t="shared" si="2447"/>
        <v>0</v>
      </c>
      <c r="BN312" s="949">
        <f t="shared" si="2447"/>
        <v>0</v>
      </c>
      <c r="BO312" s="949">
        <f t="shared" si="2447"/>
        <v>0</v>
      </c>
      <c r="BP312" s="949">
        <f t="shared" si="2447"/>
        <v>0</v>
      </c>
      <c r="BQ312" s="949">
        <f t="shared" si="2447"/>
        <v>0</v>
      </c>
      <c r="BR312" s="949">
        <f t="shared" si="2447"/>
        <v>0</v>
      </c>
      <c r="BS312" s="949">
        <f t="shared" si="2447"/>
        <v>0</v>
      </c>
      <c r="BT312" s="949">
        <f t="shared" si="2447"/>
        <v>0</v>
      </c>
      <c r="BU312" s="949">
        <f t="shared" si="2447"/>
        <v>0</v>
      </c>
      <c r="BV312" s="949">
        <f t="shared" si="2447"/>
        <v>0</v>
      </c>
      <c r="BW312" s="949">
        <f t="shared" si="2447"/>
        <v>0</v>
      </c>
      <c r="BX312" s="949">
        <f t="shared" si="2447"/>
        <v>0</v>
      </c>
      <c r="BY312" s="949">
        <f t="shared" si="2447"/>
        <v>0</v>
      </c>
      <c r="BZ312" s="949">
        <f t="shared" ref="BZ312:DE312" si="2448">-BZ376</f>
        <v>0</v>
      </c>
      <c r="CA312" s="949">
        <f t="shared" si="2448"/>
        <v>0</v>
      </c>
      <c r="CB312" s="949">
        <f t="shared" si="2448"/>
        <v>0</v>
      </c>
      <c r="CC312" s="949">
        <f t="shared" si="2448"/>
        <v>0</v>
      </c>
      <c r="CD312" s="949">
        <f t="shared" si="2448"/>
        <v>0</v>
      </c>
      <c r="CE312" s="949">
        <f t="shared" si="2448"/>
        <v>0</v>
      </c>
      <c r="CF312" s="949">
        <f t="shared" si="2448"/>
        <v>0</v>
      </c>
      <c r="CG312" s="949">
        <f t="shared" si="2448"/>
        <v>0</v>
      </c>
      <c r="CH312" s="949">
        <f t="shared" si="2448"/>
        <v>0</v>
      </c>
      <c r="CI312" s="949">
        <f t="shared" si="2448"/>
        <v>0</v>
      </c>
      <c r="CJ312" s="949">
        <f t="shared" si="2448"/>
        <v>0</v>
      </c>
      <c r="CK312" s="949">
        <f t="shared" si="2448"/>
        <v>0</v>
      </c>
      <c r="CL312" s="949">
        <f t="shared" si="2448"/>
        <v>0</v>
      </c>
      <c r="CM312" s="949">
        <f t="shared" si="2448"/>
        <v>0</v>
      </c>
      <c r="CN312" s="949">
        <f t="shared" si="2448"/>
        <v>0</v>
      </c>
      <c r="CO312" s="949">
        <f t="shared" si="2448"/>
        <v>0</v>
      </c>
      <c r="CP312" s="949">
        <f t="shared" si="2448"/>
        <v>0</v>
      </c>
      <c r="CQ312" s="949">
        <f t="shared" si="2448"/>
        <v>0</v>
      </c>
      <c r="CR312" s="949">
        <f t="shared" si="2448"/>
        <v>0</v>
      </c>
      <c r="CS312" s="949">
        <f t="shared" si="2448"/>
        <v>0</v>
      </c>
      <c r="CT312" s="949">
        <f t="shared" si="2448"/>
        <v>0</v>
      </c>
      <c r="CU312" s="949">
        <f t="shared" si="2448"/>
        <v>0</v>
      </c>
      <c r="CV312" s="949">
        <f t="shared" si="2448"/>
        <v>0</v>
      </c>
      <c r="CW312" s="949">
        <f t="shared" si="2448"/>
        <v>0</v>
      </c>
      <c r="CX312" s="949">
        <f t="shared" si="2448"/>
        <v>0</v>
      </c>
      <c r="CY312" s="949">
        <f t="shared" si="2448"/>
        <v>0</v>
      </c>
      <c r="CZ312" s="949">
        <f t="shared" si="2448"/>
        <v>0</v>
      </c>
      <c r="DA312" s="949">
        <f t="shared" si="2448"/>
        <v>0</v>
      </c>
      <c r="DB312" s="949">
        <f t="shared" si="2448"/>
        <v>0</v>
      </c>
      <c r="DC312" s="949">
        <f t="shared" si="2448"/>
        <v>0</v>
      </c>
      <c r="DD312" s="949">
        <f t="shared" si="2448"/>
        <v>0</v>
      </c>
      <c r="DE312" s="949">
        <f t="shared" si="2448"/>
        <v>0</v>
      </c>
      <c r="DF312" s="949">
        <f t="shared" ref="DF312:EO312" si="2449">-DF376</f>
        <v>0</v>
      </c>
      <c r="DG312" s="949">
        <f t="shared" si="2449"/>
        <v>0</v>
      </c>
      <c r="DH312" s="949">
        <f t="shared" si="2449"/>
        <v>0</v>
      </c>
      <c r="DI312" s="949">
        <f t="shared" si="2449"/>
        <v>0</v>
      </c>
      <c r="DJ312" s="949">
        <f t="shared" si="2449"/>
        <v>0</v>
      </c>
      <c r="DK312" s="949">
        <f t="shared" si="2449"/>
        <v>0</v>
      </c>
      <c r="DL312" s="949">
        <f t="shared" si="2449"/>
        <v>0</v>
      </c>
      <c r="DM312" s="949">
        <f t="shared" si="2449"/>
        <v>0</v>
      </c>
      <c r="DN312" s="949">
        <f t="shared" si="2449"/>
        <v>0</v>
      </c>
      <c r="DO312" s="949">
        <f t="shared" si="2449"/>
        <v>0</v>
      </c>
      <c r="DP312" s="949">
        <f t="shared" si="2449"/>
        <v>0</v>
      </c>
      <c r="DQ312" s="949">
        <f t="shared" si="2449"/>
        <v>0</v>
      </c>
      <c r="DR312" s="949">
        <f t="shared" si="2449"/>
        <v>0</v>
      </c>
      <c r="DS312" s="949">
        <f t="shared" si="2449"/>
        <v>0</v>
      </c>
      <c r="DT312" s="949">
        <f t="shared" si="2449"/>
        <v>0</v>
      </c>
      <c r="DU312" s="949">
        <f t="shared" si="2449"/>
        <v>0</v>
      </c>
      <c r="DV312" s="949">
        <f t="shared" si="2449"/>
        <v>0</v>
      </c>
      <c r="DW312" s="949">
        <f t="shared" si="2449"/>
        <v>0</v>
      </c>
      <c r="DX312" s="949">
        <f t="shared" si="2449"/>
        <v>0</v>
      </c>
      <c r="DY312" s="949">
        <f t="shared" si="2449"/>
        <v>0</v>
      </c>
      <c r="DZ312" s="949">
        <f t="shared" si="2449"/>
        <v>0</v>
      </c>
      <c r="EA312" s="949">
        <f t="shared" si="2449"/>
        <v>0</v>
      </c>
      <c r="EB312" s="949">
        <f t="shared" si="2449"/>
        <v>0</v>
      </c>
      <c r="EC312" s="949">
        <f t="shared" si="2449"/>
        <v>0</v>
      </c>
      <c r="ED312" s="949">
        <f t="shared" si="2449"/>
        <v>0</v>
      </c>
      <c r="EE312" s="949">
        <f t="shared" si="2449"/>
        <v>0</v>
      </c>
      <c r="EF312" s="949">
        <f t="shared" si="2449"/>
        <v>0</v>
      </c>
      <c r="EG312" s="949">
        <f t="shared" si="2449"/>
        <v>0</v>
      </c>
      <c r="EH312" s="949">
        <f t="shared" si="2449"/>
        <v>0</v>
      </c>
      <c r="EI312" s="949">
        <f t="shared" si="2449"/>
        <v>0</v>
      </c>
      <c r="EJ312" s="949">
        <f t="shared" si="2449"/>
        <v>0</v>
      </c>
      <c r="EK312" s="949">
        <f t="shared" si="2449"/>
        <v>0</v>
      </c>
      <c r="EL312" s="949">
        <f t="shared" si="2449"/>
        <v>0</v>
      </c>
      <c r="EM312" s="949">
        <f t="shared" si="2449"/>
        <v>0</v>
      </c>
      <c r="EN312" s="949">
        <f t="shared" si="2449"/>
        <v>0</v>
      </c>
      <c r="EO312" s="949">
        <f t="shared" si="2449"/>
        <v>0</v>
      </c>
    </row>
    <row r="313" spans="1:145" x14ac:dyDescent="0.2">
      <c r="A313" s="113"/>
      <c r="K313" s="10"/>
      <c r="L313" s="899"/>
      <c r="M313" s="921"/>
      <c r="N313" s="921"/>
      <c r="O313" s="921"/>
      <c r="P313" s="921"/>
      <c r="Q313" s="921"/>
      <c r="R313" s="921"/>
      <c r="S313" s="921"/>
      <c r="T313" s="921"/>
      <c r="U313" s="921"/>
      <c r="V313" s="921"/>
      <c r="W313" s="921"/>
      <c r="X313" s="921"/>
      <c r="Y313" s="921"/>
      <c r="Z313" s="921"/>
      <c r="AA313" s="921"/>
      <c r="AB313" s="921"/>
      <c r="AC313" s="921"/>
      <c r="AD313" s="921"/>
      <c r="AE313" s="921"/>
      <c r="AF313" s="921"/>
      <c r="AG313" s="921"/>
      <c r="AH313" s="921"/>
      <c r="AI313" s="921"/>
      <c r="AJ313" s="921"/>
      <c r="AK313" s="921"/>
      <c r="AL313" s="921"/>
      <c r="AM313" s="921"/>
      <c r="AN313" s="921"/>
      <c r="AO313" s="921"/>
      <c r="AP313" s="921"/>
      <c r="AQ313" s="921"/>
      <c r="AR313" s="921"/>
      <c r="AS313" s="921"/>
      <c r="AT313" s="921"/>
      <c r="AU313" s="921"/>
      <c r="AV313" s="921"/>
      <c r="AW313" s="921"/>
      <c r="AX313" s="921"/>
      <c r="AY313" s="921"/>
      <c r="AZ313" s="921"/>
      <c r="BA313" s="921"/>
      <c r="BB313" s="921"/>
      <c r="BC313" s="921"/>
      <c r="BD313" s="921"/>
      <c r="BE313" s="921"/>
      <c r="BF313" s="921"/>
      <c r="BG313" s="921"/>
      <c r="BH313" s="921"/>
      <c r="BI313" s="921"/>
      <c r="BJ313" s="921"/>
      <c r="BK313" s="921"/>
      <c r="BL313" s="921"/>
      <c r="BM313" s="921"/>
      <c r="BN313" s="921"/>
      <c r="BO313" s="921"/>
      <c r="BP313" s="921"/>
      <c r="BQ313" s="921"/>
      <c r="BR313" s="921"/>
      <c r="BS313" s="921"/>
      <c r="BT313" s="921"/>
      <c r="BU313" s="921"/>
      <c r="BV313" s="921"/>
      <c r="BW313" s="921"/>
      <c r="BX313" s="921"/>
      <c r="BY313" s="921"/>
      <c r="BZ313" s="921"/>
      <c r="CA313" s="921"/>
      <c r="CB313" s="921"/>
      <c r="CC313" s="921"/>
      <c r="CD313" s="921"/>
      <c r="CE313" s="921"/>
      <c r="CF313" s="921"/>
      <c r="CG313" s="921"/>
      <c r="CH313" s="921"/>
      <c r="CI313" s="921"/>
      <c r="CJ313" s="921"/>
      <c r="CK313" s="921"/>
      <c r="CL313" s="921"/>
      <c r="CM313" s="921"/>
      <c r="CN313" s="921"/>
      <c r="CO313" s="921"/>
      <c r="CP313" s="921"/>
      <c r="CQ313" s="921"/>
      <c r="CR313" s="921"/>
      <c r="CS313" s="921"/>
      <c r="CT313" s="921"/>
      <c r="CU313" s="921"/>
      <c r="CV313" s="921"/>
      <c r="CW313" s="921"/>
      <c r="CX313" s="921"/>
      <c r="CY313" s="921"/>
      <c r="CZ313" s="921"/>
      <c r="DA313" s="921"/>
      <c r="DB313" s="921"/>
      <c r="DC313" s="921"/>
      <c r="DD313" s="921"/>
      <c r="DE313" s="921"/>
      <c r="DF313" s="921"/>
      <c r="DG313" s="921"/>
      <c r="DH313" s="921"/>
      <c r="DI313" s="921"/>
      <c r="DJ313" s="921"/>
      <c r="DK313" s="921"/>
      <c r="DL313" s="921"/>
      <c r="DM313" s="921"/>
      <c r="DN313" s="921"/>
      <c r="DO313" s="921"/>
      <c r="DP313" s="921"/>
      <c r="DQ313" s="921"/>
      <c r="DR313" s="921"/>
      <c r="DS313" s="921"/>
      <c r="DT313" s="921"/>
      <c r="DU313" s="921"/>
      <c r="DV313" s="921"/>
      <c r="DW313" s="921"/>
      <c r="DX313" s="921"/>
      <c r="DY313" s="921"/>
      <c r="DZ313" s="921"/>
      <c r="EA313" s="921"/>
      <c r="EB313" s="921"/>
      <c r="EC313" s="921"/>
      <c r="ED313" s="921"/>
      <c r="EE313" s="921"/>
      <c r="EF313" s="921"/>
      <c r="EG313" s="921"/>
      <c r="EH313" s="921"/>
      <c r="EI313" s="921"/>
      <c r="EJ313" s="921"/>
      <c r="EK313" s="921"/>
      <c r="EL313" s="921"/>
      <c r="EM313" s="921"/>
      <c r="EN313" s="921"/>
      <c r="EO313" s="921"/>
    </row>
    <row r="314" spans="1:145" x14ac:dyDescent="0.2">
      <c r="A314" s="113">
        <f>ROW()</f>
        <v>314</v>
      </c>
      <c r="C314" s="449" t="str">
        <f>C307</f>
        <v>이익잉여금</v>
      </c>
      <c r="D314" s="449" t="s">
        <v>29</v>
      </c>
      <c r="E314" s="449"/>
      <c r="H314" s="274" t="s">
        <v>892</v>
      </c>
      <c r="I314" s="253" t="s">
        <v>480</v>
      </c>
      <c r="J314" s="267">
        <f>SUMIF(2:2,J4,314:314)</f>
        <v>1707755.6844547873</v>
      </c>
      <c r="K314" s="2" t="s">
        <v>165</v>
      </c>
      <c r="L314" s="897">
        <f>SUM(L308:L312)</f>
        <v>1707755.6844547912</v>
      </c>
      <c r="M314" s="919">
        <f>SUM(M308:M313)</f>
        <v>-100000</v>
      </c>
      <c r="N314" s="919">
        <f t="shared" ref="N314:BY314" si="2450">SUM(N308:N313)</f>
        <v>-255220.14721639821</v>
      </c>
      <c r="O314" s="919">
        <f t="shared" si="2450"/>
        <v>-410440.29443279642</v>
      </c>
      <c r="P314" s="919">
        <f t="shared" si="2450"/>
        <v>-565660.44164919457</v>
      </c>
      <c r="Q314" s="919">
        <f t="shared" si="2450"/>
        <v>-714775.85828104685</v>
      </c>
      <c r="R314" s="919">
        <f t="shared" si="2450"/>
        <v>-863891.27491289913</v>
      </c>
      <c r="S314" s="919">
        <f t="shared" si="2450"/>
        <v>-100000</v>
      </c>
      <c r="T314" s="919">
        <f t="shared" si="2450"/>
        <v>-249115.41663185222</v>
      </c>
      <c r="U314" s="919">
        <f t="shared" si="2450"/>
        <v>-398230.83326370444</v>
      </c>
      <c r="V314" s="919">
        <f t="shared" si="2450"/>
        <v>-547346.2498955566</v>
      </c>
      <c r="W314" s="919">
        <f t="shared" si="2450"/>
        <v>-696461.66652740887</v>
      </c>
      <c r="X314" s="919">
        <f t="shared" si="2450"/>
        <v>-845577.08315926115</v>
      </c>
      <c r="Y314" s="919">
        <f t="shared" si="2450"/>
        <v>-100000</v>
      </c>
      <c r="Z314" s="919">
        <f t="shared" si="2450"/>
        <v>-252810.02963168424</v>
      </c>
      <c r="AA314" s="919">
        <f t="shared" si="2450"/>
        <v>-405620.05926336849</v>
      </c>
      <c r="AB314" s="919">
        <f t="shared" si="2450"/>
        <v>-558430.08889505267</v>
      </c>
      <c r="AC314" s="919">
        <f t="shared" si="2450"/>
        <v>-711240.11852673697</v>
      </c>
      <c r="AD314" s="919">
        <f t="shared" si="2450"/>
        <v>-864050.14815842127</v>
      </c>
      <c r="AE314" s="919">
        <f t="shared" si="2450"/>
        <v>-100000</v>
      </c>
      <c r="AF314" s="919">
        <f t="shared" si="2450"/>
        <v>-252810.02963168424</v>
      </c>
      <c r="AG314" s="919">
        <f t="shared" si="2450"/>
        <v>-405620.05926336849</v>
      </c>
      <c r="AH314" s="919">
        <f t="shared" si="2450"/>
        <v>-558430.08889505267</v>
      </c>
      <c r="AI314" s="919">
        <f t="shared" si="2450"/>
        <v>-711240.11852673697</v>
      </c>
      <c r="AJ314" s="919">
        <f t="shared" si="2450"/>
        <v>-864050.14815842127</v>
      </c>
      <c r="AK314" s="919">
        <f t="shared" si="2450"/>
        <v>-100000</v>
      </c>
      <c r="AL314" s="919">
        <f t="shared" si="2450"/>
        <v>-253535.72804483754</v>
      </c>
      <c r="AM314" s="919">
        <f t="shared" si="2450"/>
        <v>-407111.4082385535</v>
      </c>
      <c r="AN314" s="919">
        <f t="shared" si="2450"/>
        <v>-560687.0884322694</v>
      </c>
      <c r="AO314" s="919">
        <f t="shared" si="2450"/>
        <v>-714262.76862598537</v>
      </c>
      <c r="AP314" s="919">
        <f t="shared" si="2450"/>
        <v>-867838.44881970133</v>
      </c>
      <c r="AQ314" s="919">
        <f t="shared" si="2450"/>
        <v>-100000</v>
      </c>
      <c r="AR314" s="919">
        <f t="shared" si="2450"/>
        <v>-253575.68019371596</v>
      </c>
      <c r="AS314" s="919">
        <f t="shared" si="2450"/>
        <v>-407151.36038743192</v>
      </c>
      <c r="AT314" s="919">
        <f t="shared" si="2450"/>
        <v>-560727.04058114788</v>
      </c>
      <c r="AU314" s="919">
        <f t="shared" si="2450"/>
        <v>-714302.72077486385</v>
      </c>
      <c r="AV314" s="919">
        <f t="shared" si="2450"/>
        <v>-867878.40096857981</v>
      </c>
      <c r="AW314" s="919">
        <f t="shared" si="2450"/>
        <v>-100000</v>
      </c>
      <c r="AX314" s="919">
        <f t="shared" si="2450"/>
        <v>-257684.52548291994</v>
      </c>
      <c r="AY314" s="919">
        <f t="shared" si="2450"/>
        <v>-415369.05096583988</v>
      </c>
      <c r="AZ314" s="919">
        <f t="shared" si="2450"/>
        <v>-573053.57644875976</v>
      </c>
      <c r="BA314" s="919">
        <f t="shared" si="2450"/>
        <v>-730738.10193167976</v>
      </c>
      <c r="BB314" s="919">
        <f t="shared" si="2450"/>
        <v>-888422.62741459976</v>
      </c>
      <c r="BC314" s="919">
        <f t="shared" si="2450"/>
        <v>1707755.6844547873</v>
      </c>
      <c r="BD314" s="919">
        <f t="shared" si="2450"/>
        <v>2097415.3490636721</v>
      </c>
      <c r="BE314" s="919">
        <f t="shared" si="2450"/>
        <v>2487075.0136725572</v>
      </c>
      <c r="BF314" s="919">
        <f t="shared" si="2450"/>
        <v>2876734.6782814423</v>
      </c>
      <c r="BG314" s="919">
        <f t="shared" si="2450"/>
        <v>3266394.3428903273</v>
      </c>
      <c r="BH314" s="919">
        <f t="shared" si="2450"/>
        <v>3656054.0074992124</v>
      </c>
      <c r="BI314" s="919">
        <f t="shared" si="2450"/>
        <v>4045713.6721080975</v>
      </c>
      <c r="BJ314" s="919">
        <f t="shared" si="2450"/>
        <v>4432837.6905546645</v>
      </c>
      <c r="BK314" s="919">
        <f t="shared" si="2450"/>
        <v>4819961.709001231</v>
      </c>
      <c r="BL314" s="919">
        <f t="shared" si="2450"/>
        <v>5207085.7274477975</v>
      </c>
      <c r="BM314" s="919">
        <f t="shared" si="2450"/>
        <v>5594209.7458943641</v>
      </c>
      <c r="BN314" s="919">
        <f t="shared" si="2450"/>
        <v>5981333.7643409306</v>
      </c>
      <c r="BO314" s="919">
        <f t="shared" si="2450"/>
        <v>6368457.7827874972</v>
      </c>
      <c r="BP314" s="919">
        <f t="shared" si="2450"/>
        <v>6755581.8012340637</v>
      </c>
      <c r="BQ314" s="919">
        <f t="shared" si="2450"/>
        <v>7142705.8196806302</v>
      </c>
      <c r="BR314" s="919">
        <f t="shared" si="2450"/>
        <v>7529829.8381271968</v>
      </c>
      <c r="BS314" s="919">
        <f t="shared" si="2450"/>
        <v>7916953.8565737633</v>
      </c>
      <c r="BT314" s="919">
        <f t="shared" si="2450"/>
        <v>8304077.8750203298</v>
      </c>
      <c r="BU314" s="919">
        <f t="shared" si="2450"/>
        <v>8691201.8934668973</v>
      </c>
      <c r="BV314" s="919">
        <f t="shared" si="2450"/>
        <v>9075654.7329081129</v>
      </c>
      <c r="BW314" s="919">
        <f t="shared" si="2450"/>
        <v>9460107.5723493285</v>
      </c>
      <c r="BX314" s="919">
        <f t="shared" si="2450"/>
        <v>9844560.4117905442</v>
      </c>
      <c r="BY314" s="919">
        <f t="shared" si="2450"/>
        <v>10229013.25123176</v>
      </c>
      <c r="BZ314" s="919">
        <f t="shared" ref="BZ314:EK314" si="2451">SUM(BZ308:BZ313)</f>
        <v>10613466.090672975</v>
      </c>
      <c r="CA314" s="919">
        <f t="shared" si="2451"/>
        <v>10997918.930114191</v>
      </c>
      <c r="CB314" s="919">
        <f t="shared" si="2451"/>
        <v>11382371.769555407</v>
      </c>
      <c r="CC314" s="919">
        <f t="shared" si="2451"/>
        <v>11766824.608996622</v>
      </c>
      <c r="CD314" s="919">
        <f t="shared" si="2451"/>
        <v>12151277.448437838</v>
      </c>
      <c r="CE314" s="919">
        <f t="shared" si="2451"/>
        <v>12535730.287879054</v>
      </c>
      <c r="CF314" s="919">
        <f t="shared" si="2451"/>
        <v>12920183.127320269</v>
      </c>
      <c r="CG314" s="919">
        <f t="shared" si="2451"/>
        <v>13304635.966761485</v>
      </c>
      <c r="CH314" s="919">
        <f t="shared" si="2451"/>
        <v>13686275.134497207</v>
      </c>
      <c r="CI314" s="919">
        <f t="shared" si="2451"/>
        <v>14067914.302232929</v>
      </c>
      <c r="CJ314" s="919">
        <f t="shared" si="2451"/>
        <v>14449553.46996865</v>
      </c>
      <c r="CK314" s="919">
        <f t="shared" si="2451"/>
        <v>14831192.637704372</v>
      </c>
      <c r="CL314" s="919">
        <f t="shared" si="2451"/>
        <v>15212831.805440094</v>
      </c>
      <c r="CM314" s="919">
        <f t="shared" si="2451"/>
        <v>15594470.973175816</v>
      </c>
      <c r="CN314" s="919">
        <f t="shared" si="2451"/>
        <v>15976110.140911538</v>
      </c>
      <c r="CO314" s="919">
        <f t="shared" si="2451"/>
        <v>16357749.30864726</v>
      </c>
      <c r="CP314" s="919">
        <f t="shared" si="2451"/>
        <v>16739388.476382982</v>
      </c>
      <c r="CQ314" s="919">
        <f t="shared" si="2451"/>
        <v>17121027.644118704</v>
      </c>
      <c r="CR314" s="919">
        <f t="shared" si="2451"/>
        <v>17502666.811854426</v>
      </c>
      <c r="CS314" s="919">
        <f t="shared" si="2451"/>
        <v>17884305.979590148</v>
      </c>
      <c r="CT314" s="919">
        <f t="shared" si="2451"/>
        <v>18262981.681913044</v>
      </c>
      <c r="CU314" s="919">
        <f t="shared" si="2451"/>
        <v>18641657.384235941</v>
      </c>
      <c r="CV314" s="919">
        <f t="shared" si="2451"/>
        <v>19020333.086558837</v>
      </c>
      <c r="CW314" s="919">
        <f t="shared" si="2451"/>
        <v>19399008.788881734</v>
      </c>
      <c r="CX314" s="919">
        <f t="shared" si="2451"/>
        <v>19777684.491204631</v>
      </c>
      <c r="CY314" s="919">
        <f t="shared" si="2451"/>
        <v>20156360.193527527</v>
      </c>
      <c r="CZ314" s="919">
        <f t="shared" si="2451"/>
        <v>20535035.895850424</v>
      </c>
      <c r="DA314" s="919">
        <f t="shared" si="2451"/>
        <v>20913711.59817332</v>
      </c>
      <c r="DB314" s="919">
        <f t="shared" si="2451"/>
        <v>21292387.300496217</v>
      </c>
      <c r="DC314" s="919">
        <f t="shared" si="2451"/>
        <v>21671063.002819113</v>
      </c>
      <c r="DD314" s="919">
        <f t="shared" si="2451"/>
        <v>22049738.70514201</v>
      </c>
      <c r="DE314" s="919">
        <f t="shared" si="2451"/>
        <v>22428414.407464907</v>
      </c>
      <c r="DF314" s="919">
        <f t="shared" si="2451"/>
        <v>22803969.192154139</v>
      </c>
      <c r="DG314" s="919">
        <f t="shared" si="2451"/>
        <v>23179523.976843372</v>
      </c>
      <c r="DH314" s="919">
        <f t="shared" si="2451"/>
        <v>23555078.761532605</v>
      </c>
      <c r="DI314" s="919">
        <f t="shared" si="2451"/>
        <v>23930633.546221837</v>
      </c>
      <c r="DJ314" s="919">
        <f t="shared" si="2451"/>
        <v>24306188.33091107</v>
      </c>
      <c r="DK314" s="919">
        <f t="shared" si="2451"/>
        <v>24681743.115600303</v>
      </c>
      <c r="DL314" s="919">
        <f t="shared" si="2451"/>
        <v>25057297.900289536</v>
      </c>
      <c r="DM314" s="919">
        <f t="shared" si="2451"/>
        <v>25432852.684978768</v>
      </c>
      <c r="DN314" s="919">
        <f t="shared" si="2451"/>
        <v>25808407.469668001</v>
      </c>
      <c r="DO314" s="919">
        <f t="shared" si="2451"/>
        <v>26183962.254357234</v>
      </c>
      <c r="DP314" s="919">
        <f t="shared" si="2451"/>
        <v>26559517.039046466</v>
      </c>
      <c r="DQ314" s="919">
        <f t="shared" si="2451"/>
        <v>26935071.823735699</v>
      </c>
      <c r="DR314" s="919">
        <f t="shared" si="2451"/>
        <v>27307340.205418494</v>
      </c>
      <c r="DS314" s="919">
        <f t="shared" si="2451"/>
        <v>27679608.587101288</v>
      </c>
      <c r="DT314" s="919">
        <f t="shared" si="2451"/>
        <v>28051876.968784083</v>
      </c>
      <c r="DU314" s="919">
        <f t="shared" si="2451"/>
        <v>28424145.350466877</v>
      </c>
      <c r="DV314" s="919">
        <f t="shared" si="2451"/>
        <v>28796413.732149672</v>
      </c>
      <c r="DW314" s="919">
        <f t="shared" si="2451"/>
        <v>29168682.113832466</v>
      </c>
      <c r="DX314" s="919">
        <f t="shared" si="2451"/>
        <v>29540950.495515261</v>
      </c>
      <c r="DY314" s="919">
        <f t="shared" si="2451"/>
        <v>29913218.877198055</v>
      </c>
      <c r="DZ314" s="919">
        <f t="shared" si="2451"/>
        <v>30285487.25888085</v>
      </c>
      <c r="EA314" s="919">
        <f t="shared" si="2451"/>
        <v>30657755.640563644</v>
      </c>
      <c r="EB314" s="919">
        <f t="shared" si="2451"/>
        <v>31030024.022246439</v>
      </c>
      <c r="EC314" s="919">
        <f t="shared" si="2451"/>
        <v>31402292.403929234</v>
      </c>
      <c r="ED314" s="919">
        <f t="shared" si="2451"/>
        <v>31771100.471497875</v>
      </c>
      <c r="EE314" s="919">
        <f t="shared" si="2451"/>
        <v>32139908.539066516</v>
      </c>
      <c r="EF314" s="919">
        <f t="shared" si="2451"/>
        <v>32508716.606635157</v>
      </c>
      <c r="EG314" s="919">
        <f t="shared" si="2451"/>
        <v>32877524.674203798</v>
      </c>
      <c r="EH314" s="919">
        <f t="shared" si="2451"/>
        <v>33246332.741772439</v>
      </c>
      <c r="EI314" s="919">
        <f t="shared" si="2451"/>
        <v>33615140.80934108</v>
      </c>
      <c r="EJ314" s="919">
        <f t="shared" si="2451"/>
        <v>33983948.876909718</v>
      </c>
      <c r="EK314" s="919">
        <f t="shared" si="2451"/>
        <v>34352756.944478355</v>
      </c>
      <c r="EL314" s="919">
        <f t="shared" ref="EL314:EO314" si="2452">SUM(EL308:EL313)</f>
        <v>34721565.012046993</v>
      </c>
      <c r="EM314" s="919">
        <f t="shared" si="2452"/>
        <v>35090373.07961563</v>
      </c>
      <c r="EN314" s="919">
        <f t="shared" si="2452"/>
        <v>35459181.147184268</v>
      </c>
      <c r="EO314" s="919">
        <f t="shared" si="2452"/>
        <v>35827989.214752905</v>
      </c>
    </row>
    <row r="315" spans="1:145" x14ac:dyDescent="0.2">
      <c r="A315" s="113">
        <f>ROW()</f>
        <v>315</v>
      </c>
      <c r="J315" s="256"/>
    </row>
    <row r="316" spans="1:145" x14ac:dyDescent="0.2">
      <c r="A316" s="113">
        <f>ROW()</f>
        <v>316</v>
      </c>
      <c r="K316" s="270"/>
      <c r="L316" s="256"/>
    </row>
    <row r="317" spans="1:145" x14ac:dyDescent="0.2">
      <c r="A317" s="113"/>
      <c r="I317" s="275"/>
      <c r="K317" s="39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/>
      <c r="BM317" s="21"/>
      <c r="BN317" s="21"/>
      <c r="BO317" s="21"/>
      <c r="BP317" s="21"/>
      <c r="BQ317" s="21"/>
      <c r="BR317" s="21"/>
      <c r="BS317" s="21"/>
      <c r="BT317" s="21"/>
      <c r="BU317" s="21"/>
      <c r="BV317" s="21"/>
      <c r="BW317" s="21"/>
      <c r="BX317" s="21"/>
      <c r="BY317" s="21"/>
      <c r="BZ317" s="21"/>
      <c r="CA317" s="21"/>
      <c r="CB317" s="21"/>
      <c r="CC317" s="21"/>
      <c r="CD317" s="21"/>
      <c r="CE317" s="21"/>
      <c r="CF317" s="21"/>
      <c r="CG317" s="21"/>
      <c r="CH317" s="21"/>
      <c r="CI317" s="21"/>
      <c r="CJ317" s="21"/>
      <c r="CK317" s="21"/>
      <c r="CL317" s="21"/>
      <c r="CM317" s="21"/>
      <c r="CN317" s="21"/>
      <c r="CO317" s="21"/>
      <c r="CP317" s="21"/>
      <c r="CQ317" s="21"/>
      <c r="CR317" s="21"/>
      <c r="CS317" s="21"/>
      <c r="CT317" s="21"/>
      <c r="CU317" s="21"/>
      <c r="CV317" s="21"/>
      <c r="CW317" s="21"/>
      <c r="CX317" s="21"/>
      <c r="CY317" s="21"/>
      <c r="CZ317" s="21"/>
      <c r="DA317" s="21"/>
      <c r="DB317" s="21"/>
      <c r="DC317" s="21"/>
      <c r="DD317" s="21"/>
      <c r="DE317" s="21"/>
      <c r="DF317" s="21"/>
      <c r="DG317" s="21"/>
      <c r="DH317" s="21"/>
      <c r="DI317" s="21"/>
      <c r="DJ317" s="21"/>
      <c r="DK317" s="21"/>
      <c r="DL317" s="21"/>
      <c r="DM317" s="21"/>
      <c r="DN317" s="21"/>
      <c r="DO317" s="21"/>
      <c r="DP317" s="21"/>
      <c r="DQ317" s="21"/>
      <c r="DR317" s="21"/>
      <c r="DS317" s="21"/>
      <c r="DT317" s="21"/>
      <c r="DU317" s="21"/>
      <c r="DV317" s="21"/>
      <c r="DW317" s="21"/>
      <c r="DX317" s="21"/>
      <c r="DY317" s="21"/>
      <c r="DZ317" s="21"/>
      <c r="EA317" s="21"/>
      <c r="EB317" s="21"/>
      <c r="EC317" s="21"/>
      <c r="ED317" s="21"/>
      <c r="EE317" s="21"/>
      <c r="EF317" s="21"/>
      <c r="EG317" s="21"/>
      <c r="EH317" s="21"/>
      <c r="EI317" s="21"/>
      <c r="EJ317" s="21"/>
      <c r="EK317" s="21"/>
      <c r="EL317" s="21"/>
      <c r="EM317" s="21"/>
      <c r="EN317" s="21"/>
      <c r="EO317" s="21"/>
    </row>
    <row r="318" spans="1:145" x14ac:dyDescent="0.2">
      <c r="A318" s="113"/>
      <c r="B318" s="477" t="s">
        <v>856</v>
      </c>
      <c r="C318" s="477" t="str">
        <f>'A&amp;R'!B60</f>
        <v>단기차입금</v>
      </c>
      <c r="D318" s="450"/>
      <c r="E318" s="450"/>
      <c r="F318" s="450"/>
      <c r="G318" s="450"/>
      <c r="H318" s="450"/>
      <c r="I318" s="450"/>
      <c r="J318" s="450"/>
      <c r="K318" s="450"/>
      <c r="L318" s="450"/>
      <c r="M318" s="450"/>
      <c r="N318" s="450"/>
      <c r="O318" s="450"/>
      <c r="P318" s="450"/>
      <c r="Q318" s="450"/>
      <c r="R318" s="450"/>
      <c r="S318" s="450"/>
      <c r="T318" s="450"/>
      <c r="U318" s="450"/>
      <c r="V318" s="450"/>
      <c r="W318" s="450"/>
      <c r="X318" s="450"/>
      <c r="Y318" s="450"/>
      <c r="Z318" s="450"/>
      <c r="AA318" s="450"/>
      <c r="AB318" s="450"/>
      <c r="AC318" s="450"/>
      <c r="AD318" s="450"/>
      <c r="AE318" s="450"/>
      <c r="AF318" s="450"/>
      <c r="AG318" s="450"/>
      <c r="AH318" s="450"/>
      <c r="AI318" s="450"/>
      <c r="AJ318" s="450"/>
      <c r="AK318" s="450"/>
      <c r="AL318" s="450"/>
      <c r="AM318" s="450"/>
      <c r="AN318" s="450"/>
      <c r="AO318" s="450"/>
      <c r="AP318" s="450"/>
      <c r="AQ318" s="450"/>
      <c r="AR318" s="450"/>
      <c r="AS318" s="450"/>
      <c r="AT318" s="450"/>
      <c r="AU318" s="450"/>
      <c r="AV318" s="450"/>
      <c r="AW318" s="450"/>
      <c r="AX318" s="450"/>
      <c r="AY318" s="450"/>
      <c r="AZ318" s="450"/>
      <c r="BA318" s="450"/>
      <c r="BB318" s="450"/>
      <c r="BC318" s="450"/>
      <c r="BD318" s="450"/>
      <c r="BE318" s="450"/>
      <c r="BF318" s="450"/>
      <c r="BG318" s="450"/>
      <c r="BH318" s="450"/>
      <c r="BI318" s="450"/>
      <c r="BJ318" s="450"/>
      <c r="BK318" s="450"/>
      <c r="BL318" s="450"/>
      <c r="BM318" s="450"/>
      <c r="BN318" s="450"/>
      <c r="BO318" s="450"/>
      <c r="BP318" s="450"/>
      <c r="BQ318" s="450"/>
      <c r="BR318" s="450"/>
      <c r="BS318" s="450"/>
      <c r="BT318" s="450"/>
      <c r="BU318" s="450"/>
      <c r="BV318" s="450"/>
      <c r="BW318" s="450"/>
      <c r="BX318" s="450"/>
      <c r="BY318" s="450"/>
      <c r="BZ318" s="450"/>
      <c r="CA318" s="450"/>
      <c r="CB318" s="450"/>
      <c r="CC318" s="450"/>
      <c r="CD318" s="450"/>
      <c r="CE318" s="450"/>
      <c r="CF318" s="450"/>
      <c r="CG318" s="450"/>
      <c r="CH318" s="450"/>
      <c r="CI318" s="450"/>
      <c r="CJ318" s="450"/>
      <c r="CK318" s="450"/>
      <c r="CL318" s="450"/>
      <c r="CM318" s="450"/>
      <c r="CN318" s="450"/>
      <c r="CO318" s="450"/>
      <c r="CP318" s="450"/>
      <c r="CQ318" s="450"/>
      <c r="CR318" s="450"/>
      <c r="CS318" s="450"/>
      <c r="CT318" s="450"/>
      <c r="CU318" s="450"/>
      <c r="CV318" s="450"/>
      <c r="CW318" s="450"/>
      <c r="CX318" s="450"/>
      <c r="CY318" s="450"/>
      <c r="CZ318" s="450"/>
      <c r="DA318" s="450"/>
      <c r="DB318" s="450"/>
      <c r="DC318" s="450"/>
      <c r="DD318" s="450"/>
      <c r="DE318" s="450"/>
      <c r="DF318" s="450"/>
      <c r="DG318" s="450"/>
      <c r="DH318" s="450"/>
      <c r="DI318" s="450"/>
      <c r="DJ318" s="450"/>
      <c r="DK318" s="450"/>
      <c r="DL318" s="450"/>
      <c r="DM318" s="450"/>
      <c r="DN318" s="450"/>
      <c r="DO318" s="450"/>
      <c r="DP318" s="450"/>
      <c r="DQ318" s="450"/>
      <c r="DR318" s="450"/>
      <c r="DS318" s="450"/>
      <c r="DT318" s="450"/>
      <c r="DU318" s="450"/>
      <c r="DV318" s="450"/>
      <c r="DW318" s="450"/>
      <c r="DX318" s="450"/>
      <c r="DY318" s="450"/>
      <c r="DZ318" s="450"/>
      <c r="EA318" s="450"/>
      <c r="EB318" s="450"/>
      <c r="EC318" s="450"/>
      <c r="ED318" s="450"/>
      <c r="EE318" s="450"/>
      <c r="EF318" s="450"/>
      <c r="EG318" s="450"/>
      <c r="EH318" s="450"/>
      <c r="EI318" s="450"/>
      <c r="EJ318" s="450"/>
      <c r="EK318" s="450"/>
      <c r="EL318" s="450"/>
      <c r="EM318" s="450"/>
      <c r="EN318" s="450"/>
      <c r="EO318" s="450"/>
    </row>
    <row r="319" spans="1:145" x14ac:dyDescent="0.2">
      <c r="A319" s="113"/>
      <c r="J319" s="927" t="s">
        <v>382</v>
      </c>
      <c r="K319" s="926" t="s">
        <v>653</v>
      </c>
      <c r="L319" s="21"/>
      <c r="M319" s="21">
        <f>'CF(M)'!M73</f>
        <v>300000.00000002142</v>
      </c>
      <c r="N319" s="21">
        <f>'CF(M)'!N73</f>
        <v>731736.20817534439</v>
      </c>
      <c r="O319" s="21">
        <f>'CF(M)'!O73</f>
        <v>1198335.4630565117</v>
      </c>
      <c r="P319" s="21">
        <f>'CF(M)'!P73</f>
        <v>1577981.2465234341</v>
      </c>
      <c r="Q319" s="21">
        <f>'CF(M)'!Q73</f>
        <v>2050685.2319891474</v>
      </c>
      <c r="R319" s="21">
        <f>'CF(M)'!R73</f>
        <v>2523389.2174548605</v>
      </c>
      <c r="S319" s="21">
        <f>'CF(M)'!S73</f>
        <v>1084421.7142006371</v>
      </c>
      <c r="T319" s="21">
        <f>'CF(M)'!T73</f>
        <v>1027272.5270847825</v>
      </c>
      <c r="U319" s="21">
        <f>'CF(M)'!U73</f>
        <v>1499976.5125504958</v>
      </c>
      <c r="V319" s="21">
        <f>'CF(M)'!V73</f>
        <v>1534580.947721964</v>
      </c>
      <c r="W319" s="21">
        <f>'CF(M)'!W73</f>
        <v>1982235.8451876773</v>
      </c>
      <c r="X319" s="21">
        <f>'CF(M)'!X73</f>
        <v>2454939.8306533904</v>
      </c>
      <c r="Y319" s="21">
        <f>'CF(M)'!Y73</f>
        <v>774207.74631116702</v>
      </c>
      <c r="Z319" s="21">
        <f>'CF(M)'!Z73</f>
        <v>738097.75753508764</v>
      </c>
      <c r="AA319" s="21">
        <f>'CF(M)'!AA73</f>
        <v>1211755.822710115</v>
      </c>
      <c r="AB319" s="21">
        <f>'CF(M)'!AB73</f>
        <v>1598460.4164708974</v>
      </c>
      <c r="AC319" s="21">
        <f>'CF(M)'!AC73</f>
        <v>2072118.481645925</v>
      </c>
      <c r="AD319" s="21">
        <f>'CF(M)'!AD73</f>
        <v>2545776.5468209526</v>
      </c>
      <c r="AE319" s="21">
        <f>'CF(M)'!AE73</f>
        <v>1107763.1232760435</v>
      </c>
      <c r="AF319" s="21">
        <f>'CF(M)'!AF73</f>
        <v>1056416.8304555081</v>
      </c>
      <c r="AG319" s="21">
        <f>'CF(M)'!AG73</f>
        <v>1530074.8956305357</v>
      </c>
      <c r="AH319" s="21">
        <f>'CF(M)'!AH73</f>
        <v>1549071.9823185583</v>
      </c>
      <c r="AI319" s="21">
        <f>'CF(M)'!AI73</f>
        <v>1993926.1114935856</v>
      </c>
      <c r="AJ319" s="21">
        <f>'CF(M)'!AJ73</f>
        <v>2467584.1766686132</v>
      </c>
      <c r="AK319" s="21">
        <f>'CF(M)'!AK73</f>
        <v>752040.06831217441</v>
      </c>
      <c r="AL319" s="21">
        <f>'CF(M)'!AL73</f>
        <v>579330.01470077271</v>
      </c>
      <c r="AM319" s="21">
        <f>'CF(M)'!AM73</f>
        <v>1079597.2840045849</v>
      </c>
      <c r="AN319" s="21">
        <f>'CF(M)'!AN73</f>
        <v>1492831.1775963949</v>
      </c>
      <c r="AO319" s="21">
        <f>'CF(M)'!AO73</f>
        <v>1993098.4469002071</v>
      </c>
      <c r="AP319" s="21">
        <f>'CF(M)'!AP73</f>
        <v>2493365.7162040193</v>
      </c>
      <c r="AQ319" s="21">
        <f>'CF(M)'!AQ73</f>
        <v>1081841.6403412593</v>
      </c>
      <c r="AR319" s="21">
        <f>'CF(M)'!AR73</f>
        <v>1062723.2614343069</v>
      </c>
      <c r="AS319" s="21">
        <f>'CF(M)'!AS73</f>
        <v>1562990.530738119</v>
      </c>
      <c r="AT319" s="21">
        <f>'CF(M)'!AT73</f>
        <v>1591137.6250233338</v>
      </c>
      <c r="AU319" s="21">
        <f>'CF(M)'!AU73</f>
        <v>2060723.5343271459</v>
      </c>
      <c r="AV319" s="21">
        <f>'CF(M)'!AV73</f>
        <v>2560990.8036309578</v>
      </c>
      <c r="AW319" s="21">
        <f>'CF(M)'!AW73</f>
        <v>833388.46412968426</v>
      </c>
      <c r="AX319" s="21">
        <f>'CF(M)'!AX73</f>
        <v>868696.17384529114</v>
      </c>
      <c r="AY319" s="21">
        <f>'CF(M)'!AY73</f>
        <v>1369948.5205351794</v>
      </c>
      <c r="AZ319" s="21">
        <f>'CF(M)'!AZ73</f>
        <v>1784127.5393641873</v>
      </c>
      <c r="BA319" s="21">
        <f>'CF(M)'!BA73</f>
        <v>2285379.8860540753</v>
      </c>
      <c r="BB319" s="21">
        <f>'CF(M)'!BB73</f>
        <v>2786632.2327439636</v>
      </c>
      <c r="BC319" s="21">
        <f>'CF(M)'!BC73</f>
        <v>126965886.50022835</v>
      </c>
      <c r="BD319" s="21">
        <f>'CF(M)'!BD73</f>
        <v>-2.9802322387695313E-8</v>
      </c>
      <c r="BE319" s="21">
        <f>'CF(M)'!BE73</f>
        <v>0</v>
      </c>
      <c r="BF319" s="21">
        <f>'CF(M)'!BF73</f>
        <v>0</v>
      </c>
      <c r="BG319" s="21">
        <f>'CF(M)'!BG73</f>
        <v>0</v>
      </c>
      <c r="BH319" s="21">
        <f>'CF(M)'!BH73</f>
        <v>0</v>
      </c>
      <c r="BI319" s="21">
        <f>'CF(M)'!BI73</f>
        <v>0</v>
      </c>
      <c r="BJ319" s="21">
        <f>'CF(M)'!BJ73</f>
        <v>0</v>
      </c>
      <c r="BK319" s="21">
        <f>'CF(M)'!BK73</f>
        <v>0</v>
      </c>
      <c r="BL319" s="21">
        <f>'CF(M)'!BL73</f>
        <v>0</v>
      </c>
      <c r="BM319" s="21">
        <f>'CF(M)'!BM73</f>
        <v>0</v>
      </c>
      <c r="BN319" s="21">
        <f>'CF(M)'!BN73</f>
        <v>0</v>
      </c>
      <c r="BO319" s="21">
        <f>'CF(M)'!BO73</f>
        <v>0</v>
      </c>
      <c r="BP319" s="21">
        <f>'CF(M)'!BP73</f>
        <v>0</v>
      </c>
      <c r="BQ319" s="21">
        <f>'CF(M)'!BQ73</f>
        <v>0</v>
      </c>
      <c r="BR319" s="21">
        <f>'CF(M)'!BR73</f>
        <v>0</v>
      </c>
      <c r="BS319" s="21">
        <f>'CF(M)'!BS73</f>
        <v>0</v>
      </c>
      <c r="BT319" s="21">
        <f>'CF(M)'!BT73</f>
        <v>0</v>
      </c>
      <c r="BU319" s="21">
        <f>'CF(M)'!BU73</f>
        <v>0</v>
      </c>
      <c r="BV319" s="21">
        <f>'CF(M)'!BV73</f>
        <v>0</v>
      </c>
      <c r="BW319" s="21">
        <f>'CF(M)'!BW73</f>
        <v>0</v>
      </c>
      <c r="BX319" s="21">
        <f>'CF(M)'!BX73</f>
        <v>0</v>
      </c>
      <c r="BY319" s="21">
        <f>'CF(M)'!BY73</f>
        <v>0</v>
      </c>
      <c r="BZ319" s="21">
        <f>'CF(M)'!BZ73</f>
        <v>0</v>
      </c>
      <c r="CA319" s="21">
        <f>'CF(M)'!CA73</f>
        <v>0</v>
      </c>
      <c r="CB319" s="21">
        <f>'CF(M)'!CB73</f>
        <v>0</v>
      </c>
      <c r="CC319" s="21">
        <f>'CF(M)'!CC73</f>
        <v>0</v>
      </c>
      <c r="CD319" s="21">
        <f>'CF(M)'!CD73</f>
        <v>0</v>
      </c>
      <c r="CE319" s="21">
        <f>'CF(M)'!CE73</f>
        <v>0</v>
      </c>
      <c r="CF319" s="21">
        <f>'CF(M)'!CF73</f>
        <v>0</v>
      </c>
      <c r="CG319" s="21">
        <f>'CF(M)'!CG73</f>
        <v>0</v>
      </c>
      <c r="CH319" s="21">
        <f>'CF(M)'!CH73</f>
        <v>0</v>
      </c>
      <c r="CI319" s="21">
        <f>'CF(M)'!CI73</f>
        <v>0</v>
      </c>
      <c r="CJ319" s="21">
        <f>'CF(M)'!CJ73</f>
        <v>0</v>
      </c>
      <c r="CK319" s="21">
        <f>'CF(M)'!CK73</f>
        <v>0</v>
      </c>
      <c r="CL319" s="21">
        <f>'CF(M)'!CL73</f>
        <v>0</v>
      </c>
      <c r="CM319" s="21">
        <f>'CF(M)'!CM73</f>
        <v>0</v>
      </c>
      <c r="CN319" s="21">
        <f>'CF(M)'!CN73</f>
        <v>0</v>
      </c>
      <c r="CO319" s="21">
        <f>'CF(M)'!CO73</f>
        <v>0</v>
      </c>
      <c r="CP319" s="21">
        <f>'CF(M)'!CP73</f>
        <v>0</v>
      </c>
      <c r="CQ319" s="21">
        <f>'CF(M)'!CQ73</f>
        <v>0</v>
      </c>
      <c r="CR319" s="21">
        <f>'CF(M)'!CR73</f>
        <v>0</v>
      </c>
      <c r="CS319" s="21">
        <f>'CF(M)'!CS73</f>
        <v>0</v>
      </c>
      <c r="CT319" s="21">
        <f>'CF(M)'!CT73</f>
        <v>0</v>
      </c>
      <c r="CU319" s="21">
        <f>'CF(M)'!CU73</f>
        <v>0</v>
      </c>
      <c r="CV319" s="21">
        <f>'CF(M)'!CV73</f>
        <v>0</v>
      </c>
      <c r="CW319" s="21">
        <f>'CF(M)'!CW73</f>
        <v>0</v>
      </c>
      <c r="CX319" s="21">
        <f>'CF(M)'!CX73</f>
        <v>0</v>
      </c>
      <c r="CY319" s="21">
        <f>'CF(M)'!CY73</f>
        <v>0</v>
      </c>
      <c r="CZ319" s="21">
        <f>'CF(M)'!CZ73</f>
        <v>0</v>
      </c>
      <c r="DA319" s="21">
        <f>'CF(M)'!DA73</f>
        <v>0</v>
      </c>
      <c r="DB319" s="21">
        <f>'CF(M)'!DB73</f>
        <v>0</v>
      </c>
      <c r="DC319" s="21">
        <f>'CF(M)'!DC73</f>
        <v>0</v>
      </c>
      <c r="DD319" s="21">
        <f>'CF(M)'!DD73</f>
        <v>0</v>
      </c>
      <c r="DE319" s="21">
        <f>'CF(M)'!DE73</f>
        <v>0</v>
      </c>
      <c r="DF319" s="21">
        <f>'CF(M)'!DF73</f>
        <v>0</v>
      </c>
      <c r="DG319" s="21">
        <f>'CF(M)'!DG73</f>
        <v>0</v>
      </c>
      <c r="DH319" s="21">
        <f>'CF(M)'!DH73</f>
        <v>0</v>
      </c>
      <c r="DI319" s="21">
        <f>'CF(M)'!DI73</f>
        <v>0</v>
      </c>
      <c r="DJ319" s="21">
        <f>'CF(M)'!DJ73</f>
        <v>0</v>
      </c>
      <c r="DK319" s="21">
        <f>'CF(M)'!DK73</f>
        <v>0</v>
      </c>
      <c r="DL319" s="21">
        <f>'CF(M)'!DL73</f>
        <v>0</v>
      </c>
      <c r="DM319" s="21">
        <f>'CF(M)'!DM73</f>
        <v>0</v>
      </c>
      <c r="DN319" s="21">
        <f>'CF(M)'!DN73</f>
        <v>0</v>
      </c>
      <c r="DO319" s="21">
        <f>'CF(M)'!DO73</f>
        <v>0</v>
      </c>
      <c r="DP319" s="21">
        <f>'CF(M)'!DP73</f>
        <v>0</v>
      </c>
      <c r="DQ319" s="21">
        <f>'CF(M)'!DQ73</f>
        <v>0</v>
      </c>
      <c r="DR319" s="21">
        <f>'CF(M)'!DR73</f>
        <v>0</v>
      </c>
      <c r="DS319" s="21">
        <f>'CF(M)'!DS73</f>
        <v>0</v>
      </c>
      <c r="DT319" s="21">
        <f>'CF(M)'!DT73</f>
        <v>0</v>
      </c>
      <c r="DU319" s="21">
        <f>'CF(M)'!DU73</f>
        <v>0</v>
      </c>
      <c r="DV319" s="21">
        <f>'CF(M)'!DV73</f>
        <v>0</v>
      </c>
      <c r="DW319" s="21">
        <f>'CF(M)'!DW73</f>
        <v>0</v>
      </c>
      <c r="DX319" s="21">
        <f>'CF(M)'!DX73</f>
        <v>0</v>
      </c>
      <c r="DY319" s="21">
        <f>'CF(M)'!DY73</f>
        <v>0</v>
      </c>
      <c r="DZ319" s="21">
        <f>'CF(M)'!DZ73</f>
        <v>0</v>
      </c>
      <c r="EA319" s="21">
        <f>'CF(M)'!EA73</f>
        <v>0</v>
      </c>
      <c r="EB319" s="21">
        <f>'CF(M)'!EB73</f>
        <v>0</v>
      </c>
      <c r="EC319" s="21">
        <f>'CF(M)'!EC73</f>
        <v>0</v>
      </c>
      <c r="ED319" s="21">
        <f>'CF(M)'!ED73</f>
        <v>0</v>
      </c>
      <c r="EE319" s="21">
        <f>'CF(M)'!EE73</f>
        <v>0</v>
      </c>
      <c r="EF319" s="21">
        <f>'CF(M)'!EF73</f>
        <v>0</v>
      </c>
      <c r="EG319" s="21">
        <f>'CF(M)'!EG73</f>
        <v>0</v>
      </c>
      <c r="EH319" s="21">
        <f>'CF(M)'!EH73</f>
        <v>0</v>
      </c>
      <c r="EI319" s="21">
        <f>'CF(M)'!EI73</f>
        <v>0</v>
      </c>
      <c r="EJ319" s="21">
        <f>'CF(M)'!EJ73</f>
        <v>0</v>
      </c>
      <c r="EK319" s="21">
        <f>'CF(M)'!EK73</f>
        <v>0</v>
      </c>
      <c r="EL319" s="21">
        <f>'CF(M)'!EL73</f>
        <v>0</v>
      </c>
      <c r="EM319" s="21">
        <f>'CF(M)'!EM73</f>
        <v>0</v>
      </c>
      <c r="EN319" s="21">
        <f>'CF(M)'!EN73</f>
        <v>0</v>
      </c>
      <c r="EO319" s="21">
        <f>'CF(M)'!EO73</f>
        <v>0</v>
      </c>
    </row>
    <row r="320" spans="1:145" x14ac:dyDescent="0.2">
      <c r="A320" s="113"/>
      <c r="I320" s="275"/>
      <c r="K320" s="39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21"/>
      <c r="BT320" s="21"/>
      <c r="BU320" s="21"/>
      <c r="BV320" s="21"/>
      <c r="BW320" s="21"/>
      <c r="BX320" s="21"/>
      <c r="BY320" s="21"/>
      <c r="BZ320" s="21"/>
      <c r="CA320" s="21"/>
      <c r="CB320" s="21"/>
      <c r="CC320" s="21"/>
      <c r="CD320" s="21"/>
      <c r="CE320" s="21"/>
      <c r="CF320" s="21"/>
      <c r="CG320" s="21"/>
      <c r="CH320" s="21"/>
      <c r="CI320" s="21"/>
      <c r="CJ320" s="21"/>
      <c r="CK320" s="21"/>
      <c r="CL320" s="21"/>
      <c r="CM320" s="21"/>
      <c r="CN320" s="21"/>
      <c r="CO320" s="21"/>
      <c r="CP320" s="21"/>
      <c r="CQ320" s="21"/>
      <c r="CR320" s="21"/>
      <c r="CS320" s="21"/>
      <c r="CT320" s="21"/>
      <c r="CU320" s="21"/>
      <c r="CV320" s="21"/>
      <c r="CW320" s="21"/>
      <c r="CX320" s="21"/>
      <c r="CY320" s="21"/>
      <c r="CZ320" s="21"/>
      <c r="DA320" s="21"/>
      <c r="DB320" s="21"/>
      <c r="DC320" s="21"/>
      <c r="DD320" s="21"/>
      <c r="DE320" s="21"/>
      <c r="DF320" s="21"/>
      <c r="DG320" s="21"/>
      <c r="DH320" s="21"/>
      <c r="DI320" s="21"/>
      <c r="DJ320" s="21"/>
      <c r="DK320" s="21"/>
      <c r="DL320" s="21"/>
      <c r="DM320" s="21"/>
      <c r="DN320" s="21"/>
      <c r="DO320" s="21"/>
      <c r="DP320" s="21"/>
      <c r="DQ320" s="21"/>
      <c r="DR320" s="21"/>
      <c r="DS320" s="21"/>
      <c r="DT320" s="21"/>
      <c r="DU320" s="21"/>
      <c r="DV320" s="21"/>
      <c r="DW320" s="21"/>
      <c r="DX320" s="21"/>
      <c r="DY320" s="21"/>
      <c r="DZ320" s="21"/>
      <c r="EA320" s="21"/>
      <c r="EB320" s="21"/>
      <c r="EC320" s="21"/>
      <c r="ED320" s="21"/>
      <c r="EE320" s="21"/>
      <c r="EF320" s="21"/>
      <c r="EG320" s="21"/>
      <c r="EH320" s="21"/>
      <c r="EI320" s="21"/>
      <c r="EJ320" s="21"/>
      <c r="EK320" s="21"/>
      <c r="EL320" s="21"/>
      <c r="EM320" s="21"/>
      <c r="EN320" s="21"/>
      <c r="EO320" s="21"/>
    </row>
    <row r="321" spans="1:145" x14ac:dyDescent="0.2">
      <c r="A321" s="113"/>
      <c r="K321" s="113" t="s">
        <v>22</v>
      </c>
      <c r="M321" s="91">
        <v>0</v>
      </c>
      <c r="N321" s="111">
        <f t="shared" ref="N321:O321" si="2453">M324</f>
        <v>0</v>
      </c>
      <c r="O321" s="111">
        <f t="shared" si="2453"/>
        <v>0</v>
      </c>
      <c r="P321" s="111">
        <f t="shared" ref="P321" si="2454">O324</f>
        <v>0</v>
      </c>
      <c r="Q321" s="111">
        <f t="shared" ref="Q321" si="2455">P324</f>
        <v>0</v>
      </c>
      <c r="R321" s="111">
        <f t="shared" ref="R321" si="2456">Q324</f>
        <v>0</v>
      </c>
      <c r="S321" s="111">
        <f t="shared" ref="S321" si="2457">R324</f>
        <v>0</v>
      </c>
      <c r="T321" s="111">
        <f t="shared" ref="T321" si="2458">S324</f>
        <v>0</v>
      </c>
      <c r="U321" s="111">
        <f t="shared" ref="U321" si="2459">T324</f>
        <v>0</v>
      </c>
      <c r="V321" s="111">
        <f t="shared" ref="V321" si="2460">U324</f>
        <v>0</v>
      </c>
      <c r="W321" s="111">
        <f t="shared" ref="W321" si="2461">V324</f>
        <v>0</v>
      </c>
      <c r="X321" s="111">
        <f t="shared" ref="X321" si="2462">W324</f>
        <v>0</v>
      </c>
      <c r="Y321" s="111">
        <f t="shared" ref="Y321" si="2463">X324</f>
        <v>0</v>
      </c>
      <c r="Z321" s="111">
        <f t="shared" ref="Z321" si="2464">Y324</f>
        <v>0</v>
      </c>
      <c r="AA321" s="111">
        <f t="shared" ref="AA321" si="2465">Z324</f>
        <v>0</v>
      </c>
      <c r="AB321" s="111">
        <f t="shared" ref="AB321" si="2466">AA324</f>
        <v>0</v>
      </c>
      <c r="AC321" s="111">
        <f t="shared" ref="AC321" si="2467">AB324</f>
        <v>0</v>
      </c>
      <c r="AD321" s="111">
        <f t="shared" ref="AD321" si="2468">AC324</f>
        <v>0</v>
      </c>
      <c r="AE321" s="111">
        <f t="shared" ref="AE321" si="2469">AD324</f>
        <v>0</v>
      </c>
      <c r="AF321" s="111">
        <f t="shared" ref="AF321" si="2470">AE324</f>
        <v>0</v>
      </c>
      <c r="AG321" s="111">
        <f t="shared" ref="AG321" si="2471">AF324</f>
        <v>0</v>
      </c>
      <c r="AH321" s="111">
        <f t="shared" ref="AH321" si="2472">AG324</f>
        <v>0</v>
      </c>
      <c r="AI321" s="111">
        <f t="shared" ref="AI321" si="2473">AH324</f>
        <v>0</v>
      </c>
      <c r="AJ321" s="111">
        <f t="shared" ref="AJ321" si="2474">AI324</f>
        <v>0</v>
      </c>
      <c r="AK321" s="111">
        <f t="shared" ref="AK321" si="2475">AJ324</f>
        <v>0</v>
      </c>
      <c r="AL321" s="111">
        <f t="shared" ref="AL321" si="2476">AK324</f>
        <v>0</v>
      </c>
      <c r="AM321" s="111">
        <f t="shared" ref="AM321" si="2477">AL324</f>
        <v>0</v>
      </c>
      <c r="AN321" s="111">
        <f t="shared" ref="AN321" si="2478">AM324</f>
        <v>0</v>
      </c>
      <c r="AO321" s="111">
        <f t="shared" ref="AO321" si="2479">AN324</f>
        <v>0</v>
      </c>
      <c r="AP321" s="111">
        <f t="shared" ref="AP321" si="2480">AO324</f>
        <v>0</v>
      </c>
      <c r="AQ321" s="111">
        <f t="shared" ref="AQ321" si="2481">AP324</f>
        <v>0</v>
      </c>
      <c r="AR321" s="111">
        <f t="shared" ref="AR321" si="2482">AQ324</f>
        <v>0</v>
      </c>
      <c r="AS321" s="111">
        <f t="shared" ref="AS321" si="2483">AR324</f>
        <v>0</v>
      </c>
      <c r="AT321" s="111">
        <f t="shared" ref="AT321" si="2484">AS324</f>
        <v>0</v>
      </c>
      <c r="AU321" s="111">
        <f t="shared" ref="AU321" si="2485">AT324</f>
        <v>0</v>
      </c>
      <c r="AV321" s="111">
        <f t="shared" ref="AV321" si="2486">AU324</f>
        <v>0</v>
      </c>
      <c r="AW321" s="111">
        <f t="shared" ref="AW321" si="2487">AV324</f>
        <v>0</v>
      </c>
      <c r="AX321" s="111">
        <f t="shared" ref="AX321" si="2488">AW324</f>
        <v>0</v>
      </c>
      <c r="AY321" s="111">
        <f t="shared" ref="AY321" si="2489">AX324</f>
        <v>0</v>
      </c>
      <c r="AZ321" s="111">
        <f t="shared" ref="AZ321" si="2490">AY324</f>
        <v>0</v>
      </c>
      <c r="BA321" s="111">
        <f t="shared" ref="BA321" si="2491">AZ324</f>
        <v>0</v>
      </c>
      <c r="BB321" s="111">
        <f t="shared" ref="BB321" si="2492">BA324</f>
        <v>0</v>
      </c>
      <c r="BC321" s="111">
        <f t="shared" ref="BC321" si="2493">BB324</f>
        <v>0</v>
      </c>
      <c r="BD321" s="111">
        <f t="shared" ref="BD321" si="2494">BC324</f>
        <v>0</v>
      </c>
      <c r="BE321" s="111">
        <f t="shared" ref="BE321" si="2495">BD324</f>
        <v>2.9802322387695313E-8</v>
      </c>
      <c r="BF321" s="111">
        <f t="shared" ref="BF321" si="2496">BE324</f>
        <v>2.9802322387695313E-8</v>
      </c>
      <c r="BG321" s="111">
        <f t="shared" ref="BG321" si="2497">BF324</f>
        <v>2.9802322387695313E-8</v>
      </c>
      <c r="BH321" s="111">
        <f t="shared" ref="BH321" si="2498">BG324</f>
        <v>2.9802322387695313E-8</v>
      </c>
      <c r="BI321" s="111">
        <f t="shared" ref="BI321" si="2499">BH324</f>
        <v>2.9802322387695313E-8</v>
      </c>
      <c r="BJ321" s="111">
        <f t="shared" ref="BJ321" si="2500">BI324</f>
        <v>2.9802322387695313E-8</v>
      </c>
      <c r="BK321" s="111">
        <f t="shared" ref="BK321" si="2501">BJ324</f>
        <v>2.9802322387695313E-8</v>
      </c>
      <c r="BL321" s="111">
        <f t="shared" ref="BL321" si="2502">BK324</f>
        <v>2.9802322387695313E-8</v>
      </c>
      <c r="BM321" s="111">
        <f t="shared" ref="BM321" si="2503">BL324</f>
        <v>2.9802322387695313E-8</v>
      </c>
      <c r="BN321" s="111">
        <f t="shared" ref="BN321" si="2504">BM324</f>
        <v>2.9802322387695313E-8</v>
      </c>
      <c r="BO321" s="111">
        <f t="shared" ref="BO321" si="2505">BN324</f>
        <v>2.9802322387695313E-8</v>
      </c>
      <c r="BP321" s="111">
        <f t="shared" ref="BP321" si="2506">BO324</f>
        <v>2.9802322387695313E-8</v>
      </c>
      <c r="BQ321" s="111">
        <f t="shared" ref="BQ321" si="2507">BP324</f>
        <v>2.9802322387695313E-8</v>
      </c>
      <c r="BR321" s="111">
        <f t="shared" ref="BR321" si="2508">BQ324</f>
        <v>2.9802322387695313E-8</v>
      </c>
      <c r="BS321" s="111">
        <f t="shared" ref="BS321" si="2509">BR324</f>
        <v>2.9802322387695313E-8</v>
      </c>
      <c r="BT321" s="111">
        <f t="shared" ref="BT321" si="2510">BS324</f>
        <v>2.9802322387695313E-8</v>
      </c>
      <c r="BU321" s="111">
        <f t="shared" ref="BU321" si="2511">BT324</f>
        <v>2.9802322387695313E-8</v>
      </c>
      <c r="BV321" s="111">
        <f t="shared" ref="BV321" si="2512">BU324</f>
        <v>2.9802322387695313E-8</v>
      </c>
      <c r="BW321" s="111">
        <f t="shared" ref="BW321" si="2513">BV324</f>
        <v>2.9802322387695313E-8</v>
      </c>
      <c r="BX321" s="111">
        <f t="shared" ref="BX321" si="2514">BW324</f>
        <v>2.9802322387695313E-8</v>
      </c>
      <c r="BY321" s="111">
        <f t="shared" ref="BY321" si="2515">BX324</f>
        <v>2.9802322387695313E-8</v>
      </c>
      <c r="BZ321" s="111">
        <f t="shared" ref="BZ321" si="2516">BY324</f>
        <v>2.9802322387695313E-8</v>
      </c>
      <c r="CA321" s="111">
        <f t="shared" ref="CA321" si="2517">BZ324</f>
        <v>2.9802322387695313E-8</v>
      </c>
      <c r="CB321" s="111">
        <f t="shared" ref="CB321" si="2518">CA324</f>
        <v>2.9802322387695313E-8</v>
      </c>
      <c r="CC321" s="111">
        <f t="shared" ref="CC321" si="2519">CB324</f>
        <v>2.9802322387695313E-8</v>
      </c>
      <c r="CD321" s="111">
        <f t="shared" ref="CD321" si="2520">CC324</f>
        <v>2.9802322387695313E-8</v>
      </c>
      <c r="CE321" s="111">
        <f t="shared" ref="CE321" si="2521">CD324</f>
        <v>2.9802322387695313E-8</v>
      </c>
      <c r="CF321" s="111">
        <f t="shared" ref="CF321" si="2522">CE324</f>
        <v>2.9802322387695313E-8</v>
      </c>
      <c r="CG321" s="111">
        <f t="shared" ref="CG321" si="2523">CF324</f>
        <v>2.9802322387695313E-8</v>
      </c>
      <c r="CH321" s="111">
        <f t="shared" ref="CH321" si="2524">CG324</f>
        <v>2.9802322387695313E-8</v>
      </c>
      <c r="CI321" s="111">
        <f t="shared" ref="CI321" si="2525">CH324</f>
        <v>2.9802322387695313E-8</v>
      </c>
      <c r="CJ321" s="111">
        <f t="shared" ref="CJ321" si="2526">CI324</f>
        <v>2.9802322387695313E-8</v>
      </c>
      <c r="CK321" s="111">
        <f t="shared" ref="CK321" si="2527">CJ324</f>
        <v>2.9802322387695313E-8</v>
      </c>
      <c r="CL321" s="111">
        <f t="shared" ref="CL321" si="2528">CK324</f>
        <v>2.9802322387695313E-8</v>
      </c>
      <c r="CM321" s="111">
        <f t="shared" ref="CM321" si="2529">CL324</f>
        <v>2.9802322387695313E-8</v>
      </c>
      <c r="CN321" s="111">
        <f t="shared" ref="CN321" si="2530">CM324</f>
        <v>2.9802322387695313E-8</v>
      </c>
      <c r="CO321" s="111">
        <f t="shared" ref="CO321" si="2531">CN324</f>
        <v>2.9802322387695313E-8</v>
      </c>
      <c r="CP321" s="111">
        <f t="shared" ref="CP321" si="2532">CO324</f>
        <v>2.9802322387695313E-8</v>
      </c>
      <c r="CQ321" s="111">
        <f t="shared" ref="CQ321" si="2533">CP324</f>
        <v>2.9802322387695313E-8</v>
      </c>
      <c r="CR321" s="111">
        <f t="shared" ref="CR321" si="2534">CQ324</f>
        <v>2.9802322387695313E-8</v>
      </c>
      <c r="CS321" s="111">
        <f t="shared" ref="CS321" si="2535">CR324</f>
        <v>2.9802322387695313E-8</v>
      </c>
      <c r="CT321" s="111">
        <f t="shared" ref="CT321" si="2536">CS324</f>
        <v>2.9802322387695313E-8</v>
      </c>
      <c r="CU321" s="111">
        <f t="shared" ref="CU321" si="2537">CT324</f>
        <v>2.9802322387695313E-8</v>
      </c>
      <c r="CV321" s="111">
        <f t="shared" ref="CV321" si="2538">CU324</f>
        <v>2.9802322387695313E-8</v>
      </c>
      <c r="CW321" s="111">
        <f t="shared" ref="CW321" si="2539">CV324</f>
        <v>2.9802322387695313E-8</v>
      </c>
      <c r="CX321" s="111">
        <f t="shared" ref="CX321" si="2540">CW324</f>
        <v>2.9802322387695313E-8</v>
      </c>
      <c r="CY321" s="111">
        <f t="shared" ref="CY321" si="2541">CX324</f>
        <v>2.9802322387695313E-8</v>
      </c>
      <c r="CZ321" s="111">
        <f t="shared" ref="CZ321" si="2542">CY324</f>
        <v>2.9802322387695313E-8</v>
      </c>
      <c r="DA321" s="111">
        <f t="shared" ref="DA321" si="2543">CZ324</f>
        <v>2.9802322387695313E-8</v>
      </c>
      <c r="DB321" s="111">
        <f t="shared" ref="DB321" si="2544">DA324</f>
        <v>2.9802322387695313E-8</v>
      </c>
      <c r="DC321" s="111">
        <f t="shared" ref="DC321" si="2545">DB324</f>
        <v>2.9802322387695313E-8</v>
      </c>
      <c r="DD321" s="111">
        <f t="shared" ref="DD321" si="2546">DC324</f>
        <v>2.9802322387695313E-8</v>
      </c>
      <c r="DE321" s="111">
        <f t="shared" ref="DE321" si="2547">DD324</f>
        <v>2.9802322387695313E-8</v>
      </c>
      <c r="DF321" s="111">
        <f t="shared" ref="DF321" si="2548">DE324</f>
        <v>2.9802322387695313E-8</v>
      </c>
      <c r="DG321" s="111">
        <f t="shared" ref="DG321" si="2549">DF324</f>
        <v>2.9802322387695313E-8</v>
      </c>
      <c r="DH321" s="111">
        <f t="shared" ref="DH321" si="2550">DG324</f>
        <v>2.9802322387695313E-8</v>
      </c>
      <c r="DI321" s="111">
        <f t="shared" ref="DI321" si="2551">DH324</f>
        <v>2.9802322387695313E-8</v>
      </c>
      <c r="DJ321" s="111">
        <f t="shared" ref="DJ321" si="2552">DI324</f>
        <v>2.9802322387695313E-8</v>
      </c>
      <c r="DK321" s="111">
        <f t="shared" ref="DK321" si="2553">DJ324</f>
        <v>2.9802322387695313E-8</v>
      </c>
      <c r="DL321" s="111">
        <f t="shared" ref="DL321" si="2554">DK324</f>
        <v>2.9802322387695313E-8</v>
      </c>
      <c r="DM321" s="111">
        <f t="shared" ref="DM321" si="2555">DL324</f>
        <v>2.9802322387695313E-8</v>
      </c>
      <c r="DN321" s="111">
        <f t="shared" ref="DN321" si="2556">DM324</f>
        <v>2.9802322387695313E-8</v>
      </c>
      <c r="DO321" s="111">
        <f t="shared" ref="DO321" si="2557">DN324</f>
        <v>2.9802322387695313E-8</v>
      </c>
      <c r="DP321" s="111">
        <f t="shared" ref="DP321" si="2558">DO324</f>
        <v>2.9802322387695313E-8</v>
      </c>
      <c r="DQ321" s="111">
        <f t="shared" ref="DQ321" si="2559">DP324</f>
        <v>2.9802322387695313E-8</v>
      </c>
      <c r="DR321" s="111">
        <f t="shared" ref="DR321" si="2560">DQ324</f>
        <v>2.9802322387695313E-8</v>
      </c>
      <c r="DS321" s="111">
        <f t="shared" ref="DS321" si="2561">DR324</f>
        <v>2.9802322387695313E-8</v>
      </c>
      <c r="DT321" s="111">
        <f t="shared" ref="DT321" si="2562">DS324</f>
        <v>2.9802322387695313E-8</v>
      </c>
      <c r="DU321" s="111">
        <f t="shared" ref="DU321" si="2563">DT324</f>
        <v>2.9802322387695313E-8</v>
      </c>
      <c r="DV321" s="111">
        <f t="shared" ref="DV321" si="2564">DU324</f>
        <v>2.9802322387695313E-8</v>
      </c>
      <c r="DW321" s="111">
        <f t="shared" ref="DW321" si="2565">DV324</f>
        <v>2.9802322387695313E-8</v>
      </c>
      <c r="DX321" s="111">
        <f t="shared" ref="DX321" si="2566">DW324</f>
        <v>2.9802322387695313E-8</v>
      </c>
      <c r="DY321" s="111">
        <f t="shared" ref="DY321" si="2567">DX324</f>
        <v>2.9802322387695313E-8</v>
      </c>
      <c r="DZ321" s="111">
        <f t="shared" ref="DZ321" si="2568">DY324</f>
        <v>2.9802322387695313E-8</v>
      </c>
      <c r="EA321" s="111">
        <f t="shared" ref="EA321" si="2569">DZ324</f>
        <v>2.9802322387695313E-8</v>
      </c>
      <c r="EB321" s="111">
        <f t="shared" ref="EB321" si="2570">EA324</f>
        <v>2.9802322387695313E-8</v>
      </c>
      <c r="EC321" s="111">
        <f t="shared" ref="EC321" si="2571">EB324</f>
        <v>2.9802322387695313E-8</v>
      </c>
      <c r="ED321" s="111">
        <f t="shared" ref="ED321" si="2572">EC324</f>
        <v>2.9802322387695313E-8</v>
      </c>
      <c r="EE321" s="111">
        <f t="shared" ref="EE321" si="2573">ED324</f>
        <v>2.9802322387695313E-8</v>
      </c>
      <c r="EF321" s="111">
        <f t="shared" ref="EF321" si="2574">EE324</f>
        <v>2.9802322387695313E-8</v>
      </c>
      <c r="EG321" s="111">
        <f t="shared" ref="EG321" si="2575">EF324</f>
        <v>2.9802322387695313E-8</v>
      </c>
      <c r="EH321" s="111">
        <f t="shared" ref="EH321" si="2576">EG324</f>
        <v>2.9802322387695313E-8</v>
      </c>
      <c r="EI321" s="111">
        <f t="shared" ref="EI321" si="2577">EH324</f>
        <v>2.9802322387695313E-8</v>
      </c>
      <c r="EJ321" s="111">
        <f t="shared" ref="EJ321" si="2578">EI324</f>
        <v>2.9802322387695313E-8</v>
      </c>
      <c r="EK321" s="111">
        <f t="shared" ref="EK321" si="2579">EJ324</f>
        <v>2.9802322387695313E-8</v>
      </c>
      <c r="EL321" s="111">
        <f t="shared" ref="EL321" si="2580">EK324</f>
        <v>2.9802322387695313E-8</v>
      </c>
      <c r="EM321" s="111">
        <f t="shared" ref="EM321" si="2581">EL324</f>
        <v>2.9802322387695313E-8</v>
      </c>
      <c r="EN321" s="111">
        <f t="shared" ref="EN321" si="2582">EM324</f>
        <v>2.9802322387695313E-8</v>
      </c>
      <c r="EO321" s="111">
        <f t="shared" ref="EO321" si="2583">EN324</f>
        <v>2.9802322387695313E-8</v>
      </c>
    </row>
    <row r="322" spans="1:145" x14ac:dyDescent="0.2">
      <c r="A322" s="113"/>
      <c r="C322" s="449" t="str">
        <f>C318</f>
        <v>단기차입금</v>
      </c>
      <c r="D322" s="449" t="s">
        <v>655</v>
      </c>
      <c r="E322" s="449"/>
      <c r="K322" s="113" t="s">
        <v>657</v>
      </c>
      <c r="L322" s="111">
        <f>SUM(M322:EC322)</f>
        <v>2.9802322387695313E-8</v>
      </c>
      <c r="M322" s="111">
        <f t="shared" ref="M322:AR322" si="2584">-MIN(M319,0)</f>
        <v>0</v>
      </c>
      <c r="N322" s="111">
        <f t="shared" si="2584"/>
        <v>0</v>
      </c>
      <c r="O322" s="111">
        <f t="shared" si="2584"/>
        <v>0</v>
      </c>
      <c r="P322" s="111">
        <f t="shared" si="2584"/>
        <v>0</v>
      </c>
      <c r="Q322" s="111">
        <f t="shared" si="2584"/>
        <v>0</v>
      </c>
      <c r="R322" s="111">
        <f t="shared" si="2584"/>
        <v>0</v>
      </c>
      <c r="S322" s="111">
        <f t="shared" si="2584"/>
        <v>0</v>
      </c>
      <c r="T322" s="111">
        <f t="shared" si="2584"/>
        <v>0</v>
      </c>
      <c r="U322" s="111">
        <f t="shared" si="2584"/>
        <v>0</v>
      </c>
      <c r="V322" s="111">
        <f t="shared" si="2584"/>
        <v>0</v>
      </c>
      <c r="W322" s="111">
        <f t="shared" si="2584"/>
        <v>0</v>
      </c>
      <c r="X322" s="111">
        <f t="shared" si="2584"/>
        <v>0</v>
      </c>
      <c r="Y322" s="111">
        <f t="shared" si="2584"/>
        <v>0</v>
      </c>
      <c r="Z322" s="111">
        <f t="shared" si="2584"/>
        <v>0</v>
      </c>
      <c r="AA322" s="111">
        <f t="shared" si="2584"/>
        <v>0</v>
      </c>
      <c r="AB322" s="111">
        <f t="shared" si="2584"/>
        <v>0</v>
      </c>
      <c r="AC322" s="111">
        <f t="shared" si="2584"/>
        <v>0</v>
      </c>
      <c r="AD322" s="111">
        <f t="shared" si="2584"/>
        <v>0</v>
      </c>
      <c r="AE322" s="111">
        <f t="shared" si="2584"/>
        <v>0</v>
      </c>
      <c r="AF322" s="111">
        <f t="shared" si="2584"/>
        <v>0</v>
      </c>
      <c r="AG322" s="111">
        <f t="shared" si="2584"/>
        <v>0</v>
      </c>
      <c r="AH322" s="111">
        <f t="shared" si="2584"/>
        <v>0</v>
      </c>
      <c r="AI322" s="111">
        <f t="shared" si="2584"/>
        <v>0</v>
      </c>
      <c r="AJ322" s="111">
        <f t="shared" si="2584"/>
        <v>0</v>
      </c>
      <c r="AK322" s="111">
        <f t="shared" si="2584"/>
        <v>0</v>
      </c>
      <c r="AL322" s="111">
        <f t="shared" si="2584"/>
        <v>0</v>
      </c>
      <c r="AM322" s="111">
        <f t="shared" si="2584"/>
        <v>0</v>
      </c>
      <c r="AN322" s="111">
        <f t="shared" si="2584"/>
        <v>0</v>
      </c>
      <c r="AO322" s="111">
        <f t="shared" si="2584"/>
        <v>0</v>
      </c>
      <c r="AP322" s="111">
        <f t="shared" si="2584"/>
        <v>0</v>
      </c>
      <c r="AQ322" s="111">
        <f t="shared" si="2584"/>
        <v>0</v>
      </c>
      <c r="AR322" s="111">
        <f t="shared" si="2584"/>
        <v>0</v>
      </c>
      <c r="AS322" s="111">
        <f t="shared" ref="AS322:BX322" si="2585">-MIN(AS319,0)</f>
        <v>0</v>
      </c>
      <c r="AT322" s="111">
        <f t="shared" si="2585"/>
        <v>0</v>
      </c>
      <c r="AU322" s="111">
        <f t="shared" si="2585"/>
        <v>0</v>
      </c>
      <c r="AV322" s="111">
        <f t="shared" si="2585"/>
        <v>0</v>
      </c>
      <c r="AW322" s="111">
        <f t="shared" si="2585"/>
        <v>0</v>
      </c>
      <c r="AX322" s="111">
        <f t="shared" si="2585"/>
        <v>0</v>
      </c>
      <c r="AY322" s="111">
        <f t="shared" si="2585"/>
        <v>0</v>
      </c>
      <c r="AZ322" s="111">
        <f t="shared" si="2585"/>
        <v>0</v>
      </c>
      <c r="BA322" s="111">
        <f t="shared" si="2585"/>
        <v>0</v>
      </c>
      <c r="BB322" s="111">
        <f t="shared" si="2585"/>
        <v>0</v>
      </c>
      <c r="BC322" s="111">
        <f t="shared" si="2585"/>
        <v>0</v>
      </c>
      <c r="BD322" s="111">
        <f t="shared" si="2585"/>
        <v>2.9802322387695313E-8</v>
      </c>
      <c r="BE322" s="111">
        <f t="shared" si="2585"/>
        <v>0</v>
      </c>
      <c r="BF322" s="111">
        <f t="shared" si="2585"/>
        <v>0</v>
      </c>
      <c r="BG322" s="111">
        <f t="shared" si="2585"/>
        <v>0</v>
      </c>
      <c r="BH322" s="111">
        <f t="shared" si="2585"/>
        <v>0</v>
      </c>
      <c r="BI322" s="111">
        <f t="shared" si="2585"/>
        <v>0</v>
      </c>
      <c r="BJ322" s="111">
        <f t="shared" si="2585"/>
        <v>0</v>
      </c>
      <c r="BK322" s="111">
        <f t="shared" si="2585"/>
        <v>0</v>
      </c>
      <c r="BL322" s="111">
        <f t="shared" si="2585"/>
        <v>0</v>
      </c>
      <c r="BM322" s="111">
        <f t="shared" si="2585"/>
        <v>0</v>
      </c>
      <c r="BN322" s="111">
        <f t="shared" si="2585"/>
        <v>0</v>
      </c>
      <c r="BO322" s="111">
        <f t="shared" si="2585"/>
        <v>0</v>
      </c>
      <c r="BP322" s="111">
        <f t="shared" si="2585"/>
        <v>0</v>
      </c>
      <c r="BQ322" s="111">
        <f t="shared" si="2585"/>
        <v>0</v>
      </c>
      <c r="BR322" s="111">
        <f t="shared" si="2585"/>
        <v>0</v>
      </c>
      <c r="BS322" s="111">
        <f t="shared" si="2585"/>
        <v>0</v>
      </c>
      <c r="BT322" s="111">
        <f t="shared" si="2585"/>
        <v>0</v>
      </c>
      <c r="BU322" s="111">
        <f t="shared" si="2585"/>
        <v>0</v>
      </c>
      <c r="BV322" s="111">
        <f t="shared" si="2585"/>
        <v>0</v>
      </c>
      <c r="BW322" s="111">
        <f t="shared" si="2585"/>
        <v>0</v>
      </c>
      <c r="BX322" s="111">
        <f t="shared" si="2585"/>
        <v>0</v>
      </c>
      <c r="BY322" s="111">
        <f t="shared" ref="BY322:DD322" si="2586">-MIN(BY319,0)</f>
        <v>0</v>
      </c>
      <c r="BZ322" s="111">
        <f t="shared" si="2586"/>
        <v>0</v>
      </c>
      <c r="CA322" s="111">
        <f t="shared" si="2586"/>
        <v>0</v>
      </c>
      <c r="CB322" s="111">
        <f t="shared" si="2586"/>
        <v>0</v>
      </c>
      <c r="CC322" s="111">
        <f t="shared" si="2586"/>
        <v>0</v>
      </c>
      <c r="CD322" s="111">
        <f t="shared" si="2586"/>
        <v>0</v>
      </c>
      <c r="CE322" s="111">
        <f t="shared" si="2586"/>
        <v>0</v>
      </c>
      <c r="CF322" s="111">
        <f t="shared" si="2586"/>
        <v>0</v>
      </c>
      <c r="CG322" s="111">
        <f t="shared" si="2586"/>
        <v>0</v>
      </c>
      <c r="CH322" s="111">
        <f t="shared" si="2586"/>
        <v>0</v>
      </c>
      <c r="CI322" s="111">
        <f t="shared" si="2586"/>
        <v>0</v>
      </c>
      <c r="CJ322" s="111">
        <f t="shared" si="2586"/>
        <v>0</v>
      </c>
      <c r="CK322" s="111">
        <f t="shared" si="2586"/>
        <v>0</v>
      </c>
      <c r="CL322" s="111">
        <f t="shared" si="2586"/>
        <v>0</v>
      </c>
      <c r="CM322" s="111">
        <f t="shared" si="2586"/>
        <v>0</v>
      </c>
      <c r="CN322" s="111">
        <f t="shared" si="2586"/>
        <v>0</v>
      </c>
      <c r="CO322" s="111">
        <f t="shared" si="2586"/>
        <v>0</v>
      </c>
      <c r="CP322" s="111">
        <f t="shared" si="2586"/>
        <v>0</v>
      </c>
      <c r="CQ322" s="111">
        <f t="shared" si="2586"/>
        <v>0</v>
      </c>
      <c r="CR322" s="111">
        <f t="shared" si="2586"/>
        <v>0</v>
      </c>
      <c r="CS322" s="111">
        <f t="shared" si="2586"/>
        <v>0</v>
      </c>
      <c r="CT322" s="111">
        <f t="shared" si="2586"/>
        <v>0</v>
      </c>
      <c r="CU322" s="111">
        <f t="shared" si="2586"/>
        <v>0</v>
      </c>
      <c r="CV322" s="111">
        <f t="shared" si="2586"/>
        <v>0</v>
      </c>
      <c r="CW322" s="111">
        <f t="shared" si="2586"/>
        <v>0</v>
      </c>
      <c r="CX322" s="111">
        <f t="shared" si="2586"/>
        <v>0</v>
      </c>
      <c r="CY322" s="111">
        <f t="shared" si="2586"/>
        <v>0</v>
      </c>
      <c r="CZ322" s="111">
        <f t="shared" si="2586"/>
        <v>0</v>
      </c>
      <c r="DA322" s="111">
        <f t="shared" si="2586"/>
        <v>0</v>
      </c>
      <c r="DB322" s="111">
        <f t="shared" si="2586"/>
        <v>0</v>
      </c>
      <c r="DC322" s="111">
        <f t="shared" si="2586"/>
        <v>0</v>
      </c>
      <c r="DD322" s="111">
        <f t="shared" si="2586"/>
        <v>0</v>
      </c>
      <c r="DE322" s="111">
        <f t="shared" ref="DE322:EO322" si="2587">-MIN(DE319,0)</f>
        <v>0</v>
      </c>
      <c r="DF322" s="111">
        <f t="shared" si="2587"/>
        <v>0</v>
      </c>
      <c r="DG322" s="111">
        <f t="shared" si="2587"/>
        <v>0</v>
      </c>
      <c r="DH322" s="111">
        <f t="shared" si="2587"/>
        <v>0</v>
      </c>
      <c r="DI322" s="111">
        <f t="shared" si="2587"/>
        <v>0</v>
      </c>
      <c r="DJ322" s="111">
        <f t="shared" si="2587"/>
        <v>0</v>
      </c>
      <c r="DK322" s="111">
        <f t="shared" si="2587"/>
        <v>0</v>
      </c>
      <c r="DL322" s="111">
        <f t="shared" si="2587"/>
        <v>0</v>
      </c>
      <c r="DM322" s="111">
        <f t="shared" si="2587"/>
        <v>0</v>
      </c>
      <c r="DN322" s="111">
        <f t="shared" si="2587"/>
        <v>0</v>
      </c>
      <c r="DO322" s="111">
        <f t="shared" si="2587"/>
        <v>0</v>
      </c>
      <c r="DP322" s="111">
        <f t="shared" si="2587"/>
        <v>0</v>
      </c>
      <c r="DQ322" s="111">
        <f t="shared" si="2587"/>
        <v>0</v>
      </c>
      <c r="DR322" s="111">
        <f t="shared" si="2587"/>
        <v>0</v>
      </c>
      <c r="DS322" s="111">
        <f t="shared" si="2587"/>
        <v>0</v>
      </c>
      <c r="DT322" s="111">
        <f t="shared" si="2587"/>
        <v>0</v>
      </c>
      <c r="DU322" s="111">
        <f t="shared" si="2587"/>
        <v>0</v>
      </c>
      <c r="DV322" s="111">
        <f t="shared" si="2587"/>
        <v>0</v>
      </c>
      <c r="DW322" s="111">
        <f t="shared" si="2587"/>
        <v>0</v>
      </c>
      <c r="DX322" s="111">
        <f t="shared" si="2587"/>
        <v>0</v>
      </c>
      <c r="DY322" s="111">
        <f t="shared" si="2587"/>
        <v>0</v>
      </c>
      <c r="DZ322" s="111">
        <f t="shared" si="2587"/>
        <v>0</v>
      </c>
      <c r="EA322" s="111">
        <f t="shared" si="2587"/>
        <v>0</v>
      </c>
      <c r="EB322" s="111">
        <f t="shared" si="2587"/>
        <v>0</v>
      </c>
      <c r="EC322" s="111">
        <f t="shared" si="2587"/>
        <v>0</v>
      </c>
      <c r="ED322" s="111">
        <f t="shared" si="2587"/>
        <v>0</v>
      </c>
      <c r="EE322" s="111">
        <f t="shared" si="2587"/>
        <v>0</v>
      </c>
      <c r="EF322" s="111">
        <f t="shared" si="2587"/>
        <v>0</v>
      </c>
      <c r="EG322" s="111">
        <f t="shared" si="2587"/>
        <v>0</v>
      </c>
      <c r="EH322" s="111">
        <f t="shared" si="2587"/>
        <v>0</v>
      </c>
      <c r="EI322" s="111">
        <f t="shared" si="2587"/>
        <v>0</v>
      </c>
      <c r="EJ322" s="111">
        <f t="shared" si="2587"/>
        <v>0</v>
      </c>
      <c r="EK322" s="111">
        <f t="shared" si="2587"/>
        <v>0</v>
      </c>
      <c r="EL322" s="111">
        <f t="shared" si="2587"/>
        <v>0</v>
      </c>
      <c r="EM322" s="111">
        <f t="shared" si="2587"/>
        <v>0</v>
      </c>
      <c r="EN322" s="111">
        <f t="shared" si="2587"/>
        <v>0</v>
      </c>
      <c r="EO322" s="111">
        <f t="shared" si="2587"/>
        <v>0</v>
      </c>
    </row>
    <row r="323" spans="1:145" x14ac:dyDescent="0.2">
      <c r="A323" s="113"/>
      <c r="C323" s="449" t="str">
        <f>C318</f>
        <v>단기차입금</v>
      </c>
      <c r="D323" s="449" t="s">
        <v>656</v>
      </c>
      <c r="E323" s="449"/>
      <c r="G323" s="471" t="str">
        <f>'A&amp;R'!G60</f>
        <v>수시상환</v>
      </c>
      <c r="H323" s="90">
        <f>IF(G323="수시상환",1,2)</f>
        <v>1</v>
      </c>
      <c r="J323" s="472">
        <f>$J$4</f>
        <v>44742</v>
      </c>
      <c r="K323" s="114" t="s">
        <v>658</v>
      </c>
      <c r="L323" s="115">
        <f>SUM(M323:EC323)</f>
        <v>0</v>
      </c>
      <c r="M323" s="115">
        <f t="shared" ref="M323:AR323" si="2588">CHOOSE($H323,-MIN(MAX(M319,0),M321),($J323=M$2)*-SUM(M321:M322))</f>
        <v>0</v>
      </c>
      <c r="N323" s="115">
        <f t="shared" si="2588"/>
        <v>0</v>
      </c>
      <c r="O323" s="115">
        <f t="shared" si="2588"/>
        <v>0</v>
      </c>
      <c r="P323" s="115">
        <f t="shared" si="2588"/>
        <v>0</v>
      </c>
      <c r="Q323" s="115">
        <f t="shared" si="2588"/>
        <v>0</v>
      </c>
      <c r="R323" s="115">
        <f t="shared" si="2588"/>
        <v>0</v>
      </c>
      <c r="S323" s="115">
        <f t="shared" si="2588"/>
        <v>0</v>
      </c>
      <c r="T323" s="115">
        <f t="shared" si="2588"/>
        <v>0</v>
      </c>
      <c r="U323" s="115">
        <f t="shared" si="2588"/>
        <v>0</v>
      </c>
      <c r="V323" s="115">
        <f t="shared" si="2588"/>
        <v>0</v>
      </c>
      <c r="W323" s="115">
        <f t="shared" si="2588"/>
        <v>0</v>
      </c>
      <c r="X323" s="115">
        <f t="shared" si="2588"/>
        <v>0</v>
      </c>
      <c r="Y323" s="115">
        <f t="shared" si="2588"/>
        <v>0</v>
      </c>
      <c r="Z323" s="115">
        <f t="shared" si="2588"/>
        <v>0</v>
      </c>
      <c r="AA323" s="115">
        <f t="shared" si="2588"/>
        <v>0</v>
      </c>
      <c r="AB323" s="115">
        <f t="shared" si="2588"/>
        <v>0</v>
      </c>
      <c r="AC323" s="115">
        <f t="shared" si="2588"/>
        <v>0</v>
      </c>
      <c r="AD323" s="115">
        <f t="shared" si="2588"/>
        <v>0</v>
      </c>
      <c r="AE323" s="115">
        <f t="shared" si="2588"/>
        <v>0</v>
      </c>
      <c r="AF323" s="115">
        <f t="shared" si="2588"/>
        <v>0</v>
      </c>
      <c r="AG323" s="115">
        <f t="shared" si="2588"/>
        <v>0</v>
      </c>
      <c r="AH323" s="115">
        <f t="shared" si="2588"/>
        <v>0</v>
      </c>
      <c r="AI323" s="115">
        <f t="shared" si="2588"/>
        <v>0</v>
      </c>
      <c r="AJ323" s="115">
        <f t="shared" si="2588"/>
        <v>0</v>
      </c>
      <c r="AK323" s="115">
        <f t="shared" si="2588"/>
        <v>0</v>
      </c>
      <c r="AL323" s="115">
        <f t="shared" si="2588"/>
        <v>0</v>
      </c>
      <c r="AM323" s="115">
        <f t="shared" si="2588"/>
        <v>0</v>
      </c>
      <c r="AN323" s="115">
        <f t="shared" si="2588"/>
        <v>0</v>
      </c>
      <c r="AO323" s="115">
        <f t="shared" si="2588"/>
        <v>0</v>
      </c>
      <c r="AP323" s="115">
        <f t="shared" si="2588"/>
        <v>0</v>
      </c>
      <c r="AQ323" s="115">
        <f t="shared" si="2588"/>
        <v>0</v>
      </c>
      <c r="AR323" s="115">
        <f t="shared" si="2588"/>
        <v>0</v>
      </c>
      <c r="AS323" s="115">
        <f t="shared" ref="AS323:BX323" si="2589">CHOOSE($H323,-MIN(MAX(AS319,0),AS321),($J323=AS$2)*-SUM(AS321:AS322))</f>
        <v>0</v>
      </c>
      <c r="AT323" s="115">
        <f t="shared" si="2589"/>
        <v>0</v>
      </c>
      <c r="AU323" s="115">
        <f t="shared" si="2589"/>
        <v>0</v>
      </c>
      <c r="AV323" s="115">
        <f t="shared" si="2589"/>
        <v>0</v>
      </c>
      <c r="AW323" s="115">
        <f t="shared" si="2589"/>
        <v>0</v>
      </c>
      <c r="AX323" s="115">
        <f t="shared" si="2589"/>
        <v>0</v>
      </c>
      <c r="AY323" s="115">
        <f t="shared" si="2589"/>
        <v>0</v>
      </c>
      <c r="AZ323" s="115">
        <f t="shared" si="2589"/>
        <v>0</v>
      </c>
      <c r="BA323" s="115">
        <f t="shared" si="2589"/>
        <v>0</v>
      </c>
      <c r="BB323" s="115">
        <f t="shared" si="2589"/>
        <v>0</v>
      </c>
      <c r="BC323" s="115">
        <f t="shared" si="2589"/>
        <v>0</v>
      </c>
      <c r="BD323" s="115">
        <f t="shared" si="2589"/>
        <v>0</v>
      </c>
      <c r="BE323" s="115">
        <f t="shared" si="2589"/>
        <v>0</v>
      </c>
      <c r="BF323" s="115">
        <f t="shared" si="2589"/>
        <v>0</v>
      </c>
      <c r="BG323" s="115">
        <f t="shared" si="2589"/>
        <v>0</v>
      </c>
      <c r="BH323" s="115">
        <f t="shared" si="2589"/>
        <v>0</v>
      </c>
      <c r="BI323" s="115">
        <f t="shared" si="2589"/>
        <v>0</v>
      </c>
      <c r="BJ323" s="115">
        <f t="shared" si="2589"/>
        <v>0</v>
      </c>
      <c r="BK323" s="115">
        <f t="shared" si="2589"/>
        <v>0</v>
      </c>
      <c r="BL323" s="115">
        <f t="shared" si="2589"/>
        <v>0</v>
      </c>
      <c r="BM323" s="115">
        <f t="shared" si="2589"/>
        <v>0</v>
      </c>
      <c r="BN323" s="115">
        <f t="shared" si="2589"/>
        <v>0</v>
      </c>
      <c r="BO323" s="115">
        <f t="shared" si="2589"/>
        <v>0</v>
      </c>
      <c r="BP323" s="115">
        <f t="shared" si="2589"/>
        <v>0</v>
      </c>
      <c r="BQ323" s="115">
        <f t="shared" si="2589"/>
        <v>0</v>
      </c>
      <c r="BR323" s="115">
        <f t="shared" si="2589"/>
        <v>0</v>
      </c>
      <c r="BS323" s="115">
        <f t="shared" si="2589"/>
        <v>0</v>
      </c>
      <c r="BT323" s="115">
        <f t="shared" si="2589"/>
        <v>0</v>
      </c>
      <c r="BU323" s="115">
        <f t="shared" si="2589"/>
        <v>0</v>
      </c>
      <c r="BV323" s="115">
        <f t="shared" si="2589"/>
        <v>0</v>
      </c>
      <c r="BW323" s="115">
        <f t="shared" si="2589"/>
        <v>0</v>
      </c>
      <c r="BX323" s="115">
        <f t="shared" si="2589"/>
        <v>0</v>
      </c>
      <c r="BY323" s="115">
        <f t="shared" ref="BY323:DD323" si="2590">CHOOSE($H323,-MIN(MAX(BY319,0),BY321),($J323=BY$2)*-SUM(BY321:BY322))</f>
        <v>0</v>
      </c>
      <c r="BZ323" s="115">
        <f t="shared" si="2590"/>
        <v>0</v>
      </c>
      <c r="CA323" s="115">
        <f t="shared" si="2590"/>
        <v>0</v>
      </c>
      <c r="CB323" s="115">
        <f t="shared" si="2590"/>
        <v>0</v>
      </c>
      <c r="CC323" s="115">
        <f t="shared" si="2590"/>
        <v>0</v>
      </c>
      <c r="CD323" s="115">
        <f t="shared" si="2590"/>
        <v>0</v>
      </c>
      <c r="CE323" s="115">
        <f t="shared" si="2590"/>
        <v>0</v>
      </c>
      <c r="CF323" s="115">
        <f t="shared" si="2590"/>
        <v>0</v>
      </c>
      <c r="CG323" s="115">
        <f t="shared" si="2590"/>
        <v>0</v>
      </c>
      <c r="CH323" s="115">
        <f t="shared" si="2590"/>
        <v>0</v>
      </c>
      <c r="CI323" s="115">
        <f t="shared" si="2590"/>
        <v>0</v>
      </c>
      <c r="CJ323" s="115">
        <f t="shared" si="2590"/>
        <v>0</v>
      </c>
      <c r="CK323" s="115">
        <f t="shared" si="2590"/>
        <v>0</v>
      </c>
      <c r="CL323" s="115">
        <f t="shared" si="2590"/>
        <v>0</v>
      </c>
      <c r="CM323" s="115">
        <f t="shared" si="2590"/>
        <v>0</v>
      </c>
      <c r="CN323" s="115">
        <f t="shared" si="2590"/>
        <v>0</v>
      </c>
      <c r="CO323" s="115">
        <f t="shared" si="2590"/>
        <v>0</v>
      </c>
      <c r="CP323" s="115">
        <f t="shared" si="2590"/>
        <v>0</v>
      </c>
      <c r="CQ323" s="115">
        <f t="shared" si="2590"/>
        <v>0</v>
      </c>
      <c r="CR323" s="115">
        <f t="shared" si="2590"/>
        <v>0</v>
      </c>
      <c r="CS323" s="115">
        <f t="shared" si="2590"/>
        <v>0</v>
      </c>
      <c r="CT323" s="115">
        <f t="shared" si="2590"/>
        <v>0</v>
      </c>
      <c r="CU323" s="115">
        <f t="shared" si="2590"/>
        <v>0</v>
      </c>
      <c r="CV323" s="115">
        <f t="shared" si="2590"/>
        <v>0</v>
      </c>
      <c r="CW323" s="115">
        <f t="shared" si="2590"/>
        <v>0</v>
      </c>
      <c r="CX323" s="115">
        <f t="shared" si="2590"/>
        <v>0</v>
      </c>
      <c r="CY323" s="115">
        <f t="shared" si="2590"/>
        <v>0</v>
      </c>
      <c r="CZ323" s="115">
        <f t="shared" si="2590"/>
        <v>0</v>
      </c>
      <c r="DA323" s="115">
        <f t="shared" si="2590"/>
        <v>0</v>
      </c>
      <c r="DB323" s="115">
        <f t="shared" si="2590"/>
        <v>0</v>
      </c>
      <c r="DC323" s="115">
        <f t="shared" si="2590"/>
        <v>0</v>
      </c>
      <c r="DD323" s="115">
        <f t="shared" si="2590"/>
        <v>0</v>
      </c>
      <c r="DE323" s="115">
        <f t="shared" ref="DE323:EJ323" si="2591">CHOOSE($H323,-MIN(MAX(DE319,0),DE321),($J323=DE$2)*-SUM(DE321:DE322))</f>
        <v>0</v>
      </c>
      <c r="DF323" s="115">
        <f t="shared" si="2591"/>
        <v>0</v>
      </c>
      <c r="DG323" s="115">
        <f t="shared" si="2591"/>
        <v>0</v>
      </c>
      <c r="DH323" s="115">
        <f t="shared" si="2591"/>
        <v>0</v>
      </c>
      <c r="DI323" s="115">
        <f t="shared" si="2591"/>
        <v>0</v>
      </c>
      <c r="DJ323" s="115">
        <f t="shared" si="2591"/>
        <v>0</v>
      </c>
      <c r="DK323" s="115">
        <f t="shared" si="2591"/>
        <v>0</v>
      </c>
      <c r="DL323" s="115">
        <f t="shared" si="2591"/>
        <v>0</v>
      </c>
      <c r="DM323" s="115">
        <f t="shared" si="2591"/>
        <v>0</v>
      </c>
      <c r="DN323" s="115">
        <f t="shared" si="2591"/>
        <v>0</v>
      </c>
      <c r="DO323" s="115">
        <f t="shared" si="2591"/>
        <v>0</v>
      </c>
      <c r="DP323" s="115">
        <f t="shared" si="2591"/>
        <v>0</v>
      </c>
      <c r="DQ323" s="115">
        <f t="shared" si="2591"/>
        <v>0</v>
      </c>
      <c r="DR323" s="115">
        <f t="shared" si="2591"/>
        <v>0</v>
      </c>
      <c r="DS323" s="115">
        <f t="shared" si="2591"/>
        <v>0</v>
      </c>
      <c r="DT323" s="115">
        <f t="shared" si="2591"/>
        <v>0</v>
      </c>
      <c r="DU323" s="115">
        <f t="shared" si="2591"/>
        <v>0</v>
      </c>
      <c r="DV323" s="115">
        <f t="shared" si="2591"/>
        <v>0</v>
      </c>
      <c r="DW323" s="115">
        <f t="shared" si="2591"/>
        <v>0</v>
      </c>
      <c r="DX323" s="115">
        <f t="shared" si="2591"/>
        <v>0</v>
      </c>
      <c r="DY323" s="115">
        <f t="shared" si="2591"/>
        <v>0</v>
      </c>
      <c r="DZ323" s="115">
        <f t="shared" si="2591"/>
        <v>0</v>
      </c>
      <c r="EA323" s="115">
        <f t="shared" si="2591"/>
        <v>0</v>
      </c>
      <c r="EB323" s="115">
        <f t="shared" si="2591"/>
        <v>0</v>
      </c>
      <c r="EC323" s="115">
        <f t="shared" si="2591"/>
        <v>0</v>
      </c>
      <c r="ED323" s="115">
        <f t="shared" si="2591"/>
        <v>0</v>
      </c>
      <c r="EE323" s="115">
        <f t="shared" si="2591"/>
        <v>0</v>
      </c>
      <c r="EF323" s="115">
        <f t="shared" si="2591"/>
        <v>0</v>
      </c>
      <c r="EG323" s="115">
        <f t="shared" si="2591"/>
        <v>0</v>
      </c>
      <c r="EH323" s="115">
        <f t="shared" si="2591"/>
        <v>0</v>
      </c>
      <c r="EI323" s="115">
        <f t="shared" si="2591"/>
        <v>0</v>
      </c>
      <c r="EJ323" s="115">
        <f t="shared" si="2591"/>
        <v>0</v>
      </c>
      <c r="EK323" s="115">
        <f t="shared" ref="EK323:EO323" si="2592">CHOOSE($H323,-MIN(MAX(EK319,0),EK321),($J323=EK$2)*-SUM(EK321:EK322))</f>
        <v>0</v>
      </c>
      <c r="EL323" s="115">
        <f t="shared" si="2592"/>
        <v>0</v>
      </c>
      <c r="EM323" s="115">
        <f t="shared" si="2592"/>
        <v>0</v>
      </c>
      <c r="EN323" s="115">
        <f t="shared" si="2592"/>
        <v>0</v>
      </c>
      <c r="EO323" s="115">
        <f t="shared" si="2592"/>
        <v>0</v>
      </c>
    </row>
    <row r="324" spans="1:145" x14ac:dyDescent="0.2">
      <c r="A324" s="113"/>
      <c r="C324" s="449" t="str">
        <f>C318</f>
        <v>단기차입금</v>
      </c>
      <c r="D324" s="449" t="s">
        <v>865</v>
      </c>
      <c r="E324" s="449"/>
      <c r="F324" s="116"/>
      <c r="G324" s="116"/>
      <c r="H324" s="116"/>
      <c r="I324" s="116"/>
      <c r="J324" s="92"/>
      <c r="K324" s="113" t="s">
        <v>26</v>
      </c>
      <c r="L324" s="111"/>
      <c r="M324" s="111">
        <f t="shared" ref="M324:BY324" si="2593">SUM(M321:M323)</f>
        <v>0</v>
      </c>
      <c r="N324" s="111">
        <f t="shared" si="2593"/>
        <v>0</v>
      </c>
      <c r="O324" s="111">
        <f t="shared" si="2593"/>
        <v>0</v>
      </c>
      <c r="P324" s="111">
        <f t="shared" si="2593"/>
        <v>0</v>
      </c>
      <c r="Q324" s="111">
        <f t="shared" si="2593"/>
        <v>0</v>
      </c>
      <c r="R324" s="111">
        <f t="shared" si="2593"/>
        <v>0</v>
      </c>
      <c r="S324" s="111">
        <f t="shared" si="2593"/>
        <v>0</v>
      </c>
      <c r="T324" s="111">
        <f t="shared" si="2593"/>
        <v>0</v>
      </c>
      <c r="U324" s="111">
        <f t="shared" si="2593"/>
        <v>0</v>
      </c>
      <c r="V324" s="111">
        <f t="shared" si="2593"/>
        <v>0</v>
      </c>
      <c r="W324" s="111">
        <f t="shared" si="2593"/>
        <v>0</v>
      </c>
      <c r="X324" s="111">
        <f t="shared" si="2593"/>
        <v>0</v>
      </c>
      <c r="Y324" s="111">
        <f t="shared" si="2593"/>
        <v>0</v>
      </c>
      <c r="Z324" s="111">
        <f t="shared" si="2593"/>
        <v>0</v>
      </c>
      <c r="AA324" s="111">
        <f t="shared" si="2593"/>
        <v>0</v>
      </c>
      <c r="AB324" s="111">
        <f t="shared" si="2593"/>
        <v>0</v>
      </c>
      <c r="AC324" s="111">
        <f t="shared" si="2593"/>
        <v>0</v>
      </c>
      <c r="AD324" s="111">
        <f t="shared" si="2593"/>
        <v>0</v>
      </c>
      <c r="AE324" s="111">
        <f t="shared" si="2593"/>
        <v>0</v>
      </c>
      <c r="AF324" s="111">
        <f t="shared" si="2593"/>
        <v>0</v>
      </c>
      <c r="AG324" s="111">
        <f t="shared" si="2593"/>
        <v>0</v>
      </c>
      <c r="AH324" s="111">
        <f t="shared" si="2593"/>
        <v>0</v>
      </c>
      <c r="AI324" s="111">
        <f t="shared" si="2593"/>
        <v>0</v>
      </c>
      <c r="AJ324" s="111">
        <f t="shared" si="2593"/>
        <v>0</v>
      </c>
      <c r="AK324" s="111">
        <f t="shared" si="2593"/>
        <v>0</v>
      </c>
      <c r="AL324" s="111">
        <f t="shared" si="2593"/>
        <v>0</v>
      </c>
      <c r="AM324" s="111">
        <f t="shared" si="2593"/>
        <v>0</v>
      </c>
      <c r="AN324" s="111">
        <f t="shared" si="2593"/>
        <v>0</v>
      </c>
      <c r="AO324" s="111">
        <f t="shared" si="2593"/>
        <v>0</v>
      </c>
      <c r="AP324" s="111">
        <f t="shared" si="2593"/>
        <v>0</v>
      </c>
      <c r="AQ324" s="111">
        <f t="shared" si="2593"/>
        <v>0</v>
      </c>
      <c r="AR324" s="111">
        <f t="shared" si="2593"/>
        <v>0</v>
      </c>
      <c r="AS324" s="111">
        <f t="shared" si="2593"/>
        <v>0</v>
      </c>
      <c r="AT324" s="111">
        <f t="shared" si="2593"/>
        <v>0</v>
      </c>
      <c r="AU324" s="111">
        <f t="shared" si="2593"/>
        <v>0</v>
      </c>
      <c r="AV324" s="111">
        <f t="shared" si="2593"/>
        <v>0</v>
      </c>
      <c r="AW324" s="111">
        <f t="shared" si="2593"/>
        <v>0</v>
      </c>
      <c r="AX324" s="111">
        <f t="shared" si="2593"/>
        <v>0</v>
      </c>
      <c r="AY324" s="111">
        <f t="shared" si="2593"/>
        <v>0</v>
      </c>
      <c r="AZ324" s="111">
        <f t="shared" si="2593"/>
        <v>0</v>
      </c>
      <c r="BA324" s="111">
        <f t="shared" si="2593"/>
        <v>0</v>
      </c>
      <c r="BB324" s="111">
        <f t="shared" si="2593"/>
        <v>0</v>
      </c>
      <c r="BC324" s="111">
        <f t="shared" si="2593"/>
        <v>0</v>
      </c>
      <c r="BD324" s="111">
        <f t="shared" si="2593"/>
        <v>2.9802322387695313E-8</v>
      </c>
      <c r="BE324" s="111">
        <f t="shared" si="2593"/>
        <v>2.9802322387695313E-8</v>
      </c>
      <c r="BF324" s="111">
        <f t="shared" si="2593"/>
        <v>2.9802322387695313E-8</v>
      </c>
      <c r="BG324" s="111">
        <f t="shared" si="2593"/>
        <v>2.9802322387695313E-8</v>
      </c>
      <c r="BH324" s="111">
        <f t="shared" si="2593"/>
        <v>2.9802322387695313E-8</v>
      </c>
      <c r="BI324" s="111">
        <f t="shared" si="2593"/>
        <v>2.9802322387695313E-8</v>
      </c>
      <c r="BJ324" s="111">
        <f t="shared" si="2593"/>
        <v>2.9802322387695313E-8</v>
      </c>
      <c r="BK324" s="111">
        <f t="shared" si="2593"/>
        <v>2.9802322387695313E-8</v>
      </c>
      <c r="BL324" s="111">
        <f t="shared" si="2593"/>
        <v>2.9802322387695313E-8</v>
      </c>
      <c r="BM324" s="111">
        <f t="shared" si="2593"/>
        <v>2.9802322387695313E-8</v>
      </c>
      <c r="BN324" s="111">
        <f t="shared" si="2593"/>
        <v>2.9802322387695313E-8</v>
      </c>
      <c r="BO324" s="111">
        <f t="shared" si="2593"/>
        <v>2.9802322387695313E-8</v>
      </c>
      <c r="BP324" s="111">
        <f t="shared" si="2593"/>
        <v>2.9802322387695313E-8</v>
      </c>
      <c r="BQ324" s="111">
        <f t="shared" si="2593"/>
        <v>2.9802322387695313E-8</v>
      </c>
      <c r="BR324" s="111">
        <f t="shared" si="2593"/>
        <v>2.9802322387695313E-8</v>
      </c>
      <c r="BS324" s="111">
        <f t="shared" si="2593"/>
        <v>2.9802322387695313E-8</v>
      </c>
      <c r="BT324" s="111">
        <f t="shared" si="2593"/>
        <v>2.9802322387695313E-8</v>
      </c>
      <c r="BU324" s="111">
        <f t="shared" si="2593"/>
        <v>2.9802322387695313E-8</v>
      </c>
      <c r="BV324" s="111">
        <f t="shared" si="2593"/>
        <v>2.9802322387695313E-8</v>
      </c>
      <c r="BW324" s="111">
        <f t="shared" si="2593"/>
        <v>2.9802322387695313E-8</v>
      </c>
      <c r="BX324" s="111">
        <f t="shared" si="2593"/>
        <v>2.9802322387695313E-8</v>
      </c>
      <c r="BY324" s="111">
        <f t="shared" si="2593"/>
        <v>2.9802322387695313E-8</v>
      </c>
      <c r="BZ324" s="111">
        <f t="shared" ref="BZ324:EK324" si="2594">SUM(BZ321:BZ323)</f>
        <v>2.9802322387695313E-8</v>
      </c>
      <c r="CA324" s="111">
        <f t="shared" si="2594"/>
        <v>2.9802322387695313E-8</v>
      </c>
      <c r="CB324" s="111">
        <f t="shared" si="2594"/>
        <v>2.9802322387695313E-8</v>
      </c>
      <c r="CC324" s="111">
        <f t="shared" si="2594"/>
        <v>2.9802322387695313E-8</v>
      </c>
      <c r="CD324" s="111">
        <f t="shared" si="2594"/>
        <v>2.9802322387695313E-8</v>
      </c>
      <c r="CE324" s="111">
        <f t="shared" si="2594"/>
        <v>2.9802322387695313E-8</v>
      </c>
      <c r="CF324" s="111">
        <f t="shared" si="2594"/>
        <v>2.9802322387695313E-8</v>
      </c>
      <c r="CG324" s="111">
        <f t="shared" si="2594"/>
        <v>2.9802322387695313E-8</v>
      </c>
      <c r="CH324" s="111">
        <f t="shared" si="2594"/>
        <v>2.9802322387695313E-8</v>
      </c>
      <c r="CI324" s="111">
        <f t="shared" si="2594"/>
        <v>2.9802322387695313E-8</v>
      </c>
      <c r="CJ324" s="111">
        <f t="shared" si="2594"/>
        <v>2.9802322387695313E-8</v>
      </c>
      <c r="CK324" s="111">
        <f t="shared" si="2594"/>
        <v>2.9802322387695313E-8</v>
      </c>
      <c r="CL324" s="111">
        <f t="shared" si="2594"/>
        <v>2.9802322387695313E-8</v>
      </c>
      <c r="CM324" s="111">
        <f t="shared" si="2594"/>
        <v>2.9802322387695313E-8</v>
      </c>
      <c r="CN324" s="111">
        <f t="shared" si="2594"/>
        <v>2.9802322387695313E-8</v>
      </c>
      <c r="CO324" s="111">
        <f t="shared" si="2594"/>
        <v>2.9802322387695313E-8</v>
      </c>
      <c r="CP324" s="111">
        <f t="shared" si="2594"/>
        <v>2.9802322387695313E-8</v>
      </c>
      <c r="CQ324" s="111">
        <f t="shared" si="2594"/>
        <v>2.9802322387695313E-8</v>
      </c>
      <c r="CR324" s="111">
        <f t="shared" si="2594"/>
        <v>2.9802322387695313E-8</v>
      </c>
      <c r="CS324" s="111">
        <f t="shared" si="2594"/>
        <v>2.9802322387695313E-8</v>
      </c>
      <c r="CT324" s="111">
        <f t="shared" si="2594"/>
        <v>2.9802322387695313E-8</v>
      </c>
      <c r="CU324" s="111">
        <f t="shared" si="2594"/>
        <v>2.9802322387695313E-8</v>
      </c>
      <c r="CV324" s="111">
        <f t="shared" si="2594"/>
        <v>2.9802322387695313E-8</v>
      </c>
      <c r="CW324" s="111">
        <f t="shared" si="2594"/>
        <v>2.9802322387695313E-8</v>
      </c>
      <c r="CX324" s="111">
        <f t="shared" si="2594"/>
        <v>2.9802322387695313E-8</v>
      </c>
      <c r="CY324" s="111">
        <f t="shared" si="2594"/>
        <v>2.9802322387695313E-8</v>
      </c>
      <c r="CZ324" s="111">
        <f t="shared" si="2594"/>
        <v>2.9802322387695313E-8</v>
      </c>
      <c r="DA324" s="111">
        <f t="shared" si="2594"/>
        <v>2.9802322387695313E-8</v>
      </c>
      <c r="DB324" s="111">
        <f t="shared" si="2594"/>
        <v>2.9802322387695313E-8</v>
      </c>
      <c r="DC324" s="111">
        <f t="shared" si="2594"/>
        <v>2.9802322387695313E-8</v>
      </c>
      <c r="DD324" s="111">
        <f t="shared" si="2594"/>
        <v>2.9802322387695313E-8</v>
      </c>
      <c r="DE324" s="111">
        <f t="shared" si="2594"/>
        <v>2.9802322387695313E-8</v>
      </c>
      <c r="DF324" s="111">
        <f t="shared" si="2594"/>
        <v>2.9802322387695313E-8</v>
      </c>
      <c r="DG324" s="111">
        <f t="shared" si="2594"/>
        <v>2.9802322387695313E-8</v>
      </c>
      <c r="DH324" s="111">
        <f t="shared" si="2594"/>
        <v>2.9802322387695313E-8</v>
      </c>
      <c r="DI324" s="111">
        <f t="shared" si="2594"/>
        <v>2.9802322387695313E-8</v>
      </c>
      <c r="DJ324" s="111">
        <f t="shared" si="2594"/>
        <v>2.9802322387695313E-8</v>
      </c>
      <c r="DK324" s="111">
        <f t="shared" si="2594"/>
        <v>2.9802322387695313E-8</v>
      </c>
      <c r="DL324" s="111">
        <f t="shared" si="2594"/>
        <v>2.9802322387695313E-8</v>
      </c>
      <c r="DM324" s="111">
        <f t="shared" si="2594"/>
        <v>2.9802322387695313E-8</v>
      </c>
      <c r="DN324" s="111">
        <f t="shared" si="2594"/>
        <v>2.9802322387695313E-8</v>
      </c>
      <c r="DO324" s="111">
        <f t="shared" si="2594"/>
        <v>2.9802322387695313E-8</v>
      </c>
      <c r="DP324" s="111">
        <f t="shared" si="2594"/>
        <v>2.9802322387695313E-8</v>
      </c>
      <c r="DQ324" s="111">
        <f t="shared" si="2594"/>
        <v>2.9802322387695313E-8</v>
      </c>
      <c r="DR324" s="111">
        <f t="shared" si="2594"/>
        <v>2.9802322387695313E-8</v>
      </c>
      <c r="DS324" s="111">
        <f t="shared" si="2594"/>
        <v>2.9802322387695313E-8</v>
      </c>
      <c r="DT324" s="111">
        <f t="shared" si="2594"/>
        <v>2.9802322387695313E-8</v>
      </c>
      <c r="DU324" s="111">
        <f t="shared" si="2594"/>
        <v>2.9802322387695313E-8</v>
      </c>
      <c r="DV324" s="111">
        <f t="shared" si="2594"/>
        <v>2.9802322387695313E-8</v>
      </c>
      <c r="DW324" s="111">
        <f t="shared" si="2594"/>
        <v>2.9802322387695313E-8</v>
      </c>
      <c r="DX324" s="111">
        <f t="shared" si="2594"/>
        <v>2.9802322387695313E-8</v>
      </c>
      <c r="DY324" s="111">
        <f t="shared" si="2594"/>
        <v>2.9802322387695313E-8</v>
      </c>
      <c r="DZ324" s="111">
        <f t="shared" si="2594"/>
        <v>2.9802322387695313E-8</v>
      </c>
      <c r="EA324" s="111">
        <f t="shared" si="2594"/>
        <v>2.9802322387695313E-8</v>
      </c>
      <c r="EB324" s="111">
        <f t="shared" si="2594"/>
        <v>2.9802322387695313E-8</v>
      </c>
      <c r="EC324" s="111">
        <f t="shared" si="2594"/>
        <v>2.9802322387695313E-8</v>
      </c>
      <c r="ED324" s="111">
        <f t="shared" si="2594"/>
        <v>2.9802322387695313E-8</v>
      </c>
      <c r="EE324" s="111">
        <f t="shared" si="2594"/>
        <v>2.9802322387695313E-8</v>
      </c>
      <c r="EF324" s="111">
        <f t="shared" si="2594"/>
        <v>2.9802322387695313E-8</v>
      </c>
      <c r="EG324" s="111">
        <f t="shared" si="2594"/>
        <v>2.9802322387695313E-8</v>
      </c>
      <c r="EH324" s="111">
        <f t="shared" si="2594"/>
        <v>2.9802322387695313E-8</v>
      </c>
      <c r="EI324" s="111">
        <f t="shared" si="2594"/>
        <v>2.9802322387695313E-8</v>
      </c>
      <c r="EJ324" s="111">
        <f t="shared" si="2594"/>
        <v>2.9802322387695313E-8</v>
      </c>
      <c r="EK324" s="111">
        <f t="shared" si="2594"/>
        <v>2.9802322387695313E-8</v>
      </c>
      <c r="EL324" s="111">
        <f t="shared" ref="EL324:EO324" si="2595">SUM(EL321:EL323)</f>
        <v>2.9802322387695313E-8</v>
      </c>
      <c r="EM324" s="111">
        <f t="shared" si="2595"/>
        <v>2.9802322387695313E-8</v>
      </c>
      <c r="EN324" s="111">
        <f t="shared" si="2595"/>
        <v>2.9802322387695313E-8</v>
      </c>
      <c r="EO324" s="111">
        <f t="shared" si="2595"/>
        <v>2.9802322387695313E-8</v>
      </c>
    </row>
    <row r="325" spans="1:145" x14ac:dyDescent="0.2">
      <c r="A325" s="113"/>
      <c r="I325" s="275"/>
      <c r="K325" s="39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/>
      <c r="BM325" s="21"/>
      <c r="BN325" s="21"/>
      <c r="BO325" s="21"/>
      <c r="BP325" s="21"/>
      <c r="BQ325" s="21"/>
      <c r="BR325" s="21"/>
      <c r="BS325" s="21"/>
      <c r="BT325" s="21"/>
      <c r="BU325" s="21"/>
      <c r="BV325" s="21"/>
      <c r="BW325" s="21"/>
      <c r="BX325" s="21"/>
      <c r="BY325" s="21"/>
      <c r="BZ325" s="21"/>
      <c r="CA325" s="21"/>
      <c r="CB325" s="21"/>
      <c r="CC325" s="21"/>
      <c r="CD325" s="21"/>
      <c r="CE325" s="21"/>
      <c r="CF325" s="21"/>
      <c r="CG325" s="21"/>
      <c r="CH325" s="21"/>
      <c r="CI325" s="21"/>
      <c r="CJ325" s="21"/>
      <c r="CK325" s="21"/>
      <c r="CL325" s="21"/>
      <c r="CM325" s="21"/>
      <c r="CN325" s="21"/>
      <c r="CO325" s="21"/>
      <c r="CP325" s="21"/>
      <c r="CQ325" s="21"/>
      <c r="CR325" s="21"/>
      <c r="CS325" s="21"/>
      <c r="CT325" s="21"/>
      <c r="CU325" s="21"/>
      <c r="CV325" s="21"/>
      <c r="CW325" s="21"/>
      <c r="CX325" s="21"/>
      <c r="CY325" s="21"/>
      <c r="CZ325" s="21"/>
      <c r="DA325" s="21"/>
      <c r="DB325" s="21"/>
      <c r="DC325" s="21"/>
      <c r="DD325" s="21"/>
      <c r="DE325" s="21"/>
      <c r="DF325" s="21"/>
      <c r="DG325" s="21"/>
      <c r="DH325" s="21"/>
      <c r="DI325" s="21"/>
      <c r="DJ325" s="21"/>
      <c r="DK325" s="21"/>
      <c r="DL325" s="21"/>
      <c r="DM325" s="21"/>
      <c r="DN325" s="21"/>
      <c r="DO325" s="21"/>
      <c r="DP325" s="21"/>
      <c r="DQ325" s="21"/>
      <c r="DR325" s="21"/>
      <c r="DS325" s="21"/>
      <c r="DT325" s="21"/>
      <c r="DU325" s="21"/>
      <c r="DV325" s="21"/>
      <c r="DW325" s="21"/>
      <c r="DX325" s="21"/>
      <c r="DY325" s="21"/>
      <c r="DZ325" s="21"/>
      <c r="EA325" s="21"/>
      <c r="EB325" s="21"/>
      <c r="EC325" s="21"/>
      <c r="ED325" s="21"/>
      <c r="EE325" s="21"/>
      <c r="EF325" s="21"/>
      <c r="EG325" s="21"/>
      <c r="EH325" s="21"/>
      <c r="EI325" s="21"/>
      <c r="EJ325" s="21"/>
      <c r="EK325" s="21"/>
      <c r="EL325" s="21"/>
      <c r="EM325" s="21"/>
      <c r="EN325" s="21"/>
      <c r="EO325" s="21"/>
    </row>
    <row r="326" spans="1:145" x14ac:dyDescent="0.2">
      <c r="A326" s="113"/>
      <c r="I326" s="275"/>
      <c r="K326" s="39"/>
      <c r="N326" s="21">
        <f>-MIN(MAX(N319,0),N321)</f>
        <v>0</v>
      </c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/>
      <c r="BM326" s="21"/>
      <c r="BN326" s="21"/>
      <c r="BO326" s="21"/>
      <c r="BP326" s="21"/>
      <c r="BQ326" s="21"/>
      <c r="BR326" s="21"/>
      <c r="BS326" s="21"/>
      <c r="BT326" s="21"/>
      <c r="BU326" s="21"/>
      <c r="BV326" s="21"/>
      <c r="BW326" s="21"/>
      <c r="BX326" s="21"/>
      <c r="BY326" s="21"/>
      <c r="BZ326" s="21"/>
      <c r="CA326" s="21"/>
      <c r="CB326" s="21"/>
      <c r="CC326" s="21"/>
      <c r="CD326" s="21"/>
      <c r="CE326" s="21"/>
      <c r="CF326" s="21"/>
      <c r="CG326" s="21"/>
      <c r="CH326" s="21"/>
      <c r="CI326" s="21"/>
      <c r="CJ326" s="21"/>
      <c r="CK326" s="21"/>
      <c r="CL326" s="21"/>
      <c r="CM326" s="21"/>
      <c r="CN326" s="21"/>
      <c r="CO326" s="21"/>
      <c r="CP326" s="21"/>
      <c r="CQ326" s="21"/>
      <c r="CR326" s="21"/>
      <c r="CS326" s="21"/>
      <c r="CT326" s="21"/>
      <c r="CU326" s="21"/>
      <c r="CV326" s="21"/>
      <c r="CW326" s="21"/>
      <c r="CX326" s="21"/>
      <c r="CY326" s="21"/>
      <c r="CZ326" s="21"/>
      <c r="DA326" s="21"/>
      <c r="DB326" s="21"/>
      <c r="DC326" s="21"/>
      <c r="DD326" s="21"/>
      <c r="DE326" s="21"/>
      <c r="DF326" s="21"/>
      <c r="DG326" s="21"/>
      <c r="DH326" s="21"/>
      <c r="DI326" s="21"/>
      <c r="DJ326" s="21"/>
      <c r="DK326" s="21"/>
      <c r="DL326" s="21"/>
      <c r="DM326" s="21"/>
      <c r="DN326" s="21"/>
      <c r="DO326" s="21"/>
      <c r="DP326" s="21"/>
      <c r="DQ326" s="21"/>
      <c r="DR326" s="21"/>
      <c r="DS326" s="21"/>
      <c r="DT326" s="21"/>
      <c r="DU326" s="21"/>
      <c r="DV326" s="21"/>
      <c r="DW326" s="21"/>
      <c r="DX326" s="21"/>
      <c r="DY326" s="21"/>
      <c r="DZ326" s="21"/>
      <c r="EA326" s="21"/>
      <c r="EB326" s="21"/>
      <c r="EC326" s="21"/>
      <c r="ED326" s="21"/>
      <c r="EE326" s="21"/>
      <c r="EF326" s="21"/>
      <c r="EG326" s="21"/>
      <c r="EH326" s="21"/>
      <c r="EI326" s="21"/>
      <c r="EJ326" s="21"/>
      <c r="EK326" s="21"/>
      <c r="EL326" s="21"/>
      <c r="EM326" s="21"/>
      <c r="EN326" s="21"/>
      <c r="EO326" s="21"/>
    </row>
    <row r="327" spans="1:145" x14ac:dyDescent="0.2">
      <c r="A327" s="113"/>
      <c r="B327" s="477" t="s">
        <v>856</v>
      </c>
      <c r="C327" s="477" t="str">
        <f>"이자비용("&amp;'A&amp;R'!$B$60&amp;")"</f>
        <v>이자비용(단기차입금)</v>
      </c>
      <c r="D327" s="451" t="s">
        <v>20</v>
      </c>
      <c r="E327" s="451"/>
      <c r="F327" s="451"/>
      <c r="G327" s="364">
        <f>'A&amp;R'!E60</f>
        <v>0.05</v>
      </c>
      <c r="H327" s="454"/>
      <c r="I327" s="454"/>
      <c r="J327" s="454"/>
      <c r="K327" s="451"/>
      <c r="L327" s="452">
        <f>SUM(N327:EC327)</f>
        <v>9.5615784327189152E-9</v>
      </c>
      <c r="M327" s="451"/>
      <c r="N327" s="452">
        <f t="shared" ref="N327:AS327" si="2596">$G327*N321/12</f>
        <v>0</v>
      </c>
      <c r="O327" s="452">
        <f t="shared" si="2596"/>
        <v>0</v>
      </c>
      <c r="P327" s="452">
        <f t="shared" si="2596"/>
        <v>0</v>
      </c>
      <c r="Q327" s="452">
        <f t="shared" si="2596"/>
        <v>0</v>
      </c>
      <c r="R327" s="452">
        <f t="shared" si="2596"/>
        <v>0</v>
      </c>
      <c r="S327" s="452">
        <f t="shared" si="2596"/>
        <v>0</v>
      </c>
      <c r="T327" s="452">
        <f t="shared" si="2596"/>
        <v>0</v>
      </c>
      <c r="U327" s="452">
        <f t="shared" si="2596"/>
        <v>0</v>
      </c>
      <c r="V327" s="452">
        <f t="shared" si="2596"/>
        <v>0</v>
      </c>
      <c r="W327" s="452">
        <f t="shared" si="2596"/>
        <v>0</v>
      </c>
      <c r="X327" s="452">
        <f t="shared" si="2596"/>
        <v>0</v>
      </c>
      <c r="Y327" s="452">
        <f t="shared" si="2596"/>
        <v>0</v>
      </c>
      <c r="Z327" s="452">
        <f t="shared" si="2596"/>
        <v>0</v>
      </c>
      <c r="AA327" s="452">
        <f t="shared" si="2596"/>
        <v>0</v>
      </c>
      <c r="AB327" s="452">
        <f t="shared" si="2596"/>
        <v>0</v>
      </c>
      <c r="AC327" s="452">
        <f t="shared" si="2596"/>
        <v>0</v>
      </c>
      <c r="AD327" s="452">
        <f t="shared" si="2596"/>
        <v>0</v>
      </c>
      <c r="AE327" s="452">
        <f t="shared" si="2596"/>
        <v>0</v>
      </c>
      <c r="AF327" s="452">
        <f t="shared" si="2596"/>
        <v>0</v>
      </c>
      <c r="AG327" s="452">
        <f t="shared" si="2596"/>
        <v>0</v>
      </c>
      <c r="AH327" s="452">
        <f t="shared" si="2596"/>
        <v>0</v>
      </c>
      <c r="AI327" s="452">
        <f t="shared" si="2596"/>
        <v>0</v>
      </c>
      <c r="AJ327" s="452">
        <f t="shared" si="2596"/>
        <v>0</v>
      </c>
      <c r="AK327" s="452">
        <f t="shared" si="2596"/>
        <v>0</v>
      </c>
      <c r="AL327" s="452">
        <f t="shared" si="2596"/>
        <v>0</v>
      </c>
      <c r="AM327" s="452">
        <f t="shared" si="2596"/>
        <v>0</v>
      </c>
      <c r="AN327" s="452">
        <f t="shared" si="2596"/>
        <v>0</v>
      </c>
      <c r="AO327" s="452">
        <f t="shared" si="2596"/>
        <v>0</v>
      </c>
      <c r="AP327" s="452">
        <f t="shared" si="2596"/>
        <v>0</v>
      </c>
      <c r="AQ327" s="452">
        <f t="shared" si="2596"/>
        <v>0</v>
      </c>
      <c r="AR327" s="452">
        <f t="shared" si="2596"/>
        <v>0</v>
      </c>
      <c r="AS327" s="452">
        <f t="shared" si="2596"/>
        <v>0</v>
      </c>
      <c r="AT327" s="452">
        <f t="shared" ref="AT327:BY327" si="2597">$G327*AT321/12</f>
        <v>0</v>
      </c>
      <c r="AU327" s="452">
        <f t="shared" si="2597"/>
        <v>0</v>
      </c>
      <c r="AV327" s="452">
        <f t="shared" si="2597"/>
        <v>0</v>
      </c>
      <c r="AW327" s="452">
        <f t="shared" si="2597"/>
        <v>0</v>
      </c>
      <c r="AX327" s="452">
        <f t="shared" si="2597"/>
        <v>0</v>
      </c>
      <c r="AY327" s="452">
        <f t="shared" si="2597"/>
        <v>0</v>
      </c>
      <c r="AZ327" s="452">
        <f t="shared" si="2597"/>
        <v>0</v>
      </c>
      <c r="BA327" s="452">
        <f t="shared" si="2597"/>
        <v>0</v>
      </c>
      <c r="BB327" s="452">
        <f t="shared" si="2597"/>
        <v>0</v>
      </c>
      <c r="BC327" s="452">
        <f t="shared" si="2597"/>
        <v>0</v>
      </c>
      <c r="BD327" s="452">
        <f t="shared" si="2597"/>
        <v>0</v>
      </c>
      <c r="BE327" s="452">
        <f t="shared" si="2597"/>
        <v>1.241763432820638E-10</v>
      </c>
      <c r="BF327" s="452">
        <f t="shared" si="2597"/>
        <v>1.241763432820638E-10</v>
      </c>
      <c r="BG327" s="452">
        <f t="shared" si="2597"/>
        <v>1.241763432820638E-10</v>
      </c>
      <c r="BH327" s="452">
        <f t="shared" si="2597"/>
        <v>1.241763432820638E-10</v>
      </c>
      <c r="BI327" s="452">
        <f t="shared" si="2597"/>
        <v>1.241763432820638E-10</v>
      </c>
      <c r="BJ327" s="452">
        <f t="shared" si="2597"/>
        <v>1.241763432820638E-10</v>
      </c>
      <c r="BK327" s="452">
        <f t="shared" si="2597"/>
        <v>1.241763432820638E-10</v>
      </c>
      <c r="BL327" s="452">
        <f t="shared" si="2597"/>
        <v>1.241763432820638E-10</v>
      </c>
      <c r="BM327" s="452">
        <f t="shared" si="2597"/>
        <v>1.241763432820638E-10</v>
      </c>
      <c r="BN327" s="452">
        <f t="shared" si="2597"/>
        <v>1.241763432820638E-10</v>
      </c>
      <c r="BO327" s="452">
        <f t="shared" si="2597"/>
        <v>1.241763432820638E-10</v>
      </c>
      <c r="BP327" s="452">
        <f t="shared" si="2597"/>
        <v>1.241763432820638E-10</v>
      </c>
      <c r="BQ327" s="452">
        <f t="shared" si="2597"/>
        <v>1.241763432820638E-10</v>
      </c>
      <c r="BR327" s="452">
        <f t="shared" si="2597"/>
        <v>1.241763432820638E-10</v>
      </c>
      <c r="BS327" s="452">
        <f t="shared" si="2597"/>
        <v>1.241763432820638E-10</v>
      </c>
      <c r="BT327" s="452">
        <f t="shared" si="2597"/>
        <v>1.241763432820638E-10</v>
      </c>
      <c r="BU327" s="452">
        <f t="shared" si="2597"/>
        <v>1.241763432820638E-10</v>
      </c>
      <c r="BV327" s="452">
        <f t="shared" si="2597"/>
        <v>1.241763432820638E-10</v>
      </c>
      <c r="BW327" s="452">
        <f t="shared" si="2597"/>
        <v>1.241763432820638E-10</v>
      </c>
      <c r="BX327" s="452">
        <f t="shared" si="2597"/>
        <v>1.241763432820638E-10</v>
      </c>
      <c r="BY327" s="452">
        <f t="shared" si="2597"/>
        <v>1.241763432820638E-10</v>
      </c>
      <c r="BZ327" s="452">
        <f t="shared" ref="BZ327:DE327" si="2598">$G327*BZ321/12</f>
        <v>1.241763432820638E-10</v>
      </c>
      <c r="CA327" s="452">
        <f t="shared" si="2598"/>
        <v>1.241763432820638E-10</v>
      </c>
      <c r="CB327" s="452">
        <f t="shared" si="2598"/>
        <v>1.241763432820638E-10</v>
      </c>
      <c r="CC327" s="452">
        <f t="shared" si="2598"/>
        <v>1.241763432820638E-10</v>
      </c>
      <c r="CD327" s="452">
        <f t="shared" si="2598"/>
        <v>1.241763432820638E-10</v>
      </c>
      <c r="CE327" s="452">
        <f t="shared" si="2598"/>
        <v>1.241763432820638E-10</v>
      </c>
      <c r="CF327" s="452">
        <f t="shared" si="2598"/>
        <v>1.241763432820638E-10</v>
      </c>
      <c r="CG327" s="452">
        <f t="shared" si="2598"/>
        <v>1.241763432820638E-10</v>
      </c>
      <c r="CH327" s="452">
        <f t="shared" si="2598"/>
        <v>1.241763432820638E-10</v>
      </c>
      <c r="CI327" s="452">
        <f t="shared" si="2598"/>
        <v>1.241763432820638E-10</v>
      </c>
      <c r="CJ327" s="452">
        <f t="shared" si="2598"/>
        <v>1.241763432820638E-10</v>
      </c>
      <c r="CK327" s="452">
        <f t="shared" si="2598"/>
        <v>1.241763432820638E-10</v>
      </c>
      <c r="CL327" s="452">
        <f t="shared" si="2598"/>
        <v>1.241763432820638E-10</v>
      </c>
      <c r="CM327" s="452">
        <f t="shared" si="2598"/>
        <v>1.241763432820638E-10</v>
      </c>
      <c r="CN327" s="452">
        <f t="shared" si="2598"/>
        <v>1.241763432820638E-10</v>
      </c>
      <c r="CO327" s="452">
        <f t="shared" si="2598"/>
        <v>1.241763432820638E-10</v>
      </c>
      <c r="CP327" s="452">
        <f t="shared" si="2598"/>
        <v>1.241763432820638E-10</v>
      </c>
      <c r="CQ327" s="452">
        <f t="shared" si="2598"/>
        <v>1.241763432820638E-10</v>
      </c>
      <c r="CR327" s="452">
        <f t="shared" si="2598"/>
        <v>1.241763432820638E-10</v>
      </c>
      <c r="CS327" s="452">
        <f t="shared" si="2598"/>
        <v>1.241763432820638E-10</v>
      </c>
      <c r="CT327" s="452">
        <f t="shared" si="2598"/>
        <v>1.241763432820638E-10</v>
      </c>
      <c r="CU327" s="452">
        <f t="shared" si="2598"/>
        <v>1.241763432820638E-10</v>
      </c>
      <c r="CV327" s="452">
        <f t="shared" si="2598"/>
        <v>1.241763432820638E-10</v>
      </c>
      <c r="CW327" s="452">
        <f t="shared" si="2598"/>
        <v>1.241763432820638E-10</v>
      </c>
      <c r="CX327" s="452">
        <f t="shared" si="2598"/>
        <v>1.241763432820638E-10</v>
      </c>
      <c r="CY327" s="452">
        <f t="shared" si="2598"/>
        <v>1.241763432820638E-10</v>
      </c>
      <c r="CZ327" s="452">
        <f t="shared" si="2598"/>
        <v>1.241763432820638E-10</v>
      </c>
      <c r="DA327" s="452">
        <f t="shared" si="2598"/>
        <v>1.241763432820638E-10</v>
      </c>
      <c r="DB327" s="452">
        <f t="shared" si="2598"/>
        <v>1.241763432820638E-10</v>
      </c>
      <c r="DC327" s="452">
        <f t="shared" si="2598"/>
        <v>1.241763432820638E-10</v>
      </c>
      <c r="DD327" s="452">
        <f t="shared" si="2598"/>
        <v>1.241763432820638E-10</v>
      </c>
      <c r="DE327" s="452">
        <f t="shared" si="2598"/>
        <v>1.241763432820638E-10</v>
      </c>
      <c r="DF327" s="452">
        <f t="shared" ref="DF327:EO327" si="2599">$G327*DF321/12</f>
        <v>1.241763432820638E-10</v>
      </c>
      <c r="DG327" s="452">
        <f t="shared" si="2599"/>
        <v>1.241763432820638E-10</v>
      </c>
      <c r="DH327" s="452">
        <f t="shared" si="2599"/>
        <v>1.241763432820638E-10</v>
      </c>
      <c r="DI327" s="452">
        <f t="shared" si="2599"/>
        <v>1.241763432820638E-10</v>
      </c>
      <c r="DJ327" s="452">
        <f t="shared" si="2599"/>
        <v>1.241763432820638E-10</v>
      </c>
      <c r="DK327" s="452">
        <f t="shared" si="2599"/>
        <v>1.241763432820638E-10</v>
      </c>
      <c r="DL327" s="452">
        <f t="shared" si="2599"/>
        <v>1.241763432820638E-10</v>
      </c>
      <c r="DM327" s="452">
        <f t="shared" si="2599"/>
        <v>1.241763432820638E-10</v>
      </c>
      <c r="DN327" s="452">
        <f t="shared" si="2599"/>
        <v>1.241763432820638E-10</v>
      </c>
      <c r="DO327" s="452">
        <f t="shared" si="2599"/>
        <v>1.241763432820638E-10</v>
      </c>
      <c r="DP327" s="452">
        <f t="shared" si="2599"/>
        <v>1.241763432820638E-10</v>
      </c>
      <c r="DQ327" s="452">
        <f t="shared" si="2599"/>
        <v>1.241763432820638E-10</v>
      </c>
      <c r="DR327" s="452">
        <f t="shared" si="2599"/>
        <v>1.241763432820638E-10</v>
      </c>
      <c r="DS327" s="452">
        <f t="shared" si="2599"/>
        <v>1.241763432820638E-10</v>
      </c>
      <c r="DT327" s="452">
        <f t="shared" si="2599"/>
        <v>1.241763432820638E-10</v>
      </c>
      <c r="DU327" s="452">
        <f t="shared" si="2599"/>
        <v>1.241763432820638E-10</v>
      </c>
      <c r="DV327" s="452">
        <f t="shared" si="2599"/>
        <v>1.241763432820638E-10</v>
      </c>
      <c r="DW327" s="452">
        <f t="shared" si="2599"/>
        <v>1.241763432820638E-10</v>
      </c>
      <c r="DX327" s="452">
        <f t="shared" si="2599"/>
        <v>1.241763432820638E-10</v>
      </c>
      <c r="DY327" s="452">
        <f t="shared" si="2599"/>
        <v>1.241763432820638E-10</v>
      </c>
      <c r="DZ327" s="452">
        <f t="shared" si="2599"/>
        <v>1.241763432820638E-10</v>
      </c>
      <c r="EA327" s="452">
        <f t="shared" si="2599"/>
        <v>1.241763432820638E-10</v>
      </c>
      <c r="EB327" s="452">
        <f t="shared" si="2599"/>
        <v>1.241763432820638E-10</v>
      </c>
      <c r="EC327" s="452">
        <f t="shared" si="2599"/>
        <v>1.241763432820638E-10</v>
      </c>
      <c r="ED327" s="452">
        <f t="shared" si="2599"/>
        <v>1.241763432820638E-10</v>
      </c>
      <c r="EE327" s="452">
        <f t="shared" si="2599"/>
        <v>1.241763432820638E-10</v>
      </c>
      <c r="EF327" s="452">
        <f t="shared" si="2599"/>
        <v>1.241763432820638E-10</v>
      </c>
      <c r="EG327" s="452">
        <f t="shared" si="2599"/>
        <v>1.241763432820638E-10</v>
      </c>
      <c r="EH327" s="452">
        <f t="shared" si="2599"/>
        <v>1.241763432820638E-10</v>
      </c>
      <c r="EI327" s="452">
        <f t="shared" si="2599"/>
        <v>1.241763432820638E-10</v>
      </c>
      <c r="EJ327" s="452">
        <f t="shared" si="2599"/>
        <v>1.241763432820638E-10</v>
      </c>
      <c r="EK327" s="452">
        <f t="shared" si="2599"/>
        <v>1.241763432820638E-10</v>
      </c>
      <c r="EL327" s="452">
        <f t="shared" si="2599"/>
        <v>1.241763432820638E-10</v>
      </c>
      <c r="EM327" s="452">
        <f t="shared" si="2599"/>
        <v>1.241763432820638E-10</v>
      </c>
      <c r="EN327" s="452">
        <f t="shared" si="2599"/>
        <v>1.241763432820638E-10</v>
      </c>
      <c r="EO327" s="452">
        <f t="shared" si="2599"/>
        <v>1.241763432820638E-10</v>
      </c>
    </row>
    <row r="328" spans="1:145" x14ac:dyDescent="0.2">
      <c r="A328" s="113"/>
      <c r="I328" s="459">
        <f>$J$4</f>
        <v>44742</v>
      </c>
      <c r="J328" s="461">
        <v>1</v>
      </c>
      <c r="K328" s="113" t="s">
        <v>446</v>
      </c>
      <c r="N328" s="111" t="b">
        <f t="shared" ref="N328:AS328" si="2600">OR(MOD(N$8,$J328)=0,N$2=$I328)</f>
        <v>1</v>
      </c>
      <c r="O328" s="111" t="b">
        <f t="shared" si="2600"/>
        <v>1</v>
      </c>
      <c r="P328" s="111" t="b">
        <f t="shared" si="2600"/>
        <v>1</v>
      </c>
      <c r="Q328" s="111" t="b">
        <f t="shared" si="2600"/>
        <v>1</v>
      </c>
      <c r="R328" s="111" t="b">
        <f t="shared" si="2600"/>
        <v>1</v>
      </c>
      <c r="S328" s="111" t="b">
        <f t="shared" si="2600"/>
        <v>1</v>
      </c>
      <c r="T328" s="111" t="b">
        <f t="shared" si="2600"/>
        <v>1</v>
      </c>
      <c r="U328" s="111" t="b">
        <f t="shared" si="2600"/>
        <v>1</v>
      </c>
      <c r="V328" s="111" t="b">
        <f t="shared" si="2600"/>
        <v>1</v>
      </c>
      <c r="W328" s="111" t="b">
        <f t="shared" si="2600"/>
        <v>1</v>
      </c>
      <c r="X328" s="111" t="b">
        <f t="shared" si="2600"/>
        <v>1</v>
      </c>
      <c r="Y328" s="111" t="b">
        <f t="shared" si="2600"/>
        <v>1</v>
      </c>
      <c r="Z328" s="111" t="b">
        <f t="shared" si="2600"/>
        <v>1</v>
      </c>
      <c r="AA328" s="111" t="b">
        <f t="shared" si="2600"/>
        <v>1</v>
      </c>
      <c r="AB328" s="111" t="b">
        <f t="shared" si="2600"/>
        <v>1</v>
      </c>
      <c r="AC328" s="111" t="b">
        <f t="shared" si="2600"/>
        <v>1</v>
      </c>
      <c r="AD328" s="111" t="b">
        <f t="shared" si="2600"/>
        <v>1</v>
      </c>
      <c r="AE328" s="111" t="b">
        <f t="shared" si="2600"/>
        <v>1</v>
      </c>
      <c r="AF328" s="111" t="b">
        <f t="shared" si="2600"/>
        <v>1</v>
      </c>
      <c r="AG328" s="111" t="b">
        <f t="shared" si="2600"/>
        <v>1</v>
      </c>
      <c r="AH328" s="111" t="b">
        <f t="shared" si="2600"/>
        <v>1</v>
      </c>
      <c r="AI328" s="111" t="b">
        <f t="shared" si="2600"/>
        <v>1</v>
      </c>
      <c r="AJ328" s="111" t="b">
        <f t="shared" si="2600"/>
        <v>1</v>
      </c>
      <c r="AK328" s="111" t="b">
        <f t="shared" si="2600"/>
        <v>1</v>
      </c>
      <c r="AL328" s="111" t="b">
        <f t="shared" si="2600"/>
        <v>1</v>
      </c>
      <c r="AM328" s="111" t="b">
        <f t="shared" si="2600"/>
        <v>1</v>
      </c>
      <c r="AN328" s="111" t="b">
        <f t="shared" si="2600"/>
        <v>1</v>
      </c>
      <c r="AO328" s="111" t="b">
        <f t="shared" si="2600"/>
        <v>1</v>
      </c>
      <c r="AP328" s="111" t="b">
        <f t="shared" si="2600"/>
        <v>1</v>
      </c>
      <c r="AQ328" s="111" t="b">
        <f t="shared" si="2600"/>
        <v>1</v>
      </c>
      <c r="AR328" s="111" t="b">
        <f t="shared" si="2600"/>
        <v>1</v>
      </c>
      <c r="AS328" s="111" t="b">
        <f t="shared" si="2600"/>
        <v>1</v>
      </c>
      <c r="AT328" s="111" t="b">
        <f t="shared" ref="AT328:BY328" si="2601">OR(MOD(AT$8,$J328)=0,AT$2=$I328)</f>
        <v>1</v>
      </c>
      <c r="AU328" s="111" t="b">
        <f t="shared" si="2601"/>
        <v>1</v>
      </c>
      <c r="AV328" s="111" t="b">
        <f t="shared" si="2601"/>
        <v>1</v>
      </c>
      <c r="AW328" s="111" t="b">
        <f t="shared" si="2601"/>
        <v>1</v>
      </c>
      <c r="AX328" s="111" t="b">
        <f t="shared" si="2601"/>
        <v>1</v>
      </c>
      <c r="AY328" s="111" t="b">
        <f t="shared" si="2601"/>
        <v>1</v>
      </c>
      <c r="AZ328" s="111" t="b">
        <f t="shared" si="2601"/>
        <v>1</v>
      </c>
      <c r="BA328" s="111" t="b">
        <f t="shared" si="2601"/>
        <v>1</v>
      </c>
      <c r="BB328" s="111" t="b">
        <f t="shared" si="2601"/>
        <v>1</v>
      </c>
      <c r="BC328" s="111" t="b">
        <f t="shared" si="2601"/>
        <v>1</v>
      </c>
      <c r="BD328" s="111" t="b">
        <f t="shared" si="2601"/>
        <v>1</v>
      </c>
      <c r="BE328" s="111" t="b">
        <f t="shared" si="2601"/>
        <v>1</v>
      </c>
      <c r="BF328" s="111" t="b">
        <f t="shared" si="2601"/>
        <v>1</v>
      </c>
      <c r="BG328" s="111" t="b">
        <f t="shared" si="2601"/>
        <v>1</v>
      </c>
      <c r="BH328" s="111" t="b">
        <f t="shared" si="2601"/>
        <v>1</v>
      </c>
      <c r="BI328" s="111" t="b">
        <f t="shared" si="2601"/>
        <v>1</v>
      </c>
      <c r="BJ328" s="111" t="b">
        <f t="shared" si="2601"/>
        <v>1</v>
      </c>
      <c r="BK328" s="111" t="b">
        <f t="shared" si="2601"/>
        <v>1</v>
      </c>
      <c r="BL328" s="111" t="b">
        <f t="shared" si="2601"/>
        <v>1</v>
      </c>
      <c r="BM328" s="111" t="b">
        <f t="shared" si="2601"/>
        <v>1</v>
      </c>
      <c r="BN328" s="111" t="b">
        <f t="shared" si="2601"/>
        <v>1</v>
      </c>
      <c r="BO328" s="111" t="b">
        <f t="shared" si="2601"/>
        <v>1</v>
      </c>
      <c r="BP328" s="111" t="b">
        <f t="shared" si="2601"/>
        <v>1</v>
      </c>
      <c r="BQ328" s="111" t="b">
        <f t="shared" si="2601"/>
        <v>1</v>
      </c>
      <c r="BR328" s="111" t="b">
        <f t="shared" si="2601"/>
        <v>1</v>
      </c>
      <c r="BS328" s="111" t="b">
        <f t="shared" si="2601"/>
        <v>1</v>
      </c>
      <c r="BT328" s="111" t="b">
        <f t="shared" si="2601"/>
        <v>1</v>
      </c>
      <c r="BU328" s="111" t="b">
        <f t="shared" si="2601"/>
        <v>1</v>
      </c>
      <c r="BV328" s="111" t="b">
        <f t="shared" si="2601"/>
        <v>1</v>
      </c>
      <c r="BW328" s="111" t="b">
        <f t="shared" si="2601"/>
        <v>1</v>
      </c>
      <c r="BX328" s="111" t="b">
        <f t="shared" si="2601"/>
        <v>1</v>
      </c>
      <c r="BY328" s="111" t="b">
        <f t="shared" si="2601"/>
        <v>1</v>
      </c>
      <c r="BZ328" s="111" t="b">
        <f t="shared" ref="BZ328:DE328" si="2602">OR(MOD(BZ$8,$J328)=0,BZ$2=$I328)</f>
        <v>1</v>
      </c>
      <c r="CA328" s="111" t="b">
        <f t="shared" si="2602"/>
        <v>1</v>
      </c>
      <c r="CB328" s="111" t="b">
        <f t="shared" si="2602"/>
        <v>1</v>
      </c>
      <c r="CC328" s="111" t="b">
        <f t="shared" si="2602"/>
        <v>1</v>
      </c>
      <c r="CD328" s="111" t="b">
        <f t="shared" si="2602"/>
        <v>1</v>
      </c>
      <c r="CE328" s="111" t="b">
        <f t="shared" si="2602"/>
        <v>1</v>
      </c>
      <c r="CF328" s="111" t="b">
        <f t="shared" si="2602"/>
        <v>1</v>
      </c>
      <c r="CG328" s="111" t="b">
        <f t="shared" si="2602"/>
        <v>1</v>
      </c>
      <c r="CH328" s="111" t="b">
        <f t="shared" si="2602"/>
        <v>1</v>
      </c>
      <c r="CI328" s="111" t="b">
        <f t="shared" si="2602"/>
        <v>1</v>
      </c>
      <c r="CJ328" s="111" t="b">
        <f t="shared" si="2602"/>
        <v>1</v>
      </c>
      <c r="CK328" s="111" t="b">
        <f t="shared" si="2602"/>
        <v>1</v>
      </c>
      <c r="CL328" s="111" t="b">
        <f t="shared" si="2602"/>
        <v>1</v>
      </c>
      <c r="CM328" s="111" t="b">
        <f t="shared" si="2602"/>
        <v>1</v>
      </c>
      <c r="CN328" s="111" t="b">
        <f t="shared" si="2602"/>
        <v>1</v>
      </c>
      <c r="CO328" s="111" t="b">
        <f t="shared" si="2602"/>
        <v>1</v>
      </c>
      <c r="CP328" s="111" t="b">
        <f t="shared" si="2602"/>
        <v>1</v>
      </c>
      <c r="CQ328" s="111" t="b">
        <f t="shared" si="2602"/>
        <v>1</v>
      </c>
      <c r="CR328" s="111" t="b">
        <f t="shared" si="2602"/>
        <v>1</v>
      </c>
      <c r="CS328" s="111" t="b">
        <f t="shared" si="2602"/>
        <v>1</v>
      </c>
      <c r="CT328" s="111" t="b">
        <f t="shared" si="2602"/>
        <v>1</v>
      </c>
      <c r="CU328" s="111" t="b">
        <f t="shared" si="2602"/>
        <v>1</v>
      </c>
      <c r="CV328" s="111" t="b">
        <f t="shared" si="2602"/>
        <v>1</v>
      </c>
      <c r="CW328" s="111" t="b">
        <f t="shared" si="2602"/>
        <v>1</v>
      </c>
      <c r="CX328" s="111" t="b">
        <f t="shared" si="2602"/>
        <v>1</v>
      </c>
      <c r="CY328" s="111" t="b">
        <f t="shared" si="2602"/>
        <v>1</v>
      </c>
      <c r="CZ328" s="111" t="b">
        <f t="shared" si="2602"/>
        <v>1</v>
      </c>
      <c r="DA328" s="111" t="b">
        <f t="shared" si="2602"/>
        <v>1</v>
      </c>
      <c r="DB328" s="111" t="b">
        <f t="shared" si="2602"/>
        <v>1</v>
      </c>
      <c r="DC328" s="111" t="b">
        <f t="shared" si="2602"/>
        <v>1</v>
      </c>
      <c r="DD328" s="111" t="b">
        <f t="shared" si="2602"/>
        <v>1</v>
      </c>
      <c r="DE328" s="111" t="b">
        <f t="shared" si="2602"/>
        <v>1</v>
      </c>
      <c r="DF328" s="111" t="b">
        <f t="shared" ref="DF328:EO328" si="2603">OR(MOD(DF$8,$J328)=0,DF$2=$I328)</f>
        <v>1</v>
      </c>
      <c r="DG328" s="111" t="b">
        <f t="shared" si="2603"/>
        <v>1</v>
      </c>
      <c r="DH328" s="111" t="b">
        <f t="shared" si="2603"/>
        <v>1</v>
      </c>
      <c r="DI328" s="111" t="b">
        <f t="shared" si="2603"/>
        <v>1</v>
      </c>
      <c r="DJ328" s="111" t="b">
        <f t="shared" si="2603"/>
        <v>1</v>
      </c>
      <c r="DK328" s="111" t="b">
        <f t="shared" si="2603"/>
        <v>1</v>
      </c>
      <c r="DL328" s="111" t="b">
        <f t="shared" si="2603"/>
        <v>1</v>
      </c>
      <c r="DM328" s="111" t="b">
        <f t="shared" si="2603"/>
        <v>1</v>
      </c>
      <c r="DN328" s="111" t="b">
        <f t="shared" si="2603"/>
        <v>1</v>
      </c>
      <c r="DO328" s="111" t="b">
        <f t="shared" si="2603"/>
        <v>1</v>
      </c>
      <c r="DP328" s="111" t="b">
        <f t="shared" si="2603"/>
        <v>1</v>
      </c>
      <c r="DQ328" s="111" t="b">
        <f t="shared" si="2603"/>
        <v>1</v>
      </c>
      <c r="DR328" s="111" t="b">
        <f t="shared" si="2603"/>
        <v>1</v>
      </c>
      <c r="DS328" s="111" t="b">
        <f t="shared" si="2603"/>
        <v>1</v>
      </c>
      <c r="DT328" s="111" t="b">
        <f t="shared" si="2603"/>
        <v>1</v>
      </c>
      <c r="DU328" s="111" t="b">
        <f t="shared" si="2603"/>
        <v>1</v>
      </c>
      <c r="DV328" s="111" t="b">
        <f t="shared" si="2603"/>
        <v>1</v>
      </c>
      <c r="DW328" s="111" t="b">
        <f t="shared" si="2603"/>
        <v>1</v>
      </c>
      <c r="DX328" s="111" t="b">
        <f t="shared" si="2603"/>
        <v>1</v>
      </c>
      <c r="DY328" s="111" t="b">
        <f t="shared" si="2603"/>
        <v>1</v>
      </c>
      <c r="DZ328" s="111" t="b">
        <f t="shared" si="2603"/>
        <v>1</v>
      </c>
      <c r="EA328" s="111" t="b">
        <f t="shared" si="2603"/>
        <v>1</v>
      </c>
      <c r="EB328" s="111" t="b">
        <f t="shared" si="2603"/>
        <v>1</v>
      </c>
      <c r="EC328" s="111" t="b">
        <f t="shared" si="2603"/>
        <v>1</v>
      </c>
      <c r="ED328" s="111" t="b">
        <f t="shared" si="2603"/>
        <v>1</v>
      </c>
      <c r="EE328" s="111" t="b">
        <f t="shared" si="2603"/>
        <v>1</v>
      </c>
      <c r="EF328" s="111" t="b">
        <f t="shared" si="2603"/>
        <v>1</v>
      </c>
      <c r="EG328" s="111" t="b">
        <f t="shared" si="2603"/>
        <v>1</v>
      </c>
      <c r="EH328" s="111" t="b">
        <f t="shared" si="2603"/>
        <v>1</v>
      </c>
      <c r="EI328" s="111" t="b">
        <f t="shared" si="2603"/>
        <v>1</v>
      </c>
      <c r="EJ328" s="111" t="b">
        <f t="shared" si="2603"/>
        <v>1</v>
      </c>
      <c r="EK328" s="111" t="b">
        <f t="shared" si="2603"/>
        <v>1</v>
      </c>
      <c r="EL328" s="111" t="b">
        <f t="shared" si="2603"/>
        <v>1</v>
      </c>
      <c r="EM328" s="111" t="b">
        <f t="shared" si="2603"/>
        <v>1</v>
      </c>
      <c r="EN328" s="111" t="b">
        <f t="shared" si="2603"/>
        <v>1</v>
      </c>
      <c r="EO328" s="111" t="b">
        <f t="shared" si="2603"/>
        <v>1</v>
      </c>
    </row>
    <row r="329" spans="1:145" x14ac:dyDescent="0.2">
      <c r="A329" s="113"/>
      <c r="N329" s="111"/>
    </row>
    <row r="330" spans="1:145" x14ac:dyDescent="0.2">
      <c r="A330" s="113"/>
      <c r="K330" s="113" t="s">
        <v>22</v>
      </c>
      <c r="N330" s="91">
        <v>0</v>
      </c>
      <c r="O330" s="111">
        <f t="shared" ref="O330" si="2604">N333</f>
        <v>0</v>
      </c>
      <c r="P330" s="111">
        <f t="shared" ref="P330" si="2605">O333</f>
        <v>0</v>
      </c>
      <c r="Q330" s="111">
        <f t="shared" ref="Q330" si="2606">P333</f>
        <v>0</v>
      </c>
      <c r="R330" s="111">
        <f t="shared" ref="R330" si="2607">Q333</f>
        <v>0</v>
      </c>
      <c r="S330" s="111">
        <f t="shared" ref="S330" si="2608">R333</f>
        <v>0</v>
      </c>
      <c r="T330" s="111">
        <f t="shared" ref="T330" si="2609">S333</f>
        <v>0</v>
      </c>
      <c r="U330" s="111">
        <f t="shared" ref="U330" si="2610">T333</f>
        <v>0</v>
      </c>
      <c r="V330" s="111">
        <f t="shared" ref="V330" si="2611">U333</f>
        <v>0</v>
      </c>
      <c r="W330" s="111">
        <f t="shared" ref="W330" si="2612">V333</f>
        <v>0</v>
      </c>
      <c r="X330" s="111">
        <f t="shared" ref="X330" si="2613">W333</f>
        <v>0</v>
      </c>
      <c r="Y330" s="111">
        <f t="shared" ref="Y330" si="2614">X333</f>
        <v>0</v>
      </c>
      <c r="Z330" s="111">
        <f t="shared" ref="Z330" si="2615">Y333</f>
        <v>0</v>
      </c>
      <c r="AA330" s="111">
        <f t="shared" ref="AA330" si="2616">Z333</f>
        <v>0</v>
      </c>
      <c r="AB330" s="111">
        <f t="shared" ref="AB330" si="2617">AA333</f>
        <v>0</v>
      </c>
      <c r="AC330" s="111">
        <f t="shared" ref="AC330" si="2618">AB333</f>
        <v>0</v>
      </c>
      <c r="AD330" s="111">
        <f t="shared" ref="AD330" si="2619">AC333</f>
        <v>0</v>
      </c>
      <c r="AE330" s="111">
        <f t="shared" ref="AE330" si="2620">AD333</f>
        <v>0</v>
      </c>
      <c r="AF330" s="111">
        <f t="shared" ref="AF330" si="2621">AE333</f>
        <v>0</v>
      </c>
      <c r="AG330" s="111">
        <f t="shared" ref="AG330" si="2622">AF333</f>
        <v>0</v>
      </c>
      <c r="AH330" s="111">
        <f t="shared" ref="AH330" si="2623">AG333</f>
        <v>0</v>
      </c>
      <c r="AI330" s="111">
        <f t="shared" ref="AI330" si="2624">AH333</f>
        <v>0</v>
      </c>
      <c r="AJ330" s="111">
        <f t="shared" ref="AJ330" si="2625">AI333</f>
        <v>0</v>
      </c>
      <c r="AK330" s="111">
        <f t="shared" ref="AK330" si="2626">AJ333</f>
        <v>0</v>
      </c>
      <c r="AL330" s="111">
        <f t="shared" ref="AL330" si="2627">AK333</f>
        <v>0</v>
      </c>
      <c r="AM330" s="111">
        <f t="shared" ref="AM330" si="2628">AL333</f>
        <v>0</v>
      </c>
      <c r="AN330" s="111">
        <f t="shared" ref="AN330" si="2629">AM333</f>
        <v>0</v>
      </c>
      <c r="AO330" s="111">
        <f t="shared" ref="AO330" si="2630">AN333</f>
        <v>0</v>
      </c>
      <c r="AP330" s="111">
        <f t="shared" ref="AP330" si="2631">AO333</f>
        <v>0</v>
      </c>
      <c r="AQ330" s="111">
        <f t="shared" ref="AQ330" si="2632">AP333</f>
        <v>0</v>
      </c>
      <c r="AR330" s="111">
        <f t="shared" ref="AR330" si="2633">AQ333</f>
        <v>0</v>
      </c>
      <c r="AS330" s="111">
        <f t="shared" ref="AS330" si="2634">AR333</f>
        <v>0</v>
      </c>
      <c r="AT330" s="111">
        <f t="shared" ref="AT330" si="2635">AS333</f>
        <v>0</v>
      </c>
      <c r="AU330" s="111">
        <f t="shared" ref="AU330" si="2636">AT333</f>
        <v>0</v>
      </c>
      <c r="AV330" s="111">
        <f t="shared" ref="AV330" si="2637">AU333</f>
        <v>0</v>
      </c>
      <c r="AW330" s="111">
        <f t="shared" ref="AW330" si="2638">AV333</f>
        <v>0</v>
      </c>
      <c r="AX330" s="111">
        <f t="shared" ref="AX330" si="2639">AW333</f>
        <v>0</v>
      </c>
      <c r="AY330" s="111">
        <f t="shared" ref="AY330" si="2640">AX333</f>
        <v>0</v>
      </c>
      <c r="AZ330" s="111">
        <f t="shared" ref="AZ330" si="2641">AY333</f>
        <v>0</v>
      </c>
      <c r="BA330" s="111">
        <f t="shared" ref="BA330" si="2642">AZ333</f>
        <v>0</v>
      </c>
      <c r="BB330" s="111">
        <f t="shared" ref="BB330" si="2643">BA333</f>
        <v>0</v>
      </c>
      <c r="BC330" s="111">
        <f t="shared" ref="BC330" si="2644">BB333</f>
        <v>0</v>
      </c>
      <c r="BD330" s="111">
        <f t="shared" ref="BD330" si="2645">BC333</f>
        <v>0</v>
      </c>
      <c r="BE330" s="111">
        <f t="shared" ref="BE330" si="2646">BD333</f>
        <v>0</v>
      </c>
      <c r="BF330" s="111">
        <f t="shared" ref="BF330" si="2647">BE333</f>
        <v>0</v>
      </c>
      <c r="BG330" s="111">
        <f t="shared" ref="BG330" si="2648">BF333</f>
        <v>0</v>
      </c>
      <c r="BH330" s="111">
        <f t="shared" ref="BH330" si="2649">BG333</f>
        <v>0</v>
      </c>
      <c r="BI330" s="111">
        <f t="shared" ref="BI330" si="2650">BH333</f>
        <v>0</v>
      </c>
      <c r="BJ330" s="111">
        <f t="shared" ref="BJ330" si="2651">BI333</f>
        <v>0</v>
      </c>
      <c r="BK330" s="111">
        <f t="shared" ref="BK330" si="2652">BJ333</f>
        <v>0</v>
      </c>
      <c r="BL330" s="111">
        <f t="shared" ref="BL330" si="2653">BK333</f>
        <v>0</v>
      </c>
      <c r="BM330" s="111">
        <f t="shared" ref="BM330" si="2654">BL333</f>
        <v>0</v>
      </c>
      <c r="BN330" s="111">
        <f t="shared" ref="BN330" si="2655">BM333</f>
        <v>0</v>
      </c>
      <c r="BO330" s="111">
        <f t="shared" ref="BO330" si="2656">BN333</f>
        <v>0</v>
      </c>
      <c r="BP330" s="111">
        <f t="shared" ref="BP330" si="2657">BO333</f>
        <v>0</v>
      </c>
      <c r="BQ330" s="111">
        <f t="shared" ref="BQ330" si="2658">BP333</f>
        <v>0</v>
      </c>
      <c r="BR330" s="111">
        <f t="shared" ref="BR330" si="2659">BQ333</f>
        <v>0</v>
      </c>
      <c r="BS330" s="111">
        <f t="shared" ref="BS330" si="2660">BR333</f>
        <v>0</v>
      </c>
      <c r="BT330" s="111">
        <f t="shared" ref="BT330" si="2661">BS333</f>
        <v>0</v>
      </c>
      <c r="BU330" s="111">
        <f t="shared" ref="BU330" si="2662">BT333</f>
        <v>0</v>
      </c>
      <c r="BV330" s="111">
        <f t="shared" ref="BV330" si="2663">BU333</f>
        <v>0</v>
      </c>
      <c r="BW330" s="111">
        <f t="shared" ref="BW330" si="2664">BV333</f>
        <v>0</v>
      </c>
      <c r="BX330" s="111">
        <f t="shared" ref="BX330" si="2665">BW333</f>
        <v>0</v>
      </c>
      <c r="BY330" s="111">
        <f t="shared" ref="BY330" si="2666">BX333</f>
        <v>0</v>
      </c>
      <c r="BZ330" s="111">
        <f t="shared" ref="BZ330" si="2667">BY333</f>
        <v>0</v>
      </c>
      <c r="CA330" s="111">
        <f t="shared" ref="CA330" si="2668">BZ333</f>
        <v>0</v>
      </c>
      <c r="CB330" s="111">
        <f t="shared" ref="CB330" si="2669">CA333</f>
        <v>0</v>
      </c>
      <c r="CC330" s="111">
        <f t="shared" ref="CC330" si="2670">CB333</f>
        <v>0</v>
      </c>
      <c r="CD330" s="111">
        <f t="shared" ref="CD330" si="2671">CC333</f>
        <v>0</v>
      </c>
      <c r="CE330" s="111">
        <f t="shared" ref="CE330" si="2672">CD333</f>
        <v>0</v>
      </c>
      <c r="CF330" s="111">
        <f t="shared" ref="CF330" si="2673">CE333</f>
        <v>0</v>
      </c>
      <c r="CG330" s="111">
        <f t="shared" ref="CG330" si="2674">CF333</f>
        <v>0</v>
      </c>
      <c r="CH330" s="111">
        <f t="shared" ref="CH330" si="2675">CG333</f>
        <v>0</v>
      </c>
      <c r="CI330" s="111">
        <f t="shared" ref="CI330" si="2676">CH333</f>
        <v>0</v>
      </c>
      <c r="CJ330" s="111">
        <f t="shared" ref="CJ330" si="2677">CI333</f>
        <v>0</v>
      </c>
      <c r="CK330" s="111">
        <f t="shared" ref="CK330" si="2678">CJ333</f>
        <v>0</v>
      </c>
      <c r="CL330" s="111">
        <f t="shared" ref="CL330" si="2679">CK333</f>
        <v>0</v>
      </c>
      <c r="CM330" s="111">
        <f t="shared" ref="CM330" si="2680">CL333</f>
        <v>0</v>
      </c>
      <c r="CN330" s="111">
        <f t="shared" ref="CN330" si="2681">CM333</f>
        <v>0</v>
      </c>
      <c r="CO330" s="111">
        <f t="shared" ref="CO330" si="2682">CN333</f>
        <v>0</v>
      </c>
      <c r="CP330" s="111">
        <f t="shared" ref="CP330" si="2683">CO333</f>
        <v>0</v>
      </c>
      <c r="CQ330" s="111">
        <f t="shared" ref="CQ330" si="2684">CP333</f>
        <v>0</v>
      </c>
      <c r="CR330" s="111">
        <f t="shared" ref="CR330" si="2685">CQ333</f>
        <v>0</v>
      </c>
      <c r="CS330" s="111">
        <f t="shared" ref="CS330" si="2686">CR333</f>
        <v>0</v>
      </c>
      <c r="CT330" s="111">
        <f t="shared" ref="CT330" si="2687">CS333</f>
        <v>0</v>
      </c>
      <c r="CU330" s="111">
        <f t="shared" ref="CU330" si="2688">CT333</f>
        <v>0</v>
      </c>
      <c r="CV330" s="111">
        <f t="shared" ref="CV330" si="2689">CU333</f>
        <v>0</v>
      </c>
      <c r="CW330" s="111">
        <f t="shared" ref="CW330" si="2690">CV333</f>
        <v>0</v>
      </c>
      <c r="CX330" s="111">
        <f t="shared" ref="CX330" si="2691">CW333</f>
        <v>0</v>
      </c>
      <c r="CY330" s="111">
        <f t="shared" ref="CY330" si="2692">CX333</f>
        <v>0</v>
      </c>
      <c r="CZ330" s="111">
        <f t="shared" ref="CZ330" si="2693">CY333</f>
        <v>0</v>
      </c>
      <c r="DA330" s="111">
        <f t="shared" ref="DA330" si="2694">CZ333</f>
        <v>0</v>
      </c>
      <c r="DB330" s="111">
        <f t="shared" ref="DB330" si="2695">DA333</f>
        <v>0</v>
      </c>
      <c r="DC330" s="111">
        <f t="shared" ref="DC330" si="2696">DB333</f>
        <v>0</v>
      </c>
      <c r="DD330" s="111">
        <f t="shared" ref="DD330" si="2697">DC333</f>
        <v>0</v>
      </c>
      <c r="DE330" s="111">
        <f t="shared" ref="DE330" si="2698">DD333</f>
        <v>0</v>
      </c>
      <c r="DF330" s="111">
        <f t="shared" ref="DF330" si="2699">DE333</f>
        <v>0</v>
      </c>
      <c r="DG330" s="111">
        <f t="shared" ref="DG330" si="2700">DF333</f>
        <v>0</v>
      </c>
      <c r="DH330" s="111">
        <f t="shared" ref="DH330" si="2701">DG333</f>
        <v>0</v>
      </c>
      <c r="DI330" s="111">
        <f t="shared" ref="DI330" si="2702">DH333</f>
        <v>0</v>
      </c>
      <c r="DJ330" s="111">
        <f t="shared" ref="DJ330" si="2703">DI333</f>
        <v>0</v>
      </c>
      <c r="DK330" s="111">
        <f t="shared" ref="DK330" si="2704">DJ333</f>
        <v>0</v>
      </c>
      <c r="DL330" s="111">
        <f t="shared" ref="DL330" si="2705">DK333</f>
        <v>0</v>
      </c>
      <c r="DM330" s="111">
        <f t="shared" ref="DM330" si="2706">DL333</f>
        <v>0</v>
      </c>
      <c r="DN330" s="111">
        <f t="shared" ref="DN330" si="2707">DM333</f>
        <v>0</v>
      </c>
      <c r="DO330" s="111">
        <f t="shared" ref="DO330" si="2708">DN333</f>
        <v>0</v>
      </c>
      <c r="DP330" s="111">
        <f t="shared" ref="DP330" si="2709">DO333</f>
        <v>0</v>
      </c>
      <c r="DQ330" s="111">
        <f t="shared" ref="DQ330" si="2710">DP333</f>
        <v>0</v>
      </c>
      <c r="DR330" s="111">
        <f t="shared" ref="DR330" si="2711">DQ333</f>
        <v>0</v>
      </c>
      <c r="DS330" s="111">
        <f t="shared" ref="DS330" si="2712">DR333</f>
        <v>0</v>
      </c>
      <c r="DT330" s="111">
        <f t="shared" ref="DT330" si="2713">DS333</f>
        <v>0</v>
      </c>
      <c r="DU330" s="111">
        <f t="shared" ref="DU330" si="2714">DT333</f>
        <v>0</v>
      </c>
      <c r="DV330" s="111">
        <f t="shared" ref="DV330" si="2715">DU333</f>
        <v>0</v>
      </c>
      <c r="DW330" s="111">
        <f t="shared" ref="DW330" si="2716">DV333</f>
        <v>0</v>
      </c>
      <c r="DX330" s="111">
        <f t="shared" ref="DX330" si="2717">DW333</f>
        <v>0</v>
      </c>
      <c r="DY330" s="111">
        <f t="shared" ref="DY330" si="2718">DX333</f>
        <v>0</v>
      </c>
      <c r="DZ330" s="111">
        <f t="shared" ref="DZ330" si="2719">DY333</f>
        <v>0</v>
      </c>
      <c r="EA330" s="111">
        <f t="shared" ref="EA330" si="2720">DZ333</f>
        <v>0</v>
      </c>
      <c r="EB330" s="111">
        <f t="shared" ref="EB330" si="2721">EA333</f>
        <v>0</v>
      </c>
      <c r="EC330" s="111">
        <f t="shared" ref="EC330" si="2722">EB333</f>
        <v>0</v>
      </c>
      <c r="ED330" s="111">
        <f t="shared" ref="ED330" si="2723">EC333</f>
        <v>0</v>
      </c>
      <c r="EE330" s="111">
        <f t="shared" ref="EE330" si="2724">ED333</f>
        <v>0</v>
      </c>
      <c r="EF330" s="111">
        <f t="shared" ref="EF330" si="2725">EE333</f>
        <v>0</v>
      </c>
      <c r="EG330" s="111">
        <f t="shared" ref="EG330" si="2726">EF333</f>
        <v>0</v>
      </c>
      <c r="EH330" s="111">
        <f t="shared" ref="EH330" si="2727">EG333</f>
        <v>0</v>
      </c>
      <c r="EI330" s="111">
        <f t="shared" ref="EI330" si="2728">EH333</f>
        <v>0</v>
      </c>
      <c r="EJ330" s="111">
        <f t="shared" ref="EJ330" si="2729">EI333</f>
        <v>0</v>
      </c>
      <c r="EK330" s="111">
        <f t="shared" ref="EK330" si="2730">EJ333</f>
        <v>0</v>
      </c>
      <c r="EL330" s="111">
        <f t="shared" ref="EL330" si="2731">EK333</f>
        <v>0</v>
      </c>
      <c r="EM330" s="111">
        <f t="shared" ref="EM330" si="2732">EL333</f>
        <v>0</v>
      </c>
      <c r="EN330" s="111">
        <f t="shared" ref="EN330" si="2733">EM333</f>
        <v>0</v>
      </c>
      <c r="EO330" s="111">
        <f t="shared" ref="EO330" si="2734">EN333</f>
        <v>0</v>
      </c>
    </row>
    <row r="331" spans="1:145" x14ac:dyDescent="0.2">
      <c r="A331" s="113"/>
      <c r="K331" s="113" t="s">
        <v>24</v>
      </c>
      <c r="L331" s="111">
        <f>SUM(M331:EC331)</f>
        <v>0</v>
      </c>
      <c r="N331" s="111">
        <f t="shared" ref="N331:AS331" si="2735">N327*N$10</f>
        <v>0</v>
      </c>
      <c r="O331" s="111">
        <f t="shared" si="2735"/>
        <v>0</v>
      </c>
      <c r="P331" s="111">
        <f t="shared" si="2735"/>
        <v>0</v>
      </c>
      <c r="Q331" s="111">
        <f t="shared" si="2735"/>
        <v>0</v>
      </c>
      <c r="R331" s="111">
        <f t="shared" si="2735"/>
        <v>0</v>
      </c>
      <c r="S331" s="111">
        <f t="shared" si="2735"/>
        <v>0</v>
      </c>
      <c r="T331" s="111">
        <f t="shared" si="2735"/>
        <v>0</v>
      </c>
      <c r="U331" s="111">
        <f t="shared" si="2735"/>
        <v>0</v>
      </c>
      <c r="V331" s="111">
        <f t="shared" si="2735"/>
        <v>0</v>
      </c>
      <c r="W331" s="111">
        <f t="shared" si="2735"/>
        <v>0</v>
      </c>
      <c r="X331" s="111">
        <f t="shared" si="2735"/>
        <v>0</v>
      </c>
      <c r="Y331" s="111">
        <f t="shared" si="2735"/>
        <v>0</v>
      </c>
      <c r="Z331" s="111">
        <f t="shared" si="2735"/>
        <v>0</v>
      </c>
      <c r="AA331" s="111">
        <f t="shared" si="2735"/>
        <v>0</v>
      </c>
      <c r="AB331" s="111">
        <f t="shared" si="2735"/>
        <v>0</v>
      </c>
      <c r="AC331" s="111">
        <f t="shared" si="2735"/>
        <v>0</v>
      </c>
      <c r="AD331" s="111">
        <f t="shared" si="2735"/>
        <v>0</v>
      </c>
      <c r="AE331" s="111">
        <f t="shared" si="2735"/>
        <v>0</v>
      </c>
      <c r="AF331" s="111">
        <f t="shared" si="2735"/>
        <v>0</v>
      </c>
      <c r="AG331" s="111">
        <f t="shared" si="2735"/>
        <v>0</v>
      </c>
      <c r="AH331" s="111">
        <f t="shared" si="2735"/>
        <v>0</v>
      </c>
      <c r="AI331" s="111">
        <f t="shared" si="2735"/>
        <v>0</v>
      </c>
      <c r="AJ331" s="111">
        <f t="shared" si="2735"/>
        <v>0</v>
      </c>
      <c r="AK331" s="111">
        <f t="shared" si="2735"/>
        <v>0</v>
      </c>
      <c r="AL331" s="111">
        <f t="shared" si="2735"/>
        <v>0</v>
      </c>
      <c r="AM331" s="111">
        <f t="shared" si="2735"/>
        <v>0</v>
      </c>
      <c r="AN331" s="111">
        <f t="shared" si="2735"/>
        <v>0</v>
      </c>
      <c r="AO331" s="111">
        <f t="shared" si="2735"/>
        <v>0</v>
      </c>
      <c r="AP331" s="111">
        <f t="shared" si="2735"/>
        <v>0</v>
      </c>
      <c r="AQ331" s="111">
        <f t="shared" si="2735"/>
        <v>0</v>
      </c>
      <c r="AR331" s="111">
        <f t="shared" si="2735"/>
        <v>0</v>
      </c>
      <c r="AS331" s="111">
        <f t="shared" si="2735"/>
        <v>0</v>
      </c>
      <c r="AT331" s="111">
        <f t="shared" ref="AT331:BY331" si="2736">AT327*AT$10</f>
        <v>0</v>
      </c>
      <c r="AU331" s="111">
        <f t="shared" si="2736"/>
        <v>0</v>
      </c>
      <c r="AV331" s="111">
        <f t="shared" si="2736"/>
        <v>0</v>
      </c>
      <c r="AW331" s="111">
        <f t="shared" si="2736"/>
        <v>0</v>
      </c>
      <c r="AX331" s="111">
        <f t="shared" si="2736"/>
        <v>0</v>
      </c>
      <c r="AY331" s="111">
        <f t="shared" si="2736"/>
        <v>0</v>
      </c>
      <c r="AZ331" s="111">
        <f t="shared" si="2736"/>
        <v>0</v>
      </c>
      <c r="BA331" s="111">
        <f t="shared" si="2736"/>
        <v>0</v>
      </c>
      <c r="BB331" s="111">
        <f t="shared" si="2736"/>
        <v>0</v>
      </c>
      <c r="BC331" s="111">
        <f t="shared" si="2736"/>
        <v>0</v>
      </c>
      <c r="BD331" s="111">
        <f t="shared" si="2736"/>
        <v>0</v>
      </c>
      <c r="BE331" s="111">
        <f t="shared" si="2736"/>
        <v>0</v>
      </c>
      <c r="BF331" s="111">
        <f t="shared" si="2736"/>
        <v>0</v>
      </c>
      <c r="BG331" s="111">
        <f t="shared" si="2736"/>
        <v>0</v>
      </c>
      <c r="BH331" s="111">
        <f t="shared" si="2736"/>
        <v>0</v>
      </c>
      <c r="BI331" s="111">
        <f t="shared" si="2736"/>
        <v>0</v>
      </c>
      <c r="BJ331" s="111">
        <f t="shared" si="2736"/>
        <v>0</v>
      </c>
      <c r="BK331" s="111">
        <f t="shared" si="2736"/>
        <v>0</v>
      </c>
      <c r="BL331" s="111">
        <f t="shared" si="2736"/>
        <v>0</v>
      </c>
      <c r="BM331" s="111">
        <f t="shared" si="2736"/>
        <v>0</v>
      </c>
      <c r="BN331" s="111">
        <f t="shared" si="2736"/>
        <v>0</v>
      </c>
      <c r="BO331" s="111">
        <f t="shared" si="2736"/>
        <v>0</v>
      </c>
      <c r="BP331" s="111">
        <f t="shared" si="2736"/>
        <v>0</v>
      </c>
      <c r="BQ331" s="111">
        <f t="shared" si="2736"/>
        <v>0</v>
      </c>
      <c r="BR331" s="111">
        <f t="shared" si="2736"/>
        <v>0</v>
      </c>
      <c r="BS331" s="111">
        <f t="shared" si="2736"/>
        <v>0</v>
      </c>
      <c r="BT331" s="111">
        <f t="shared" si="2736"/>
        <v>0</v>
      </c>
      <c r="BU331" s="111">
        <f t="shared" si="2736"/>
        <v>0</v>
      </c>
      <c r="BV331" s="111">
        <f t="shared" si="2736"/>
        <v>0</v>
      </c>
      <c r="BW331" s="111">
        <f t="shared" si="2736"/>
        <v>0</v>
      </c>
      <c r="BX331" s="111">
        <f t="shared" si="2736"/>
        <v>0</v>
      </c>
      <c r="BY331" s="111">
        <f t="shared" si="2736"/>
        <v>0</v>
      </c>
      <c r="BZ331" s="111">
        <f t="shared" ref="BZ331:DE331" si="2737">BZ327*BZ$10</f>
        <v>0</v>
      </c>
      <c r="CA331" s="111">
        <f t="shared" si="2737"/>
        <v>0</v>
      </c>
      <c r="CB331" s="111">
        <f t="shared" si="2737"/>
        <v>0</v>
      </c>
      <c r="CC331" s="111">
        <f t="shared" si="2737"/>
        <v>0</v>
      </c>
      <c r="CD331" s="111">
        <f t="shared" si="2737"/>
        <v>0</v>
      </c>
      <c r="CE331" s="111">
        <f t="shared" si="2737"/>
        <v>0</v>
      </c>
      <c r="CF331" s="111">
        <f t="shared" si="2737"/>
        <v>0</v>
      </c>
      <c r="CG331" s="111">
        <f t="shared" si="2737"/>
        <v>0</v>
      </c>
      <c r="CH331" s="111">
        <f t="shared" si="2737"/>
        <v>0</v>
      </c>
      <c r="CI331" s="111">
        <f t="shared" si="2737"/>
        <v>0</v>
      </c>
      <c r="CJ331" s="111">
        <f t="shared" si="2737"/>
        <v>0</v>
      </c>
      <c r="CK331" s="111">
        <f t="shared" si="2737"/>
        <v>0</v>
      </c>
      <c r="CL331" s="111">
        <f t="shared" si="2737"/>
        <v>0</v>
      </c>
      <c r="CM331" s="111">
        <f t="shared" si="2737"/>
        <v>0</v>
      </c>
      <c r="CN331" s="111">
        <f t="shared" si="2737"/>
        <v>0</v>
      </c>
      <c r="CO331" s="111">
        <f t="shared" si="2737"/>
        <v>0</v>
      </c>
      <c r="CP331" s="111">
        <f t="shared" si="2737"/>
        <v>0</v>
      </c>
      <c r="CQ331" s="111">
        <f t="shared" si="2737"/>
        <v>0</v>
      </c>
      <c r="CR331" s="111">
        <f t="shared" si="2737"/>
        <v>0</v>
      </c>
      <c r="CS331" s="111">
        <f t="shared" si="2737"/>
        <v>0</v>
      </c>
      <c r="CT331" s="111">
        <f t="shared" si="2737"/>
        <v>0</v>
      </c>
      <c r="CU331" s="111">
        <f t="shared" si="2737"/>
        <v>0</v>
      </c>
      <c r="CV331" s="111">
        <f t="shared" si="2737"/>
        <v>0</v>
      </c>
      <c r="CW331" s="111">
        <f t="shared" si="2737"/>
        <v>0</v>
      </c>
      <c r="CX331" s="111">
        <f t="shared" si="2737"/>
        <v>0</v>
      </c>
      <c r="CY331" s="111">
        <f t="shared" si="2737"/>
        <v>0</v>
      </c>
      <c r="CZ331" s="111">
        <f t="shared" si="2737"/>
        <v>0</v>
      </c>
      <c r="DA331" s="111">
        <f t="shared" si="2737"/>
        <v>0</v>
      </c>
      <c r="DB331" s="111">
        <f t="shared" si="2737"/>
        <v>0</v>
      </c>
      <c r="DC331" s="111">
        <f t="shared" si="2737"/>
        <v>0</v>
      </c>
      <c r="DD331" s="111">
        <f t="shared" si="2737"/>
        <v>0</v>
      </c>
      <c r="DE331" s="111">
        <f t="shared" si="2737"/>
        <v>0</v>
      </c>
      <c r="DF331" s="111">
        <f t="shared" ref="DF331:EO331" si="2738">DF327*DF$10</f>
        <v>0</v>
      </c>
      <c r="DG331" s="111">
        <f t="shared" si="2738"/>
        <v>0</v>
      </c>
      <c r="DH331" s="111">
        <f t="shared" si="2738"/>
        <v>0</v>
      </c>
      <c r="DI331" s="111">
        <f t="shared" si="2738"/>
        <v>0</v>
      </c>
      <c r="DJ331" s="111">
        <f t="shared" si="2738"/>
        <v>0</v>
      </c>
      <c r="DK331" s="111">
        <f t="shared" si="2738"/>
        <v>0</v>
      </c>
      <c r="DL331" s="111">
        <f t="shared" si="2738"/>
        <v>0</v>
      </c>
      <c r="DM331" s="111">
        <f t="shared" si="2738"/>
        <v>0</v>
      </c>
      <c r="DN331" s="111">
        <f t="shared" si="2738"/>
        <v>0</v>
      </c>
      <c r="DO331" s="111">
        <f t="shared" si="2738"/>
        <v>0</v>
      </c>
      <c r="DP331" s="111">
        <f t="shared" si="2738"/>
        <v>0</v>
      </c>
      <c r="DQ331" s="111">
        <f t="shared" si="2738"/>
        <v>0</v>
      </c>
      <c r="DR331" s="111">
        <f t="shared" si="2738"/>
        <v>0</v>
      </c>
      <c r="DS331" s="111">
        <f t="shared" si="2738"/>
        <v>0</v>
      </c>
      <c r="DT331" s="111">
        <f t="shared" si="2738"/>
        <v>0</v>
      </c>
      <c r="DU331" s="111">
        <f t="shared" si="2738"/>
        <v>0</v>
      </c>
      <c r="DV331" s="111">
        <f t="shared" si="2738"/>
        <v>0</v>
      </c>
      <c r="DW331" s="111">
        <f t="shared" si="2738"/>
        <v>0</v>
      </c>
      <c r="DX331" s="111">
        <f t="shared" si="2738"/>
        <v>0</v>
      </c>
      <c r="DY331" s="111">
        <f t="shared" si="2738"/>
        <v>0</v>
      </c>
      <c r="DZ331" s="111">
        <f t="shared" si="2738"/>
        <v>0</v>
      </c>
      <c r="EA331" s="111">
        <f t="shared" si="2738"/>
        <v>0</v>
      </c>
      <c r="EB331" s="111">
        <f t="shared" si="2738"/>
        <v>0</v>
      </c>
      <c r="EC331" s="111">
        <f t="shared" si="2738"/>
        <v>0</v>
      </c>
      <c r="ED331" s="111">
        <f t="shared" si="2738"/>
        <v>0</v>
      </c>
      <c r="EE331" s="111">
        <f t="shared" si="2738"/>
        <v>0</v>
      </c>
      <c r="EF331" s="111">
        <f t="shared" si="2738"/>
        <v>0</v>
      </c>
      <c r="EG331" s="111">
        <f t="shared" si="2738"/>
        <v>0</v>
      </c>
      <c r="EH331" s="111">
        <f t="shared" si="2738"/>
        <v>0</v>
      </c>
      <c r="EI331" s="111">
        <f t="shared" si="2738"/>
        <v>0</v>
      </c>
      <c r="EJ331" s="111">
        <f t="shared" si="2738"/>
        <v>0</v>
      </c>
      <c r="EK331" s="111">
        <f t="shared" si="2738"/>
        <v>0</v>
      </c>
      <c r="EL331" s="111">
        <f t="shared" si="2738"/>
        <v>0</v>
      </c>
      <c r="EM331" s="111">
        <f t="shared" si="2738"/>
        <v>0</v>
      </c>
      <c r="EN331" s="111">
        <f t="shared" si="2738"/>
        <v>0</v>
      </c>
      <c r="EO331" s="111">
        <f t="shared" si="2738"/>
        <v>0</v>
      </c>
    </row>
    <row r="332" spans="1:145" x14ac:dyDescent="0.2">
      <c r="A332" s="113"/>
      <c r="C332" s="449" t="str">
        <f>C327</f>
        <v>이자비용(단기차입금)</v>
      </c>
      <c r="D332" s="449" t="s">
        <v>18</v>
      </c>
      <c r="E332" s="449"/>
      <c r="F332" s="116"/>
      <c r="G332" s="116"/>
      <c r="H332" s="116"/>
      <c r="I332" s="116"/>
      <c r="J332" s="116"/>
      <c r="K332" s="114" t="s">
        <v>25</v>
      </c>
      <c r="L332" s="115">
        <f>SUM(M332:EC332)</f>
        <v>0</v>
      </c>
      <c r="M332" s="114"/>
      <c r="N332" s="115">
        <f t="shared" ref="N332:AS332" si="2739">IF(N328,-SUM(N330:N331),0)</f>
        <v>0</v>
      </c>
      <c r="O332" s="115">
        <f t="shared" si="2739"/>
        <v>0</v>
      </c>
      <c r="P332" s="115">
        <f t="shared" si="2739"/>
        <v>0</v>
      </c>
      <c r="Q332" s="115">
        <f t="shared" si="2739"/>
        <v>0</v>
      </c>
      <c r="R332" s="115">
        <f t="shared" si="2739"/>
        <v>0</v>
      </c>
      <c r="S332" s="115">
        <f t="shared" si="2739"/>
        <v>0</v>
      </c>
      <c r="T332" s="115">
        <f t="shared" si="2739"/>
        <v>0</v>
      </c>
      <c r="U332" s="115">
        <f t="shared" si="2739"/>
        <v>0</v>
      </c>
      <c r="V332" s="115">
        <f t="shared" si="2739"/>
        <v>0</v>
      </c>
      <c r="W332" s="115">
        <f t="shared" si="2739"/>
        <v>0</v>
      </c>
      <c r="X332" s="115">
        <f t="shared" si="2739"/>
        <v>0</v>
      </c>
      <c r="Y332" s="115">
        <f t="shared" si="2739"/>
        <v>0</v>
      </c>
      <c r="Z332" s="115">
        <f t="shared" si="2739"/>
        <v>0</v>
      </c>
      <c r="AA332" s="115">
        <f t="shared" si="2739"/>
        <v>0</v>
      </c>
      <c r="AB332" s="115">
        <f t="shared" si="2739"/>
        <v>0</v>
      </c>
      <c r="AC332" s="115">
        <f t="shared" si="2739"/>
        <v>0</v>
      </c>
      <c r="AD332" s="115">
        <f t="shared" si="2739"/>
        <v>0</v>
      </c>
      <c r="AE332" s="115">
        <f t="shared" si="2739"/>
        <v>0</v>
      </c>
      <c r="AF332" s="115">
        <f t="shared" si="2739"/>
        <v>0</v>
      </c>
      <c r="AG332" s="115">
        <f t="shared" si="2739"/>
        <v>0</v>
      </c>
      <c r="AH332" s="115">
        <f t="shared" si="2739"/>
        <v>0</v>
      </c>
      <c r="AI332" s="115">
        <f t="shared" si="2739"/>
        <v>0</v>
      </c>
      <c r="AJ332" s="115">
        <f t="shared" si="2739"/>
        <v>0</v>
      </c>
      <c r="AK332" s="115">
        <f t="shared" si="2739"/>
        <v>0</v>
      </c>
      <c r="AL332" s="115">
        <f t="shared" si="2739"/>
        <v>0</v>
      </c>
      <c r="AM332" s="115">
        <f t="shared" si="2739"/>
        <v>0</v>
      </c>
      <c r="AN332" s="115">
        <f t="shared" si="2739"/>
        <v>0</v>
      </c>
      <c r="AO332" s="115">
        <f t="shared" si="2739"/>
        <v>0</v>
      </c>
      <c r="AP332" s="115">
        <f t="shared" si="2739"/>
        <v>0</v>
      </c>
      <c r="AQ332" s="115">
        <f t="shared" si="2739"/>
        <v>0</v>
      </c>
      <c r="AR332" s="115">
        <f t="shared" si="2739"/>
        <v>0</v>
      </c>
      <c r="AS332" s="115">
        <f t="shared" si="2739"/>
        <v>0</v>
      </c>
      <c r="AT332" s="115">
        <f t="shared" ref="AT332:DE332" si="2740">IF(AT328,-SUM(AT330:AT331),0)</f>
        <v>0</v>
      </c>
      <c r="AU332" s="115">
        <f t="shared" si="2740"/>
        <v>0</v>
      </c>
      <c r="AV332" s="115">
        <f t="shared" si="2740"/>
        <v>0</v>
      </c>
      <c r="AW332" s="115">
        <f t="shared" si="2740"/>
        <v>0</v>
      </c>
      <c r="AX332" s="115">
        <f t="shared" si="2740"/>
        <v>0</v>
      </c>
      <c r="AY332" s="115">
        <f t="shared" si="2740"/>
        <v>0</v>
      </c>
      <c r="AZ332" s="115">
        <f t="shared" si="2740"/>
        <v>0</v>
      </c>
      <c r="BA332" s="115">
        <f t="shared" si="2740"/>
        <v>0</v>
      </c>
      <c r="BB332" s="115">
        <f t="shared" si="2740"/>
        <v>0</v>
      </c>
      <c r="BC332" s="115">
        <f t="shared" si="2740"/>
        <v>0</v>
      </c>
      <c r="BD332" s="115">
        <f t="shared" si="2740"/>
        <v>0</v>
      </c>
      <c r="BE332" s="115">
        <f t="shared" si="2740"/>
        <v>0</v>
      </c>
      <c r="BF332" s="115">
        <f t="shared" si="2740"/>
        <v>0</v>
      </c>
      <c r="BG332" s="115">
        <f t="shared" si="2740"/>
        <v>0</v>
      </c>
      <c r="BH332" s="115">
        <f t="shared" si="2740"/>
        <v>0</v>
      </c>
      <c r="BI332" s="115">
        <f t="shared" si="2740"/>
        <v>0</v>
      </c>
      <c r="BJ332" s="115">
        <f t="shared" si="2740"/>
        <v>0</v>
      </c>
      <c r="BK332" s="115">
        <f t="shared" si="2740"/>
        <v>0</v>
      </c>
      <c r="BL332" s="115">
        <f t="shared" si="2740"/>
        <v>0</v>
      </c>
      <c r="BM332" s="115">
        <f t="shared" si="2740"/>
        <v>0</v>
      </c>
      <c r="BN332" s="115">
        <f t="shared" si="2740"/>
        <v>0</v>
      </c>
      <c r="BO332" s="115">
        <f t="shared" si="2740"/>
        <v>0</v>
      </c>
      <c r="BP332" s="115">
        <f t="shared" si="2740"/>
        <v>0</v>
      </c>
      <c r="BQ332" s="115">
        <f t="shared" si="2740"/>
        <v>0</v>
      </c>
      <c r="BR332" s="115">
        <f t="shared" si="2740"/>
        <v>0</v>
      </c>
      <c r="BS332" s="115">
        <f t="shared" si="2740"/>
        <v>0</v>
      </c>
      <c r="BT332" s="115">
        <f t="shared" si="2740"/>
        <v>0</v>
      </c>
      <c r="BU332" s="115">
        <f t="shared" si="2740"/>
        <v>0</v>
      </c>
      <c r="BV332" s="115">
        <f t="shared" si="2740"/>
        <v>0</v>
      </c>
      <c r="BW332" s="115">
        <f t="shared" si="2740"/>
        <v>0</v>
      </c>
      <c r="BX332" s="115">
        <f t="shared" si="2740"/>
        <v>0</v>
      </c>
      <c r="BY332" s="115">
        <f t="shared" si="2740"/>
        <v>0</v>
      </c>
      <c r="BZ332" s="115">
        <f t="shared" si="2740"/>
        <v>0</v>
      </c>
      <c r="CA332" s="115">
        <f t="shared" si="2740"/>
        <v>0</v>
      </c>
      <c r="CB332" s="115">
        <f t="shared" si="2740"/>
        <v>0</v>
      </c>
      <c r="CC332" s="115">
        <f t="shared" si="2740"/>
        <v>0</v>
      </c>
      <c r="CD332" s="115">
        <f t="shared" si="2740"/>
        <v>0</v>
      </c>
      <c r="CE332" s="115">
        <f t="shared" si="2740"/>
        <v>0</v>
      </c>
      <c r="CF332" s="115">
        <f t="shared" si="2740"/>
        <v>0</v>
      </c>
      <c r="CG332" s="115">
        <f t="shared" si="2740"/>
        <v>0</v>
      </c>
      <c r="CH332" s="115">
        <f t="shared" si="2740"/>
        <v>0</v>
      </c>
      <c r="CI332" s="115">
        <f t="shared" si="2740"/>
        <v>0</v>
      </c>
      <c r="CJ332" s="115">
        <f t="shared" si="2740"/>
        <v>0</v>
      </c>
      <c r="CK332" s="115">
        <f t="shared" si="2740"/>
        <v>0</v>
      </c>
      <c r="CL332" s="115">
        <f t="shared" si="2740"/>
        <v>0</v>
      </c>
      <c r="CM332" s="115">
        <f t="shared" si="2740"/>
        <v>0</v>
      </c>
      <c r="CN332" s="115">
        <f t="shared" si="2740"/>
        <v>0</v>
      </c>
      <c r="CO332" s="115">
        <f t="shared" si="2740"/>
        <v>0</v>
      </c>
      <c r="CP332" s="115">
        <f t="shared" si="2740"/>
        <v>0</v>
      </c>
      <c r="CQ332" s="115">
        <f t="shared" si="2740"/>
        <v>0</v>
      </c>
      <c r="CR332" s="115">
        <f t="shared" si="2740"/>
        <v>0</v>
      </c>
      <c r="CS332" s="115">
        <f t="shared" si="2740"/>
        <v>0</v>
      </c>
      <c r="CT332" s="115">
        <f t="shared" si="2740"/>
        <v>0</v>
      </c>
      <c r="CU332" s="115">
        <f t="shared" si="2740"/>
        <v>0</v>
      </c>
      <c r="CV332" s="115">
        <f t="shared" si="2740"/>
        <v>0</v>
      </c>
      <c r="CW332" s="115">
        <f t="shared" si="2740"/>
        <v>0</v>
      </c>
      <c r="CX332" s="115">
        <f t="shared" si="2740"/>
        <v>0</v>
      </c>
      <c r="CY332" s="115">
        <f t="shared" si="2740"/>
        <v>0</v>
      </c>
      <c r="CZ332" s="115">
        <f t="shared" si="2740"/>
        <v>0</v>
      </c>
      <c r="DA332" s="115">
        <f t="shared" si="2740"/>
        <v>0</v>
      </c>
      <c r="DB332" s="115">
        <f t="shared" si="2740"/>
        <v>0</v>
      </c>
      <c r="DC332" s="115">
        <f t="shared" si="2740"/>
        <v>0</v>
      </c>
      <c r="DD332" s="115">
        <f t="shared" si="2740"/>
        <v>0</v>
      </c>
      <c r="DE332" s="115">
        <f t="shared" si="2740"/>
        <v>0</v>
      </c>
      <c r="DF332" s="115">
        <f t="shared" ref="DF332:EO332" si="2741">IF(DF328,-SUM(DF330:DF331),0)</f>
        <v>0</v>
      </c>
      <c r="DG332" s="115">
        <f t="shared" si="2741"/>
        <v>0</v>
      </c>
      <c r="DH332" s="115">
        <f t="shared" si="2741"/>
        <v>0</v>
      </c>
      <c r="DI332" s="115">
        <f t="shared" si="2741"/>
        <v>0</v>
      </c>
      <c r="DJ332" s="115">
        <f t="shared" si="2741"/>
        <v>0</v>
      </c>
      <c r="DK332" s="115">
        <f t="shared" si="2741"/>
        <v>0</v>
      </c>
      <c r="DL332" s="115">
        <f t="shared" si="2741"/>
        <v>0</v>
      </c>
      <c r="DM332" s="115">
        <f t="shared" si="2741"/>
        <v>0</v>
      </c>
      <c r="DN332" s="115">
        <f t="shared" si="2741"/>
        <v>0</v>
      </c>
      <c r="DO332" s="115">
        <f t="shared" si="2741"/>
        <v>0</v>
      </c>
      <c r="DP332" s="115">
        <f t="shared" si="2741"/>
        <v>0</v>
      </c>
      <c r="DQ332" s="115">
        <f t="shared" si="2741"/>
        <v>0</v>
      </c>
      <c r="DR332" s="115">
        <f t="shared" si="2741"/>
        <v>0</v>
      </c>
      <c r="DS332" s="115">
        <f t="shared" si="2741"/>
        <v>0</v>
      </c>
      <c r="DT332" s="115">
        <f t="shared" si="2741"/>
        <v>0</v>
      </c>
      <c r="DU332" s="115">
        <f t="shared" si="2741"/>
        <v>0</v>
      </c>
      <c r="DV332" s="115">
        <f t="shared" si="2741"/>
        <v>0</v>
      </c>
      <c r="DW332" s="115">
        <f t="shared" si="2741"/>
        <v>0</v>
      </c>
      <c r="DX332" s="115">
        <f t="shared" si="2741"/>
        <v>0</v>
      </c>
      <c r="DY332" s="115">
        <f t="shared" si="2741"/>
        <v>0</v>
      </c>
      <c r="DZ332" s="115">
        <f t="shared" si="2741"/>
        <v>0</v>
      </c>
      <c r="EA332" s="115">
        <f t="shared" si="2741"/>
        <v>0</v>
      </c>
      <c r="EB332" s="115">
        <f t="shared" si="2741"/>
        <v>0</v>
      </c>
      <c r="EC332" s="115">
        <f t="shared" si="2741"/>
        <v>0</v>
      </c>
      <c r="ED332" s="115">
        <f t="shared" si="2741"/>
        <v>0</v>
      </c>
      <c r="EE332" s="115">
        <f t="shared" si="2741"/>
        <v>0</v>
      </c>
      <c r="EF332" s="115">
        <f t="shared" si="2741"/>
        <v>0</v>
      </c>
      <c r="EG332" s="115">
        <f t="shared" si="2741"/>
        <v>0</v>
      </c>
      <c r="EH332" s="115">
        <f t="shared" si="2741"/>
        <v>0</v>
      </c>
      <c r="EI332" s="115">
        <f t="shared" si="2741"/>
        <v>0</v>
      </c>
      <c r="EJ332" s="115">
        <f t="shared" si="2741"/>
        <v>0</v>
      </c>
      <c r="EK332" s="115">
        <f t="shared" si="2741"/>
        <v>0</v>
      </c>
      <c r="EL332" s="115">
        <f t="shared" si="2741"/>
        <v>0</v>
      </c>
      <c r="EM332" s="115">
        <f t="shared" si="2741"/>
        <v>0</v>
      </c>
      <c r="EN332" s="115">
        <f t="shared" si="2741"/>
        <v>0</v>
      </c>
      <c r="EO332" s="115">
        <f t="shared" si="2741"/>
        <v>0</v>
      </c>
    </row>
    <row r="333" spans="1:145" x14ac:dyDescent="0.2">
      <c r="A333" s="113"/>
      <c r="C333" s="449" t="str">
        <f>C327</f>
        <v>이자비용(단기차입금)</v>
      </c>
      <c r="D333" s="449" t="s">
        <v>17</v>
      </c>
      <c r="E333" s="449"/>
      <c r="F333" s="116"/>
      <c r="G333" s="116"/>
      <c r="H333" s="116"/>
      <c r="I333" s="116"/>
      <c r="J333" s="92"/>
      <c r="K333" s="113" t="s">
        <v>26</v>
      </c>
      <c r="N333" s="111">
        <f t="shared" ref="N333:BY333" si="2742">SUM(N330:N332)</f>
        <v>0</v>
      </c>
      <c r="O333" s="111">
        <f t="shared" si="2742"/>
        <v>0</v>
      </c>
      <c r="P333" s="111">
        <f t="shared" si="2742"/>
        <v>0</v>
      </c>
      <c r="Q333" s="111">
        <f t="shared" si="2742"/>
        <v>0</v>
      </c>
      <c r="R333" s="111">
        <f t="shared" si="2742"/>
        <v>0</v>
      </c>
      <c r="S333" s="111">
        <f t="shared" si="2742"/>
        <v>0</v>
      </c>
      <c r="T333" s="111">
        <f t="shared" si="2742"/>
        <v>0</v>
      </c>
      <c r="U333" s="111">
        <f t="shared" si="2742"/>
        <v>0</v>
      </c>
      <c r="V333" s="111">
        <f t="shared" si="2742"/>
        <v>0</v>
      </c>
      <c r="W333" s="111">
        <f t="shared" si="2742"/>
        <v>0</v>
      </c>
      <c r="X333" s="111">
        <f t="shared" si="2742"/>
        <v>0</v>
      </c>
      <c r="Y333" s="111">
        <f t="shared" si="2742"/>
        <v>0</v>
      </c>
      <c r="Z333" s="111">
        <f t="shared" si="2742"/>
        <v>0</v>
      </c>
      <c r="AA333" s="111">
        <f t="shared" si="2742"/>
        <v>0</v>
      </c>
      <c r="AB333" s="111">
        <f t="shared" si="2742"/>
        <v>0</v>
      </c>
      <c r="AC333" s="111">
        <f t="shared" si="2742"/>
        <v>0</v>
      </c>
      <c r="AD333" s="111">
        <f t="shared" si="2742"/>
        <v>0</v>
      </c>
      <c r="AE333" s="111">
        <f t="shared" si="2742"/>
        <v>0</v>
      </c>
      <c r="AF333" s="111">
        <f t="shared" si="2742"/>
        <v>0</v>
      </c>
      <c r="AG333" s="111">
        <f t="shared" si="2742"/>
        <v>0</v>
      </c>
      <c r="AH333" s="111">
        <f t="shared" si="2742"/>
        <v>0</v>
      </c>
      <c r="AI333" s="111">
        <f t="shared" si="2742"/>
        <v>0</v>
      </c>
      <c r="AJ333" s="111">
        <f t="shared" si="2742"/>
        <v>0</v>
      </c>
      <c r="AK333" s="111">
        <f t="shared" si="2742"/>
        <v>0</v>
      </c>
      <c r="AL333" s="111">
        <f t="shared" si="2742"/>
        <v>0</v>
      </c>
      <c r="AM333" s="111">
        <f t="shared" si="2742"/>
        <v>0</v>
      </c>
      <c r="AN333" s="111">
        <f t="shared" si="2742"/>
        <v>0</v>
      </c>
      <c r="AO333" s="111">
        <f t="shared" si="2742"/>
        <v>0</v>
      </c>
      <c r="AP333" s="111">
        <f t="shared" si="2742"/>
        <v>0</v>
      </c>
      <c r="AQ333" s="111">
        <f t="shared" si="2742"/>
        <v>0</v>
      </c>
      <c r="AR333" s="111">
        <f t="shared" si="2742"/>
        <v>0</v>
      </c>
      <c r="AS333" s="111">
        <f t="shared" si="2742"/>
        <v>0</v>
      </c>
      <c r="AT333" s="111">
        <f t="shared" si="2742"/>
        <v>0</v>
      </c>
      <c r="AU333" s="111">
        <f t="shared" si="2742"/>
        <v>0</v>
      </c>
      <c r="AV333" s="111">
        <f t="shared" si="2742"/>
        <v>0</v>
      </c>
      <c r="AW333" s="111">
        <f t="shared" si="2742"/>
        <v>0</v>
      </c>
      <c r="AX333" s="111">
        <f t="shared" si="2742"/>
        <v>0</v>
      </c>
      <c r="AY333" s="111">
        <f t="shared" si="2742"/>
        <v>0</v>
      </c>
      <c r="AZ333" s="111">
        <f t="shared" si="2742"/>
        <v>0</v>
      </c>
      <c r="BA333" s="111">
        <f t="shared" si="2742"/>
        <v>0</v>
      </c>
      <c r="BB333" s="111">
        <f t="shared" si="2742"/>
        <v>0</v>
      </c>
      <c r="BC333" s="111">
        <f t="shared" si="2742"/>
        <v>0</v>
      </c>
      <c r="BD333" s="111">
        <f t="shared" si="2742"/>
        <v>0</v>
      </c>
      <c r="BE333" s="111">
        <f t="shared" si="2742"/>
        <v>0</v>
      </c>
      <c r="BF333" s="111">
        <f t="shared" si="2742"/>
        <v>0</v>
      </c>
      <c r="BG333" s="111">
        <f t="shared" si="2742"/>
        <v>0</v>
      </c>
      <c r="BH333" s="111">
        <f t="shared" si="2742"/>
        <v>0</v>
      </c>
      <c r="BI333" s="111">
        <f t="shared" si="2742"/>
        <v>0</v>
      </c>
      <c r="BJ333" s="111">
        <f t="shared" si="2742"/>
        <v>0</v>
      </c>
      <c r="BK333" s="111">
        <f t="shared" si="2742"/>
        <v>0</v>
      </c>
      <c r="BL333" s="111">
        <f t="shared" si="2742"/>
        <v>0</v>
      </c>
      <c r="BM333" s="111">
        <f t="shared" si="2742"/>
        <v>0</v>
      </c>
      <c r="BN333" s="111">
        <f t="shared" si="2742"/>
        <v>0</v>
      </c>
      <c r="BO333" s="111">
        <f t="shared" si="2742"/>
        <v>0</v>
      </c>
      <c r="BP333" s="111">
        <f t="shared" si="2742"/>
        <v>0</v>
      </c>
      <c r="BQ333" s="111">
        <f t="shared" si="2742"/>
        <v>0</v>
      </c>
      <c r="BR333" s="111">
        <f t="shared" si="2742"/>
        <v>0</v>
      </c>
      <c r="BS333" s="111">
        <f t="shared" si="2742"/>
        <v>0</v>
      </c>
      <c r="BT333" s="111">
        <f t="shared" si="2742"/>
        <v>0</v>
      </c>
      <c r="BU333" s="111">
        <f t="shared" si="2742"/>
        <v>0</v>
      </c>
      <c r="BV333" s="111">
        <f t="shared" si="2742"/>
        <v>0</v>
      </c>
      <c r="BW333" s="111">
        <f t="shared" si="2742"/>
        <v>0</v>
      </c>
      <c r="BX333" s="111">
        <f t="shared" si="2742"/>
        <v>0</v>
      </c>
      <c r="BY333" s="111">
        <f t="shared" si="2742"/>
        <v>0</v>
      </c>
      <c r="BZ333" s="111">
        <f t="shared" ref="BZ333:EK333" si="2743">SUM(BZ330:BZ332)</f>
        <v>0</v>
      </c>
      <c r="CA333" s="111">
        <f t="shared" si="2743"/>
        <v>0</v>
      </c>
      <c r="CB333" s="111">
        <f t="shared" si="2743"/>
        <v>0</v>
      </c>
      <c r="CC333" s="111">
        <f t="shared" si="2743"/>
        <v>0</v>
      </c>
      <c r="CD333" s="111">
        <f t="shared" si="2743"/>
        <v>0</v>
      </c>
      <c r="CE333" s="111">
        <f t="shared" si="2743"/>
        <v>0</v>
      </c>
      <c r="CF333" s="111">
        <f t="shared" si="2743"/>
        <v>0</v>
      </c>
      <c r="CG333" s="111">
        <f t="shared" si="2743"/>
        <v>0</v>
      </c>
      <c r="CH333" s="111">
        <f t="shared" si="2743"/>
        <v>0</v>
      </c>
      <c r="CI333" s="111">
        <f t="shared" si="2743"/>
        <v>0</v>
      </c>
      <c r="CJ333" s="111">
        <f t="shared" si="2743"/>
        <v>0</v>
      </c>
      <c r="CK333" s="111">
        <f t="shared" si="2743"/>
        <v>0</v>
      </c>
      <c r="CL333" s="111">
        <f t="shared" si="2743"/>
        <v>0</v>
      </c>
      <c r="CM333" s="111">
        <f t="shared" si="2743"/>
        <v>0</v>
      </c>
      <c r="CN333" s="111">
        <f t="shared" si="2743"/>
        <v>0</v>
      </c>
      <c r="CO333" s="111">
        <f t="shared" si="2743"/>
        <v>0</v>
      </c>
      <c r="CP333" s="111">
        <f t="shared" si="2743"/>
        <v>0</v>
      </c>
      <c r="CQ333" s="111">
        <f t="shared" si="2743"/>
        <v>0</v>
      </c>
      <c r="CR333" s="111">
        <f t="shared" si="2743"/>
        <v>0</v>
      </c>
      <c r="CS333" s="111">
        <f t="shared" si="2743"/>
        <v>0</v>
      </c>
      <c r="CT333" s="111">
        <f t="shared" si="2743"/>
        <v>0</v>
      </c>
      <c r="CU333" s="111">
        <f t="shared" si="2743"/>
        <v>0</v>
      </c>
      <c r="CV333" s="111">
        <f t="shared" si="2743"/>
        <v>0</v>
      </c>
      <c r="CW333" s="111">
        <f t="shared" si="2743"/>
        <v>0</v>
      </c>
      <c r="CX333" s="111">
        <f t="shared" si="2743"/>
        <v>0</v>
      </c>
      <c r="CY333" s="111">
        <f t="shared" si="2743"/>
        <v>0</v>
      </c>
      <c r="CZ333" s="111">
        <f t="shared" si="2743"/>
        <v>0</v>
      </c>
      <c r="DA333" s="111">
        <f t="shared" si="2743"/>
        <v>0</v>
      </c>
      <c r="DB333" s="111">
        <f t="shared" si="2743"/>
        <v>0</v>
      </c>
      <c r="DC333" s="111">
        <f t="shared" si="2743"/>
        <v>0</v>
      </c>
      <c r="DD333" s="111">
        <f t="shared" si="2743"/>
        <v>0</v>
      </c>
      <c r="DE333" s="111">
        <f t="shared" si="2743"/>
        <v>0</v>
      </c>
      <c r="DF333" s="111">
        <f t="shared" si="2743"/>
        <v>0</v>
      </c>
      <c r="DG333" s="111">
        <f t="shared" si="2743"/>
        <v>0</v>
      </c>
      <c r="DH333" s="111">
        <f t="shared" si="2743"/>
        <v>0</v>
      </c>
      <c r="DI333" s="111">
        <f t="shared" si="2743"/>
        <v>0</v>
      </c>
      <c r="DJ333" s="111">
        <f t="shared" si="2743"/>
        <v>0</v>
      </c>
      <c r="DK333" s="111">
        <f t="shared" si="2743"/>
        <v>0</v>
      </c>
      <c r="DL333" s="111">
        <f t="shared" si="2743"/>
        <v>0</v>
      </c>
      <c r="DM333" s="111">
        <f t="shared" si="2743"/>
        <v>0</v>
      </c>
      <c r="DN333" s="111">
        <f t="shared" si="2743"/>
        <v>0</v>
      </c>
      <c r="DO333" s="111">
        <f t="shared" si="2743"/>
        <v>0</v>
      </c>
      <c r="DP333" s="111">
        <f t="shared" si="2743"/>
        <v>0</v>
      </c>
      <c r="DQ333" s="111">
        <f t="shared" si="2743"/>
        <v>0</v>
      </c>
      <c r="DR333" s="111">
        <f t="shared" si="2743"/>
        <v>0</v>
      </c>
      <c r="DS333" s="111">
        <f t="shared" si="2743"/>
        <v>0</v>
      </c>
      <c r="DT333" s="111">
        <f t="shared" si="2743"/>
        <v>0</v>
      </c>
      <c r="DU333" s="111">
        <f t="shared" si="2743"/>
        <v>0</v>
      </c>
      <c r="DV333" s="111">
        <f t="shared" si="2743"/>
        <v>0</v>
      </c>
      <c r="DW333" s="111">
        <f t="shared" si="2743"/>
        <v>0</v>
      </c>
      <c r="DX333" s="111">
        <f t="shared" si="2743"/>
        <v>0</v>
      </c>
      <c r="DY333" s="111">
        <f t="shared" si="2743"/>
        <v>0</v>
      </c>
      <c r="DZ333" s="111">
        <f t="shared" si="2743"/>
        <v>0</v>
      </c>
      <c r="EA333" s="111">
        <f t="shared" si="2743"/>
        <v>0</v>
      </c>
      <c r="EB333" s="111">
        <f t="shared" si="2743"/>
        <v>0</v>
      </c>
      <c r="EC333" s="111">
        <f t="shared" si="2743"/>
        <v>0</v>
      </c>
      <c r="ED333" s="111">
        <f t="shared" si="2743"/>
        <v>0</v>
      </c>
      <c r="EE333" s="111">
        <f t="shared" si="2743"/>
        <v>0</v>
      </c>
      <c r="EF333" s="111">
        <f t="shared" si="2743"/>
        <v>0</v>
      </c>
      <c r="EG333" s="111">
        <f t="shared" si="2743"/>
        <v>0</v>
      </c>
      <c r="EH333" s="111">
        <f t="shared" si="2743"/>
        <v>0</v>
      </c>
      <c r="EI333" s="111">
        <f t="shared" si="2743"/>
        <v>0</v>
      </c>
      <c r="EJ333" s="111">
        <f t="shared" si="2743"/>
        <v>0</v>
      </c>
      <c r="EK333" s="111">
        <f t="shared" si="2743"/>
        <v>0</v>
      </c>
      <c r="EL333" s="111">
        <f t="shared" ref="EL333:EO333" si="2744">SUM(EL330:EL332)</f>
        <v>0</v>
      </c>
      <c r="EM333" s="111">
        <f t="shared" si="2744"/>
        <v>0</v>
      </c>
      <c r="EN333" s="111">
        <f t="shared" si="2744"/>
        <v>0</v>
      </c>
      <c r="EO333" s="111">
        <f t="shared" si="2744"/>
        <v>0</v>
      </c>
    </row>
    <row r="334" spans="1:145" x14ac:dyDescent="0.2">
      <c r="A334" s="113"/>
      <c r="I334" s="275"/>
      <c r="K334" s="39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21"/>
      <c r="BT334" s="21"/>
      <c r="BU334" s="21"/>
      <c r="BV334" s="21"/>
      <c r="BW334" s="21"/>
      <c r="BX334" s="21"/>
      <c r="BY334" s="21"/>
      <c r="BZ334" s="21"/>
      <c r="CA334" s="21"/>
      <c r="CB334" s="21"/>
      <c r="CC334" s="21"/>
      <c r="CD334" s="21"/>
      <c r="CE334" s="21"/>
      <c r="CF334" s="21"/>
      <c r="CG334" s="21"/>
      <c r="CH334" s="21"/>
      <c r="CI334" s="21"/>
      <c r="CJ334" s="21"/>
      <c r="CK334" s="21"/>
      <c r="CL334" s="21"/>
      <c r="CM334" s="21"/>
      <c r="CN334" s="21"/>
      <c r="CO334" s="21"/>
      <c r="CP334" s="21"/>
      <c r="CQ334" s="21"/>
      <c r="CR334" s="21"/>
      <c r="CS334" s="21"/>
      <c r="CT334" s="21"/>
      <c r="CU334" s="21"/>
      <c r="CV334" s="21"/>
      <c r="CW334" s="21"/>
      <c r="CX334" s="21"/>
      <c r="CY334" s="21"/>
      <c r="CZ334" s="21"/>
      <c r="DA334" s="21"/>
      <c r="DB334" s="21"/>
      <c r="DC334" s="21"/>
      <c r="DD334" s="21"/>
      <c r="DE334" s="21"/>
      <c r="DF334" s="21"/>
      <c r="DG334" s="21"/>
      <c r="DH334" s="21"/>
      <c r="DI334" s="21"/>
      <c r="DJ334" s="21"/>
      <c r="DK334" s="21"/>
      <c r="DL334" s="21"/>
      <c r="DM334" s="21"/>
      <c r="DN334" s="21"/>
      <c r="DO334" s="21"/>
      <c r="DP334" s="21"/>
      <c r="DQ334" s="21"/>
      <c r="DR334" s="21"/>
      <c r="DS334" s="21"/>
      <c r="DT334" s="21"/>
      <c r="DU334" s="21"/>
      <c r="DV334" s="21"/>
      <c r="DW334" s="21"/>
      <c r="DX334" s="21"/>
      <c r="DY334" s="21"/>
      <c r="DZ334" s="21"/>
      <c r="EA334" s="21"/>
      <c r="EB334" s="21"/>
      <c r="EC334" s="21"/>
      <c r="ED334" s="21"/>
      <c r="EE334" s="21"/>
      <c r="EF334" s="21"/>
      <c r="EG334" s="21"/>
      <c r="EH334" s="21"/>
      <c r="EI334" s="21"/>
      <c r="EJ334" s="21"/>
      <c r="EK334" s="21"/>
      <c r="EL334" s="21"/>
      <c r="EM334" s="21"/>
      <c r="EN334" s="21"/>
      <c r="EO334" s="21"/>
    </row>
    <row r="335" spans="1:145" x14ac:dyDescent="0.2">
      <c r="A335" s="113">
        <f>ROW()</f>
        <v>335</v>
      </c>
    </row>
    <row r="336" spans="1:145" hidden="1" outlineLevel="1" x14ac:dyDescent="0.2">
      <c r="A336" s="113"/>
      <c r="B336" s="787" t="s">
        <v>857</v>
      </c>
      <c r="C336" s="478" t="str">
        <f>'A&amp;R'!B39&amp;"(명목가)"</f>
        <v>우선주(명목가)</v>
      </c>
      <c r="D336" s="928"/>
      <c r="E336" s="787"/>
      <c r="F336" s="459">
        <f>F343</f>
        <v>43465</v>
      </c>
      <c r="G336" s="922">
        <f>'A&amp;R'!E48</f>
        <v>833333.33333333337</v>
      </c>
      <c r="H336" s="787"/>
      <c r="I336" s="787"/>
      <c r="J336" s="787"/>
      <c r="K336" s="787"/>
      <c r="L336" s="787"/>
      <c r="M336" s="787"/>
      <c r="N336" s="787"/>
      <c r="O336" s="787"/>
      <c r="P336" s="787"/>
      <c r="Q336" s="787"/>
      <c r="R336" s="787"/>
      <c r="S336" s="787"/>
      <c r="T336" s="787"/>
      <c r="U336" s="787"/>
      <c r="V336" s="787"/>
      <c r="W336" s="787"/>
      <c r="X336" s="787"/>
      <c r="Y336" s="787"/>
      <c r="Z336" s="787"/>
      <c r="AA336" s="787"/>
      <c r="AB336" s="787"/>
      <c r="AC336" s="787"/>
      <c r="AD336" s="787"/>
      <c r="AE336" s="787"/>
      <c r="AF336" s="787"/>
      <c r="AG336" s="787"/>
      <c r="AH336" s="787"/>
      <c r="AI336" s="787"/>
      <c r="AJ336" s="787"/>
      <c r="AK336" s="787"/>
      <c r="AL336" s="787"/>
      <c r="AM336" s="787"/>
      <c r="AN336" s="787"/>
      <c r="AO336" s="787"/>
      <c r="AP336" s="787"/>
      <c r="AQ336" s="787"/>
      <c r="AR336" s="787"/>
      <c r="AS336" s="787"/>
      <c r="AT336" s="787"/>
      <c r="AU336" s="787"/>
      <c r="AV336" s="787"/>
      <c r="AW336" s="787"/>
      <c r="AX336" s="787"/>
      <c r="AY336" s="787"/>
      <c r="AZ336" s="787"/>
      <c r="BA336" s="787"/>
      <c r="BB336" s="787"/>
      <c r="BC336" s="787"/>
      <c r="BD336" s="787"/>
      <c r="BE336" s="787"/>
      <c r="BF336" s="787"/>
      <c r="BG336" s="787"/>
      <c r="BH336" s="787"/>
      <c r="BI336" s="787"/>
      <c r="BJ336" s="787"/>
      <c r="BK336" s="787"/>
      <c r="BL336" s="787"/>
      <c r="BM336" s="787"/>
      <c r="BN336" s="787"/>
      <c r="BO336" s="787"/>
      <c r="BP336" s="787"/>
      <c r="BQ336" s="787"/>
      <c r="BR336" s="787"/>
      <c r="BS336" s="787"/>
      <c r="BT336" s="787"/>
      <c r="BU336" s="787"/>
      <c r="BV336" s="787"/>
      <c r="BW336" s="787"/>
      <c r="BX336" s="787"/>
      <c r="BY336" s="787"/>
      <c r="BZ336" s="787"/>
      <c r="CA336" s="787"/>
      <c r="CB336" s="787"/>
      <c r="CC336" s="787"/>
      <c r="CD336" s="787"/>
      <c r="CE336" s="787"/>
      <c r="CF336" s="787"/>
      <c r="CG336" s="787"/>
      <c r="CH336" s="787"/>
      <c r="CI336" s="787"/>
      <c r="CJ336" s="787"/>
      <c r="CK336" s="787"/>
      <c r="CL336" s="787"/>
      <c r="CM336" s="787"/>
      <c r="CN336" s="787"/>
      <c r="CO336" s="787"/>
      <c r="CP336" s="787"/>
      <c r="CQ336" s="787"/>
      <c r="CR336" s="787"/>
      <c r="CS336" s="787"/>
      <c r="CT336" s="787"/>
      <c r="CU336" s="787"/>
      <c r="CV336" s="787"/>
      <c r="CW336" s="787"/>
      <c r="CX336" s="787"/>
      <c r="CY336" s="787"/>
      <c r="CZ336" s="787"/>
      <c r="DA336" s="787"/>
      <c r="DB336" s="787"/>
      <c r="DC336" s="787"/>
      <c r="DD336" s="787"/>
      <c r="DE336" s="787"/>
      <c r="DF336" s="787"/>
      <c r="DG336" s="787"/>
      <c r="DH336" s="787"/>
      <c r="DI336" s="787"/>
      <c r="DJ336" s="787"/>
      <c r="DK336" s="787"/>
      <c r="DL336" s="787"/>
      <c r="DM336" s="787"/>
      <c r="DN336" s="787"/>
      <c r="DO336" s="787"/>
      <c r="DP336" s="787"/>
      <c r="DQ336" s="787"/>
      <c r="DR336" s="787"/>
      <c r="DS336" s="787"/>
      <c r="DT336" s="787"/>
      <c r="DU336" s="787"/>
      <c r="DV336" s="787"/>
      <c r="DW336" s="787"/>
      <c r="DX336" s="787"/>
      <c r="DY336" s="787"/>
      <c r="DZ336" s="787"/>
      <c r="EA336" s="787"/>
      <c r="EB336" s="787"/>
      <c r="EC336" s="787"/>
      <c r="ED336" s="787"/>
      <c r="EE336" s="787"/>
      <c r="EF336" s="787"/>
      <c r="EG336" s="787"/>
      <c r="EH336" s="787"/>
      <c r="EI336" s="787"/>
      <c r="EJ336" s="787"/>
      <c r="EK336" s="787"/>
      <c r="EL336" s="787"/>
      <c r="EM336" s="787"/>
      <c r="EN336" s="787"/>
      <c r="EO336" s="787"/>
    </row>
    <row r="337" spans="1:145" hidden="1" outlineLevel="1" x14ac:dyDescent="0.2">
      <c r="A337" s="113"/>
      <c r="F337" s="459">
        <f>F344</f>
        <v>44742</v>
      </c>
      <c r="G337" s="922">
        <f>-G336</f>
        <v>-833333.33333333337</v>
      </c>
      <c r="K337" s="253" t="s">
        <v>310</v>
      </c>
      <c r="M337" s="900">
        <v>0</v>
      </c>
      <c r="N337" s="897">
        <f>M340</f>
        <v>833333.33333333337</v>
      </c>
      <c r="O337" s="897">
        <f t="shared" ref="O337" si="2745">N340</f>
        <v>833333.33333333337</v>
      </c>
      <c r="P337" s="897">
        <f t="shared" ref="P337" si="2746">O340</f>
        <v>833333.33333333337</v>
      </c>
      <c r="Q337" s="897">
        <f t="shared" ref="Q337" si="2747">P340</f>
        <v>833333.33333333337</v>
      </c>
      <c r="R337" s="897">
        <f t="shared" ref="R337" si="2748">Q340</f>
        <v>833333.33333333337</v>
      </c>
      <c r="S337" s="897">
        <f t="shared" ref="S337" si="2749">R340</f>
        <v>833333.33333333337</v>
      </c>
      <c r="T337" s="897">
        <f t="shared" ref="T337" si="2750">S340</f>
        <v>833333.33333333337</v>
      </c>
      <c r="U337" s="897">
        <f t="shared" ref="U337" si="2751">T340</f>
        <v>833333.33333333337</v>
      </c>
      <c r="V337" s="897">
        <f t="shared" ref="V337" si="2752">U340</f>
        <v>833333.33333333337</v>
      </c>
      <c r="W337" s="897">
        <f t="shared" ref="W337" si="2753">V340</f>
        <v>833333.33333333337</v>
      </c>
      <c r="X337" s="897">
        <f t="shared" ref="X337" si="2754">W340</f>
        <v>833333.33333333337</v>
      </c>
      <c r="Y337" s="897">
        <f t="shared" ref="Y337" si="2755">X340</f>
        <v>833333.33333333337</v>
      </c>
      <c r="Z337" s="897">
        <f t="shared" ref="Z337" si="2756">Y340</f>
        <v>833333.33333333337</v>
      </c>
      <c r="AA337" s="897">
        <f t="shared" ref="AA337" si="2757">Z340</f>
        <v>833333.33333333337</v>
      </c>
      <c r="AB337" s="897">
        <f t="shared" ref="AB337" si="2758">AA340</f>
        <v>833333.33333333337</v>
      </c>
      <c r="AC337" s="897">
        <f t="shared" ref="AC337" si="2759">AB340</f>
        <v>833333.33333333337</v>
      </c>
      <c r="AD337" s="897">
        <f t="shared" ref="AD337" si="2760">AC340</f>
        <v>833333.33333333337</v>
      </c>
      <c r="AE337" s="897">
        <f t="shared" ref="AE337" si="2761">AD340</f>
        <v>833333.33333333337</v>
      </c>
      <c r="AF337" s="897">
        <f t="shared" ref="AF337" si="2762">AE340</f>
        <v>833333.33333333337</v>
      </c>
      <c r="AG337" s="897">
        <f t="shared" ref="AG337" si="2763">AF340</f>
        <v>833333.33333333337</v>
      </c>
      <c r="AH337" s="897">
        <f t="shared" ref="AH337" si="2764">AG340</f>
        <v>833333.33333333337</v>
      </c>
      <c r="AI337" s="897">
        <f t="shared" ref="AI337" si="2765">AH340</f>
        <v>833333.33333333337</v>
      </c>
      <c r="AJ337" s="897">
        <f t="shared" ref="AJ337" si="2766">AI340</f>
        <v>833333.33333333337</v>
      </c>
      <c r="AK337" s="897">
        <f t="shared" ref="AK337" si="2767">AJ340</f>
        <v>833333.33333333337</v>
      </c>
      <c r="AL337" s="897">
        <f t="shared" ref="AL337" si="2768">AK340</f>
        <v>833333.33333333337</v>
      </c>
      <c r="AM337" s="897">
        <f t="shared" ref="AM337" si="2769">AL340</f>
        <v>833333.33333333337</v>
      </c>
      <c r="AN337" s="897">
        <f t="shared" ref="AN337" si="2770">AM340</f>
        <v>833333.33333333337</v>
      </c>
      <c r="AO337" s="897">
        <f t="shared" ref="AO337" si="2771">AN340</f>
        <v>833333.33333333337</v>
      </c>
      <c r="AP337" s="897">
        <f t="shared" ref="AP337" si="2772">AO340</f>
        <v>833333.33333333337</v>
      </c>
      <c r="AQ337" s="897">
        <f t="shared" ref="AQ337" si="2773">AP340</f>
        <v>833333.33333333337</v>
      </c>
      <c r="AR337" s="897">
        <f t="shared" ref="AR337" si="2774">AQ340</f>
        <v>833333.33333333337</v>
      </c>
      <c r="AS337" s="897">
        <f t="shared" ref="AS337" si="2775">AR340</f>
        <v>833333.33333333337</v>
      </c>
      <c r="AT337" s="897">
        <f t="shared" ref="AT337" si="2776">AS340</f>
        <v>833333.33333333337</v>
      </c>
      <c r="AU337" s="897">
        <f t="shared" ref="AU337" si="2777">AT340</f>
        <v>833333.33333333337</v>
      </c>
      <c r="AV337" s="897">
        <f t="shared" ref="AV337" si="2778">AU340</f>
        <v>833333.33333333337</v>
      </c>
      <c r="AW337" s="897">
        <f t="shared" ref="AW337" si="2779">AV340</f>
        <v>833333.33333333337</v>
      </c>
      <c r="AX337" s="897">
        <f t="shared" ref="AX337" si="2780">AW340</f>
        <v>833333.33333333337</v>
      </c>
      <c r="AY337" s="897">
        <f t="shared" ref="AY337" si="2781">AX340</f>
        <v>833333.33333333337</v>
      </c>
      <c r="AZ337" s="897">
        <f t="shared" ref="AZ337" si="2782">AY340</f>
        <v>833333.33333333337</v>
      </c>
      <c r="BA337" s="897">
        <f t="shared" ref="BA337" si="2783">AZ340</f>
        <v>833333.33333333337</v>
      </c>
      <c r="BB337" s="897">
        <f t="shared" ref="BB337" si="2784">BA340</f>
        <v>833333.33333333337</v>
      </c>
      <c r="BC337" s="897">
        <f t="shared" ref="BC337" si="2785">BB340</f>
        <v>833333.33333333337</v>
      </c>
      <c r="BD337" s="897">
        <f t="shared" ref="BD337" si="2786">BC340</f>
        <v>0</v>
      </c>
      <c r="BE337" s="897">
        <f t="shared" ref="BE337" si="2787">BD340</f>
        <v>0</v>
      </c>
      <c r="BF337" s="897">
        <f t="shared" ref="BF337" si="2788">BE340</f>
        <v>0</v>
      </c>
      <c r="BG337" s="897">
        <f t="shared" ref="BG337" si="2789">BF340</f>
        <v>0</v>
      </c>
      <c r="BH337" s="897">
        <f t="shared" ref="BH337" si="2790">BG340</f>
        <v>0</v>
      </c>
      <c r="BI337" s="897">
        <f t="shared" ref="BI337" si="2791">BH340</f>
        <v>0</v>
      </c>
      <c r="BJ337" s="897">
        <f t="shared" ref="BJ337" si="2792">BI340</f>
        <v>0</v>
      </c>
      <c r="BK337" s="897">
        <f t="shared" ref="BK337" si="2793">BJ340</f>
        <v>0</v>
      </c>
      <c r="BL337" s="897">
        <f t="shared" ref="BL337" si="2794">BK340</f>
        <v>0</v>
      </c>
      <c r="BM337" s="897">
        <f t="shared" ref="BM337" si="2795">BL340</f>
        <v>0</v>
      </c>
      <c r="BN337" s="897">
        <f t="shared" ref="BN337" si="2796">BM340</f>
        <v>0</v>
      </c>
      <c r="BO337" s="897">
        <f t="shared" ref="BO337" si="2797">BN340</f>
        <v>0</v>
      </c>
      <c r="BP337" s="897">
        <f t="shared" ref="BP337" si="2798">BO340</f>
        <v>0</v>
      </c>
      <c r="BQ337" s="897">
        <f t="shared" ref="BQ337" si="2799">BP340</f>
        <v>0</v>
      </c>
      <c r="BR337" s="897">
        <f t="shared" ref="BR337" si="2800">BQ340</f>
        <v>0</v>
      </c>
      <c r="BS337" s="897">
        <f t="shared" ref="BS337" si="2801">BR340</f>
        <v>0</v>
      </c>
      <c r="BT337" s="897">
        <f t="shared" ref="BT337" si="2802">BS340</f>
        <v>0</v>
      </c>
      <c r="BU337" s="897">
        <f t="shared" ref="BU337" si="2803">BT340</f>
        <v>0</v>
      </c>
      <c r="BV337" s="897">
        <f t="shared" ref="BV337" si="2804">BU340</f>
        <v>0</v>
      </c>
      <c r="BW337" s="897">
        <f t="shared" ref="BW337" si="2805">BV340</f>
        <v>0</v>
      </c>
      <c r="BX337" s="897">
        <f t="shared" ref="BX337" si="2806">BW340</f>
        <v>0</v>
      </c>
      <c r="BY337" s="897">
        <f t="shared" ref="BY337" si="2807">BX340</f>
        <v>0</v>
      </c>
      <c r="BZ337" s="897">
        <f t="shared" ref="BZ337" si="2808">BY340</f>
        <v>0</v>
      </c>
      <c r="CA337" s="897">
        <f t="shared" ref="CA337" si="2809">BZ340</f>
        <v>0</v>
      </c>
      <c r="CB337" s="897">
        <f t="shared" ref="CB337" si="2810">CA340</f>
        <v>0</v>
      </c>
      <c r="CC337" s="897">
        <f t="shared" ref="CC337" si="2811">CB340</f>
        <v>0</v>
      </c>
      <c r="CD337" s="897">
        <f t="shared" ref="CD337" si="2812">CC340</f>
        <v>0</v>
      </c>
      <c r="CE337" s="897">
        <f t="shared" ref="CE337" si="2813">CD340</f>
        <v>0</v>
      </c>
      <c r="CF337" s="897">
        <f t="shared" ref="CF337" si="2814">CE340</f>
        <v>0</v>
      </c>
      <c r="CG337" s="897">
        <f t="shared" ref="CG337" si="2815">CF340</f>
        <v>0</v>
      </c>
      <c r="CH337" s="897">
        <f t="shared" ref="CH337" si="2816">CG340</f>
        <v>0</v>
      </c>
      <c r="CI337" s="897">
        <f t="shared" ref="CI337" si="2817">CH340</f>
        <v>0</v>
      </c>
      <c r="CJ337" s="897">
        <f t="shared" ref="CJ337" si="2818">CI340</f>
        <v>0</v>
      </c>
      <c r="CK337" s="897">
        <f t="shared" ref="CK337" si="2819">CJ340</f>
        <v>0</v>
      </c>
      <c r="CL337" s="897">
        <f t="shared" ref="CL337" si="2820">CK340</f>
        <v>0</v>
      </c>
      <c r="CM337" s="897">
        <f t="shared" ref="CM337" si="2821">CL340</f>
        <v>0</v>
      </c>
      <c r="CN337" s="897">
        <f t="shared" ref="CN337" si="2822">CM340</f>
        <v>0</v>
      </c>
      <c r="CO337" s="897">
        <f t="shared" ref="CO337" si="2823">CN340</f>
        <v>0</v>
      </c>
      <c r="CP337" s="897">
        <f t="shared" ref="CP337" si="2824">CO340</f>
        <v>0</v>
      </c>
      <c r="CQ337" s="897">
        <f t="shared" ref="CQ337" si="2825">CP340</f>
        <v>0</v>
      </c>
      <c r="CR337" s="897">
        <f t="shared" ref="CR337" si="2826">CQ340</f>
        <v>0</v>
      </c>
      <c r="CS337" s="897">
        <f t="shared" ref="CS337" si="2827">CR340</f>
        <v>0</v>
      </c>
      <c r="CT337" s="897">
        <f t="shared" ref="CT337" si="2828">CS340</f>
        <v>0</v>
      </c>
      <c r="CU337" s="897">
        <f t="shared" ref="CU337" si="2829">CT340</f>
        <v>0</v>
      </c>
      <c r="CV337" s="897">
        <f t="shared" ref="CV337" si="2830">CU340</f>
        <v>0</v>
      </c>
      <c r="CW337" s="897">
        <f t="shared" ref="CW337" si="2831">CV340</f>
        <v>0</v>
      </c>
      <c r="CX337" s="897">
        <f t="shared" ref="CX337" si="2832">CW340</f>
        <v>0</v>
      </c>
      <c r="CY337" s="897">
        <f t="shared" ref="CY337" si="2833">CX340</f>
        <v>0</v>
      </c>
      <c r="CZ337" s="897">
        <f t="shared" ref="CZ337" si="2834">CY340</f>
        <v>0</v>
      </c>
      <c r="DA337" s="897">
        <f t="shared" ref="DA337" si="2835">CZ340</f>
        <v>0</v>
      </c>
      <c r="DB337" s="897">
        <f t="shared" ref="DB337" si="2836">DA340</f>
        <v>0</v>
      </c>
      <c r="DC337" s="897">
        <f t="shared" ref="DC337" si="2837">DB340</f>
        <v>0</v>
      </c>
      <c r="DD337" s="897">
        <f t="shared" ref="DD337" si="2838">DC340</f>
        <v>0</v>
      </c>
      <c r="DE337" s="897">
        <f t="shared" ref="DE337" si="2839">DD340</f>
        <v>0</v>
      </c>
      <c r="DF337" s="897">
        <f t="shared" ref="DF337" si="2840">DE340</f>
        <v>0</v>
      </c>
      <c r="DG337" s="897">
        <f t="shared" ref="DG337" si="2841">DF340</f>
        <v>0</v>
      </c>
      <c r="DH337" s="897">
        <f t="shared" ref="DH337" si="2842">DG340</f>
        <v>0</v>
      </c>
      <c r="DI337" s="897">
        <f t="shared" ref="DI337" si="2843">DH340</f>
        <v>0</v>
      </c>
      <c r="DJ337" s="897">
        <f t="shared" ref="DJ337" si="2844">DI340</f>
        <v>0</v>
      </c>
      <c r="DK337" s="897">
        <f t="shared" ref="DK337" si="2845">DJ340</f>
        <v>0</v>
      </c>
      <c r="DL337" s="897">
        <f t="shared" ref="DL337" si="2846">DK340</f>
        <v>0</v>
      </c>
      <c r="DM337" s="897">
        <f t="shared" ref="DM337" si="2847">DL340</f>
        <v>0</v>
      </c>
      <c r="DN337" s="897">
        <f t="shared" ref="DN337" si="2848">DM340</f>
        <v>0</v>
      </c>
      <c r="DO337" s="897">
        <f t="shared" ref="DO337" si="2849">DN340</f>
        <v>0</v>
      </c>
      <c r="DP337" s="897">
        <f t="shared" ref="DP337" si="2850">DO340</f>
        <v>0</v>
      </c>
      <c r="DQ337" s="897">
        <f t="shared" ref="DQ337" si="2851">DP340</f>
        <v>0</v>
      </c>
      <c r="DR337" s="897">
        <f t="shared" ref="DR337" si="2852">DQ340</f>
        <v>0</v>
      </c>
      <c r="DS337" s="897">
        <f t="shared" ref="DS337" si="2853">DR340</f>
        <v>0</v>
      </c>
      <c r="DT337" s="897">
        <f t="shared" ref="DT337" si="2854">DS340</f>
        <v>0</v>
      </c>
      <c r="DU337" s="897">
        <f t="shared" ref="DU337" si="2855">DT340</f>
        <v>0</v>
      </c>
      <c r="DV337" s="897">
        <f t="shared" ref="DV337" si="2856">DU340</f>
        <v>0</v>
      </c>
      <c r="DW337" s="897">
        <f t="shared" ref="DW337" si="2857">DV340</f>
        <v>0</v>
      </c>
      <c r="DX337" s="897">
        <f t="shared" ref="DX337" si="2858">DW340</f>
        <v>0</v>
      </c>
      <c r="DY337" s="897">
        <f t="shared" ref="DY337" si="2859">DX340</f>
        <v>0</v>
      </c>
      <c r="DZ337" s="897">
        <f t="shared" ref="DZ337" si="2860">DY340</f>
        <v>0</v>
      </c>
      <c r="EA337" s="897">
        <f t="shared" ref="EA337" si="2861">DZ340</f>
        <v>0</v>
      </c>
      <c r="EB337" s="897">
        <f t="shared" ref="EB337" si="2862">EA340</f>
        <v>0</v>
      </c>
      <c r="EC337" s="897">
        <f t="shared" ref="EC337" si="2863">EB340</f>
        <v>0</v>
      </c>
      <c r="ED337" s="897">
        <f t="shared" ref="ED337" si="2864">EC340</f>
        <v>0</v>
      </c>
      <c r="EE337" s="897">
        <f t="shared" ref="EE337" si="2865">ED340</f>
        <v>0</v>
      </c>
      <c r="EF337" s="897">
        <f t="shared" ref="EF337" si="2866">EE340</f>
        <v>0</v>
      </c>
      <c r="EG337" s="897">
        <f t="shared" ref="EG337" si="2867">EF340</f>
        <v>0</v>
      </c>
      <c r="EH337" s="897">
        <f t="shared" ref="EH337" si="2868">EG340</f>
        <v>0</v>
      </c>
      <c r="EI337" s="897">
        <f t="shared" ref="EI337" si="2869">EH340</f>
        <v>0</v>
      </c>
      <c r="EJ337" s="897">
        <f t="shared" ref="EJ337" si="2870">EI340</f>
        <v>0</v>
      </c>
      <c r="EK337" s="897">
        <f t="shared" ref="EK337" si="2871">EJ340</f>
        <v>0</v>
      </c>
      <c r="EL337" s="897">
        <f t="shared" ref="EL337" si="2872">EK340</f>
        <v>0</v>
      </c>
      <c r="EM337" s="897">
        <f>EL340</f>
        <v>0</v>
      </c>
      <c r="EN337" s="897">
        <f>EM340</f>
        <v>0</v>
      </c>
      <c r="EO337" s="897">
        <f>EN340</f>
        <v>0</v>
      </c>
    </row>
    <row r="338" spans="1:145" hidden="1" outlineLevel="1" x14ac:dyDescent="0.2">
      <c r="A338" s="113"/>
      <c r="F338" s="459"/>
      <c r="G338" s="922"/>
      <c r="K338" s="253" t="s">
        <v>859</v>
      </c>
      <c r="M338" s="897">
        <f>MAX(SUMIF($F336:$F340,M$2,$G336:$G340),0)</f>
        <v>833333.33333333337</v>
      </c>
      <c r="N338" s="897">
        <f t="shared" ref="N338:BY338" si="2873">MAX(SUMIF($F336:$F340,N$2,$G336:$G340),0)</f>
        <v>0</v>
      </c>
      <c r="O338" s="897">
        <f t="shared" si="2873"/>
        <v>0</v>
      </c>
      <c r="P338" s="897">
        <f t="shared" si="2873"/>
        <v>0</v>
      </c>
      <c r="Q338" s="897">
        <f t="shared" si="2873"/>
        <v>0</v>
      </c>
      <c r="R338" s="897">
        <f t="shared" si="2873"/>
        <v>0</v>
      </c>
      <c r="S338" s="897">
        <f t="shared" si="2873"/>
        <v>0</v>
      </c>
      <c r="T338" s="897">
        <f t="shared" si="2873"/>
        <v>0</v>
      </c>
      <c r="U338" s="897">
        <f t="shared" si="2873"/>
        <v>0</v>
      </c>
      <c r="V338" s="897">
        <f t="shared" si="2873"/>
        <v>0</v>
      </c>
      <c r="W338" s="897">
        <f t="shared" si="2873"/>
        <v>0</v>
      </c>
      <c r="X338" s="897">
        <f t="shared" si="2873"/>
        <v>0</v>
      </c>
      <c r="Y338" s="897">
        <f t="shared" si="2873"/>
        <v>0</v>
      </c>
      <c r="Z338" s="897">
        <f t="shared" si="2873"/>
        <v>0</v>
      </c>
      <c r="AA338" s="897">
        <f t="shared" si="2873"/>
        <v>0</v>
      </c>
      <c r="AB338" s="897">
        <f t="shared" si="2873"/>
        <v>0</v>
      </c>
      <c r="AC338" s="897">
        <f t="shared" si="2873"/>
        <v>0</v>
      </c>
      <c r="AD338" s="897">
        <f t="shared" si="2873"/>
        <v>0</v>
      </c>
      <c r="AE338" s="897">
        <f t="shared" si="2873"/>
        <v>0</v>
      </c>
      <c r="AF338" s="897">
        <f t="shared" si="2873"/>
        <v>0</v>
      </c>
      <c r="AG338" s="897">
        <f t="shared" si="2873"/>
        <v>0</v>
      </c>
      <c r="AH338" s="897">
        <f t="shared" si="2873"/>
        <v>0</v>
      </c>
      <c r="AI338" s="897">
        <f t="shared" si="2873"/>
        <v>0</v>
      </c>
      <c r="AJ338" s="897">
        <f t="shared" si="2873"/>
        <v>0</v>
      </c>
      <c r="AK338" s="897">
        <f t="shared" si="2873"/>
        <v>0</v>
      </c>
      <c r="AL338" s="897">
        <f t="shared" si="2873"/>
        <v>0</v>
      </c>
      <c r="AM338" s="897">
        <f t="shared" si="2873"/>
        <v>0</v>
      </c>
      <c r="AN338" s="897">
        <f t="shared" si="2873"/>
        <v>0</v>
      </c>
      <c r="AO338" s="897">
        <f t="shared" si="2873"/>
        <v>0</v>
      </c>
      <c r="AP338" s="897">
        <f t="shared" si="2873"/>
        <v>0</v>
      </c>
      <c r="AQ338" s="897">
        <f t="shared" si="2873"/>
        <v>0</v>
      </c>
      <c r="AR338" s="897">
        <f t="shared" si="2873"/>
        <v>0</v>
      </c>
      <c r="AS338" s="897">
        <f t="shared" si="2873"/>
        <v>0</v>
      </c>
      <c r="AT338" s="897">
        <f t="shared" si="2873"/>
        <v>0</v>
      </c>
      <c r="AU338" s="897">
        <f t="shared" si="2873"/>
        <v>0</v>
      </c>
      <c r="AV338" s="897">
        <f t="shared" si="2873"/>
        <v>0</v>
      </c>
      <c r="AW338" s="897">
        <f t="shared" si="2873"/>
        <v>0</v>
      </c>
      <c r="AX338" s="897">
        <f t="shared" si="2873"/>
        <v>0</v>
      </c>
      <c r="AY338" s="897">
        <f t="shared" si="2873"/>
        <v>0</v>
      </c>
      <c r="AZ338" s="897">
        <f t="shared" si="2873"/>
        <v>0</v>
      </c>
      <c r="BA338" s="897">
        <f t="shared" si="2873"/>
        <v>0</v>
      </c>
      <c r="BB338" s="897">
        <f t="shared" si="2873"/>
        <v>0</v>
      </c>
      <c r="BC338" s="897">
        <f t="shared" si="2873"/>
        <v>0</v>
      </c>
      <c r="BD338" s="897">
        <f t="shared" si="2873"/>
        <v>0</v>
      </c>
      <c r="BE338" s="897">
        <f t="shared" si="2873"/>
        <v>0</v>
      </c>
      <c r="BF338" s="897">
        <f t="shared" si="2873"/>
        <v>0</v>
      </c>
      <c r="BG338" s="897">
        <f t="shared" si="2873"/>
        <v>0</v>
      </c>
      <c r="BH338" s="897">
        <f t="shared" si="2873"/>
        <v>0</v>
      </c>
      <c r="BI338" s="897">
        <f t="shared" si="2873"/>
        <v>0</v>
      </c>
      <c r="BJ338" s="897">
        <f t="shared" si="2873"/>
        <v>0</v>
      </c>
      <c r="BK338" s="897">
        <f t="shared" si="2873"/>
        <v>0</v>
      </c>
      <c r="BL338" s="897">
        <f t="shared" si="2873"/>
        <v>0</v>
      </c>
      <c r="BM338" s="897">
        <f t="shared" si="2873"/>
        <v>0</v>
      </c>
      <c r="BN338" s="897">
        <f t="shared" si="2873"/>
        <v>0</v>
      </c>
      <c r="BO338" s="897">
        <f t="shared" si="2873"/>
        <v>0</v>
      </c>
      <c r="BP338" s="897">
        <f t="shared" si="2873"/>
        <v>0</v>
      </c>
      <c r="BQ338" s="897">
        <f t="shared" si="2873"/>
        <v>0</v>
      </c>
      <c r="BR338" s="897">
        <f t="shared" si="2873"/>
        <v>0</v>
      </c>
      <c r="BS338" s="897">
        <f t="shared" si="2873"/>
        <v>0</v>
      </c>
      <c r="BT338" s="897">
        <f t="shared" si="2873"/>
        <v>0</v>
      </c>
      <c r="BU338" s="897">
        <f t="shared" si="2873"/>
        <v>0</v>
      </c>
      <c r="BV338" s="897">
        <f t="shared" si="2873"/>
        <v>0</v>
      </c>
      <c r="BW338" s="897">
        <f t="shared" si="2873"/>
        <v>0</v>
      </c>
      <c r="BX338" s="897">
        <f t="shared" si="2873"/>
        <v>0</v>
      </c>
      <c r="BY338" s="897">
        <f t="shared" si="2873"/>
        <v>0</v>
      </c>
      <c r="BZ338" s="897">
        <f t="shared" ref="BZ338:EK338" si="2874">MAX(SUMIF($F336:$F340,BZ$2,$G336:$G340),0)</f>
        <v>0</v>
      </c>
      <c r="CA338" s="897">
        <f t="shared" si="2874"/>
        <v>0</v>
      </c>
      <c r="CB338" s="897">
        <f t="shared" si="2874"/>
        <v>0</v>
      </c>
      <c r="CC338" s="897">
        <f t="shared" si="2874"/>
        <v>0</v>
      </c>
      <c r="CD338" s="897">
        <f t="shared" si="2874"/>
        <v>0</v>
      </c>
      <c r="CE338" s="897">
        <f t="shared" si="2874"/>
        <v>0</v>
      </c>
      <c r="CF338" s="897">
        <f t="shared" si="2874"/>
        <v>0</v>
      </c>
      <c r="CG338" s="897">
        <f t="shared" si="2874"/>
        <v>0</v>
      </c>
      <c r="CH338" s="897">
        <f t="shared" si="2874"/>
        <v>0</v>
      </c>
      <c r="CI338" s="897">
        <f t="shared" si="2874"/>
        <v>0</v>
      </c>
      <c r="CJ338" s="897">
        <f t="shared" si="2874"/>
        <v>0</v>
      </c>
      <c r="CK338" s="897">
        <f t="shared" si="2874"/>
        <v>0</v>
      </c>
      <c r="CL338" s="897">
        <f t="shared" si="2874"/>
        <v>0</v>
      </c>
      <c r="CM338" s="897">
        <f t="shared" si="2874"/>
        <v>0</v>
      </c>
      <c r="CN338" s="897">
        <f t="shared" si="2874"/>
        <v>0</v>
      </c>
      <c r="CO338" s="897">
        <f t="shared" si="2874"/>
        <v>0</v>
      </c>
      <c r="CP338" s="897">
        <f t="shared" si="2874"/>
        <v>0</v>
      </c>
      <c r="CQ338" s="897">
        <f t="shared" si="2874"/>
        <v>0</v>
      </c>
      <c r="CR338" s="897">
        <f t="shared" si="2874"/>
        <v>0</v>
      </c>
      <c r="CS338" s="897">
        <f t="shared" si="2874"/>
        <v>0</v>
      </c>
      <c r="CT338" s="897">
        <f t="shared" si="2874"/>
        <v>0</v>
      </c>
      <c r="CU338" s="897">
        <f t="shared" si="2874"/>
        <v>0</v>
      </c>
      <c r="CV338" s="897">
        <f t="shared" si="2874"/>
        <v>0</v>
      </c>
      <c r="CW338" s="897">
        <f t="shared" si="2874"/>
        <v>0</v>
      </c>
      <c r="CX338" s="897">
        <f t="shared" si="2874"/>
        <v>0</v>
      </c>
      <c r="CY338" s="897">
        <f t="shared" si="2874"/>
        <v>0</v>
      </c>
      <c r="CZ338" s="897">
        <f t="shared" si="2874"/>
        <v>0</v>
      </c>
      <c r="DA338" s="897">
        <f t="shared" si="2874"/>
        <v>0</v>
      </c>
      <c r="DB338" s="897">
        <f t="shared" si="2874"/>
        <v>0</v>
      </c>
      <c r="DC338" s="897">
        <f t="shared" si="2874"/>
        <v>0</v>
      </c>
      <c r="DD338" s="897">
        <f t="shared" si="2874"/>
        <v>0</v>
      </c>
      <c r="DE338" s="897">
        <f t="shared" si="2874"/>
        <v>0</v>
      </c>
      <c r="DF338" s="897">
        <f t="shared" si="2874"/>
        <v>0</v>
      </c>
      <c r="DG338" s="897">
        <f t="shared" si="2874"/>
        <v>0</v>
      </c>
      <c r="DH338" s="897">
        <f t="shared" si="2874"/>
        <v>0</v>
      </c>
      <c r="DI338" s="897">
        <f t="shared" si="2874"/>
        <v>0</v>
      </c>
      <c r="DJ338" s="897">
        <f t="shared" si="2874"/>
        <v>0</v>
      </c>
      <c r="DK338" s="897">
        <f t="shared" si="2874"/>
        <v>0</v>
      </c>
      <c r="DL338" s="897">
        <f t="shared" si="2874"/>
        <v>0</v>
      </c>
      <c r="DM338" s="897">
        <f t="shared" si="2874"/>
        <v>0</v>
      </c>
      <c r="DN338" s="897">
        <f t="shared" si="2874"/>
        <v>0</v>
      </c>
      <c r="DO338" s="897">
        <f t="shared" si="2874"/>
        <v>0</v>
      </c>
      <c r="DP338" s="897">
        <f t="shared" si="2874"/>
        <v>0</v>
      </c>
      <c r="DQ338" s="897">
        <f t="shared" si="2874"/>
        <v>0</v>
      </c>
      <c r="DR338" s="897">
        <f t="shared" si="2874"/>
        <v>0</v>
      </c>
      <c r="DS338" s="897">
        <f t="shared" si="2874"/>
        <v>0</v>
      </c>
      <c r="DT338" s="897">
        <f t="shared" si="2874"/>
        <v>0</v>
      </c>
      <c r="DU338" s="897">
        <f t="shared" si="2874"/>
        <v>0</v>
      </c>
      <c r="DV338" s="897">
        <f t="shared" si="2874"/>
        <v>0</v>
      </c>
      <c r="DW338" s="897">
        <f t="shared" si="2874"/>
        <v>0</v>
      </c>
      <c r="DX338" s="897">
        <f t="shared" si="2874"/>
        <v>0</v>
      </c>
      <c r="DY338" s="897">
        <f t="shared" si="2874"/>
        <v>0</v>
      </c>
      <c r="DZ338" s="897">
        <f t="shared" si="2874"/>
        <v>0</v>
      </c>
      <c r="EA338" s="897">
        <f t="shared" si="2874"/>
        <v>0</v>
      </c>
      <c r="EB338" s="897">
        <f t="shared" si="2874"/>
        <v>0</v>
      </c>
      <c r="EC338" s="897">
        <f t="shared" si="2874"/>
        <v>0</v>
      </c>
      <c r="ED338" s="897">
        <f t="shared" si="2874"/>
        <v>0</v>
      </c>
      <c r="EE338" s="897">
        <f t="shared" si="2874"/>
        <v>0</v>
      </c>
      <c r="EF338" s="897">
        <f t="shared" si="2874"/>
        <v>0</v>
      </c>
      <c r="EG338" s="897">
        <f t="shared" si="2874"/>
        <v>0</v>
      </c>
      <c r="EH338" s="897">
        <f t="shared" si="2874"/>
        <v>0</v>
      </c>
      <c r="EI338" s="897">
        <f t="shared" si="2874"/>
        <v>0</v>
      </c>
      <c r="EJ338" s="897">
        <f t="shared" si="2874"/>
        <v>0</v>
      </c>
      <c r="EK338" s="897">
        <f t="shared" si="2874"/>
        <v>0</v>
      </c>
      <c r="EL338" s="897">
        <f t="shared" ref="EL338:EO338" si="2875">MAX(SUMIF($F336:$F340,EL$2,$G336:$G340),0)</f>
        <v>0</v>
      </c>
      <c r="EM338" s="897">
        <f t="shared" si="2875"/>
        <v>0</v>
      </c>
      <c r="EN338" s="897">
        <f t="shared" si="2875"/>
        <v>0</v>
      </c>
      <c r="EO338" s="897">
        <f t="shared" si="2875"/>
        <v>0</v>
      </c>
    </row>
    <row r="339" spans="1:145" hidden="1" outlineLevel="1" x14ac:dyDescent="0.2">
      <c r="A339" s="113"/>
      <c r="F339" s="459"/>
      <c r="G339" s="922"/>
      <c r="K339" s="259" t="s">
        <v>861</v>
      </c>
      <c r="L339" s="259"/>
      <c r="M339" s="899">
        <f>MIN(SUMIF($F336:$F340,M$2,$G336:$G340),0)</f>
        <v>0</v>
      </c>
      <c r="N339" s="899">
        <f t="shared" ref="N339" si="2876">MIN(SUMIF($F336:$F340,N$2,$G336:$G340),0)</f>
        <v>0</v>
      </c>
      <c r="O339" s="899">
        <f t="shared" ref="O339" si="2877">MIN(SUMIF($F336:$F340,O$2,$G336:$G340),0)</f>
        <v>0</v>
      </c>
      <c r="P339" s="899">
        <f t="shared" ref="P339" si="2878">MIN(SUMIF($F336:$F340,P$2,$G336:$G340),0)</f>
        <v>0</v>
      </c>
      <c r="Q339" s="899">
        <f t="shared" ref="Q339" si="2879">MIN(SUMIF($F336:$F340,Q$2,$G336:$G340),0)</f>
        <v>0</v>
      </c>
      <c r="R339" s="899">
        <f t="shared" ref="R339" si="2880">MIN(SUMIF($F336:$F340,R$2,$G336:$G340),0)</f>
        <v>0</v>
      </c>
      <c r="S339" s="899">
        <f t="shared" ref="S339" si="2881">MIN(SUMIF($F336:$F340,S$2,$G336:$G340),0)</f>
        <v>0</v>
      </c>
      <c r="T339" s="899">
        <f t="shared" ref="T339" si="2882">MIN(SUMIF($F336:$F340,T$2,$G336:$G340),0)</f>
        <v>0</v>
      </c>
      <c r="U339" s="899">
        <f t="shared" ref="U339" si="2883">MIN(SUMIF($F336:$F340,U$2,$G336:$G340),0)</f>
        <v>0</v>
      </c>
      <c r="V339" s="899">
        <f t="shared" ref="V339" si="2884">MIN(SUMIF($F336:$F340,V$2,$G336:$G340),0)</f>
        <v>0</v>
      </c>
      <c r="W339" s="899">
        <f t="shared" ref="W339" si="2885">MIN(SUMIF($F336:$F340,W$2,$G336:$G340),0)</f>
        <v>0</v>
      </c>
      <c r="X339" s="899">
        <f t="shared" ref="X339" si="2886">MIN(SUMIF($F336:$F340,X$2,$G336:$G340),0)</f>
        <v>0</v>
      </c>
      <c r="Y339" s="899">
        <f t="shared" ref="Y339" si="2887">MIN(SUMIF($F336:$F340,Y$2,$G336:$G340),0)</f>
        <v>0</v>
      </c>
      <c r="Z339" s="899">
        <f t="shared" ref="Z339" si="2888">MIN(SUMIF($F336:$F340,Z$2,$G336:$G340),0)</f>
        <v>0</v>
      </c>
      <c r="AA339" s="899">
        <f t="shared" ref="AA339" si="2889">MIN(SUMIF($F336:$F340,AA$2,$G336:$G340),0)</f>
        <v>0</v>
      </c>
      <c r="AB339" s="899">
        <f t="shared" ref="AB339" si="2890">MIN(SUMIF($F336:$F340,AB$2,$G336:$G340),0)</f>
        <v>0</v>
      </c>
      <c r="AC339" s="899">
        <f t="shared" ref="AC339" si="2891">MIN(SUMIF($F336:$F340,AC$2,$G336:$G340),0)</f>
        <v>0</v>
      </c>
      <c r="AD339" s="899">
        <f t="shared" ref="AD339" si="2892">MIN(SUMIF($F336:$F340,AD$2,$G336:$G340),0)</f>
        <v>0</v>
      </c>
      <c r="AE339" s="899">
        <f t="shared" ref="AE339" si="2893">MIN(SUMIF($F336:$F340,AE$2,$G336:$G340),0)</f>
        <v>0</v>
      </c>
      <c r="AF339" s="899">
        <f t="shared" ref="AF339" si="2894">MIN(SUMIF($F336:$F340,AF$2,$G336:$G340),0)</f>
        <v>0</v>
      </c>
      <c r="AG339" s="899">
        <f t="shared" ref="AG339" si="2895">MIN(SUMIF($F336:$F340,AG$2,$G336:$G340),0)</f>
        <v>0</v>
      </c>
      <c r="AH339" s="899">
        <f t="shared" ref="AH339" si="2896">MIN(SUMIF($F336:$F340,AH$2,$G336:$G340),0)</f>
        <v>0</v>
      </c>
      <c r="AI339" s="899">
        <f t="shared" ref="AI339" si="2897">MIN(SUMIF($F336:$F340,AI$2,$G336:$G340),0)</f>
        <v>0</v>
      </c>
      <c r="AJ339" s="899">
        <f t="shared" ref="AJ339" si="2898">MIN(SUMIF($F336:$F340,AJ$2,$G336:$G340),0)</f>
        <v>0</v>
      </c>
      <c r="AK339" s="899">
        <f t="shared" ref="AK339" si="2899">MIN(SUMIF($F336:$F340,AK$2,$G336:$G340),0)</f>
        <v>0</v>
      </c>
      <c r="AL339" s="899">
        <f t="shared" ref="AL339" si="2900">MIN(SUMIF($F336:$F340,AL$2,$G336:$G340),0)</f>
        <v>0</v>
      </c>
      <c r="AM339" s="899">
        <f t="shared" ref="AM339" si="2901">MIN(SUMIF($F336:$F340,AM$2,$G336:$G340),0)</f>
        <v>0</v>
      </c>
      <c r="AN339" s="899">
        <f t="shared" ref="AN339" si="2902">MIN(SUMIF($F336:$F340,AN$2,$G336:$G340),0)</f>
        <v>0</v>
      </c>
      <c r="AO339" s="899">
        <f t="shared" ref="AO339" si="2903">MIN(SUMIF($F336:$F340,AO$2,$G336:$G340),0)</f>
        <v>0</v>
      </c>
      <c r="AP339" s="899">
        <f t="shared" ref="AP339" si="2904">MIN(SUMIF($F336:$F340,AP$2,$G336:$G340),0)</f>
        <v>0</v>
      </c>
      <c r="AQ339" s="899">
        <f t="shared" ref="AQ339" si="2905">MIN(SUMIF($F336:$F340,AQ$2,$G336:$G340),0)</f>
        <v>0</v>
      </c>
      <c r="AR339" s="899">
        <f t="shared" ref="AR339" si="2906">MIN(SUMIF($F336:$F340,AR$2,$G336:$G340),0)</f>
        <v>0</v>
      </c>
      <c r="AS339" s="899">
        <f t="shared" ref="AS339" si="2907">MIN(SUMIF($F336:$F340,AS$2,$G336:$G340),0)</f>
        <v>0</v>
      </c>
      <c r="AT339" s="899">
        <f t="shared" ref="AT339" si="2908">MIN(SUMIF($F336:$F340,AT$2,$G336:$G340),0)</f>
        <v>0</v>
      </c>
      <c r="AU339" s="899">
        <f t="shared" ref="AU339" si="2909">MIN(SUMIF($F336:$F340,AU$2,$G336:$G340),0)</f>
        <v>0</v>
      </c>
      <c r="AV339" s="899">
        <f t="shared" ref="AV339" si="2910">MIN(SUMIF($F336:$F340,AV$2,$G336:$G340),0)</f>
        <v>0</v>
      </c>
      <c r="AW339" s="899">
        <f t="shared" ref="AW339" si="2911">MIN(SUMIF($F336:$F340,AW$2,$G336:$G340),0)</f>
        <v>0</v>
      </c>
      <c r="AX339" s="899">
        <f t="shared" ref="AX339" si="2912">MIN(SUMIF($F336:$F340,AX$2,$G336:$G340),0)</f>
        <v>0</v>
      </c>
      <c r="AY339" s="899">
        <f t="shared" ref="AY339" si="2913">MIN(SUMIF($F336:$F340,AY$2,$G336:$G340),0)</f>
        <v>0</v>
      </c>
      <c r="AZ339" s="899">
        <f t="shared" ref="AZ339" si="2914">MIN(SUMIF($F336:$F340,AZ$2,$G336:$G340),0)</f>
        <v>0</v>
      </c>
      <c r="BA339" s="899">
        <f t="shared" ref="BA339" si="2915">MIN(SUMIF($F336:$F340,BA$2,$G336:$G340),0)</f>
        <v>0</v>
      </c>
      <c r="BB339" s="899">
        <f t="shared" ref="BB339" si="2916">MIN(SUMIF($F336:$F340,BB$2,$G336:$G340),0)</f>
        <v>0</v>
      </c>
      <c r="BC339" s="899">
        <f t="shared" ref="BC339" si="2917">MIN(SUMIF($F336:$F340,BC$2,$G336:$G340),0)</f>
        <v>-833333.33333333337</v>
      </c>
      <c r="BD339" s="899">
        <f t="shared" ref="BD339" si="2918">MIN(SUMIF($F336:$F340,BD$2,$G336:$G340),0)</f>
        <v>0</v>
      </c>
      <c r="BE339" s="899">
        <f t="shared" ref="BE339" si="2919">MIN(SUMIF($F336:$F340,BE$2,$G336:$G340),0)</f>
        <v>0</v>
      </c>
      <c r="BF339" s="899">
        <f t="shared" ref="BF339" si="2920">MIN(SUMIF($F336:$F340,BF$2,$G336:$G340),0)</f>
        <v>0</v>
      </c>
      <c r="BG339" s="899">
        <f t="shared" ref="BG339" si="2921">MIN(SUMIF($F336:$F340,BG$2,$G336:$G340),0)</f>
        <v>0</v>
      </c>
      <c r="BH339" s="899">
        <f t="shared" ref="BH339" si="2922">MIN(SUMIF($F336:$F340,BH$2,$G336:$G340),0)</f>
        <v>0</v>
      </c>
      <c r="BI339" s="899">
        <f t="shared" ref="BI339" si="2923">MIN(SUMIF($F336:$F340,BI$2,$G336:$G340),0)</f>
        <v>0</v>
      </c>
      <c r="BJ339" s="899">
        <f t="shared" ref="BJ339" si="2924">MIN(SUMIF($F336:$F340,BJ$2,$G336:$G340),0)</f>
        <v>0</v>
      </c>
      <c r="BK339" s="899">
        <f t="shared" ref="BK339" si="2925">MIN(SUMIF($F336:$F340,BK$2,$G336:$G340),0)</f>
        <v>0</v>
      </c>
      <c r="BL339" s="899">
        <f t="shared" ref="BL339" si="2926">MIN(SUMIF($F336:$F340,BL$2,$G336:$G340),0)</f>
        <v>0</v>
      </c>
      <c r="BM339" s="899">
        <f t="shared" ref="BM339" si="2927">MIN(SUMIF($F336:$F340,BM$2,$G336:$G340),0)</f>
        <v>0</v>
      </c>
      <c r="BN339" s="899">
        <f t="shared" ref="BN339" si="2928">MIN(SUMIF($F336:$F340,BN$2,$G336:$G340),0)</f>
        <v>0</v>
      </c>
      <c r="BO339" s="899">
        <f t="shared" ref="BO339" si="2929">MIN(SUMIF($F336:$F340,BO$2,$G336:$G340),0)</f>
        <v>0</v>
      </c>
      <c r="BP339" s="899">
        <f t="shared" ref="BP339" si="2930">MIN(SUMIF($F336:$F340,BP$2,$G336:$G340),0)</f>
        <v>0</v>
      </c>
      <c r="BQ339" s="899">
        <f t="shared" ref="BQ339" si="2931">MIN(SUMIF($F336:$F340,BQ$2,$G336:$G340),0)</f>
        <v>0</v>
      </c>
      <c r="BR339" s="899">
        <f t="shared" ref="BR339" si="2932">MIN(SUMIF($F336:$F340,BR$2,$G336:$G340),0)</f>
        <v>0</v>
      </c>
      <c r="BS339" s="899">
        <f t="shared" ref="BS339" si="2933">MIN(SUMIF($F336:$F340,BS$2,$G336:$G340),0)</f>
        <v>0</v>
      </c>
      <c r="BT339" s="899">
        <f t="shared" ref="BT339" si="2934">MIN(SUMIF($F336:$F340,BT$2,$G336:$G340),0)</f>
        <v>0</v>
      </c>
      <c r="BU339" s="899">
        <f t="shared" ref="BU339" si="2935">MIN(SUMIF($F336:$F340,BU$2,$G336:$G340),0)</f>
        <v>0</v>
      </c>
      <c r="BV339" s="899">
        <f t="shared" ref="BV339" si="2936">MIN(SUMIF($F336:$F340,BV$2,$G336:$G340),0)</f>
        <v>0</v>
      </c>
      <c r="BW339" s="899">
        <f t="shared" ref="BW339" si="2937">MIN(SUMIF($F336:$F340,BW$2,$G336:$G340),0)</f>
        <v>0</v>
      </c>
      <c r="BX339" s="899">
        <f t="shared" ref="BX339" si="2938">MIN(SUMIF($F336:$F340,BX$2,$G336:$G340),0)</f>
        <v>0</v>
      </c>
      <c r="BY339" s="899">
        <f t="shared" ref="BY339" si="2939">MIN(SUMIF($F336:$F340,BY$2,$G336:$G340),0)</f>
        <v>0</v>
      </c>
      <c r="BZ339" s="899">
        <f t="shared" ref="BZ339" si="2940">MIN(SUMIF($F336:$F340,BZ$2,$G336:$G340),0)</f>
        <v>0</v>
      </c>
      <c r="CA339" s="899">
        <f t="shared" ref="CA339" si="2941">MIN(SUMIF($F336:$F340,CA$2,$G336:$G340),0)</f>
        <v>0</v>
      </c>
      <c r="CB339" s="899">
        <f t="shared" ref="CB339" si="2942">MIN(SUMIF($F336:$F340,CB$2,$G336:$G340),0)</f>
        <v>0</v>
      </c>
      <c r="CC339" s="899">
        <f t="shared" ref="CC339" si="2943">MIN(SUMIF($F336:$F340,CC$2,$G336:$G340),0)</f>
        <v>0</v>
      </c>
      <c r="CD339" s="899">
        <f t="shared" ref="CD339" si="2944">MIN(SUMIF($F336:$F340,CD$2,$G336:$G340),0)</f>
        <v>0</v>
      </c>
      <c r="CE339" s="899">
        <f t="shared" ref="CE339" si="2945">MIN(SUMIF($F336:$F340,CE$2,$G336:$G340),0)</f>
        <v>0</v>
      </c>
      <c r="CF339" s="899">
        <f t="shared" ref="CF339" si="2946">MIN(SUMIF($F336:$F340,CF$2,$G336:$G340),0)</f>
        <v>0</v>
      </c>
      <c r="CG339" s="899">
        <f t="shared" ref="CG339" si="2947">MIN(SUMIF($F336:$F340,CG$2,$G336:$G340),0)</f>
        <v>0</v>
      </c>
      <c r="CH339" s="899">
        <f t="shared" ref="CH339" si="2948">MIN(SUMIF($F336:$F340,CH$2,$G336:$G340),0)</f>
        <v>0</v>
      </c>
      <c r="CI339" s="899">
        <f t="shared" ref="CI339" si="2949">MIN(SUMIF($F336:$F340,CI$2,$G336:$G340),0)</f>
        <v>0</v>
      </c>
      <c r="CJ339" s="899">
        <f t="shared" ref="CJ339" si="2950">MIN(SUMIF($F336:$F340,CJ$2,$G336:$G340),0)</f>
        <v>0</v>
      </c>
      <c r="CK339" s="899">
        <f t="shared" ref="CK339" si="2951">MIN(SUMIF($F336:$F340,CK$2,$G336:$G340),0)</f>
        <v>0</v>
      </c>
      <c r="CL339" s="899">
        <f t="shared" ref="CL339" si="2952">MIN(SUMIF($F336:$F340,CL$2,$G336:$G340),0)</f>
        <v>0</v>
      </c>
      <c r="CM339" s="899">
        <f t="shared" ref="CM339" si="2953">MIN(SUMIF($F336:$F340,CM$2,$G336:$G340),0)</f>
        <v>0</v>
      </c>
      <c r="CN339" s="899">
        <f t="shared" ref="CN339" si="2954">MIN(SUMIF($F336:$F340,CN$2,$G336:$G340),0)</f>
        <v>0</v>
      </c>
      <c r="CO339" s="899">
        <f t="shared" ref="CO339" si="2955">MIN(SUMIF($F336:$F340,CO$2,$G336:$G340),0)</f>
        <v>0</v>
      </c>
      <c r="CP339" s="899">
        <f t="shared" ref="CP339" si="2956">MIN(SUMIF($F336:$F340,CP$2,$G336:$G340),0)</f>
        <v>0</v>
      </c>
      <c r="CQ339" s="899">
        <f t="shared" ref="CQ339" si="2957">MIN(SUMIF($F336:$F340,CQ$2,$G336:$G340),0)</f>
        <v>0</v>
      </c>
      <c r="CR339" s="899">
        <f t="shared" ref="CR339" si="2958">MIN(SUMIF($F336:$F340,CR$2,$G336:$G340),0)</f>
        <v>0</v>
      </c>
      <c r="CS339" s="899">
        <f t="shared" ref="CS339" si="2959">MIN(SUMIF($F336:$F340,CS$2,$G336:$G340),0)</f>
        <v>0</v>
      </c>
      <c r="CT339" s="899">
        <f t="shared" ref="CT339" si="2960">MIN(SUMIF($F336:$F340,CT$2,$G336:$G340),0)</f>
        <v>0</v>
      </c>
      <c r="CU339" s="899">
        <f t="shared" ref="CU339" si="2961">MIN(SUMIF($F336:$F340,CU$2,$G336:$G340),0)</f>
        <v>0</v>
      </c>
      <c r="CV339" s="899">
        <f t="shared" ref="CV339" si="2962">MIN(SUMIF($F336:$F340,CV$2,$G336:$G340),0)</f>
        <v>0</v>
      </c>
      <c r="CW339" s="899">
        <f t="shared" ref="CW339" si="2963">MIN(SUMIF($F336:$F340,CW$2,$G336:$G340),0)</f>
        <v>0</v>
      </c>
      <c r="CX339" s="899">
        <f t="shared" ref="CX339" si="2964">MIN(SUMIF($F336:$F340,CX$2,$G336:$G340),0)</f>
        <v>0</v>
      </c>
      <c r="CY339" s="899">
        <f t="shared" ref="CY339" si="2965">MIN(SUMIF($F336:$F340,CY$2,$G336:$G340),0)</f>
        <v>0</v>
      </c>
      <c r="CZ339" s="899">
        <f t="shared" ref="CZ339" si="2966">MIN(SUMIF($F336:$F340,CZ$2,$G336:$G340),0)</f>
        <v>0</v>
      </c>
      <c r="DA339" s="899">
        <f t="shared" ref="DA339" si="2967">MIN(SUMIF($F336:$F340,DA$2,$G336:$G340),0)</f>
        <v>0</v>
      </c>
      <c r="DB339" s="899">
        <f t="shared" ref="DB339" si="2968">MIN(SUMIF($F336:$F340,DB$2,$G336:$G340),0)</f>
        <v>0</v>
      </c>
      <c r="DC339" s="899">
        <f t="shared" ref="DC339" si="2969">MIN(SUMIF($F336:$F340,DC$2,$G336:$G340),0)</f>
        <v>0</v>
      </c>
      <c r="DD339" s="899">
        <f t="shared" ref="DD339" si="2970">MIN(SUMIF($F336:$F340,DD$2,$G336:$G340),0)</f>
        <v>0</v>
      </c>
      <c r="DE339" s="899">
        <f t="shared" ref="DE339" si="2971">MIN(SUMIF($F336:$F340,DE$2,$G336:$G340),0)</f>
        <v>0</v>
      </c>
      <c r="DF339" s="899">
        <f t="shared" ref="DF339" si="2972">MIN(SUMIF($F336:$F340,DF$2,$G336:$G340),0)</f>
        <v>0</v>
      </c>
      <c r="DG339" s="899">
        <f t="shared" ref="DG339" si="2973">MIN(SUMIF($F336:$F340,DG$2,$G336:$G340),0)</f>
        <v>0</v>
      </c>
      <c r="DH339" s="899">
        <f t="shared" ref="DH339" si="2974">MIN(SUMIF($F336:$F340,DH$2,$G336:$G340),0)</f>
        <v>0</v>
      </c>
      <c r="DI339" s="899">
        <f t="shared" ref="DI339" si="2975">MIN(SUMIF($F336:$F340,DI$2,$G336:$G340),0)</f>
        <v>0</v>
      </c>
      <c r="DJ339" s="899">
        <f t="shared" ref="DJ339" si="2976">MIN(SUMIF($F336:$F340,DJ$2,$G336:$G340),0)</f>
        <v>0</v>
      </c>
      <c r="DK339" s="899">
        <f t="shared" ref="DK339" si="2977">MIN(SUMIF($F336:$F340,DK$2,$G336:$G340),0)</f>
        <v>0</v>
      </c>
      <c r="DL339" s="899">
        <f t="shared" ref="DL339" si="2978">MIN(SUMIF($F336:$F340,DL$2,$G336:$G340),0)</f>
        <v>0</v>
      </c>
      <c r="DM339" s="899">
        <f t="shared" ref="DM339" si="2979">MIN(SUMIF($F336:$F340,DM$2,$G336:$G340),0)</f>
        <v>0</v>
      </c>
      <c r="DN339" s="899">
        <f t="shared" ref="DN339" si="2980">MIN(SUMIF($F336:$F340,DN$2,$G336:$G340),0)</f>
        <v>0</v>
      </c>
      <c r="DO339" s="899">
        <f t="shared" ref="DO339" si="2981">MIN(SUMIF($F336:$F340,DO$2,$G336:$G340),0)</f>
        <v>0</v>
      </c>
      <c r="DP339" s="899">
        <f t="shared" ref="DP339" si="2982">MIN(SUMIF($F336:$F340,DP$2,$G336:$G340),0)</f>
        <v>0</v>
      </c>
      <c r="DQ339" s="899">
        <f t="shared" ref="DQ339" si="2983">MIN(SUMIF($F336:$F340,DQ$2,$G336:$G340),0)</f>
        <v>0</v>
      </c>
      <c r="DR339" s="899">
        <f t="shared" ref="DR339" si="2984">MIN(SUMIF($F336:$F340,DR$2,$G336:$G340),0)</f>
        <v>0</v>
      </c>
      <c r="DS339" s="899">
        <f t="shared" ref="DS339" si="2985">MIN(SUMIF($F336:$F340,DS$2,$G336:$G340),0)</f>
        <v>0</v>
      </c>
      <c r="DT339" s="899">
        <f t="shared" ref="DT339" si="2986">MIN(SUMIF($F336:$F340,DT$2,$G336:$G340),0)</f>
        <v>0</v>
      </c>
      <c r="DU339" s="899">
        <f t="shared" ref="DU339" si="2987">MIN(SUMIF($F336:$F340,DU$2,$G336:$G340),0)</f>
        <v>0</v>
      </c>
      <c r="DV339" s="899">
        <f t="shared" ref="DV339" si="2988">MIN(SUMIF($F336:$F340,DV$2,$G336:$G340),0)</f>
        <v>0</v>
      </c>
      <c r="DW339" s="899">
        <f t="shared" ref="DW339" si="2989">MIN(SUMIF($F336:$F340,DW$2,$G336:$G340),0)</f>
        <v>0</v>
      </c>
      <c r="DX339" s="899">
        <f t="shared" ref="DX339" si="2990">MIN(SUMIF($F336:$F340,DX$2,$G336:$G340),0)</f>
        <v>0</v>
      </c>
      <c r="DY339" s="899">
        <f t="shared" ref="DY339" si="2991">MIN(SUMIF($F336:$F340,DY$2,$G336:$G340),0)</f>
        <v>0</v>
      </c>
      <c r="DZ339" s="899">
        <f t="shared" ref="DZ339" si="2992">MIN(SUMIF($F336:$F340,DZ$2,$G336:$G340),0)</f>
        <v>0</v>
      </c>
      <c r="EA339" s="899">
        <f t="shared" ref="EA339" si="2993">MIN(SUMIF($F336:$F340,EA$2,$G336:$G340),0)</f>
        <v>0</v>
      </c>
      <c r="EB339" s="899">
        <f t="shared" ref="EB339" si="2994">MIN(SUMIF($F336:$F340,EB$2,$G336:$G340),0)</f>
        <v>0</v>
      </c>
      <c r="EC339" s="899">
        <f t="shared" ref="EC339" si="2995">MIN(SUMIF($F336:$F340,EC$2,$G336:$G340),0)</f>
        <v>0</v>
      </c>
      <c r="ED339" s="899">
        <f t="shared" ref="ED339" si="2996">MIN(SUMIF($F336:$F340,ED$2,$G336:$G340),0)</f>
        <v>0</v>
      </c>
      <c r="EE339" s="899">
        <f t="shared" ref="EE339" si="2997">MIN(SUMIF($F336:$F340,EE$2,$G336:$G340),0)</f>
        <v>0</v>
      </c>
      <c r="EF339" s="899">
        <f t="shared" ref="EF339" si="2998">MIN(SUMIF($F336:$F340,EF$2,$G336:$G340),0)</f>
        <v>0</v>
      </c>
      <c r="EG339" s="899">
        <f t="shared" ref="EG339" si="2999">MIN(SUMIF($F336:$F340,EG$2,$G336:$G340),0)</f>
        <v>0</v>
      </c>
      <c r="EH339" s="899">
        <f t="shared" ref="EH339" si="3000">MIN(SUMIF($F336:$F340,EH$2,$G336:$G340),0)</f>
        <v>0</v>
      </c>
      <c r="EI339" s="899">
        <f t="shared" ref="EI339" si="3001">MIN(SUMIF($F336:$F340,EI$2,$G336:$G340),0)</f>
        <v>0</v>
      </c>
      <c r="EJ339" s="899">
        <f t="shared" ref="EJ339" si="3002">MIN(SUMIF($F336:$F340,EJ$2,$G336:$G340),0)</f>
        <v>0</v>
      </c>
      <c r="EK339" s="899">
        <f t="shared" ref="EK339" si="3003">MIN(SUMIF($F336:$F340,EK$2,$G336:$G340),0)</f>
        <v>0</v>
      </c>
      <c r="EL339" s="899">
        <f t="shared" ref="EL339" si="3004">MIN(SUMIF($F336:$F340,EL$2,$G336:$G340),0)</f>
        <v>0</v>
      </c>
      <c r="EM339" s="899">
        <f t="shared" ref="EM339" si="3005">MIN(SUMIF($F336:$F340,EM$2,$G336:$G340),0)</f>
        <v>0</v>
      </c>
      <c r="EN339" s="899">
        <f t="shared" ref="EN339" si="3006">MIN(SUMIF($F336:$F340,EN$2,$G336:$G340),0)</f>
        <v>0</v>
      </c>
      <c r="EO339" s="899">
        <f t="shared" ref="EO339" si="3007">MIN(SUMIF($F336:$F340,EO$2,$G336:$G340),0)</f>
        <v>0</v>
      </c>
    </row>
    <row r="340" spans="1:145" hidden="1" outlineLevel="1" x14ac:dyDescent="0.2">
      <c r="A340" s="113"/>
      <c r="C340" s="449" t="str">
        <f>C336</f>
        <v>우선주(명목가)</v>
      </c>
      <c r="D340" s="449" t="s">
        <v>862</v>
      </c>
      <c r="E340" s="449"/>
      <c r="F340" s="924"/>
      <c r="G340" s="922"/>
      <c r="K340" s="253" t="s">
        <v>863</v>
      </c>
      <c r="M340" s="897">
        <f>SUM(M337:M339)</f>
        <v>833333.33333333337</v>
      </c>
      <c r="N340" s="897">
        <f t="shared" ref="N340:BY340" si="3008">SUM(N337:N339)</f>
        <v>833333.33333333337</v>
      </c>
      <c r="O340" s="897">
        <f t="shared" si="3008"/>
        <v>833333.33333333337</v>
      </c>
      <c r="P340" s="897">
        <f t="shared" si="3008"/>
        <v>833333.33333333337</v>
      </c>
      <c r="Q340" s="897">
        <f t="shared" si="3008"/>
        <v>833333.33333333337</v>
      </c>
      <c r="R340" s="897">
        <f t="shared" si="3008"/>
        <v>833333.33333333337</v>
      </c>
      <c r="S340" s="897">
        <f t="shared" si="3008"/>
        <v>833333.33333333337</v>
      </c>
      <c r="T340" s="897">
        <f t="shared" si="3008"/>
        <v>833333.33333333337</v>
      </c>
      <c r="U340" s="897">
        <f t="shared" si="3008"/>
        <v>833333.33333333337</v>
      </c>
      <c r="V340" s="897">
        <f t="shared" si="3008"/>
        <v>833333.33333333337</v>
      </c>
      <c r="W340" s="897">
        <f t="shared" si="3008"/>
        <v>833333.33333333337</v>
      </c>
      <c r="X340" s="897">
        <f t="shared" si="3008"/>
        <v>833333.33333333337</v>
      </c>
      <c r="Y340" s="897">
        <f t="shared" si="3008"/>
        <v>833333.33333333337</v>
      </c>
      <c r="Z340" s="897">
        <f t="shared" si="3008"/>
        <v>833333.33333333337</v>
      </c>
      <c r="AA340" s="897">
        <f t="shared" si="3008"/>
        <v>833333.33333333337</v>
      </c>
      <c r="AB340" s="897">
        <f t="shared" si="3008"/>
        <v>833333.33333333337</v>
      </c>
      <c r="AC340" s="897">
        <f t="shared" si="3008"/>
        <v>833333.33333333337</v>
      </c>
      <c r="AD340" s="897">
        <f t="shared" si="3008"/>
        <v>833333.33333333337</v>
      </c>
      <c r="AE340" s="897">
        <f t="shared" si="3008"/>
        <v>833333.33333333337</v>
      </c>
      <c r="AF340" s="897">
        <f t="shared" si="3008"/>
        <v>833333.33333333337</v>
      </c>
      <c r="AG340" s="897">
        <f t="shared" si="3008"/>
        <v>833333.33333333337</v>
      </c>
      <c r="AH340" s="897">
        <f t="shared" si="3008"/>
        <v>833333.33333333337</v>
      </c>
      <c r="AI340" s="897">
        <f t="shared" si="3008"/>
        <v>833333.33333333337</v>
      </c>
      <c r="AJ340" s="897">
        <f t="shared" si="3008"/>
        <v>833333.33333333337</v>
      </c>
      <c r="AK340" s="897">
        <f t="shared" si="3008"/>
        <v>833333.33333333337</v>
      </c>
      <c r="AL340" s="897">
        <f t="shared" si="3008"/>
        <v>833333.33333333337</v>
      </c>
      <c r="AM340" s="897">
        <f t="shared" si="3008"/>
        <v>833333.33333333337</v>
      </c>
      <c r="AN340" s="897">
        <f t="shared" si="3008"/>
        <v>833333.33333333337</v>
      </c>
      <c r="AO340" s="897">
        <f t="shared" si="3008"/>
        <v>833333.33333333337</v>
      </c>
      <c r="AP340" s="897">
        <f t="shared" si="3008"/>
        <v>833333.33333333337</v>
      </c>
      <c r="AQ340" s="897">
        <f t="shared" si="3008"/>
        <v>833333.33333333337</v>
      </c>
      <c r="AR340" s="897">
        <f t="shared" si="3008"/>
        <v>833333.33333333337</v>
      </c>
      <c r="AS340" s="897">
        <f t="shared" si="3008"/>
        <v>833333.33333333337</v>
      </c>
      <c r="AT340" s="897">
        <f t="shared" si="3008"/>
        <v>833333.33333333337</v>
      </c>
      <c r="AU340" s="897">
        <f t="shared" si="3008"/>
        <v>833333.33333333337</v>
      </c>
      <c r="AV340" s="897">
        <f t="shared" si="3008"/>
        <v>833333.33333333337</v>
      </c>
      <c r="AW340" s="897">
        <f t="shared" si="3008"/>
        <v>833333.33333333337</v>
      </c>
      <c r="AX340" s="897">
        <f t="shared" si="3008"/>
        <v>833333.33333333337</v>
      </c>
      <c r="AY340" s="897">
        <f t="shared" si="3008"/>
        <v>833333.33333333337</v>
      </c>
      <c r="AZ340" s="897">
        <f t="shared" si="3008"/>
        <v>833333.33333333337</v>
      </c>
      <c r="BA340" s="897">
        <f t="shared" si="3008"/>
        <v>833333.33333333337</v>
      </c>
      <c r="BB340" s="897">
        <f t="shared" si="3008"/>
        <v>833333.33333333337</v>
      </c>
      <c r="BC340" s="897">
        <f t="shared" si="3008"/>
        <v>0</v>
      </c>
      <c r="BD340" s="897">
        <f t="shared" si="3008"/>
        <v>0</v>
      </c>
      <c r="BE340" s="897">
        <f t="shared" si="3008"/>
        <v>0</v>
      </c>
      <c r="BF340" s="897">
        <f t="shared" si="3008"/>
        <v>0</v>
      </c>
      <c r="BG340" s="897">
        <f t="shared" si="3008"/>
        <v>0</v>
      </c>
      <c r="BH340" s="897">
        <f t="shared" si="3008"/>
        <v>0</v>
      </c>
      <c r="BI340" s="897">
        <f t="shared" si="3008"/>
        <v>0</v>
      </c>
      <c r="BJ340" s="897">
        <f t="shared" si="3008"/>
        <v>0</v>
      </c>
      <c r="BK340" s="897">
        <f t="shared" si="3008"/>
        <v>0</v>
      </c>
      <c r="BL340" s="897">
        <f t="shared" si="3008"/>
        <v>0</v>
      </c>
      <c r="BM340" s="897">
        <f t="shared" si="3008"/>
        <v>0</v>
      </c>
      <c r="BN340" s="897">
        <f t="shared" si="3008"/>
        <v>0</v>
      </c>
      <c r="BO340" s="897">
        <f t="shared" si="3008"/>
        <v>0</v>
      </c>
      <c r="BP340" s="897">
        <f t="shared" si="3008"/>
        <v>0</v>
      </c>
      <c r="BQ340" s="897">
        <f t="shared" si="3008"/>
        <v>0</v>
      </c>
      <c r="BR340" s="897">
        <f t="shared" si="3008"/>
        <v>0</v>
      </c>
      <c r="BS340" s="897">
        <f t="shared" si="3008"/>
        <v>0</v>
      </c>
      <c r="BT340" s="897">
        <f t="shared" si="3008"/>
        <v>0</v>
      </c>
      <c r="BU340" s="897">
        <f t="shared" si="3008"/>
        <v>0</v>
      </c>
      <c r="BV340" s="897">
        <f t="shared" si="3008"/>
        <v>0</v>
      </c>
      <c r="BW340" s="897">
        <f t="shared" si="3008"/>
        <v>0</v>
      </c>
      <c r="BX340" s="897">
        <f t="shared" si="3008"/>
        <v>0</v>
      </c>
      <c r="BY340" s="897">
        <f t="shared" si="3008"/>
        <v>0</v>
      </c>
      <c r="BZ340" s="897">
        <f t="shared" ref="BZ340:EK340" si="3009">SUM(BZ337:BZ339)</f>
        <v>0</v>
      </c>
      <c r="CA340" s="897">
        <f t="shared" si="3009"/>
        <v>0</v>
      </c>
      <c r="CB340" s="897">
        <f t="shared" si="3009"/>
        <v>0</v>
      </c>
      <c r="CC340" s="897">
        <f t="shared" si="3009"/>
        <v>0</v>
      </c>
      <c r="CD340" s="897">
        <f t="shared" si="3009"/>
        <v>0</v>
      </c>
      <c r="CE340" s="897">
        <f t="shared" si="3009"/>
        <v>0</v>
      </c>
      <c r="CF340" s="897">
        <f t="shared" si="3009"/>
        <v>0</v>
      </c>
      <c r="CG340" s="897">
        <f t="shared" si="3009"/>
        <v>0</v>
      </c>
      <c r="CH340" s="897">
        <f t="shared" si="3009"/>
        <v>0</v>
      </c>
      <c r="CI340" s="897">
        <f t="shared" si="3009"/>
        <v>0</v>
      </c>
      <c r="CJ340" s="897">
        <f t="shared" si="3009"/>
        <v>0</v>
      </c>
      <c r="CK340" s="897">
        <f t="shared" si="3009"/>
        <v>0</v>
      </c>
      <c r="CL340" s="897">
        <f t="shared" si="3009"/>
        <v>0</v>
      </c>
      <c r="CM340" s="897">
        <f t="shared" si="3009"/>
        <v>0</v>
      </c>
      <c r="CN340" s="897">
        <f t="shared" si="3009"/>
        <v>0</v>
      </c>
      <c r="CO340" s="897">
        <f t="shared" si="3009"/>
        <v>0</v>
      </c>
      <c r="CP340" s="897">
        <f t="shared" si="3009"/>
        <v>0</v>
      </c>
      <c r="CQ340" s="897">
        <f t="shared" si="3009"/>
        <v>0</v>
      </c>
      <c r="CR340" s="897">
        <f t="shared" si="3009"/>
        <v>0</v>
      </c>
      <c r="CS340" s="897">
        <f t="shared" si="3009"/>
        <v>0</v>
      </c>
      <c r="CT340" s="897">
        <f t="shared" si="3009"/>
        <v>0</v>
      </c>
      <c r="CU340" s="897">
        <f t="shared" si="3009"/>
        <v>0</v>
      </c>
      <c r="CV340" s="897">
        <f t="shared" si="3009"/>
        <v>0</v>
      </c>
      <c r="CW340" s="897">
        <f t="shared" si="3009"/>
        <v>0</v>
      </c>
      <c r="CX340" s="897">
        <f t="shared" si="3009"/>
        <v>0</v>
      </c>
      <c r="CY340" s="897">
        <f t="shared" si="3009"/>
        <v>0</v>
      </c>
      <c r="CZ340" s="897">
        <f t="shared" si="3009"/>
        <v>0</v>
      </c>
      <c r="DA340" s="897">
        <f t="shared" si="3009"/>
        <v>0</v>
      </c>
      <c r="DB340" s="897">
        <f t="shared" si="3009"/>
        <v>0</v>
      </c>
      <c r="DC340" s="897">
        <f t="shared" si="3009"/>
        <v>0</v>
      </c>
      <c r="DD340" s="897">
        <f t="shared" si="3009"/>
        <v>0</v>
      </c>
      <c r="DE340" s="897">
        <f t="shared" si="3009"/>
        <v>0</v>
      </c>
      <c r="DF340" s="897">
        <f t="shared" si="3009"/>
        <v>0</v>
      </c>
      <c r="DG340" s="897">
        <f t="shared" si="3009"/>
        <v>0</v>
      </c>
      <c r="DH340" s="897">
        <f t="shared" si="3009"/>
        <v>0</v>
      </c>
      <c r="DI340" s="897">
        <f t="shared" si="3009"/>
        <v>0</v>
      </c>
      <c r="DJ340" s="897">
        <f t="shared" si="3009"/>
        <v>0</v>
      </c>
      <c r="DK340" s="897">
        <f t="shared" si="3009"/>
        <v>0</v>
      </c>
      <c r="DL340" s="897">
        <f t="shared" si="3009"/>
        <v>0</v>
      </c>
      <c r="DM340" s="897">
        <f t="shared" si="3009"/>
        <v>0</v>
      </c>
      <c r="DN340" s="897">
        <f t="shared" si="3009"/>
        <v>0</v>
      </c>
      <c r="DO340" s="897">
        <f t="shared" si="3009"/>
        <v>0</v>
      </c>
      <c r="DP340" s="897">
        <f t="shared" si="3009"/>
        <v>0</v>
      </c>
      <c r="DQ340" s="897">
        <f t="shared" si="3009"/>
        <v>0</v>
      </c>
      <c r="DR340" s="897">
        <f t="shared" si="3009"/>
        <v>0</v>
      </c>
      <c r="DS340" s="897">
        <f t="shared" si="3009"/>
        <v>0</v>
      </c>
      <c r="DT340" s="897">
        <f t="shared" si="3009"/>
        <v>0</v>
      </c>
      <c r="DU340" s="897">
        <f t="shared" si="3009"/>
        <v>0</v>
      </c>
      <c r="DV340" s="897">
        <f t="shared" si="3009"/>
        <v>0</v>
      </c>
      <c r="DW340" s="897">
        <f t="shared" si="3009"/>
        <v>0</v>
      </c>
      <c r="DX340" s="897">
        <f t="shared" si="3009"/>
        <v>0</v>
      </c>
      <c r="DY340" s="897">
        <f t="shared" si="3009"/>
        <v>0</v>
      </c>
      <c r="DZ340" s="897">
        <f t="shared" si="3009"/>
        <v>0</v>
      </c>
      <c r="EA340" s="897">
        <f t="shared" si="3009"/>
        <v>0</v>
      </c>
      <c r="EB340" s="897">
        <f t="shared" si="3009"/>
        <v>0</v>
      </c>
      <c r="EC340" s="897">
        <f t="shared" si="3009"/>
        <v>0</v>
      </c>
      <c r="ED340" s="897">
        <f t="shared" si="3009"/>
        <v>0</v>
      </c>
      <c r="EE340" s="897">
        <f t="shared" si="3009"/>
        <v>0</v>
      </c>
      <c r="EF340" s="897">
        <f t="shared" si="3009"/>
        <v>0</v>
      </c>
      <c r="EG340" s="897">
        <f t="shared" si="3009"/>
        <v>0</v>
      </c>
      <c r="EH340" s="897">
        <f t="shared" si="3009"/>
        <v>0</v>
      </c>
      <c r="EI340" s="897">
        <f t="shared" si="3009"/>
        <v>0</v>
      </c>
      <c r="EJ340" s="897">
        <f t="shared" si="3009"/>
        <v>0</v>
      </c>
      <c r="EK340" s="897">
        <f t="shared" si="3009"/>
        <v>0</v>
      </c>
      <c r="EL340" s="897">
        <f>SUM(EL337:EL339)</f>
        <v>0</v>
      </c>
      <c r="EM340" s="897">
        <f>SUM(EM337:EM339)</f>
        <v>0</v>
      </c>
      <c r="EN340" s="897">
        <f>SUM(EN337:EN339)</f>
        <v>0</v>
      </c>
      <c r="EO340" s="897">
        <f>SUM(EO337:EO339)</f>
        <v>0</v>
      </c>
    </row>
    <row r="341" spans="1:145" hidden="1" outlineLevel="1" x14ac:dyDescent="0.2">
      <c r="A341" s="113"/>
    </row>
    <row r="342" spans="1:145" hidden="1" outlineLevel="1" x14ac:dyDescent="0.2">
      <c r="A342" s="113"/>
    </row>
    <row r="343" spans="1:145" hidden="1" outlineLevel="1" x14ac:dyDescent="0.2">
      <c r="A343" s="113"/>
      <c r="B343" s="787" t="s">
        <v>857</v>
      </c>
      <c r="C343" s="478" t="str">
        <f>'A&amp;R'!B39&amp;"(발행가)"</f>
        <v>우선주(발행가)</v>
      </c>
      <c r="D343" s="928"/>
      <c r="E343" s="787"/>
      <c r="F343" s="459">
        <f>J3</f>
        <v>43465</v>
      </c>
      <c r="G343" s="922">
        <f>'A&amp;R'!G39</f>
        <v>5000000</v>
      </c>
      <c r="H343" s="787"/>
      <c r="I343" s="787"/>
      <c r="J343" s="787"/>
      <c r="K343" s="787"/>
      <c r="L343" s="787"/>
      <c r="M343" s="787"/>
      <c r="N343" s="787"/>
      <c r="O343" s="787"/>
      <c r="P343" s="787"/>
      <c r="Q343" s="787"/>
      <c r="R343" s="787"/>
      <c r="S343" s="787"/>
      <c r="T343" s="787"/>
      <c r="U343" s="787"/>
      <c r="V343" s="787"/>
      <c r="W343" s="787"/>
      <c r="X343" s="787"/>
      <c r="Y343" s="787"/>
      <c r="Z343" s="787"/>
      <c r="AA343" s="787"/>
      <c r="AB343" s="787"/>
      <c r="AC343" s="787"/>
      <c r="AD343" s="787"/>
      <c r="AE343" s="787"/>
      <c r="AF343" s="787"/>
      <c r="AG343" s="787"/>
      <c r="AH343" s="787"/>
      <c r="AI343" s="787"/>
      <c r="AJ343" s="787"/>
      <c r="AK343" s="787"/>
      <c r="AL343" s="787"/>
      <c r="AM343" s="787"/>
      <c r="AN343" s="787"/>
      <c r="AO343" s="787"/>
      <c r="AP343" s="787"/>
      <c r="AQ343" s="787"/>
      <c r="AR343" s="787"/>
      <c r="AS343" s="787"/>
      <c r="AT343" s="787"/>
      <c r="AU343" s="787"/>
      <c r="AV343" s="787"/>
      <c r="AW343" s="787"/>
      <c r="AX343" s="787"/>
      <c r="AY343" s="787"/>
      <c r="AZ343" s="787"/>
      <c r="BA343" s="787"/>
      <c r="BB343" s="787"/>
      <c r="BC343" s="787"/>
      <c r="BD343" s="787"/>
      <c r="BE343" s="787"/>
      <c r="BF343" s="787"/>
      <c r="BG343" s="787"/>
      <c r="BH343" s="787"/>
      <c r="BI343" s="787"/>
      <c r="BJ343" s="787"/>
      <c r="BK343" s="787"/>
      <c r="BL343" s="787"/>
      <c r="BM343" s="787"/>
      <c r="BN343" s="787"/>
      <c r="BO343" s="787"/>
      <c r="BP343" s="787"/>
      <c r="BQ343" s="787"/>
      <c r="BR343" s="787"/>
      <c r="BS343" s="787"/>
      <c r="BT343" s="787"/>
      <c r="BU343" s="787"/>
      <c r="BV343" s="787"/>
      <c r="BW343" s="787"/>
      <c r="BX343" s="787"/>
      <c r="BY343" s="787"/>
      <c r="BZ343" s="787"/>
      <c r="CA343" s="787"/>
      <c r="CB343" s="787"/>
      <c r="CC343" s="787"/>
      <c r="CD343" s="787"/>
      <c r="CE343" s="787"/>
      <c r="CF343" s="787"/>
      <c r="CG343" s="787"/>
      <c r="CH343" s="787"/>
      <c r="CI343" s="787"/>
      <c r="CJ343" s="787"/>
      <c r="CK343" s="787"/>
      <c r="CL343" s="787"/>
      <c r="CM343" s="787"/>
      <c r="CN343" s="787"/>
      <c r="CO343" s="787"/>
      <c r="CP343" s="787"/>
      <c r="CQ343" s="787"/>
      <c r="CR343" s="787"/>
      <c r="CS343" s="787"/>
      <c r="CT343" s="787"/>
      <c r="CU343" s="787"/>
      <c r="CV343" s="787"/>
      <c r="CW343" s="787"/>
      <c r="CX343" s="787"/>
      <c r="CY343" s="787"/>
      <c r="CZ343" s="787"/>
      <c r="DA343" s="787"/>
      <c r="DB343" s="787"/>
      <c r="DC343" s="787"/>
      <c r="DD343" s="787"/>
      <c r="DE343" s="787"/>
      <c r="DF343" s="787"/>
      <c r="DG343" s="787"/>
      <c r="DH343" s="787"/>
      <c r="DI343" s="787"/>
      <c r="DJ343" s="787"/>
      <c r="DK343" s="787"/>
      <c r="DL343" s="787"/>
      <c r="DM343" s="787"/>
      <c r="DN343" s="787"/>
      <c r="DO343" s="787"/>
      <c r="DP343" s="787"/>
      <c r="DQ343" s="787"/>
      <c r="DR343" s="787"/>
      <c r="DS343" s="787"/>
      <c r="DT343" s="787"/>
      <c r="DU343" s="787"/>
      <c r="DV343" s="787"/>
      <c r="DW343" s="787"/>
      <c r="DX343" s="787"/>
      <c r="DY343" s="787"/>
      <c r="DZ343" s="787"/>
      <c r="EA343" s="787"/>
      <c r="EB343" s="787"/>
      <c r="EC343" s="787"/>
      <c r="ED343" s="787"/>
      <c r="EE343" s="787"/>
      <c r="EF343" s="787"/>
      <c r="EG343" s="787"/>
      <c r="EH343" s="787"/>
      <c r="EI343" s="787"/>
      <c r="EJ343" s="787"/>
      <c r="EK343" s="787"/>
      <c r="EL343" s="787"/>
      <c r="EM343" s="787"/>
      <c r="EN343" s="787"/>
      <c r="EO343" s="787"/>
    </row>
    <row r="344" spans="1:145" hidden="1" outlineLevel="1" x14ac:dyDescent="0.2">
      <c r="A344" s="113"/>
      <c r="F344" s="459">
        <f>J4</f>
        <v>44742</v>
      </c>
      <c r="G344" s="922">
        <f>-G343</f>
        <v>-5000000</v>
      </c>
      <c r="K344" s="253" t="s">
        <v>310</v>
      </c>
      <c r="M344" s="900">
        <v>0</v>
      </c>
      <c r="N344" s="897">
        <f>M347</f>
        <v>5000000</v>
      </c>
      <c r="O344" s="897">
        <f t="shared" ref="O344" si="3010">N347</f>
        <v>5000000</v>
      </c>
      <c r="P344" s="897">
        <f t="shared" ref="P344" si="3011">O347</f>
        <v>5000000</v>
      </c>
      <c r="Q344" s="897">
        <f t="shared" ref="Q344" si="3012">P347</f>
        <v>5000000</v>
      </c>
      <c r="R344" s="897">
        <f t="shared" ref="R344" si="3013">Q347</f>
        <v>5000000</v>
      </c>
      <c r="S344" s="897">
        <f t="shared" ref="S344" si="3014">R347</f>
        <v>5000000</v>
      </c>
      <c r="T344" s="897">
        <f t="shared" ref="T344" si="3015">S347</f>
        <v>5000000</v>
      </c>
      <c r="U344" s="897">
        <f t="shared" ref="U344" si="3016">T347</f>
        <v>5000000</v>
      </c>
      <c r="V344" s="897">
        <f t="shared" ref="V344" si="3017">U347</f>
        <v>5000000</v>
      </c>
      <c r="W344" s="897">
        <f t="shared" ref="W344" si="3018">V347</f>
        <v>5000000</v>
      </c>
      <c r="X344" s="897">
        <f t="shared" ref="X344" si="3019">W347</f>
        <v>5000000</v>
      </c>
      <c r="Y344" s="897">
        <f t="shared" ref="Y344" si="3020">X347</f>
        <v>5000000</v>
      </c>
      <c r="Z344" s="897">
        <f t="shared" ref="Z344" si="3021">Y347</f>
        <v>5000000</v>
      </c>
      <c r="AA344" s="897">
        <f t="shared" ref="AA344" si="3022">Z347</f>
        <v>5000000</v>
      </c>
      <c r="AB344" s="897">
        <f t="shared" ref="AB344" si="3023">AA347</f>
        <v>5000000</v>
      </c>
      <c r="AC344" s="897">
        <f t="shared" ref="AC344" si="3024">AB347</f>
        <v>5000000</v>
      </c>
      <c r="AD344" s="897">
        <f t="shared" ref="AD344" si="3025">AC347</f>
        <v>5000000</v>
      </c>
      <c r="AE344" s="897">
        <f t="shared" ref="AE344" si="3026">AD347</f>
        <v>5000000</v>
      </c>
      <c r="AF344" s="897">
        <f t="shared" ref="AF344" si="3027">AE347</f>
        <v>5000000</v>
      </c>
      <c r="AG344" s="897">
        <f t="shared" ref="AG344" si="3028">AF347</f>
        <v>5000000</v>
      </c>
      <c r="AH344" s="897">
        <f t="shared" ref="AH344" si="3029">AG347</f>
        <v>5000000</v>
      </c>
      <c r="AI344" s="897">
        <f t="shared" ref="AI344" si="3030">AH347</f>
        <v>5000000</v>
      </c>
      <c r="AJ344" s="897">
        <f t="shared" ref="AJ344" si="3031">AI347</f>
        <v>5000000</v>
      </c>
      <c r="AK344" s="897">
        <f t="shared" ref="AK344" si="3032">AJ347</f>
        <v>5000000</v>
      </c>
      <c r="AL344" s="897">
        <f t="shared" ref="AL344" si="3033">AK347</f>
        <v>5000000</v>
      </c>
      <c r="AM344" s="897">
        <f t="shared" ref="AM344" si="3034">AL347</f>
        <v>5000000</v>
      </c>
      <c r="AN344" s="897">
        <f t="shared" ref="AN344" si="3035">AM347</f>
        <v>5000000</v>
      </c>
      <c r="AO344" s="897">
        <f t="shared" ref="AO344" si="3036">AN347</f>
        <v>5000000</v>
      </c>
      <c r="AP344" s="897">
        <f t="shared" ref="AP344" si="3037">AO347</f>
        <v>5000000</v>
      </c>
      <c r="AQ344" s="897">
        <f t="shared" ref="AQ344" si="3038">AP347</f>
        <v>5000000</v>
      </c>
      <c r="AR344" s="897">
        <f t="shared" ref="AR344" si="3039">AQ347</f>
        <v>5000000</v>
      </c>
      <c r="AS344" s="897">
        <f t="shared" ref="AS344" si="3040">AR347</f>
        <v>5000000</v>
      </c>
      <c r="AT344" s="897">
        <f t="shared" ref="AT344" si="3041">AS347</f>
        <v>5000000</v>
      </c>
      <c r="AU344" s="897">
        <f t="shared" ref="AU344" si="3042">AT347</f>
        <v>5000000</v>
      </c>
      <c r="AV344" s="897">
        <f t="shared" ref="AV344" si="3043">AU347</f>
        <v>5000000</v>
      </c>
      <c r="AW344" s="897">
        <f t="shared" ref="AW344" si="3044">AV347</f>
        <v>5000000</v>
      </c>
      <c r="AX344" s="897">
        <f t="shared" ref="AX344" si="3045">AW347</f>
        <v>5000000</v>
      </c>
      <c r="AY344" s="897">
        <f t="shared" ref="AY344" si="3046">AX347</f>
        <v>5000000</v>
      </c>
      <c r="AZ344" s="897">
        <f t="shared" ref="AZ344" si="3047">AY347</f>
        <v>5000000</v>
      </c>
      <c r="BA344" s="897">
        <f t="shared" ref="BA344" si="3048">AZ347</f>
        <v>5000000</v>
      </c>
      <c r="BB344" s="897">
        <f t="shared" ref="BB344" si="3049">BA347</f>
        <v>5000000</v>
      </c>
      <c r="BC344" s="897">
        <f t="shared" ref="BC344" si="3050">BB347</f>
        <v>5000000</v>
      </c>
      <c r="BD344" s="897">
        <f t="shared" ref="BD344" si="3051">BC347</f>
        <v>0</v>
      </c>
      <c r="BE344" s="897">
        <f t="shared" ref="BE344" si="3052">BD347</f>
        <v>0</v>
      </c>
      <c r="BF344" s="897">
        <f t="shared" ref="BF344" si="3053">BE347</f>
        <v>0</v>
      </c>
      <c r="BG344" s="897">
        <f t="shared" ref="BG344" si="3054">BF347</f>
        <v>0</v>
      </c>
      <c r="BH344" s="897">
        <f t="shared" ref="BH344" si="3055">BG347</f>
        <v>0</v>
      </c>
      <c r="BI344" s="897">
        <f t="shared" ref="BI344" si="3056">BH347</f>
        <v>0</v>
      </c>
      <c r="BJ344" s="897">
        <f t="shared" ref="BJ344" si="3057">BI347</f>
        <v>0</v>
      </c>
      <c r="BK344" s="897">
        <f t="shared" ref="BK344" si="3058">BJ347</f>
        <v>0</v>
      </c>
      <c r="BL344" s="897">
        <f t="shared" ref="BL344" si="3059">BK347</f>
        <v>0</v>
      </c>
      <c r="BM344" s="897">
        <f t="shared" ref="BM344" si="3060">BL347</f>
        <v>0</v>
      </c>
      <c r="BN344" s="897">
        <f t="shared" ref="BN344" si="3061">BM347</f>
        <v>0</v>
      </c>
      <c r="BO344" s="897">
        <f t="shared" ref="BO344" si="3062">BN347</f>
        <v>0</v>
      </c>
      <c r="BP344" s="897">
        <f t="shared" ref="BP344" si="3063">BO347</f>
        <v>0</v>
      </c>
      <c r="BQ344" s="897">
        <f t="shared" ref="BQ344" si="3064">BP347</f>
        <v>0</v>
      </c>
      <c r="BR344" s="897">
        <f t="shared" ref="BR344" si="3065">BQ347</f>
        <v>0</v>
      </c>
      <c r="BS344" s="897">
        <f t="shared" ref="BS344" si="3066">BR347</f>
        <v>0</v>
      </c>
      <c r="BT344" s="897">
        <f t="shared" ref="BT344" si="3067">BS347</f>
        <v>0</v>
      </c>
      <c r="BU344" s="897">
        <f t="shared" ref="BU344" si="3068">BT347</f>
        <v>0</v>
      </c>
      <c r="BV344" s="897">
        <f t="shared" ref="BV344" si="3069">BU347</f>
        <v>0</v>
      </c>
      <c r="BW344" s="897">
        <f t="shared" ref="BW344" si="3070">BV347</f>
        <v>0</v>
      </c>
      <c r="BX344" s="897">
        <f t="shared" ref="BX344" si="3071">BW347</f>
        <v>0</v>
      </c>
      <c r="BY344" s="897">
        <f t="shared" ref="BY344" si="3072">BX347</f>
        <v>0</v>
      </c>
      <c r="BZ344" s="897">
        <f t="shared" ref="BZ344" si="3073">BY347</f>
        <v>0</v>
      </c>
      <c r="CA344" s="897">
        <f t="shared" ref="CA344" si="3074">BZ347</f>
        <v>0</v>
      </c>
      <c r="CB344" s="897">
        <f t="shared" ref="CB344" si="3075">CA347</f>
        <v>0</v>
      </c>
      <c r="CC344" s="897">
        <f t="shared" ref="CC344" si="3076">CB347</f>
        <v>0</v>
      </c>
      <c r="CD344" s="897">
        <f t="shared" ref="CD344" si="3077">CC347</f>
        <v>0</v>
      </c>
      <c r="CE344" s="897">
        <f t="shared" ref="CE344" si="3078">CD347</f>
        <v>0</v>
      </c>
      <c r="CF344" s="897">
        <f t="shared" ref="CF344" si="3079">CE347</f>
        <v>0</v>
      </c>
      <c r="CG344" s="897">
        <f t="shared" ref="CG344" si="3080">CF347</f>
        <v>0</v>
      </c>
      <c r="CH344" s="897">
        <f t="shared" ref="CH344" si="3081">CG347</f>
        <v>0</v>
      </c>
      <c r="CI344" s="897">
        <f t="shared" ref="CI344" si="3082">CH347</f>
        <v>0</v>
      </c>
      <c r="CJ344" s="897">
        <f t="shared" ref="CJ344" si="3083">CI347</f>
        <v>0</v>
      </c>
      <c r="CK344" s="897">
        <f t="shared" ref="CK344" si="3084">CJ347</f>
        <v>0</v>
      </c>
      <c r="CL344" s="897">
        <f t="shared" ref="CL344" si="3085">CK347</f>
        <v>0</v>
      </c>
      <c r="CM344" s="897">
        <f t="shared" ref="CM344" si="3086">CL347</f>
        <v>0</v>
      </c>
      <c r="CN344" s="897">
        <f t="shared" ref="CN344" si="3087">CM347</f>
        <v>0</v>
      </c>
      <c r="CO344" s="897">
        <f t="shared" ref="CO344" si="3088">CN347</f>
        <v>0</v>
      </c>
      <c r="CP344" s="897">
        <f t="shared" ref="CP344" si="3089">CO347</f>
        <v>0</v>
      </c>
      <c r="CQ344" s="897">
        <f t="shared" ref="CQ344" si="3090">CP347</f>
        <v>0</v>
      </c>
      <c r="CR344" s="897">
        <f t="shared" ref="CR344" si="3091">CQ347</f>
        <v>0</v>
      </c>
      <c r="CS344" s="897">
        <f t="shared" ref="CS344" si="3092">CR347</f>
        <v>0</v>
      </c>
      <c r="CT344" s="897">
        <f t="shared" ref="CT344" si="3093">CS347</f>
        <v>0</v>
      </c>
      <c r="CU344" s="897">
        <f t="shared" ref="CU344" si="3094">CT347</f>
        <v>0</v>
      </c>
      <c r="CV344" s="897">
        <f t="shared" ref="CV344" si="3095">CU347</f>
        <v>0</v>
      </c>
      <c r="CW344" s="897">
        <f t="shared" ref="CW344" si="3096">CV347</f>
        <v>0</v>
      </c>
      <c r="CX344" s="897">
        <f t="shared" ref="CX344" si="3097">CW347</f>
        <v>0</v>
      </c>
      <c r="CY344" s="897">
        <f t="shared" ref="CY344" si="3098">CX347</f>
        <v>0</v>
      </c>
      <c r="CZ344" s="897">
        <f t="shared" ref="CZ344" si="3099">CY347</f>
        <v>0</v>
      </c>
      <c r="DA344" s="897">
        <f t="shared" ref="DA344" si="3100">CZ347</f>
        <v>0</v>
      </c>
      <c r="DB344" s="897">
        <f t="shared" ref="DB344" si="3101">DA347</f>
        <v>0</v>
      </c>
      <c r="DC344" s="897">
        <f t="shared" ref="DC344" si="3102">DB347</f>
        <v>0</v>
      </c>
      <c r="DD344" s="897">
        <f t="shared" ref="DD344" si="3103">DC347</f>
        <v>0</v>
      </c>
      <c r="DE344" s="897">
        <f t="shared" ref="DE344" si="3104">DD347</f>
        <v>0</v>
      </c>
      <c r="DF344" s="897">
        <f t="shared" ref="DF344" si="3105">DE347</f>
        <v>0</v>
      </c>
      <c r="DG344" s="897">
        <f t="shared" ref="DG344" si="3106">DF347</f>
        <v>0</v>
      </c>
      <c r="DH344" s="897">
        <f t="shared" ref="DH344" si="3107">DG347</f>
        <v>0</v>
      </c>
      <c r="DI344" s="897">
        <f t="shared" ref="DI344" si="3108">DH347</f>
        <v>0</v>
      </c>
      <c r="DJ344" s="897">
        <f t="shared" ref="DJ344" si="3109">DI347</f>
        <v>0</v>
      </c>
      <c r="DK344" s="897">
        <f t="shared" ref="DK344" si="3110">DJ347</f>
        <v>0</v>
      </c>
      <c r="DL344" s="897">
        <f t="shared" ref="DL344" si="3111">DK347</f>
        <v>0</v>
      </c>
      <c r="DM344" s="897">
        <f t="shared" ref="DM344" si="3112">DL347</f>
        <v>0</v>
      </c>
      <c r="DN344" s="897">
        <f t="shared" ref="DN344" si="3113">DM347</f>
        <v>0</v>
      </c>
      <c r="DO344" s="897">
        <f t="shared" ref="DO344" si="3114">DN347</f>
        <v>0</v>
      </c>
      <c r="DP344" s="897">
        <f t="shared" ref="DP344" si="3115">DO347</f>
        <v>0</v>
      </c>
      <c r="DQ344" s="897">
        <f t="shared" ref="DQ344" si="3116">DP347</f>
        <v>0</v>
      </c>
      <c r="DR344" s="897">
        <f t="shared" ref="DR344" si="3117">DQ347</f>
        <v>0</v>
      </c>
      <c r="DS344" s="897">
        <f t="shared" ref="DS344" si="3118">DR347</f>
        <v>0</v>
      </c>
      <c r="DT344" s="897">
        <f t="shared" ref="DT344" si="3119">DS347</f>
        <v>0</v>
      </c>
      <c r="DU344" s="897">
        <f t="shared" ref="DU344" si="3120">DT347</f>
        <v>0</v>
      </c>
      <c r="DV344" s="897">
        <f t="shared" ref="DV344" si="3121">DU347</f>
        <v>0</v>
      </c>
      <c r="DW344" s="897">
        <f t="shared" ref="DW344" si="3122">DV347</f>
        <v>0</v>
      </c>
      <c r="DX344" s="897">
        <f t="shared" ref="DX344" si="3123">DW347</f>
        <v>0</v>
      </c>
      <c r="DY344" s="897">
        <f t="shared" ref="DY344" si="3124">DX347</f>
        <v>0</v>
      </c>
      <c r="DZ344" s="897">
        <f t="shared" ref="DZ344" si="3125">DY347</f>
        <v>0</v>
      </c>
      <c r="EA344" s="897">
        <f t="shared" ref="EA344" si="3126">DZ347</f>
        <v>0</v>
      </c>
      <c r="EB344" s="897">
        <f t="shared" ref="EB344" si="3127">EA347</f>
        <v>0</v>
      </c>
      <c r="EC344" s="897">
        <f t="shared" ref="EC344" si="3128">EB347</f>
        <v>0</v>
      </c>
      <c r="ED344" s="897">
        <f t="shared" ref="ED344" si="3129">EC347</f>
        <v>0</v>
      </c>
      <c r="EE344" s="897">
        <f t="shared" ref="EE344" si="3130">ED347</f>
        <v>0</v>
      </c>
      <c r="EF344" s="897">
        <f t="shared" ref="EF344" si="3131">EE347</f>
        <v>0</v>
      </c>
      <c r="EG344" s="897">
        <f t="shared" ref="EG344" si="3132">EF347</f>
        <v>0</v>
      </c>
      <c r="EH344" s="897">
        <f t="shared" ref="EH344" si="3133">EG347</f>
        <v>0</v>
      </c>
      <c r="EI344" s="897">
        <f t="shared" ref="EI344" si="3134">EH347</f>
        <v>0</v>
      </c>
      <c r="EJ344" s="897">
        <f t="shared" ref="EJ344" si="3135">EI347</f>
        <v>0</v>
      </c>
      <c r="EK344" s="897">
        <f t="shared" ref="EK344" si="3136">EJ347</f>
        <v>0</v>
      </c>
      <c r="EL344" s="897">
        <f t="shared" ref="EL344" si="3137">EK347</f>
        <v>0</v>
      </c>
      <c r="EM344" s="897">
        <f>EL347</f>
        <v>0</v>
      </c>
      <c r="EN344" s="897">
        <f>EM347</f>
        <v>0</v>
      </c>
      <c r="EO344" s="897">
        <f>EN347</f>
        <v>0</v>
      </c>
    </row>
    <row r="345" spans="1:145" hidden="1" outlineLevel="1" x14ac:dyDescent="0.2">
      <c r="A345" s="113"/>
      <c r="C345" s="449" t="str">
        <f>C343</f>
        <v>우선주(발행가)</v>
      </c>
      <c r="D345" s="449" t="s">
        <v>858</v>
      </c>
      <c r="E345" s="449"/>
      <c r="F345" s="459"/>
      <c r="G345" s="922"/>
      <c r="K345" s="253" t="s">
        <v>859</v>
      </c>
      <c r="M345" s="897">
        <f>MAX(SUMIF($F343:$F347,M$2,$G343:$G347),0)</f>
        <v>5000000</v>
      </c>
      <c r="N345" s="897">
        <f t="shared" ref="N345:BY345" si="3138">MAX(SUMIF($F343:$F347,N$2,$G343:$G347),0)</f>
        <v>0</v>
      </c>
      <c r="O345" s="897">
        <f t="shared" si="3138"/>
        <v>0</v>
      </c>
      <c r="P345" s="897">
        <f t="shared" si="3138"/>
        <v>0</v>
      </c>
      <c r="Q345" s="897">
        <f t="shared" si="3138"/>
        <v>0</v>
      </c>
      <c r="R345" s="897">
        <f t="shared" si="3138"/>
        <v>0</v>
      </c>
      <c r="S345" s="897">
        <f t="shared" si="3138"/>
        <v>0</v>
      </c>
      <c r="T345" s="897">
        <f t="shared" si="3138"/>
        <v>0</v>
      </c>
      <c r="U345" s="897">
        <f t="shared" si="3138"/>
        <v>0</v>
      </c>
      <c r="V345" s="897">
        <f t="shared" si="3138"/>
        <v>0</v>
      </c>
      <c r="W345" s="897">
        <f t="shared" si="3138"/>
        <v>0</v>
      </c>
      <c r="X345" s="897">
        <f t="shared" si="3138"/>
        <v>0</v>
      </c>
      <c r="Y345" s="897">
        <f t="shared" si="3138"/>
        <v>0</v>
      </c>
      <c r="Z345" s="897">
        <f t="shared" si="3138"/>
        <v>0</v>
      </c>
      <c r="AA345" s="897">
        <f t="shared" si="3138"/>
        <v>0</v>
      </c>
      <c r="AB345" s="897">
        <f t="shared" si="3138"/>
        <v>0</v>
      </c>
      <c r="AC345" s="897">
        <f t="shared" si="3138"/>
        <v>0</v>
      </c>
      <c r="AD345" s="897">
        <f t="shared" si="3138"/>
        <v>0</v>
      </c>
      <c r="AE345" s="897">
        <f t="shared" si="3138"/>
        <v>0</v>
      </c>
      <c r="AF345" s="897">
        <f t="shared" si="3138"/>
        <v>0</v>
      </c>
      <c r="AG345" s="897">
        <f t="shared" si="3138"/>
        <v>0</v>
      </c>
      <c r="AH345" s="897">
        <f t="shared" si="3138"/>
        <v>0</v>
      </c>
      <c r="AI345" s="897">
        <f t="shared" si="3138"/>
        <v>0</v>
      </c>
      <c r="AJ345" s="897">
        <f t="shared" si="3138"/>
        <v>0</v>
      </c>
      <c r="AK345" s="897">
        <f t="shared" si="3138"/>
        <v>0</v>
      </c>
      <c r="AL345" s="897">
        <f t="shared" si="3138"/>
        <v>0</v>
      </c>
      <c r="AM345" s="897">
        <f t="shared" si="3138"/>
        <v>0</v>
      </c>
      <c r="AN345" s="897">
        <f t="shared" si="3138"/>
        <v>0</v>
      </c>
      <c r="AO345" s="897">
        <f t="shared" si="3138"/>
        <v>0</v>
      </c>
      <c r="AP345" s="897">
        <f t="shared" si="3138"/>
        <v>0</v>
      </c>
      <c r="AQ345" s="897">
        <f t="shared" si="3138"/>
        <v>0</v>
      </c>
      <c r="AR345" s="897">
        <f t="shared" si="3138"/>
        <v>0</v>
      </c>
      <c r="AS345" s="897">
        <f t="shared" si="3138"/>
        <v>0</v>
      </c>
      <c r="AT345" s="897">
        <f t="shared" si="3138"/>
        <v>0</v>
      </c>
      <c r="AU345" s="897">
        <f t="shared" si="3138"/>
        <v>0</v>
      </c>
      <c r="AV345" s="897">
        <f t="shared" si="3138"/>
        <v>0</v>
      </c>
      <c r="AW345" s="897">
        <f t="shared" si="3138"/>
        <v>0</v>
      </c>
      <c r="AX345" s="897">
        <f t="shared" si="3138"/>
        <v>0</v>
      </c>
      <c r="AY345" s="897">
        <f t="shared" si="3138"/>
        <v>0</v>
      </c>
      <c r="AZ345" s="897">
        <f t="shared" si="3138"/>
        <v>0</v>
      </c>
      <c r="BA345" s="897">
        <f t="shared" si="3138"/>
        <v>0</v>
      </c>
      <c r="BB345" s="897">
        <f t="shared" si="3138"/>
        <v>0</v>
      </c>
      <c r="BC345" s="897">
        <f t="shared" si="3138"/>
        <v>0</v>
      </c>
      <c r="BD345" s="897">
        <f t="shared" si="3138"/>
        <v>0</v>
      </c>
      <c r="BE345" s="897">
        <f t="shared" si="3138"/>
        <v>0</v>
      </c>
      <c r="BF345" s="897">
        <f t="shared" si="3138"/>
        <v>0</v>
      </c>
      <c r="BG345" s="897">
        <f t="shared" si="3138"/>
        <v>0</v>
      </c>
      <c r="BH345" s="897">
        <f t="shared" si="3138"/>
        <v>0</v>
      </c>
      <c r="BI345" s="897">
        <f t="shared" si="3138"/>
        <v>0</v>
      </c>
      <c r="BJ345" s="897">
        <f t="shared" si="3138"/>
        <v>0</v>
      </c>
      <c r="BK345" s="897">
        <f t="shared" si="3138"/>
        <v>0</v>
      </c>
      <c r="BL345" s="897">
        <f t="shared" si="3138"/>
        <v>0</v>
      </c>
      <c r="BM345" s="897">
        <f t="shared" si="3138"/>
        <v>0</v>
      </c>
      <c r="BN345" s="897">
        <f t="shared" si="3138"/>
        <v>0</v>
      </c>
      <c r="BO345" s="897">
        <f t="shared" si="3138"/>
        <v>0</v>
      </c>
      <c r="BP345" s="897">
        <f t="shared" si="3138"/>
        <v>0</v>
      </c>
      <c r="BQ345" s="897">
        <f t="shared" si="3138"/>
        <v>0</v>
      </c>
      <c r="BR345" s="897">
        <f t="shared" si="3138"/>
        <v>0</v>
      </c>
      <c r="BS345" s="897">
        <f t="shared" si="3138"/>
        <v>0</v>
      </c>
      <c r="BT345" s="897">
        <f t="shared" si="3138"/>
        <v>0</v>
      </c>
      <c r="BU345" s="897">
        <f t="shared" si="3138"/>
        <v>0</v>
      </c>
      <c r="BV345" s="897">
        <f t="shared" si="3138"/>
        <v>0</v>
      </c>
      <c r="BW345" s="897">
        <f t="shared" si="3138"/>
        <v>0</v>
      </c>
      <c r="BX345" s="897">
        <f t="shared" si="3138"/>
        <v>0</v>
      </c>
      <c r="BY345" s="897">
        <f t="shared" si="3138"/>
        <v>0</v>
      </c>
      <c r="BZ345" s="897">
        <f t="shared" ref="BZ345:EK345" si="3139">MAX(SUMIF($F343:$F347,BZ$2,$G343:$G347),0)</f>
        <v>0</v>
      </c>
      <c r="CA345" s="897">
        <f t="shared" si="3139"/>
        <v>0</v>
      </c>
      <c r="CB345" s="897">
        <f t="shared" si="3139"/>
        <v>0</v>
      </c>
      <c r="CC345" s="897">
        <f t="shared" si="3139"/>
        <v>0</v>
      </c>
      <c r="CD345" s="897">
        <f t="shared" si="3139"/>
        <v>0</v>
      </c>
      <c r="CE345" s="897">
        <f t="shared" si="3139"/>
        <v>0</v>
      </c>
      <c r="CF345" s="897">
        <f t="shared" si="3139"/>
        <v>0</v>
      </c>
      <c r="CG345" s="897">
        <f t="shared" si="3139"/>
        <v>0</v>
      </c>
      <c r="CH345" s="897">
        <f t="shared" si="3139"/>
        <v>0</v>
      </c>
      <c r="CI345" s="897">
        <f t="shared" si="3139"/>
        <v>0</v>
      </c>
      <c r="CJ345" s="897">
        <f t="shared" si="3139"/>
        <v>0</v>
      </c>
      <c r="CK345" s="897">
        <f t="shared" si="3139"/>
        <v>0</v>
      </c>
      <c r="CL345" s="897">
        <f t="shared" si="3139"/>
        <v>0</v>
      </c>
      <c r="CM345" s="897">
        <f t="shared" si="3139"/>
        <v>0</v>
      </c>
      <c r="CN345" s="897">
        <f t="shared" si="3139"/>
        <v>0</v>
      </c>
      <c r="CO345" s="897">
        <f t="shared" si="3139"/>
        <v>0</v>
      </c>
      <c r="CP345" s="897">
        <f t="shared" si="3139"/>
        <v>0</v>
      </c>
      <c r="CQ345" s="897">
        <f t="shared" si="3139"/>
        <v>0</v>
      </c>
      <c r="CR345" s="897">
        <f t="shared" si="3139"/>
        <v>0</v>
      </c>
      <c r="CS345" s="897">
        <f t="shared" si="3139"/>
        <v>0</v>
      </c>
      <c r="CT345" s="897">
        <f t="shared" si="3139"/>
        <v>0</v>
      </c>
      <c r="CU345" s="897">
        <f t="shared" si="3139"/>
        <v>0</v>
      </c>
      <c r="CV345" s="897">
        <f t="shared" si="3139"/>
        <v>0</v>
      </c>
      <c r="CW345" s="897">
        <f t="shared" si="3139"/>
        <v>0</v>
      </c>
      <c r="CX345" s="897">
        <f t="shared" si="3139"/>
        <v>0</v>
      </c>
      <c r="CY345" s="897">
        <f t="shared" si="3139"/>
        <v>0</v>
      </c>
      <c r="CZ345" s="897">
        <f t="shared" si="3139"/>
        <v>0</v>
      </c>
      <c r="DA345" s="897">
        <f t="shared" si="3139"/>
        <v>0</v>
      </c>
      <c r="DB345" s="897">
        <f t="shared" si="3139"/>
        <v>0</v>
      </c>
      <c r="DC345" s="897">
        <f t="shared" si="3139"/>
        <v>0</v>
      </c>
      <c r="DD345" s="897">
        <f t="shared" si="3139"/>
        <v>0</v>
      </c>
      <c r="DE345" s="897">
        <f t="shared" si="3139"/>
        <v>0</v>
      </c>
      <c r="DF345" s="897">
        <f t="shared" si="3139"/>
        <v>0</v>
      </c>
      <c r="DG345" s="897">
        <f t="shared" si="3139"/>
        <v>0</v>
      </c>
      <c r="DH345" s="897">
        <f t="shared" si="3139"/>
        <v>0</v>
      </c>
      <c r="DI345" s="897">
        <f t="shared" si="3139"/>
        <v>0</v>
      </c>
      <c r="DJ345" s="897">
        <f t="shared" si="3139"/>
        <v>0</v>
      </c>
      <c r="DK345" s="897">
        <f t="shared" si="3139"/>
        <v>0</v>
      </c>
      <c r="DL345" s="897">
        <f t="shared" si="3139"/>
        <v>0</v>
      </c>
      <c r="DM345" s="897">
        <f t="shared" si="3139"/>
        <v>0</v>
      </c>
      <c r="DN345" s="897">
        <f t="shared" si="3139"/>
        <v>0</v>
      </c>
      <c r="DO345" s="897">
        <f t="shared" si="3139"/>
        <v>0</v>
      </c>
      <c r="DP345" s="897">
        <f t="shared" si="3139"/>
        <v>0</v>
      </c>
      <c r="DQ345" s="897">
        <f t="shared" si="3139"/>
        <v>0</v>
      </c>
      <c r="DR345" s="897">
        <f t="shared" si="3139"/>
        <v>0</v>
      </c>
      <c r="DS345" s="897">
        <f t="shared" si="3139"/>
        <v>0</v>
      </c>
      <c r="DT345" s="897">
        <f t="shared" si="3139"/>
        <v>0</v>
      </c>
      <c r="DU345" s="897">
        <f t="shared" si="3139"/>
        <v>0</v>
      </c>
      <c r="DV345" s="897">
        <f t="shared" si="3139"/>
        <v>0</v>
      </c>
      <c r="DW345" s="897">
        <f t="shared" si="3139"/>
        <v>0</v>
      </c>
      <c r="DX345" s="897">
        <f t="shared" si="3139"/>
        <v>0</v>
      </c>
      <c r="DY345" s="897">
        <f t="shared" si="3139"/>
        <v>0</v>
      </c>
      <c r="DZ345" s="897">
        <f t="shared" si="3139"/>
        <v>0</v>
      </c>
      <c r="EA345" s="897">
        <f t="shared" si="3139"/>
        <v>0</v>
      </c>
      <c r="EB345" s="897">
        <f t="shared" si="3139"/>
        <v>0</v>
      </c>
      <c r="EC345" s="897">
        <f t="shared" si="3139"/>
        <v>0</v>
      </c>
      <c r="ED345" s="897">
        <f t="shared" si="3139"/>
        <v>0</v>
      </c>
      <c r="EE345" s="897">
        <f t="shared" si="3139"/>
        <v>0</v>
      </c>
      <c r="EF345" s="897">
        <f t="shared" si="3139"/>
        <v>0</v>
      </c>
      <c r="EG345" s="897">
        <f t="shared" si="3139"/>
        <v>0</v>
      </c>
      <c r="EH345" s="897">
        <f t="shared" si="3139"/>
        <v>0</v>
      </c>
      <c r="EI345" s="897">
        <f t="shared" si="3139"/>
        <v>0</v>
      </c>
      <c r="EJ345" s="897">
        <f t="shared" si="3139"/>
        <v>0</v>
      </c>
      <c r="EK345" s="897">
        <f t="shared" si="3139"/>
        <v>0</v>
      </c>
      <c r="EL345" s="897">
        <f t="shared" ref="EL345:EO345" si="3140">MAX(SUMIF($F343:$F347,EL$2,$G343:$G347),0)</f>
        <v>0</v>
      </c>
      <c r="EM345" s="897">
        <f t="shared" si="3140"/>
        <v>0</v>
      </c>
      <c r="EN345" s="897">
        <f t="shared" si="3140"/>
        <v>0</v>
      </c>
      <c r="EO345" s="897">
        <f t="shared" si="3140"/>
        <v>0</v>
      </c>
    </row>
    <row r="346" spans="1:145" hidden="1" outlineLevel="1" x14ac:dyDescent="0.2">
      <c r="A346" s="113"/>
      <c r="C346" s="449" t="str">
        <f>C345</f>
        <v>우선주(발행가)</v>
      </c>
      <c r="D346" s="449" t="s">
        <v>860</v>
      </c>
      <c r="E346" s="449"/>
      <c r="F346" s="459"/>
      <c r="G346" s="922"/>
      <c r="K346" s="259" t="s">
        <v>861</v>
      </c>
      <c r="L346" s="259"/>
      <c r="M346" s="899">
        <f>MIN(SUMIF($F343:$F347,M$2,$G343:$G347),0)</f>
        <v>0</v>
      </c>
      <c r="N346" s="899">
        <f t="shared" ref="N346" si="3141">MIN(SUMIF($F343:$F347,N$2,$G343:$G347),0)</f>
        <v>0</v>
      </c>
      <c r="O346" s="899">
        <f t="shared" ref="O346" si="3142">MIN(SUMIF($F343:$F347,O$2,$G343:$G347),0)</f>
        <v>0</v>
      </c>
      <c r="P346" s="899">
        <f t="shared" ref="P346" si="3143">MIN(SUMIF($F343:$F347,P$2,$G343:$G347),0)</f>
        <v>0</v>
      </c>
      <c r="Q346" s="899">
        <f t="shared" ref="Q346" si="3144">MIN(SUMIF($F343:$F347,Q$2,$G343:$G347),0)</f>
        <v>0</v>
      </c>
      <c r="R346" s="899">
        <f t="shared" ref="R346" si="3145">MIN(SUMIF($F343:$F347,R$2,$G343:$G347),0)</f>
        <v>0</v>
      </c>
      <c r="S346" s="899">
        <f t="shared" ref="S346" si="3146">MIN(SUMIF($F343:$F347,S$2,$G343:$G347),0)</f>
        <v>0</v>
      </c>
      <c r="T346" s="899">
        <f t="shared" ref="T346" si="3147">MIN(SUMIF($F343:$F347,T$2,$G343:$G347),0)</f>
        <v>0</v>
      </c>
      <c r="U346" s="899">
        <f t="shared" ref="U346" si="3148">MIN(SUMIF($F343:$F347,U$2,$G343:$G347),0)</f>
        <v>0</v>
      </c>
      <c r="V346" s="899">
        <f t="shared" ref="V346" si="3149">MIN(SUMIF($F343:$F347,V$2,$G343:$G347),0)</f>
        <v>0</v>
      </c>
      <c r="W346" s="899">
        <f t="shared" ref="W346" si="3150">MIN(SUMIF($F343:$F347,W$2,$G343:$G347),0)</f>
        <v>0</v>
      </c>
      <c r="X346" s="899">
        <f t="shared" ref="X346" si="3151">MIN(SUMIF($F343:$F347,X$2,$G343:$G347),0)</f>
        <v>0</v>
      </c>
      <c r="Y346" s="899">
        <f t="shared" ref="Y346" si="3152">MIN(SUMIF($F343:$F347,Y$2,$G343:$G347),0)</f>
        <v>0</v>
      </c>
      <c r="Z346" s="899">
        <f t="shared" ref="Z346" si="3153">MIN(SUMIF($F343:$F347,Z$2,$G343:$G347),0)</f>
        <v>0</v>
      </c>
      <c r="AA346" s="899">
        <f t="shared" ref="AA346" si="3154">MIN(SUMIF($F343:$F347,AA$2,$G343:$G347),0)</f>
        <v>0</v>
      </c>
      <c r="AB346" s="899">
        <f t="shared" ref="AB346" si="3155">MIN(SUMIF($F343:$F347,AB$2,$G343:$G347),0)</f>
        <v>0</v>
      </c>
      <c r="AC346" s="899">
        <f t="shared" ref="AC346" si="3156">MIN(SUMIF($F343:$F347,AC$2,$G343:$G347),0)</f>
        <v>0</v>
      </c>
      <c r="AD346" s="899">
        <f t="shared" ref="AD346" si="3157">MIN(SUMIF($F343:$F347,AD$2,$G343:$G347),0)</f>
        <v>0</v>
      </c>
      <c r="AE346" s="899">
        <f t="shared" ref="AE346" si="3158">MIN(SUMIF($F343:$F347,AE$2,$G343:$G347),0)</f>
        <v>0</v>
      </c>
      <c r="AF346" s="899">
        <f t="shared" ref="AF346" si="3159">MIN(SUMIF($F343:$F347,AF$2,$G343:$G347),0)</f>
        <v>0</v>
      </c>
      <c r="AG346" s="899">
        <f t="shared" ref="AG346" si="3160">MIN(SUMIF($F343:$F347,AG$2,$G343:$G347),0)</f>
        <v>0</v>
      </c>
      <c r="AH346" s="899">
        <f t="shared" ref="AH346" si="3161">MIN(SUMIF($F343:$F347,AH$2,$G343:$G347),0)</f>
        <v>0</v>
      </c>
      <c r="AI346" s="899">
        <f t="shared" ref="AI346" si="3162">MIN(SUMIF($F343:$F347,AI$2,$G343:$G347),0)</f>
        <v>0</v>
      </c>
      <c r="AJ346" s="899">
        <f t="shared" ref="AJ346" si="3163">MIN(SUMIF($F343:$F347,AJ$2,$G343:$G347),0)</f>
        <v>0</v>
      </c>
      <c r="AK346" s="899">
        <f t="shared" ref="AK346" si="3164">MIN(SUMIF($F343:$F347,AK$2,$G343:$G347),0)</f>
        <v>0</v>
      </c>
      <c r="AL346" s="899">
        <f t="shared" ref="AL346" si="3165">MIN(SUMIF($F343:$F347,AL$2,$G343:$G347),0)</f>
        <v>0</v>
      </c>
      <c r="AM346" s="899">
        <f t="shared" ref="AM346" si="3166">MIN(SUMIF($F343:$F347,AM$2,$G343:$G347),0)</f>
        <v>0</v>
      </c>
      <c r="AN346" s="899">
        <f t="shared" ref="AN346" si="3167">MIN(SUMIF($F343:$F347,AN$2,$G343:$G347),0)</f>
        <v>0</v>
      </c>
      <c r="AO346" s="899">
        <f t="shared" ref="AO346" si="3168">MIN(SUMIF($F343:$F347,AO$2,$G343:$G347),0)</f>
        <v>0</v>
      </c>
      <c r="AP346" s="899">
        <f t="shared" ref="AP346" si="3169">MIN(SUMIF($F343:$F347,AP$2,$G343:$G347),0)</f>
        <v>0</v>
      </c>
      <c r="AQ346" s="899">
        <f t="shared" ref="AQ346" si="3170">MIN(SUMIF($F343:$F347,AQ$2,$G343:$G347),0)</f>
        <v>0</v>
      </c>
      <c r="AR346" s="899">
        <f t="shared" ref="AR346" si="3171">MIN(SUMIF($F343:$F347,AR$2,$G343:$G347),0)</f>
        <v>0</v>
      </c>
      <c r="AS346" s="899">
        <f t="shared" ref="AS346" si="3172">MIN(SUMIF($F343:$F347,AS$2,$G343:$G347),0)</f>
        <v>0</v>
      </c>
      <c r="AT346" s="899">
        <f t="shared" ref="AT346" si="3173">MIN(SUMIF($F343:$F347,AT$2,$G343:$G347),0)</f>
        <v>0</v>
      </c>
      <c r="AU346" s="899">
        <f t="shared" ref="AU346" si="3174">MIN(SUMIF($F343:$F347,AU$2,$G343:$G347),0)</f>
        <v>0</v>
      </c>
      <c r="AV346" s="899">
        <f t="shared" ref="AV346" si="3175">MIN(SUMIF($F343:$F347,AV$2,$G343:$G347),0)</f>
        <v>0</v>
      </c>
      <c r="AW346" s="899">
        <f t="shared" ref="AW346" si="3176">MIN(SUMIF($F343:$F347,AW$2,$G343:$G347),0)</f>
        <v>0</v>
      </c>
      <c r="AX346" s="899">
        <f t="shared" ref="AX346" si="3177">MIN(SUMIF($F343:$F347,AX$2,$G343:$G347),0)</f>
        <v>0</v>
      </c>
      <c r="AY346" s="899">
        <f t="shared" ref="AY346" si="3178">MIN(SUMIF($F343:$F347,AY$2,$G343:$G347),0)</f>
        <v>0</v>
      </c>
      <c r="AZ346" s="899">
        <f t="shared" ref="AZ346" si="3179">MIN(SUMIF($F343:$F347,AZ$2,$G343:$G347),0)</f>
        <v>0</v>
      </c>
      <c r="BA346" s="899">
        <f t="shared" ref="BA346" si="3180">MIN(SUMIF($F343:$F347,BA$2,$G343:$G347),0)</f>
        <v>0</v>
      </c>
      <c r="BB346" s="899">
        <f t="shared" ref="BB346" si="3181">MIN(SUMIF($F343:$F347,BB$2,$G343:$G347),0)</f>
        <v>0</v>
      </c>
      <c r="BC346" s="899">
        <f t="shared" ref="BC346" si="3182">MIN(SUMIF($F343:$F347,BC$2,$G343:$G347),0)</f>
        <v>-5000000</v>
      </c>
      <c r="BD346" s="899">
        <f t="shared" ref="BD346" si="3183">MIN(SUMIF($F343:$F347,BD$2,$G343:$G347),0)</f>
        <v>0</v>
      </c>
      <c r="BE346" s="899">
        <f t="shared" ref="BE346" si="3184">MIN(SUMIF($F343:$F347,BE$2,$G343:$G347),0)</f>
        <v>0</v>
      </c>
      <c r="BF346" s="899">
        <f t="shared" ref="BF346" si="3185">MIN(SUMIF($F343:$F347,BF$2,$G343:$G347),0)</f>
        <v>0</v>
      </c>
      <c r="BG346" s="899">
        <f t="shared" ref="BG346" si="3186">MIN(SUMIF($F343:$F347,BG$2,$G343:$G347),0)</f>
        <v>0</v>
      </c>
      <c r="BH346" s="899">
        <f t="shared" ref="BH346" si="3187">MIN(SUMIF($F343:$F347,BH$2,$G343:$G347),0)</f>
        <v>0</v>
      </c>
      <c r="BI346" s="899">
        <f t="shared" ref="BI346" si="3188">MIN(SUMIF($F343:$F347,BI$2,$G343:$G347),0)</f>
        <v>0</v>
      </c>
      <c r="BJ346" s="899">
        <f t="shared" ref="BJ346" si="3189">MIN(SUMIF($F343:$F347,BJ$2,$G343:$G347),0)</f>
        <v>0</v>
      </c>
      <c r="BK346" s="899">
        <f t="shared" ref="BK346" si="3190">MIN(SUMIF($F343:$F347,BK$2,$G343:$G347),0)</f>
        <v>0</v>
      </c>
      <c r="BL346" s="899">
        <f t="shared" ref="BL346" si="3191">MIN(SUMIF($F343:$F347,BL$2,$G343:$G347),0)</f>
        <v>0</v>
      </c>
      <c r="BM346" s="899">
        <f t="shared" ref="BM346" si="3192">MIN(SUMIF($F343:$F347,BM$2,$G343:$G347),0)</f>
        <v>0</v>
      </c>
      <c r="BN346" s="899">
        <f t="shared" ref="BN346" si="3193">MIN(SUMIF($F343:$F347,BN$2,$G343:$G347),0)</f>
        <v>0</v>
      </c>
      <c r="BO346" s="899">
        <f t="shared" ref="BO346" si="3194">MIN(SUMIF($F343:$F347,BO$2,$G343:$G347),0)</f>
        <v>0</v>
      </c>
      <c r="BP346" s="899">
        <f t="shared" ref="BP346" si="3195">MIN(SUMIF($F343:$F347,BP$2,$G343:$G347),0)</f>
        <v>0</v>
      </c>
      <c r="BQ346" s="899">
        <f t="shared" ref="BQ346" si="3196">MIN(SUMIF($F343:$F347,BQ$2,$G343:$G347),0)</f>
        <v>0</v>
      </c>
      <c r="BR346" s="899">
        <f t="shared" ref="BR346" si="3197">MIN(SUMIF($F343:$F347,BR$2,$G343:$G347),0)</f>
        <v>0</v>
      </c>
      <c r="BS346" s="899">
        <f t="shared" ref="BS346" si="3198">MIN(SUMIF($F343:$F347,BS$2,$G343:$G347),0)</f>
        <v>0</v>
      </c>
      <c r="BT346" s="899">
        <f t="shared" ref="BT346" si="3199">MIN(SUMIF($F343:$F347,BT$2,$G343:$G347),0)</f>
        <v>0</v>
      </c>
      <c r="BU346" s="899">
        <f t="shared" ref="BU346" si="3200">MIN(SUMIF($F343:$F347,BU$2,$G343:$G347),0)</f>
        <v>0</v>
      </c>
      <c r="BV346" s="899">
        <f t="shared" ref="BV346" si="3201">MIN(SUMIF($F343:$F347,BV$2,$G343:$G347),0)</f>
        <v>0</v>
      </c>
      <c r="BW346" s="899">
        <f t="shared" ref="BW346" si="3202">MIN(SUMIF($F343:$F347,BW$2,$G343:$G347),0)</f>
        <v>0</v>
      </c>
      <c r="BX346" s="899">
        <f t="shared" ref="BX346" si="3203">MIN(SUMIF($F343:$F347,BX$2,$G343:$G347),0)</f>
        <v>0</v>
      </c>
      <c r="BY346" s="899">
        <f t="shared" ref="BY346" si="3204">MIN(SUMIF($F343:$F347,BY$2,$G343:$G347),0)</f>
        <v>0</v>
      </c>
      <c r="BZ346" s="899">
        <f t="shared" ref="BZ346" si="3205">MIN(SUMIF($F343:$F347,BZ$2,$G343:$G347),0)</f>
        <v>0</v>
      </c>
      <c r="CA346" s="899">
        <f t="shared" ref="CA346" si="3206">MIN(SUMIF($F343:$F347,CA$2,$G343:$G347),0)</f>
        <v>0</v>
      </c>
      <c r="CB346" s="899">
        <f t="shared" ref="CB346" si="3207">MIN(SUMIF($F343:$F347,CB$2,$G343:$G347),0)</f>
        <v>0</v>
      </c>
      <c r="CC346" s="899">
        <f t="shared" ref="CC346" si="3208">MIN(SUMIF($F343:$F347,CC$2,$G343:$G347),0)</f>
        <v>0</v>
      </c>
      <c r="CD346" s="899">
        <f t="shared" ref="CD346" si="3209">MIN(SUMIF($F343:$F347,CD$2,$G343:$G347),0)</f>
        <v>0</v>
      </c>
      <c r="CE346" s="899">
        <f t="shared" ref="CE346" si="3210">MIN(SUMIF($F343:$F347,CE$2,$G343:$G347),0)</f>
        <v>0</v>
      </c>
      <c r="CF346" s="899">
        <f t="shared" ref="CF346" si="3211">MIN(SUMIF($F343:$F347,CF$2,$G343:$G347),0)</f>
        <v>0</v>
      </c>
      <c r="CG346" s="899">
        <f t="shared" ref="CG346" si="3212">MIN(SUMIF($F343:$F347,CG$2,$G343:$G347),0)</f>
        <v>0</v>
      </c>
      <c r="CH346" s="899">
        <f t="shared" ref="CH346" si="3213">MIN(SUMIF($F343:$F347,CH$2,$G343:$G347),0)</f>
        <v>0</v>
      </c>
      <c r="CI346" s="899">
        <f t="shared" ref="CI346" si="3214">MIN(SUMIF($F343:$F347,CI$2,$G343:$G347),0)</f>
        <v>0</v>
      </c>
      <c r="CJ346" s="899">
        <f t="shared" ref="CJ346" si="3215">MIN(SUMIF($F343:$F347,CJ$2,$G343:$G347),0)</f>
        <v>0</v>
      </c>
      <c r="CK346" s="899">
        <f t="shared" ref="CK346" si="3216">MIN(SUMIF($F343:$F347,CK$2,$G343:$G347),0)</f>
        <v>0</v>
      </c>
      <c r="CL346" s="899">
        <f t="shared" ref="CL346" si="3217">MIN(SUMIF($F343:$F347,CL$2,$G343:$G347),0)</f>
        <v>0</v>
      </c>
      <c r="CM346" s="899">
        <f t="shared" ref="CM346" si="3218">MIN(SUMIF($F343:$F347,CM$2,$G343:$G347),0)</f>
        <v>0</v>
      </c>
      <c r="CN346" s="899">
        <f t="shared" ref="CN346" si="3219">MIN(SUMIF($F343:$F347,CN$2,$G343:$G347),0)</f>
        <v>0</v>
      </c>
      <c r="CO346" s="899">
        <f t="shared" ref="CO346" si="3220">MIN(SUMIF($F343:$F347,CO$2,$G343:$G347),0)</f>
        <v>0</v>
      </c>
      <c r="CP346" s="899">
        <f t="shared" ref="CP346" si="3221">MIN(SUMIF($F343:$F347,CP$2,$G343:$G347),0)</f>
        <v>0</v>
      </c>
      <c r="CQ346" s="899">
        <f t="shared" ref="CQ346" si="3222">MIN(SUMIF($F343:$F347,CQ$2,$G343:$G347),0)</f>
        <v>0</v>
      </c>
      <c r="CR346" s="899">
        <f t="shared" ref="CR346" si="3223">MIN(SUMIF($F343:$F347,CR$2,$G343:$G347),0)</f>
        <v>0</v>
      </c>
      <c r="CS346" s="899">
        <f t="shared" ref="CS346" si="3224">MIN(SUMIF($F343:$F347,CS$2,$G343:$G347),0)</f>
        <v>0</v>
      </c>
      <c r="CT346" s="899">
        <f t="shared" ref="CT346" si="3225">MIN(SUMIF($F343:$F347,CT$2,$G343:$G347),0)</f>
        <v>0</v>
      </c>
      <c r="CU346" s="899">
        <f t="shared" ref="CU346" si="3226">MIN(SUMIF($F343:$F347,CU$2,$G343:$G347),0)</f>
        <v>0</v>
      </c>
      <c r="CV346" s="899">
        <f t="shared" ref="CV346" si="3227">MIN(SUMIF($F343:$F347,CV$2,$G343:$G347),0)</f>
        <v>0</v>
      </c>
      <c r="CW346" s="899">
        <f t="shared" ref="CW346" si="3228">MIN(SUMIF($F343:$F347,CW$2,$G343:$G347),0)</f>
        <v>0</v>
      </c>
      <c r="CX346" s="899">
        <f t="shared" ref="CX346" si="3229">MIN(SUMIF($F343:$F347,CX$2,$G343:$G347),0)</f>
        <v>0</v>
      </c>
      <c r="CY346" s="899">
        <f t="shared" ref="CY346" si="3230">MIN(SUMIF($F343:$F347,CY$2,$G343:$G347),0)</f>
        <v>0</v>
      </c>
      <c r="CZ346" s="899">
        <f t="shared" ref="CZ346" si="3231">MIN(SUMIF($F343:$F347,CZ$2,$G343:$G347),0)</f>
        <v>0</v>
      </c>
      <c r="DA346" s="899">
        <f t="shared" ref="DA346" si="3232">MIN(SUMIF($F343:$F347,DA$2,$G343:$G347),0)</f>
        <v>0</v>
      </c>
      <c r="DB346" s="899">
        <f t="shared" ref="DB346" si="3233">MIN(SUMIF($F343:$F347,DB$2,$G343:$G347),0)</f>
        <v>0</v>
      </c>
      <c r="DC346" s="899">
        <f t="shared" ref="DC346" si="3234">MIN(SUMIF($F343:$F347,DC$2,$G343:$G347),0)</f>
        <v>0</v>
      </c>
      <c r="DD346" s="899">
        <f t="shared" ref="DD346" si="3235">MIN(SUMIF($F343:$F347,DD$2,$G343:$G347),0)</f>
        <v>0</v>
      </c>
      <c r="DE346" s="899">
        <f t="shared" ref="DE346" si="3236">MIN(SUMIF($F343:$F347,DE$2,$G343:$G347),0)</f>
        <v>0</v>
      </c>
      <c r="DF346" s="899">
        <f t="shared" ref="DF346" si="3237">MIN(SUMIF($F343:$F347,DF$2,$G343:$G347),0)</f>
        <v>0</v>
      </c>
      <c r="DG346" s="899">
        <f t="shared" ref="DG346" si="3238">MIN(SUMIF($F343:$F347,DG$2,$G343:$G347),0)</f>
        <v>0</v>
      </c>
      <c r="DH346" s="899">
        <f t="shared" ref="DH346" si="3239">MIN(SUMIF($F343:$F347,DH$2,$G343:$G347),0)</f>
        <v>0</v>
      </c>
      <c r="DI346" s="899">
        <f t="shared" ref="DI346" si="3240">MIN(SUMIF($F343:$F347,DI$2,$G343:$G347),0)</f>
        <v>0</v>
      </c>
      <c r="DJ346" s="899">
        <f t="shared" ref="DJ346" si="3241">MIN(SUMIF($F343:$F347,DJ$2,$G343:$G347),0)</f>
        <v>0</v>
      </c>
      <c r="DK346" s="899">
        <f t="shared" ref="DK346" si="3242">MIN(SUMIF($F343:$F347,DK$2,$G343:$G347),0)</f>
        <v>0</v>
      </c>
      <c r="DL346" s="899">
        <f t="shared" ref="DL346" si="3243">MIN(SUMIF($F343:$F347,DL$2,$G343:$G347),0)</f>
        <v>0</v>
      </c>
      <c r="DM346" s="899">
        <f t="shared" ref="DM346" si="3244">MIN(SUMIF($F343:$F347,DM$2,$G343:$G347),0)</f>
        <v>0</v>
      </c>
      <c r="DN346" s="899">
        <f t="shared" ref="DN346" si="3245">MIN(SUMIF($F343:$F347,DN$2,$G343:$G347),0)</f>
        <v>0</v>
      </c>
      <c r="DO346" s="899">
        <f t="shared" ref="DO346" si="3246">MIN(SUMIF($F343:$F347,DO$2,$G343:$G347),0)</f>
        <v>0</v>
      </c>
      <c r="DP346" s="899">
        <f t="shared" ref="DP346" si="3247">MIN(SUMIF($F343:$F347,DP$2,$G343:$G347),0)</f>
        <v>0</v>
      </c>
      <c r="DQ346" s="899">
        <f t="shared" ref="DQ346" si="3248">MIN(SUMIF($F343:$F347,DQ$2,$G343:$G347),0)</f>
        <v>0</v>
      </c>
      <c r="DR346" s="899">
        <f t="shared" ref="DR346" si="3249">MIN(SUMIF($F343:$F347,DR$2,$G343:$G347),0)</f>
        <v>0</v>
      </c>
      <c r="DS346" s="899">
        <f t="shared" ref="DS346" si="3250">MIN(SUMIF($F343:$F347,DS$2,$G343:$G347),0)</f>
        <v>0</v>
      </c>
      <c r="DT346" s="899">
        <f t="shared" ref="DT346" si="3251">MIN(SUMIF($F343:$F347,DT$2,$G343:$G347),0)</f>
        <v>0</v>
      </c>
      <c r="DU346" s="899">
        <f t="shared" ref="DU346" si="3252">MIN(SUMIF($F343:$F347,DU$2,$G343:$G347),0)</f>
        <v>0</v>
      </c>
      <c r="DV346" s="899">
        <f t="shared" ref="DV346" si="3253">MIN(SUMIF($F343:$F347,DV$2,$G343:$G347),0)</f>
        <v>0</v>
      </c>
      <c r="DW346" s="899">
        <f t="shared" ref="DW346" si="3254">MIN(SUMIF($F343:$F347,DW$2,$G343:$G347),0)</f>
        <v>0</v>
      </c>
      <c r="DX346" s="899">
        <f t="shared" ref="DX346" si="3255">MIN(SUMIF($F343:$F347,DX$2,$G343:$G347),0)</f>
        <v>0</v>
      </c>
      <c r="DY346" s="899">
        <f t="shared" ref="DY346" si="3256">MIN(SUMIF($F343:$F347,DY$2,$G343:$G347),0)</f>
        <v>0</v>
      </c>
      <c r="DZ346" s="899">
        <f t="shared" ref="DZ346" si="3257">MIN(SUMIF($F343:$F347,DZ$2,$G343:$G347),0)</f>
        <v>0</v>
      </c>
      <c r="EA346" s="899">
        <f t="shared" ref="EA346" si="3258">MIN(SUMIF($F343:$F347,EA$2,$G343:$G347),0)</f>
        <v>0</v>
      </c>
      <c r="EB346" s="899">
        <f t="shared" ref="EB346" si="3259">MIN(SUMIF($F343:$F347,EB$2,$G343:$G347),0)</f>
        <v>0</v>
      </c>
      <c r="EC346" s="899">
        <f t="shared" ref="EC346" si="3260">MIN(SUMIF($F343:$F347,EC$2,$G343:$G347),0)</f>
        <v>0</v>
      </c>
      <c r="ED346" s="899">
        <f t="shared" ref="ED346" si="3261">MIN(SUMIF($F343:$F347,ED$2,$G343:$G347),0)</f>
        <v>0</v>
      </c>
      <c r="EE346" s="899">
        <f t="shared" ref="EE346" si="3262">MIN(SUMIF($F343:$F347,EE$2,$G343:$G347),0)</f>
        <v>0</v>
      </c>
      <c r="EF346" s="899">
        <f t="shared" ref="EF346" si="3263">MIN(SUMIF($F343:$F347,EF$2,$G343:$G347),0)</f>
        <v>0</v>
      </c>
      <c r="EG346" s="899">
        <f t="shared" ref="EG346" si="3264">MIN(SUMIF($F343:$F347,EG$2,$G343:$G347),0)</f>
        <v>0</v>
      </c>
      <c r="EH346" s="899">
        <f t="shared" ref="EH346" si="3265">MIN(SUMIF($F343:$F347,EH$2,$G343:$G347),0)</f>
        <v>0</v>
      </c>
      <c r="EI346" s="899">
        <f t="shared" ref="EI346" si="3266">MIN(SUMIF($F343:$F347,EI$2,$G343:$G347),0)</f>
        <v>0</v>
      </c>
      <c r="EJ346" s="899">
        <f t="shared" ref="EJ346" si="3267">MIN(SUMIF($F343:$F347,EJ$2,$G343:$G347),0)</f>
        <v>0</v>
      </c>
      <c r="EK346" s="899">
        <f t="shared" ref="EK346" si="3268">MIN(SUMIF($F343:$F347,EK$2,$G343:$G347),0)</f>
        <v>0</v>
      </c>
      <c r="EL346" s="899">
        <f t="shared" ref="EL346" si="3269">MIN(SUMIF($F343:$F347,EL$2,$G343:$G347),0)</f>
        <v>0</v>
      </c>
      <c r="EM346" s="899">
        <f t="shared" ref="EM346" si="3270">MIN(SUMIF($F343:$F347,EM$2,$G343:$G347),0)</f>
        <v>0</v>
      </c>
      <c r="EN346" s="899">
        <f t="shared" ref="EN346" si="3271">MIN(SUMIF($F343:$F347,EN$2,$G343:$G347),0)</f>
        <v>0</v>
      </c>
      <c r="EO346" s="899">
        <f t="shared" ref="EO346" si="3272">MIN(SUMIF($F343:$F347,EO$2,$G343:$G347),0)</f>
        <v>0</v>
      </c>
    </row>
    <row r="347" spans="1:145" hidden="1" outlineLevel="1" x14ac:dyDescent="0.2">
      <c r="A347" s="113"/>
      <c r="F347" s="924"/>
      <c r="G347" s="922"/>
      <c r="K347" s="253" t="s">
        <v>863</v>
      </c>
      <c r="M347" s="897">
        <f>SUM(M344:M346)</f>
        <v>5000000</v>
      </c>
      <c r="N347" s="897">
        <f t="shared" ref="N347:BY347" si="3273">SUM(N344:N346)</f>
        <v>5000000</v>
      </c>
      <c r="O347" s="897">
        <f t="shared" si="3273"/>
        <v>5000000</v>
      </c>
      <c r="P347" s="897">
        <f t="shared" si="3273"/>
        <v>5000000</v>
      </c>
      <c r="Q347" s="897">
        <f t="shared" si="3273"/>
        <v>5000000</v>
      </c>
      <c r="R347" s="897">
        <f t="shared" si="3273"/>
        <v>5000000</v>
      </c>
      <c r="S347" s="897">
        <f t="shared" si="3273"/>
        <v>5000000</v>
      </c>
      <c r="T347" s="897">
        <f t="shared" si="3273"/>
        <v>5000000</v>
      </c>
      <c r="U347" s="897">
        <f t="shared" si="3273"/>
        <v>5000000</v>
      </c>
      <c r="V347" s="897">
        <f t="shared" si="3273"/>
        <v>5000000</v>
      </c>
      <c r="W347" s="897">
        <f t="shared" si="3273"/>
        <v>5000000</v>
      </c>
      <c r="X347" s="897">
        <f t="shared" si="3273"/>
        <v>5000000</v>
      </c>
      <c r="Y347" s="897">
        <f t="shared" si="3273"/>
        <v>5000000</v>
      </c>
      <c r="Z347" s="897">
        <f t="shared" si="3273"/>
        <v>5000000</v>
      </c>
      <c r="AA347" s="897">
        <f t="shared" si="3273"/>
        <v>5000000</v>
      </c>
      <c r="AB347" s="897">
        <f t="shared" si="3273"/>
        <v>5000000</v>
      </c>
      <c r="AC347" s="897">
        <f t="shared" si="3273"/>
        <v>5000000</v>
      </c>
      <c r="AD347" s="897">
        <f t="shared" si="3273"/>
        <v>5000000</v>
      </c>
      <c r="AE347" s="897">
        <f t="shared" si="3273"/>
        <v>5000000</v>
      </c>
      <c r="AF347" s="897">
        <f t="shared" si="3273"/>
        <v>5000000</v>
      </c>
      <c r="AG347" s="897">
        <f t="shared" si="3273"/>
        <v>5000000</v>
      </c>
      <c r="AH347" s="897">
        <f t="shared" si="3273"/>
        <v>5000000</v>
      </c>
      <c r="AI347" s="897">
        <f t="shared" si="3273"/>
        <v>5000000</v>
      </c>
      <c r="AJ347" s="897">
        <f t="shared" si="3273"/>
        <v>5000000</v>
      </c>
      <c r="AK347" s="897">
        <f t="shared" si="3273"/>
        <v>5000000</v>
      </c>
      <c r="AL347" s="897">
        <f t="shared" si="3273"/>
        <v>5000000</v>
      </c>
      <c r="AM347" s="897">
        <f t="shared" si="3273"/>
        <v>5000000</v>
      </c>
      <c r="AN347" s="897">
        <f t="shared" si="3273"/>
        <v>5000000</v>
      </c>
      <c r="AO347" s="897">
        <f t="shared" si="3273"/>
        <v>5000000</v>
      </c>
      <c r="AP347" s="897">
        <f t="shared" si="3273"/>
        <v>5000000</v>
      </c>
      <c r="AQ347" s="897">
        <f t="shared" si="3273"/>
        <v>5000000</v>
      </c>
      <c r="AR347" s="897">
        <f t="shared" si="3273"/>
        <v>5000000</v>
      </c>
      <c r="AS347" s="897">
        <f t="shared" si="3273"/>
        <v>5000000</v>
      </c>
      <c r="AT347" s="897">
        <f t="shared" si="3273"/>
        <v>5000000</v>
      </c>
      <c r="AU347" s="897">
        <f t="shared" si="3273"/>
        <v>5000000</v>
      </c>
      <c r="AV347" s="897">
        <f t="shared" si="3273"/>
        <v>5000000</v>
      </c>
      <c r="AW347" s="897">
        <f t="shared" si="3273"/>
        <v>5000000</v>
      </c>
      <c r="AX347" s="897">
        <f t="shared" si="3273"/>
        <v>5000000</v>
      </c>
      <c r="AY347" s="897">
        <f t="shared" si="3273"/>
        <v>5000000</v>
      </c>
      <c r="AZ347" s="897">
        <f t="shared" si="3273"/>
        <v>5000000</v>
      </c>
      <c r="BA347" s="897">
        <f t="shared" si="3273"/>
        <v>5000000</v>
      </c>
      <c r="BB347" s="897">
        <f t="shared" si="3273"/>
        <v>5000000</v>
      </c>
      <c r="BC347" s="897">
        <f t="shared" si="3273"/>
        <v>0</v>
      </c>
      <c r="BD347" s="897">
        <f t="shared" si="3273"/>
        <v>0</v>
      </c>
      <c r="BE347" s="897">
        <f t="shared" si="3273"/>
        <v>0</v>
      </c>
      <c r="BF347" s="897">
        <f t="shared" si="3273"/>
        <v>0</v>
      </c>
      <c r="BG347" s="897">
        <f t="shared" si="3273"/>
        <v>0</v>
      </c>
      <c r="BH347" s="897">
        <f t="shared" si="3273"/>
        <v>0</v>
      </c>
      <c r="BI347" s="897">
        <f t="shared" si="3273"/>
        <v>0</v>
      </c>
      <c r="BJ347" s="897">
        <f t="shared" si="3273"/>
        <v>0</v>
      </c>
      <c r="BK347" s="897">
        <f t="shared" si="3273"/>
        <v>0</v>
      </c>
      <c r="BL347" s="897">
        <f t="shared" si="3273"/>
        <v>0</v>
      </c>
      <c r="BM347" s="897">
        <f t="shared" si="3273"/>
        <v>0</v>
      </c>
      <c r="BN347" s="897">
        <f t="shared" si="3273"/>
        <v>0</v>
      </c>
      <c r="BO347" s="897">
        <f t="shared" si="3273"/>
        <v>0</v>
      </c>
      <c r="BP347" s="897">
        <f t="shared" si="3273"/>
        <v>0</v>
      </c>
      <c r="BQ347" s="897">
        <f t="shared" si="3273"/>
        <v>0</v>
      </c>
      <c r="BR347" s="897">
        <f t="shared" si="3273"/>
        <v>0</v>
      </c>
      <c r="BS347" s="897">
        <f t="shared" si="3273"/>
        <v>0</v>
      </c>
      <c r="BT347" s="897">
        <f t="shared" si="3273"/>
        <v>0</v>
      </c>
      <c r="BU347" s="897">
        <f t="shared" si="3273"/>
        <v>0</v>
      </c>
      <c r="BV347" s="897">
        <f t="shared" si="3273"/>
        <v>0</v>
      </c>
      <c r="BW347" s="897">
        <f t="shared" si="3273"/>
        <v>0</v>
      </c>
      <c r="BX347" s="897">
        <f t="shared" si="3273"/>
        <v>0</v>
      </c>
      <c r="BY347" s="897">
        <f t="shared" si="3273"/>
        <v>0</v>
      </c>
      <c r="BZ347" s="897">
        <f t="shared" ref="BZ347:EK347" si="3274">SUM(BZ344:BZ346)</f>
        <v>0</v>
      </c>
      <c r="CA347" s="897">
        <f t="shared" si="3274"/>
        <v>0</v>
      </c>
      <c r="CB347" s="897">
        <f t="shared" si="3274"/>
        <v>0</v>
      </c>
      <c r="CC347" s="897">
        <f t="shared" si="3274"/>
        <v>0</v>
      </c>
      <c r="CD347" s="897">
        <f t="shared" si="3274"/>
        <v>0</v>
      </c>
      <c r="CE347" s="897">
        <f t="shared" si="3274"/>
        <v>0</v>
      </c>
      <c r="CF347" s="897">
        <f t="shared" si="3274"/>
        <v>0</v>
      </c>
      <c r="CG347" s="897">
        <f t="shared" si="3274"/>
        <v>0</v>
      </c>
      <c r="CH347" s="897">
        <f t="shared" si="3274"/>
        <v>0</v>
      </c>
      <c r="CI347" s="897">
        <f t="shared" si="3274"/>
        <v>0</v>
      </c>
      <c r="CJ347" s="897">
        <f t="shared" si="3274"/>
        <v>0</v>
      </c>
      <c r="CK347" s="897">
        <f t="shared" si="3274"/>
        <v>0</v>
      </c>
      <c r="CL347" s="897">
        <f t="shared" si="3274"/>
        <v>0</v>
      </c>
      <c r="CM347" s="897">
        <f t="shared" si="3274"/>
        <v>0</v>
      </c>
      <c r="CN347" s="897">
        <f t="shared" si="3274"/>
        <v>0</v>
      </c>
      <c r="CO347" s="897">
        <f t="shared" si="3274"/>
        <v>0</v>
      </c>
      <c r="CP347" s="897">
        <f t="shared" si="3274"/>
        <v>0</v>
      </c>
      <c r="CQ347" s="897">
        <f t="shared" si="3274"/>
        <v>0</v>
      </c>
      <c r="CR347" s="897">
        <f t="shared" si="3274"/>
        <v>0</v>
      </c>
      <c r="CS347" s="897">
        <f t="shared" si="3274"/>
        <v>0</v>
      </c>
      <c r="CT347" s="897">
        <f t="shared" si="3274"/>
        <v>0</v>
      </c>
      <c r="CU347" s="897">
        <f t="shared" si="3274"/>
        <v>0</v>
      </c>
      <c r="CV347" s="897">
        <f t="shared" si="3274"/>
        <v>0</v>
      </c>
      <c r="CW347" s="897">
        <f t="shared" si="3274"/>
        <v>0</v>
      </c>
      <c r="CX347" s="897">
        <f t="shared" si="3274"/>
        <v>0</v>
      </c>
      <c r="CY347" s="897">
        <f t="shared" si="3274"/>
        <v>0</v>
      </c>
      <c r="CZ347" s="897">
        <f t="shared" si="3274"/>
        <v>0</v>
      </c>
      <c r="DA347" s="897">
        <f t="shared" si="3274"/>
        <v>0</v>
      </c>
      <c r="DB347" s="897">
        <f t="shared" si="3274"/>
        <v>0</v>
      </c>
      <c r="DC347" s="897">
        <f t="shared" si="3274"/>
        <v>0</v>
      </c>
      <c r="DD347" s="897">
        <f t="shared" si="3274"/>
        <v>0</v>
      </c>
      <c r="DE347" s="897">
        <f t="shared" si="3274"/>
        <v>0</v>
      </c>
      <c r="DF347" s="897">
        <f t="shared" si="3274"/>
        <v>0</v>
      </c>
      <c r="DG347" s="897">
        <f t="shared" si="3274"/>
        <v>0</v>
      </c>
      <c r="DH347" s="897">
        <f t="shared" si="3274"/>
        <v>0</v>
      </c>
      <c r="DI347" s="897">
        <f t="shared" si="3274"/>
        <v>0</v>
      </c>
      <c r="DJ347" s="897">
        <f t="shared" si="3274"/>
        <v>0</v>
      </c>
      <c r="DK347" s="897">
        <f t="shared" si="3274"/>
        <v>0</v>
      </c>
      <c r="DL347" s="897">
        <f t="shared" si="3274"/>
        <v>0</v>
      </c>
      <c r="DM347" s="897">
        <f t="shared" si="3274"/>
        <v>0</v>
      </c>
      <c r="DN347" s="897">
        <f t="shared" si="3274"/>
        <v>0</v>
      </c>
      <c r="DO347" s="897">
        <f t="shared" si="3274"/>
        <v>0</v>
      </c>
      <c r="DP347" s="897">
        <f t="shared" si="3274"/>
        <v>0</v>
      </c>
      <c r="DQ347" s="897">
        <f t="shared" si="3274"/>
        <v>0</v>
      </c>
      <c r="DR347" s="897">
        <f t="shared" si="3274"/>
        <v>0</v>
      </c>
      <c r="DS347" s="897">
        <f t="shared" si="3274"/>
        <v>0</v>
      </c>
      <c r="DT347" s="897">
        <f t="shared" si="3274"/>
        <v>0</v>
      </c>
      <c r="DU347" s="897">
        <f t="shared" si="3274"/>
        <v>0</v>
      </c>
      <c r="DV347" s="897">
        <f t="shared" si="3274"/>
        <v>0</v>
      </c>
      <c r="DW347" s="897">
        <f t="shared" si="3274"/>
        <v>0</v>
      </c>
      <c r="DX347" s="897">
        <f t="shared" si="3274"/>
        <v>0</v>
      </c>
      <c r="DY347" s="897">
        <f t="shared" si="3274"/>
        <v>0</v>
      </c>
      <c r="DZ347" s="897">
        <f t="shared" si="3274"/>
        <v>0</v>
      </c>
      <c r="EA347" s="897">
        <f t="shared" si="3274"/>
        <v>0</v>
      </c>
      <c r="EB347" s="897">
        <f t="shared" si="3274"/>
        <v>0</v>
      </c>
      <c r="EC347" s="897">
        <f t="shared" si="3274"/>
        <v>0</v>
      </c>
      <c r="ED347" s="897">
        <f t="shared" si="3274"/>
        <v>0</v>
      </c>
      <c r="EE347" s="897">
        <f t="shared" si="3274"/>
        <v>0</v>
      </c>
      <c r="EF347" s="897">
        <f t="shared" si="3274"/>
        <v>0</v>
      </c>
      <c r="EG347" s="897">
        <f t="shared" si="3274"/>
        <v>0</v>
      </c>
      <c r="EH347" s="897">
        <f t="shared" si="3274"/>
        <v>0</v>
      </c>
      <c r="EI347" s="897">
        <f t="shared" si="3274"/>
        <v>0</v>
      </c>
      <c r="EJ347" s="897">
        <f t="shared" si="3274"/>
        <v>0</v>
      </c>
      <c r="EK347" s="897">
        <f t="shared" si="3274"/>
        <v>0</v>
      </c>
      <c r="EL347" s="897">
        <f>SUM(EL344:EL346)</f>
        <v>0</v>
      </c>
      <c r="EM347" s="897">
        <f>SUM(EM344:EM346)</f>
        <v>0</v>
      </c>
      <c r="EN347" s="897">
        <f>SUM(EN344:EN346)</f>
        <v>0</v>
      </c>
      <c r="EO347" s="897">
        <f>SUM(EO344:EO346)</f>
        <v>0</v>
      </c>
    </row>
    <row r="348" spans="1:145" hidden="1" outlineLevel="1" x14ac:dyDescent="0.2">
      <c r="A348" s="113">
        <f>ROW()</f>
        <v>348</v>
      </c>
    </row>
    <row r="349" spans="1:145" hidden="1" outlineLevel="1" x14ac:dyDescent="0.2">
      <c r="A349" s="113">
        <f>ROW()</f>
        <v>349</v>
      </c>
    </row>
    <row r="350" spans="1:145" collapsed="1" x14ac:dyDescent="0.2">
      <c r="A350" s="113">
        <f>ROW()</f>
        <v>350</v>
      </c>
      <c r="B350" s="477" t="s">
        <v>856</v>
      </c>
      <c r="C350" s="477" t="str">
        <f>'A&amp;R'!B39&amp;"배당금"</f>
        <v>우선주배당금</v>
      </c>
      <c r="D350" s="450" t="s">
        <v>30</v>
      </c>
      <c r="E350" s="450"/>
      <c r="F350" s="459">
        <f>F343</f>
        <v>43465</v>
      </c>
      <c r="G350" s="364">
        <f>'A&amp;R'!E58</f>
        <v>0.02</v>
      </c>
      <c r="H350" s="454"/>
      <c r="I350" s="454"/>
      <c r="J350" s="454"/>
      <c r="K350" s="451"/>
      <c r="L350" s="452">
        <f>SUM(M350:EC350)</f>
        <v>349999.99999999994</v>
      </c>
      <c r="M350" s="451"/>
      <c r="N350" s="910">
        <f>INDEX($G350:$G354,N351)*N344/12</f>
        <v>8333.3333333333339</v>
      </c>
      <c r="O350" s="910">
        <f t="shared" ref="O350:BZ350" si="3275">INDEX($G350:$G354,O351)*O344/12</f>
        <v>8333.3333333333339</v>
      </c>
      <c r="P350" s="910">
        <f t="shared" si="3275"/>
        <v>8333.3333333333339</v>
      </c>
      <c r="Q350" s="910">
        <f t="shared" si="3275"/>
        <v>8333.3333333333339</v>
      </c>
      <c r="R350" s="910">
        <f t="shared" si="3275"/>
        <v>8333.3333333333339</v>
      </c>
      <c r="S350" s="910">
        <f t="shared" si="3275"/>
        <v>8333.3333333333339</v>
      </c>
      <c r="T350" s="910">
        <f t="shared" si="3275"/>
        <v>8333.3333333333339</v>
      </c>
      <c r="U350" s="910">
        <f t="shared" si="3275"/>
        <v>8333.3333333333339</v>
      </c>
      <c r="V350" s="910">
        <f t="shared" si="3275"/>
        <v>8333.3333333333339</v>
      </c>
      <c r="W350" s="910">
        <f t="shared" si="3275"/>
        <v>8333.3333333333339</v>
      </c>
      <c r="X350" s="910">
        <f t="shared" si="3275"/>
        <v>8333.3333333333339</v>
      </c>
      <c r="Y350" s="910">
        <f t="shared" si="3275"/>
        <v>8333.3333333333339</v>
      </c>
      <c r="Z350" s="910">
        <f t="shared" si="3275"/>
        <v>8333.3333333333339</v>
      </c>
      <c r="AA350" s="910">
        <f t="shared" si="3275"/>
        <v>8333.3333333333339</v>
      </c>
      <c r="AB350" s="910">
        <f t="shared" si="3275"/>
        <v>8333.3333333333339</v>
      </c>
      <c r="AC350" s="910">
        <f t="shared" si="3275"/>
        <v>8333.3333333333339</v>
      </c>
      <c r="AD350" s="910">
        <f t="shared" si="3275"/>
        <v>8333.3333333333339</v>
      </c>
      <c r="AE350" s="910">
        <f t="shared" si="3275"/>
        <v>8333.3333333333339</v>
      </c>
      <c r="AF350" s="910">
        <f t="shared" si="3275"/>
        <v>8333.3333333333339</v>
      </c>
      <c r="AG350" s="910">
        <f t="shared" si="3275"/>
        <v>8333.3333333333339</v>
      </c>
      <c r="AH350" s="910">
        <f t="shared" si="3275"/>
        <v>8333.3333333333339</v>
      </c>
      <c r="AI350" s="910">
        <f t="shared" si="3275"/>
        <v>8333.3333333333339</v>
      </c>
      <c r="AJ350" s="910">
        <f t="shared" si="3275"/>
        <v>8333.3333333333339</v>
      </c>
      <c r="AK350" s="910">
        <f t="shared" si="3275"/>
        <v>8333.3333333333339</v>
      </c>
      <c r="AL350" s="910">
        <f t="shared" si="3275"/>
        <v>8333.3333333333339</v>
      </c>
      <c r="AM350" s="910">
        <f t="shared" si="3275"/>
        <v>8333.3333333333339</v>
      </c>
      <c r="AN350" s="910">
        <f t="shared" si="3275"/>
        <v>8333.3333333333339</v>
      </c>
      <c r="AO350" s="910">
        <f t="shared" si="3275"/>
        <v>8333.3333333333339</v>
      </c>
      <c r="AP350" s="910">
        <f t="shared" si="3275"/>
        <v>8333.3333333333339</v>
      </c>
      <c r="AQ350" s="910">
        <f t="shared" si="3275"/>
        <v>8333.3333333333339</v>
      </c>
      <c r="AR350" s="910">
        <f t="shared" si="3275"/>
        <v>8333.3333333333339</v>
      </c>
      <c r="AS350" s="910">
        <f t="shared" si="3275"/>
        <v>8333.3333333333339</v>
      </c>
      <c r="AT350" s="910">
        <f t="shared" si="3275"/>
        <v>8333.3333333333339</v>
      </c>
      <c r="AU350" s="910">
        <f t="shared" si="3275"/>
        <v>8333.3333333333339</v>
      </c>
      <c r="AV350" s="910">
        <f t="shared" si="3275"/>
        <v>8333.3333333333339</v>
      </c>
      <c r="AW350" s="910">
        <f t="shared" si="3275"/>
        <v>8333.3333333333339</v>
      </c>
      <c r="AX350" s="910">
        <f t="shared" si="3275"/>
        <v>8333.3333333333339</v>
      </c>
      <c r="AY350" s="910">
        <f t="shared" si="3275"/>
        <v>8333.3333333333339</v>
      </c>
      <c r="AZ350" s="910">
        <f t="shared" si="3275"/>
        <v>8333.3333333333339</v>
      </c>
      <c r="BA350" s="910">
        <f t="shared" si="3275"/>
        <v>8333.3333333333339</v>
      </c>
      <c r="BB350" s="910">
        <f t="shared" si="3275"/>
        <v>8333.3333333333339</v>
      </c>
      <c r="BC350" s="910">
        <f t="shared" si="3275"/>
        <v>8333.3333333333339</v>
      </c>
      <c r="BD350" s="910">
        <f t="shared" si="3275"/>
        <v>0</v>
      </c>
      <c r="BE350" s="910">
        <f t="shared" si="3275"/>
        <v>0</v>
      </c>
      <c r="BF350" s="910">
        <f t="shared" si="3275"/>
        <v>0</v>
      </c>
      <c r="BG350" s="910">
        <f t="shared" si="3275"/>
        <v>0</v>
      </c>
      <c r="BH350" s="910">
        <f t="shared" si="3275"/>
        <v>0</v>
      </c>
      <c r="BI350" s="910">
        <f t="shared" si="3275"/>
        <v>0</v>
      </c>
      <c r="BJ350" s="910">
        <f t="shared" si="3275"/>
        <v>0</v>
      </c>
      <c r="BK350" s="910">
        <f t="shared" si="3275"/>
        <v>0</v>
      </c>
      <c r="BL350" s="910">
        <f t="shared" si="3275"/>
        <v>0</v>
      </c>
      <c r="BM350" s="910">
        <f t="shared" si="3275"/>
        <v>0</v>
      </c>
      <c r="BN350" s="910">
        <f t="shared" si="3275"/>
        <v>0</v>
      </c>
      <c r="BO350" s="910">
        <f t="shared" si="3275"/>
        <v>0</v>
      </c>
      <c r="BP350" s="910">
        <f t="shared" si="3275"/>
        <v>0</v>
      </c>
      <c r="BQ350" s="910">
        <f t="shared" si="3275"/>
        <v>0</v>
      </c>
      <c r="BR350" s="910">
        <f t="shared" si="3275"/>
        <v>0</v>
      </c>
      <c r="BS350" s="910">
        <f t="shared" si="3275"/>
        <v>0</v>
      </c>
      <c r="BT350" s="910">
        <f t="shared" si="3275"/>
        <v>0</v>
      </c>
      <c r="BU350" s="910">
        <f t="shared" si="3275"/>
        <v>0</v>
      </c>
      <c r="BV350" s="910">
        <f t="shared" si="3275"/>
        <v>0</v>
      </c>
      <c r="BW350" s="910">
        <f t="shared" si="3275"/>
        <v>0</v>
      </c>
      <c r="BX350" s="910">
        <f t="shared" si="3275"/>
        <v>0</v>
      </c>
      <c r="BY350" s="910">
        <f t="shared" si="3275"/>
        <v>0</v>
      </c>
      <c r="BZ350" s="910">
        <f t="shared" si="3275"/>
        <v>0</v>
      </c>
      <c r="CA350" s="910">
        <f t="shared" ref="CA350:EL350" si="3276">INDEX($G350:$G354,CA351)*CA344/12</f>
        <v>0</v>
      </c>
      <c r="CB350" s="910">
        <f t="shared" si="3276"/>
        <v>0</v>
      </c>
      <c r="CC350" s="910">
        <f t="shared" si="3276"/>
        <v>0</v>
      </c>
      <c r="CD350" s="910">
        <f t="shared" si="3276"/>
        <v>0</v>
      </c>
      <c r="CE350" s="910">
        <f t="shared" si="3276"/>
        <v>0</v>
      </c>
      <c r="CF350" s="910">
        <f t="shared" si="3276"/>
        <v>0</v>
      </c>
      <c r="CG350" s="910">
        <f t="shared" si="3276"/>
        <v>0</v>
      </c>
      <c r="CH350" s="910">
        <f t="shared" si="3276"/>
        <v>0</v>
      </c>
      <c r="CI350" s="910">
        <f t="shared" si="3276"/>
        <v>0</v>
      </c>
      <c r="CJ350" s="910">
        <f t="shared" si="3276"/>
        <v>0</v>
      </c>
      <c r="CK350" s="910">
        <f t="shared" si="3276"/>
        <v>0</v>
      </c>
      <c r="CL350" s="910">
        <f t="shared" si="3276"/>
        <v>0</v>
      </c>
      <c r="CM350" s="910">
        <f t="shared" si="3276"/>
        <v>0</v>
      </c>
      <c r="CN350" s="910">
        <f t="shared" si="3276"/>
        <v>0</v>
      </c>
      <c r="CO350" s="910">
        <f t="shared" si="3276"/>
        <v>0</v>
      </c>
      <c r="CP350" s="910">
        <f t="shared" si="3276"/>
        <v>0</v>
      </c>
      <c r="CQ350" s="910">
        <f t="shared" si="3276"/>
        <v>0</v>
      </c>
      <c r="CR350" s="910">
        <f t="shared" si="3276"/>
        <v>0</v>
      </c>
      <c r="CS350" s="910">
        <f t="shared" si="3276"/>
        <v>0</v>
      </c>
      <c r="CT350" s="910">
        <f t="shared" si="3276"/>
        <v>0</v>
      </c>
      <c r="CU350" s="910">
        <f t="shared" si="3276"/>
        <v>0</v>
      </c>
      <c r="CV350" s="910">
        <f t="shared" si="3276"/>
        <v>0</v>
      </c>
      <c r="CW350" s="910">
        <f t="shared" si="3276"/>
        <v>0</v>
      </c>
      <c r="CX350" s="910">
        <f t="shared" si="3276"/>
        <v>0</v>
      </c>
      <c r="CY350" s="910">
        <f t="shared" si="3276"/>
        <v>0</v>
      </c>
      <c r="CZ350" s="910">
        <f t="shared" si="3276"/>
        <v>0</v>
      </c>
      <c r="DA350" s="910">
        <f t="shared" si="3276"/>
        <v>0</v>
      </c>
      <c r="DB350" s="910">
        <f t="shared" si="3276"/>
        <v>0</v>
      </c>
      <c r="DC350" s="910">
        <f t="shared" si="3276"/>
        <v>0</v>
      </c>
      <c r="DD350" s="910">
        <f t="shared" si="3276"/>
        <v>0</v>
      </c>
      <c r="DE350" s="910">
        <f t="shared" si="3276"/>
        <v>0</v>
      </c>
      <c r="DF350" s="910">
        <f t="shared" si="3276"/>
        <v>0</v>
      </c>
      <c r="DG350" s="910">
        <f t="shared" si="3276"/>
        <v>0</v>
      </c>
      <c r="DH350" s="910">
        <f t="shared" si="3276"/>
        <v>0</v>
      </c>
      <c r="DI350" s="910">
        <f t="shared" si="3276"/>
        <v>0</v>
      </c>
      <c r="DJ350" s="910">
        <f t="shared" si="3276"/>
        <v>0</v>
      </c>
      <c r="DK350" s="910">
        <f t="shared" si="3276"/>
        <v>0</v>
      </c>
      <c r="DL350" s="910">
        <f t="shared" si="3276"/>
        <v>0</v>
      </c>
      <c r="DM350" s="910">
        <f t="shared" si="3276"/>
        <v>0</v>
      </c>
      <c r="DN350" s="910">
        <f t="shared" si="3276"/>
        <v>0</v>
      </c>
      <c r="DO350" s="910">
        <f t="shared" si="3276"/>
        <v>0</v>
      </c>
      <c r="DP350" s="910">
        <f t="shared" si="3276"/>
        <v>0</v>
      </c>
      <c r="DQ350" s="910">
        <f t="shared" si="3276"/>
        <v>0</v>
      </c>
      <c r="DR350" s="910">
        <f t="shared" si="3276"/>
        <v>0</v>
      </c>
      <c r="DS350" s="910">
        <f t="shared" si="3276"/>
        <v>0</v>
      </c>
      <c r="DT350" s="910">
        <f t="shared" si="3276"/>
        <v>0</v>
      </c>
      <c r="DU350" s="910">
        <f t="shared" si="3276"/>
        <v>0</v>
      </c>
      <c r="DV350" s="910">
        <f t="shared" si="3276"/>
        <v>0</v>
      </c>
      <c r="DW350" s="910">
        <f t="shared" si="3276"/>
        <v>0</v>
      </c>
      <c r="DX350" s="910">
        <f t="shared" si="3276"/>
        <v>0</v>
      </c>
      <c r="DY350" s="910">
        <f t="shared" si="3276"/>
        <v>0</v>
      </c>
      <c r="DZ350" s="910">
        <f t="shared" si="3276"/>
        <v>0</v>
      </c>
      <c r="EA350" s="910">
        <f t="shared" si="3276"/>
        <v>0</v>
      </c>
      <c r="EB350" s="910">
        <f t="shared" si="3276"/>
        <v>0</v>
      </c>
      <c r="EC350" s="910">
        <f t="shared" si="3276"/>
        <v>0</v>
      </c>
      <c r="ED350" s="910">
        <f t="shared" si="3276"/>
        <v>0</v>
      </c>
      <c r="EE350" s="910">
        <f t="shared" si="3276"/>
        <v>0</v>
      </c>
      <c r="EF350" s="910">
        <f t="shared" si="3276"/>
        <v>0</v>
      </c>
      <c r="EG350" s="910">
        <f t="shared" si="3276"/>
        <v>0</v>
      </c>
      <c r="EH350" s="910">
        <f t="shared" si="3276"/>
        <v>0</v>
      </c>
      <c r="EI350" s="910">
        <f t="shared" si="3276"/>
        <v>0</v>
      </c>
      <c r="EJ350" s="910">
        <f t="shared" si="3276"/>
        <v>0</v>
      </c>
      <c r="EK350" s="910">
        <f t="shared" si="3276"/>
        <v>0</v>
      </c>
      <c r="EL350" s="910">
        <f t="shared" si="3276"/>
        <v>0</v>
      </c>
      <c r="EM350" s="910">
        <f t="shared" ref="EM350:EO350" si="3277">INDEX($G350:$G354,EM351)*EM344/12</f>
        <v>0</v>
      </c>
      <c r="EN350" s="910">
        <f t="shared" si="3277"/>
        <v>0</v>
      </c>
      <c r="EO350" s="910">
        <f t="shared" si="3277"/>
        <v>0</v>
      </c>
    </row>
    <row r="351" spans="1:145" x14ac:dyDescent="0.2">
      <c r="A351" s="113"/>
      <c r="B351" s="938"/>
      <c r="C351" s="938"/>
      <c r="D351" s="116"/>
      <c r="E351" s="116"/>
      <c r="F351" s="923"/>
      <c r="G351" s="482"/>
      <c r="H351" s="265"/>
      <c r="K351" s="113" t="s">
        <v>864</v>
      </c>
      <c r="N351" s="111">
        <f t="shared" ref="N351:AS351" si="3278">MATCH(N$2,$F350:$F354,1)</f>
        <v>1</v>
      </c>
      <c r="O351" s="111">
        <f t="shared" si="3278"/>
        <v>1</v>
      </c>
      <c r="P351" s="111">
        <f t="shared" si="3278"/>
        <v>1</v>
      </c>
      <c r="Q351" s="111">
        <f t="shared" si="3278"/>
        <v>1</v>
      </c>
      <c r="R351" s="111">
        <f t="shared" si="3278"/>
        <v>1</v>
      </c>
      <c r="S351" s="111">
        <f t="shared" si="3278"/>
        <v>1</v>
      </c>
      <c r="T351" s="111">
        <f t="shared" si="3278"/>
        <v>1</v>
      </c>
      <c r="U351" s="111">
        <f t="shared" si="3278"/>
        <v>1</v>
      </c>
      <c r="V351" s="111">
        <f t="shared" si="3278"/>
        <v>1</v>
      </c>
      <c r="W351" s="111">
        <f t="shared" si="3278"/>
        <v>1</v>
      </c>
      <c r="X351" s="111">
        <f t="shared" si="3278"/>
        <v>1</v>
      </c>
      <c r="Y351" s="111">
        <f t="shared" si="3278"/>
        <v>1</v>
      </c>
      <c r="Z351" s="111">
        <f t="shared" si="3278"/>
        <v>1</v>
      </c>
      <c r="AA351" s="111">
        <f t="shared" si="3278"/>
        <v>1</v>
      </c>
      <c r="AB351" s="111">
        <f t="shared" si="3278"/>
        <v>1</v>
      </c>
      <c r="AC351" s="111">
        <f t="shared" si="3278"/>
        <v>1</v>
      </c>
      <c r="AD351" s="111">
        <f t="shared" si="3278"/>
        <v>1</v>
      </c>
      <c r="AE351" s="111">
        <f t="shared" si="3278"/>
        <v>1</v>
      </c>
      <c r="AF351" s="111">
        <f t="shared" si="3278"/>
        <v>1</v>
      </c>
      <c r="AG351" s="111">
        <f t="shared" si="3278"/>
        <v>1</v>
      </c>
      <c r="AH351" s="111">
        <f t="shared" si="3278"/>
        <v>1</v>
      </c>
      <c r="AI351" s="111">
        <f t="shared" si="3278"/>
        <v>1</v>
      </c>
      <c r="AJ351" s="111">
        <f t="shared" si="3278"/>
        <v>1</v>
      </c>
      <c r="AK351" s="111">
        <f t="shared" si="3278"/>
        <v>1</v>
      </c>
      <c r="AL351" s="111">
        <f t="shared" si="3278"/>
        <v>1</v>
      </c>
      <c r="AM351" s="111">
        <f t="shared" si="3278"/>
        <v>1</v>
      </c>
      <c r="AN351" s="111">
        <f t="shared" si="3278"/>
        <v>1</v>
      </c>
      <c r="AO351" s="111">
        <f t="shared" si="3278"/>
        <v>1</v>
      </c>
      <c r="AP351" s="111">
        <f t="shared" si="3278"/>
        <v>1</v>
      </c>
      <c r="AQ351" s="111">
        <f t="shared" si="3278"/>
        <v>1</v>
      </c>
      <c r="AR351" s="111">
        <f t="shared" si="3278"/>
        <v>1</v>
      </c>
      <c r="AS351" s="111">
        <f t="shared" si="3278"/>
        <v>1</v>
      </c>
      <c r="AT351" s="111">
        <f t="shared" ref="AT351:BY351" si="3279">MATCH(AT$2,$F350:$F354,1)</f>
        <v>1</v>
      </c>
      <c r="AU351" s="111">
        <f t="shared" si="3279"/>
        <v>1</v>
      </c>
      <c r="AV351" s="111">
        <f t="shared" si="3279"/>
        <v>1</v>
      </c>
      <c r="AW351" s="111">
        <f t="shared" si="3279"/>
        <v>1</v>
      </c>
      <c r="AX351" s="111">
        <f t="shared" si="3279"/>
        <v>1</v>
      </c>
      <c r="AY351" s="111">
        <f t="shared" si="3279"/>
        <v>1</v>
      </c>
      <c r="AZ351" s="111">
        <f t="shared" si="3279"/>
        <v>1</v>
      </c>
      <c r="BA351" s="111">
        <f t="shared" si="3279"/>
        <v>1</v>
      </c>
      <c r="BB351" s="111">
        <f t="shared" si="3279"/>
        <v>1</v>
      </c>
      <c r="BC351" s="111">
        <f t="shared" si="3279"/>
        <v>1</v>
      </c>
      <c r="BD351" s="111">
        <f t="shared" si="3279"/>
        <v>1</v>
      </c>
      <c r="BE351" s="111">
        <f t="shared" si="3279"/>
        <v>1</v>
      </c>
      <c r="BF351" s="111">
        <f t="shared" si="3279"/>
        <v>1</v>
      </c>
      <c r="BG351" s="111">
        <f t="shared" si="3279"/>
        <v>1</v>
      </c>
      <c r="BH351" s="111">
        <f t="shared" si="3279"/>
        <v>1</v>
      </c>
      <c r="BI351" s="111">
        <f t="shared" si="3279"/>
        <v>1</v>
      </c>
      <c r="BJ351" s="111">
        <f t="shared" si="3279"/>
        <v>1</v>
      </c>
      <c r="BK351" s="111">
        <f t="shared" si="3279"/>
        <v>1</v>
      </c>
      <c r="BL351" s="111">
        <f t="shared" si="3279"/>
        <v>1</v>
      </c>
      <c r="BM351" s="111">
        <f t="shared" si="3279"/>
        <v>1</v>
      </c>
      <c r="BN351" s="111">
        <f t="shared" si="3279"/>
        <v>1</v>
      </c>
      <c r="BO351" s="111">
        <f t="shared" si="3279"/>
        <v>1</v>
      </c>
      <c r="BP351" s="111">
        <f t="shared" si="3279"/>
        <v>1</v>
      </c>
      <c r="BQ351" s="111">
        <f t="shared" si="3279"/>
        <v>1</v>
      </c>
      <c r="BR351" s="111">
        <f t="shared" si="3279"/>
        <v>1</v>
      </c>
      <c r="BS351" s="111">
        <f t="shared" si="3279"/>
        <v>1</v>
      </c>
      <c r="BT351" s="111">
        <f t="shared" si="3279"/>
        <v>1</v>
      </c>
      <c r="BU351" s="111">
        <f t="shared" si="3279"/>
        <v>1</v>
      </c>
      <c r="BV351" s="111">
        <f t="shared" si="3279"/>
        <v>1</v>
      </c>
      <c r="BW351" s="111">
        <f t="shared" si="3279"/>
        <v>1</v>
      </c>
      <c r="BX351" s="111">
        <f t="shared" si="3279"/>
        <v>1</v>
      </c>
      <c r="BY351" s="111">
        <f t="shared" si="3279"/>
        <v>1</v>
      </c>
      <c r="BZ351" s="111">
        <f t="shared" ref="BZ351:DE351" si="3280">MATCH(BZ$2,$F350:$F354,1)</f>
        <v>1</v>
      </c>
      <c r="CA351" s="111">
        <f t="shared" si="3280"/>
        <v>1</v>
      </c>
      <c r="CB351" s="111">
        <f t="shared" si="3280"/>
        <v>1</v>
      </c>
      <c r="CC351" s="111">
        <f t="shared" si="3280"/>
        <v>1</v>
      </c>
      <c r="CD351" s="111">
        <f t="shared" si="3280"/>
        <v>1</v>
      </c>
      <c r="CE351" s="111">
        <f t="shared" si="3280"/>
        <v>1</v>
      </c>
      <c r="CF351" s="111">
        <f t="shared" si="3280"/>
        <v>1</v>
      </c>
      <c r="CG351" s="111">
        <f t="shared" si="3280"/>
        <v>1</v>
      </c>
      <c r="CH351" s="111">
        <f t="shared" si="3280"/>
        <v>1</v>
      </c>
      <c r="CI351" s="111">
        <f t="shared" si="3280"/>
        <v>1</v>
      </c>
      <c r="CJ351" s="111">
        <f t="shared" si="3280"/>
        <v>1</v>
      </c>
      <c r="CK351" s="111">
        <f t="shared" si="3280"/>
        <v>1</v>
      </c>
      <c r="CL351" s="111">
        <f t="shared" si="3280"/>
        <v>1</v>
      </c>
      <c r="CM351" s="111">
        <f t="shared" si="3280"/>
        <v>1</v>
      </c>
      <c r="CN351" s="111">
        <f t="shared" si="3280"/>
        <v>1</v>
      </c>
      <c r="CO351" s="111">
        <f t="shared" si="3280"/>
        <v>1</v>
      </c>
      <c r="CP351" s="111">
        <f t="shared" si="3280"/>
        <v>1</v>
      </c>
      <c r="CQ351" s="111">
        <f t="shared" si="3280"/>
        <v>1</v>
      </c>
      <c r="CR351" s="111">
        <f t="shared" si="3280"/>
        <v>1</v>
      </c>
      <c r="CS351" s="111">
        <f t="shared" si="3280"/>
        <v>1</v>
      </c>
      <c r="CT351" s="111">
        <f t="shared" si="3280"/>
        <v>1</v>
      </c>
      <c r="CU351" s="111">
        <f t="shared" si="3280"/>
        <v>1</v>
      </c>
      <c r="CV351" s="111">
        <f t="shared" si="3280"/>
        <v>1</v>
      </c>
      <c r="CW351" s="111">
        <f t="shared" si="3280"/>
        <v>1</v>
      </c>
      <c r="CX351" s="111">
        <f t="shared" si="3280"/>
        <v>1</v>
      </c>
      <c r="CY351" s="111">
        <f t="shared" si="3280"/>
        <v>1</v>
      </c>
      <c r="CZ351" s="111">
        <f t="shared" si="3280"/>
        <v>1</v>
      </c>
      <c r="DA351" s="111">
        <f t="shared" si="3280"/>
        <v>1</v>
      </c>
      <c r="DB351" s="111">
        <f t="shared" si="3280"/>
        <v>1</v>
      </c>
      <c r="DC351" s="111">
        <f t="shared" si="3280"/>
        <v>1</v>
      </c>
      <c r="DD351" s="111">
        <f t="shared" si="3280"/>
        <v>1</v>
      </c>
      <c r="DE351" s="111">
        <f t="shared" si="3280"/>
        <v>1</v>
      </c>
      <c r="DF351" s="111">
        <f t="shared" ref="DF351:EK351" si="3281">MATCH(DF$2,$F350:$F354,1)</f>
        <v>1</v>
      </c>
      <c r="DG351" s="111">
        <f t="shared" si="3281"/>
        <v>1</v>
      </c>
      <c r="DH351" s="111">
        <f t="shared" si="3281"/>
        <v>1</v>
      </c>
      <c r="DI351" s="111">
        <f t="shared" si="3281"/>
        <v>1</v>
      </c>
      <c r="DJ351" s="111">
        <f t="shared" si="3281"/>
        <v>1</v>
      </c>
      <c r="DK351" s="111">
        <f t="shared" si="3281"/>
        <v>1</v>
      </c>
      <c r="DL351" s="111">
        <f t="shared" si="3281"/>
        <v>1</v>
      </c>
      <c r="DM351" s="111">
        <f t="shared" si="3281"/>
        <v>1</v>
      </c>
      <c r="DN351" s="111">
        <f t="shared" si="3281"/>
        <v>1</v>
      </c>
      <c r="DO351" s="111">
        <f t="shared" si="3281"/>
        <v>1</v>
      </c>
      <c r="DP351" s="111">
        <f t="shared" si="3281"/>
        <v>1</v>
      </c>
      <c r="DQ351" s="111">
        <f t="shared" si="3281"/>
        <v>1</v>
      </c>
      <c r="DR351" s="111">
        <f t="shared" si="3281"/>
        <v>1</v>
      </c>
      <c r="DS351" s="111">
        <f t="shared" si="3281"/>
        <v>1</v>
      </c>
      <c r="DT351" s="111">
        <f t="shared" si="3281"/>
        <v>1</v>
      </c>
      <c r="DU351" s="111">
        <f t="shared" si="3281"/>
        <v>1</v>
      </c>
      <c r="DV351" s="111">
        <f t="shared" si="3281"/>
        <v>1</v>
      </c>
      <c r="DW351" s="111">
        <f t="shared" si="3281"/>
        <v>1</v>
      </c>
      <c r="DX351" s="111">
        <f t="shared" si="3281"/>
        <v>1</v>
      </c>
      <c r="DY351" s="111">
        <f t="shared" si="3281"/>
        <v>1</v>
      </c>
      <c r="DZ351" s="111">
        <f t="shared" si="3281"/>
        <v>1</v>
      </c>
      <c r="EA351" s="111">
        <f t="shared" si="3281"/>
        <v>1</v>
      </c>
      <c r="EB351" s="111">
        <f t="shared" si="3281"/>
        <v>1</v>
      </c>
      <c r="EC351" s="111">
        <f t="shared" si="3281"/>
        <v>1</v>
      </c>
      <c r="ED351" s="111">
        <f t="shared" si="3281"/>
        <v>1</v>
      </c>
      <c r="EE351" s="111">
        <f t="shared" si="3281"/>
        <v>1</v>
      </c>
      <c r="EF351" s="111">
        <f t="shared" si="3281"/>
        <v>1</v>
      </c>
      <c r="EG351" s="111">
        <f t="shared" si="3281"/>
        <v>1</v>
      </c>
      <c r="EH351" s="111">
        <f t="shared" si="3281"/>
        <v>1</v>
      </c>
      <c r="EI351" s="111">
        <f t="shared" si="3281"/>
        <v>1</v>
      </c>
      <c r="EJ351" s="111">
        <f t="shared" si="3281"/>
        <v>1</v>
      </c>
      <c r="EK351" s="111">
        <f t="shared" si="3281"/>
        <v>1</v>
      </c>
      <c r="EL351" s="111">
        <f t="shared" ref="EL351:EO351" si="3282">MATCH(EL$2,$F350:$F354,1)</f>
        <v>1</v>
      </c>
      <c r="EM351" s="111">
        <f t="shared" si="3282"/>
        <v>1</v>
      </c>
      <c r="EN351" s="111">
        <f t="shared" si="3282"/>
        <v>1</v>
      </c>
      <c r="EO351" s="111">
        <f t="shared" si="3282"/>
        <v>1</v>
      </c>
    </row>
    <row r="352" spans="1:145" x14ac:dyDescent="0.2">
      <c r="A352" s="113">
        <f>ROW()</f>
        <v>352</v>
      </c>
      <c r="F352" s="923"/>
      <c r="G352" s="482"/>
      <c r="I352" s="459">
        <f>$J$4</f>
        <v>44742</v>
      </c>
      <c r="J352" s="461">
        <f>'A&amp;R'!$M$56</f>
        <v>6</v>
      </c>
      <c r="K352" s="113" t="s">
        <v>446</v>
      </c>
      <c r="N352" s="111" t="b">
        <f>OR(MOD(N$8,$J352)=0,N$2=$I352)</f>
        <v>0</v>
      </c>
      <c r="O352" s="111" t="b">
        <f>OR(MOD(O$8,$J352)=0,O$2=$I352)</f>
        <v>0</v>
      </c>
      <c r="P352" s="111" t="b">
        <f t="shared" ref="P352:AS352" si="3283">AND(ISNUMBER(P$9),P$10)</f>
        <v>0</v>
      </c>
      <c r="Q352" s="111" t="b">
        <f t="shared" si="3283"/>
        <v>0</v>
      </c>
      <c r="R352" s="111" t="b">
        <f t="shared" si="3283"/>
        <v>0</v>
      </c>
      <c r="S352" s="111" t="b">
        <f t="shared" si="3283"/>
        <v>1</v>
      </c>
      <c r="T352" s="111" t="b">
        <f t="shared" si="3283"/>
        <v>0</v>
      </c>
      <c r="U352" s="111" t="b">
        <f t="shared" si="3283"/>
        <v>0</v>
      </c>
      <c r="V352" s="111" t="b">
        <f t="shared" si="3283"/>
        <v>0</v>
      </c>
      <c r="W352" s="111" t="b">
        <f t="shared" si="3283"/>
        <v>0</v>
      </c>
      <c r="X352" s="111" t="b">
        <f t="shared" si="3283"/>
        <v>0</v>
      </c>
      <c r="Y352" s="111" t="b">
        <f t="shared" si="3283"/>
        <v>1</v>
      </c>
      <c r="Z352" s="111" t="b">
        <f t="shared" si="3283"/>
        <v>0</v>
      </c>
      <c r="AA352" s="111" t="b">
        <f t="shared" si="3283"/>
        <v>0</v>
      </c>
      <c r="AB352" s="111" t="b">
        <f t="shared" si="3283"/>
        <v>0</v>
      </c>
      <c r="AC352" s="111" t="b">
        <f t="shared" si="3283"/>
        <v>0</v>
      </c>
      <c r="AD352" s="111" t="b">
        <f t="shared" si="3283"/>
        <v>0</v>
      </c>
      <c r="AE352" s="111" t="b">
        <f t="shared" si="3283"/>
        <v>1</v>
      </c>
      <c r="AF352" s="111" t="b">
        <f t="shared" si="3283"/>
        <v>0</v>
      </c>
      <c r="AG352" s="111" t="b">
        <f t="shared" si="3283"/>
        <v>0</v>
      </c>
      <c r="AH352" s="111" t="b">
        <f t="shared" si="3283"/>
        <v>0</v>
      </c>
      <c r="AI352" s="111" t="b">
        <f t="shared" si="3283"/>
        <v>0</v>
      </c>
      <c r="AJ352" s="111" t="b">
        <f t="shared" si="3283"/>
        <v>0</v>
      </c>
      <c r="AK352" s="111" t="b">
        <f t="shared" si="3283"/>
        <v>1</v>
      </c>
      <c r="AL352" s="111" t="b">
        <f t="shared" si="3283"/>
        <v>0</v>
      </c>
      <c r="AM352" s="111" t="b">
        <f t="shared" si="3283"/>
        <v>0</v>
      </c>
      <c r="AN352" s="111" t="b">
        <f t="shared" si="3283"/>
        <v>0</v>
      </c>
      <c r="AO352" s="111" t="b">
        <f t="shared" si="3283"/>
        <v>0</v>
      </c>
      <c r="AP352" s="111" t="b">
        <f t="shared" si="3283"/>
        <v>0</v>
      </c>
      <c r="AQ352" s="111" t="b">
        <f t="shared" si="3283"/>
        <v>1</v>
      </c>
      <c r="AR352" s="111" t="b">
        <f t="shared" si="3283"/>
        <v>0</v>
      </c>
      <c r="AS352" s="111" t="b">
        <f t="shared" si="3283"/>
        <v>0</v>
      </c>
      <c r="AT352" s="111" t="b">
        <f t="shared" ref="AT352:BY352" si="3284">AND(ISNUMBER(AT$9),AT$10)</f>
        <v>0</v>
      </c>
      <c r="AU352" s="111" t="b">
        <f t="shared" si="3284"/>
        <v>0</v>
      </c>
      <c r="AV352" s="111" t="b">
        <f t="shared" si="3284"/>
        <v>0</v>
      </c>
      <c r="AW352" s="111" t="b">
        <f t="shared" si="3284"/>
        <v>1</v>
      </c>
      <c r="AX352" s="111" t="b">
        <f t="shared" si="3284"/>
        <v>0</v>
      </c>
      <c r="AY352" s="111" t="b">
        <f t="shared" si="3284"/>
        <v>0</v>
      </c>
      <c r="AZ352" s="111" t="b">
        <f t="shared" si="3284"/>
        <v>0</v>
      </c>
      <c r="BA352" s="111" t="b">
        <f t="shared" si="3284"/>
        <v>0</v>
      </c>
      <c r="BB352" s="111" t="b">
        <f t="shared" si="3284"/>
        <v>0</v>
      </c>
      <c r="BC352" s="111" t="b">
        <f t="shared" si="3284"/>
        <v>1</v>
      </c>
      <c r="BD352" s="111" t="b">
        <f t="shared" si="3284"/>
        <v>0</v>
      </c>
      <c r="BE352" s="111" t="b">
        <f t="shared" si="3284"/>
        <v>0</v>
      </c>
      <c r="BF352" s="111" t="b">
        <f t="shared" si="3284"/>
        <v>0</v>
      </c>
      <c r="BG352" s="111" t="b">
        <f t="shared" si="3284"/>
        <v>0</v>
      </c>
      <c r="BH352" s="111" t="b">
        <f t="shared" si="3284"/>
        <v>0</v>
      </c>
      <c r="BI352" s="111" t="b">
        <f t="shared" si="3284"/>
        <v>0</v>
      </c>
      <c r="BJ352" s="111" t="b">
        <f t="shared" si="3284"/>
        <v>0</v>
      </c>
      <c r="BK352" s="111" t="b">
        <f t="shared" si="3284"/>
        <v>0</v>
      </c>
      <c r="BL352" s="111" t="b">
        <f t="shared" si="3284"/>
        <v>0</v>
      </c>
      <c r="BM352" s="111" t="b">
        <f t="shared" si="3284"/>
        <v>0</v>
      </c>
      <c r="BN352" s="111" t="b">
        <f t="shared" si="3284"/>
        <v>0</v>
      </c>
      <c r="BO352" s="111" t="b">
        <f t="shared" si="3284"/>
        <v>0</v>
      </c>
      <c r="BP352" s="111" t="b">
        <f t="shared" si="3284"/>
        <v>0</v>
      </c>
      <c r="BQ352" s="111" t="b">
        <f t="shared" si="3284"/>
        <v>0</v>
      </c>
      <c r="BR352" s="111" t="b">
        <f t="shared" si="3284"/>
        <v>0</v>
      </c>
      <c r="BS352" s="111" t="b">
        <f t="shared" si="3284"/>
        <v>0</v>
      </c>
      <c r="BT352" s="111" t="b">
        <f t="shared" si="3284"/>
        <v>0</v>
      </c>
      <c r="BU352" s="111" t="b">
        <f t="shared" si="3284"/>
        <v>0</v>
      </c>
      <c r="BV352" s="111" t="b">
        <f t="shared" si="3284"/>
        <v>0</v>
      </c>
      <c r="BW352" s="111" t="b">
        <f t="shared" si="3284"/>
        <v>0</v>
      </c>
      <c r="BX352" s="111" t="b">
        <f t="shared" si="3284"/>
        <v>0</v>
      </c>
      <c r="BY352" s="111" t="b">
        <f t="shared" si="3284"/>
        <v>0</v>
      </c>
      <c r="BZ352" s="111" t="b">
        <f t="shared" ref="BZ352:DE352" si="3285">AND(ISNUMBER(BZ$9),BZ$10)</f>
        <v>0</v>
      </c>
      <c r="CA352" s="111" t="b">
        <f t="shared" si="3285"/>
        <v>0</v>
      </c>
      <c r="CB352" s="111" t="b">
        <f t="shared" si="3285"/>
        <v>0</v>
      </c>
      <c r="CC352" s="111" t="b">
        <f t="shared" si="3285"/>
        <v>0</v>
      </c>
      <c r="CD352" s="111" t="b">
        <f t="shared" si="3285"/>
        <v>0</v>
      </c>
      <c r="CE352" s="111" t="b">
        <f t="shared" si="3285"/>
        <v>0</v>
      </c>
      <c r="CF352" s="111" t="b">
        <f t="shared" si="3285"/>
        <v>0</v>
      </c>
      <c r="CG352" s="111" t="b">
        <f t="shared" si="3285"/>
        <v>0</v>
      </c>
      <c r="CH352" s="111" t="b">
        <f t="shared" si="3285"/>
        <v>0</v>
      </c>
      <c r="CI352" s="111" t="b">
        <f t="shared" si="3285"/>
        <v>0</v>
      </c>
      <c r="CJ352" s="111" t="b">
        <f t="shared" si="3285"/>
        <v>0</v>
      </c>
      <c r="CK352" s="111" t="b">
        <f t="shared" si="3285"/>
        <v>0</v>
      </c>
      <c r="CL352" s="111" t="b">
        <f t="shared" si="3285"/>
        <v>0</v>
      </c>
      <c r="CM352" s="111" t="b">
        <f t="shared" si="3285"/>
        <v>0</v>
      </c>
      <c r="CN352" s="111" t="b">
        <f t="shared" si="3285"/>
        <v>0</v>
      </c>
      <c r="CO352" s="111" t="b">
        <f t="shared" si="3285"/>
        <v>0</v>
      </c>
      <c r="CP352" s="111" t="b">
        <f t="shared" si="3285"/>
        <v>0</v>
      </c>
      <c r="CQ352" s="111" t="b">
        <f t="shared" si="3285"/>
        <v>0</v>
      </c>
      <c r="CR352" s="111" t="b">
        <f t="shared" si="3285"/>
        <v>0</v>
      </c>
      <c r="CS352" s="111" t="b">
        <f t="shared" si="3285"/>
        <v>0</v>
      </c>
      <c r="CT352" s="111" t="b">
        <f t="shared" si="3285"/>
        <v>0</v>
      </c>
      <c r="CU352" s="111" t="b">
        <f t="shared" si="3285"/>
        <v>0</v>
      </c>
      <c r="CV352" s="111" t="b">
        <f t="shared" si="3285"/>
        <v>0</v>
      </c>
      <c r="CW352" s="111" t="b">
        <f t="shared" si="3285"/>
        <v>0</v>
      </c>
      <c r="CX352" s="111" t="b">
        <f t="shared" si="3285"/>
        <v>0</v>
      </c>
      <c r="CY352" s="111" t="b">
        <f t="shared" si="3285"/>
        <v>0</v>
      </c>
      <c r="CZ352" s="111" t="b">
        <f t="shared" si="3285"/>
        <v>0</v>
      </c>
      <c r="DA352" s="111" t="b">
        <f t="shared" si="3285"/>
        <v>0</v>
      </c>
      <c r="DB352" s="111" t="b">
        <f t="shared" si="3285"/>
        <v>0</v>
      </c>
      <c r="DC352" s="111" t="b">
        <f t="shared" si="3285"/>
        <v>0</v>
      </c>
      <c r="DD352" s="111" t="b">
        <f t="shared" si="3285"/>
        <v>0</v>
      </c>
      <c r="DE352" s="111" t="b">
        <f t="shared" si="3285"/>
        <v>0</v>
      </c>
      <c r="DF352" s="111" t="b">
        <f t="shared" ref="DF352:EO352" si="3286">AND(ISNUMBER(DF$9),DF$10)</f>
        <v>0</v>
      </c>
      <c r="DG352" s="111" t="b">
        <f t="shared" si="3286"/>
        <v>0</v>
      </c>
      <c r="DH352" s="111" t="b">
        <f t="shared" si="3286"/>
        <v>0</v>
      </c>
      <c r="DI352" s="111" t="b">
        <f t="shared" si="3286"/>
        <v>0</v>
      </c>
      <c r="DJ352" s="111" t="b">
        <f t="shared" si="3286"/>
        <v>0</v>
      </c>
      <c r="DK352" s="111" t="b">
        <f t="shared" si="3286"/>
        <v>0</v>
      </c>
      <c r="DL352" s="111" t="b">
        <f t="shared" si="3286"/>
        <v>0</v>
      </c>
      <c r="DM352" s="111" t="b">
        <f t="shared" si="3286"/>
        <v>0</v>
      </c>
      <c r="DN352" s="111" t="b">
        <f t="shared" si="3286"/>
        <v>0</v>
      </c>
      <c r="DO352" s="111" t="b">
        <f t="shared" si="3286"/>
        <v>0</v>
      </c>
      <c r="DP352" s="111" t="b">
        <f t="shared" si="3286"/>
        <v>0</v>
      </c>
      <c r="DQ352" s="111" t="b">
        <f t="shared" si="3286"/>
        <v>0</v>
      </c>
      <c r="DR352" s="111" t="b">
        <f t="shared" si="3286"/>
        <v>0</v>
      </c>
      <c r="DS352" s="111" t="b">
        <f t="shared" si="3286"/>
        <v>0</v>
      </c>
      <c r="DT352" s="111" t="b">
        <f t="shared" si="3286"/>
        <v>0</v>
      </c>
      <c r="DU352" s="111" t="b">
        <f t="shared" si="3286"/>
        <v>0</v>
      </c>
      <c r="DV352" s="111" t="b">
        <f t="shared" si="3286"/>
        <v>0</v>
      </c>
      <c r="DW352" s="111" t="b">
        <f t="shared" si="3286"/>
        <v>0</v>
      </c>
      <c r="DX352" s="111" t="b">
        <f t="shared" si="3286"/>
        <v>0</v>
      </c>
      <c r="DY352" s="111" t="b">
        <f t="shared" si="3286"/>
        <v>0</v>
      </c>
      <c r="DZ352" s="111" t="b">
        <f t="shared" si="3286"/>
        <v>0</v>
      </c>
      <c r="EA352" s="111" t="b">
        <f t="shared" si="3286"/>
        <v>0</v>
      </c>
      <c r="EB352" s="111" t="b">
        <f t="shared" si="3286"/>
        <v>0</v>
      </c>
      <c r="EC352" s="111" t="b">
        <f t="shared" si="3286"/>
        <v>0</v>
      </c>
      <c r="ED352" s="111" t="b">
        <f t="shared" si="3286"/>
        <v>0</v>
      </c>
      <c r="EE352" s="111" t="b">
        <f t="shared" si="3286"/>
        <v>0</v>
      </c>
      <c r="EF352" s="111" t="b">
        <f t="shared" si="3286"/>
        <v>0</v>
      </c>
      <c r="EG352" s="111" t="b">
        <f t="shared" si="3286"/>
        <v>0</v>
      </c>
      <c r="EH352" s="111" t="b">
        <f t="shared" si="3286"/>
        <v>0</v>
      </c>
      <c r="EI352" s="111" t="b">
        <f t="shared" si="3286"/>
        <v>0</v>
      </c>
      <c r="EJ352" s="111" t="b">
        <f t="shared" si="3286"/>
        <v>0</v>
      </c>
      <c r="EK352" s="111" t="b">
        <f t="shared" si="3286"/>
        <v>0</v>
      </c>
      <c r="EL352" s="111" t="b">
        <f t="shared" si="3286"/>
        <v>0</v>
      </c>
      <c r="EM352" s="111" t="b">
        <f t="shared" si="3286"/>
        <v>0</v>
      </c>
      <c r="EN352" s="111" t="b">
        <f t="shared" si="3286"/>
        <v>0</v>
      </c>
      <c r="EO352" s="111" t="b">
        <f t="shared" si="3286"/>
        <v>0</v>
      </c>
    </row>
    <row r="353" spans="1:145" x14ac:dyDescent="0.2">
      <c r="A353" s="113">
        <f>ROW()</f>
        <v>353</v>
      </c>
      <c r="F353" s="923"/>
      <c r="G353" s="482"/>
    </row>
    <row r="354" spans="1:145" x14ac:dyDescent="0.2">
      <c r="A354" s="113">
        <f>ROW()</f>
        <v>354</v>
      </c>
      <c r="F354" s="923"/>
      <c r="G354" s="482"/>
      <c r="K354" s="926" t="s">
        <v>659</v>
      </c>
      <c r="M354" s="21">
        <f t="shared" ref="M354:AR354" si="3287">M319+M322+M323</f>
        <v>300000.00000002142</v>
      </c>
      <c r="N354" s="21">
        <f t="shared" si="3287"/>
        <v>731736.20817534439</v>
      </c>
      <c r="O354" s="21">
        <f t="shared" si="3287"/>
        <v>1198335.4630565117</v>
      </c>
      <c r="P354" s="21">
        <f t="shared" si="3287"/>
        <v>1577981.2465234341</v>
      </c>
      <c r="Q354" s="21">
        <f t="shared" si="3287"/>
        <v>2050685.2319891474</v>
      </c>
      <c r="R354" s="21">
        <f t="shared" si="3287"/>
        <v>2523389.2174548605</v>
      </c>
      <c r="S354" s="21">
        <f t="shared" si="3287"/>
        <v>1084421.7142006371</v>
      </c>
      <c r="T354" s="21">
        <f t="shared" si="3287"/>
        <v>1027272.5270847825</v>
      </c>
      <c r="U354" s="21">
        <f t="shared" si="3287"/>
        <v>1499976.5125504958</v>
      </c>
      <c r="V354" s="21">
        <f t="shared" si="3287"/>
        <v>1534580.947721964</v>
      </c>
      <c r="W354" s="21">
        <f t="shared" si="3287"/>
        <v>1982235.8451876773</v>
      </c>
      <c r="X354" s="21">
        <f t="shared" si="3287"/>
        <v>2454939.8306533904</v>
      </c>
      <c r="Y354" s="21">
        <f t="shared" si="3287"/>
        <v>774207.74631116702</v>
      </c>
      <c r="Z354" s="21">
        <f t="shared" si="3287"/>
        <v>738097.75753508764</v>
      </c>
      <c r="AA354" s="21">
        <f t="shared" si="3287"/>
        <v>1211755.822710115</v>
      </c>
      <c r="AB354" s="21">
        <f t="shared" si="3287"/>
        <v>1598460.4164708974</v>
      </c>
      <c r="AC354" s="21">
        <f t="shared" si="3287"/>
        <v>2072118.481645925</v>
      </c>
      <c r="AD354" s="21">
        <f t="shared" si="3287"/>
        <v>2545776.5468209526</v>
      </c>
      <c r="AE354" s="21">
        <f t="shared" si="3287"/>
        <v>1107763.1232760435</v>
      </c>
      <c r="AF354" s="21">
        <f t="shared" si="3287"/>
        <v>1056416.8304555081</v>
      </c>
      <c r="AG354" s="21">
        <f t="shared" si="3287"/>
        <v>1530074.8956305357</v>
      </c>
      <c r="AH354" s="21">
        <f t="shared" si="3287"/>
        <v>1549071.9823185583</v>
      </c>
      <c r="AI354" s="21">
        <f t="shared" si="3287"/>
        <v>1993926.1114935856</v>
      </c>
      <c r="AJ354" s="21">
        <f t="shared" si="3287"/>
        <v>2467584.1766686132</v>
      </c>
      <c r="AK354" s="21">
        <f t="shared" si="3287"/>
        <v>752040.06831217441</v>
      </c>
      <c r="AL354" s="21">
        <f t="shared" si="3287"/>
        <v>579330.01470077271</v>
      </c>
      <c r="AM354" s="21">
        <f t="shared" si="3287"/>
        <v>1079597.2840045849</v>
      </c>
      <c r="AN354" s="21">
        <f t="shared" si="3287"/>
        <v>1492831.1775963949</v>
      </c>
      <c r="AO354" s="21">
        <f t="shared" si="3287"/>
        <v>1993098.4469002071</v>
      </c>
      <c r="AP354" s="21">
        <f t="shared" si="3287"/>
        <v>2493365.7162040193</v>
      </c>
      <c r="AQ354" s="21">
        <f t="shared" si="3287"/>
        <v>1081841.6403412593</v>
      </c>
      <c r="AR354" s="21">
        <f t="shared" si="3287"/>
        <v>1062723.2614343069</v>
      </c>
      <c r="AS354" s="21">
        <f t="shared" ref="AS354:BX354" si="3288">AS319+AS322+AS323</f>
        <v>1562990.530738119</v>
      </c>
      <c r="AT354" s="21">
        <f t="shared" si="3288"/>
        <v>1591137.6250233338</v>
      </c>
      <c r="AU354" s="21">
        <f t="shared" si="3288"/>
        <v>2060723.5343271459</v>
      </c>
      <c r="AV354" s="21">
        <f t="shared" si="3288"/>
        <v>2560990.8036309578</v>
      </c>
      <c r="AW354" s="21">
        <f t="shared" si="3288"/>
        <v>833388.46412968426</v>
      </c>
      <c r="AX354" s="21">
        <f t="shared" si="3288"/>
        <v>868696.17384529114</v>
      </c>
      <c r="AY354" s="21">
        <f t="shared" si="3288"/>
        <v>1369948.5205351794</v>
      </c>
      <c r="AZ354" s="21">
        <f t="shared" si="3288"/>
        <v>1784127.5393641873</v>
      </c>
      <c r="BA354" s="21">
        <f t="shared" si="3288"/>
        <v>2285379.8860540753</v>
      </c>
      <c r="BB354" s="21">
        <f t="shared" si="3288"/>
        <v>2786632.2327439636</v>
      </c>
      <c r="BC354" s="21">
        <f t="shared" si="3288"/>
        <v>126965886.50022835</v>
      </c>
      <c r="BD354" s="21">
        <f t="shared" si="3288"/>
        <v>0</v>
      </c>
      <c r="BE354" s="21">
        <f t="shared" si="3288"/>
        <v>0</v>
      </c>
      <c r="BF354" s="21">
        <f t="shared" si="3288"/>
        <v>0</v>
      </c>
      <c r="BG354" s="21">
        <f t="shared" si="3288"/>
        <v>0</v>
      </c>
      <c r="BH354" s="21">
        <f t="shared" si="3288"/>
        <v>0</v>
      </c>
      <c r="BI354" s="21">
        <f t="shared" si="3288"/>
        <v>0</v>
      </c>
      <c r="BJ354" s="21">
        <f t="shared" si="3288"/>
        <v>0</v>
      </c>
      <c r="BK354" s="21">
        <f t="shared" si="3288"/>
        <v>0</v>
      </c>
      <c r="BL354" s="21">
        <f t="shared" si="3288"/>
        <v>0</v>
      </c>
      <c r="BM354" s="21">
        <f t="shared" si="3288"/>
        <v>0</v>
      </c>
      <c r="BN354" s="21">
        <f t="shared" si="3288"/>
        <v>0</v>
      </c>
      <c r="BO354" s="21">
        <f t="shared" si="3288"/>
        <v>0</v>
      </c>
      <c r="BP354" s="21">
        <f t="shared" si="3288"/>
        <v>0</v>
      </c>
      <c r="BQ354" s="21">
        <f t="shared" si="3288"/>
        <v>0</v>
      </c>
      <c r="BR354" s="21">
        <f t="shared" si="3288"/>
        <v>0</v>
      </c>
      <c r="BS354" s="21">
        <f t="shared" si="3288"/>
        <v>0</v>
      </c>
      <c r="BT354" s="21">
        <f t="shared" si="3288"/>
        <v>0</v>
      </c>
      <c r="BU354" s="21">
        <f t="shared" si="3288"/>
        <v>0</v>
      </c>
      <c r="BV354" s="21">
        <f t="shared" si="3288"/>
        <v>0</v>
      </c>
      <c r="BW354" s="21">
        <f t="shared" si="3288"/>
        <v>0</v>
      </c>
      <c r="BX354" s="21">
        <f t="shared" si="3288"/>
        <v>0</v>
      </c>
      <c r="BY354" s="21">
        <f t="shared" ref="BY354:DD354" si="3289">BY319+BY322+BY323</f>
        <v>0</v>
      </c>
      <c r="BZ354" s="21">
        <f t="shared" si="3289"/>
        <v>0</v>
      </c>
      <c r="CA354" s="21">
        <f t="shared" si="3289"/>
        <v>0</v>
      </c>
      <c r="CB354" s="21">
        <f t="shared" si="3289"/>
        <v>0</v>
      </c>
      <c r="CC354" s="21">
        <f t="shared" si="3289"/>
        <v>0</v>
      </c>
      <c r="CD354" s="21">
        <f t="shared" si="3289"/>
        <v>0</v>
      </c>
      <c r="CE354" s="21">
        <f t="shared" si="3289"/>
        <v>0</v>
      </c>
      <c r="CF354" s="21">
        <f t="shared" si="3289"/>
        <v>0</v>
      </c>
      <c r="CG354" s="21">
        <f t="shared" si="3289"/>
        <v>0</v>
      </c>
      <c r="CH354" s="21">
        <f t="shared" si="3289"/>
        <v>0</v>
      </c>
      <c r="CI354" s="21">
        <f t="shared" si="3289"/>
        <v>0</v>
      </c>
      <c r="CJ354" s="21">
        <f t="shared" si="3289"/>
        <v>0</v>
      </c>
      <c r="CK354" s="21">
        <f t="shared" si="3289"/>
        <v>0</v>
      </c>
      <c r="CL354" s="21">
        <f t="shared" si="3289"/>
        <v>0</v>
      </c>
      <c r="CM354" s="21">
        <f t="shared" si="3289"/>
        <v>0</v>
      </c>
      <c r="CN354" s="21">
        <f t="shared" si="3289"/>
        <v>0</v>
      </c>
      <c r="CO354" s="21">
        <f t="shared" si="3289"/>
        <v>0</v>
      </c>
      <c r="CP354" s="21">
        <f t="shared" si="3289"/>
        <v>0</v>
      </c>
      <c r="CQ354" s="21">
        <f t="shared" si="3289"/>
        <v>0</v>
      </c>
      <c r="CR354" s="21">
        <f t="shared" si="3289"/>
        <v>0</v>
      </c>
      <c r="CS354" s="21">
        <f t="shared" si="3289"/>
        <v>0</v>
      </c>
      <c r="CT354" s="21">
        <f t="shared" si="3289"/>
        <v>0</v>
      </c>
      <c r="CU354" s="21">
        <f t="shared" si="3289"/>
        <v>0</v>
      </c>
      <c r="CV354" s="21">
        <f t="shared" si="3289"/>
        <v>0</v>
      </c>
      <c r="CW354" s="21">
        <f t="shared" si="3289"/>
        <v>0</v>
      </c>
      <c r="CX354" s="21">
        <f t="shared" si="3289"/>
        <v>0</v>
      </c>
      <c r="CY354" s="21">
        <f t="shared" si="3289"/>
        <v>0</v>
      </c>
      <c r="CZ354" s="21">
        <f t="shared" si="3289"/>
        <v>0</v>
      </c>
      <c r="DA354" s="21">
        <f t="shared" si="3289"/>
        <v>0</v>
      </c>
      <c r="DB354" s="21">
        <f t="shared" si="3289"/>
        <v>0</v>
      </c>
      <c r="DC354" s="21">
        <f t="shared" si="3289"/>
        <v>0</v>
      </c>
      <c r="DD354" s="21">
        <f t="shared" si="3289"/>
        <v>0</v>
      </c>
      <c r="DE354" s="21">
        <f t="shared" ref="DE354:EO354" si="3290">DE319+DE322+DE323</f>
        <v>0</v>
      </c>
      <c r="DF354" s="21">
        <f t="shared" si="3290"/>
        <v>0</v>
      </c>
      <c r="DG354" s="21">
        <f t="shared" si="3290"/>
        <v>0</v>
      </c>
      <c r="DH354" s="21">
        <f t="shared" si="3290"/>
        <v>0</v>
      </c>
      <c r="DI354" s="21">
        <f t="shared" si="3290"/>
        <v>0</v>
      </c>
      <c r="DJ354" s="21">
        <f t="shared" si="3290"/>
        <v>0</v>
      </c>
      <c r="DK354" s="21">
        <f t="shared" si="3290"/>
        <v>0</v>
      </c>
      <c r="DL354" s="21">
        <f t="shared" si="3290"/>
        <v>0</v>
      </c>
      <c r="DM354" s="21">
        <f t="shared" si="3290"/>
        <v>0</v>
      </c>
      <c r="DN354" s="21">
        <f t="shared" si="3290"/>
        <v>0</v>
      </c>
      <c r="DO354" s="21">
        <f t="shared" si="3290"/>
        <v>0</v>
      </c>
      <c r="DP354" s="21">
        <f t="shared" si="3290"/>
        <v>0</v>
      </c>
      <c r="DQ354" s="21">
        <f t="shared" si="3290"/>
        <v>0</v>
      </c>
      <c r="DR354" s="21">
        <f t="shared" si="3290"/>
        <v>0</v>
      </c>
      <c r="DS354" s="21">
        <f t="shared" si="3290"/>
        <v>0</v>
      </c>
      <c r="DT354" s="21">
        <f t="shared" si="3290"/>
        <v>0</v>
      </c>
      <c r="DU354" s="21">
        <f t="shared" si="3290"/>
        <v>0</v>
      </c>
      <c r="DV354" s="21">
        <f t="shared" si="3290"/>
        <v>0</v>
      </c>
      <c r="DW354" s="21">
        <f t="shared" si="3290"/>
        <v>0</v>
      </c>
      <c r="DX354" s="21">
        <f t="shared" si="3290"/>
        <v>0</v>
      </c>
      <c r="DY354" s="21">
        <f t="shared" si="3290"/>
        <v>0</v>
      </c>
      <c r="DZ354" s="21">
        <f t="shared" si="3290"/>
        <v>0</v>
      </c>
      <c r="EA354" s="21">
        <f t="shared" si="3290"/>
        <v>0</v>
      </c>
      <c r="EB354" s="21">
        <f t="shared" si="3290"/>
        <v>0</v>
      </c>
      <c r="EC354" s="21">
        <f t="shared" si="3290"/>
        <v>0</v>
      </c>
      <c r="ED354" s="21">
        <f t="shared" si="3290"/>
        <v>0</v>
      </c>
      <c r="EE354" s="21">
        <f t="shared" si="3290"/>
        <v>0</v>
      </c>
      <c r="EF354" s="21">
        <f t="shared" si="3290"/>
        <v>0</v>
      </c>
      <c r="EG354" s="21">
        <f t="shared" si="3290"/>
        <v>0</v>
      </c>
      <c r="EH354" s="21">
        <f t="shared" si="3290"/>
        <v>0</v>
      </c>
      <c r="EI354" s="21">
        <f t="shared" si="3290"/>
        <v>0</v>
      </c>
      <c r="EJ354" s="21">
        <f t="shared" si="3290"/>
        <v>0</v>
      </c>
      <c r="EK354" s="21">
        <f t="shared" si="3290"/>
        <v>0</v>
      </c>
      <c r="EL354" s="21">
        <f t="shared" si="3290"/>
        <v>0</v>
      </c>
      <c r="EM354" s="21">
        <f t="shared" si="3290"/>
        <v>0</v>
      </c>
      <c r="EN354" s="21">
        <f t="shared" si="3290"/>
        <v>0</v>
      </c>
      <c r="EO354" s="21">
        <f t="shared" si="3290"/>
        <v>0</v>
      </c>
    </row>
    <row r="355" spans="1:145" x14ac:dyDescent="0.2">
      <c r="A355" s="113"/>
      <c r="K355" s="926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21"/>
      <c r="BT355" s="21"/>
      <c r="BU355" s="21"/>
      <c r="BV355" s="21"/>
      <c r="BW355" s="21"/>
      <c r="BX355" s="21"/>
      <c r="BY355" s="21"/>
      <c r="BZ355" s="21"/>
      <c r="CA355" s="21"/>
      <c r="CB355" s="21"/>
      <c r="CC355" s="21"/>
      <c r="CD355" s="21"/>
      <c r="CE355" s="21"/>
      <c r="CF355" s="21"/>
      <c r="CG355" s="21"/>
      <c r="CH355" s="21"/>
      <c r="CI355" s="21"/>
      <c r="CJ355" s="21"/>
      <c r="CK355" s="21"/>
      <c r="CL355" s="21"/>
      <c r="CM355" s="21"/>
      <c r="CN355" s="21"/>
      <c r="CO355" s="21"/>
      <c r="CP355" s="21"/>
      <c r="CQ355" s="21"/>
      <c r="CR355" s="21"/>
      <c r="CS355" s="21"/>
      <c r="CT355" s="21"/>
      <c r="CU355" s="21"/>
      <c r="CV355" s="21"/>
      <c r="CW355" s="21"/>
      <c r="CX355" s="21"/>
      <c r="CY355" s="21"/>
      <c r="CZ355" s="21"/>
      <c r="DA355" s="21"/>
      <c r="DB355" s="21"/>
      <c r="DC355" s="21"/>
      <c r="DD355" s="21"/>
      <c r="DE355" s="21"/>
      <c r="DF355" s="21"/>
      <c r="DG355" s="21"/>
      <c r="DH355" s="21"/>
      <c r="DI355" s="21"/>
      <c r="DJ355" s="21"/>
      <c r="DK355" s="21"/>
      <c r="DL355" s="21"/>
      <c r="DM355" s="21"/>
      <c r="DN355" s="21"/>
      <c r="DO355" s="21"/>
      <c r="DP355" s="21"/>
      <c r="DQ355" s="21"/>
      <c r="DR355" s="21"/>
      <c r="DS355" s="21"/>
      <c r="DT355" s="21"/>
      <c r="DU355" s="21"/>
      <c r="DV355" s="21"/>
      <c r="DW355" s="21"/>
      <c r="DX355" s="21"/>
      <c r="DY355" s="21"/>
      <c r="DZ355" s="21"/>
      <c r="EA355" s="21"/>
      <c r="EB355" s="21"/>
      <c r="EC355" s="21"/>
      <c r="ED355" s="21"/>
      <c r="EE355" s="21"/>
      <c r="EF355" s="21"/>
      <c r="EG355" s="21"/>
      <c r="EH355" s="21"/>
      <c r="EI355" s="21"/>
      <c r="EJ355" s="21"/>
      <c r="EK355" s="21"/>
      <c r="EL355" s="21"/>
      <c r="EM355" s="21"/>
      <c r="EN355" s="21"/>
      <c r="EO355" s="21"/>
    </row>
    <row r="356" spans="1:145" x14ac:dyDescent="0.2">
      <c r="A356" s="113">
        <f>ROW()</f>
        <v>356</v>
      </c>
      <c r="K356" s="113" t="s">
        <v>22</v>
      </c>
      <c r="L356" s="897"/>
      <c r="M356" s="897"/>
      <c r="N356" s="913">
        <v>0</v>
      </c>
      <c r="O356" s="793">
        <f t="shared" ref="O356:BT356" si="3291">N359</f>
        <v>8333.3333333333339</v>
      </c>
      <c r="P356" s="793">
        <f t="shared" si="3291"/>
        <v>16666.666666666668</v>
      </c>
      <c r="Q356" s="793">
        <f t="shared" si="3291"/>
        <v>25000</v>
      </c>
      <c r="R356" s="793">
        <f t="shared" si="3291"/>
        <v>33333.333333333336</v>
      </c>
      <c r="S356" s="793">
        <f t="shared" si="3291"/>
        <v>41666.666666666672</v>
      </c>
      <c r="T356" s="793">
        <f t="shared" si="3291"/>
        <v>0</v>
      </c>
      <c r="U356" s="793">
        <f t="shared" si="3291"/>
        <v>8333.3333333333339</v>
      </c>
      <c r="V356" s="793">
        <f t="shared" si="3291"/>
        <v>16666.666666666668</v>
      </c>
      <c r="W356" s="793">
        <f t="shared" si="3291"/>
        <v>25000</v>
      </c>
      <c r="X356" s="793">
        <f t="shared" si="3291"/>
        <v>33333.333333333336</v>
      </c>
      <c r="Y356" s="793">
        <f t="shared" si="3291"/>
        <v>41666.666666666672</v>
      </c>
      <c r="Z356" s="793">
        <f t="shared" si="3291"/>
        <v>0</v>
      </c>
      <c r="AA356" s="793">
        <f t="shared" si="3291"/>
        <v>8333.3333333333339</v>
      </c>
      <c r="AB356" s="793">
        <f t="shared" si="3291"/>
        <v>16666.666666666668</v>
      </c>
      <c r="AC356" s="793">
        <f t="shared" si="3291"/>
        <v>25000</v>
      </c>
      <c r="AD356" s="793">
        <f t="shared" si="3291"/>
        <v>33333.333333333336</v>
      </c>
      <c r="AE356" s="793">
        <f t="shared" si="3291"/>
        <v>41666.666666666672</v>
      </c>
      <c r="AF356" s="793">
        <f t="shared" si="3291"/>
        <v>0</v>
      </c>
      <c r="AG356" s="793">
        <f t="shared" si="3291"/>
        <v>8333.3333333333339</v>
      </c>
      <c r="AH356" s="793">
        <f t="shared" si="3291"/>
        <v>16666.666666666668</v>
      </c>
      <c r="AI356" s="793">
        <f t="shared" si="3291"/>
        <v>25000</v>
      </c>
      <c r="AJ356" s="793">
        <f t="shared" si="3291"/>
        <v>33333.333333333336</v>
      </c>
      <c r="AK356" s="793">
        <f t="shared" si="3291"/>
        <v>41666.666666666672</v>
      </c>
      <c r="AL356" s="793">
        <f t="shared" si="3291"/>
        <v>0</v>
      </c>
      <c r="AM356" s="793">
        <f t="shared" si="3291"/>
        <v>8333.3333333333339</v>
      </c>
      <c r="AN356" s="793">
        <f t="shared" si="3291"/>
        <v>16666.666666666668</v>
      </c>
      <c r="AO356" s="793">
        <f t="shared" si="3291"/>
        <v>25000</v>
      </c>
      <c r="AP356" s="793">
        <f t="shared" si="3291"/>
        <v>33333.333333333336</v>
      </c>
      <c r="AQ356" s="793">
        <f t="shared" si="3291"/>
        <v>41666.666666666672</v>
      </c>
      <c r="AR356" s="793">
        <f t="shared" si="3291"/>
        <v>0</v>
      </c>
      <c r="AS356" s="793">
        <f t="shared" si="3291"/>
        <v>8333.3333333333339</v>
      </c>
      <c r="AT356" s="793">
        <f t="shared" si="3291"/>
        <v>16666.666666666668</v>
      </c>
      <c r="AU356" s="793">
        <f t="shared" si="3291"/>
        <v>25000</v>
      </c>
      <c r="AV356" s="793">
        <f t="shared" si="3291"/>
        <v>33333.333333333336</v>
      </c>
      <c r="AW356" s="793">
        <f t="shared" si="3291"/>
        <v>41666.666666666672</v>
      </c>
      <c r="AX356" s="793">
        <f t="shared" si="3291"/>
        <v>0</v>
      </c>
      <c r="AY356" s="793">
        <f t="shared" si="3291"/>
        <v>8333.3333333333339</v>
      </c>
      <c r="AZ356" s="793">
        <f t="shared" si="3291"/>
        <v>16666.666666666668</v>
      </c>
      <c r="BA356" s="793">
        <f t="shared" si="3291"/>
        <v>25000</v>
      </c>
      <c r="BB356" s="793">
        <f t="shared" si="3291"/>
        <v>33333.333333333336</v>
      </c>
      <c r="BC356" s="793">
        <f t="shared" si="3291"/>
        <v>41666.666666666672</v>
      </c>
      <c r="BD356" s="793">
        <f t="shared" si="3291"/>
        <v>0</v>
      </c>
      <c r="BE356" s="793">
        <f t="shared" si="3291"/>
        <v>0</v>
      </c>
      <c r="BF356" s="793">
        <f t="shared" si="3291"/>
        <v>0</v>
      </c>
      <c r="BG356" s="793">
        <f t="shared" si="3291"/>
        <v>0</v>
      </c>
      <c r="BH356" s="793">
        <f t="shared" si="3291"/>
        <v>0</v>
      </c>
      <c r="BI356" s="793">
        <f t="shared" si="3291"/>
        <v>0</v>
      </c>
      <c r="BJ356" s="793">
        <f t="shared" si="3291"/>
        <v>0</v>
      </c>
      <c r="BK356" s="793">
        <f t="shared" si="3291"/>
        <v>0</v>
      </c>
      <c r="BL356" s="793">
        <f t="shared" si="3291"/>
        <v>0</v>
      </c>
      <c r="BM356" s="793">
        <f t="shared" si="3291"/>
        <v>0</v>
      </c>
      <c r="BN356" s="793">
        <f t="shared" si="3291"/>
        <v>0</v>
      </c>
      <c r="BO356" s="793">
        <f t="shared" si="3291"/>
        <v>0</v>
      </c>
      <c r="BP356" s="793">
        <f t="shared" si="3291"/>
        <v>0</v>
      </c>
      <c r="BQ356" s="793">
        <f t="shared" si="3291"/>
        <v>0</v>
      </c>
      <c r="BR356" s="793">
        <f t="shared" si="3291"/>
        <v>0</v>
      </c>
      <c r="BS356" s="793">
        <f t="shared" si="3291"/>
        <v>0</v>
      </c>
      <c r="BT356" s="793">
        <f t="shared" si="3291"/>
        <v>0</v>
      </c>
      <c r="BU356" s="793">
        <f t="shared" ref="BU356:CZ356" si="3292">BT359</f>
        <v>0</v>
      </c>
      <c r="BV356" s="793">
        <f t="shared" si="3292"/>
        <v>0</v>
      </c>
      <c r="BW356" s="793">
        <f t="shared" si="3292"/>
        <v>0</v>
      </c>
      <c r="BX356" s="793">
        <f t="shared" si="3292"/>
        <v>0</v>
      </c>
      <c r="BY356" s="793">
        <f t="shared" si="3292"/>
        <v>0</v>
      </c>
      <c r="BZ356" s="793">
        <f t="shared" si="3292"/>
        <v>0</v>
      </c>
      <c r="CA356" s="793">
        <f t="shared" si="3292"/>
        <v>0</v>
      </c>
      <c r="CB356" s="793">
        <f t="shared" si="3292"/>
        <v>0</v>
      </c>
      <c r="CC356" s="793">
        <f t="shared" si="3292"/>
        <v>0</v>
      </c>
      <c r="CD356" s="793">
        <f t="shared" si="3292"/>
        <v>0</v>
      </c>
      <c r="CE356" s="793">
        <f t="shared" si="3292"/>
        <v>0</v>
      </c>
      <c r="CF356" s="793">
        <f t="shared" si="3292"/>
        <v>0</v>
      </c>
      <c r="CG356" s="793">
        <f t="shared" si="3292"/>
        <v>0</v>
      </c>
      <c r="CH356" s="793">
        <f t="shared" si="3292"/>
        <v>0</v>
      </c>
      <c r="CI356" s="793">
        <f t="shared" si="3292"/>
        <v>0</v>
      </c>
      <c r="CJ356" s="793">
        <f t="shared" si="3292"/>
        <v>0</v>
      </c>
      <c r="CK356" s="793">
        <f t="shared" si="3292"/>
        <v>0</v>
      </c>
      <c r="CL356" s="793">
        <f t="shared" si="3292"/>
        <v>0</v>
      </c>
      <c r="CM356" s="793">
        <f t="shared" si="3292"/>
        <v>0</v>
      </c>
      <c r="CN356" s="793">
        <f t="shared" si="3292"/>
        <v>0</v>
      </c>
      <c r="CO356" s="793">
        <f t="shared" si="3292"/>
        <v>0</v>
      </c>
      <c r="CP356" s="793">
        <f t="shared" si="3292"/>
        <v>0</v>
      </c>
      <c r="CQ356" s="793">
        <f t="shared" si="3292"/>
        <v>0</v>
      </c>
      <c r="CR356" s="793">
        <f t="shared" si="3292"/>
        <v>0</v>
      </c>
      <c r="CS356" s="793">
        <f t="shared" si="3292"/>
        <v>0</v>
      </c>
      <c r="CT356" s="793">
        <f t="shared" si="3292"/>
        <v>0</v>
      </c>
      <c r="CU356" s="793">
        <f t="shared" si="3292"/>
        <v>0</v>
      </c>
      <c r="CV356" s="793">
        <f t="shared" si="3292"/>
        <v>0</v>
      </c>
      <c r="CW356" s="793">
        <f t="shared" si="3292"/>
        <v>0</v>
      </c>
      <c r="CX356" s="793">
        <f t="shared" si="3292"/>
        <v>0</v>
      </c>
      <c r="CY356" s="793">
        <f t="shared" si="3292"/>
        <v>0</v>
      </c>
      <c r="CZ356" s="793">
        <f t="shared" si="3292"/>
        <v>0</v>
      </c>
      <c r="DA356" s="793">
        <f t="shared" ref="DA356:EF356" si="3293">CZ359</f>
        <v>0</v>
      </c>
      <c r="DB356" s="793">
        <f t="shared" si="3293"/>
        <v>0</v>
      </c>
      <c r="DC356" s="793">
        <f t="shared" si="3293"/>
        <v>0</v>
      </c>
      <c r="DD356" s="793">
        <f t="shared" si="3293"/>
        <v>0</v>
      </c>
      <c r="DE356" s="793">
        <f t="shared" si="3293"/>
        <v>0</v>
      </c>
      <c r="DF356" s="793">
        <f t="shared" si="3293"/>
        <v>0</v>
      </c>
      <c r="DG356" s="793">
        <f t="shared" si="3293"/>
        <v>0</v>
      </c>
      <c r="DH356" s="793">
        <f t="shared" si="3293"/>
        <v>0</v>
      </c>
      <c r="DI356" s="793">
        <f t="shared" si="3293"/>
        <v>0</v>
      </c>
      <c r="DJ356" s="793">
        <f t="shared" si="3293"/>
        <v>0</v>
      </c>
      <c r="DK356" s="793">
        <f t="shared" si="3293"/>
        <v>0</v>
      </c>
      <c r="DL356" s="793">
        <f t="shared" si="3293"/>
        <v>0</v>
      </c>
      <c r="DM356" s="793">
        <f t="shared" si="3293"/>
        <v>0</v>
      </c>
      <c r="DN356" s="793">
        <f t="shared" si="3293"/>
        <v>0</v>
      </c>
      <c r="DO356" s="793">
        <f t="shared" si="3293"/>
        <v>0</v>
      </c>
      <c r="DP356" s="793">
        <f t="shared" si="3293"/>
        <v>0</v>
      </c>
      <c r="DQ356" s="793">
        <f t="shared" si="3293"/>
        <v>0</v>
      </c>
      <c r="DR356" s="793">
        <f t="shared" si="3293"/>
        <v>0</v>
      </c>
      <c r="DS356" s="793">
        <f t="shared" si="3293"/>
        <v>0</v>
      </c>
      <c r="DT356" s="793">
        <f t="shared" si="3293"/>
        <v>0</v>
      </c>
      <c r="DU356" s="793">
        <f t="shared" si="3293"/>
        <v>0</v>
      </c>
      <c r="DV356" s="793">
        <f t="shared" si="3293"/>
        <v>0</v>
      </c>
      <c r="DW356" s="793">
        <f t="shared" si="3293"/>
        <v>0</v>
      </c>
      <c r="DX356" s="793">
        <f t="shared" si="3293"/>
        <v>0</v>
      </c>
      <c r="DY356" s="793">
        <f t="shared" si="3293"/>
        <v>0</v>
      </c>
      <c r="DZ356" s="793">
        <f t="shared" si="3293"/>
        <v>0</v>
      </c>
      <c r="EA356" s="793">
        <f t="shared" si="3293"/>
        <v>0</v>
      </c>
      <c r="EB356" s="793">
        <f t="shared" si="3293"/>
        <v>0</v>
      </c>
      <c r="EC356" s="793">
        <f t="shared" si="3293"/>
        <v>0</v>
      </c>
      <c r="ED356" s="793">
        <f t="shared" si="3293"/>
        <v>0</v>
      </c>
      <c r="EE356" s="793">
        <f t="shared" si="3293"/>
        <v>0</v>
      </c>
      <c r="EF356" s="793">
        <f t="shared" si="3293"/>
        <v>0</v>
      </c>
      <c r="EG356" s="793">
        <f t="shared" ref="EG356:EO356" si="3294">EF359</f>
        <v>0</v>
      </c>
      <c r="EH356" s="793">
        <f t="shared" si="3294"/>
        <v>0</v>
      </c>
      <c r="EI356" s="793">
        <f t="shared" si="3294"/>
        <v>0</v>
      </c>
      <c r="EJ356" s="793">
        <f t="shared" si="3294"/>
        <v>0</v>
      </c>
      <c r="EK356" s="793">
        <f t="shared" si="3294"/>
        <v>0</v>
      </c>
      <c r="EL356" s="793">
        <f t="shared" si="3294"/>
        <v>0</v>
      </c>
      <c r="EM356" s="793">
        <f t="shared" si="3294"/>
        <v>0</v>
      </c>
      <c r="EN356" s="793">
        <f t="shared" si="3294"/>
        <v>0</v>
      </c>
      <c r="EO356" s="793">
        <f t="shared" si="3294"/>
        <v>0</v>
      </c>
    </row>
    <row r="357" spans="1:145" x14ac:dyDescent="0.2">
      <c r="A357" s="113">
        <f>ROW()</f>
        <v>357</v>
      </c>
      <c r="C357" s="449" t="str">
        <f>C350</f>
        <v>우선주배당금</v>
      </c>
      <c r="D357" s="449" t="s">
        <v>87</v>
      </c>
      <c r="E357" s="449"/>
      <c r="K357" s="113" t="s">
        <v>32</v>
      </c>
      <c r="L357" s="789">
        <f>SUM(M357:EC357)</f>
        <v>349999.99999999994</v>
      </c>
      <c r="M357" s="897"/>
      <c r="N357" s="793">
        <f t="shared" ref="N357:AS357" si="3295">N350</f>
        <v>8333.3333333333339</v>
      </c>
      <c r="O357" s="793">
        <f t="shared" si="3295"/>
        <v>8333.3333333333339</v>
      </c>
      <c r="P357" s="793">
        <f t="shared" si="3295"/>
        <v>8333.3333333333339</v>
      </c>
      <c r="Q357" s="793">
        <f t="shared" si="3295"/>
        <v>8333.3333333333339</v>
      </c>
      <c r="R357" s="793">
        <f t="shared" si="3295"/>
        <v>8333.3333333333339</v>
      </c>
      <c r="S357" s="793">
        <f t="shared" si="3295"/>
        <v>8333.3333333333339</v>
      </c>
      <c r="T357" s="793">
        <f t="shared" si="3295"/>
        <v>8333.3333333333339</v>
      </c>
      <c r="U357" s="793">
        <f t="shared" si="3295"/>
        <v>8333.3333333333339</v>
      </c>
      <c r="V357" s="793">
        <f t="shared" si="3295"/>
        <v>8333.3333333333339</v>
      </c>
      <c r="W357" s="793">
        <f t="shared" si="3295"/>
        <v>8333.3333333333339</v>
      </c>
      <c r="X357" s="793">
        <f t="shared" si="3295"/>
        <v>8333.3333333333339</v>
      </c>
      <c r="Y357" s="793">
        <f t="shared" si="3295"/>
        <v>8333.3333333333339</v>
      </c>
      <c r="Z357" s="793">
        <f t="shared" si="3295"/>
        <v>8333.3333333333339</v>
      </c>
      <c r="AA357" s="793">
        <f t="shared" si="3295"/>
        <v>8333.3333333333339</v>
      </c>
      <c r="AB357" s="793">
        <f t="shared" si="3295"/>
        <v>8333.3333333333339</v>
      </c>
      <c r="AC357" s="793">
        <f t="shared" si="3295"/>
        <v>8333.3333333333339</v>
      </c>
      <c r="AD357" s="793">
        <f t="shared" si="3295"/>
        <v>8333.3333333333339</v>
      </c>
      <c r="AE357" s="793">
        <f t="shared" si="3295"/>
        <v>8333.3333333333339</v>
      </c>
      <c r="AF357" s="793">
        <f t="shared" si="3295"/>
        <v>8333.3333333333339</v>
      </c>
      <c r="AG357" s="793">
        <f t="shared" si="3295"/>
        <v>8333.3333333333339</v>
      </c>
      <c r="AH357" s="793">
        <f t="shared" si="3295"/>
        <v>8333.3333333333339</v>
      </c>
      <c r="AI357" s="793">
        <f t="shared" si="3295"/>
        <v>8333.3333333333339</v>
      </c>
      <c r="AJ357" s="793">
        <f t="shared" si="3295"/>
        <v>8333.3333333333339</v>
      </c>
      <c r="AK357" s="793">
        <f t="shared" si="3295"/>
        <v>8333.3333333333339</v>
      </c>
      <c r="AL357" s="793">
        <f t="shared" si="3295"/>
        <v>8333.3333333333339</v>
      </c>
      <c r="AM357" s="793">
        <f t="shared" si="3295"/>
        <v>8333.3333333333339</v>
      </c>
      <c r="AN357" s="793">
        <f t="shared" si="3295"/>
        <v>8333.3333333333339</v>
      </c>
      <c r="AO357" s="793">
        <f t="shared" si="3295"/>
        <v>8333.3333333333339</v>
      </c>
      <c r="AP357" s="793">
        <f t="shared" si="3295"/>
        <v>8333.3333333333339</v>
      </c>
      <c r="AQ357" s="793">
        <f t="shared" si="3295"/>
        <v>8333.3333333333339</v>
      </c>
      <c r="AR357" s="793">
        <f t="shared" si="3295"/>
        <v>8333.3333333333339</v>
      </c>
      <c r="AS357" s="793">
        <f t="shared" si="3295"/>
        <v>8333.3333333333339</v>
      </c>
      <c r="AT357" s="793">
        <f t="shared" ref="AT357:BT357" si="3296">AT350</f>
        <v>8333.3333333333339</v>
      </c>
      <c r="AU357" s="793">
        <f t="shared" si="3296"/>
        <v>8333.3333333333339</v>
      </c>
      <c r="AV357" s="793">
        <f t="shared" si="3296"/>
        <v>8333.3333333333339</v>
      </c>
      <c r="AW357" s="793">
        <f t="shared" si="3296"/>
        <v>8333.3333333333339</v>
      </c>
      <c r="AX357" s="793">
        <f t="shared" si="3296"/>
        <v>8333.3333333333339</v>
      </c>
      <c r="AY357" s="793">
        <f t="shared" si="3296"/>
        <v>8333.3333333333339</v>
      </c>
      <c r="AZ357" s="793">
        <f t="shared" si="3296"/>
        <v>8333.3333333333339</v>
      </c>
      <c r="BA357" s="793">
        <f t="shared" si="3296"/>
        <v>8333.3333333333339</v>
      </c>
      <c r="BB357" s="793">
        <f t="shared" si="3296"/>
        <v>8333.3333333333339</v>
      </c>
      <c r="BC357" s="793">
        <f t="shared" si="3296"/>
        <v>8333.3333333333339</v>
      </c>
      <c r="BD357" s="793">
        <f t="shared" si="3296"/>
        <v>0</v>
      </c>
      <c r="BE357" s="793">
        <f t="shared" si="3296"/>
        <v>0</v>
      </c>
      <c r="BF357" s="793">
        <f t="shared" si="3296"/>
        <v>0</v>
      </c>
      <c r="BG357" s="793">
        <f t="shared" si="3296"/>
        <v>0</v>
      </c>
      <c r="BH357" s="793">
        <f t="shared" si="3296"/>
        <v>0</v>
      </c>
      <c r="BI357" s="793">
        <f t="shared" si="3296"/>
        <v>0</v>
      </c>
      <c r="BJ357" s="793">
        <f t="shared" si="3296"/>
        <v>0</v>
      </c>
      <c r="BK357" s="793">
        <f t="shared" si="3296"/>
        <v>0</v>
      </c>
      <c r="BL357" s="793">
        <f t="shared" si="3296"/>
        <v>0</v>
      </c>
      <c r="BM357" s="793">
        <f t="shared" si="3296"/>
        <v>0</v>
      </c>
      <c r="BN357" s="793">
        <f t="shared" si="3296"/>
        <v>0</v>
      </c>
      <c r="BO357" s="793">
        <f t="shared" si="3296"/>
        <v>0</v>
      </c>
      <c r="BP357" s="793">
        <f t="shared" si="3296"/>
        <v>0</v>
      </c>
      <c r="BQ357" s="793">
        <f t="shared" si="3296"/>
        <v>0</v>
      </c>
      <c r="BR357" s="793">
        <f t="shared" si="3296"/>
        <v>0</v>
      </c>
      <c r="BS357" s="793">
        <f t="shared" si="3296"/>
        <v>0</v>
      </c>
      <c r="BT357" s="793">
        <f t="shared" si="3296"/>
        <v>0</v>
      </c>
      <c r="BU357" s="793">
        <f t="shared" ref="BU357:EF357" si="3297">BU350</f>
        <v>0</v>
      </c>
      <c r="BV357" s="793">
        <f t="shared" si="3297"/>
        <v>0</v>
      </c>
      <c r="BW357" s="793">
        <f t="shared" si="3297"/>
        <v>0</v>
      </c>
      <c r="BX357" s="793">
        <f t="shared" si="3297"/>
        <v>0</v>
      </c>
      <c r="BY357" s="793">
        <f t="shared" si="3297"/>
        <v>0</v>
      </c>
      <c r="BZ357" s="793">
        <f t="shared" si="3297"/>
        <v>0</v>
      </c>
      <c r="CA357" s="793">
        <f t="shared" si="3297"/>
        <v>0</v>
      </c>
      <c r="CB357" s="793">
        <f t="shared" si="3297"/>
        <v>0</v>
      </c>
      <c r="CC357" s="793">
        <f t="shared" si="3297"/>
        <v>0</v>
      </c>
      <c r="CD357" s="793">
        <f t="shared" si="3297"/>
        <v>0</v>
      </c>
      <c r="CE357" s="793">
        <f t="shared" si="3297"/>
        <v>0</v>
      </c>
      <c r="CF357" s="793">
        <f t="shared" si="3297"/>
        <v>0</v>
      </c>
      <c r="CG357" s="793">
        <f t="shared" si="3297"/>
        <v>0</v>
      </c>
      <c r="CH357" s="793">
        <f t="shared" si="3297"/>
        <v>0</v>
      </c>
      <c r="CI357" s="793">
        <f t="shared" si="3297"/>
        <v>0</v>
      </c>
      <c r="CJ357" s="793">
        <f t="shared" si="3297"/>
        <v>0</v>
      </c>
      <c r="CK357" s="793">
        <f t="shared" si="3297"/>
        <v>0</v>
      </c>
      <c r="CL357" s="793">
        <f t="shared" si="3297"/>
        <v>0</v>
      </c>
      <c r="CM357" s="793">
        <f t="shared" si="3297"/>
        <v>0</v>
      </c>
      <c r="CN357" s="793">
        <f t="shared" si="3297"/>
        <v>0</v>
      </c>
      <c r="CO357" s="793">
        <f t="shared" si="3297"/>
        <v>0</v>
      </c>
      <c r="CP357" s="793">
        <f t="shared" si="3297"/>
        <v>0</v>
      </c>
      <c r="CQ357" s="793">
        <f t="shared" si="3297"/>
        <v>0</v>
      </c>
      <c r="CR357" s="793">
        <f t="shared" si="3297"/>
        <v>0</v>
      </c>
      <c r="CS357" s="793">
        <f t="shared" si="3297"/>
        <v>0</v>
      </c>
      <c r="CT357" s="793">
        <f t="shared" si="3297"/>
        <v>0</v>
      </c>
      <c r="CU357" s="793">
        <f t="shared" si="3297"/>
        <v>0</v>
      </c>
      <c r="CV357" s="793">
        <f t="shared" si="3297"/>
        <v>0</v>
      </c>
      <c r="CW357" s="793">
        <f t="shared" si="3297"/>
        <v>0</v>
      </c>
      <c r="CX357" s="793">
        <f t="shared" si="3297"/>
        <v>0</v>
      </c>
      <c r="CY357" s="793">
        <f t="shared" si="3297"/>
        <v>0</v>
      </c>
      <c r="CZ357" s="793">
        <f t="shared" si="3297"/>
        <v>0</v>
      </c>
      <c r="DA357" s="793">
        <f t="shared" si="3297"/>
        <v>0</v>
      </c>
      <c r="DB357" s="793">
        <f t="shared" si="3297"/>
        <v>0</v>
      </c>
      <c r="DC357" s="793">
        <f t="shared" si="3297"/>
        <v>0</v>
      </c>
      <c r="DD357" s="793">
        <f t="shared" si="3297"/>
        <v>0</v>
      </c>
      <c r="DE357" s="793">
        <f t="shared" si="3297"/>
        <v>0</v>
      </c>
      <c r="DF357" s="793">
        <f t="shared" si="3297"/>
        <v>0</v>
      </c>
      <c r="DG357" s="793">
        <f t="shared" si="3297"/>
        <v>0</v>
      </c>
      <c r="DH357" s="793">
        <f t="shared" si="3297"/>
        <v>0</v>
      </c>
      <c r="DI357" s="793">
        <f t="shared" si="3297"/>
        <v>0</v>
      </c>
      <c r="DJ357" s="793">
        <f t="shared" si="3297"/>
        <v>0</v>
      </c>
      <c r="DK357" s="793">
        <f t="shared" si="3297"/>
        <v>0</v>
      </c>
      <c r="DL357" s="793">
        <f t="shared" si="3297"/>
        <v>0</v>
      </c>
      <c r="DM357" s="793">
        <f t="shared" si="3297"/>
        <v>0</v>
      </c>
      <c r="DN357" s="793">
        <f t="shared" si="3297"/>
        <v>0</v>
      </c>
      <c r="DO357" s="793">
        <f t="shared" si="3297"/>
        <v>0</v>
      </c>
      <c r="DP357" s="793">
        <f t="shared" si="3297"/>
        <v>0</v>
      </c>
      <c r="DQ357" s="793">
        <f t="shared" si="3297"/>
        <v>0</v>
      </c>
      <c r="DR357" s="793">
        <f t="shared" si="3297"/>
        <v>0</v>
      </c>
      <c r="DS357" s="793">
        <f t="shared" si="3297"/>
        <v>0</v>
      </c>
      <c r="DT357" s="793">
        <f t="shared" si="3297"/>
        <v>0</v>
      </c>
      <c r="DU357" s="793">
        <f t="shared" si="3297"/>
        <v>0</v>
      </c>
      <c r="DV357" s="793">
        <f t="shared" si="3297"/>
        <v>0</v>
      </c>
      <c r="DW357" s="793">
        <f t="shared" si="3297"/>
        <v>0</v>
      </c>
      <c r="DX357" s="793">
        <f t="shared" si="3297"/>
        <v>0</v>
      </c>
      <c r="DY357" s="793">
        <f t="shared" si="3297"/>
        <v>0</v>
      </c>
      <c r="DZ357" s="793">
        <f t="shared" si="3297"/>
        <v>0</v>
      </c>
      <c r="EA357" s="793">
        <f t="shared" si="3297"/>
        <v>0</v>
      </c>
      <c r="EB357" s="793">
        <f t="shared" si="3297"/>
        <v>0</v>
      </c>
      <c r="EC357" s="793">
        <f t="shared" si="3297"/>
        <v>0</v>
      </c>
      <c r="ED357" s="793">
        <f t="shared" si="3297"/>
        <v>0</v>
      </c>
      <c r="EE357" s="793">
        <f t="shared" si="3297"/>
        <v>0</v>
      </c>
      <c r="EF357" s="793">
        <f t="shared" si="3297"/>
        <v>0</v>
      </c>
      <c r="EG357" s="793">
        <f t="shared" ref="EG357:EO357" si="3298">EG350</f>
        <v>0</v>
      </c>
      <c r="EH357" s="793">
        <f t="shared" si="3298"/>
        <v>0</v>
      </c>
      <c r="EI357" s="793">
        <f t="shared" si="3298"/>
        <v>0</v>
      </c>
      <c r="EJ357" s="793">
        <f t="shared" si="3298"/>
        <v>0</v>
      </c>
      <c r="EK357" s="793">
        <f t="shared" si="3298"/>
        <v>0</v>
      </c>
      <c r="EL357" s="793">
        <f t="shared" si="3298"/>
        <v>0</v>
      </c>
      <c r="EM357" s="793">
        <f t="shared" si="3298"/>
        <v>0</v>
      </c>
      <c r="EN357" s="793">
        <f t="shared" si="3298"/>
        <v>0</v>
      </c>
      <c r="EO357" s="793">
        <f t="shared" si="3298"/>
        <v>0</v>
      </c>
    </row>
    <row r="358" spans="1:145" x14ac:dyDescent="0.2">
      <c r="A358" s="113">
        <f>ROW()</f>
        <v>358</v>
      </c>
      <c r="C358" s="116"/>
      <c r="D358" s="116"/>
      <c r="E358" s="116"/>
      <c r="F358" s="116"/>
      <c r="G358" s="116"/>
      <c r="H358" s="116"/>
      <c r="I358" s="116"/>
      <c r="J358" s="116"/>
      <c r="K358" s="114" t="s">
        <v>83</v>
      </c>
      <c r="L358" s="915">
        <f>SUM(M358:EC358)</f>
        <v>-350000.00000000006</v>
      </c>
      <c r="M358" s="915"/>
      <c r="N358" s="915">
        <f t="shared" ref="N358:AS358" si="3299">IF(N352,-MIN(SUM(N356:N357),N354),0)</f>
        <v>0</v>
      </c>
      <c r="O358" s="915">
        <f t="shared" si="3299"/>
        <v>0</v>
      </c>
      <c r="P358" s="915">
        <f t="shared" si="3299"/>
        <v>0</v>
      </c>
      <c r="Q358" s="915">
        <f t="shared" si="3299"/>
        <v>0</v>
      </c>
      <c r="R358" s="915">
        <f t="shared" si="3299"/>
        <v>0</v>
      </c>
      <c r="S358" s="915">
        <f t="shared" si="3299"/>
        <v>-50000.000000000007</v>
      </c>
      <c r="T358" s="915">
        <f t="shared" si="3299"/>
        <v>0</v>
      </c>
      <c r="U358" s="915">
        <f t="shared" si="3299"/>
        <v>0</v>
      </c>
      <c r="V358" s="915">
        <f t="shared" si="3299"/>
        <v>0</v>
      </c>
      <c r="W358" s="915">
        <f t="shared" si="3299"/>
        <v>0</v>
      </c>
      <c r="X358" s="915">
        <f t="shared" si="3299"/>
        <v>0</v>
      </c>
      <c r="Y358" s="915">
        <f t="shared" si="3299"/>
        <v>-50000.000000000007</v>
      </c>
      <c r="Z358" s="915">
        <f t="shared" si="3299"/>
        <v>0</v>
      </c>
      <c r="AA358" s="915">
        <f t="shared" si="3299"/>
        <v>0</v>
      </c>
      <c r="AB358" s="915">
        <f t="shared" si="3299"/>
        <v>0</v>
      </c>
      <c r="AC358" s="915">
        <f t="shared" si="3299"/>
        <v>0</v>
      </c>
      <c r="AD358" s="915">
        <f t="shared" si="3299"/>
        <v>0</v>
      </c>
      <c r="AE358" s="915">
        <f t="shared" si="3299"/>
        <v>-50000.000000000007</v>
      </c>
      <c r="AF358" s="915">
        <f t="shared" si="3299"/>
        <v>0</v>
      </c>
      <c r="AG358" s="915">
        <f t="shared" si="3299"/>
        <v>0</v>
      </c>
      <c r="AH358" s="915">
        <f t="shared" si="3299"/>
        <v>0</v>
      </c>
      <c r="AI358" s="915">
        <f t="shared" si="3299"/>
        <v>0</v>
      </c>
      <c r="AJ358" s="915">
        <f t="shared" si="3299"/>
        <v>0</v>
      </c>
      <c r="AK358" s="915">
        <f t="shared" si="3299"/>
        <v>-50000.000000000007</v>
      </c>
      <c r="AL358" s="915">
        <f t="shared" si="3299"/>
        <v>0</v>
      </c>
      <c r="AM358" s="915">
        <f t="shared" si="3299"/>
        <v>0</v>
      </c>
      <c r="AN358" s="915">
        <f t="shared" si="3299"/>
        <v>0</v>
      </c>
      <c r="AO358" s="915">
        <f t="shared" si="3299"/>
        <v>0</v>
      </c>
      <c r="AP358" s="915">
        <f t="shared" si="3299"/>
        <v>0</v>
      </c>
      <c r="AQ358" s="915">
        <f t="shared" si="3299"/>
        <v>-50000.000000000007</v>
      </c>
      <c r="AR358" s="915">
        <f t="shared" si="3299"/>
        <v>0</v>
      </c>
      <c r="AS358" s="915">
        <f t="shared" si="3299"/>
        <v>0</v>
      </c>
      <c r="AT358" s="915">
        <f t="shared" ref="AT358:BY358" si="3300">IF(AT352,-MIN(SUM(AT356:AT357),AT354),0)</f>
        <v>0</v>
      </c>
      <c r="AU358" s="915">
        <f t="shared" si="3300"/>
        <v>0</v>
      </c>
      <c r="AV358" s="915">
        <f t="shared" si="3300"/>
        <v>0</v>
      </c>
      <c r="AW358" s="915">
        <f t="shared" si="3300"/>
        <v>-50000.000000000007</v>
      </c>
      <c r="AX358" s="915">
        <f t="shared" si="3300"/>
        <v>0</v>
      </c>
      <c r="AY358" s="915">
        <f t="shared" si="3300"/>
        <v>0</v>
      </c>
      <c r="AZ358" s="915">
        <f t="shared" si="3300"/>
        <v>0</v>
      </c>
      <c r="BA358" s="915">
        <f t="shared" si="3300"/>
        <v>0</v>
      </c>
      <c r="BB358" s="915">
        <f t="shared" si="3300"/>
        <v>0</v>
      </c>
      <c r="BC358" s="915">
        <f t="shared" si="3300"/>
        <v>-50000.000000000007</v>
      </c>
      <c r="BD358" s="915">
        <f t="shared" si="3300"/>
        <v>0</v>
      </c>
      <c r="BE358" s="915">
        <f t="shared" si="3300"/>
        <v>0</v>
      </c>
      <c r="BF358" s="915">
        <f t="shared" si="3300"/>
        <v>0</v>
      </c>
      <c r="BG358" s="915">
        <f t="shared" si="3300"/>
        <v>0</v>
      </c>
      <c r="BH358" s="915">
        <f t="shared" si="3300"/>
        <v>0</v>
      </c>
      <c r="BI358" s="915">
        <f t="shared" si="3300"/>
        <v>0</v>
      </c>
      <c r="BJ358" s="915">
        <f t="shared" si="3300"/>
        <v>0</v>
      </c>
      <c r="BK358" s="915">
        <f t="shared" si="3300"/>
        <v>0</v>
      </c>
      <c r="BL358" s="915">
        <f t="shared" si="3300"/>
        <v>0</v>
      </c>
      <c r="BM358" s="915">
        <f t="shared" si="3300"/>
        <v>0</v>
      </c>
      <c r="BN358" s="915">
        <f t="shared" si="3300"/>
        <v>0</v>
      </c>
      <c r="BO358" s="915">
        <f t="shared" si="3300"/>
        <v>0</v>
      </c>
      <c r="BP358" s="915">
        <f t="shared" si="3300"/>
        <v>0</v>
      </c>
      <c r="BQ358" s="915">
        <f t="shared" si="3300"/>
        <v>0</v>
      </c>
      <c r="BR358" s="915">
        <f t="shared" si="3300"/>
        <v>0</v>
      </c>
      <c r="BS358" s="915">
        <f t="shared" si="3300"/>
        <v>0</v>
      </c>
      <c r="BT358" s="915">
        <f t="shared" si="3300"/>
        <v>0</v>
      </c>
      <c r="BU358" s="915">
        <f t="shared" si="3300"/>
        <v>0</v>
      </c>
      <c r="BV358" s="915">
        <f t="shared" si="3300"/>
        <v>0</v>
      </c>
      <c r="BW358" s="915">
        <f t="shared" si="3300"/>
        <v>0</v>
      </c>
      <c r="BX358" s="915">
        <f t="shared" si="3300"/>
        <v>0</v>
      </c>
      <c r="BY358" s="915">
        <f t="shared" si="3300"/>
        <v>0</v>
      </c>
      <c r="BZ358" s="915">
        <f t="shared" ref="BZ358:DE358" si="3301">IF(BZ352,-MIN(SUM(BZ356:BZ357),BZ354),0)</f>
        <v>0</v>
      </c>
      <c r="CA358" s="915">
        <f t="shared" si="3301"/>
        <v>0</v>
      </c>
      <c r="CB358" s="915">
        <f t="shared" si="3301"/>
        <v>0</v>
      </c>
      <c r="CC358" s="915">
        <f t="shared" si="3301"/>
        <v>0</v>
      </c>
      <c r="CD358" s="915">
        <f t="shared" si="3301"/>
        <v>0</v>
      </c>
      <c r="CE358" s="915">
        <f t="shared" si="3301"/>
        <v>0</v>
      </c>
      <c r="CF358" s="915">
        <f t="shared" si="3301"/>
        <v>0</v>
      </c>
      <c r="CG358" s="915">
        <f t="shared" si="3301"/>
        <v>0</v>
      </c>
      <c r="CH358" s="915">
        <f t="shared" si="3301"/>
        <v>0</v>
      </c>
      <c r="CI358" s="915">
        <f t="shared" si="3301"/>
        <v>0</v>
      </c>
      <c r="CJ358" s="915">
        <f t="shared" si="3301"/>
        <v>0</v>
      </c>
      <c r="CK358" s="915">
        <f t="shared" si="3301"/>
        <v>0</v>
      </c>
      <c r="CL358" s="915">
        <f t="shared" si="3301"/>
        <v>0</v>
      </c>
      <c r="CM358" s="915">
        <f t="shared" si="3301"/>
        <v>0</v>
      </c>
      <c r="CN358" s="915">
        <f t="shared" si="3301"/>
        <v>0</v>
      </c>
      <c r="CO358" s="915">
        <f t="shared" si="3301"/>
        <v>0</v>
      </c>
      <c r="CP358" s="915">
        <f t="shared" si="3301"/>
        <v>0</v>
      </c>
      <c r="CQ358" s="915">
        <f t="shared" si="3301"/>
        <v>0</v>
      </c>
      <c r="CR358" s="915">
        <f t="shared" si="3301"/>
        <v>0</v>
      </c>
      <c r="CS358" s="915">
        <f t="shared" si="3301"/>
        <v>0</v>
      </c>
      <c r="CT358" s="915">
        <f t="shared" si="3301"/>
        <v>0</v>
      </c>
      <c r="CU358" s="915">
        <f t="shared" si="3301"/>
        <v>0</v>
      </c>
      <c r="CV358" s="915">
        <f t="shared" si="3301"/>
        <v>0</v>
      </c>
      <c r="CW358" s="915">
        <f t="shared" si="3301"/>
        <v>0</v>
      </c>
      <c r="CX358" s="915">
        <f t="shared" si="3301"/>
        <v>0</v>
      </c>
      <c r="CY358" s="915">
        <f t="shared" si="3301"/>
        <v>0</v>
      </c>
      <c r="CZ358" s="915">
        <f t="shared" si="3301"/>
        <v>0</v>
      </c>
      <c r="DA358" s="915">
        <f t="shared" si="3301"/>
        <v>0</v>
      </c>
      <c r="DB358" s="915">
        <f t="shared" si="3301"/>
        <v>0</v>
      </c>
      <c r="DC358" s="915">
        <f t="shared" si="3301"/>
        <v>0</v>
      </c>
      <c r="DD358" s="915">
        <f t="shared" si="3301"/>
        <v>0</v>
      </c>
      <c r="DE358" s="915">
        <f t="shared" si="3301"/>
        <v>0</v>
      </c>
      <c r="DF358" s="915">
        <f t="shared" ref="DF358:EK358" si="3302">IF(DF352,-MIN(SUM(DF356:DF357),DF354),0)</f>
        <v>0</v>
      </c>
      <c r="DG358" s="915">
        <f t="shared" si="3302"/>
        <v>0</v>
      </c>
      <c r="DH358" s="915">
        <f t="shared" si="3302"/>
        <v>0</v>
      </c>
      <c r="DI358" s="915">
        <f t="shared" si="3302"/>
        <v>0</v>
      </c>
      <c r="DJ358" s="915">
        <f t="shared" si="3302"/>
        <v>0</v>
      </c>
      <c r="DK358" s="915">
        <f t="shared" si="3302"/>
        <v>0</v>
      </c>
      <c r="DL358" s="915">
        <f t="shared" si="3302"/>
        <v>0</v>
      </c>
      <c r="DM358" s="915">
        <f t="shared" si="3302"/>
        <v>0</v>
      </c>
      <c r="DN358" s="915">
        <f t="shared" si="3302"/>
        <v>0</v>
      </c>
      <c r="DO358" s="915">
        <f t="shared" si="3302"/>
        <v>0</v>
      </c>
      <c r="DP358" s="915">
        <f t="shared" si="3302"/>
        <v>0</v>
      </c>
      <c r="DQ358" s="915">
        <f t="shared" si="3302"/>
        <v>0</v>
      </c>
      <c r="DR358" s="915">
        <f t="shared" si="3302"/>
        <v>0</v>
      </c>
      <c r="DS358" s="915">
        <f t="shared" si="3302"/>
        <v>0</v>
      </c>
      <c r="DT358" s="915">
        <f t="shared" si="3302"/>
        <v>0</v>
      </c>
      <c r="DU358" s="915">
        <f t="shared" si="3302"/>
        <v>0</v>
      </c>
      <c r="DV358" s="915">
        <f t="shared" si="3302"/>
        <v>0</v>
      </c>
      <c r="DW358" s="915">
        <f t="shared" si="3302"/>
        <v>0</v>
      </c>
      <c r="DX358" s="915">
        <f t="shared" si="3302"/>
        <v>0</v>
      </c>
      <c r="DY358" s="915">
        <f t="shared" si="3302"/>
        <v>0</v>
      </c>
      <c r="DZ358" s="915">
        <f t="shared" si="3302"/>
        <v>0</v>
      </c>
      <c r="EA358" s="915">
        <f t="shared" si="3302"/>
        <v>0</v>
      </c>
      <c r="EB358" s="915">
        <f t="shared" si="3302"/>
        <v>0</v>
      </c>
      <c r="EC358" s="915">
        <f t="shared" si="3302"/>
        <v>0</v>
      </c>
      <c r="ED358" s="915">
        <f t="shared" si="3302"/>
        <v>0</v>
      </c>
      <c r="EE358" s="915">
        <f t="shared" si="3302"/>
        <v>0</v>
      </c>
      <c r="EF358" s="915">
        <f t="shared" si="3302"/>
        <v>0</v>
      </c>
      <c r="EG358" s="915">
        <f t="shared" si="3302"/>
        <v>0</v>
      </c>
      <c r="EH358" s="915">
        <f t="shared" si="3302"/>
        <v>0</v>
      </c>
      <c r="EI358" s="915">
        <f t="shared" si="3302"/>
        <v>0</v>
      </c>
      <c r="EJ358" s="915">
        <f t="shared" si="3302"/>
        <v>0</v>
      </c>
      <c r="EK358" s="915">
        <f t="shared" si="3302"/>
        <v>0</v>
      </c>
      <c r="EL358" s="915">
        <f t="shared" ref="EL358:EO358" si="3303">IF(EL352,-MIN(SUM(EL356:EL357),EL354),0)</f>
        <v>0</v>
      </c>
      <c r="EM358" s="915">
        <f t="shared" si="3303"/>
        <v>0</v>
      </c>
      <c r="EN358" s="915">
        <f t="shared" si="3303"/>
        <v>0</v>
      </c>
      <c r="EO358" s="915">
        <f t="shared" si="3303"/>
        <v>0</v>
      </c>
    </row>
    <row r="359" spans="1:145" x14ac:dyDescent="0.2">
      <c r="A359" s="113">
        <f>ROW()</f>
        <v>359</v>
      </c>
      <c r="C359" s="449" t="str">
        <f>C350</f>
        <v>우선주배당금</v>
      </c>
      <c r="D359" s="449" t="s">
        <v>33</v>
      </c>
      <c r="E359" s="449"/>
      <c r="F359" s="116"/>
      <c r="G359" s="116"/>
      <c r="H359" s="116"/>
      <c r="I359" s="116"/>
      <c r="J359" s="92"/>
      <c r="K359" s="113" t="s">
        <v>277</v>
      </c>
      <c r="L359" s="897"/>
      <c r="M359" s="897"/>
      <c r="N359" s="793">
        <f t="shared" ref="N359:AS359" si="3304">SUM(N356:N358)</f>
        <v>8333.3333333333339</v>
      </c>
      <c r="O359" s="793">
        <f t="shared" si="3304"/>
        <v>16666.666666666668</v>
      </c>
      <c r="P359" s="793">
        <f t="shared" si="3304"/>
        <v>25000</v>
      </c>
      <c r="Q359" s="793">
        <f t="shared" si="3304"/>
        <v>33333.333333333336</v>
      </c>
      <c r="R359" s="793">
        <f t="shared" si="3304"/>
        <v>41666.666666666672</v>
      </c>
      <c r="S359" s="793">
        <f t="shared" si="3304"/>
        <v>0</v>
      </c>
      <c r="T359" s="793">
        <f t="shared" si="3304"/>
        <v>8333.3333333333339</v>
      </c>
      <c r="U359" s="793">
        <f t="shared" si="3304"/>
        <v>16666.666666666668</v>
      </c>
      <c r="V359" s="793">
        <f t="shared" si="3304"/>
        <v>25000</v>
      </c>
      <c r="W359" s="793">
        <f t="shared" si="3304"/>
        <v>33333.333333333336</v>
      </c>
      <c r="X359" s="793">
        <f t="shared" si="3304"/>
        <v>41666.666666666672</v>
      </c>
      <c r="Y359" s="793">
        <f t="shared" si="3304"/>
        <v>0</v>
      </c>
      <c r="Z359" s="793">
        <f t="shared" si="3304"/>
        <v>8333.3333333333339</v>
      </c>
      <c r="AA359" s="793">
        <f t="shared" si="3304"/>
        <v>16666.666666666668</v>
      </c>
      <c r="AB359" s="793">
        <f t="shared" si="3304"/>
        <v>25000</v>
      </c>
      <c r="AC359" s="793">
        <f t="shared" si="3304"/>
        <v>33333.333333333336</v>
      </c>
      <c r="AD359" s="793">
        <f t="shared" si="3304"/>
        <v>41666.666666666672</v>
      </c>
      <c r="AE359" s="793">
        <f t="shared" si="3304"/>
        <v>0</v>
      </c>
      <c r="AF359" s="793">
        <f t="shared" si="3304"/>
        <v>8333.3333333333339</v>
      </c>
      <c r="AG359" s="793">
        <f t="shared" si="3304"/>
        <v>16666.666666666668</v>
      </c>
      <c r="AH359" s="793">
        <f t="shared" si="3304"/>
        <v>25000</v>
      </c>
      <c r="AI359" s="793">
        <f t="shared" si="3304"/>
        <v>33333.333333333336</v>
      </c>
      <c r="AJ359" s="793">
        <f t="shared" si="3304"/>
        <v>41666.666666666672</v>
      </c>
      <c r="AK359" s="793">
        <f t="shared" si="3304"/>
        <v>0</v>
      </c>
      <c r="AL359" s="793">
        <f t="shared" si="3304"/>
        <v>8333.3333333333339</v>
      </c>
      <c r="AM359" s="793">
        <f t="shared" si="3304"/>
        <v>16666.666666666668</v>
      </c>
      <c r="AN359" s="793">
        <f t="shared" si="3304"/>
        <v>25000</v>
      </c>
      <c r="AO359" s="793">
        <f t="shared" si="3304"/>
        <v>33333.333333333336</v>
      </c>
      <c r="AP359" s="793">
        <f t="shared" si="3304"/>
        <v>41666.666666666672</v>
      </c>
      <c r="AQ359" s="793">
        <f t="shared" si="3304"/>
        <v>0</v>
      </c>
      <c r="AR359" s="793">
        <f t="shared" si="3304"/>
        <v>8333.3333333333339</v>
      </c>
      <c r="AS359" s="793">
        <f t="shared" si="3304"/>
        <v>16666.666666666668</v>
      </c>
      <c r="AT359" s="793">
        <f t="shared" ref="AT359:BT359" si="3305">SUM(AT356:AT358)</f>
        <v>25000</v>
      </c>
      <c r="AU359" s="793">
        <f t="shared" si="3305"/>
        <v>33333.333333333336</v>
      </c>
      <c r="AV359" s="793">
        <f t="shared" si="3305"/>
        <v>41666.666666666672</v>
      </c>
      <c r="AW359" s="793">
        <f t="shared" si="3305"/>
        <v>0</v>
      </c>
      <c r="AX359" s="793">
        <f t="shared" si="3305"/>
        <v>8333.3333333333339</v>
      </c>
      <c r="AY359" s="793">
        <f t="shared" si="3305"/>
        <v>16666.666666666668</v>
      </c>
      <c r="AZ359" s="793">
        <f t="shared" si="3305"/>
        <v>25000</v>
      </c>
      <c r="BA359" s="793">
        <f t="shared" si="3305"/>
        <v>33333.333333333336</v>
      </c>
      <c r="BB359" s="793">
        <f t="shared" si="3305"/>
        <v>41666.666666666672</v>
      </c>
      <c r="BC359" s="793">
        <f t="shared" si="3305"/>
        <v>0</v>
      </c>
      <c r="BD359" s="793">
        <f t="shared" si="3305"/>
        <v>0</v>
      </c>
      <c r="BE359" s="793">
        <f t="shared" si="3305"/>
        <v>0</v>
      </c>
      <c r="BF359" s="793">
        <f t="shared" si="3305"/>
        <v>0</v>
      </c>
      <c r="BG359" s="793">
        <f t="shared" si="3305"/>
        <v>0</v>
      </c>
      <c r="BH359" s="793">
        <f t="shared" si="3305"/>
        <v>0</v>
      </c>
      <c r="BI359" s="793">
        <f t="shared" si="3305"/>
        <v>0</v>
      </c>
      <c r="BJ359" s="793">
        <f t="shared" si="3305"/>
        <v>0</v>
      </c>
      <c r="BK359" s="793">
        <f t="shared" si="3305"/>
        <v>0</v>
      </c>
      <c r="BL359" s="793">
        <f t="shared" si="3305"/>
        <v>0</v>
      </c>
      <c r="BM359" s="793">
        <f t="shared" si="3305"/>
        <v>0</v>
      </c>
      <c r="BN359" s="793">
        <f t="shared" si="3305"/>
        <v>0</v>
      </c>
      <c r="BO359" s="793">
        <f t="shared" si="3305"/>
        <v>0</v>
      </c>
      <c r="BP359" s="793">
        <f t="shared" si="3305"/>
        <v>0</v>
      </c>
      <c r="BQ359" s="793">
        <f t="shared" si="3305"/>
        <v>0</v>
      </c>
      <c r="BR359" s="793">
        <f t="shared" si="3305"/>
        <v>0</v>
      </c>
      <c r="BS359" s="793">
        <f t="shared" si="3305"/>
        <v>0</v>
      </c>
      <c r="BT359" s="793">
        <f t="shared" si="3305"/>
        <v>0</v>
      </c>
      <c r="BU359" s="793">
        <f t="shared" ref="BU359:EF359" si="3306">SUM(BU356:BU358)</f>
        <v>0</v>
      </c>
      <c r="BV359" s="793">
        <f t="shared" si="3306"/>
        <v>0</v>
      </c>
      <c r="BW359" s="793">
        <f t="shared" si="3306"/>
        <v>0</v>
      </c>
      <c r="BX359" s="793">
        <f t="shared" si="3306"/>
        <v>0</v>
      </c>
      <c r="BY359" s="793">
        <f t="shared" si="3306"/>
        <v>0</v>
      </c>
      <c r="BZ359" s="793">
        <f t="shared" si="3306"/>
        <v>0</v>
      </c>
      <c r="CA359" s="793">
        <f t="shared" si="3306"/>
        <v>0</v>
      </c>
      <c r="CB359" s="793">
        <f t="shared" si="3306"/>
        <v>0</v>
      </c>
      <c r="CC359" s="793">
        <f t="shared" si="3306"/>
        <v>0</v>
      </c>
      <c r="CD359" s="793">
        <f t="shared" si="3306"/>
        <v>0</v>
      </c>
      <c r="CE359" s="793">
        <f t="shared" si="3306"/>
        <v>0</v>
      </c>
      <c r="CF359" s="793">
        <f t="shared" si="3306"/>
        <v>0</v>
      </c>
      <c r="CG359" s="793">
        <f t="shared" si="3306"/>
        <v>0</v>
      </c>
      <c r="CH359" s="793">
        <f t="shared" si="3306"/>
        <v>0</v>
      </c>
      <c r="CI359" s="793">
        <f t="shared" si="3306"/>
        <v>0</v>
      </c>
      <c r="CJ359" s="793">
        <f t="shared" si="3306"/>
        <v>0</v>
      </c>
      <c r="CK359" s="793">
        <f t="shared" si="3306"/>
        <v>0</v>
      </c>
      <c r="CL359" s="793">
        <f t="shared" si="3306"/>
        <v>0</v>
      </c>
      <c r="CM359" s="793">
        <f t="shared" si="3306"/>
        <v>0</v>
      </c>
      <c r="CN359" s="793">
        <f t="shared" si="3306"/>
        <v>0</v>
      </c>
      <c r="CO359" s="793">
        <f t="shared" si="3306"/>
        <v>0</v>
      </c>
      <c r="CP359" s="793">
        <f t="shared" si="3306"/>
        <v>0</v>
      </c>
      <c r="CQ359" s="793">
        <f t="shared" si="3306"/>
        <v>0</v>
      </c>
      <c r="CR359" s="793">
        <f t="shared" si="3306"/>
        <v>0</v>
      </c>
      <c r="CS359" s="793">
        <f t="shared" si="3306"/>
        <v>0</v>
      </c>
      <c r="CT359" s="793">
        <f t="shared" si="3306"/>
        <v>0</v>
      </c>
      <c r="CU359" s="793">
        <f t="shared" si="3306"/>
        <v>0</v>
      </c>
      <c r="CV359" s="793">
        <f t="shared" si="3306"/>
        <v>0</v>
      </c>
      <c r="CW359" s="793">
        <f t="shared" si="3306"/>
        <v>0</v>
      </c>
      <c r="CX359" s="793">
        <f t="shared" si="3306"/>
        <v>0</v>
      </c>
      <c r="CY359" s="793">
        <f t="shared" si="3306"/>
        <v>0</v>
      </c>
      <c r="CZ359" s="793">
        <f t="shared" si="3306"/>
        <v>0</v>
      </c>
      <c r="DA359" s="793">
        <f t="shared" si="3306"/>
        <v>0</v>
      </c>
      <c r="DB359" s="793">
        <f t="shared" si="3306"/>
        <v>0</v>
      </c>
      <c r="DC359" s="793">
        <f t="shared" si="3306"/>
        <v>0</v>
      </c>
      <c r="DD359" s="793">
        <f t="shared" si="3306"/>
        <v>0</v>
      </c>
      <c r="DE359" s="793">
        <f t="shared" si="3306"/>
        <v>0</v>
      </c>
      <c r="DF359" s="793">
        <f t="shared" si="3306"/>
        <v>0</v>
      </c>
      <c r="DG359" s="793">
        <f t="shared" si="3306"/>
        <v>0</v>
      </c>
      <c r="DH359" s="793">
        <f t="shared" si="3306"/>
        <v>0</v>
      </c>
      <c r="DI359" s="793">
        <f t="shared" si="3306"/>
        <v>0</v>
      </c>
      <c r="DJ359" s="793">
        <f t="shared" si="3306"/>
        <v>0</v>
      </c>
      <c r="DK359" s="793">
        <f t="shared" si="3306"/>
        <v>0</v>
      </c>
      <c r="DL359" s="793">
        <f t="shared" si="3306"/>
        <v>0</v>
      </c>
      <c r="DM359" s="793">
        <f t="shared" si="3306"/>
        <v>0</v>
      </c>
      <c r="DN359" s="793">
        <f t="shared" si="3306"/>
        <v>0</v>
      </c>
      <c r="DO359" s="793">
        <f t="shared" si="3306"/>
        <v>0</v>
      </c>
      <c r="DP359" s="793">
        <f t="shared" si="3306"/>
        <v>0</v>
      </c>
      <c r="DQ359" s="793">
        <f t="shared" si="3306"/>
        <v>0</v>
      </c>
      <c r="DR359" s="793">
        <f t="shared" si="3306"/>
        <v>0</v>
      </c>
      <c r="DS359" s="793">
        <f t="shared" si="3306"/>
        <v>0</v>
      </c>
      <c r="DT359" s="793">
        <f t="shared" si="3306"/>
        <v>0</v>
      </c>
      <c r="DU359" s="793">
        <f t="shared" si="3306"/>
        <v>0</v>
      </c>
      <c r="DV359" s="793">
        <f t="shared" si="3306"/>
        <v>0</v>
      </c>
      <c r="DW359" s="793">
        <f t="shared" si="3306"/>
        <v>0</v>
      </c>
      <c r="DX359" s="793">
        <f t="shared" si="3306"/>
        <v>0</v>
      </c>
      <c r="DY359" s="793">
        <f t="shared" si="3306"/>
        <v>0</v>
      </c>
      <c r="DZ359" s="793">
        <f t="shared" si="3306"/>
        <v>0</v>
      </c>
      <c r="EA359" s="793">
        <f t="shared" si="3306"/>
        <v>0</v>
      </c>
      <c r="EB359" s="793">
        <f t="shared" si="3306"/>
        <v>0</v>
      </c>
      <c r="EC359" s="793">
        <f t="shared" si="3306"/>
        <v>0</v>
      </c>
      <c r="ED359" s="793">
        <f t="shared" si="3306"/>
        <v>0</v>
      </c>
      <c r="EE359" s="793">
        <f t="shared" si="3306"/>
        <v>0</v>
      </c>
      <c r="EF359" s="793">
        <f t="shared" si="3306"/>
        <v>0</v>
      </c>
      <c r="EG359" s="793">
        <f t="shared" ref="EG359:EO359" si="3307">SUM(EG356:EG358)</f>
        <v>0</v>
      </c>
      <c r="EH359" s="793">
        <f t="shared" si="3307"/>
        <v>0</v>
      </c>
      <c r="EI359" s="793">
        <f t="shared" si="3307"/>
        <v>0</v>
      </c>
      <c r="EJ359" s="793">
        <f t="shared" si="3307"/>
        <v>0</v>
      </c>
      <c r="EK359" s="793">
        <f t="shared" si="3307"/>
        <v>0</v>
      </c>
      <c r="EL359" s="793">
        <f t="shared" si="3307"/>
        <v>0</v>
      </c>
      <c r="EM359" s="793">
        <f t="shared" si="3307"/>
        <v>0</v>
      </c>
      <c r="EN359" s="793">
        <f t="shared" si="3307"/>
        <v>0</v>
      </c>
      <c r="EO359" s="793">
        <f t="shared" si="3307"/>
        <v>0</v>
      </c>
    </row>
    <row r="360" spans="1:145" x14ac:dyDescent="0.2">
      <c r="A360" s="113">
        <f>ROW()</f>
        <v>360</v>
      </c>
    </row>
    <row r="361" spans="1:145" x14ac:dyDescent="0.2">
      <c r="A361" s="113"/>
    </row>
    <row r="362" spans="1:145" hidden="1" outlineLevel="1" x14ac:dyDescent="0.2">
      <c r="A362" s="113"/>
      <c r="B362" s="787" t="s">
        <v>857</v>
      </c>
      <c r="C362" s="478" t="str">
        <f>'A&amp;R'!B40&amp;"(명목가)"</f>
        <v>보통주(명목가)</v>
      </c>
      <c r="D362" s="928"/>
      <c r="E362" s="787"/>
      <c r="F362" s="459">
        <f>F369</f>
        <v>43465</v>
      </c>
      <c r="G362" s="922">
        <f>'A&amp;R'!F48</f>
        <v>6887847.713208586</v>
      </c>
      <c r="H362" s="787"/>
      <c r="I362" s="787"/>
      <c r="J362" s="787"/>
      <c r="K362" s="787"/>
      <c r="L362" s="787"/>
      <c r="M362" s="787"/>
      <c r="N362" s="787"/>
      <c r="O362" s="787"/>
      <c r="P362" s="787"/>
      <c r="Q362" s="787"/>
      <c r="R362" s="787"/>
      <c r="S362" s="787"/>
      <c r="T362" s="787"/>
      <c r="U362" s="787"/>
      <c r="V362" s="787"/>
      <c r="W362" s="787"/>
      <c r="X362" s="787"/>
      <c r="Y362" s="787"/>
      <c r="Z362" s="787"/>
      <c r="AA362" s="787"/>
      <c r="AB362" s="787"/>
      <c r="AC362" s="787"/>
      <c r="AD362" s="787"/>
      <c r="AE362" s="787"/>
      <c r="AF362" s="787"/>
      <c r="AG362" s="787"/>
      <c r="AH362" s="787"/>
      <c r="AI362" s="787"/>
      <c r="AJ362" s="787"/>
      <c r="AK362" s="787"/>
      <c r="AL362" s="787"/>
      <c r="AM362" s="787"/>
      <c r="AN362" s="787"/>
      <c r="AO362" s="787"/>
      <c r="AP362" s="787"/>
      <c r="AQ362" s="787"/>
      <c r="AR362" s="787"/>
      <c r="AS362" s="787"/>
      <c r="AT362" s="787"/>
      <c r="AU362" s="787"/>
      <c r="AV362" s="787"/>
      <c r="AW362" s="787"/>
      <c r="AX362" s="787"/>
      <c r="AY362" s="787"/>
      <c r="AZ362" s="787"/>
      <c r="BA362" s="787"/>
      <c r="BB362" s="787"/>
      <c r="BC362" s="787"/>
      <c r="BD362" s="787"/>
      <c r="BE362" s="787"/>
      <c r="BF362" s="787"/>
      <c r="BG362" s="787"/>
      <c r="BH362" s="787"/>
      <c r="BI362" s="787"/>
      <c r="BJ362" s="787"/>
      <c r="BK362" s="787"/>
      <c r="BL362" s="787"/>
      <c r="BM362" s="787"/>
      <c r="BN362" s="787"/>
      <c r="BO362" s="787"/>
      <c r="BP362" s="787"/>
      <c r="BQ362" s="787"/>
      <c r="BR362" s="787"/>
      <c r="BS362" s="787"/>
      <c r="BT362" s="787"/>
      <c r="BU362" s="787"/>
      <c r="BV362" s="787"/>
      <c r="BW362" s="787"/>
      <c r="BX362" s="787"/>
      <c r="BY362" s="787"/>
      <c r="BZ362" s="787"/>
      <c r="CA362" s="787"/>
      <c r="CB362" s="787"/>
      <c r="CC362" s="787"/>
      <c r="CD362" s="787"/>
      <c r="CE362" s="787"/>
      <c r="CF362" s="787"/>
      <c r="CG362" s="787"/>
      <c r="CH362" s="787"/>
      <c r="CI362" s="787"/>
      <c r="CJ362" s="787"/>
      <c r="CK362" s="787"/>
      <c r="CL362" s="787"/>
      <c r="CM362" s="787"/>
      <c r="CN362" s="787"/>
      <c r="CO362" s="787"/>
      <c r="CP362" s="787"/>
      <c r="CQ362" s="787"/>
      <c r="CR362" s="787"/>
      <c r="CS362" s="787"/>
      <c r="CT362" s="787"/>
      <c r="CU362" s="787"/>
      <c r="CV362" s="787"/>
      <c r="CW362" s="787"/>
      <c r="CX362" s="787"/>
      <c r="CY362" s="787"/>
      <c r="CZ362" s="787"/>
      <c r="DA362" s="787"/>
      <c r="DB362" s="787"/>
      <c r="DC362" s="787"/>
      <c r="DD362" s="787"/>
      <c r="DE362" s="787"/>
      <c r="DF362" s="787"/>
      <c r="DG362" s="787"/>
      <c r="DH362" s="787"/>
      <c r="DI362" s="787"/>
      <c r="DJ362" s="787"/>
      <c r="DK362" s="787"/>
      <c r="DL362" s="787"/>
      <c r="DM362" s="787"/>
      <c r="DN362" s="787"/>
      <c r="DO362" s="787"/>
      <c r="DP362" s="787"/>
      <c r="DQ362" s="787"/>
      <c r="DR362" s="787"/>
      <c r="DS362" s="787"/>
      <c r="DT362" s="787"/>
      <c r="DU362" s="787"/>
      <c r="DV362" s="787"/>
      <c r="DW362" s="787"/>
      <c r="DX362" s="787"/>
      <c r="DY362" s="787"/>
      <c r="DZ362" s="787"/>
      <c r="EA362" s="787"/>
      <c r="EB362" s="787"/>
      <c r="EC362" s="787"/>
      <c r="ED362" s="787"/>
      <c r="EE362" s="787"/>
      <c r="EF362" s="787"/>
      <c r="EG362" s="787"/>
      <c r="EH362" s="787"/>
      <c r="EI362" s="787"/>
      <c r="EJ362" s="787"/>
      <c r="EK362" s="787"/>
      <c r="EL362" s="787"/>
      <c r="EM362" s="787"/>
      <c r="EN362" s="787"/>
      <c r="EO362" s="787"/>
    </row>
    <row r="363" spans="1:145" hidden="1" outlineLevel="1" x14ac:dyDescent="0.2">
      <c r="A363" s="113"/>
      <c r="F363" s="459">
        <f>F370</f>
        <v>44742</v>
      </c>
      <c r="G363" s="922">
        <f>-G362</f>
        <v>-6887847.713208586</v>
      </c>
      <c r="K363" s="253" t="s">
        <v>310</v>
      </c>
      <c r="M363" s="900">
        <v>0</v>
      </c>
      <c r="N363" s="897">
        <f>M366</f>
        <v>6887847.713208586</v>
      </c>
      <c r="O363" s="897">
        <f t="shared" ref="O363" si="3308">N366</f>
        <v>6887847.713208586</v>
      </c>
      <c r="P363" s="897">
        <f t="shared" ref="P363" si="3309">O366</f>
        <v>6887847.713208586</v>
      </c>
      <c r="Q363" s="897">
        <f t="shared" ref="Q363" si="3310">P366</f>
        <v>6887847.713208586</v>
      </c>
      <c r="R363" s="897">
        <f t="shared" ref="R363" si="3311">Q366</f>
        <v>6887847.713208586</v>
      </c>
      <c r="S363" s="897">
        <f t="shared" ref="S363" si="3312">R366</f>
        <v>6887847.713208586</v>
      </c>
      <c r="T363" s="897">
        <f t="shared" ref="T363" si="3313">S366</f>
        <v>6887847.713208586</v>
      </c>
      <c r="U363" s="897">
        <f t="shared" ref="U363" si="3314">T366</f>
        <v>6887847.713208586</v>
      </c>
      <c r="V363" s="897">
        <f t="shared" ref="V363" si="3315">U366</f>
        <v>6887847.713208586</v>
      </c>
      <c r="W363" s="897">
        <f t="shared" ref="W363" si="3316">V366</f>
        <v>6887847.713208586</v>
      </c>
      <c r="X363" s="897">
        <f t="shared" ref="X363" si="3317">W366</f>
        <v>6887847.713208586</v>
      </c>
      <c r="Y363" s="897">
        <f t="shared" ref="Y363" si="3318">X366</f>
        <v>6887847.713208586</v>
      </c>
      <c r="Z363" s="897">
        <f t="shared" ref="Z363" si="3319">Y366</f>
        <v>6887847.713208586</v>
      </c>
      <c r="AA363" s="897">
        <f t="shared" ref="AA363" si="3320">Z366</f>
        <v>6887847.713208586</v>
      </c>
      <c r="AB363" s="897">
        <f t="shared" ref="AB363" si="3321">AA366</f>
        <v>6887847.713208586</v>
      </c>
      <c r="AC363" s="897">
        <f t="shared" ref="AC363" si="3322">AB366</f>
        <v>6887847.713208586</v>
      </c>
      <c r="AD363" s="897">
        <f t="shared" ref="AD363" si="3323">AC366</f>
        <v>6887847.713208586</v>
      </c>
      <c r="AE363" s="897">
        <f t="shared" ref="AE363" si="3324">AD366</f>
        <v>6887847.713208586</v>
      </c>
      <c r="AF363" s="897">
        <f t="shared" ref="AF363" si="3325">AE366</f>
        <v>6887847.713208586</v>
      </c>
      <c r="AG363" s="897">
        <f t="shared" ref="AG363" si="3326">AF366</f>
        <v>6887847.713208586</v>
      </c>
      <c r="AH363" s="897">
        <f t="shared" ref="AH363" si="3327">AG366</f>
        <v>6887847.713208586</v>
      </c>
      <c r="AI363" s="897">
        <f t="shared" ref="AI363" si="3328">AH366</f>
        <v>6887847.713208586</v>
      </c>
      <c r="AJ363" s="897">
        <f t="shared" ref="AJ363" si="3329">AI366</f>
        <v>6887847.713208586</v>
      </c>
      <c r="AK363" s="897">
        <f t="shared" ref="AK363" si="3330">AJ366</f>
        <v>6887847.713208586</v>
      </c>
      <c r="AL363" s="897">
        <f t="shared" ref="AL363" si="3331">AK366</f>
        <v>6887847.713208586</v>
      </c>
      <c r="AM363" s="897">
        <f t="shared" ref="AM363" si="3332">AL366</f>
        <v>6887847.713208586</v>
      </c>
      <c r="AN363" s="897">
        <f t="shared" ref="AN363" si="3333">AM366</f>
        <v>6887847.713208586</v>
      </c>
      <c r="AO363" s="897">
        <f t="shared" ref="AO363" si="3334">AN366</f>
        <v>6887847.713208586</v>
      </c>
      <c r="AP363" s="897">
        <f t="shared" ref="AP363" si="3335">AO366</f>
        <v>6887847.713208586</v>
      </c>
      <c r="AQ363" s="897">
        <f t="shared" ref="AQ363" si="3336">AP366</f>
        <v>6887847.713208586</v>
      </c>
      <c r="AR363" s="897">
        <f t="shared" ref="AR363" si="3337">AQ366</f>
        <v>6887847.713208586</v>
      </c>
      <c r="AS363" s="897">
        <f t="shared" ref="AS363" si="3338">AR366</f>
        <v>6887847.713208586</v>
      </c>
      <c r="AT363" s="897">
        <f t="shared" ref="AT363" si="3339">AS366</f>
        <v>6887847.713208586</v>
      </c>
      <c r="AU363" s="897">
        <f t="shared" ref="AU363" si="3340">AT366</f>
        <v>6887847.713208586</v>
      </c>
      <c r="AV363" s="897">
        <f t="shared" ref="AV363" si="3341">AU366</f>
        <v>6887847.713208586</v>
      </c>
      <c r="AW363" s="897">
        <f t="shared" ref="AW363" si="3342">AV366</f>
        <v>6887847.713208586</v>
      </c>
      <c r="AX363" s="897">
        <f t="shared" ref="AX363" si="3343">AW366</f>
        <v>6887847.713208586</v>
      </c>
      <c r="AY363" s="897">
        <f t="shared" ref="AY363" si="3344">AX366</f>
        <v>6887847.713208586</v>
      </c>
      <c r="AZ363" s="897">
        <f t="shared" ref="AZ363" si="3345">AY366</f>
        <v>6887847.713208586</v>
      </c>
      <c r="BA363" s="897">
        <f t="shared" ref="BA363" si="3346">AZ366</f>
        <v>6887847.713208586</v>
      </c>
      <c r="BB363" s="897">
        <f t="shared" ref="BB363" si="3347">BA366</f>
        <v>6887847.713208586</v>
      </c>
      <c r="BC363" s="897">
        <f t="shared" ref="BC363" si="3348">BB366</f>
        <v>6887847.713208586</v>
      </c>
      <c r="BD363" s="897">
        <f t="shared" ref="BD363" si="3349">BC366</f>
        <v>0</v>
      </c>
      <c r="BE363" s="897">
        <f t="shared" ref="BE363" si="3350">BD366</f>
        <v>0</v>
      </c>
      <c r="BF363" s="897">
        <f t="shared" ref="BF363" si="3351">BE366</f>
        <v>0</v>
      </c>
      <c r="BG363" s="897">
        <f t="shared" ref="BG363" si="3352">BF366</f>
        <v>0</v>
      </c>
      <c r="BH363" s="897">
        <f t="shared" ref="BH363" si="3353">BG366</f>
        <v>0</v>
      </c>
      <c r="BI363" s="897">
        <f t="shared" ref="BI363" si="3354">BH366</f>
        <v>0</v>
      </c>
      <c r="BJ363" s="897">
        <f t="shared" ref="BJ363" si="3355">BI366</f>
        <v>0</v>
      </c>
      <c r="BK363" s="897">
        <f t="shared" ref="BK363" si="3356">BJ366</f>
        <v>0</v>
      </c>
      <c r="BL363" s="897">
        <f t="shared" ref="BL363" si="3357">BK366</f>
        <v>0</v>
      </c>
      <c r="BM363" s="897">
        <f t="shared" ref="BM363" si="3358">BL366</f>
        <v>0</v>
      </c>
      <c r="BN363" s="897">
        <f t="shared" ref="BN363" si="3359">BM366</f>
        <v>0</v>
      </c>
      <c r="BO363" s="897">
        <f t="shared" ref="BO363" si="3360">BN366</f>
        <v>0</v>
      </c>
      <c r="BP363" s="897">
        <f t="shared" ref="BP363" si="3361">BO366</f>
        <v>0</v>
      </c>
      <c r="BQ363" s="897">
        <f t="shared" ref="BQ363" si="3362">BP366</f>
        <v>0</v>
      </c>
      <c r="BR363" s="897">
        <f t="shared" ref="BR363" si="3363">BQ366</f>
        <v>0</v>
      </c>
      <c r="BS363" s="897">
        <f t="shared" ref="BS363" si="3364">BR366</f>
        <v>0</v>
      </c>
      <c r="BT363" s="897">
        <f t="shared" ref="BT363" si="3365">BS366</f>
        <v>0</v>
      </c>
      <c r="BU363" s="897">
        <f t="shared" ref="BU363" si="3366">BT366</f>
        <v>0</v>
      </c>
      <c r="BV363" s="897">
        <f t="shared" ref="BV363" si="3367">BU366</f>
        <v>0</v>
      </c>
      <c r="BW363" s="897">
        <f t="shared" ref="BW363" si="3368">BV366</f>
        <v>0</v>
      </c>
      <c r="BX363" s="897">
        <f t="shared" ref="BX363" si="3369">BW366</f>
        <v>0</v>
      </c>
      <c r="BY363" s="897">
        <f t="shared" ref="BY363" si="3370">BX366</f>
        <v>0</v>
      </c>
      <c r="BZ363" s="897">
        <f t="shared" ref="BZ363" si="3371">BY366</f>
        <v>0</v>
      </c>
      <c r="CA363" s="897">
        <f t="shared" ref="CA363" si="3372">BZ366</f>
        <v>0</v>
      </c>
      <c r="CB363" s="897">
        <f t="shared" ref="CB363" si="3373">CA366</f>
        <v>0</v>
      </c>
      <c r="CC363" s="897">
        <f t="shared" ref="CC363" si="3374">CB366</f>
        <v>0</v>
      </c>
      <c r="CD363" s="897">
        <f t="shared" ref="CD363" si="3375">CC366</f>
        <v>0</v>
      </c>
      <c r="CE363" s="897">
        <f t="shared" ref="CE363" si="3376">CD366</f>
        <v>0</v>
      </c>
      <c r="CF363" s="897">
        <f t="shared" ref="CF363" si="3377">CE366</f>
        <v>0</v>
      </c>
      <c r="CG363" s="897">
        <f t="shared" ref="CG363" si="3378">CF366</f>
        <v>0</v>
      </c>
      <c r="CH363" s="897">
        <f t="shared" ref="CH363" si="3379">CG366</f>
        <v>0</v>
      </c>
      <c r="CI363" s="897">
        <f t="shared" ref="CI363" si="3380">CH366</f>
        <v>0</v>
      </c>
      <c r="CJ363" s="897">
        <f t="shared" ref="CJ363" si="3381">CI366</f>
        <v>0</v>
      </c>
      <c r="CK363" s="897">
        <f t="shared" ref="CK363" si="3382">CJ366</f>
        <v>0</v>
      </c>
      <c r="CL363" s="897">
        <f t="shared" ref="CL363" si="3383">CK366</f>
        <v>0</v>
      </c>
      <c r="CM363" s="897">
        <f t="shared" ref="CM363" si="3384">CL366</f>
        <v>0</v>
      </c>
      <c r="CN363" s="897">
        <f t="shared" ref="CN363" si="3385">CM366</f>
        <v>0</v>
      </c>
      <c r="CO363" s="897">
        <f t="shared" ref="CO363" si="3386">CN366</f>
        <v>0</v>
      </c>
      <c r="CP363" s="897">
        <f t="shared" ref="CP363" si="3387">CO366</f>
        <v>0</v>
      </c>
      <c r="CQ363" s="897">
        <f t="shared" ref="CQ363" si="3388">CP366</f>
        <v>0</v>
      </c>
      <c r="CR363" s="897">
        <f t="shared" ref="CR363" si="3389">CQ366</f>
        <v>0</v>
      </c>
      <c r="CS363" s="897">
        <f t="shared" ref="CS363" si="3390">CR366</f>
        <v>0</v>
      </c>
      <c r="CT363" s="897">
        <f t="shared" ref="CT363" si="3391">CS366</f>
        <v>0</v>
      </c>
      <c r="CU363" s="897">
        <f t="shared" ref="CU363" si="3392">CT366</f>
        <v>0</v>
      </c>
      <c r="CV363" s="897">
        <f t="shared" ref="CV363" si="3393">CU366</f>
        <v>0</v>
      </c>
      <c r="CW363" s="897">
        <f t="shared" ref="CW363" si="3394">CV366</f>
        <v>0</v>
      </c>
      <c r="CX363" s="897">
        <f t="shared" ref="CX363" si="3395">CW366</f>
        <v>0</v>
      </c>
      <c r="CY363" s="897">
        <f t="shared" ref="CY363" si="3396">CX366</f>
        <v>0</v>
      </c>
      <c r="CZ363" s="897">
        <f t="shared" ref="CZ363" si="3397">CY366</f>
        <v>0</v>
      </c>
      <c r="DA363" s="897">
        <f t="shared" ref="DA363" si="3398">CZ366</f>
        <v>0</v>
      </c>
      <c r="DB363" s="897">
        <f t="shared" ref="DB363" si="3399">DA366</f>
        <v>0</v>
      </c>
      <c r="DC363" s="897">
        <f t="shared" ref="DC363" si="3400">DB366</f>
        <v>0</v>
      </c>
      <c r="DD363" s="897">
        <f t="shared" ref="DD363" si="3401">DC366</f>
        <v>0</v>
      </c>
      <c r="DE363" s="897">
        <f t="shared" ref="DE363" si="3402">DD366</f>
        <v>0</v>
      </c>
      <c r="DF363" s="897">
        <f t="shared" ref="DF363" si="3403">DE366</f>
        <v>0</v>
      </c>
      <c r="DG363" s="897">
        <f t="shared" ref="DG363" si="3404">DF366</f>
        <v>0</v>
      </c>
      <c r="DH363" s="897">
        <f t="shared" ref="DH363" si="3405">DG366</f>
        <v>0</v>
      </c>
      <c r="DI363" s="897">
        <f t="shared" ref="DI363" si="3406">DH366</f>
        <v>0</v>
      </c>
      <c r="DJ363" s="897">
        <f t="shared" ref="DJ363" si="3407">DI366</f>
        <v>0</v>
      </c>
      <c r="DK363" s="897">
        <f t="shared" ref="DK363" si="3408">DJ366</f>
        <v>0</v>
      </c>
      <c r="DL363" s="897">
        <f t="shared" ref="DL363" si="3409">DK366</f>
        <v>0</v>
      </c>
      <c r="DM363" s="897">
        <f t="shared" ref="DM363" si="3410">DL366</f>
        <v>0</v>
      </c>
      <c r="DN363" s="897">
        <f t="shared" ref="DN363" si="3411">DM366</f>
        <v>0</v>
      </c>
      <c r="DO363" s="897">
        <f t="shared" ref="DO363" si="3412">DN366</f>
        <v>0</v>
      </c>
      <c r="DP363" s="897">
        <f t="shared" ref="DP363" si="3413">DO366</f>
        <v>0</v>
      </c>
      <c r="DQ363" s="897">
        <f t="shared" ref="DQ363" si="3414">DP366</f>
        <v>0</v>
      </c>
      <c r="DR363" s="897">
        <f t="shared" ref="DR363" si="3415">DQ366</f>
        <v>0</v>
      </c>
      <c r="DS363" s="897">
        <f t="shared" ref="DS363" si="3416">DR366</f>
        <v>0</v>
      </c>
      <c r="DT363" s="897">
        <f t="shared" ref="DT363" si="3417">DS366</f>
        <v>0</v>
      </c>
      <c r="DU363" s="897">
        <f t="shared" ref="DU363" si="3418">DT366</f>
        <v>0</v>
      </c>
      <c r="DV363" s="897">
        <f t="shared" ref="DV363" si="3419">DU366</f>
        <v>0</v>
      </c>
      <c r="DW363" s="897">
        <f t="shared" ref="DW363" si="3420">DV366</f>
        <v>0</v>
      </c>
      <c r="DX363" s="897">
        <f t="shared" ref="DX363" si="3421">DW366</f>
        <v>0</v>
      </c>
      <c r="DY363" s="897">
        <f t="shared" ref="DY363" si="3422">DX366</f>
        <v>0</v>
      </c>
      <c r="DZ363" s="897">
        <f t="shared" ref="DZ363" si="3423">DY366</f>
        <v>0</v>
      </c>
      <c r="EA363" s="897">
        <f t="shared" ref="EA363" si="3424">DZ366</f>
        <v>0</v>
      </c>
      <c r="EB363" s="897">
        <f t="shared" ref="EB363" si="3425">EA366</f>
        <v>0</v>
      </c>
      <c r="EC363" s="897">
        <f t="shared" ref="EC363" si="3426">EB366</f>
        <v>0</v>
      </c>
      <c r="ED363" s="897">
        <f t="shared" ref="ED363" si="3427">EC366</f>
        <v>0</v>
      </c>
      <c r="EE363" s="897">
        <f t="shared" ref="EE363" si="3428">ED366</f>
        <v>0</v>
      </c>
      <c r="EF363" s="897">
        <f t="shared" ref="EF363" si="3429">EE366</f>
        <v>0</v>
      </c>
      <c r="EG363" s="897">
        <f t="shared" ref="EG363" si="3430">EF366</f>
        <v>0</v>
      </c>
      <c r="EH363" s="897">
        <f t="shared" ref="EH363" si="3431">EG366</f>
        <v>0</v>
      </c>
      <c r="EI363" s="897">
        <f t="shared" ref="EI363" si="3432">EH366</f>
        <v>0</v>
      </c>
      <c r="EJ363" s="897">
        <f t="shared" ref="EJ363" si="3433">EI366</f>
        <v>0</v>
      </c>
      <c r="EK363" s="897">
        <f t="shared" ref="EK363" si="3434">EJ366</f>
        <v>0</v>
      </c>
      <c r="EL363" s="897">
        <f t="shared" ref="EL363" si="3435">EK366</f>
        <v>0</v>
      </c>
      <c r="EM363" s="897">
        <f>EL366</f>
        <v>0</v>
      </c>
      <c r="EN363" s="897">
        <f>EM366</f>
        <v>0</v>
      </c>
      <c r="EO363" s="897">
        <f>EN366</f>
        <v>0</v>
      </c>
    </row>
    <row r="364" spans="1:145" hidden="1" outlineLevel="1" x14ac:dyDescent="0.2">
      <c r="A364" s="113"/>
      <c r="F364" s="459"/>
      <c r="G364" s="922"/>
      <c r="K364" s="253" t="s">
        <v>859</v>
      </c>
      <c r="M364" s="897">
        <f>MAX(SUMIF($F362:$F366,M$2,$G362:$G366),0)</f>
        <v>6887847.713208586</v>
      </c>
      <c r="N364" s="897">
        <f t="shared" ref="N364:BY364" si="3436">MAX(SUMIF($F362:$F366,N$2,$G362:$G366),0)</f>
        <v>0</v>
      </c>
      <c r="O364" s="897">
        <f t="shared" si="3436"/>
        <v>0</v>
      </c>
      <c r="P364" s="897">
        <f t="shared" si="3436"/>
        <v>0</v>
      </c>
      <c r="Q364" s="897">
        <f t="shared" si="3436"/>
        <v>0</v>
      </c>
      <c r="R364" s="897">
        <f t="shared" si="3436"/>
        <v>0</v>
      </c>
      <c r="S364" s="897">
        <f t="shared" si="3436"/>
        <v>0</v>
      </c>
      <c r="T364" s="897">
        <f t="shared" si="3436"/>
        <v>0</v>
      </c>
      <c r="U364" s="897">
        <f t="shared" si="3436"/>
        <v>0</v>
      </c>
      <c r="V364" s="897">
        <f t="shared" si="3436"/>
        <v>0</v>
      </c>
      <c r="W364" s="897">
        <f t="shared" si="3436"/>
        <v>0</v>
      </c>
      <c r="X364" s="897">
        <f t="shared" si="3436"/>
        <v>0</v>
      </c>
      <c r="Y364" s="897">
        <f t="shared" si="3436"/>
        <v>0</v>
      </c>
      <c r="Z364" s="897">
        <f t="shared" si="3436"/>
        <v>0</v>
      </c>
      <c r="AA364" s="897">
        <f t="shared" si="3436"/>
        <v>0</v>
      </c>
      <c r="AB364" s="897">
        <f t="shared" si="3436"/>
        <v>0</v>
      </c>
      <c r="AC364" s="897">
        <f t="shared" si="3436"/>
        <v>0</v>
      </c>
      <c r="AD364" s="897">
        <f t="shared" si="3436"/>
        <v>0</v>
      </c>
      <c r="AE364" s="897">
        <f t="shared" si="3436"/>
        <v>0</v>
      </c>
      <c r="AF364" s="897">
        <f t="shared" si="3436"/>
        <v>0</v>
      </c>
      <c r="AG364" s="897">
        <f t="shared" si="3436"/>
        <v>0</v>
      </c>
      <c r="AH364" s="897">
        <f t="shared" si="3436"/>
        <v>0</v>
      </c>
      <c r="AI364" s="897">
        <f t="shared" si="3436"/>
        <v>0</v>
      </c>
      <c r="AJ364" s="897">
        <f t="shared" si="3436"/>
        <v>0</v>
      </c>
      <c r="AK364" s="897">
        <f t="shared" si="3436"/>
        <v>0</v>
      </c>
      <c r="AL364" s="897">
        <f t="shared" si="3436"/>
        <v>0</v>
      </c>
      <c r="AM364" s="897">
        <f t="shared" si="3436"/>
        <v>0</v>
      </c>
      <c r="AN364" s="897">
        <f t="shared" si="3436"/>
        <v>0</v>
      </c>
      <c r="AO364" s="897">
        <f t="shared" si="3436"/>
        <v>0</v>
      </c>
      <c r="AP364" s="897">
        <f t="shared" si="3436"/>
        <v>0</v>
      </c>
      <c r="AQ364" s="897">
        <f t="shared" si="3436"/>
        <v>0</v>
      </c>
      <c r="AR364" s="897">
        <f t="shared" si="3436"/>
        <v>0</v>
      </c>
      <c r="AS364" s="897">
        <f t="shared" si="3436"/>
        <v>0</v>
      </c>
      <c r="AT364" s="897">
        <f t="shared" si="3436"/>
        <v>0</v>
      </c>
      <c r="AU364" s="897">
        <f t="shared" si="3436"/>
        <v>0</v>
      </c>
      <c r="AV364" s="897">
        <f t="shared" si="3436"/>
        <v>0</v>
      </c>
      <c r="AW364" s="897">
        <f t="shared" si="3436"/>
        <v>0</v>
      </c>
      <c r="AX364" s="897">
        <f t="shared" si="3436"/>
        <v>0</v>
      </c>
      <c r="AY364" s="897">
        <f t="shared" si="3436"/>
        <v>0</v>
      </c>
      <c r="AZ364" s="897">
        <f t="shared" si="3436"/>
        <v>0</v>
      </c>
      <c r="BA364" s="897">
        <f t="shared" si="3436"/>
        <v>0</v>
      </c>
      <c r="BB364" s="897">
        <f t="shared" si="3436"/>
        <v>0</v>
      </c>
      <c r="BC364" s="897">
        <f t="shared" si="3436"/>
        <v>0</v>
      </c>
      <c r="BD364" s="897">
        <f t="shared" si="3436"/>
        <v>0</v>
      </c>
      <c r="BE364" s="897">
        <f t="shared" si="3436"/>
        <v>0</v>
      </c>
      <c r="BF364" s="897">
        <f t="shared" si="3436"/>
        <v>0</v>
      </c>
      <c r="BG364" s="897">
        <f t="shared" si="3436"/>
        <v>0</v>
      </c>
      <c r="BH364" s="897">
        <f t="shared" si="3436"/>
        <v>0</v>
      </c>
      <c r="BI364" s="897">
        <f t="shared" si="3436"/>
        <v>0</v>
      </c>
      <c r="BJ364" s="897">
        <f t="shared" si="3436"/>
        <v>0</v>
      </c>
      <c r="BK364" s="897">
        <f t="shared" si="3436"/>
        <v>0</v>
      </c>
      <c r="BL364" s="897">
        <f t="shared" si="3436"/>
        <v>0</v>
      </c>
      <c r="BM364" s="897">
        <f t="shared" si="3436"/>
        <v>0</v>
      </c>
      <c r="BN364" s="897">
        <f t="shared" si="3436"/>
        <v>0</v>
      </c>
      <c r="BO364" s="897">
        <f t="shared" si="3436"/>
        <v>0</v>
      </c>
      <c r="BP364" s="897">
        <f t="shared" si="3436"/>
        <v>0</v>
      </c>
      <c r="BQ364" s="897">
        <f t="shared" si="3436"/>
        <v>0</v>
      </c>
      <c r="BR364" s="897">
        <f t="shared" si="3436"/>
        <v>0</v>
      </c>
      <c r="BS364" s="897">
        <f t="shared" si="3436"/>
        <v>0</v>
      </c>
      <c r="BT364" s="897">
        <f t="shared" si="3436"/>
        <v>0</v>
      </c>
      <c r="BU364" s="897">
        <f t="shared" si="3436"/>
        <v>0</v>
      </c>
      <c r="BV364" s="897">
        <f t="shared" si="3436"/>
        <v>0</v>
      </c>
      <c r="BW364" s="897">
        <f t="shared" si="3436"/>
        <v>0</v>
      </c>
      <c r="BX364" s="897">
        <f t="shared" si="3436"/>
        <v>0</v>
      </c>
      <c r="BY364" s="897">
        <f t="shared" si="3436"/>
        <v>0</v>
      </c>
      <c r="BZ364" s="897">
        <f t="shared" ref="BZ364:EK364" si="3437">MAX(SUMIF($F362:$F366,BZ$2,$G362:$G366),0)</f>
        <v>0</v>
      </c>
      <c r="CA364" s="897">
        <f t="shared" si="3437"/>
        <v>0</v>
      </c>
      <c r="CB364" s="897">
        <f t="shared" si="3437"/>
        <v>0</v>
      </c>
      <c r="CC364" s="897">
        <f t="shared" si="3437"/>
        <v>0</v>
      </c>
      <c r="CD364" s="897">
        <f t="shared" si="3437"/>
        <v>0</v>
      </c>
      <c r="CE364" s="897">
        <f t="shared" si="3437"/>
        <v>0</v>
      </c>
      <c r="CF364" s="897">
        <f t="shared" si="3437"/>
        <v>0</v>
      </c>
      <c r="CG364" s="897">
        <f t="shared" si="3437"/>
        <v>0</v>
      </c>
      <c r="CH364" s="897">
        <f t="shared" si="3437"/>
        <v>0</v>
      </c>
      <c r="CI364" s="897">
        <f t="shared" si="3437"/>
        <v>0</v>
      </c>
      <c r="CJ364" s="897">
        <f t="shared" si="3437"/>
        <v>0</v>
      </c>
      <c r="CK364" s="897">
        <f t="shared" si="3437"/>
        <v>0</v>
      </c>
      <c r="CL364" s="897">
        <f t="shared" si="3437"/>
        <v>0</v>
      </c>
      <c r="CM364" s="897">
        <f t="shared" si="3437"/>
        <v>0</v>
      </c>
      <c r="CN364" s="897">
        <f t="shared" si="3437"/>
        <v>0</v>
      </c>
      <c r="CO364" s="897">
        <f t="shared" si="3437"/>
        <v>0</v>
      </c>
      <c r="CP364" s="897">
        <f t="shared" si="3437"/>
        <v>0</v>
      </c>
      <c r="CQ364" s="897">
        <f t="shared" si="3437"/>
        <v>0</v>
      </c>
      <c r="CR364" s="897">
        <f t="shared" si="3437"/>
        <v>0</v>
      </c>
      <c r="CS364" s="897">
        <f t="shared" si="3437"/>
        <v>0</v>
      </c>
      <c r="CT364" s="897">
        <f t="shared" si="3437"/>
        <v>0</v>
      </c>
      <c r="CU364" s="897">
        <f t="shared" si="3437"/>
        <v>0</v>
      </c>
      <c r="CV364" s="897">
        <f t="shared" si="3437"/>
        <v>0</v>
      </c>
      <c r="CW364" s="897">
        <f t="shared" si="3437"/>
        <v>0</v>
      </c>
      <c r="CX364" s="897">
        <f t="shared" si="3437"/>
        <v>0</v>
      </c>
      <c r="CY364" s="897">
        <f t="shared" si="3437"/>
        <v>0</v>
      </c>
      <c r="CZ364" s="897">
        <f t="shared" si="3437"/>
        <v>0</v>
      </c>
      <c r="DA364" s="897">
        <f t="shared" si="3437"/>
        <v>0</v>
      </c>
      <c r="DB364" s="897">
        <f t="shared" si="3437"/>
        <v>0</v>
      </c>
      <c r="DC364" s="897">
        <f t="shared" si="3437"/>
        <v>0</v>
      </c>
      <c r="DD364" s="897">
        <f t="shared" si="3437"/>
        <v>0</v>
      </c>
      <c r="DE364" s="897">
        <f t="shared" si="3437"/>
        <v>0</v>
      </c>
      <c r="DF364" s="897">
        <f t="shared" si="3437"/>
        <v>0</v>
      </c>
      <c r="DG364" s="897">
        <f t="shared" si="3437"/>
        <v>0</v>
      </c>
      <c r="DH364" s="897">
        <f t="shared" si="3437"/>
        <v>0</v>
      </c>
      <c r="DI364" s="897">
        <f t="shared" si="3437"/>
        <v>0</v>
      </c>
      <c r="DJ364" s="897">
        <f t="shared" si="3437"/>
        <v>0</v>
      </c>
      <c r="DK364" s="897">
        <f t="shared" si="3437"/>
        <v>0</v>
      </c>
      <c r="DL364" s="897">
        <f t="shared" si="3437"/>
        <v>0</v>
      </c>
      <c r="DM364" s="897">
        <f t="shared" si="3437"/>
        <v>0</v>
      </c>
      <c r="DN364" s="897">
        <f t="shared" si="3437"/>
        <v>0</v>
      </c>
      <c r="DO364" s="897">
        <f t="shared" si="3437"/>
        <v>0</v>
      </c>
      <c r="DP364" s="897">
        <f t="shared" si="3437"/>
        <v>0</v>
      </c>
      <c r="DQ364" s="897">
        <f t="shared" si="3437"/>
        <v>0</v>
      </c>
      <c r="DR364" s="897">
        <f t="shared" si="3437"/>
        <v>0</v>
      </c>
      <c r="DS364" s="897">
        <f t="shared" si="3437"/>
        <v>0</v>
      </c>
      <c r="DT364" s="897">
        <f t="shared" si="3437"/>
        <v>0</v>
      </c>
      <c r="DU364" s="897">
        <f t="shared" si="3437"/>
        <v>0</v>
      </c>
      <c r="DV364" s="897">
        <f t="shared" si="3437"/>
        <v>0</v>
      </c>
      <c r="DW364" s="897">
        <f t="shared" si="3437"/>
        <v>0</v>
      </c>
      <c r="DX364" s="897">
        <f t="shared" si="3437"/>
        <v>0</v>
      </c>
      <c r="DY364" s="897">
        <f t="shared" si="3437"/>
        <v>0</v>
      </c>
      <c r="DZ364" s="897">
        <f t="shared" si="3437"/>
        <v>0</v>
      </c>
      <c r="EA364" s="897">
        <f t="shared" si="3437"/>
        <v>0</v>
      </c>
      <c r="EB364" s="897">
        <f t="shared" si="3437"/>
        <v>0</v>
      </c>
      <c r="EC364" s="897">
        <f t="shared" si="3437"/>
        <v>0</v>
      </c>
      <c r="ED364" s="897">
        <f t="shared" si="3437"/>
        <v>0</v>
      </c>
      <c r="EE364" s="897">
        <f t="shared" si="3437"/>
        <v>0</v>
      </c>
      <c r="EF364" s="897">
        <f t="shared" si="3437"/>
        <v>0</v>
      </c>
      <c r="EG364" s="897">
        <f t="shared" si="3437"/>
        <v>0</v>
      </c>
      <c r="EH364" s="897">
        <f t="shared" si="3437"/>
        <v>0</v>
      </c>
      <c r="EI364" s="897">
        <f t="shared" si="3437"/>
        <v>0</v>
      </c>
      <c r="EJ364" s="897">
        <f t="shared" si="3437"/>
        <v>0</v>
      </c>
      <c r="EK364" s="897">
        <f t="shared" si="3437"/>
        <v>0</v>
      </c>
      <c r="EL364" s="897">
        <f t="shared" ref="EL364:EO364" si="3438">MAX(SUMIF($F362:$F366,EL$2,$G362:$G366),0)</f>
        <v>0</v>
      </c>
      <c r="EM364" s="897">
        <f t="shared" si="3438"/>
        <v>0</v>
      </c>
      <c r="EN364" s="897">
        <f t="shared" si="3438"/>
        <v>0</v>
      </c>
      <c r="EO364" s="897">
        <f t="shared" si="3438"/>
        <v>0</v>
      </c>
    </row>
    <row r="365" spans="1:145" hidden="1" outlineLevel="1" x14ac:dyDescent="0.2">
      <c r="A365" s="113"/>
      <c r="F365" s="459"/>
      <c r="G365" s="922"/>
      <c r="K365" s="259" t="s">
        <v>861</v>
      </c>
      <c r="L365" s="259"/>
      <c r="M365" s="899">
        <f>MIN(SUMIF($F362:$F366,M$2,$G362:$G366),0)</f>
        <v>0</v>
      </c>
      <c r="N365" s="899">
        <f t="shared" ref="N365" si="3439">MIN(SUMIF($F362:$F366,N$2,$G362:$G366),0)</f>
        <v>0</v>
      </c>
      <c r="O365" s="899">
        <f t="shared" ref="O365" si="3440">MIN(SUMIF($F362:$F366,O$2,$G362:$G366),0)</f>
        <v>0</v>
      </c>
      <c r="P365" s="899">
        <f t="shared" ref="P365" si="3441">MIN(SUMIF($F362:$F366,P$2,$G362:$G366),0)</f>
        <v>0</v>
      </c>
      <c r="Q365" s="899">
        <f t="shared" ref="Q365" si="3442">MIN(SUMIF($F362:$F366,Q$2,$G362:$G366),0)</f>
        <v>0</v>
      </c>
      <c r="R365" s="899">
        <f t="shared" ref="R365" si="3443">MIN(SUMIF($F362:$F366,R$2,$G362:$G366),0)</f>
        <v>0</v>
      </c>
      <c r="S365" s="899">
        <f t="shared" ref="S365" si="3444">MIN(SUMIF($F362:$F366,S$2,$G362:$G366),0)</f>
        <v>0</v>
      </c>
      <c r="T365" s="899">
        <f t="shared" ref="T365" si="3445">MIN(SUMIF($F362:$F366,T$2,$G362:$G366),0)</f>
        <v>0</v>
      </c>
      <c r="U365" s="899">
        <f t="shared" ref="U365" si="3446">MIN(SUMIF($F362:$F366,U$2,$G362:$G366),0)</f>
        <v>0</v>
      </c>
      <c r="V365" s="899">
        <f t="shared" ref="V365" si="3447">MIN(SUMIF($F362:$F366,V$2,$G362:$G366),0)</f>
        <v>0</v>
      </c>
      <c r="W365" s="899">
        <f t="shared" ref="W365" si="3448">MIN(SUMIF($F362:$F366,W$2,$G362:$G366),0)</f>
        <v>0</v>
      </c>
      <c r="X365" s="899">
        <f t="shared" ref="X365" si="3449">MIN(SUMIF($F362:$F366,X$2,$G362:$G366),0)</f>
        <v>0</v>
      </c>
      <c r="Y365" s="899">
        <f t="shared" ref="Y365" si="3450">MIN(SUMIF($F362:$F366,Y$2,$G362:$G366),0)</f>
        <v>0</v>
      </c>
      <c r="Z365" s="899">
        <f t="shared" ref="Z365" si="3451">MIN(SUMIF($F362:$F366,Z$2,$G362:$G366),0)</f>
        <v>0</v>
      </c>
      <c r="AA365" s="899">
        <f t="shared" ref="AA365" si="3452">MIN(SUMIF($F362:$F366,AA$2,$G362:$G366),0)</f>
        <v>0</v>
      </c>
      <c r="AB365" s="899">
        <f t="shared" ref="AB365" si="3453">MIN(SUMIF($F362:$F366,AB$2,$G362:$G366),0)</f>
        <v>0</v>
      </c>
      <c r="AC365" s="899">
        <f t="shared" ref="AC365" si="3454">MIN(SUMIF($F362:$F366,AC$2,$G362:$G366),0)</f>
        <v>0</v>
      </c>
      <c r="AD365" s="899">
        <f t="shared" ref="AD365" si="3455">MIN(SUMIF($F362:$F366,AD$2,$G362:$G366),0)</f>
        <v>0</v>
      </c>
      <c r="AE365" s="899">
        <f t="shared" ref="AE365" si="3456">MIN(SUMIF($F362:$F366,AE$2,$G362:$G366),0)</f>
        <v>0</v>
      </c>
      <c r="AF365" s="899">
        <f t="shared" ref="AF365" si="3457">MIN(SUMIF($F362:$F366,AF$2,$G362:$G366),0)</f>
        <v>0</v>
      </c>
      <c r="AG365" s="899">
        <f t="shared" ref="AG365" si="3458">MIN(SUMIF($F362:$F366,AG$2,$G362:$G366),0)</f>
        <v>0</v>
      </c>
      <c r="AH365" s="899">
        <f t="shared" ref="AH365" si="3459">MIN(SUMIF($F362:$F366,AH$2,$G362:$G366),0)</f>
        <v>0</v>
      </c>
      <c r="AI365" s="899">
        <f t="shared" ref="AI365" si="3460">MIN(SUMIF($F362:$F366,AI$2,$G362:$G366),0)</f>
        <v>0</v>
      </c>
      <c r="AJ365" s="899">
        <f t="shared" ref="AJ365" si="3461">MIN(SUMIF($F362:$F366,AJ$2,$G362:$G366),0)</f>
        <v>0</v>
      </c>
      <c r="AK365" s="899">
        <f t="shared" ref="AK365" si="3462">MIN(SUMIF($F362:$F366,AK$2,$G362:$G366),0)</f>
        <v>0</v>
      </c>
      <c r="AL365" s="899">
        <f t="shared" ref="AL365" si="3463">MIN(SUMIF($F362:$F366,AL$2,$G362:$G366),0)</f>
        <v>0</v>
      </c>
      <c r="AM365" s="899">
        <f t="shared" ref="AM365" si="3464">MIN(SUMIF($F362:$F366,AM$2,$G362:$G366),0)</f>
        <v>0</v>
      </c>
      <c r="AN365" s="899">
        <f t="shared" ref="AN365" si="3465">MIN(SUMIF($F362:$F366,AN$2,$G362:$G366),0)</f>
        <v>0</v>
      </c>
      <c r="AO365" s="899">
        <f t="shared" ref="AO365" si="3466">MIN(SUMIF($F362:$F366,AO$2,$G362:$G366),0)</f>
        <v>0</v>
      </c>
      <c r="AP365" s="899">
        <f t="shared" ref="AP365" si="3467">MIN(SUMIF($F362:$F366,AP$2,$G362:$G366),0)</f>
        <v>0</v>
      </c>
      <c r="AQ365" s="899">
        <f t="shared" ref="AQ365" si="3468">MIN(SUMIF($F362:$F366,AQ$2,$G362:$G366),0)</f>
        <v>0</v>
      </c>
      <c r="AR365" s="899">
        <f t="shared" ref="AR365" si="3469">MIN(SUMIF($F362:$F366,AR$2,$G362:$G366),0)</f>
        <v>0</v>
      </c>
      <c r="AS365" s="899">
        <f t="shared" ref="AS365" si="3470">MIN(SUMIF($F362:$F366,AS$2,$G362:$G366),0)</f>
        <v>0</v>
      </c>
      <c r="AT365" s="899">
        <f t="shared" ref="AT365" si="3471">MIN(SUMIF($F362:$F366,AT$2,$G362:$G366),0)</f>
        <v>0</v>
      </c>
      <c r="AU365" s="899">
        <f t="shared" ref="AU365" si="3472">MIN(SUMIF($F362:$F366,AU$2,$G362:$G366),0)</f>
        <v>0</v>
      </c>
      <c r="AV365" s="899">
        <f t="shared" ref="AV365" si="3473">MIN(SUMIF($F362:$F366,AV$2,$G362:$G366),0)</f>
        <v>0</v>
      </c>
      <c r="AW365" s="899">
        <f t="shared" ref="AW365" si="3474">MIN(SUMIF($F362:$F366,AW$2,$G362:$G366),0)</f>
        <v>0</v>
      </c>
      <c r="AX365" s="899">
        <f t="shared" ref="AX365" si="3475">MIN(SUMIF($F362:$F366,AX$2,$G362:$G366),0)</f>
        <v>0</v>
      </c>
      <c r="AY365" s="899">
        <f t="shared" ref="AY365" si="3476">MIN(SUMIF($F362:$F366,AY$2,$G362:$G366),0)</f>
        <v>0</v>
      </c>
      <c r="AZ365" s="899">
        <f t="shared" ref="AZ365" si="3477">MIN(SUMIF($F362:$F366,AZ$2,$G362:$G366),0)</f>
        <v>0</v>
      </c>
      <c r="BA365" s="899">
        <f t="shared" ref="BA365" si="3478">MIN(SUMIF($F362:$F366,BA$2,$G362:$G366),0)</f>
        <v>0</v>
      </c>
      <c r="BB365" s="899">
        <f t="shared" ref="BB365" si="3479">MIN(SUMIF($F362:$F366,BB$2,$G362:$G366),0)</f>
        <v>0</v>
      </c>
      <c r="BC365" s="899">
        <f t="shared" ref="BC365" si="3480">MIN(SUMIF($F362:$F366,BC$2,$G362:$G366),0)</f>
        <v>-6887847.713208586</v>
      </c>
      <c r="BD365" s="899">
        <f t="shared" ref="BD365" si="3481">MIN(SUMIF($F362:$F366,BD$2,$G362:$G366),0)</f>
        <v>0</v>
      </c>
      <c r="BE365" s="899">
        <f t="shared" ref="BE365" si="3482">MIN(SUMIF($F362:$F366,BE$2,$G362:$G366),0)</f>
        <v>0</v>
      </c>
      <c r="BF365" s="899">
        <f t="shared" ref="BF365" si="3483">MIN(SUMIF($F362:$F366,BF$2,$G362:$G366),0)</f>
        <v>0</v>
      </c>
      <c r="BG365" s="899">
        <f t="shared" ref="BG365" si="3484">MIN(SUMIF($F362:$F366,BG$2,$G362:$G366),0)</f>
        <v>0</v>
      </c>
      <c r="BH365" s="899">
        <f t="shared" ref="BH365" si="3485">MIN(SUMIF($F362:$F366,BH$2,$G362:$G366),0)</f>
        <v>0</v>
      </c>
      <c r="BI365" s="899">
        <f t="shared" ref="BI365" si="3486">MIN(SUMIF($F362:$F366,BI$2,$G362:$G366),0)</f>
        <v>0</v>
      </c>
      <c r="BJ365" s="899">
        <f t="shared" ref="BJ365" si="3487">MIN(SUMIF($F362:$F366,BJ$2,$G362:$G366),0)</f>
        <v>0</v>
      </c>
      <c r="BK365" s="899">
        <f t="shared" ref="BK365" si="3488">MIN(SUMIF($F362:$F366,BK$2,$G362:$G366),0)</f>
        <v>0</v>
      </c>
      <c r="BL365" s="899">
        <f t="shared" ref="BL365" si="3489">MIN(SUMIF($F362:$F366,BL$2,$G362:$G366),0)</f>
        <v>0</v>
      </c>
      <c r="BM365" s="899">
        <f t="shared" ref="BM365" si="3490">MIN(SUMIF($F362:$F366,BM$2,$G362:$G366),0)</f>
        <v>0</v>
      </c>
      <c r="BN365" s="899">
        <f t="shared" ref="BN365" si="3491">MIN(SUMIF($F362:$F366,BN$2,$G362:$G366),0)</f>
        <v>0</v>
      </c>
      <c r="BO365" s="899">
        <f t="shared" ref="BO365" si="3492">MIN(SUMIF($F362:$F366,BO$2,$G362:$G366),0)</f>
        <v>0</v>
      </c>
      <c r="BP365" s="899">
        <f t="shared" ref="BP365" si="3493">MIN(SUMIF($F362:$F366,BP$2,$G362:$G366),0)</f>
        <v>0</v>
      </c>
      <c r="BQ365" s="899">
        <f t="shared" ref="BQ365" si="3494">MIN(SUMIF($F362:$F366,BQ$2,$G362:$G366),0)</f>
        <v>0</v>
      </c>
      <c r="BR365" s="899">
        <f t="shared" ref="BR365" si="3495">MIN(SUMIF($F362:$F366,BR$2,$G362:$G366),0)</f>
        <v>0</v>
      </c>
      <c r="BS365" s="899">
        <f t="shared" ref="BS365" si="3496">MIN(SUMIF($F362:$F366,BS$2,$G362:$G366),0)</f>
        <v>0</v>
      </c>
      <c r="BT365" s="899">
        <f t="shared" ref="BT365" si="3497">MIN(SUMIF($F362:$F366,BT$2,$G362:$G366),0)</f>
        <v>0</v>
      </c>
      <c r="BU365" s="899">
        <f t="shared" ref="BU365" si="3498">MIN(SUMIF($F362:$F366,BU$2,$G362:$G366),0)</f>
        <v>0</v>
      </c>
      <c r="BV365" s="899">
        <f t="shared" ref="BV365" si="3499">MIN(SUMIF($F362:$F366,BV$2,$G362:$G366),0)</f>
        <v>0</v>
      </c>
      <c r="BW365" s="899">
        <f t="shared" ref="BW365" si="3500">MIN(SUMIF($F362:$F366,BW$2,$G362:$G366),0)</f>
        <v>0</v>
      </c>
      <c r="BX365" s="899">
        <f t="shared" ref="BX365" si="3501">MIN(SUMIF($F362:$F366,BX$2,$G362:$G366),0)</f>
        <v>0</v>
      </c>
      <c r="BY365" s="899">
        <f t="shared" ref="BY365" si="3502">MIN(SUMIF($F362:$F366,BY$2,$G362:$G366),0)</f>
        <v>0</v>
      </c>
      <c r="BZ365" s="899">
        <f t="shared" ref="BZ365" si="3503">MIN(SUMIF($F362:$F366,BZ$2,$G362:$G366),0)</f>
        <v>0</v>
      </c>
      <c r="CA365" s="899">
        <f t="shared" ref="CA365" si="3504">MIN(SUMIF($F362:$F366,CA$2,$G362:$G366),0)</f>
        <v>0</v>
      </c>
      <c r="CB365" s="899">
        <f t="shared" ref="CB365" si="3505">MIN(SUMIF($F362:$F366,CB$2,$G362:$G366),0)</f>
        <v>0</v>
      </c>
      <c r="CC365" s="899">
        <f t="shared" ref="CC365" si="3506">MIN(SUMIF($F362:$F366,CC$2,$G362:$G366),0)</f>
        <v>0</v>
      </c>
      <c r="CD365" s="899">
        <f t="shared" ref="CD365" si="3507">MIN(SUMIF($F362:$F366,CD$2,$G362:$G366),0)</f>
        <v>0</v>
      </c>
      <c r="CE365" s="899">
        <f t="shared" ref="CE365" si="3508">MIN(SUMIF($F362:$F366,CE$2,$G362:$G366),0)</f>
        <v>0</v>
      </c>
      <c r="CF365" s="899">
        <f t="shared" ref="CF365" si="3509">MIN(SUMIF($F362:$F366,CF$2,$G362:$G366),0)</f>
        <v>0</v>
      </c>
      <c r="CG365" s="899">
        <f t="shared" ref="CG365" si="3510">MIN(SUMIF($F362:$F366,CG$2,$G362:$G366),0)</f>
        <v>0</v>
      </c>
      <c r="CH365" s="899">
        <f t="shared" ref="CH365" si="3511">MIN(SUMIF($F362:$F366,CH$2,$G362:$G366),0)</f>
        <v>0</v>
      </c>
      <c r="CI365" s="899">
        <f t="shared" ref="CI365" si="3512">MIN(SUMIF($F362:$F366,CI$2,$G362:$G366),0)</f>
        <v>0</v>
      </c>
      <c r="CJ365" s="899">
        <f t="shared" ref="CJ365" si="3513">MIN(SUMIF($F362:$F366,CJ$2,$G362:$G366),0)</f>
        <v>0</v>
      </c>
      <c r="CK365" s="899">
        <f t="shared" ref="CK365" si="3514">MIN(SUMIF($F362:$F366,CK$2,$G362:$G366),0)</f>
        <v>0</v>
      </c>
      <c r="CL365" s="899">
        <f t="shared" ref="CL365" si="3515">MIN(SUMIF($F362:$F366,CL$2,$G362:$G366),0)</f>
        <v>0</v>
      </c>
      <c r="CM365" s="899">
        <f t="shared" ref="CM365" si="3516">MIN(SUMIF($F362:$F366,CM$2,$G362:$G366),0)</f>
        <v>0</v>
      </c>
      <c r="CN365" s="899">
        <f t="shared" ref="CN365" si="3517">MIN(SUMIF($F362:$F366,CN$2,$G362:$G366),0)</f>
        <v>0</v>
      </c>
      <c r="CO365" s="899">
        <f t="shared" ref="CO365" si="3518">MIN(SUMIF($F362:$F366,CO$2,$G362:$G366),0)</f>
        <v>0</v>
      </c>
      <c r="CP365" s="899">
        <f t="shared" ref="CP365" si="3519">MIN(SUMIF($F362:$F366,CP$2,$G362:$G366),0)</f>
        <v>0</v>
      </c>
      <c r="CQ365" s="899">
        <f t="shared" ref="CQ365" si="3520">MIN(SUMIF($F362:$F366,CQ$2,$G362:$G366),0)</f>
        <v>0</v>
      </c>
      <c r="CR365" s="899">
        <f t="shared" ref="CR365" si="3521">MIN(SUMIF($F362:$F366,CR$2,$G362:$G366),0)</f>
        <v>0</v>
      </c>
      <c r="CS365" s="899">
        <f t="shared" ref="CS365" si="3522">MIN(SUMIF($F362:$F366,CS$2,$G362:$G366),0)</f>
        <v>0</v>
      </c>
      <c r="CT365" s="899">
        <f t="shared" ref="CT365" si="3523">MIN(SUMIF($F362:$F366,CT$2,$G362:$G366),0)</f>
        <v>0</v>
      </c>
      <c r="CU365" s="899">
        <f t="shared" ref="CU365" si="3524">MIN(SUMIF($F362:$F366,CU$2,$G362:$G366),0)</f>
        <v>0</v>
      </c>
      <c r="CV365" s="899">
        <f t="shared" ref="CV365" si="3525">MIN(SUMIF($F362:$F366,CV$2,$G362:$G366),0)</f>
        <v>0</v>
      </c>
      <c r="CW365" s="899">
        <f t="shared" ref="CW365" si="3526">MIN(SUMIF($F362:$F366,CW$2,$G362:$G366),0)</f>
        <v>0</v>
      </c>
      <c r="CX365" s="899">
        <f t="shared" ref="CX365" si="3527">MIN(SUMIF($F362:$F366,CX$2,$G362:$G366),0)</f>
        <v>0</v>
      </c>
      <c r="CY365" s="899">
        <f t="shared" ref="CY365" si="3528">MIN(SUMIF($F362:$F366,CY$2,$G362:$G366),0)</f>
        <v>0</v>
      </c>
      <c r="CZ365" s="899">
        <f t="shared" ref="CZ365" si="3529">MIN(SUMIF($F362:$F366,CZ$2,$G362:$G366),0)</f>
        <v>0</v>
      </c>
      <c r="DA365" s="899">
        <f t="shared" ref="DA365" si="3530">MIN(SUMIF($F362:$F366,DA$2,$G362:$G366),0)</f>
        <v>0</v>
      </c>
      <c r="DB365" s="899">
        <f t="shared" ref="DB365" si="3531">MIN(SUMIF($F362:$F366,DB$2,$G362:$G366),0)</f>
        <v>0</v>
      </c>
      <c r="DC365" s="899">
        <f t="shared" ref="DC365" si="3532">MIN(SUMIF($F362:$F366,DC$2,$G362:$G366),0)</f>
        <v>0</v>
      </c>
      <c r="DD365" s="899">
        <f t="shared" ref="DD365" si="3533">MIN(SUMIF($F362:$F366,DD$2,$G362:$G366),0)</f>
        <v>0</v>
      </c>
      <c r="DE365" s="899">
        <f t="shared" ref="DE365" si="3534">MIN(SUMIF($F362:$F366,DE$2,$G362:$G366),0)</f>
        <v>0</v>
      </c>
      <c r="DF365" s="899">
        <f t="shared" ref="DF365" si="3535">MIN(SUMIF($F362:$F366,DF$2,$G362:$G366),0)</f>
        <v>0</v>
      </c>
      <c r="DG365" s="899">
        <f t="shared" ref="DG365" si="3536">MIN(SUMIF($F362:$F366,DG$2,$G362:$G366),0)</f>
        <v>0</v>
      </c>
      <c r="DH365" s="899">
        <f t="shared" ref="DH365" si="3537">MIN(SUMIF($F362:$F366,DH$2,$G362:$G366),0)</f>
        <v>0</v>
      </c>
      <c r="DI365" s="899">
        <f t="shared" ref="DI365" si="3538">MIN(SUMIF($F362:$F366,DI$2,$G362:$G366),0)</f>
        <v>0</v>
      </c>
      <c r="DJ365" s="899">
        <f t="shared" ref="DJ365" si="3539">MIN(SUMIF($F362:$F366,DJ$2,$G362:$G366),0)</f>
        <v>0</v>
      </c>
      <c r="DK365" s="899">
        <f t="shared" ref="DK365" si="3540">MIN(SUMIF($F362:$F366,DK$2,$G362:$G366),0)</f>
        <v>0</v>
      </c>
      <c r="DL365" s="899">
        <f t="shared" ref="DL365" si="3541">MIN(SUMIF($F362:$F366,DL$2,$G362:$G366),0)</f>
        <v>0</v>
      </c>
      <c r="DM365" s="899">
        <f t="shared" ref="DM365" si="3542">MIN(SUMIF($F362:$F366,DM$2,$G362:$G366),0)</f>
        <v>0</v>
      </c>
      <c r="DN365" s="899">
        <f t="shared" ref="DN365" si="3543">MIN(SUMIF($F362:$F366,DN$2,$G362:$G366),0)</f>
        <v>0</v>
      </c>
      <c r="DO365" s="899">
        <f t="shared" ref="DO365" si="3544">MIN(SUMIF($F362:$F366,DO$2,$G362:$G366),0)</f>
        <v>0</v>
      </c>
      <c r="DP365" s="899">
        <f t="shared" ref="DP365" si="3545">MIN(SUMIF($F362:$F366,DP$2,$G362:$G366),0)</f>
        <v>0</v>
      </c>
      <c r="DQ365" s="899">
        <f t="shared" ref="DQ365" si="3546">MIN(SUMIF($F362:$F366,DQ$2,$G362:$G366),0)</f>
        <v>0</v>
      </c>
      <c r="DR365" s="899">
        <f t="shared" ref="DR365" si="3547">MIN(SUMIF($F362:$F366,DR$2,$G362:$G366),0)</f>
        <v>0</v>
      </c>
      <c r="DS365" s="899">
        <f t="shared" ref="DS365" si="3548">MIN(SUMIF($F362:$F366,DS$2,$G362:$G366),0)</f>
        <v>0</v>
      </c>
      <c r="DT365" s="899">
        <f t="shared" ref="DT365" si="3549">MIN(SUMIF($F362:$F366,DT$2,$G362:$G366),0)</f>
        <v>0</v>
      </c>
      <c r="DU365" s="899">
        <f t="shared" ref="DU365" si="3550">MIN(SUMIF($F362:$F366,DU$2,$G362:$G366),0)</f>
        <v>0</v>
      </c>
      <c r="DV365" s="899">
        <f t="shared" ref="DV365" si="3551">MIN(SUMIF($F362:$F366,DV$2,$G362:$G366),0)</f>
        <v>0</v>
      </c>
      <c r="DW365" s="899">
        <f t="shared" ref="DW365" si="3552">MIN(SUMIF($F362:$F366,DW$2,$G362:$G366),0)</f>
        <v>0</v>
      </c>
      <c r="DX365" s="899">
        <f t="shared" ref="DX365" si="3553">MIN(SUMIF($F362:$F366,DX$2,$G362:$G366),0)</f>
        <v>0</v>
      </c>
      <c r="DY365" s="899">
        <f t="shared" ref="DY365" si="3554">MIN(SUMIF($F362:$F366,DY$2,$G362:$G366),0)</f>
        <v>0</v>
      </c>
      <c r="DZ365" s="899">
        <f t="shared" ref="DZ365" si="3555">MIN(SUMIF($F362:$F366,DZ$2,$G362:$G366),0)</f>
        <v>0</v>
      </c>
      <c r="EA365" s="899">
        <f t="shared" ref="EA365" si="3556">MIN(SUMIF($F362:$F366,EA$2,$G362:$G366),0)</f>
        <v>0</v>
      </c>
      <c r="EB365" s="899">
        <f t="shared" ref="EB365" si="3557">MIN(SUMIF($F362:$F366,EB$2,$G362:$G366),0)</f>
        <v>0</v>
      </c>
      <c r="EC365" s="899">
        <f t="shared" ref="EC365" si="3558">MIN(SUMIF($F362:$F366,EC$2,$G362:$G366),0)</f>
        <v>0</v>
      </c>
      <c r="ED365" s="899">
        <f t="shared" ref="ED365" si="3559">MIN(SUMIF($F362:$F366,ED$2,$G362:$G366),0)</f>
        <v>0</v>
      </c>
      <c r="EE365" s="899">
        <f t="shared" ref="EE365" si="3560">MIN(SUMIF($F362:$F366,EE$2,$G362:$G366),0)</f>
        <v>0</v>
      </c>
      <c r="EF365" s="899">
        <f t="shared" ref="EF365" si="3561">MIN(SUMIF($F362:$F366,EF$2,$G362:$G366),0)</f>
        <v>0</v>
      </c>
      <c r="EG365" s="899">
        <f t="shared" ref="EG365" si="3562">MIN(SUMIF($F362:$F366,EG$2,$G362:$G366),0)</f>
        <v>0</v>
      </c>
      <c r="EH365" s="899">
        <f t="shared" ref="EH365" si="3563">MIN(SUMIF($F362:$F366,EH$2,$G362:$G366),0)</f>
        <v>0</v>
      </c>
      <c r="EI365" s="899">
        <f t="shared" ref="EI365" si="3564">MIN(SUMIF($F362:$F366,EI$2,$G362:$G366),0)</f>
        <v>0</v>
      </c>
      <c r="EJ365" s="899">
        <f t="shared" ref="EJ365" si="3565">MIN(SUMIF($F362:$F366,EJ$2,$G362:$G366),0)</f>
        <v>0</v>
      </c>
      <c r="EK365" s="899">
        <f t="shared" ref="EK365" si="3566">MIN(SUMIF($F362:$F366,EK$2,$G362:$G366),0)</f>
        <v>0</v>
      </c>
      <c r="EL365" s="899">
        <f t="shared" ref="EL365" si="3567">MIN(SUMIF($F362:$F366,EL$2,$G362:$G366),0)</f>
        <v>0</v>
      </c>
      <c r="EM365" s="899">
        <f t="shared" ref="EM365" si="3568">MIN(SUMIF($F362:$F366,EM$2,$G362:$G366),0)</f>
        <v>0</v>
      </c>
      <c r="EN365" s="899">
        <f t="shared" ref="EN365" si="3569">MIN(SUMIF($F362:$F366,EN$2,$G362:$G366),0)</f>
        <v>0</v>
      </c>
      <c r="EO365" s="899">
        <f t="shared" ref="EO365" si="3570">MIN(SUMIF($F362:$F366,EO$2,$G362:$G366),0)</f>
        <v>0</v>
      </c>
    </row>
    <row r="366" spans="1:145" hidden="1" outlineLevel="1" x14ac:dyDescent="0.2">
      <c r="A366" s="113"/>
      <c r="C366" s="449" t="str">
        <f>C362</f>
        <v>보통주(명목가)</v>
      </c>
      <c r="D366" s="449" t="s">
        <v>862</v>
      </c>
      <c r="E366" s="449"/>
      <c r="F366" s="924"/>
      <c r="G366" s="922"/>
      <c r="K366" s="253" t="s">
        <v>863</v>
      </c>
      <c r="M366" s="897">
        <f>SUM(M363:M365)</f>
        <v>6887847.713208586</v>
      </c>
      <c r="N366" s="897">
        <f t="shared" ref="N366:BY366" si="3571">SUM(N363:N365)</f>
        <v>6887847.713208586</v>
      </c>
      <c r="O366" s="897">
        <f t="shared" si="3571"/>
        <v>6887847.713208586</v>
      </c>
      <c r="P366" s="897">
        <f t="shared" si="3571"/>
        <v>6887847.713208586</v>
      </c>
      <c r="Q366" s="897">
        <f t="shared" si="3571"/>
        <v>6887847.713208586</v>
      </c>
      <c r="R366" s="897">
        <f t="shared" si="3571"/>
        <v>6887847.713208586</v>
      </c>
      <c r="S366" s="897">
        <f t="shared" si="3571"/>
        <v>6887847.713208586</v>
      </c>
      <c r="T366" s="897">
        <f t="shared" si="3571"/>
        <v>6887847.713208586</v>
      </c>
      <c r="U366" s="897">
        <f t="shared" si="3571"/>
        <v>6887847.713208586</v>
      </c>
      <c r="V366" s="897">
        <f t="shared" si="3571"/>
        <v>6887847.713208586</v>
      </c>
      <c r="W366" s="897">
        <f t="shared" si="3571"/>
        <v>6887847.713208586</v>
      </c>
      <c r="X366" s="897">
        <f t="shared" si="3571"/>
        <v>6887847.713208586</v>
      </c>
      <c r="Y366" s="897">
        <f t="shared" si="3571"/>
        <v>6887847.713208586</v>
      </c>
      <c r="Z366" s="897">
        <f t="shared" si="3571"/>
        <v>6887847.713208586</v>
      </c>
      <c r="AA366" s="897">
        <f t="shared" si="3571"/>
        <v>6887847.713208586</v>
      </c>
      <c r="AB366" s="897">
        <f t="shared" si="3571"/>
        <v>6887847.713208586</v>
      </c>
      <c r="AC366" s="897">
        <f t="shared" si="3571"/>
        <v>6887847.713208586</v>
      </c>
      <c r="AD366" s="897">
        <f t="shared" si="3571"/>
        <v>6887847.713208586</v>
      </c>
      <c r="AE366" s="897">
        <f t="shared" si="3571"/>
        <v>6887847.713208586</v>
      </c>
      <c r="AF366" s="897">
        <f t="shared" si="3571"/>
        <v>6887847.713208586</v>
      </c>
      <c r="AG366" s="897">
        <f t="shared" si="3571"/>
        <v>6887847.713208586</v>
      </c>
      <c r="AH366" s="897">
        <f t="shared" si="3571"/>
        <v>6887847.713208586</v>
      </c>
      <c r="AI366" s="897">
        <f t="shared" si="3571"/>
        <v>6887847.713208586</v>
      </c>
      <c r="AJ366" s="897">
        <f t="shared" si="3571"/>
        <v>6887847.713208586</v>
      </c>
      <c r="AK366" s="897">
        <f t="shared" si="3571"/>
        <v>6887847.713208586</v>
      </c>
      <c r="AL366" s="897">
        <f t="shared" si="3571"/>
        <v>6887847.713208586</v>
      </c>
      <c r="AM366" s="897">
        <f t="shared" si="3571"/>
        <v>6887847.713208586</v>
      </c>
      <c r="AN366" s="897">
        <f t="shared" si="3571"/>
        <v>6887847.713208586</v>
      </c>
      <c r="AO366" s="897">
        <f t="shared" si="3571"/>
        <v>6887847.713208586</v>
      </c>
      <c r="AP366" s="897">
        <f t="shared" si="3571"/>
        <v>6887847.713208586</v>
      </c>
      <c r="AQ366" s="897">
        <f t="shared" si="3571"/>
        <v>6887847.713208586</v>
      </c>
      <c r="AR366" s="897">
        <f t="shared" si="3571"/>
        <v>6887847.713208586</v>
      </c>
      <c r="AS366" s="897">
        <f t="shared" si="3571"/>
        <v>6887847.713208586</v>
      </c>
      <c r="AT366" s="897">
        <f t="shared" si="3571"/>
        <v>6887847.713208586</v>
      </c>
      <c r="AU366" s="897">
        <f t="shared" si="3571"/>
        <v>6887847.713208586</v>
      </c>
      <c r="AV366" s="897">
        <f t="shared" si="3571"/>
        <v>6887847.713208586</v>
      </c>
      <c r="AW366" s="897">
        <f t="shared" si="3571"/>
        <v>6887847.713208586</v>
      </c>
      <c r="AX366" s="897">
        <f t="shared" si="3571"/>
        <v>6887847.713208586</v>
      </c>
      <c r="AY366" s="897">
        <f t="shared" si="3571"/>
        <v>6887847.713208586</v>
      </c>
      <c r="AZ366" s="897">
        <f t="shared" si="3571"/>
        <v>6887847.713208586</v>
      </c>
      <c r="BA366" s="897">
        <f t="shared" si="3571"/>
        <v>6887847.713208586</v>
      </c>
      <c r="BB366" s="897">
        <f t="shared" si="3571"/>
        <v>6887847.713208586</v>
      </c>
      <c r="BC366" s="897">
        <f t="shared" si="3571"/>
        <v>0</v>
      </c>
      <c r="BD366" s="897">
        <f t="shared" si="3571"/>
        <v>0</v>
      </c>
      <c r="BE366" s="897">
        <f t="shared" si="3571"/>
        <v>0</v>
      </c>
      <c r="BF366" s="897">
        <f t="shared" si="3571"/>
        <v>0</v>
      </c>
      <c r="BG366" s="897">
        <f t="shared" si="3571"/>
        <v>0</v>
      </c>
      <c r="BH366" s="897">
        <f t="shared" si="3571"/>
        <v>0</v>
      </c>
      <c r="BI366" s="897">
        <f t="shared" si="3571"/>
        <v>0</v>
      </c>
      <c r="BJ366" s="897">
        <f t="shared" si="3571"/>
        <v>0</v>
      </c>
      <c r="BK366" s="897">
        <f t="shared" si="3571"/>
        <v>0</v>
      </c>
      <c r="BL366" s="897">
        <f t="shared" si="3571"/>
        <v>0</v>
      </c>
      <c r="BM366" s="897">
        <f t="shared" si="3571"/>
        <v>0</v>
      </c>
      <c r="BN366" s="897">
        <f t="shared" si="3571"/>
        <v>0</v>
      </c>
      <c r="BO366" s="897">
        <f t="shared" si="3571"/>
        <v>0</v>
      </c>
      <c r="BP366" s="897">
        <f t="shared" si="3571"/>
        <v>0</v>
      </c>
      <c r="BQ366" s="897">
        <f t="shared" si="3571"/>
        <v>0</v>
      </c>
      <c r="BR366" s="897">
        <f t="shared" si="3571"/>
        <v>0</v>
      </c>
      <c r="BS366" s="897">
        <f t="shared" si="3571"/>
        <v>0</v>
      </c>
      <c r="BT366" s="897">
        <f t="shared" si="3571"/>
        <v>0</v>
      </c>
      <c r="BU366" s="897">
        <f t="shared" si="3571"/>
        <v>0</v>
      </c>
      <c r="BV366" s="897">
        <f t="shared" si="3571"/>
        <v>0</v>
      </c>
      <c r="BW366" s="897">
        <f t="shared" si="3571"/>
        <v>0</v>
      </c>
      <c r="BX366" s="897">
        <f t="shared" si="3571"/>
        <v>0</v>
      </c>
      <c r="BY366" s="897">
        <f t="shared" si="3571"/>
        <v>0</v>
      </c>
      <c r="BZ366" s="897">
        <f t="shared" ref="BZ366:EK366" si="3572">SUM(BZ363:BZ365)</f>
        <v>0</v>
      </c>
      <c r="CA366" s="897">
        <f t="shared" si="3572"/>
        <v>0</v>
      </c>
      <c r="CB366" s="897">
        <f t="shared" si="3572"/>
        <v>0</v>
      </c>
      <c r="CC366" s="897">
        <f t="shared" si="3572"/>
        <v>0</v>
      </c>
      <c r="CD366" s="897">
        <f t="shared" si="3572"/>
        <v>0</v>
      </c>
      <c r="CE366" s="897">
        <f t="shared" si="3572"/>
        <v>0</v>
      </c>
      <c r="CF366" s="897">
        <f t="shared" si="3572"/>
        <v>0</v>
      </c>
      <c r="CG366" s="897">
        <f t="shared" si="3572"/>
        <v>0</v>
      </c>
      <c r="CH366" s="897">
        <f t="shared" si="3572"/>
        <v>0</v>
      </c>
      <c r="CI366" s="897">
        <f t="shared" si="3572"/>
        <v>0</v>
      </c>
      <c r="CJ366" s="897">
        <f t="shared" si="3572"/>
        <v>0</v>
      </c>
      <c r="CK366" s="897">
        <f t="shared" si="3572"/>
        <v>0</v>
      </c>
      <c r="CL366" s="897">
        <f t="shared" si="3572"/>
        <v>0</v>
      </c>
      <c r="CM366" s="897">
        <f t="shared" si="3572"/>
        <v>0</v>
      </c>
      <c r="CN366" s="897">
        <f t="shared" si="3572"/>
        <v>0</v>
      </c>
      <c r="CO366" s="897">
        <f t="shared" si="3572"/>
        <v>0</v>
      </c>
      <c r="CP366" s="897">
        <f t="shared" si="3572"/>
        <v>0</v>
      </c>
      <c r="CQ366" s="897">
        <f t="shared" si="3572"/>
        <v>0</v>
      </c>
      <c r="CR366" s="897">
        <f t="shared" si="3572"/>
        <v>0</v>
      </c>
      <c r="CS366" s="897">
        <f t="shared" si="3572"/>
        <v>0</v>
      </c>
      <c r="CT366" s="897">
        <f t="shared" si="3572"/>
        <v>0</v>
      </c>
      <c r="CU366" s="897">
        <f t="shared" si="3572"/>
        <v>0</v>
      </c>
      <c r="CV366" s="897">
        <f t="shared" si="3572"/>
        <v>0</v>
      </c>
      <c r="CW366" s="897">
        <f t="shared" si="3572"/>
        <v>0</v>
      </c>
      <c r="CX366" s="897">
        <f t="shared" si="3572"/>
        <v>0</v>
      </c>
      <c r="CY366" s="897">
        <f t="shared" si="3572"/>
        <v>0</v>
      </c>
      <c r="CZ366" s="897">
        <f t="shared" si="3572"/>
        <v>0</v>
      </c>
      <c r="DA366" s="897">
        <f t="shared" si="3572"/>
        <v>0</v>
      </c>
      <c r="DB366" s="897">
        <f t="shared" si="3572"/>
        <v>0</v>
      </c>
      <c r="DC366" s="897">
        <f t="shared" si="3572"/>
        <v>0</v>
      </c>
      <c r="DD366" s="897">
        <f t="shared" si="3572"/>
        <v>0</v>
      </c>
      <c r="DE366" s="897">
        <f t="shared" si="3572"/>
        <v>0</v>
      </c>
      <c r="DF366" s="897">
        <f t="shared" si="3572"/>
        <v>0</v>
      </c>
      <c r="DG366" s="897">
        <f t="shared" si="3572"/>
        <v>0</v>
      </c>
      <c r="DH366" s="897">
        <f t="shared" si="3572"/>
        <v>0</v>
      </c>
      <c r="DI366" s="897">
        <f t="shared" si="3572"/>
        <v>0</v>
      </c>
      <c r="DJ366" s="897">
        <f t="shared" si="3572"/>
        <v>0</v>
      </c>
      <c r="DK366" s="897">
        <f t="shared" si="3572"/>
        <v>0</v>
      </c>
      <c r="DL366" s="897">
        <f t="shared" si="3572"/>
        <v>0</v>
      </c>
      <c r="DM366" s="897">
        <f t="shared" si="3572"/>
        <v>0</v>
      </c>
      <c r="DN366" s="897">
        <f t="shared" si="3572"/>
        <v>0</v>
      </c>
      <c r="DO366" s="897">
        <f t="shared" si="3572"/>
        <v>0</v>
      </c>
      <c r="DP366" s="897">
        <f t="shared" si="3572"/>
        <v>0</v>
      </c>
      <c r="DQ366" s="897">
        <f t="shared" si="3572"/>
        <v>0</v>
      </c>
      <c r="DR366" s="897">
        <f t="shared" si="3572"/>
        <v>0</v>
      </c>
      <c r="DS366" s="897">
        <f t="shared" si="3572"/>
        <v>0</v>
      </c>
      <c r="DT366" s="897">
        <f t="shared" si="3572"/>
        <v>0</v>
      </c>
      <c r="DU366" s="897">
        <f t="shared" si="3572"/>
        <v>0</v>
      </c>
      <c r="DV366" s="897">
        <f t="shared" si="3572"/>
        <v>0</v>
      </c>
      <c r="DW366" s="897">
        <f t="shared" si="3572"/>
        <v>0</v>
      </c>
      <c r="DX366" s="897">
        <f t="shared" si="3572"/>
        <v>0</v>
      </c>
      <c r="DY366" s="897">
        <f t="shared" si="3572"/>
        <v>0</v>
      </c>
      <c r="DZ366" s="897">
        <f t="shared" si="3572"/>
        <v>0</v>
      </c>
      <c r="EA366" s="897">
        <f t="shared" si="3572"/>
        <v>0</v>
      </c>
      <c r="EB366" s="897">
        <f t="shared" si="3572"/>
        <v>0</v>
      </c>
      <c r="EC366" s="897">
        <f t="shared" si="3572"/>
        <v>0</v>
      </c>
      <c r="ED366" s="897">
        <f t="shared" si="3572"/>
        <v>0</v>
      </c>
      <c r="EE366" s="897">
        <f t="shared" si="3572"/>
        <v>0</v>
      </c>
      <c r="EF366" s="897">
        <f t="shared" si="3572"/>
        <v>0</v>
      </c>
      <c r="EG366" s="897">
        <f t="shared" si="3572"/>
        <v>0</v>
      </c>
      <c r="EH366" s="897">
        <f t="shared" si="3572"/>
        <v>0</v>
      </c>
      <c r="EI366" s="897">
        <f t="shared" si="3572"/>
        <v>0</v>
      </c>
      <c r="EJ366" s="897">
        <f t="shared" si="3572"/>
        <v>0</v>
      </c>
      <c r="EK366" s="897">
        <f t="shared" si="3572"/>
        <v>0</v>
      </c>
      <c r="EL366" s="897">
        <f>SUM(EL363:EL365)</f>
        <v>0</v>
      </c>
      <c r="EM366" s="897">
        <f>SUM(EM363:EM365)</f>
        <v>0</v>
      </c>
      <c r="EN366" s="897">
        <f>SUM(EN363:EN365)</f>
        <v>0</v>
      </c>
      <c r="EO366" s="897">
        <f>SUM(EO363:EO365)</f>
        <v>0</v>
      </c>
    </row>
    <row r="367" spans="1:145" hidden="1" outlineLevel="1" x14ac:dyDescent="0.2">
      <c r="A367" s="113">
        <f>ROW()</f>
        <v>367</v>
      </c>
    </row>
    <row r="368" spans="1:145" hidden="1" outlineLevel="1" x14ac:dyDescent="0.2">
      <c r="A368" s="113"/>
    </row>
    <row r="369" spans="1:145" hidden="1" outlineLevel="1" x14ac:dyDescent="0.2">
      <c r="A369" s="113"/>
      <c r="B369" s="787" t="s">
        <v>857</v>
      </c>
      <c r="C369" s="478" t="str">
        <f>'A&amp;R'!B40&amp;"(발행가)"</f>
        <v>보통주(발행가)</v>
      </c>
      <c r="D369" s="928"/>
      <c r="E369" s="787"/>
      <c r="F369" s="459">
        <f t="shared" ref="F369:F370" si="3573">F343</f>
        <v>43465</v>
      </c>
      <c r="G369" s="922">
        <f>'A&amp;R'!G40</f>
        <v>41327086.279251516</v>
      </c>
      <c r="H369" s="787"/>
      <c r="I369" s="787"/>
      <c r="J369" s="787"/>
      <c r="K369" s="787"/>
      <c r="L369" s="787"/>
      <c r="M369" s="787"/>
      <c r="N369" s="787"/>
      <c r="O369" s="787"/>
      <c r="P369" s="787"/>
      <c r="Q369" s="787"/>
      <c r="R369" s="787"/>
      <c r="S369" s="787"/>
      <c r="T369" s="787"/>
      <c r="U369" s="787"/>
      <c r="V369" s="787"/>
      <c r="W369" s="787"/>
      <c r="X369" s="787"/>
      <c r="Y369" s="787"/>
      <c r="Z369" s="787"/>
      <c r="AA369" s="787"/>
      <c r="AB369" s="787"/>
      <c r="AC369" s="787"/>
      <c r="AD369" s="787"/>
      <c r="AE369" s="787"/>
      <c r="AF369" s="787"/>
      <c r="AG369" s="787"/>
      <c r="AH369" s="787"/>
      <c r="AI369" s="787"/>
      <c r="AJ369" s="787"/>
      <c r="AK369" s="787"/>
      <c r="AL369" s="787"/>
      <c r="AM369" s="787"/>
      <c r="AN369" s="787"/>
      <c r="AO369" s="787"/>
      <c r="AP369" s="787"/>
      <c r="AQ369" s="787"/>
      <c r="AR369" s="787"/>
      <c r="AS369" s="787"/>
      <c r="AT369" s="787"/>
      <c r="AU369" s="787"/>
      <c r="AV369" s="787"/>
      <c r="AW369" s="787"/>
      <c r="AX369" s="787"/>
      <c r="AY369" s="787"/>
      <c r="AZ369" s="787"/>
      <c r="BA369" s="787"/>
      <c r="BB369" s="787"/>
      <c r="BC369" s="787"/>
      <c r="BD369" s="787"/>
      <c r="BE369" s="787"/>
      <c r="BF369" s="787"/>
      <c r="BG369" s="787"/>
      <c r="BH369" s="787"/>
      <c r="BI369" s="787"/>
      <c r="BJ369" s="787"/>
      <c r="BK369" s="787"/>
      <c r="BL369" s="787"/>
      <c r="BM369" s="787"/>
      <c r="BN369" s="787"/>
      <c r="BO369" s="787"/>
      <c r="BP369" s="787"/>
      <c r="BQ369" s="787"/>
      <c r="BR369" s="787"/>
      <c r="BS369" s="787"/>
      <c r="BT369" s="787"/>
      <c r="BU369" s="787"/>
      <c r="BV369" s="787"/>
      <c r="BW369" s="787"/>
      <c r="BX369" s="787"/>
      <c r="BY369" s="787"/>
      <c r="BZ369" s="787"/>
      <c r="CA369" s="787"/>
      <c r="CB369" s="787"/>
      <c r="CC369" s="787"/>
      <c r="CD369" s="787"/>
      <c r="CE369" s="787"/>
      <c r="CF369" s="787"/>
      <c r="CG369" s="787"/>
      <c r="CH369" s="787"/>
      <c r="CI369" s="787"/>
      <c r="CJ369" s="787"/>
      <c r="CK369" s="787"/>
      <c r="CL369" s="787"/>
      <c r="CM369" s="787"/>
      <c r="CN369" s="787"/>
      <c r="CO369" s="787"/>
      <c r="CP369" s="787"/>
      <c r="CQ369" s="787"/>
      <c r="CR369" s="787"/>
      <c r="CS369" s="787"/>
      <c r="CT369" s="787"/>
      <c r="CU369" s="787"/>
      <c r="CV369" s="787"/>
      <c r="CW369" s="787"/>
      <c r="CX369" s="787"/>
      <c r="CY369" s="787"/>
      <c r="CZ369" s="787"/>
      <c r="DA369" s="787"/>
      <c r="DB369" s="787"/>
      <c r="DC369" s="787"/>
      <c r="DD369" s="787"/>
      <c r="DE369" s="787"/>
      <c r="DF369" s="787"/>
      <c r="DG369" s="787"/>
      <c r="DH369" s="787"/>
      <c r="DI369" s="787"/>
      <c r="DJ369" s="787"/>
      <c r="DK369" s="787"/>
      <c r="DL369" s="787"/>
      <c r="DM369" s="787"/>
      <c r="DN369" s="787"/>
      <c r="DO369" s="787"/>
      <c r="DP369" s="787"/>
      <c r="DQ369" s="787"/>
      <c r="DR369" s="787"/>
      <c r="DS369" s="787"/>
      <c r="DT369" s="787"/>
      <c r="DU369" s="787"/>
      <c r="DV369" s="787"/>
      <c r="DW369" s="787"/>
      <c r="DX369" s="787"/>
      <c r="DY369" s="787"/>
      <c r="DZ369" s="787"/>
      <c r="EA369" s="787"/>
      <c r="EB369" s="787"/>
      <c r="EC369" s="787"/>
      <c r="ED369" s="787"/>
      <c r="EE369" s="787"/>
      <c r="EF369" s="787"/>
      <c r="EG369" s="787"/>
      <c r="EH369" s="787"/>
      <c r="EI369" s="787"/>
      <c r="EJ369" s="787"/>
      <c r="EK369" s="787"/>
      <c r="EL369" s="787"/>
      <c r="EM369" s="787"/>
      <c r="EN369" s="787"/>
      <c r="EO369" s="787"/>
    </row>
    <row r="370" spans="1:145" hidden="1" outlineLevel="1" x14ac:dyDescent="0.2">
      <c r="A370" s="113"/>
      <c r="F370" s="459">
        <f t="shared" si="3573"/>
        <v>44742</v>
      </c>
      <c r="G370" s="922">
        <f>-G369</f>
        <v>-41327086.279251516</v>
      </c>
      <c r="K370" s="253" t="s">
        <v>310</v>
      </c>
      <c r="M370" s="900">
        <v>0</v>
      </c>
      <c r="N370" s="897">
        <f>M373</f>
        <v>41327086.279251516</v>
      </c>
      <c r="O370" s="897">
        <f t="shared" ref="O370" si="3574">N373</f>
        <v>41327086.279251516</v>
      </c>
      <c r="P370" s="897">
        <f t="shared" ref="P370" si="3575">O373</f>
        <v>41327086.279251516</v>
      </c>
      <c r="Q370" s="897">
        <f t="shared" ref="Q370" si="3576">P373</f>
        <v>41327086.279251516</v>
      </c>
      <c r="R370" s="897">
        <f t="shared" ref="R370" si="3577">Q373</f>
        <v>41327086.279251516</v>
      </c>
      <c r="S370" s="897">
        <f t="shared" ref="S370" si="3578">R373</f>
        <v>41327086.279251516</v>
      </c>
      <c r="T370" s="897">
        <f t="shared" ref="T370" si="3579">S373</f>
        <v>41327086.279251516</v>
      </c>
      <c r="U370" s="897">
        <f t="shared" ref="U370" si="3580">T373</f>
        <v>41327086.279251516</v>
      </c>
      <c r="V370" s="897">
        <f t="shared" ref="V370" si="3581">U373</f>
        <v>41327086.279251516</v>
      </c>
      <c r="W370" s="897">
        <f t="shared" ref="W370" si="3582">V373</f>
        <v>41327086.279251516</v>
      </c>
      <c r="X370" s="897">
        <f t="shared" ref="X370" si="3583">W373</f>
        <v>41327086.279251516</v>
      </c>
      <c r="Y370" s="897">
        <f t="shared" ref="Y370" si="3584">X373</f>
        <v>41327086.279251516</v>
      </c>
      <c r="Z370" s="897">
        <f t="shared" ref="Z370" si="3585">Y373</f>
        <v>41327086.279251516</v>
      </c>
      <c r="AA370" s="897">
        <f t="shared" ref="AA370" si="3586">Z373</f>
        <v>41327086.279251516</v>
      </c>
      <c r="AB370" s="897">
        <f t="shared" ref="AB370" si="3587">AA373</f>
        <v>41327086.279251516</v>
      </c>
      <c r="AC370" s="897">
        <f t="shared" ref="AC370" si="3588">AB373</f>
        <v>41327086.279251516</v>
      </c>
      <c r="AD370" s="897">
        <f t="shared" ref="AD370" si="3589">AC373</f>
        <v>41327086.279251516</v>
      </c>
      <c r="AE370" s="897">
        <f t="shared" ref="AE370" si="3590">AD373</f>
        <v>41327086.279251516</v>
      </c>
      <c r="AF370" s="897">
        <f t="shared" ref="AF370" si="3591">AE373</f>
        <v>41327086.279251516</v>
      </c>
      <c r="AG370" s="897">
        <f t="shared" ref="AG370" si="3592">AF373</f>
        <v>41327086.279251516</v>
      </c>
      <c r="AH370" s="897">
        <f t="shared" ref="AH370" si="3593">AG373</f>
        <v>41327086.279251516</v>
      </c>
      <c r="AI370" s="897">
        <f t="shared" ref="AI370" si="3594">AH373</f>
        <v>41327086.279251516</v>
      </c>
      <c r="AJ370" s="897">
        <f t="shared" ref="AJ370" si="3595">AI373</f>
        <v>41327086.279251516</v>
      </c>
      <c r="AK370" s="897">
        <f t="shared" ref="AK370" si="3596">AJ373</f>
        <v>41327086.279251516</v>
      </c>
      <c r="AL370" s="897">
        <f t="shared" ref="AL370" si="3597">AK373</f>
        <v>41327086.279251516</v>
      </c>
      <c r="AM370" s="897">
        <f t="shared" ref="AM370" si="3598">AL373</f>
        <v>41327086.279251516</v>
      </c>
      <c r="AN370" s="897">
        <f t="shared" ref="AN370" si="3599">AM373</f>
        <v>41327086.279251516</v>
      </c>
      <c r="AO370" s="897">
        <f t="shared" ref="AO370" si="3600">AN373</f>
        <v>41327086.279251516</v>
      </c>
      <c r="AP370" s="897">
        <f t="shared" ref="AP370" si="3601">AO373</f>
        <v>41327086.279251516</v>
      </c>
      <c r="AQ370" s="897">
        <f t="shared" ref="AQ370" si="3602">AP373</f>
        <v>41327086.279251516</v>
      </c>
      <c r="AR370" s="897">
        <f t="shared" ref="AR370" si="3603">AQ373</f>
        <v>41327086.279251516</v>
      </c>
      <c r="AS370" s="897">
        <f t="shared" ref="AS370" si="3604">AR373</f>
        <v>41327086.279251516</v>
      </c>
      <c r="AT370" s="897">
        <f t="shared" ref="AT370" si="3605">AS373</f>
        <v>41327086.279251516</v>
      </c>
      <c r="AU370" s="897">
        <f t="shared" ref="AU370" si="3606">AT373</f>
        <v>41327086.279251516</v>
      </c>
      <c r="AV370" s="897">
        <f t="shared" ref="AV370" si="3607">AU373</f>
        <v>41327086.279251516</v>
      </c>
      <c r="AW370" s="897">
        <f t="shared" ref="AW370" si="3608">AV373</f>
        <v>41327086.279251516</v>
      </c>
      <c r="AX370" s="897">
        <f t="shared" ref="AX370" si="3609">AW373</f>
        <v>41327086.279251516</v>
      </c>
      <c r="AY370" s="897">
        <f t="shared" ref="AY370" si="3610">AX373</f>
        <v>41327086.279251516</v>
      </c>
      <c r="AZ370" s="897">
        <f t="shared" ref="AZ370" si="3611">AY373</f>
        <v>41327086.279251516</v>
      </c>
      <c r="BA370" s="897">
        <f t="shared" ref="BA370" si="3612">AZ373</f>
        <v>41327086.279251516</v>
      </c>
      <c r="BB370" s="897">
        <f t="shared" ref="BB370" si="3613">BA373</f>
        <v>41327086.279251516</v>
      </c>
      <c r="BC370" s="897">
        <f t="shared" ref="BC370" si="3614">BB373</f>
        <v>41327086.279251516</v>
      </c>
      <c r="BD370" s="897">
        <f t="shared" ref="BD370" si="3615">BC373</f>
        <v>0</v>
      </c>
      <c r="BE370" s="897">
        <f t="shared" ref="BE370" si="3616">BD373</f>
        <v>0</v>
      </c>
      <c r="BF370" s="897">
        <f t="shared" ref="BF370" si="3617">BE373</f>
        <v>0</v>
      </c>
      <c r="BG370" s="897">
        <f t="shared" ref="BG370" si="3618">BF373</f>
        <v>0</v>
      </c>
      <c r="BH370" s="897">
        <f t="shared" ref="BH370" si="3619">BG373</f>
        <v>0</v>
      </c>
      <c r="BI370" s="897">
        <f t="shared" ref="BI370" si="3620">BH373</f>
        <v>0</v>
      </c>
      <c r="BJ370" s="897">
        <f t="shared" ref="BJ370" si="3621">BI373</f>
        <v>0</v>
      </c>
      <c r="BK370" s="897">
        <f t="shared" ref="BK370" si="3622">BJ373</f>
        <v>0</v>
      </c>
      <c r="BL370" s="897">
        <f t="shared" ref="BL370" si="3623">BK373</f>
        <v>0</v>
      </c>
      <c r="BM370" s="897">
        <f t="shared" ref="BM370" si="3624">BL373</f>
        <v>0</v>
      </c>
      <c r="BN370" s="897">
        <f t="shared" ref="BN370" si="3625">BM373</f>
        <v>0</v>
      </c>
      <c r="BO370" s="897">
        <f t="shared" ref="BO370" si="3626">BN373</f>
        <v>0</v>
      </c>
      <c r="BP370" s="897">
        <f t="shared" ref="BP370" si="3627">BO373</f>
        <v>0</v>
      </c>
      <c r="BQ370" s="897">
        <f t="shared" ref="BQ370" si="3628">BP373</f>
        <v>0</v>
      </c>
      <c r="BR370" s="897">
        <f t="shared" ref="BR370" si="3629">BQ373</f>
        <v>0</v>
      </c>
      <c r="BS370" s="897">
        <f t="shared" ref="BS370" si="3630">BR373</f>
        <v>0</v>
      </c>
      <c r="BT370" s="897">
        <f t="shared" ref="BT370" si="3631">BS373</f>
        <v>0</v>
      </c>
      <c r="BU370" s="897">
        <f t="shared" ref="BU370" si="3632">BT373</f>
        <v>0</v>
      </c>
      <c r="BV370" s="897">
        <f t="shared" ref="BV370" si="3633">BU373</f>
        <v>0</v>
      </c>
      <c r="BW370" s="897">
        <f t="shared" ref="BW370" si="3634">BV373</f>
        <v>0</v>
      </c>
      <c r="BX370" s="897">
        <f t="shared" ref="BX370" si="3635">BW373</f>
        <v>0</v>
      </c>
      <c r="BY370" s="897">
        <f t="shared" ref="BY370" si="3636">BX373</f>
        <v>0</v>
      </c>
      <c r="BZ370" s="897">
        <f t="shared" ref="BZ370" si="3637">BY373</f>
        <v>0</v>
      </c>
      <c r="CA370" s="897">
        <f t="shared" ref="CA370" si="3638">BZ373</f>
        <v>0</v>
      </c>
      <c r="CB370" s="897">
        <f t="shared" ref="CB370" si="3639">CA373</f>
        <v>0</v>
      </c>
      <c r="CC370" s="897">
        <f t="shared" ref="CC370" si="3640">CB373</f>
        <v>0</v>
      </c>
      <c r="CD370" s="897">
        <f t="shared" ref="CD370" si="3641">CC373</f>
        <v>0</v>
      </c>
      <c r="CE370" s="897">
        <f t="shared" ref="CE370" si="3642">CD373</f>
        <v>0</v>
      </c>
      <c r="CF370" s="897">
        <f t="shared" ref="CF370" si="3643">CE373</f>
        <v>0</v>
      </c>
      <c r="CG370" s="897">
        <f t="shared" ref="CG370" si="3644">CF373</f>
        <v>0</v>
      </c>
      <c r="CH370" s="897">
        <f t="shared" ref="CH370" si="3645">CG373</f>
        <v>0</v>
      </c>
      <c r="CI370" s="897">
        <f t="shared" ref="CI370" si="3646">CH373</f>
        <v>0</v>
      </c>
      <c r="CJ370" s="897">
        <f t="shared" ref="CJ370" si="3647">CI373</f>
        <v>0</v>
      </c>
      <c r="CK370" s="897">
        <f t="shared" ref="CK370" si="3648">CJ373</f>
        <v>0</v>
      </c>
      <c r="CL370" s="897">
        <f t="shared" ref="CL370" si="3649">CK373</f>
        <v>0</v>
      </c>
      <c r="CM370" s="897">
        <f t="shared" ref="CM370" si="3650">CL373</f>
        <v>0</v>
      </c>
      <c r="CN370" s="897">
        <f t="shared" ref="CN370" si="3651">CM373</f>
        <v>0</v>
      </c>
      <c r="CO370" s="897">
        <f t="shared" ref="CO370" si="3652">CN373</f>
        <v>0</v>
      </c>
      <c r="CP370" s="897">
        <f t="shared" ref="CP370" si="3653">CO373</f>
        <v>0</v>
      </c>
      <c r="CQ370" s="897">
        <f t="shared" ref="CQ370" si="3654">CP373</f>
        <v>0</v>
      </c>
      <c r="CR370" s="897">
        <f t="shared" ref="CR370" si="3655">CQ373</f>
        <v>0</v>
      </c>
      <c r="CS370" s="897">
        <f t="shared" ref="CS370" si="3656">CR373</f>
        <v>0</v>
      </c>
      <c r="CT370" s="897">
        <f t="shared" ref="CT370" si="3657">CS373</f>
        <v>0</v>
      </c>
      <c r="CU370" s="897">
        <f t="shared" ref="CU370" si="3658">CT373</f>
        <v>0</v>
      </c>
      <c r="CV370" s="897">
        <f t="shared" ref="CV370" si="3659">CU373</f>
        <v>0</v>
      </c>
      <c r="CW370" s="897">
        <f t="shared" ref="CW370" si="3660">CV373</f>
        <v>0</v>
      </c>
      <c r="CX370" s="897">
        <f t="shared" ref="CX370" si="3661">CW373</f>
        <v>0</v>
      </c>
      <c r="CY370" s="897">
        <f t="shared" ref="CY370" si="3662">CX373</f>
        <v>0</v>
      </c>
      <c r="CZ370" s="897">
        <f t="shared" ref="CZ370" si="3663">CY373</f>
        <v>0</v>
      </c>
      <c r="DA370" s="897">
        <f t="shared" ref="DA370" si="3664">CZ373</f>
        <v>0</v>
      </c>
      <c r="DB370" s="897">
        <f t="shared" ref="DB370" si="3665">DA373</f>
        <v>0</v>
      </c>
      <c r="DC370" s="897">
        <f t="shared" ref="DC370" si="3666">DB373</f>
        <v>0</v>
      </c>
      <c r="DD370" s="897">
        <f t="shared" ref="DD370" si="3667">DC373</f>
        <v>0</v>
      </c>
      <c r="DE370" s="897">
        <f t="shared" ref="DE370" si="3668">DD373</f>
        <v>0</v>
      </c>
      <c r="DF370" s="897">
        <f t="shared" ref="DF370" si="3669">DE373</f>
        <v>0</v>
      </c>
      <c r="DG370" s="897">
        <f t="shared" ref="DG370" si="3670">DF373</f>
        <v>0</v>
      </c>
      <c r="DH370" s="897">
        <f t="shared" ref="DH370" si="3671">DG373</f>
        <v>0</v>
      </c>
      <c r="DI370" s="897">
        <f t="shared" ref="DI370" si="3672">DH373</f>
        <v>0</v>
      </c>
      <c r="DJ370" s="897">
        <f t="shared" ref="DJ370" si="3673">DI373</f>
        <v>0</v>
      </c>
      <c r="DK370" s="897">
        <f t="shared" ref="DK370" si="3674">DJ373</f>
        <v>0</v>
      </c>
      <c r="DL370" s="897">
        <f t="shared" ref="DL370" si="3675">DK373</f>
        <v>0</v>
      </c>
      <c r="DM370" s="897">
        <f t="shared" ref="DM370" si="3676">DL373</f>
        <v>0</v>
      </c>
      <c r="DN370" s="897">
        <f t="shared" ref="DN370" si="3677">DM373</f>
        <v>0</v>
      </c>
      <c r="DO370" s="897">
        <f t="shared" ref="DO370" si="3678">DN373</f>
        <v>0</v>
      </c>
      <c r="DP370" s="897">
        <f t="shared" ref="DP370" si="3679">DO373</f>
        <v>0</v>
      </c>
      <c r="DQ370" s="897">
        <f t="shared" ref="DQ370" si="3680">DP373</f>
        <v>0</v>
      </c>
      <c r="DR370" s="897">
        <f t="shared" ref="DR370" si="3681">DQ373</f>
        <v>0</v>
      </c>
      <c r="DS370" s="897">
        <f t="shared" ref="DS370" si="3682">DR373</f>
        <v>0</v>
      </c>
      <c r="DT370" s="897">
        <f t="shared" ref="DT370" si="3683">DS373</f>
        <v>0</v>
      </c>
      <c r="DU370" s="897">
        <f t="shared" ref="DU370" si="3684">DT373</f>
        <v>0</v>
      </c>
      <c r="DV370" s="897">
        <f t="shared" ref="DV370" si="3685">DU373</f>
        <v>0</v>
      </c>
      <c r="DW370" s="897">
        <f t="shared" ref="DW370" si="3686">DV373</f>
        <v>0</v>
      </c>
      <c r="DX370" s="897">
        <f t="shared" ref="DX370" si="3687">DW373</f>
        <v>0</v>
      </c>
      <c r="DY370" s="897">
        <f t="shared" ref="DY370" si="3688">DX373</f>
        <v>0</v>
      </c>
      <c r="DZ370" s="897">
        <f t="shared" ref="DZ370" si="3689">DY373</f>
        <v>0</v>
      </c>
      <c r="EA370" s="897">
        <f t="shared" ref="EA370" si="3690">DZ373</f>
        <v>0</v>
      </c>
      <c r="EB370" s="897">
        <f t="shared" ref="EB370" si="3691">EA373</f>
        <v>0</v>
      </c>
      <c r="EC370" s="897">
        <f t="shared" ref="EC370" si="3692">EB373</f>
        <v>0</v>
      </c>
      <c r="ED370" s="897">
        <f t="shared" ref="ED370" si="3693">EC373</f>
        <v>0</v>
      </c>
      <c r="EE370" s="897">
        <f t="shared" ref="EE370" si="3694">ED373</f>
        <v>0</v>
      </c>
      <c r="EF370" s="897">
        <f t="shared" ref="EF370" si="3695">EE373</f>
        <v>0</v>
      </c>
      <c r="EG370" s="897">
        <f t="shared" ref="EG370" si="3696">EF373</f>
        <v>0</v>
      </c>
      <c r="EH370" s="897">
        <f t="shared" ref="EH370" si="3697">EG373</f>
        <v>0</v>
      </c>
      <c r="EI370" s="897">
        <f t="shared" ref="EI370" si="3698">EH373</f>
        <v>0</v>
      </c>
      <c r="EJ370" s="897">
        <f t="shared" ref="EJ370" si="3699">EI373</f>
        <v>0</v>
      </c>
      <c r="EK370" s="897">
        <f t="shared" ref="EK370" si="3700">EJ373</f>
        <v>0</v>
      </c>
      <c r="EL370" s="897">
        <f t="shared" ref="EL370" si="3701">EK373</f>
        <v>0</v>
      </c>
      <c r="EM370" s="897">
        <f>EL373</f>
        <v>0</v>
      </c>
      <c r="EN370" s="897">
        <f>EM373</f>
        <v>0</v>
      </c>
      <c r="EO370" s="897">
        <f>EN373</f>
        <v>0</v>
      </c>
    </row>
    <row r="371" spans="1:145" hidden="1" outlineLevel="1" x14ac:dyDescent="0.2">
      <c r="A371" s="113"/>
      <c r="C371" s="449" t="str">
        <f>C369</f>
        <v>보통주(발행가)</v>
      </c>
      <c r="D371" s="449" t="s">
        <v>858</v>
      </c>
      <c r="E371" s="449"/>
      <c r="F371" s="459"/>
      <c r="G371" s="922"/>
      <c r="K371" s="253" t="s">
        <v>859</v>
      </c>
      <c r="M371" s="897">
        <f>MAX(SUMIF($F369:$F373,M$2,$G369:$G373),0)</f>
        <v>41327086.279251516</v>
      </c>
      <c r="N371" s="897">
        <f t="shared" ref="N371:BY371" si="3702">MAX(SUMIF($F369:$F373,N$2,$G369:$G373),0)</f>
        <v>0</v>
      </c>
      <c r="O371" s="897">
        <f t="shared" si="3702"/>
        <v>0</v>
      </c>
      <c r="P371" s="897">
        <f t="shared" si="3702"/>
        <v>0</v>
      </c>
      <c r="Q371" s="897">
        <f t="shared" si="3702"/>
        <v>0</v>
      </c>
      <c r="R371" s="897">
        <f t="shared" si="3702"/>
        <v>0</v>
      </c>
      <c r="S371" s="897">
        <f t="shared" si="3702"/>
        <v>0</v>
      </c>
      <c r="T371" s="897">
        <f t="shared" si="3702"/>
        <v>0</v>
      </c>
      <c r="U371" s="897">
        <f t="shared" si="3702"/>
        <v>0</v>
      </c>
      <c r="V371" s="897">
        <f t="shared" si="3702"/>
        <v>0</v>
      </c>
      <c r="W371" s="897">
        <f t="shared" si="3702"/>
        <v>0</v>
      </c>
      <c r="X371" s="897">
        <f t="shared" si="3702"/>
        <v>0</v>
      </c>
      <c r="Y371" s="897">
        <f t="shared" si="3702"/>
        <v>0</v>
      </c>
      <c r="Z371" s="897">
        <f t="shared" si="3702"/>
        <v>0</v>
      </c>
      <c r="AA371" s="897">
        <f t="shared" si="3702"/>
        <v>0</v>
      </c>
      <c r="AB371" s="897">
        <f t="shared" si="3702"/>
        <v>0</v>
      </c>
      <c r="AC371" s="897">
        <f t="shared" si="3702"/>
        <v>0</v>
      </c>
      <c r="AD371" s="897">
        <f t="shared" si="3702"/>
        <v>0</v>
      </c>
      <c r="AE371" s="897">
        <f t="shared" si="3702"/>
        <v>0</v>
      </c>
      <c r="AF371" s="897">
        <f t="shared" si="3702"/>
        <v>0</v>
      </c>
      <c r="AG371" s="897">
        <f t="shared" si="3702"/>
        <v>0</v>
      </c>
      <c r="AH371" s="897">
        <f t="shared" si="3702"/>
        <v>0</v>
      </c>
      <c r="AI371" s="897">
        <f t="shared" si="3702"/>
        <v>0</v>
      </c>
      <c r="AJ371" s="897">
        <f t="shared" si="3702"/>
        <v>0</v>
      </c>
      <c r="AK371" s="897">
        <f t="shared" si="3702"/>
        <v>0</v>
      </c>
      <c r="AL371" s="897">
        <f t="shared" si="3702"/>
        <v>0</v>
      </c>
      <c r="AM371" s="897">
        <f t="shared" si="3702"/>
        <v>0</v>
      </c>
      <c r="AN371" s="897">
        <f t="shared" si="3702"/>
        <v>0</v>
      </c>
      <c r="AO371" s="897">
        <f t="shared" si="3702"/>
        <v>0</v>
      </c>
      <c r="AP371" s="897">
        <f t="shared" si="3702"/>
        <v>0</v>
      </c>
      <c r="AQ371" s="897">
        <f t="shared" si="3702"/>
        <v>0</v>
      </c>
      <c r="AR371" s="897">
        <f t="shared" si="3702"/>
        <v>0</v>
      </c>
      <c r="AS371" s="897">
        <f t="shared" si="3702"/>
        <v>0</v>
      </c>
      <c r="AT371" s="897">
        <f t="shared" si="3702"/>
        <v>0</v>
      </c>
      <c r="AU371" s="897">
        <f t="shared" si="3702"/>
        <v>0</v>
      </c>
      <c r="AV371" s="897">
        <f t="shared" si="3702"/>
        <v>0</v>
      </c>
      <c r="AW371" s="897">
        <f t="shared" si="3702"/>
        <v>0</v>
      </c>
      <c r="AX371" s="897">
        <f t="shared" si="3702"/>
        <v>0</v>
      </c>
      <c r="AY371" s="897">
        <f t="shared" si="3702"/>
        <v>0</v>
      </c>
      <c r="AZ371" s="897">
        <f t="shared" si="3702"/>
        <v>0</v>
      </c>
      <c r="BA371" s="897">
        <f t="shared" si="3702"/>
        <v>0</v>
      </c>
      <c r="BB371" s="897">
        <f t="shared" si="3702"/>
        <v>0</v>
      </c>
      <c r="BC371" s="897">
        <f t="shared" si="3702"/>
        <v>0</v>
      </c>
      <c r="BD371" s="897">
        <f t="shared" si="3702"/>
        <v>0</v>
      </c>
      <c r="BE371" s="897">
        <f t="shared" si="3702"/>
        <v>0</v>
      </c>
      <c r="BF371" s="897">
        <f t="shared" si="3702"/>
        <v>0</v>
      </c>
      <c r="BG371" s="897">
        <f t="shared" si="3702"/>
        <v>0</v>
      </c>
      <c r="BH371" s="897">
        <f t="shared" si="3702"/>
        <v>0</v>
      </c>
      <c r="BI371" s="897">
        <f t="shared" si="3702"/>
        <v>0</v>
      </c>
      <c r="BJ371" s="897">
        <f t="shared" si="3702"/>
        <v>0</v>
      </c>
      <c r="BK371" s="897">
        <f t="shared" si="3702"/>
        <v>0</v>
      </c>
      <c r="BL371" s="897">
        <f t="shared" si="3702"/>
        <v>0</v>
      </c>
      <c r="BM371" s="897">
        <f t="shared" si="3702"/>
        <v>0</v>
      </c>
      <c r="BN371" s="897">
        <f t="shared" si="3702"/>
        <v>0</v>
      </c>
      <c r="BO371" s="897">
        <f t="shared" si="3702"/>
        <v>0</v>
      </c>
      <c r="BP371" s="897">
        <f t="shared" si="3702"/>
        <v>0</v>
      </c>
      <c r="BQ371" s="897">
        <f t="shared" si="3702"/>
        <v>0</v>
      </c>
      <c r="BR371" s="897">
        <f t="shared" si="3702"/>
        <v>0</v>
      </c>
      <c r="BS371" s="897">
        <f t="shared" si="3702"/>
        <v>0</v>
      </c>
      <c r="BT371" s="897">
        <f t="shared" si="3702"/>
        <v>0</v>
      </c>
      <c r="BU371" s="897">
        <f t="shared" si="3702"/>
        <v>0</v>
      </c>
      <c r="BV371" s="897">
        <f t="shared" si="3702"/>
        <v>0</v>
      </c>
      <c r="BW371" s="897">
        <f t="shared" si="3702"/>
        <v>0</v>
      </c>
      <c r="BX371" s="897">
        <f t="shared" si="3702"/>
        <v>0</v>
      </c>
      <c r="BY371" s="897">
        <f t="shared" si="3702"/>
        <v>0</v>
      </c>
      <c r="BZ371" s="897">
        <f t="shared" ref="BZ371:EK371" si="3703">MAX(SUMIF($F369:$F373,BZ$2,$G369:$G373),0)</f>
        <v>0</v>
      </c>
      <c r="CA371" s="897">
        <f t="shared" si="3703"/>
        <v>0</v>
      </c>
      <c r="CB371" s="897">
        <f t="shared" si="3703"/>
        <v>0</v>
      </c>
      <c r="CC371" s="897">
        <f t="shared" si="3703"/>
        <v>0</v>
      </c>
      <c r="CD371" s="897">
        <f t="shared" si="3703"/>
        <v>0</v>
      </c>
      <c r="CE371" s="897">
        <f t="shared" si="3703"/>
        <v>0</v>
      </c>
      <c r="CF371" s="897">
        <f t="shared" si="3703"/>
        <v>0</v>
      </c>
      <c r="CG371" s="897">
        <f t="shared" si="3703"/>
        <v>0</v>
      </c>
      <c r="CH371" s="897">
        <f t="shared" si="3703"/>
        <v>0</v>
      </c>
      <c r="CI371" s="897">
        <f t="shared" si="3703"/>
        <v>0</v>
      </c>
      <c r="CJ371" s="897">
        <f t="shared" si="3703"/>
        <v>0</v>
      </c>
      <c r="CK371" s="897">
        <f t="shared" si="3703"/>
        <v>0</v>
      </c>
      <c r="CL371" s="897">
        <f t="shared" si="3703"/>
        <v>0</v>
      </c>
      <c r="CM371" s="897">
        <f t="shared" si="3703"/>
        <v>0</v>
      </c>
      <c r="CN371" s="897">
        <f t="shared" si="3703"/>
        <v>0</v>
      </c>
      <c r="CO371" s="897">
        <f t="shared" si="3703"/>
        <v>0</v>
      </c>
      <c r="CP371" s="897">
        <f t="shared" si="3703"/>
        <v>0</v>
      </c>
      <c r="CQ371" s="897">
        <f t="shared" si="3703"/>
        <v>0</v>
      </c>
      <c r="CR371" s="897">
        <f t="shared" si="3703"/>
        <v>0</v>
      </c>
      <c r="CS371" s="897">
        <f t="shared" si="3703"/>
        <v>0</v>
      </c>
      <c r="CT371" s="897">
        <f t="shared" si="3703"/>
        <v>0</v>
      </c>
      <c r="CU371" s="897">
        <f t="shared" si="3703"/>
        <v>0</v>
      </c>
      <c r="CV371" s="897">
        <f t="shared" si="3703"/>
        <v>0</v>
      </c>
      <c r="CW371" s="897">
        <f t="shared" si="3703"/>
        <v>0</v>
      </c>
      <c r="CX371" s="897">
        <f t="shared" si="3703"/>
        <v>0</v>
      </c>
      <c r="CY371" s="897">
        <f t="shared" si="3703"/>
        <v>0</v>
      </c>
      <c r="CZ371" s="897">
        <f t="shared" si="3703"/>
        <v>0</v>
      </c>
      <c r="DA371" s="897">
        <f t="shared" si="3703"/>
        <v>0</v>
      </c>
      <c r="DB371" s="897">
        <f t="shared" si="3703"/>
        <v>0</v>
      </c>
      <c r="DC371" s="897">
        <f t="shared" si="3703"/>
        <v>0</v>
      </c>
      <c r="DD371" s="897">
        <f t="shared" si="3703"/>
        <v>0</v>
      </c>
      <c r="DE371" s="897">
        <f t="shared" si="3703"/>
        <v>0</v>
      </c>
      <c r="DF371" s="897">
        <f t="shared" si="3703"/>
        <v>0</v>
      </c>
      <c r="DG371" s="897">
        <f t="shared" si="3703"/>
        <v>0</v>
      </c>
      <c r="DH371" s="897">
        <f t="shared" si="3703"/>
        <v>0</v>
      </c>
      <c r="DI371" s="897">
        <f t="shared" si="3703"/>
        <v>0</v>
      </c>
      <c r="DJ371" s="897">
        <f t="shared" si="3703"/>
        <v>0</v>
      </c>
      <c r="DK371" s="897">
        <f t="shared" si="3703"/>
        <v>0</v>
      </c>
      <c r="DL371" s="897">
        <f t="shared" si="3703"/>
        <v>0</v>
      </c>
      <c r="DM371" s="897">
        <f t="shared" si="3703"/>
        <v>0</v>
      </c>
      <c r="DN371" s="897">
        <f t="shared" si="3703"/>
        <v>0</v>
      </c>
      <c r="DO371" s="897">
        <f t="shared" si="3703"/>
        <v>0</v>
      </c>
      <c r="DP371" s="897">
        <f t="shared" si="3703"/>
        <v>0</v>
      </c>
      <c r="DQ371" s="897">
        <f t="shared" si="3703"/>
        <v>0</v>
      </c>
      <c r="DR371" s="897">
        <f t="shared" si="3703"/>
        <v>0</v>
      </c>
      <c r="DS371" s="897">
        <f t="shared" si="3703"/>
        <v>0</v>
      </c>
      <c r="DT371" s="897">
        <f t="shared" si="3703"/>
        <v>0</v>
      </c>
      <c r="DU371" s="897">
        <f t="shared" si="3703"/>
        <v>0</v>
      </c>
      <c r="DV371" s="897">
        <f t="shared" si="3703"/>
        <v>0</v>
      </c>
      <c r="DW371" s="897">
        <f t="shared" si="3703"/>
        <v>0</v>
      </c>
      <c r="DX371" s="897">
        <f t="shared" si="3703"/>
        <v>0</v>
      </c>
      <c r="DY371" s="897">
        <f t="shared" si="3703"/>
        <v>0</v>
      </c>
      <c r="DZ371" s="897">
        <f t="shared" si="3703"/>
        <v>0</v>
      </c>
      <c r="EA371" s="897">
        <f t="shared" si="3703"/>
        <v>0</v>
      </c>
      <c r="EB371" s="897">
        <f t="shared" si="3703"/>
        <v>0</v>
      </c>
      <c r="EC371" s="897">
        <f t="shared" si="3703"/>
        <v>0</v>
      </c>
      <c r="ED371" s="897">
        <f t="shared" si="3703"/>
        <v>0</v>
      </c>
      <c r="EE371" s="897">
        <f t="shared" si="3703"/>
        <v>0</v>
      </c>
      <c r="EF371" s="897">
        <f t="shared" si="3703"/>
        <v>0</v>
      </c>
      <c r="EG371" s="897">
        <f t="shared" si="3703"/>
        <v>0</v>
      </c>
      <c r="EH371" s="897">
        <f t="shared" si="3703"/>
        <v>0</v>
      </c>
      <c r="EI371" s="897">
        <f t="shared" si="3703"/>
        <v>0</v>
      </c>
      <c r="EJ371" s="897">
        <f t="shared" si="3703"/>
        <v>0</v>
      </c>
      <c r="EK371" s="897">
        <f t="shared" si="3703"/>
        <v>0</v>
      </c>
      <c r="EL371" s="897">
        <f t="shared" ref="EL371:EO371" si="3704">MAX(SUMIF($F369:$F373,EL$2,$G369:$G373),0)</f>
        <v>0</v>
      </c>
      <c r="EM371" s="897">
        <f t="shared" si="3704"/>
        <v>0</v>
      </c>
      <c r="EN371" s="897">
        <f t="shared" si="3704"/>
        <v>0</v>
      </c>
      <c r="EO371" s="897">
        <f t="shared" si="3704"/>
        <v>0</v>
      </c>
    </row>
    <row r="372" spans="1:145" hidden="1" outlineLevel="1" x14ac:dyDescent="0.2">
      <c r="A372" s="113"/>
      <c r="C372" s="449" t="str">
        <f>C371</f>
        <v>보통주(발행가)</v>
      </c>
      <c r="D372" s="449" t="s">
        <v>860</v>
      </c>
      <c r="E372" s="449"/>
      <c r="F372" s="459"/>
      <c r="G372" s="922"/>
      <c r="K372" s="259" t="s">
        <v>861</v>
      </c>
      <c r="L372" s="259"/>
      <c r="M372" s="899">
        <f>MIN(SUMIF($F369:$F373,M$2,$G369:$G373),0)</f>
        <v>0</v>
      </c>
      <c r="N372" s="899">
        <f t="shared" ref="N372" si="3705">MIN(SUMIF($F369:$F373,N$2,$G369:$G373),0)</f>
        <v>0</v>
      </c>
      <c r="O372" s="899">
        <f t="shared" ref="O372" si="3706">MIN(SUMIF($F369:$F373,O$2,$G369:$G373),0)</f>
        <v>0</v>
      </c>
      <c r="P372" s="899">
        <f t="shared" ref="P372" si="3707">MIN(SUMIF($F369:$F373,P$2,$G369:$G373),0)</f>
        <v>0</v>
      </c>
      <c r="Q372" s="899">
        <f t="shared" ref="Q372" si="3708">MIN(SUMIF($F369:$F373,Q$2,$G369:$G373),0)</f>
        <v>0</v>
      </c>
      <c r="R372" s="899">
        <f t="shared" ref="R372" si="3709">MIN(SUMIF($F369:$F373,R$2,$G369:$G373),0)</f>
        <v>0</v>
      </c>
      <c r="S372" s="899">
        <f t="shared" ref="S372" si="3710">MIN(SUMIF($F369:$F373,S$2,$G369:$G373),0)</f>
        <v>0</v>
      </c>
      <c r="T372" s="899">
        <f t="shared" ref="T372" si="3711">MIN(SUMIF($F369:$F373,T$2,$G369:$G373),0)</f>
        <v>0</v>
      </c>
      <c r="U372" s="899">
        <f t="shared" ref="U372" si="3712">MIN(SUMIF($F369:$F373,U$2,$G369:$G373),0)</f>
        <v>0</v>
      </c>
      <c r="V372" s="899">
        <f t="shared" ref="V372" si="3713">MIN(SUMIF($F369:$F373,V$2,$G369:$G373),0)</f>
        <v>0</v>
      </c>
      <c r="W372" s="899">
        <f t="shared" ref="W372" si="3714">MIN(SUMIF($F369:$F373,W$2,$G369:$G373),0)</f>
        <v>0</v>
      </c>
      <c r="X372" s="899">
        <f t="shared" ref="X372" si="3715">MIN(SUMIF($F369:$F373,X$2,$G369:$G373),0)</f>
        <v>0</v>
      </c>
      <c r="Y372" s="899">
        <f t="shared" ref="Y372" si="3716">MIN(SUMIF($F369:$F373,Y$2,$G369:$G373),0)</f>
        <v>0</v>
      </c>
      <c r="Z372" s="899">
        <f t="shared" ref="Z372" si="3717">MIN(SUMIF($F369:$F373,Z$2,$G369:$G373),0)</f>
        <v>0</v>
      </c>
      <c r="AA372" s="899">
        <f t="shared" ref="AA372" si="3718">MIN(SUMIF($F369:$F373,AA$2,$G369:$G373),0)</f>
        <v>0</v>
      </c>
      <c r="AB372" s="899">
        <f t="shared" ref="AB372" si="3719">MIN(SUMIF($F369:$F373,AB$2,$G369:$G373),0)</f>
        <v>0</v>
      </c>
      <c r="AC372" s="899">
        <f t="shared" ref="AC372" si="3720">MIN(SUMIF($F369:$F373,AC$2,$G369:$G373),0)</f>
        <v>0</v>
      </c>
      <c r="AD372" s="899">
        <f t="shared" ref="AD372" si="3721">MIN(SUMIF($F369:$F373,AD$2,$G369:$G373),0)</f>
        <v>0</v>
      </c>
      <c r="AE372" s="899">
        <f t="shared" ref="AE372" si="3722">MIN(SUMIF($F369:$F373,AE$2,$G369:$G373),0)</f>
        <v>0</v>
      </c>
      <c r="AF372" s="899">
        <f t="shared" ref="AF372" si="3723">MIN(SUMIF($F369:$F373,AF$2,$G369:$G373),0)</f>
        <v>0</v>
      </c>
      <c r="AG372" s="899">
        <f t="shared" ref="AG372" si="3724">MIN(SUMIF($F369:$F373,AG$2,$G369:$G373),0)</f>
        <v>0</v>
      </c>
      <c r="AH372" s="899">
        <f t="shared" ref="AH372" si="3725">MIN(SUMIF($F369:$F373,AH$2,$G369:$G373),0)</f>
        <v>0</v>
      </c>
      <c r="AI372" s="899">
        <f t="shared" ref="AI372" si="3726">MIN(SUMIF($F369:$F373,AI$2,$G369:$G373),0)</f>
        <v>0</v>
      </c>
      <c r="AJ372" s="899">
        <f t="shared" ref="AJ372" si="3727">MIN(SUMIF($F369:$F373,AJ$2,$G369:$G373),0)</f>
        <v>0</v>
      </c>
      <c r="AK372" s="899">
        <f t="shared" ref="AK372" si="3728">MIN(SUMIF($F369:$F373,AK$2,$G369:$G373),0)</f>
        <v>0</v>
      </c>
      <c r="AL372" s="899">
        <f t="shared" ref="AL372" si="3729">MIN(SUMIF($F369:$F373,AL$2,$G369:$G373),0)</f>
        <v>0</v>
      </c>
      <c r="AM372" s="899">
        <f t="shared" ref="AM372" si="3730">MIN(SUMIF($F369:$F373,AM$2,$G369:$G373),0)</f>
        <v>0</v>
      </c>
      <c r="AN372" s="899">
        <f t="shared" ref="AN372" si="3731">MIN(SUMIF($F369:$F373,AN$2,$G369:$G373),0)</f>
        <v>0</v>
      </c>
      <c r="AO372" s="899">
        <f t="shared" ref="AO372" si="3732">MIN(SUMIF($F369:$F373,AO$2,$G369:$G373),0)</f>
        <v>0</v>
      </c>
      <c r="AP372" s="899">
        <f t="shared" ref="AP372" si="3733">MIN(SUMIF($F369:$F373,AP$2,$G369:$G373),0)</f>
        <v>0</v>
      </c>
      <c r="AQ372" s="899">
        <f t="shared" ref="AQ372" si="3734">MIN(SUMIF($F369:$F373,AQ$2,$G369:$G373),0)</f>
        <v>0</v>
      </c>
      <c r="AR372" s="899">
        <f t="shared" ref="AR372" si="3735">MIN(SUMIF($F369:$F373,AR$2,$G369:$G373),0)</f>
        <v>0</v>
      </c>
      <c r="AS372" s="899">
        <f t="shared" ref="AS372" si="3736">MIN(SUMIF($F369:$F373,AS$2,$G369:$G373),0)</f>
        <v>0</v>
      </c>
      <c r="AT372" s="899">
        <f t="shared" ref="AT372" si="3737">MIN(SUMIF($F369:$F373,AT$2,$G369:$G373),0)</f>
        <v>0</v>
      </c>
      <c r="AU372" s="899">
        <f t="shared" ref="AU372" si="3738">MIN(SUMIF($F369:$F373,AU$2,$G369:$G373),0)</f>
        <v>0</v>
      </c>
      <c r="AV372" s="899">
        <f t="shared" ref="AV372" si="3739">MIN(SUMIF($F369:$F373,AV$2,$G369:$G373),0)</f>
        <v>0</v>
      </c>
      <c r="AW372" s="899">
        <f t="shared" ref="AW372" si="3740">MIN(SUMIF($F369:$F373,AW$2,$G369:$G373),0)</f>
        <v>0</v>
      </c>
      <c r="AX372" s="899">
        <f t="shared" ref="AX372" si="3741">MIN(SUMIF($F369:$F373,AX$2,$G369:$G373),0)</f>
        <v>0</v>
      </c>
      <c r="AY372" s="899">
        <f t="shared" ref="AY372" si="3742">MIN(SUMIF($F369:$F373,AY$2,$G369:$G373),0)</f>
        <v>0</v>
      </c>
      <c r="AZ372" s="899">
        <f t="shared" ref="AZ372" si="3743">MIN(SUMIF($F369:$F373,AZ$2,$G369:$G373),0)</f>
        <v>0</v>
      </c>
      <c r="BA372" s="899">
        <f t="shared" ref="BA372" si="3744">MIN(SUMIF($F369:$F373,BA$2,$G369:$G373),0)</f>
        <v>0</v>
      </c>
      <c r="BB372" s="899">
        <f t="shared" ref="BB372" si="3745">MIN(SUMIF($F369:$F373,BB$2,$G369:$G373),0)</f>
        <v>0</v>
      </c>
      <c r="BC372" s="899">
        <f t="shared" ref="BC372" si="3746">MIN(SUMIF($F369:$F373,BC$2,$G369:$G373),0)</f>
        <v>-41327086.279251516</v>
      </c>
      <c r="BD372" s="899">
        <f t="shared" ref="BD372" si="3747">MIN(SUMIF($F369:$F373,BD$2,$G369:$G373),0)</f>
        <v>0</v>
      </c>
      <c r="BE372" s="899">
        <f t="shared" ref="BE372" si="3748">MIN(SUMIF($F369:$F373,BE$2,$G369:$G373),0)</f>
        <v>0</v>
      </c>
      <c r="BF372" s="899">
        <f t="shared" ref="BF372" si="3749">MIN(SUMIF($F369:$F373,BF$2,$G369:$G373),0)</f>
        <v>0</v>
      </c>
      <c r="BG372" s="899">
        <f t="shared" ref="BG372" si="3750">MIN(SUMIF($F369:$F373,BG$2,$G369:$G373),0)</f>
        <v>0</v>
      </c>
      <c r="BH372" s="899">
        <f t="shared" ref="BH372" si="3751">MIN(SUMIF($F369:$F373,BH$2,$G369:$G373),0)</f>
        <v>0</v>
      </c>
      <c r="BI372" s="899">
        <f t="shared" ref="BI372" si="3752">MIN(SUMIF($F369:$F373,BI$2,$G369:$G373),0)</f>
        <v>0</v>
      </c>
      <c r="BJ372" s="899">
        <f t="shared" ref="BJ372" si="3753">MIN(SUMIF($F369:$F373,BJ$2,$G369:$G373),0)</f>
        <v>0</v>
      </c>
      <c r="BK372" s="899">
        <f t="shared" ref="BK372" si="3754">MIN(SUMIF($F369:$F373,BK$2,$G369:$G373),0)</f>
        <v>0</v>
      </c>
      <c r="BL372" s="899">
        <f t="shared" ref="BL372" si="3755">MIN(SUMIF($F369:$F373,BL$2,$G369:$G373),0)</f>
        <v>0</v>
      </c>
      <c r="BM372" s="899">
        <f t="shared" ref="BM372" si="3756">MIN(SUMIF($F369:$F373,BM$2,$G369:$G373),0)</f>
        <v>0</v>
      </c>
      <c r="BN372" s="899">
        <f t="shared" ref="BN372" si="3757">MIN(SUMIF($F369:$F373,BN$2,$G369:$G373),0)</f>
        <v>0</v>
      </c>
      <c r="BO372" s="899">
        <f t="shared" ref="BO372" si="3758">MIN(SUMIF($F369:$F373,BO$2,$G369:$G373),0)</f>
        <v>0</v>
      </c>
      <c r="BP372" s="899">
        <f t="shared" ref="BP372" si="3759">MIN(SUMIF($F369:$F373,BP$2,$G369:$G373),0)</f>
        <v>0</v>
      </c>
      <c r="BQ372" s="899">
        <f t="shared" ref="BQ372" si="3760">MIN(SUMIF($F369:$F373,BQ$2,$G369:$G373),0)</f>
        <v>0</v>
      </c>
      <c r="BR372" s="899">
        <f t="shared" ref="BR372" si="3761">MIN(SUMIF($F369:$F373,BR$2,$G369:$G373),0)</f>
        <v>0</v>
      </c>
      <c r="BS372" s="899">
        <f t="shared" ref="BS372" si="3762">MIN(SUMIF($F369:$F373,BS$2,$G369:$G373),0)</f>
        <v>0</v>
      </c>
      <c r="BT372" s="899">
        <f t="shared" ref="BT372" si="3763">MIN(SUMIF($F369:$F373,BT$2,$G369:$G373),0)</f>
        <v>0</v>
      </c>
      <c r="BU372" s="899">
        <f t="shared" ref="BU372" si="3764">MIN(SUMIF($F369:$F373,BU$2,$G369:$G373),0)</f>
        <v>0</v>
      </c>
      <c r="BV372" s="899">
        <f t="shared" ref="BV372" si="3765">MIN(SUMIF($F369:$F373,BV$2,$G369:$G373),0)</f>
        <v>0</v>
      </c>
      <c r="BW372" s="899">
        <f t="shared" ref="BW372" si="3766">MIN(SUMIF($F369:$F373,BW$2,$G369:$G373),0)</f>
        <v>0</v>
      </c>
      <c r="BX372" s="899">
        <f t="shared" ref="BX372" si="3767">MIN(SUMIF($F369:$F373,BX$2,$G369:$G373),0)</f>
        <v>0</v>
      </c>
      <c r="BY372" s="899">
        <f t="shared" ref="BY372" si="3768">MIN(SUMIF($F369:$F373,BY$2,$G369:$G373),0)</f>
        <v>0</v>
      </c>
      <c r="BZ372" s="899">
        <f t="shared" ref="BZ372" si="3769">MIN(SUMIF($F369:$F373,BZ$2,$G369:$G373),0)</f>
        <v>0</v>
      </c>
      <c r="CA372" s="899">
        <f t="shared" ref="CA372" si="3770">MIN(SUMIF($F369:$F373,CA$2,$G369:$G373),0)</f>
        <v>0</v>
      </c>
      <c r="CB372" s="899">
        <f t="shared" ref="CB372" si="3771">MIN(SUMIF($F369:$F373,CB$2,$G369:$G373),0)</f>
        <v>0</v>
      </c>
      <c r="CC372" s="899">
        <f t="shared" ref="CC372" si="3772">MIN(SUMIF($F369:$F373,CC$2,$G369:$G373),0)</f>
        <v>0</v>
      </c>
      <c r="CD372" s="899">
        <f t="shared" ref="CD372" si="3773">MIN(SUMIF($F369:$F373,CD$2,$G369:$G373),0)</f>
        <v>0</v>
      </c>
      <c r="CE372" s="899">
        <f t="shared" ref="CE372" si="3774">MIN(SUMIF($F369:$F373,CE$2,$G369:$G373),0)</f>
        <v>0</v>
      </c>
      <c r="CF372" s="899">
        <f t="shared" ref="CF372" si="3775">MIN(SUMIF($F369:$F373,CF$2,$G369:$G373),0)</f>
        <v>0</v>
      </c>
      <c r="CG372" s="899">
        <f t="shared" ref="CG372" si="3776">MIN(SUMIF($F369:$F373,CG$2,$G369:$G373),0)</f>
        <v>0</v>
      </c>
      <c r="CH372" s="899">
        <f t="shared" ref="CH372" si="3777">MIN(SUMIF($F369:$F373,CH$2,$G369:$G373),0)</f>
        <v>0</v>
      </c>
      <c r="CI372" s="899">
        <f t="shared" ref="CI372" si="3778">MIN(SUMIF($F369:$F373,CI$2,$G369:$G373),0)</f>
        <v>0</v>
      </c>
      <c r="CJ372" s="899">
        <f t="shared" ref="CJ372" si="3779">MIN(SUMIF($F369:$F373,CJ$2,$G369:$G373),0)</f>
        <v>0</v>
      </c>
      <c r="CK372" s="899">
        <f t="shared" ref="CK372" si="3780">MIN(SUMIF($F369:$F373,CK$2,$G369:$G373),0)</f>
        <v>0</v>
      </c>
      <c r="CL372" s="899">
        <f t="shared" ref="CL372" si="3781">MIN(SUMIF($F369:$F373,CL$2,$G369:$G373),0)</f>
        <v>0</v>
      </c>
      <c r="CM372" s="899">
        <f t="shared" ref="CM372" si="3782">MIN(SUMIF($F369:$F373,CM$2,$G369:$G373),0)</f>
        <v>0</v>
      </c>
      <c r="CN372" s="899">
        <f t="shared" ref="CN372" si="3783">MIN(SUMIF($F369:$F373,CN$2,$G369:$G373),0)</f>
        <v>0</v>
      </c>
      <c r="CO372" s="899">
        <f t="shared" ref="CO372" si="3784">MIN(SUMIF($F369:$F373,CO$2,$G369:$G373),0)</f>
        <v>0</v>
      </c>
      <c r="CP372" s="899">
        <f t="shared" ref="CP372" si="3785">MIN(SUMIF($F369:$F373,CP$2,$G369:$G373),0)</f>
        <v>0</v>
      </c>
      <c r="CQ372" s="899">
        <f t="shared" ref="CQ372" si="3786">MIN(SUMIF($F369:$F373,CQ$2,$G369:$G373),0)</f>
        <v>0</v>
      </c>
      <c r="CR372" s="899">
        <f t="shared" ref="CR372" si="3787">MIN(SUMIF($F369:$F373,CR$2,$G369:$G373),0)</f>
        <v>0</v>
      </c>
      <c r="CS372" s="899">
        <f t="shared" ref="CS372" si="3788">MIN(SUMIF($F369:$F373,CS$2,$G369:$G373),0)</f>
        <v>0</v>
      </c>
      <c r="CT372" s="899">
        <f t="shared" ref="CT372" si="3789">MIN(SUMIF($F369:$F373,CT$2,$G369:$G373),0)</f>
        <v>0</v>
      </c>
      <c r="CU372" s="899">
        <f t="shared" ref="CU372" si="3790">MIN(SUMIF($F369:$F373,CU$2,$G369:$G373),0)</f>
        <v>0</v>
      </c>
      <c r="CV372" s="899">
        <f t="shared" ref="CV372" si="3791">MIN(SUMIF($F369:$F373,CV$2,$G369:$G373),0)</f>
        <v>0</v>
      </c>
      <c r="CW372" s="899">
        <f t="shared" ref="CW372" si="3792">MIN(SUMIF($F369:$F373,CW$2,$G369:$G373),0)</f>
        <v>0</v>
      </c>
      <c r="CX372" s="899">
        <f t="shared" ref="CX372" si="3793">MIN(SUMIF($F369:$F373,CX$2,$G369:$G373),0)</f>
        <v>0</v>
      </c>
      <c r="CY372" s="899">
        <f t="shared" ref="CY372" si="3794">MIN(SUMIF($F369:$F373,CY$2,$G369:$G373),0)</f>
        <v>0</v>
      </c>
      <c r="CZ372" s="899">
        <f t="shared" ref="CZ372" si="3795">MIN(SUMIF($F369:$F373,CZ$2,$G369:$G373),0)</f>
        <v>0</v>
      </c>
      <c r="DA372" s="899">
        <f t="shared" ref="DA372" si="3796">MIN(SUMIF($F369:$F373,DA$2,$G369:$G373),0)</f>
        <v>0</v>
      </c>
      <c r="DB372" s="899">
        <f t="shared" ref="DB372" si="3797">MIN(SUMIF($F369:$F373,DB$2,$G369:$G373),0)</f>
        <v>0</v>
      </c>
      <c r="DC372" s="899">
        <f t="shared" ref="DC372" si="3798">MIN(SUMIF($F369:$F373,DC$2,$G369:$G373),0)</f>
        <v>0</v>
      </c>
      <c r="DD372" s="899">
        <f t="shared" ref="DD372" si="3799">MIN(SUMIF($F369:$F373,DD$2,$G369:$G373),0)</f>
        <v>0</v>
      </c>
      <c r="DE372" s="899">
        <f t="shared" ref="DE372" si="3800">MIN(SUMIF($F369:$F373,DE$2,$G369:$G373),0)</f>
        <v>0</v>
      </c>
      <c r="DF372" s="899">
        <f t="shared" ref="DF372" si="3801">MIN(SUMIF($F369:$F373,DF$2,$G369:$G373),0)</f>
        <v>0</v>
      </c>
      <c r="DG372" s="899">
        <f t="shared" ref="DG372" si="3802">MIN(SUMIF($F369:$F373,DG$2,$G369:$G373),0)</f>
        <v>0</v>
      </c>
      <c r="DH372" s="899">
        <f t="shared" ref="DH372" si="3803">MIN(SUMIF($F369:$F373,DH$2,$G369:$G373),0)</f>
        <v>0</v>
      </c>
      <c r="DI372" s="899">
        <f t="shared" ref="DI372" si="3804">MIN(SUMIF($F369:$F373,DI$2,$G369:$G373),0)</f>
        <v>0</v>
      </c>
      <c r="DJ372" s="899">
        <f t="shared" ref="DJ372" si="3805">MIN(SUMIF($F369:$F373,DJ$2,$G369:$G373),0)</f>
        <v>0</v>
      </c>
      <c r="DK372" s="899">
        <f t="shared" ref="DK372" si="3806">MIN(SUMIF($F369:$F373,DK$2,$G369:$G373),0)</f>
        <v>0</v>
      </c>
      <c r="DL372" s="899">
        <f t="shared" ref="DL372" si="3807">MIN(SUMIF($F369:$F373,DL$2,$G369:$G373),0)</f>
        <v>0</v>
      </c>
      <c r="DM372" s="899">
        <f t="shared" ref="DM372" si="3808">MIN(SUMIF($F369:$F373,DM$2,$G369:$G373),0)</f>
        <v>0</v>
      </c>
      <c r="DN372" s="899">
        <f t="shared" ref="DN372" si="3809">MIN(SUMIF($F369:$F373,DN$2,$G369:$G373),0)</f>
        <v>0</v>
      </c>
      <c r="DO372" s="899">
        <f t="shared" ref="DO372" si="3810">MIN(SUMIF($F369:$F373,DO$2,$G369:$G373),0)</f>
        <v>0</v>
      </c>
      <c r="DP372" s="899">
        <f t="shared" ref="DP372" si="3811">MIN(SUMIF($F369:$F373,DP$2,$G369:$G373),0)</f>
        <v>0</v>
      </c>
      <c r="DQ372" s="899">
        <f t="shared" ref="DQ372" si="3812">MIN(SUMIF($F369:$F373,DQ$2,$G369:$G373),0)</f>
        <v>0</v>
      </c>
      <c r="DR372" s="899">
        <f t="shared" ref="DR372" si="3813">MIN(SUMIF($F369:$F373,DR$2,$G369:$G373),0)</f>
        <v>0</v>
      </c>
      <c r="DS372" s="899">
        <f t="shared" ref="DS372" si="3814">MIN(SUMIF($F369:$F373,DS$2,$G369:$G373),0)</f>
        <v>0</v>
      </c>
      <c r="DT372" s="899">
        <f t="shared" ref="DT372" si="3815">MIN(SUMIF($F369:$F373,DT$2,$G369:$G373),0)</f>
        <v>0</v>
      </c>
      <c r="DU372" s="899">
        <f t="shared" ref="DU372" si="3816">MIN(SUMIF($F369:$F373,DU$2,$G369:$G373),0)</f>
        <v>0</v>
      </c>
      <c r="DV372" s="899">
        <f t="shared" ref="DV372" si="3817">MIN(SUMIF($F369:$F373,DV$2,$G369:$G373),0)</f>
        <v>0</v>
      </c>
      <c r="DW372" s="899">
        <f t="shared" ref="DW372" si="3818">MIN(SUMIF($F369:$F373,DW$2,$G369:$G373),0)</f>
        <v>0</v>
      </c>
      <c r="DX372" s="899">
        <f t="shared" ref="DX372" si="3819">MIN(SUMIF($F369:$F373,DX$2,$G369:$G373),0)</f>
        <v>0</v>
      </c>
      <c r="DY372" s="899">
        <f t="shared" ref="DY372" si="3820">MIN(SUMIF($F369:$F373,DY$2,$G369:$G373),0)</f>
        <v>0</v>
      </c>
      <c r="DZ372" s="899">
        <f t="shared" ref="DZ372" si="3821">MIN(SUMIF($F369:$F373,DZ$2,$G369:$G373),0)</f>
        <v>0</v>
      </c>
      <c r="EA372" s="899">
        <f t="shared" ref="EA372" si="3822">MIN(SUMIF($F369:$F373,EA$2,$G369:$G373),0)</f>
        <v>0</v>
      </c>
      <c r="EB372" s="899">
        <f t="shared" ref="EB372" si="3823">MIN(SUMIF($F369:$F373,EB$2,$G369:$G373),0)</f>
        <v>0</v>
      </c>
      <c r="EC372" s="899">
        <f t="shared" ref="EC372" si="3824">MIN(SUMIF($F369:$F373,EC$2,$G369:$G373),0)</f>
        <v>0</v>
      </c>
      <c r="ED372" s="899">
        <f t="shared" ref="ED372" si="3825">MIN(SUMIF($F369:$F373,ED$2,$G369:$G373),0)</f>
        <v>0</v>
      </c>
      <c r="EE372" s="899">
        <f t="shared" ref="EE372" si="3826">MIN(SUMIF($F369:$F373,EE$2,$G369:$G373),0)</f>
        <v>0</v>
      </c>
      <c r="EF372" s="899">
        <f t="shared" ref="EF372" si="3827">MIN(SUMIF($F369:$F373,EF$2,$G369:$G373),0)</f>
        <v>0</v>
      </c>
      <c r="EG372" s="899">
        <f t="shared" ref="EG372" si="3828">MIN(SUMIF($F369:$F373,EG$2,$G369:$G373),0)</f>
        <v>0</v>
      </c>
      <c r="EH372" s="899">
        <f t="shared" ref="EH372" si="3829">MIN(SUMIF($F369:$F373,EH$2,$G369:$G373),0)</f>
        <v>0</v>
      </c>
      <c r="EI372" s="899">
        <f t="shared" ref="EI372" si="3830">MIN(SUMIF($F369:$F373,EI$2,$G369:$G373),0)</f>
        <v>0</v>
      </c>
      <c r="EJ372" s="899">
        <f t="shared" ref="EJ372" si="3831">MIN(SUMIF($F369:$F373,EJ$2,$G369:$G373),0)</f>
        <v>0</v>
      </c>
      <c r="EK372" s="899">
        <f t="shared" ref="EK372" si="3832">MIN(SUMIF($F369:$F373,EK$2,$G369:$G373),0)</f>
        <v>0</v>
      </c>
      <c r="EL372" s="899">
        <f t="shared" ref="EL372" si="3833">MIN(SUMIF($F369:$F373,EL$2,$G369:$G373),0)</f>
        <v>0</v>
      </c>
      <c r="EM372" s="899">
        <f t="shared" ref="EM372" si="3834">MIN(SUMIF($F369:$F373,EM$2,$G369:$G373),0)</f>
        <v>0</v>
      </c>
      <c r="EN372" s="899">
        <f t="shared" ref="EN372" si="3835">MIN(SUMIF($F369:$F373,EN$2,$G369:$G373),0)</f>
        <v>0</v>
      </c>
      <c r="EO372" s="899">
        <f t="shared" ref="EO372" si="3836">MIN(SUMIF($F369:$F373,EO$2,$G369:$G373),0)</f>
        <v>0</v>
      </c>
    </row>
    <row r="373" spans="1:145" hidden="1" outlineLevel="1" x14ac:dyDescent="0.2">
      <c r="A373" s="113"/>
      <c r="F373" s="924"/>
      <c r="G373" s="922"/>
      <c r="K373" s="253" t="s">
        <v>863</v>
      </c>
      <c r="M373" s="897">
        <f>SUM(M370:M372)</f>
        <v>41327086.279251516</v>
      </c>
      <c r="N373" s="897">
        <f t="shared" ref="N373:BY373" si="3837">SUM(N370:N372)</f>
        <v>41327086.279251516</v>
      </c>
      <c r="O373" s="897">
        <f t="shared" si="3837"/>
        <v>41327086.279251516</v>
      </c>
      <c r="P373" s="897">
        <f t="shared" si="3837"/>
        <v>41327086.279251516</v>
      </c>
      <c r="Q373" s="897">
        <f t="shared" si="3837"/>
        <v>41327086.279251516</v>
      </c>
      <c r="R373" s="897">
        <f t="shared" si="3837"/>
        <v>41327086.279251516</v>
      </c>
      <c r="S373" s="897">
        <f t="shared" si="3837"/>
        <v>41327086.279251516</v>
      </c>
      <c r="T373" s="897">
        <f t="shared" si="3837"/>
        <v>41327086.279251516</v>
      </c>
      <c r="U373" s="897">
        <f t="shared" si="3837"/>
        <v>41327086.279251516</v>
      </c>
      <c r="V373" s="897">
        <f t="shared" si="3837"/>
        <v>41327086.279251516</v>
      </c>
      <c r="W373" s="897">
        <f t="shared" si="3837"/>
        <v>41327086.279251516</v>
      </c>
      <c r="X373" s="897">
        <f t="shared" si="3837"/>
        <v>41327086.279251516</v>
      </c>
      <c r="Y373" s="897">
        <f t="shared" si="3837"/>
        <v>41327086.279251516</v>
      </c>
      <c r="Z373" s="897">
        <f t="shared" si="3837"/>
        <v>41327086.279251516</v>
      </c>
      <c r="AA373" s="897">
        <f t="shared" si="3837"/>
        <v>41327086.279251516</v>
      </c>
      <c r="AB373" s="897">
        <f t="shared" si="3837"/>
        <v>41327086.279251516</v>
      </c>
      <c r="AC373" s="897">
        <f t="shared" si="3837"/>
        <v>41327086.279251516</v>
      </c>
      <c r="AD373" s="897">
        <f t="shared" si="3837"/>
        <v>41327086.279251516</v>
      </c>
      <c r="AE373" s="897">
        <f t="shared" si="3837"/>
        <v>41327086.279251516</v>
      </c>
      <c r="AF373" s="897">
        <f t="shared" si="3837"/>
        <v>41327086.279251516</v>
      </c>
      <c r="AG373" s="897">
        <f t="shared" si="3837"/>
        <v>41327086.279251516</v>
      </c>
      <c r="AH373" s="897">
        <f t="shared" si="3837"/>
        <v>41327086.279251516</v>
      </c>
      <c r="AI373" s="897">
        <f t="shared" si="3837"/>
        <v>41327086.279251516</v>
      </c>
      <c r="AJ373" s="897">
        <f t="shared" si="3837"/>
        <v>41327086.279251516</v>
      </c>
      <c r="AK373" s="897">
        <f t="shared" si="3837"/>
        <v>41327086.279251516</v>
      </c>
      <c r="AL373" s="897">
        <f t="shared" si="3837"/>
        <v>41327086.279251516</v>
      </c>
      <c r="AM373" s="897">
        <f t="shared" si="3837"/>
        <v>41327086.279251516</v>
      </c>
      <c r="AN373" s="897">
        <f t="shared" si="3837"/>
        <v>41327086.279251516</v>
      </c>
      <c r="AO373" s="897">
        <f t="shared" si="3837"/>
        <v>41327086.279251516</v>
      </c>
      <c r="AP373" s="897">
        <f t="shared" si="3837"/>
        <v>41327086.279251516</v>
      </c>
      <c r="AQ373" s="897">
        <f t="shared" si="3837"/>
        <v>41327086.279251516</v>
      </c>
      <c r="AR373" s="897">
        <f t="shared" si="3837"/>
        <v>41327086.279251516</v>
      </c>
      <c r="AS373" s="897">
        <f t="shared" si="3837"/>
        <v>41327086.279251516</v>
      </c>
      <c r="AT373" s="897">
        <f t="shared" si="3837"/>
        <v>41327086.279251516</v>
      </c>
      <c r="AU373" s="897">
        <f t="shared" si="3837"/>
        <v>41327086.279251516</v>
      </c>
      <c r="AV373" s="897">
        <f t="shared" si="3837"/>
        <v>41327086.279251516</v>
      </c>
      <c r="AW373" s="897">
        <f t="shared" si="3837"/>
        <v>41327086.279251516</v>
      </c>
      <c r="AX373" s="897">
        <f t="shared" si="3837"/>
        <v>41327086.279251516</v>
      </c>
      <c r="AY373" s="897">
        <f t="shared" si="3837"/>
        <v>41327086.279251516</v>
      </c>
      <c r="AZ373" s="897">
        <f t="shared" si="3837"/>
        <v>41327086.279251516</v>
      </c>
      <c r="BA373" s="897">
        <f t="shared" si="3837"/>
        <v>41327086.279251516</v>
      </c>
      <c r="BB373" s="897">
        <f t="shared" si="3837"/>
        <v>41327086.279251516</v>
      </c>
      <c r="BC373" s="897">
        <f t="shared" si="3837"/>
        <v>0</v>
      </c>
      <c r="BD373" s="897">
        <f t="shared" si="3837"/>
        <v>0</v>
      </c>
      <c r="BE373" s="897">
        <f t="shared" si="3837"/>
        <v>0</v>
      </c>
      <c r="BF373" s="897">
        <f t="shared" si="3837"/>
        <v>0</v>
      </c>
      <c r="BG373" s="897">
        <f t="shared" si="3837"/>
        <v>0</v>
      </c>
      <c r="BH373" s="897">
        <f t="shared" si="3837"/>
        <v>0</v>
      </c>
      <c r="BI373" s="897">
        <f t="shared" si="3837"/>
        <v>0</v>
      </c>
      <c r="BJ373" s="897">
        <f t="shared" si="3837"/>
        <v>0</v>
      </c>
      <c r="BK373" s="897">
        <f t="shared" si="3837"/>
        <v>0</v>
      </c>
      <c r="BL373" s="897">
        <f t="shared" si="3837"/>
        <v>0</v>
      </c>
      <c r="BM373" s="897">
        <f t="shared" si="3837"/>
        <v>0</v>
      </c>
      <c r="BN373" s="897">
        <f t="shared" si="3837"/>
        <v>0</v>
      </c>
      <c r="BO373" s="897">
        <f t="shared" si="3837"/>
        <v>0</v>
      </c>
      <c r="BP373" s="897">
        <f t="shared" si="3837"/>
        <v>0</v>
      </c>
      <c r="BQ373" s="897">
        <f t="shared" si="3837"/>
        <v>0</v>
      </c>
      <c r="BR373" s="897">
        <f t="shared" si="3837"/>
        <v>0</v>
      </c>
      <c r="BS373" s="897">
        <f t="shared" si="3837"/>
        <v>0</v>
      </c>
      <c r="BT373" s="897">
        <f t="shared" si="3837"/>
        <v>0</v>
      </c>
      <c r="BU373" s="897">
        <f t="shared" si="3837"/>
        <v>0</v>
      </c>
      <c r="BV373" s="897">
        <f t="shared" si="3837"/>
        <v>0</v>
      </c>
      <c r="BW373" s="897">
        <f t="shared" si="3837"/>
        <v>0</v>
      </c>
      <c r="BX373" s="897">
        <f t="shared" si="3837"/>
        <v>0</v>
      </c>
      <c r="BY373" s="897">
        <f t="shared" si="3837"/>
        <v>0</v>
      </c>
      <c r="BZ373" s="897">
        <f t="shared" ref="BZ373:EK373" si="3838">SUM(BZ370:BZ372)</f>
        <v>0</v>
      </c>
      <c r="CA373" s="897">
        <f t="shared" si="3838"/>
        <v>0</v>
      </c>
      <c r="CB373" s="897">
        <f t="shared" si="3838"/>
        <v>0</v>
      </c>
      <c r="CC373" s="897">
        <f t="shared" si="3838"/>
        <v>0</v>
      </c>
      <c r="CD373" s="897">
        <f t="shared" si="3838"/>
        <v>0</v>
      </c>
      <c r="CE373" s="897">
        <f t="shared" si="3838"/>
        <v>0</v>
      </c>
      <c r="CF373" s="897">
        <f t="shared" si="3838"/>
        <v>0</v>
      </c>
      <c r="CG373" s="897">
        <f t="shared" si="3838"/>
        <v>0</v>
      </c>
      <c r="CH373" s="897">
        <f t="shared" si="3838"/>
        <v>0</v>
      </c>
      <c r="CI373" s="897">
        <f t="shared" si="3838"/>
        <v>0</v>
      </c>
      <c r="CJ373" s="897">
        <f t="shared" si="3838"/>
        <v>0</v>
      </c>
      <c r="CK373" s="897">
        <f t="shared" si="3838"/>
        <v>0</v>
      </c>
      <c r="CL373" s="897">
        <f t="shared" si="3838"/>
        <v>0</v>
      </c>
      <c r="CM373" s="897">
        <f t="shared" si="3838"/>
        <v>0</v>
      </c>
      <c r="CN373" s="897">
        <f t="shared" si="3838"/>
        <v>0</v>
      </c>
      <c r="CO373" s="897">
        <f t="shared" si="3838"/>
        <v>0</v>
      </c>
      <c r="CP373" s="897">
        <f t="shared" si="3838"/>
        <v>0</v>
      </c>
      <c r="CQ373" s="897">
        <f t="shared" si="3838"/>
        <v>0</v>
      </c>
      <c r="CR373" s="897">
        <f t="shared" si="3838"/>
        <v>0</v>
      </c>
      <c r="CS373" s="897">
        <f t="shared" si="3838"/>
        <v>0</v>
      </c>
      <c r="CT373" s="897">
        <f t="shared" si="3838"/>
        <v>0</v>
      </c>
      <c r="CU373" s="897">
        <f t="shared" si="3838"/>
        <v>0</v>
      </c>
      <c r="CV373" s="897">
        <f t="shared" si="3838"/>
        <v>0</v>
      </c>
      <c r="CW373" s="897">
        <f t="shared" si="3838"/>
        <v>0</v>
      </c>
      <c r="CX373" s="897">
        <f t="shared" si="3838"/>
        <v>0</v>
      </c>
      <c r="CY373" s="897">
        <f t="shared" si="3838"/>
        <v>0</v>
      </c>
      <c r="CZ373" s="897">
        <f t="shared" si="3838"/>
        <v>0</v>
      </c>
      <c r="DA373" s="897">
        <f t="shared" si="3838"/>
        <v>0</v>
      </c>
      <c r="DB373" s="897">
        <f t="shared" si="3838"/>
        <v>0</v>
      </c>
      <c r="DC373" s="897">
        <f t="shared" si="3838"/>
        <v>0</v>
      </c>
      <c r="DD373" s="897">
        <f t="shared" si="3838"/>
        <v>0</v>
      </c>
      <c r="DE373" s="897">
        <f t="shared" si="3838"/>
        <v>0</v>
      </c>
      <c r="DF373" s="897">
        <f t="shared" si="3838"/>
        <v>0</v>
      </c>
      <c r="DG373" s="897">
        <f t="shared" si="3838"/>
        <v>0</v>
      </c>
      <c r="DH373" s="897">
        <f t="shared" si="3838"/>
        <v>0</v>
      </c>
      <c r="DI373" s="897">
        <f t="shared" si="3838"/>
        <v>0</v>
      </c>
      <c r="DJ373" s="897">
        <f t="shared" si="3838"/>
        <v>0</v>
      </c>
      <c r="DK373" s="897">
        <f t="shared" si="3838"/>
        <v>0</v>
      </c>
      <c r="DL373" s="897">
        <f t="shared" si="3838"/>
        <v>0</v>
      </c>
      <c r="DM373" s="897">
        <f t="shared" si="3838"/>
        <v>0</v>
      </c>
      <c r="DN373" s="897">
        <f t="shared" si="3838"/>
        <v>0</v>
      </c>
      <c r="DO373" s="897">
        <f t="shared" si="3838"/>
        <v>0</v>
      </c>
      <c r="DP373" s="897">
        <f t="shared" si="3838"/>
        <v>0</v>
      </c>
      <c r="DQ373" s="897">
        <f t="shared" si="3838"/>
        <v>0</v>
      </c>
      <c r="DR373" s="897">
        <f t="shared" si="3838"/>
        <v>0</v>
      </c>
      <c r="DS373" s="897">
        <f t="shared" si="3838"/>
        <v>0</v>
      </c>
      <c r="DT373" s="897">
        <f t="shared" si="3838"/>
        <v>0</v>
      </c>
      <c r="DU373" s="897">
        <f t="shared" si="3838"/>
        <v>0</v>
      </c>
      <c r="DV373" s="897">
        <f t="shared" si="3838"/>
        <v>0</v>
      </c>
      <c r="DW373" s="897">
        <f t="shared" si="3838"/>
        <v>0</v>
      </c>
      <c r="DX373" s="897">
        <f t="shared" si="3838"/>
        <v>0</v>
      </c>
      <c r="DY373" s="897">
        <f t="shared" si="3838"/>
        <v>0</v>
      </c>
      <c r="DZ373" s="897">
        <f t="shared" si="3838"/>
        <v>0</v>
      </c>
      <c r="EA373" s="897">
        <f t="shared" si="3838"/>
        <v>0</v>
      </c>
      <c r="EB373" s="897">
        <f t="shared" si="3838"/>
        <v>0</v>
      </c>
      <c r="EC373" s="897">
        <f t="shared" si="3838"/>
        <v>0</v>
      </c>
      <c r="ED373" s="897">
        <f t="shared" si="3838"/>
        <v>0</v>
      </c>
      <c r="EE373" s="897">
        <f t="shared" si="3838"/>
        <v>0</v>
      </c>
      <c r="EF373" s="897">
        <f t="shared" si="3838"/>
        <v>0</v>
      </c>
      <c r="EG373" s="897">
        <f t="shared" si="3838"/>
        <v>0</v>
      </c>
      <c r="EH373" s="897">
        <f t="shared" si="3838"/>
        <v>0</v>
      </c>
      <c r="EI373" s="897">
        <f t="shared" si="3838"/>
        <v>0</v>
      </c>
      <c r="EJ373" s="897">
        <f t="shared" si="3838"/>
        <v>0</v>
      </c>
      <c r="EK373" s="897">
        <f t="shared" si="3838"/>
        <v>0</v>
      </c>
      <c r="EL373" s="897">
        <f>SUM(EL370:EL372)</f>
        <v>0</v>
      </c>
      <c r="EM373" s="897">
        <f>SUM(EM370:EM372)</f>
        <v>0</v>
      </c>
      <c r="EN373" s="897">
        <f>SUM(EN370:EN372)</f>
        <v>0</v>
      </c>
      <c r="EO373" s="897">
        <f>SUM(EO370:EO372)</f>
        <v>0</v>
      </c>
    </row>
    <row r="374" spans="1:145" hidden="1" outlineLevel="1" x14ac:dyDescent="0.2">
      <c r="A374" s="113"/>
      <c r="M374" s="897"/>
      <c r="N374" s="897"/>
      <c r="O374" s="897"/>
      <c r="P374" s="897"/>
      <c r="Q374" s="897"/>
      <c r="R374" s="897"/>
      <c r="S374" s="897"/>
      <c r="T374" s="897"/>
      <c r="U374" s="897"/>
      <c r="V374" s="897"/>
      <c r="W374" s="897"/>
      <c r="X374" s="897"/>
      <c r="Y374" s="897"/>
      <c r="Z374" s="897"/>
      <c r="AA374" s="897"/>
      <c r="AB374" s="897"/>
      <c r="AC374" s="897"/>
      <c r="AD374" s="897"/>
      <c r="AE374" s="897"/>
      <c r="AF374" s="897"/>
      <c r="AG374" s="897"/>
      <c r="AH374" s="897"/>
      <c r="AI374" s="897"/>
      <c r="AJ374" s="897"/>
      <c r="AK374" s="897"/>
      <c r="AL374" s="897"/>
      <c r="AM374" s="897"/>
      <c r="AN374" s="897"/>
      <c r="AO374" s="897"/>
      <c r="AP374" s="897"/>
      <c r="AQ374" s="897"/>
      <c r="AR374" s="897"/>
      <c r="AS374" s="897"/>
      <c r="AT374" s="897"/>
      <c r="AU374" s="897"/>
      <c r="AV374" s="897"/>
      <c r="AW374" s="897"/>
      <c r="AX374" s="897"/>
      <c r="AY374" s="897"/>
      <c r="AZ374" s="897"/>
      <c r="BA374" s="897"/>
      <c r="BB374" s="897"/>
      <c r="BC374" s="897"/>
      <c r="BD374" s="897"/>
      <c r="BE374" s="897"/>
      <c r="BF374" s="897"/>
      <c r="BG374" s="897"/>
      <c r="BH374" s="897"/>
      <c r="BI374" s="897"/>
      <c r="BJ374" s="897"/>
      <c r="BK374" s="897"/>
      <c r="BL374" s="897"/>
      <c r="BM374" s="897"/>
      <c r="BN374" s="897"/>
      <c r="BO374" s="897"/>
      <c r="BP374" s="897"/>
      <c r="BQ374" s="897"/>
      <c r="BR374" s="897"/>
      <c r="BS374" s="897"/>
      <c r="BT374" s="897"/>
      <c r="BU374" s="897"/>
      <c r="BV374" s="897"/>
      <c r="BW374" s="897"/>
      <c r="BX374" s="897"/>
      <c r="BY374" s="897"/>
      <c r="BZ374" s="897"/>
      <c r="CA374" s="897"/>
      <c r="CB374" s="897"/>
      <c r="CC374" s="897"/>
      <c r="CD374" s="897"/>
      <c r="CE374" s="897"/>
      <c r="CF374" s="897"/>
      <c r="CG374" s="897"/>
      <c r="CH374" s="897"/>
      <c r="CI374" s="897"/>
      <c r="CJ374" s="897"/>
      <c r="CK374" s="897"/>
      <c r="CL374" s="897"/>
      <c r="CM374" s="897"/>
      <c r="CN374" s="897"/>
      <c r="CO374" s="897"/>
      <c r="CP374" s="897"/>
      <c r="CQ374" s="897"/>
      <c r="CR374" s="897"/>
      <c r="CS374" s="897"/>
      <c r="CT374" s="897"/>
      <c r="CU374" s="897"/>
      <c r="CV374" s="897"/>
      <c r="CW374" s="897"/>
      <c r="CX374" s="897"/>
      <c r="CY374" s="897"/>
      <c r="CZ374" s="897"/>
      <c r="DA374" s="897"/>
      <c r="DB374" s="897"/>
      <c r="DC374" s="897"/>
      <c r="DD374" s="897"/>
      <c r="DE374" s="897"/>
      <c r="DF374" s="897"/>
      <c r="DG374" s="897"/>
      <c r="DH374" s="897"/>
      <c r="DI374" s="897"/>
      <c r="DJ374" s="897"/>
      <c r="DK374" s="897"/>
      <c r="DL374" s="897"/>
      <c r="DM374" s="897"/>
      <c r="DN374" s="897"/>
      <c r="DO374" s="897"/>
      <c r="DP374" s="897"/>
      <c r="DQ374" s="897"/>
      <c r="DR374" s="897"/>
      <c r="DS374" s="897"/>
      <c r="DT374" s="897"/>
      <c r="DU374" s="897"/>
      <c r="DV374" s="897"/>
      <c r="DW374" s="897"/>
      <c r="DX374" s="897"/>
      <c r="DY374" s="897"/>
      <c r="DZ374" s="897"/>
      <c r="EA374" s="897"/>
      <c r="EB374" s="897"/>
      <c r="EC374" s="897"/>
      <c r="ED374" s="897"/>
      <c r="EE374" s="897"/>
      <c r="EF374" s="897"/>
      <c r="EG374" s="897"/>
      <c r="EH374" s="897"/>
      <c r="EI374" s="897"/>
      <c r="EJ374" s="897"/>
      <c r="EK374" s="897"/>
      <c r="EL374" s="897"/>
      <c r="EM374" s="897"/>
      <c r="EN374" s="897"/>
      <c r="EO374" s="897"/>
    </row>
    <row r="375" spans="1:145" hidden="1" outlineLevel="1" x14ac:dyDescent="0.2">
      <c r="A375" s="113">
        <f>ROW()</f>
        <v>375</v>
      </c>
    </row>
    <row r="376" spans="1:145" collapsed="1" x14ac:dyDescent="0.2">
      <c r="A376" s="113">
        <f>ROW()</f>
        <v>376</v>
      </c>
      <c r="B376" s="477" t="s">
        <v>856</v>
      </c>
      <c r="C376" s="477" t="str">
        <f>'A&amp;R'!B40&amp;"배당금"</f>
        <v>보통주배당금</v>
      </c>
      <c r="D376" s="450"/>
      <c r="E376" s="450"/>
      <c r="F376" s="787"/>
      <c r="G376" s="787"/>
      <c r="H376" s="787"/>
      <c r="I376" s="787"/>
      <c r="J376" s="787"/>
      <c r="K376" s="937"/>
      <c r="L376" s="933">
        <f>SUM(M376:EO376)</f>
        <v>2801906.8127266578</v>
      </c>
      <c r="M376" s="787"/>
      <c r="N376" s="933">
        <f>N377*N380</f>
        <v>0</v>
      </c>
      <c r="O376" s="933">
        <f t="shared" ref="O376:BZ376" si="3839">O377*O380</f>
        <v>0</v>
      </c>
      <c r="P376" s="933">
        <f t="shared" si="3839"/>
        <v>0</v>
      </c>
      <c r="Q376" s="933">
        <f t="shared" si="3839"/>
        <v>0</v>
      </c>
      <c r="R376" s="933">
        <f t="shared" si="3839"/>
        <v>0</v>
      </c>
      <c r="S376" s="933">
        <f t="shared" si="3839"/>
        <v>405893.55455752957</v>
      </c>
      <c r="T376" s="933">
        <f t="shared" si="3839"/>
        <v>0</v>
      </c>
      <c r="U376" s="933">
        <f t="shared" si="3839"/>
        <v>0</v>
      </c>
      <c r="V376" s="933">
        <f t="shared" si="3839"/>
        <v>0</v>
      </c>
      <c r="W376" s="933">
        <f t="shared" si="3839"/>
        <v>0</v>
      </c>
      <c r="X376" s="933">
        <f t="shared" si="3839"/>
        <v>0</v>
      </c>
      <c r="Y376" s="933">
        <f t="shared" si="3839"/>
        <v>424207.74631116755</v>
      </c>
      <c r="Z376" s="933">
        <f t="shared" si="3839"/>
        <v>0</v>
      </c>
      <c r="AA376" s="933">
        <f t="shared" si="3839"/>
        <v>0</v>
      </c>
      <c r="AB376" s="933">
        <f t="shared" si="3839"/>
        <v>0</v>
      </c>
      <c r="AC376" s="933">
        <f t="shared" si="3839"/>
        <v>0</v>
      </c>
      <c r="AD376" s="933">
        <f t="shared" si="3839"/>
        <v>0</v>
      </c>
      <c r="AE376" s="933">
        <f t="shared" si="3839"/>
        <v>402040.0683121754</v>
      </c>
      <c r="AF376" s="933">
        <f t="shared" si="3839"/>
        <v>0</v>
      </c>
      <c r="AG376" s="933">
        <f t="shared" si="3839"/>
        <v>0</v>
      </c>
      <c r="AH376" s="933">
        <f t="shared" si="3839"/>
        <v>0</v>
      </c>
      <c r="AI376" s="933">
        <f t="shared" si="3839"/>
        <v>0</v>
      </c>
      <c r="AJ376" s="933">
        <f t="shared" si="3839"/>
        <v>0</v>
      </c>
      <c r="AK376" s="933">
        <f t="shared" si="3839"/>
        <v>402040.0683121754</v>
      </c>
      <c r="AL376" s="933">
        <f t="shared" si="3839"/>
        <v>0</v>
      </c>
      <c r="AM376" s="933">
        <f t="shared" si="3839"/>
        <v>0</v>
      </c>
      <c r="AN376" s="933">
        <f t="shared" si="3839"/>
        <v>0</v>
      </c>
      <c r="AO376" s="933">
        <f t="shared" si="3839"/>
        <v>0</v>
      </c>
      <c r="AP376" s="933">
        <f t="shared" si="3839"/>
        <v>0</v>
      </c>
      <c r="AQ376" s="933">
        <f t="shared" si="3839"/>
        <v>397486.11708886363</v>
      </c>
      <c r="AR376" s="933">
        <f t="shared" si="3839"/>
        <v>0</v>
      </c>
      <c r="AS376" s="933">
        <f t="shared" si="3839"/>
        <v>0</v>
      </c>
      <c r="AT376" s="933">
        <f t="shared" si="3839"/>
        <v>0</v>
      </c>
      <c r="AU376" s="933">
        <f t="shared" si="3839"/>
        <v>0</v>
      </c>
      <c r="AV376" s="933">
        <f t="shared" si="3839"/>
        <v>0</v>
      </c>
      <c r="AW376" s="933">
        <f t="shared" si="3839"/>
        <v>397446.16493998514</v>
      </c>
      <c r="AX376" s="933">
        <f t="shared" si="3839"/>
        <v>0</v>
      </c>
      <c r="AY376" s="933">
        <f t="shared" si="3839"/>
        <v>0</v>
      </c>
      <c r="AZ376" s="933">
        <f t="shared" si="3839"/>
        <v>0</v>
      </c>
      <c r="BA376" s="933">
        <f t="shared" si="3839"/>
        <v>0</v>
      </c>
      <c r="BB376" s="933">
        <f t="shared" si="3839"/>
        <v>0</v>
      </c>
      <c r="BC376" s="933">
        <f t="shared" si="3839"/>
        <v>372793.09320476116</v>
      </c>
      <c r="BD376" s="933">
        <f t="shared" si="3839"/>
        <v>0</v>
      </c>
      <c r="BE376" s="933">
        <f t="shared" si="3839"/>
        <v>0</v>
      </c>
      <c r="BF376" s="933">
        <f t="shared" si="3839"/>
        <v>0</v>
      </c>
      <c r="BG376" s="933">
        <f t="shared" si="3839"/>
        <v>0</v>
      </c>
      <c r="BH376" s="933">
        <f t="shared" si="3839"/>
        <v>0</v>
      </c>
      <c r="BI376" s="933">
        <f t="shared" si="3839"/>
        <v>0</v>
      </c>
      <c r="BJ376" s="933">
        <f t="shared" si="3839"/>
        <v>0</v>
      </c>
      <c r="BK376" s="933">
        <f t="shared" si="3839"/>
        <v>0</v>
      </c>
      <c r="BL376" s="933">
        <f t="shared" si="3839"/>
        <v>0</v>
      </c>
      <c r="BM376" s="933">
        <f t="shared" si="3839"/>
        <v>0</v>
      </c>
      <c r="BN376" s="933">
        <f t="shared" si="3839"/>
        <v>0</v>
      </c>
      <c r="BO376" s="933">
        <f t="shared" si="3839"/>
        <v>0</v>
      </c>
      <c r="BP376" s="933">
        <f t="shared" si="3839"/>
        <v>0</v>
      </c>
      <c r="BQ376" s="933">
        <f t="shared" si="3839"/>
        <v>0</v>
      </c>
      <c r="BR376" s="933">
        <f t="shared" si="3839"/>
        <v>0</v>
      </c>
      <c r="BS376" s="933">
        <f t="shared" si="3839"/>
        <v>0</v>
      </c>
      <c r="BT376" s="933">
        <f t="shared" si="3839"/>
        <v>0</v>
      </c>
      <c r="BU376" s="933">
        <f t="shared" si="3839"/>
        <v>0</v>
      </c>
      <c r="BV376" s="933">
        <f t="shared" si="3839"/>
        <v>0</v>
      </c>
      <c r="BW376" s="933">
        <f t="shared" si="3839"/>
        <v>0</v>
      </c>
      <c r="BX376" s="933">
        <f t="shared" si="3839"/>
        <v>0</v>
      </c>
      <c r="BY376" s="933">
        <f t="shared" si="3839"/>
        <v>0</v>
      </c>
      <c r="BZ376" s="933">
        <f t="shared" si="3839"/>
        <v>0</v>
      </c>
      <c r="CA376" s="933">
        <f t="shared" ref="CA376:EL376" si="3840">CA377*CA380</f>
        <v>0</v>
      </c>
      <c r="CB376" s="933">
        <f t="shared" si="3840"/>
        <v>0</v>
      </c>
      <c r="CC376" s="933">
        <f t="shared" si="3840"/>
        <v>0</v>
      </c>
      <c r="CD376" s="933">
        <f t="shared" si="3840"/>
        <v>0</v>
      </c>
      <c r="CE376" s="933">
        <f t="shared" si="3840"/>
        <v>0</v>
      </c>
      <c r="CF376" s="933">
        <f t="shared" si="3840"/>
        <v>0</v>
      </c>
      <c r="CG376" s="933">
        <f t="shared" si="3840"/>
        <v>0</v>
      </c>
      <c r="CH376" s="933">
        <f t="shared" si="3840"/>
        <v>0</v>
      </c>
      <c r="CI376" s="933">
        <f t="shared" si="3840"/>
        <v>0</v>
      </c>
      <c r="CJ376" s="933">
        <f t="shared" si="3840"/>
        <v>0</v>
      </c>
      <c r="CK376" s="933">
        <f t="shared" si="3840"/>
        <v>0</v>
      </c>
      <c r="CL376" s="933">
        <f t="shared" si="3840"/>
        <v>0</v>
      </c>
      <c r="CM376" s="933">
        <f t="shared" si="3840"/>
        <v>0</v>
      </c>
      <c r="CN376" s="933">
        <f t="shared" si="3840"/>
        <v>0</v>
      </c>
      <c r="CO376" s="933">
        <f t="shared" si="3840"/>
        <v>0</v>
      </c>
      <c r="CP376" s="933">
        <f t="shared" si="3840"/>
        <v>0</v>
      </c>
      <c r="CQ376" s="933">
        <f t="shared" si="3840"/>
        <v>0</v>
      </c>
      <c r="CR376" s="933">
        <f t="shared" si="3840"/>
        <v>0</v>
      </c>
      <c r="CS376" s="933">
        <f t="shared" si="3840"/>
        <v>0</v>
      </c>
      <c r="CT376" s="933">
        <f t="shared" si="3840"/>
        <v>0</v>
      </c>
      <c r="CU376" s="933">
        <f t="shared" si="3840"/>
        <v>0</v>
      </c>
      <c r="CV376" s="933">
        <f t="shared" si="3840"/>
        <v>0</v>
      </c>
      <c r="CW376" s="933">
        <f t="shared" si="3840"/>
        <v>0</v>
      </c>
      <c r="CX376" s="933">
        <f t="shared" si="3840"/>
        <v>0</v>
      </c>
      <c r="CY376" s="933">
        <f t="shared" si="3840"/>
        <v>0</v>
      </c>
      <c r="CZ376" s="933">
        <f t="shared" si="3840"/>
        <v>0</v>
      </c>
      <c r="DA376" s="933">
        <f t="shared" si="3840"/>
        <v>0</v>
      </c>
      <c r="DB376" s="933">
        <f t="shared" si="3840"/>
        <v>0</v>
      </c>
      <c r="DC376" s="933">
        <f t="shared" si="3840"/>
        <v>0</v>
      </c>
      <c r="DD376" s="933">
        <f t="shared" si="3840"/>
        <v>0</v>
      </c>
      <c r="DE376" s="933">
        <f t="shared" si="3840"/>
        <v>0</v>
      </c>
      <c r="DF376" s="933">
        <f t="shared" si="3840"/>
        <v>0</v>
      </c>
      <c r="DG376" s="933">
        <f t="shared" si="3840"/>
        <v>0</v>
      </c>
      <c r="DH376" s="933">
        <f t="shared" si="3840"/>
        <v>0</v>
      </c>
      <c r="DI376" s="933">
        <f t="shared" si="3840"/>
        <v>0</v>
      </c>
      <c r="DJ376" s="933">
        <f t="shared" si="3840"/>
        <v>0</v>
      </c>
      <c r="DK376" s="933">
        <f t="shared" si="3840"/>
        <v>0</v>
      </c>
      <c r="DL376" s="933">
        <f t="shared" si="3840"/>
        <v>0</v>
      </c>
      <c r="DM376" s="933">
        <f t="shared" si="3840"/>
        <v>0</v>
      </c>
      <c r="DN376" s="933">
        <f t="shared" si="3840"/>
        <v>0</v>
      </c>
      <c r="DO376" s="933">
        <f t="shared" si="3840"/>
        <v>0</v>
      </c>
      <c r="DP376" s="933">
        <f t="shared" si="3840"/>
        <v>0</v>
      </c>
      <c r="DQ376" s="933">
        <f t="shared" si="3840"/>
        <v>0</v>
      </c>
      <c r="DR376" s="933">
        <f t="shared" si="3840"/>
        <v>0</v>
      </c>
      <c r="DS376" s="933">
        <f t="shared" si="3840"/>
        <v>0</v>
      </c>
      <c r="DT376" s="933">
        <f t="shared" si="3840"/>
        <v>0</v>
      </c>
      <c r="DU376" s="933">
        <f t="shared" si="3840"/>
        <v>0</v>
      </c>
      <c r="DV376" s="933">
        <f t="shared" si="3840"/>
        <v>0</v>
      </c>
      <c r="DW376" s="933">
        <f t="shared" si="3840"/>
        <v>0</v>
      </c>
      <c r="DX376" s="933">
        <f t="shared" si="3840"/>
        <v>0</v>
      </c>
      <c r="DY376" s="933">
        <f t="shared" si="3840"/>
        <v>0</v>
      </c>
      <c r="DZ376" s="933">
        <f t="shared" si="3840"/>
        <v>0</v>
      </c>
      <c r="EA376" s="933">
        <f t="shared" si="3840"/>
        <v>0</v>
      </c>
      <c r="EB376" s="933">
        <f t="shared" si="3840"/>
        <v>0</v>
      </c>
      <c r="EC376" s="933">
        <f t="shared" si="3840"/>
        <v>0</v>
      </c>
      <c r="ED376" s="933">
        <f t="shared" si="3840"/>
        <v>0</v>
      </c>
      <c r="EE376" s="933">
        <f t="shared" si="3840"/>
        <v>0</v>
      </c>
      <c r="EF376" s="933">
        <f t="shared" si="3840"/>
        <v>0</v>
      </c>
      <c r="EG376" s="933">
        <f t="shared" si="3840"/>
        <v>0</v>
      </c>
      <c r="EH376" s="933">
        <f t="shared" si="3840"/>
        <v>0</v>
      </c>
      <c r="EI376" s="933">
        <f t="shared" si="3840"/>
        <v>0</v>
      </c>
      <c r="EJ376" s="933">
        <f t="shared" si="3840"/>
        <v>0</v>
      </c>
      <c r="EK376" s="933">
        <f t="shared" si="3840"/>
        <v>0</v>
      </c>
      <c r="EL376" s="933">
        <f t="shared" si="3840"/>
        <v>0</v>
      </c>
      <c r="EM376" s="933">
        <f t="shared" ref="EM376:EO376" si="3841">EM377*EM380</f>
        <v>0</v>
      </c>
      <c r="EN376" s="933">
        <f t="shared" si="3841"/>
        <v>0</v>
      </c>
      <c r="EO376" s="933">
        <f t="shared" si="3841"/>
        <v>0</v>
      </c>
    </row>
    <row r="377" spans="1:145" x14ac:dyDescent="0.2">
      <c r="A377" s="113"/>
      <c r="B377" s="938"/>
      <c r="C377" s="938"/>
      <c r="D377" s="116"/>
      <c r="E377" s="116"/>
      <c r="F377" s="265"/>
      <c r="G377" s="265"/>
      <c r="H377" s="265"/>
      <c r="I377" s="265"/>
      <c r="J377" s="265"/>
      <c r="K377" s="113" t="s">
        <v>442</v>
      </c>
      <c r="N377" s="111" t="b">
        <f t="shared" ref="N377:BY377" si="3842">AND(ISNUMBER(N$9),N$10)</f>
        <v>0</v>
      </c>
      <c r="O377" s="111" t="b">
        <f t="shared" si="3842"/>
        <v>0</v>
      </c>
      <c r="P377" s="111" t="b">
        <f t="shared" si="3842"/>
        <v>0</v>
      </c>
      <c r="Q377" s="111" t="b">
        <f t="shared" si="3842"/>
        <v>0</v>
      </c>
      <c r="R377" s="111" t="b">
        <f t="shared" si="3842"/>
        <v>0</v>
      </c>
      <c r="S377" s="111" t="b">
        <f t="shared" si="3842"/>
        <v>1</v>
      </c>
      <c r="T377" s="111" t="b">
        <f t="shared" si="3842"/>
        <v>0</v>
      </c>
      <c r="U377" s="111" t="b">
        <f t="shared" si="3842"/>
        <v>0</v>
      </c>
      <c r="V377" s="111" t="b">
        <f t="shared" si="3842"/>
        <v>0</v>
      </c>
      <c r="W377" s="111" t="b">
        <f t="shared" si="3842"/>
        <v>0</v>
      </c>
      <c r="X377" s="111" t="b">
        <f t="shared" si="3842"/>
        <v>0</v>
      </c>
      <c r="Y377" s="111" t="b">
        <f t="shared" si="3842"/>
        <v>1</v>
      </c>
      <c r="Z377" s="111" t="b">
        <f t="shared" si="3842"/>
        <v>0</v>
      </c>
      <c r="AA377" s="111" t="b">
        <f t="shared" si="3842"/>
        <v>0</v>
      </c>
      <c r="AB377" s="111" t="b">
        <f t="shared" si="3842"/>
        <v>0</v>
      </c>
      <c r="AC377" s="111" t="b">
        <f t="shared" si="3842"/>
        <v>0</v>
      </c>
      <c r="AD377" s="111" t="b">
        <f t="shared" si="3842"/>
        <v>0</v>
      </c>
      <c r="AE377" s="111" t="b">
        <f t="shared" si="3842"/>
        <v>1</v>
      </c>
      <c r="AF377" s="111" t="b">
        <f t="shared" si="3842"/>
        <v>0</v>
      </c>
      <c r="AG377" s="111" t="b">
        <f t="shared" si="3842"/>
        <v>0</v>
      </c>
      <c r="AH377" s="111" t="b">
        <f t="shared" si="3842"/>
        <v>0</v>
      </c>
      <c r="AI377" s="111" t="b">
        <f t="shared" si="3842"/>
        <v>0</v>
      </c>
      <c r="AJ377" s="111" t="b">
        <f t="shared" si="3842"/>
        <v>0</v>
      </c>
      <c r="AK377" s="111" t="b">
        <f t="shared" si="3842"/>
        <v>1</v>
      </c>
      <c r="AL377" s="111" t="b">
        <f t="shared" si="3842"/>
        <v>0</v>
      </c>
      <c r="AM377" s="111" t="b">
        <f t="shared" si="3842"/>
        <v>0</v>
      </c>
      <c r="AN377" s="111" t="b">
        <f t="shared" si="3842"/>
        <v>0</v>
      </c>
      <c r="AO377" s="111" t="b">
        <f t="shared" si="3842"/>
        <v>0</v>
      </c>
      <c r="AP377" s="111" t="b">
        <f t="shared" si="3842"/>
        <v>0</v>
      </c>
      <c r="AQ377" s="111" t="b">
        <f t="shared" si="3842"/>
        <v>1</v>
      </c>
      <c r="AR377" s="111" t="b">
        <f t="shared" si="3842"/>
        <v>0</v>
      </c>
      <c r="AS377" s="111" t="b">
        <f t="shared" si="3842"/>
        <v>0</v>
      </c>
      <c r="AT377" s="111" t="b">
        <f t="shared" si="3842"/>
        <v>0</v>
      </c>
      <c r="AU377" s="111" t="b">
        <f t="shared" si="3842"/>
        <v>0</v>
      </c>
      <c r="AV377" s="111" t="b">
        <f t="shared" si="3842"/>
        <v>0</v>
      </c>
      <c r="AW377" s="111" t="b">
        <f t="shared" si="3842"/>
        <v>1</v>
      </c>
      <c r="AX377" s="111" t="b">
        <f t="shared" si="3842"/>
        <v>0</v>
      </c>
      <c r="AY377" s="111" t="b">
        <f t="shared" si="3842"/>
        <v>0</v>
      </c>
      <c r="AZ377" s="111" t="b">
        <f t="shared" si="3842"/>
        <v>0</v>
      </c>
      <c r="BA377" s="111" t="b">
        <f t="shared" si="3842"/>
        <v>0</v>
      </c>
      <c r="BB377" s="111" t="b">
        <f t="shared" si="3842"/>
        <v>0</v>
      </c>
      <c r="BC377" s="111" t="b">
        <f t="shared" si="3842"/>
        <v>1</v>
      </c>
      <c r="BD377" s="111" t="b">
        <f t="shared" si="3842"/>
        <v>0</v>
      </c>
      <c r="BE377" s="111" t="b">
        <f t="shared" si="3842"/>
        <v>0</v>
      </c>
      <c r="BF377" s="111" t="b">
        <f t="shared" si="3842"/>
        <v>0</v>
      </c>
      <c r="BG377" s="111" t="b">
        <f t="shared" si="3842"/>
        <v>0</v>
      </c>
      <c r="BH377" s="111" t="b">
        <f t="shared" si="3842"/>
        <v>0</v>
      </c>
      <c r="BI377" s="111" t="b">
        <f t="shared" si="3842"/>
        <v>0</v>
      </c>
      <c r="BJ377" s="111" t="b">
        <f t="shared" si="3842"/>
        <v>0</v>
      </c>
      <c r="BK377" s="111" t="b">
        <f t="shared" si="3842"/>
        <v>0</v>
      </c>
      <c r="BL377" s="111" t="b">
        <f t="shared" si="3842"/>
        <v>0</v>
      </c>
      <c r="BM377" s="111" t="b">
        <f t="shared" si="3842"/>
        <v>0</v>
      </c>
      <c r="BN377" s="111" t="b">
        <f t="shared" si="3842"/>
        <v>0</v>
      </c>
      <c r="BO377" s="111" t="b">
        <f t="shared" si="3842"/>
        <v>0</v>
      </c>
      <c r="BP377" s="111" t="b">
        <f t="shared" si="3842"/>
        <v>0</v>
      </c>
      <c r="BQ377" s="111" t="b">
        <f t="shared" si="3842"/>
        <v>0</v>
      </c>
      <c r="BR377" s="111" t="b">
        <f t="shared" si="3842"/>
        <v>0</v>
      </c>
      <c r="BS377" s="111" t="b">
        <f t="shared" si="3842"/>
        <v>0</v>
      </c>
      <c r="BT377" s="111" t="b">
        <f t="shared" si="3842"/>
        <v>0</v>
      </c>
      <c r="BU377" s="111" t="b">
        <f t="shared" si="3842"/>
        <v>0</v>
      </c>
      <c r="BV377" s="111" t="b">
        <f t="shared" si="3842"/>
        <v>0</v>
      </c>
      <c r="BW377" s="111" t="b">
        <f t="shared" si="3842"/>
        <v>0</v>
      </c>
      <c r="BX377" s="111" t="b">
        <f t="shared" si="3842"/>
        <v>0</v>
      </c>
      <c r="BY377" s="111" t="b">
        <f t="shared" si="3842"/>
        <v>0</v>
      </c>
      <c r="BZ377" s="111" t="b">
        <f t="shared" ref="BZ377:EK377" si="3843">AND(ISNUMBER(BZ$9),BZ$10)</f>
        <v>0</v>
      </c>
      <c r="CA377" s="111" t="b">
        <f t="shared" si="3843"/>
        <v>0</v>
      </c>
      <c r="CB377" s="111" t="b">
        <f t="shared" si="3843"/>
        <v>0</v>
      </c>
      <c r="CC377" s="111" t="b">
        <f t="shared" si="3843"/>
        <v>0</v>
      </c>
      <c r="CD377" s="111" t="b">
        <f t="shared" si="3843"/>
        <v>0</v>
      </c>
      <c r="CE377" s="111" t="b">
        <f t="shared" si="3843"/>
        <v>0</v>
      </c>
      <c r="CF377" s="111" t="b">
        <f t="shared" si="3843"/>
        <v>0</v>
      </c>
      <c r="CG377" s="111" t="b">
        <f t="shared" si="3843"/>
        <v>0</v>
      </c>
      <c r="CH377" s="111" t="b">
        <f t="shared" si="3843"/>
        <v>0</v>
      </c>
      <c r="CI377" s="111" t="b">
        <f t="shared" si="3843"/>
        <v>0</v>
      </c>
      <c r="CJ377" s="111" t="b">
        <f t="shared" si="3843"/>
        <v>0</v>
      </c>
      <c r="CK377" s="111" t="b">
        <f t="shared" si="3843"/>
        <v>0</v>
      </c>
      <c r="CL377" s="111" t="b">
        <f t="shared" si="3843"/>
        <v>0</v>
      </c>
      <c r="CM377" s="111" t="b">
        <f t="shared" si="3843"/>
        <v>0</v>
      </c>
      <c r="CN377" s="111" t="b">
        <f t="shared" si="3843"/>
        <v>0</v>
      </c>
      <c r="CO377" s="111" t="b">
        <f t="shared" si="3843"/>
        <v>0</v>
      </c>
      <c r="CP377" s="111" t="b">
        <f t="shared" si="3843"/>
        <v>0</v>
      </c>
      <c r="CQ377" s="111" t="b">
        <f t="shared" si="3843"/>
        <v>0</v>
      </c>
      <c r="CR377" s="111" t="b">
        <f t="shared" si="3843"/>
        <v>0</v>
      </c>
      <c r="CS377" s="111" t="b">
        <f t="shared" si="3843"/>
        <v>0</v>
      </c>
      <c r="CT377" s="111" t="b">
        <f t="shared" si="3843"/>
        <v>0</v>
      </c>
      <c r="CU377" s="111" t="b">
        <f t="shared" si="3843"/>
        <v>0</v>
      </c>
      <c r="CV377" s="111" t="b">
        <f t="shared" si="3843"/>
        <v>0</v>
      </c>
      <c r="CW377" s="111" t="b">
        <f t="shared" si="3843"/>
        <v>0</v>
      </c>
      <c r="CX377" s="111" t="b">
        <f t="shared" si="3843"/>
        <v>0</v>
      </c>
      <c r="CY377" s="111" t="b">
        <f t="shared" si="3843"/>
        <v>0</v>
      </c>
      <c r="CZ377" s="111" t="b">
        <f t="shared" si="3843"/>
        <v>0</v>
      </c>
      <c r="DA377" s="111" t="b">
        <f t="shared" si="3843"/>
        <v>0</v>
      </c>
      <c r="DB377" s="111" t="b">
        <f t="shared" si="3843"/>
        <v>0</v>
      </c>
      <c r="DC377" s="111" t="b">
        <f t="shared" si="3843"/>
        <v>0</v>
      </c>
      <c r="DD377" s="111" t="b">
        <f t="shared" si="3843"/>
        <v>0</v>
      </c>
      <c r="DE377" s="111" t="b">
        <f t="shared" si="3843"/>
        <v>0</v>
      </c>
      <c r="DF377" s="111" t="b">
        <f t="shared" si="3843"/>
        <v>0</v>
      </c>
      <c r="DG377" s="111" t="b">
        <f t="shared" si="3843"/>
        <v>0</v>
      </c>
      <c r="DH377" s="111" t="b">
        <f t="shared" si="3843"/>
        <v>0</v>
      </c>
      <c r="DI377" s="111" t="b">
        <f t="shared" si="3843"/>
        <v>0</v>
      </c>
      <c r="DJ377" s="111" t="b">
        <f t="shared" si="3843"/>
        <v>0</v>
      </c>
      <c r="DK377" s="111" t="b">
        <f t="shared" si="3843"/>
        <v>0</v>
      </c>
      <c r="DL377" s="111" t="b">
        <f t="shared" si="3843"/>
        <v>0</v>
      </c>
      <c r="DM377" s="111" t="b">
        <f t="shared" si="3843"/>
        <v>0</v>
      </c>
      <c r="DN377" s="111" t="b">
        <f t="shared" si="3843"/>
        <v>0</v>
      </c>
      <c r="DO377" s="111" t="b">
        <f t="shared" si="3843"/>
        <v>0</v>
      </c>
      <c r="DP377" s="111" t="b">
        <f t="shared" si="3843"/>
        <v>0</v>
      </c>
      <c r="DQ377" s="111" t="b">
        <f t="shared" si="3843"/>
        <v>0</v>
      </c>
      <c r="DR377" s="111" t="b">
        <f t="shared" si="3843"/>
        <v>0</v>
      </c>
      <c r="DS377" s="111" t="b">
        <f t="shared" si="3843"/>
        <v>0</v>
      </c>
      <c r="DT377" s="111" t="b">
        <f t="shared" si="3843"/>
        <v>0</v>
      </c>
      <c r="DU377" s="111" t="b">
        <f t="shared" si="3843"/>
        <v>0</v>
      </c>
      <c r="DV377" s="111" t="b">
        <f t="shared" si="3843"/>
        <v>0</v>
      </c>
      <c r="DW377" s="111" t="b">
        <f t="shared" si="3843"/>
        <v>0</v>
      </c>
      <c r="DX377" s="111" t="b">
        <f t="shared" si="3843"/>
        <v>0</v>
      </c>
      <c r="DY377" s="111" t="b">
        <f t="shared" si="3843"/>
        <v>0</v>
      </c>
      <c r="DZ377" s="111" t="b">
        <f t="shared" si="3843"/>
        <v>0</v>
      </c>
      <c r="EA377" s="111" t="b">
        <f t="shared" si="3843"/>
        <v>0</v>
      </c>
      <c r="EB377" s="111" t="b">
        <f t="shared" si="3843"/>
        <v>0</v>
      </c>
      <c r="EC377" s="111" t="b">
        <f t="shared" si="3843"/>
        <v>0</v>
      </c>
      <c r="ED377" s="111" t="b">
        <f t="shared" si="3843"/>
        <v>0</v>
      </c>
      <c r="EE377" s="111" t="b">
        <f t="shared" si="3843"/>
        <v>0</v>
      </c>
      <c r="EF377" s="111" t="b">
        <f t="shared" si="3843"/>
        <v>0</v>
      </c>
      <c r="EG377" s="111" t="b">
        <f t="shared" si="3843"/>
        <v>0</v>
      </c>
      <c r="EH377" s="111" t="b">
        <f t="shared" si="3843"/>
        <v>0</v>
      </c>
      <c r="EI377" s="111" t="b">
        <f t="shared" si="3843"/>
        <v>0</v>
      </c>
      <c r="EJ377" s="111" t="b">
        <f t="shared" si="3843"/>
        <v>0</v>
      </c>
      <c r="EK377" s="111" t="b">
        <f t="shared" si="3843"/>
        <v>0</v>
      </c>
      <c r="EL377" s="111" t="b">
        <f t="shared" ref="EL377:EO377" si="3844">AND(ISNUMBER(EL$9),EL$10)</f>
        <v>0</v>
      </c>
      <c r="EM377" s="111" t="b">
        <f t="shared" si="3844"/>
        <v>0</v>
      </c>
      <c r="EN377" s="111" t="b">
        <f t="shared" si="3844"/>
        <v>0</v>
      </c>
      <c r="EO377" s="111" t="b">
        <f t="shared" si="3844"/>
        <v>0</v>
      </c>
    </row>
    <row r="378" spans="1:145" x14ac:dyDescent="0.2">
      <c r="A378" s="113">
        <f>ROW()</f>
        <v>378</v>
      </c>
      <c r="K378" s="934" t="s">
        <v>456</v>
      </c>
      <c r="N378" s="256">
        <f t="shared" ref="N378:AS378" si="3845">MAX(N354+N358,0)</f>
        <v>731736.20817534439</v>
      </c>
      <c r="O378" s="256">
        <f t="shared" si="3845"/>
        <v>1198335.4630565117</v>
      </c>
      <c r="P378" s="256">
        <f t="shared" si="3845"/>
        <v>1577981.2465234341</v>
      </c>
      <c r="Q378" s="256">
        <f t="shared" si="3845"/>
        <v>2050685.2319891474</v>
      </c>
      <c r="R378" s="256">
        <f t="shared" si="3845"/>
        <v>2523389.2174548605</v>
      </c>
      <c r="S378" s="256">
        <f t="shared" si="3845"/>
        <v>1034421.7142006371</v>
      </c>
      <c r="T378" s="256">
        <f t="shared" si="3845"/>
        <v>1027272.5270847825</v>
      </c>
      <c r="U378" s="256">
        <f t="shared" si="3845"/>
        <v>1499976.5125504958</v>
      </c>
      <c r="V378" s="256">
        <f t="shared" si="3845"/>
        <v>1534580.947721964</v>
      </c>
      <c r="W378" s="256">
        <f t="shared" si="3845"/>
        <v>1982235.8451876773</v>
      </c>
      <c r="X378" s="256">
        <f t="shared" si="3845"/>
        <v>2454939.8306533904</v>
      </c>
      <c r="Y378" s="256">
        <f t="shared" si="3845"/>
        <v>724207.74631116702</v>
      </c>
      <c r="Z378" s="256">
        <f t="shared" si="3845"/>
        <v>738097.75753508764</v>
      </c>
      <c r="AA378" s="256">
        <f t="shared" si="3845"/>
        <v>1211755.822710115</v>
      </c>
      <c r="AB378" s="256">
        <f t="shared" si="3845"/>
        <v>1598460.4164708974</v>
      </c>
      <c r="AC378" s="256">
        <f t="shared" si="3845"/>
        <v>2072118.481645925</v>
      </c>
      <c r="AD378" s="256">
        <f t="shared" si="3845"/>
        <v>2545776.5468209526</v>
      </c>
      <c r="AE378" s="256">
        <f t="shared" si="3845"/>
        <v>1057763.1232760435</v>
      </c>
      <c r="AF378" s="256">
        <f t="shared" si="3845"/>
        <v>1056416.8304555081</v>
      </c>
      <c r="AG378" s="256">
        <f t="shared" si="3845"/>
        <v>1530074.8956305357</v>
      </c>
      <c r="AH378" s="256">
        <f t="shared" si="3845"/>
        <v>1549071.9823185583</v>
      </c>
      <c r="AI378" s="256">
        <f t="shared" si="3845"/>
        <v>1993926.1114935856</v>
      </c>
      <c r="AJ378" s="256">
        <f t="shared" si="3845"/>
        <v>2467584.1766686132</v>
      </c>
      <c r="AK378" s="256">
        <f t="shared" si="3845"/>
        <v>702040.06831217441</v>
      </c>
      <c r="AL378" s="256">
        <f t="shared" si="3845"/>
        <v>579330.01470077271</v>
      </c>
      <c r="AM378" s="256">
        <f t="shared" si="3845"/>
        <v>1079597.2840045849</v>
      </c>
      <c r="AN378" s="256">
        <f t="shared" si="3845"/>
        <v>1492831.1775963949</v>
      </c>
      <c r="AO378" s="256">
        <f t="shared" si="3845"/>
        <v>1993098.4469002071</v>
      </c>
      <c r="AP378" s="256">
        <f t="shared" si="3845"/>
        <v>2493365.7162040193</v>
      </c>
      <c r="AQ378" s="256">
        <f t="shared" si="3845"/>
        <v>1031841.6403412593</v>
      </c>
      <c r="AR378" s="256">
        <f t="shared" si="3845"/>
        <v>1062723.2614343069</v>
      </c>
      <c r="AS378" s="256">
        <f t="shared" si="3845"/>
        <v>1562990.530738119</v>
      </c>
      <c r="AT378" s="256">
        <f t="shared" ref="AT378:BY378" si="3846">MAX(AT354+AT358,0)</f>
        <v>1591137.6250233338</v>
      </c>
      <c r="AU378" s="256">
        <f t="shared" si="3846"/>
        <v>2060723.5343271459</v>
      </c>
      <c r="AV378" s="256">
        <f t="shared" si="3846"/>
        <v>2560990.8036309578</v>
      </c>
      <c r="AW378" s="256">
        <f t="shared" si="3846"/>
        <v>783388.46412968426</v>
      </c>
      <c r="AX378" s="256">
        <f t="shared" si="3846"/>
        <v>868696.17384529114</v>
      </c>
      <c r="AY378" s="256">
        <f t="shared" si="3846"/>
        <v>1369948.5205351794</v>
      </c>
      <c r="AZ378" s="256">
        <f t="shared" si="3846"/>
        <v>1784127.5393641873</v>
      </c>
      <c r="BA378" s="256">
        <f t="shared" si="3846"/>
        <v>2285379.8860540753</v>
      </c>
      <c r="BB378" s="256">
        <f t="shared" si="3846"/>
        <v>2786632.2327439636</v>
      </c>
      <c r="BC378" s="256">
        <f t="shared" si="3846"/>
        <v>126915886.50022835</v>
      </c>
      <c r="BD378" s="256">
        <f t="shared" si="3846"/>
        <v>0</v>
      </c>
      <c r="BE378" s="256">
        <f t="shared" si="3846"/>
        <v>0</v>
      </c>
      <c r="BF378" s="256">
        <f t="shared" si="3846"/>
        <v>0</v>
      </c>
      <c r="BG378" s="256">
        <f t="shared" si="3846"/>
        <v>0</v>
      </c>
      <c r="BH378" s="256">
        <f t="shared" si="3846"/>
        <v>0</v>
      </c>
      <c r="BI378" s="256">
        <f t="shared" si="3846"/>
        <v>0</v>
      </c>
      <c r="BJ378" s="256">
        <f t="shared" si="3846"/>
        <v>0</v>
      </c>
      <c r="BK378" s="256">
        <f t="shared" si="3846"/>
        <v>0</v>
      </c>
      <c r="BL378" s="256">
        <f t="shared" si="3846"/>
        <v>0</v>
      </c>
      <c r="BM378" s="256">
        <f t="shared" si="3846"/>
        <v>0</v>
      </c>
      <c r="BN378" s="256">
        <f t="shared" si="3846"/>
        <v>0</v>
      </c>
      <c r="BO378" s="256">
        <f t="shared" si="3846"/>
        <v>0</v>
      </c>
      <c r="BP378" s="256">
        <f t="shared" si="3846"/>
        <v>0</v>
      </c>
      <c r="BQ378" s="256">
        <f t="shared" si="3846"/>
        <v>0</v>
      </c>
      <c r="BR378" s="256">
        <f t="shared" si="3846"/>
        <v>0</v>
      </c>
      <c r="BS378" s="256">
        <f t="shared" si="3846"/>
        <v>0</v>
      </c>
      <c r="BT378" s="256">
        <f t="shared" si="3846"/>
        <v>0</v>
      </c>
      <c r="BU378" s="256">
        <f t="shared" si="3846"/>
        <v>0</v>
      </c>
      <c r="BV378" s="256">
        <f t="shared" si="3846"/>
        <v>0</v>
      </c>
      <c r="BW378" s="256">
        <f t="shared" si="3846"/>
        <v>0</v>
      </c>
      <c r="BX378" s="256">
        <f t="shared" si="3846"/>
        <v>0</v>
      </c>
      <c r="BY378" s="256">
        <f t="shared" si="3846"/>
        <v>0</v>
      </c>
      <c r="BZ378" s="256">
        <f t="shared" ref="BZ378:DE378" si="3847">MAX(BZ354+BZ358,0)</f>
        <v>0</v>
      </c>
      <c r="CA378" s="256">
        <f t="shared" si="3847"/>
        <v>0</v>
      </c>
      <c r="CB378" s="256">
        <f t="shared" si="3847"/>
        <v>0</v>
      </c>
      <c r="CC378" s="256">
        <f t="shared" si="3847"/>
        <v>0</v>
      </c>
      <c r="CD378" s="256">
        <f t="shared" si="3847"/>
        <v>0</v>
      </c>
      <c r="CE378" s="256">
        <f t="shared" si="3847"/>
        <v>0</v>
      </c>
      <c r="CF378" s="256">
        <f t="shared" si="3847"/>
        <v>0</v>
      </c>
      <c r="CG378" s="256">
        <f t="shared" si="3847"/>
        <v>0</v>
      </c>
      <c r="CH378" s="256">
        <f t="shared" si="3847"/>
        <v>0</v>
      </c>
      <c r="CI378" s="256">
        <f t="shared" si="3847"/>
        <v>0</v>
      </c>
      <c r="CJ378" s="256">
        <f t="shared" si="3847"/>
        <v>0</v>
      </c>
      <c r="CK378" s="256">
        <f t="shared" si="3847"/>
        <v>0</v>
      </c>
      <c r="CL378" s="256">
        <f t="shared" si="3847"/>
        <v>0</v>
      </c>
      <c r="CM378" s="256">
        <f t="shared" si="3847"/>
        <v>0</v>
      </c>
      <c r="CN378" s="256">
        <f t="shared" si="3847"/>
        <v>0</v>
      </c>
      <c r="CO378" s="256">
        <f t="shared" si="3847"/>
        <v>0</v>
      </c>
      <c r="CP378" s="256">
        <f t="shared" si="3847"/>
        <v>0</v>
      </c>
      <c r="CQ378" s="256">
        <f t="shared" si="3847"/>
        <v>0</v>
      </c>
      <c r="CR378" s="256">
        <f t="shared" si="3847"/>
        <v>0</v>
      </c>
      <c r="CS378" s="256">
        <f t="shared" si="3847"/>
        <v>0</v>
      </c>
      <c r="CT378" s="256">
        <f t="shared" si="3847"/>
        <v>0</v>
      </c>
      <c r="CU378" s="256">
        <f t="shared" si="3847"/>
        <v>0</v>
      </c>
      <c r="CV378" s="256">
        <f t="shared" si="3847"/>
        <v>0</v>
      </c>
      <c r="CW378" s="256">
        <f t="shared" si="3847"/>
        <v>0</v>
      </c>
      <c r="CX378" s="256">
        <f t="shared" si="3847"/>
        <v>0</v>
      </c>
      <c r="CY378" s="256">
        <f t="shared" si="3847"/>
        <v>0</v>
      </c>
      <c r="CZ378" s="256">
        <f t="shared" si="3847"/>
        <v>0</v>
      </c>
      <c r="DA378" s="256">
        <f t="shared" si="3847"/>
        <v>0</v>
      </c>
      <c r="DB378" s="256">
        <f t="shared" si="3847"/>
        <v>0</v>
      </c>
      <c r="DC378" s="256">
        <f t="shared" si="3847"/>
        <v>0</v>
      </c>
      <c r="DD378" s="256">
        <f t="shared" si="3847"/>
        <v>0</v>
      </c>
      <c r="DE378" s="256">
        <f t="shared" si="3847"/>
        <v>0</v>
      </c>
      <c r="DF378" s="256">
        <f t="shared" ref="DF378:EO378" si="3848">MAX(DF354+DF358,0)</f>
        <v>0</v>
      </c>
      <c r="DG378" s="256">
        <f t="shared" si="3848"/>
        <v>0</v>
      </c>
      <c r="DH378" s="256">
        <f t="shared" si="3848"/>
        <v>0</v>
      </c>
      <c r="DI378" s="256">
        <f t="shared" si="3848"/>
        <v>0</v>
      </c>
      <c r="DJ378" s="256">
        <f t="shared" si="3848"/>
        <v>0</v>
      </c>
      <c r="DK378" s="256">
        <f t="shared" si="3848"/>
        <v>0</v>
      </c>
      <c r="DL378" s="256">
        <f t="shared" si="3848"/>
        <v>0</v>
      </c>
      <c r="DM378" s="256">
        <f t="shared" si="3848"/>
        <v>0</v>
      </c>
      <c r="DN378" s="256">
        <f t="shared" si="3848"/>
        <v>0</v>
      </c>
      <c r="DO378" s="256">
        <f t="shared" si="3848"/>
        <v>0</v>
      </c>
      <c r="DP378" s="256">
        <f t="shared" si="3848"/>
        <v>0</v>
      </c>
      <c r="DQ378" s="256">
        <f t="shared" si="3848"/>
        <v>0</v>
      </c>
      <c r="DR378" s="256">
        <f t="shared" si="3848"/>
        <v>0</v>
      </c>
      <c r="DS378" s="256">
        <f t="shared" si="3848"/>
        <v>0</v>
      </c>
      <c r="DT378" s="256">
        <f t="shared" si="3848"/>
        <v>0</v>
      </c>
      <c r="DU378" s="256">
        <f t="shared" si="3848"/>
        <v>0</v>
      </c>
      <c r="DV378" s="256">
        <f t="shared" si="3848"/>
        <v>0</v>
      </c>
      <c r="DW378" s="256">
        <f t="shared" si="3848"/>
        <v>0</v>
      </c>
      <c r="DX378" s="256">
        <f t="shared" si="3848"/>
        <v>0</v>
      </c>
      <c r="DY378" s="256">
        <f t="shared" si="3848"/>
        <v>0</v>
      </c>
      <c r="DZ378" s="256">
        <f t="shared" si="3848"/>
        <v>0</v>
      </c>
      <c r="EA378" s="256">
        <f t="shared" si="3848"/>
        <v>0</v>
      </c>
      <c r="EB378" s="256">
        <f t="shared" si="3848"/>
        <v>0</v>
      </c>
      <c r="EC378" s="256">
        <f t="shared" si="3848"/>
        <v>0</v>
      </c>
      <c r="ED378" s="256">
        <f t="shared" si="3848"/>
        <v>0</v>
      </c>
      <c r="EE378" s="256">
        <f t="shared" si="3848"/>
        <v>0</v>
      </c>
      <c r="EF378" s="256">
        <f t="shared" si="3848"/>
        <v>0</v>
      </c>
      <c r="EG378" s="256">
        <f t="shared" si="3848"/>
        <v>0</v>
      </c>
      <c r="EH378" s="256">
        <f t="shared" si="3848"/>
        <v>0</v>
      </c>
      <c r="EI378" s="256">
        <f t="shared" si="3848"/>
        <v>0</v>
      </c>
      <c r="EJ378" s="256">
        <f t="shared" si="3848"/>
        <v>0</v>
      </c>
      <c r="EK378" s="256">
        <f t="shared" si="3848"/>
        <v>0</v>
      </c>
      <c r="EL378" s="256">
        <f t="shared" si="3848"/>
        <v>0</v>
      </c>
      <c r="EM378" s="256">
        <f t="shared" si="3848"/>
        <v>0</v>
      </c>
      <c r="EN378" s="256">
        <f t="shared" si="3848"/>
        <v>0</v>
      </c>
      <c r="EO378" s="256">
        <f t="shared" si="3848"/>
        <v>0</v>
      </c>
    </row>
    <row r="379" spans="1:145" x14ac:dyDescent="0.2">
      <c r="A379" s="113">
        <f>ROW()</f>
        <v>379</v>
      </c>
      <c r="K379" s="935" t="s">
        <v>877</v>
      </c>
      <c r="L379" s="259"/>
      <c r="M379" s="259"/>
      <c r="N379" s="273">
        <f t="shared" ref="N379:AS379" si="3849">MAX(SUM(N308:N311,N384,-N382),0)</f>
        <v>0</v>
      </c>
      <c r="O379" s="273">
        <f t="shared" si="3849"/>
        <v>0</v>
      </c>
      <c r="P379" s="273">
        <f t="shared" si="3849"/>
        <v>0</v>
      </c>
      <c r="Q379" s="273">
        <f t="shared" si="3849"/>
        <v>0</v>
      </c>
      <c r="R379" s="273">
        <f t="shared" si="3849"/>
        <v>0</v>
      </c>
      <c r="S379" s="273">
        <f t="shared" si="3849"/>
        <v>405893.55455752957</v>
      </c>
      <c r="T379" s="273">
        <f t="shared" si="3849"/>
        <v>0</v>
      </c>
      <c r="U379" s="273">
        <f t="shared" si="3849"/>
        <v>0</v>
      </c>
      <c r="V379" s="273">
        <f t="shared" si="3849"/>
        <v>0</v>
      </c>
      <c r="W379" s="273">
        <f t="shared" si="3849"/>
        <v>0</v>
      </c>
      <c r="X379" s="273">
        <f t="shared" si="3849"/>
        <v>0</v>
      </c>
      <c r="Y379" s="273">
        <f t="shared" si="3849"/>
        <v>424207.74631116755</v>
      </c>
      <c r="Z379" s="273">
        <f t="shared" si="3849"/>
        <v>0</v>
      </c>
      <c r="AA379" s="273">
        <f t="shared" si="3849"/>
        <v>0</v>
      </c>
      <c r="AB379" s="273">
        <f t="shared" si="3849"/>
        <v>0</v>
      </c>
      <c r="AC379" s="273">
        <f t="shared" si="3849"/>
        <v>0</v>
      </c>
      <c r="AD379" s="273">
        <f t="shared" si="3849"/>
        <v>0</v>
      </c>
      <c r="AE379" s="273">
        <f t="shared" si="3849"/>
        <v>402040.0683121754</v>
      </c>
      <c r="AF379" s="273">
        <f t="shared" si="3849"/>
        <v>0</v>
      </c>
      <c r="AG379" s="273">
        <f t="shared" si="3849"/>
        <v>0</v>
      </c>
      <c r="AH379" s="273">
        <f t="shared" si="3849"/>
        <v>0</v>
      </c>
      <c r="AI379" s="273">
        <f t="shared" si="3849"/>
        <v>0</v>
      </c>
      <c r="AJ379" s="273">
        <f t="shared" si="3849"/>
        <v>0</v>
      </c>
      <c r="AK379" s="273">
        <f t="shared" si="3849"/>
        <v>402040.0683121754</v>
      </c>
      <c r="AL379" s="273">
        <f t="shared" si="3849"/>
        <v>0</v>
      </c>
      <c r="AM379" s="273">
        <f t="shared" si="3849"/>
        <v>0</v>
      </c>
      <c r="AN379" s="273">
        <f t="shared" si="3849"/>
        <v>0</v>
      </c>
      <c r="AO379" s="273">
        <f t="shared" si="3849"/>
        <v>0</v>
      </c>
      <c r="AP379" s="273">
        <f t="shared" si="3849"/>
        <v>0</v>
      </c>
      <c r="AQ379" s="273">
        <f t="shared" si="3849"/>
        <v>397486.11708886363</v>
      </c>
      <c r="AR379" s="273">
        <f t="shared" si="3849"/>
        <v>0</v>
      </c>
      <c r="AS379" s="273">
        <f t="shared" si="3849"/>
        <v>0</v>
      </c>
      <c r="AT379" s="273">
        <f t="shared" ref="AT379:BY379" si="3850">MAX(SUM(AT308:AT311,AT384,-AT382),0)</f>
        <v>0</v>
      </c>
      <c r="AU379" s="273">
        <f t="shared" si="3850"/>
        <v>0</v>
      </c>
      <c r="AV379" s="273">
        <f t="shared" si="3850"/>
        <v>0</v>
      </c>
      <c r="AW379" s="273">
        <f t="shared" si="3850"/>
        <v>397446.16493998514</v>
      </c>
      <c r="AX379" s="273">
        <f t="shared" si="3850"/>
        <v>0</v>
      </c>
      <c r="AY379" s="273">
        <f t="shared" si="3850"/>
        <v>0</v>
      </c>
      <c r="AZ379" s="273">
        <f t="shared" si="3850"/>
        <v>0</v>
      </c>
      <c r="BA379" s="273">
        <f t="shared" si="3850"/>
        <v>0</v>
      </c>
      <c r="BB379" s="273">
        <f t="shared" si="3850"/>
        <v>0</v>
      </c>
      <c r="BC379" s="273">
        <f t="shared" si="3850"/>
        <v>372793.09320476116</v>
      </c>
      <c r="BD379" s="273">
        <f t="shared" si="3850"/>
        <v>2197415.3490636721</v>
      </c>
      <c r="BE379" s="273">
        <f t="shared" si="3850"/>
        <v>2587075.0136725572</v>
      </c>
      <c r="BF379" s="273">
        <f t="shared" si="3850"/>
        <v>2976734.6782814423</v>
      </c>
      <c r="BG379" s="273">
        <f t="shared" si="3850"/>
        <v>3366394.3428903273</v>
      </c>
      <c r="BH379" s="273">
        <f t="shared" si="3850"/>
        <v>3756054.0074992124</v>
      </c>
      <c r="BI379" s="273">
        <f t="shared" si="3850"/>
        <v>4145713.6721080975</v>
      </c>
      <c r="BJ379" s="273">
        <f t="shared" si="3850"/>
        <v>4532837.6905546645</v>
      </c>
      <c r="BK379" s="273">
        <f t="shared" si="3850"/>
        <v>4919961.709001231</v>
      </c>
      <c r="BL379" s="273">
        <f t="shared" si="3850"/>
        <v>5307085.7274477975</v>
      </c>
      <c r="BM379" s="273">
        <f t="shared" si="3850"/>
        <v>5694209.7458943641</v>
      </c>
      <c r="BN379" s="273">
        <f t="shared" si="3850"/>
        <v>6081333.7643409306</v>
      </c>
      <c r="BO379" s="273">
        <f t="shared" si="3850"/>
        <v>6468457.7827874972</v>
      </c>
      <c r="BP379" s="273">
        <f t="shared" si="3850"/>
        <v>6855581.8012340637</v>
      </c>
      <c r="BQ379" s="273">
        <f t="shared" si="3850"/>
        <v>7242705.8196806302</v>
      </c>
      <c r="BR379" s="273">
        <f t="shared" si="3850"/>
        <v>7629829.8381271968</v>
      </c>
      <c r="BS379" s="273">
        <f t="shared" si="3850"/>
        <v>8016953.8565737633</v>
      </c>
      <c r="BT379" s="273">
        <f t="shared" si="3850"/>
        <v>8404077.8750203289</v>
      </c>
      <c r="BU379" s="273">
        <f t="shared" si="3850"/>
        <v>8791201.8934668973</v>
      </c>
      <c r="BV379" s="273">
        <f t="shared" si="3850"/>
        <v>9175654.7329081129</v>
      </c>
      <c r="BW379" s="273">
        <f t="shared" si="3850"/>
        <v>9560107.5723493285</v>
      </c>
      <c r="BX379" s="273">
        <f t="shared" si="3850"/>
        <v>9944560.4117905442</v>
      </c>
      <c r="BY379" s="273">
        <f t="shared" si="3850"/>
        <v>10329013.25123176</v>
      </c>
      <c r="BZ379" s="273">
        <f t="shared" ref="BZ379:DE379" si="3851">MAX(SUM(BZ308:BZ311,BZ384,-BZ382),0)</f>
        <v>10713466.090672975</v>
      </c>
      <c r="CA379" s="273">
        <f t="shared" si="3851"/>
        <v>11097918.930114191</v>
      </c>
      <c r="CB379" s="273">
        <f t="shared" si="3851"/>
        <v>11482371.769555407</v>
      </c>
      <c r="CC379" s="273">
        <f t="shared" si="3851"/>
        <v>11866824.608996622</v>
      </c>
      <c r="CD379" s="273">
        <f t="shared" si="3851"/>
        <v>12251277.448437838</v>
      </c>
      <c r="CE379" s="273">
        <f t="shared" si="3851"/>
        <v>12635730.287879054</v>
      </c>
      <c r="CF379" s="273">
        <f t="shared" si="3851"/>
        <v>13020183.127320269</v>
      </c>
      <c r="CG379" s="273">
        <f t="shared" si="3851"/>
        <v>13404635.966761485</v>
      </c>
      <c r="CH379" s="273">
        <f t="shared" si="3851"/>
        <v>13786275.134497207</v>
      </c>
      <c r="CI379" s="273">
        <f t="shared" si="3851"/>
        <v>14167914.302232929</v>
      </c>
      <c r="CJ379" s="273">
        <f t="shared" si="3851"/>
        <v>14549553.46996865</v>
      </c>
      <c r="CK379" s="273">
        <f t="shared" si="3851"/>
        <v>14931192.637704372</v>
      </c>
      <c r="CL379" s="273">
        <f t="shared" si="3851"/>
        <v>15312831.805440094</v>
      </c>
      <c r="CM379" s="273">
        <f t="shared" si="3851"/>
        <v>15694470.973175816</v>
      </c>
      <c r="CN379" s="273">
        <f t="shared" si="3851"/>
        <v>16076110.140911538</v>
      </c>
      <c r="CO379" s="273">
        <f t="shared" si="3851"/>
        <v>16457749.30864726</v>
      </c>
      <c r="CP379" s="273">
        <f t="shared" si="3851"/>
        <v>16839388.476382982</v>
      </c>
      <c r="CQ379" s="273">
        <f t="shared" si="3851"/>
        <v>17221027.644118704</v>
      </c>
      <c r="CR379" s="273">
        <f t="shared" si="3851"/>
        <v>17602666.811854426</v>
      </c>
      <c r="CS379" s="273">
        <f t="shared" si="3851"/>
        <v>17984305.979590148</v>
      </c>
      <c r="CT379" s="273">
        <f t="shared" si="3851"/>
        <v>18362981.681913044</v>
      </c>
      <c r="CU379" s="273">
        <f t="shared" si="3851"/>
        <v>18741657.384235941</v>
      </c>
      <c r="CV379" s="273">
        <f t="shared" si="3851"/>
        <v>19120333.086558837</v>
      </c>
      <c r="CW379" s="273">
        <f t="shared" si="3851"/>
        <v>19499008.788881734</v>
      </c>
      <c r="CX379" s="273">
        <f t="shared" si="3851"/>
        <v>19877684.491204631</v>
      </c>
      <c r="CY379" s="273">
        <f t="shared" si="3851"/>
        <v>20256360.193527527</v>
      </c>
      <c r="CZ379" s="273">
        <f t="shared" si="3851"/>
        <v>20635035.895850424</v>
      </c>
      <c r="DA379" s="273">
        <f t="shared" si="3851"/>
        <v>21013711.59817332</v>
      </c>
      <c r="DB379" s="273">
        <f t="shared" si="3851"/>
        <v>21392387.300496217</v>
      </c>
      <c r="DC379" s="273">
        <f t="shared" si="3851"/>
        <v>21771063.002819113</v>
      </c>
      <c r="DD379" s="273">
        <f t="shared" si="3851"/>
        <v>22149738.70514201</v>
      </c>
      <c r="DE379" s="273">
        <f t="shared" si="3851"/>
        <v>22528414.407464907</v>
      </c>
      <c r="DF379" s="273">
        <f t="shared" ref="DF379:EO379" si="3852">MAX(SUM(DF308:DF311,DF384,-DF382),0)</f>
        <v>22903969.192154139</v>
      </c>
      <c r="DG379" s="273">
        <f t="shared" si="3852"/>
        <v>23279523.976843372</v>
      </c>
      <c r="DH379" s="273">
        <f t="shared" si="3852"/>
        <v>23655078.761532605</v>
      </c>
      <c r="DI379" s="273">
        <f t="shared" si="3852"/>
        <v>24030633.546221837</v>
      </c>
      <c r="DJ379" s="273">
        <f t="shared" si="3852"/>
        <v>24406188.33091107</v>
      </c>
      <c r="DK379" s="273">
        <f t="shared" si="3852"/>
        <v>24781743.115600303</v>
      </c>
      <c r="DL379" s="273">
        <f t="shared" si="3852"/>
        <v>25157297.900289536</v>
      </c>
      <c r="DM379" s="273">
        <f t="shared" si="3852"/>
        <v>25532852.684978768</v>
      </c>
      <c r="DN379" s="273">
        <f t="shared" si="3852"/>
        <v>25908407.469668001</v>
      </c>
      <c r="DO379" s="273">
        <f t="shared" si="3852"/>
        <v>26283962.254357234</v>
      </c>
      <c r="DP379" s="273">
        <f t="shared" si="3852"/>
        <v>26659517.039046466</v>
      </c>
      <c r="DQ379" s="273">
        <f t="shared" si="3852"/>
        <v>27035071.823735699</v>
      </c>
      <c r="DR379" s="273">
        <f t="shared" si="3852"/>
        <v>27407340.205418494</v>
      </c>
      <c r="DS379" s="273">
        <f t="shared" si="3852"/>
        <v>27779608.587101288</v>
      </c>
      <c r="DT379" s="273">
        <f t="shared" si="3852"/>
        <v>28151876.968784083</v>
      </c>
      <c r="DU379" s="273">
        <f t="shared" si="3852"/>
        <v>28524145.350466877</v>
      </c>
      <c r="DV379" s="273">
        <f t="shared" si="3852"/>
        <v>28896413.732149672</v>
      </c>
      <c r="DW379" s="273">
        <f t="shared" si="3852"/>
        <v>29268682.113832466</v>
      </c>
      <c r="DX379" s="273">
        <f t="shared" si="3852"/>
        <v>29640950.495515261</v>
      </c>
      <c r="DY379" s="273">
        <f t="shared" si="3852"/>
        <v>30013218.877198055</v>
      </c>
      <c r="DZ379" s="273">
        <f t="shared" si="3852"/>
        <v>30385487.25888085</v>
      </c>
      <c r="EA379" s="273">
        <f t="shared" si="3852"/>
        <v>30757755.640563644</v>
      </c>
      <c r="EB379" s="273">
        <f t="shared" si="3852"/>
        <v>31130024.022246439</v>
      </c>
      <c r="EC379" s="273">
        <f t="shared" si="3852"/>
        <v>31502292.403929234</v>
      </c>
      <c r="ED379" s="273">
        <f t="shared" si="3852"/>
        <v>31871100.471497875</v>
      </c>
      <c r="EE379" s="273">
        <f t="shared" si="3852"/>
        <v>32239908.539066516</v>
      </c>
      <c r="EF379" s="273">
        <f t="shared" si="3852"/>
        <v>32608716.606635157</v>
      </c>
      <c r="EG379" s="273">
        <f t="shared" si="3852"/>
        <v>32977524.674203798</v>
      </c>
      <c r="EH379" s="273">
        <f t="shared" si="3852"/>
        <v>33346332.741772439</v>
      </c>
      <c r="EI379" s="273">
        <f t="shared" si="3852"/>
        <v>33715140.80934108</v>
      </c>
      <c r="EJ379" s="273">
        <f t="shared" si="3852"/>
        <v>34083948.876909718</v>
      </c>
      <c r="EK379" s="273">
        <f t="shared" si="3852"/>
        <v>34452756.944478355</v>
      </c>
      <c r="EL379" s="273">
        <f t="shared" si="3852"/>
        <v>34821565.012046993</v>
      </c>
      <c r="EM379" s="273">
        <f t="shared" si="3852"/>
        <v>35190373.07961563</v>
      </c>
      <c r="EN379" s="273">
        <f t="shared" si="3852"/>
        <v>35559181.147184268</v>
      </c>
      <c r="EO379" s="273">
        <f t="shared" si="3852"/>
        <v>35927989.214752905</v>
      </c>
    </row>
    <row r="380" spans="1:145" x14ac:dyDescent="0.2">
      <c r="A380" s="113">
        <f>ROW()</f>
        <v>380</v>
      </c>
      <c r="K380" s="936" t="s">
        <v>876</v>
      </c>
      <c r="L380" s="254"/>
      <c r="M380" s="254"/>
      <c r="N380" s="256">
        <f t="shared" ref="N380:AS380" si="3853">MIN(N378:N379)</f>
        <v>0</v>
      </c>
      <c r="O380" s="256">
        <f t="shared" si="3853"/>
        <v>0</v>
      </c>
      <c r="P380" s="256">
        <f t="shared" si="3853"/>
        <v>0</v>
      </c>
      <c r="Q380" s="256">
        <f t="shared" si="3853"/>
        <v>0</v>
      </c>
      <c r="R380" s="256">
        <f t="shared" si="3853"/>
        <v>0</v>
      </c>
      <c r="S380" s="256">
        <f t="shared" si="3853"/>
        <v>405893.55455752957</v>
      </c>
      <c r="T380" s="256">
        <f t="shared" si="3853"/>
        <v>0</v>
      </c>
      <c r="U380" s="256">
        <f t="shared" si="3853"/>
        <v>0</v>
      </c>
      <c r="V380" s="256">
        <f t="shared" si="3853"/>
        <v>0</v>
      </c>
      <c r="W380" s="256">
        <f t="shared" si="3853"/>
        <v>0</v>
      </c>
      <c r="X380" s="256">
        <f t="shared" si="3853"/>
        <v>0</v>
      </c>
      <c r="Y380" s="256">
        <f t="shared" si="3853"/>
        <v>424207.74631116755</v>
      </c>
      <c r="Z380" s="256">
        <f t="shared" si="3853"/>
        <v>0</v>
      </c>
      <c r="AA380" s="256">
        <f t="shared" si="3853"/>
        <v>0</v>
      </c>
      <c r="AB380" s="256">
        <f t="shared" si="3853"/>
        <v>0</v>
      </c>
      <c r="AC380" s="256">
        <f t="shared" si="3853"/>
        <v>0</v>
      </c>
      <c r="AD380" s="256">
        <f t="shared" si="3853"/>
        <v>0</v>
      </c>
      <c r="AE380" s="256">
        <f t="shared" si="3853"/>
        <v>402040.0683121754</v>
      </c>
      <c r="AF380" s="256">
        <f t="shared" si="3853"/>
        <v>0</v>
      </c>
      <c r="AG380" s="256">
        <f t="shared" si="3853"/>
        <v>0</v>
      </c>
      <c r="AH380" s="256">
        <f t="shared" si="3853"/>
        <v>0</v>
      </c>
      <c r="AI380" s="256">
        <f t="shared" si="3853"/>
        <v>0</v>
      </c>
      <c r="AJ380" s="256">
        <f t="shared" si="3853"/>
        <v>0</v>
      </c>
      <c r="AK380" s="256">
        <f t="shared" si="3853"/>
        <v>402040.0683121754</v>
      </c>
      <c r="AL380" s="256">
        <f t="shared" si="3853"/>
        <v>0</v>
      </c>
      <c r="AM380" s="256">
        <f t="shared" si="3853"/>
        <v>0</v>
      </c>
      <c r="AN380" s="256">
        <f t="shared" si="3853"/>
        <v>0</v>
      </c>
      <c r="AO380" s="256">
        <f t="shared" si="3853"/>
        <v>0</v>
      </c>
      <c r="AP380" s="256">
        <f t="shared" si="3853"/>
        <v>0</v>
      </c>
      <c r="AQ380" s="256">
        <f t="shared" si="3853"/>
        <v>397486.11708886363</v>
      </c>
      <c r="AR380" s="256">
        <f t="shared" si="3853"/>
        <v>0</v>
      </c>
      <c r="AS380" s="256">
        <f t="shared" si="3853"/>
        <v>0</v>
      </c>
      <c r="AT380" s="256">
        <f t="shared" ref="AT380:BY380" si="3854">MIN(AT378:AT379)</f>
        <v>0</v>
      </c>
      <c r="AU380" s="256">
        <f t="shared" si="3854"/>
        <v>0</v>
      </c>
      <c r="AV380" s="256">
        <f t="shared" si="3854"/>
        <v>0</v>
      </c>
      <c r="AW380" s="256">
        <f t="shared" si="3854"/>
        <v>397446.16493998514</v>
      </c>
      <c r="AX380" s="256">
        <f t="shared" si="3854"/>
        <v>0</v>
      </c>
      <c r="AY380" s="256">
        <f t="shared" si="3854"/>
        <v>0</v>
      </c>
      <c r="AZ380" s="256">
        <f t="shared" si="3854"/>
        <v>0</v>
      </c>
      <c r="BA380" s="256">
        <f t="shared" si="3854"/>
        <v>0</v>
      </c>
      <c r="BB380" s="256">
        <f t="shared" si="3854"/>
        <v>0</v>
      </c>
      <c r="BC380" s="256">
        <f t="shared" si="3854"/>
        <v>372793.09320476116</v>
      </c>
      <c r="BD380" s="256">
        <f t="shared" si="3854"/>
        <v>0</v>
      </c>
      <c r="BE380" s="256">
        <f t="shared" si="3854"/>
        <v>0</v>
      </c>
      <c r="BF380" s="256">
        <f t="shared" si="3854"/>
        <v>0</v>
      </c>
      <c r="BG380" s="256">
        <f t="shared" si="3854"/>
        <v>0</v>
      </c>
      <c r="BH380" s="256">
        <f t="shared" si="3854"/>
        <v>0</v>
      </c>
      <c r="BI380" s="256">
        <f t="shared" si="3854"/>
        <v>0</v>
      </c>
      <c r="BJ380" s="256">
        <f t="shared" si="3854"/>
        <v>0</v>
      </c>
      <c r="BK380" s="256">
        <f t="shared" si="3854"/>
        <v>0</v>
      </c>
      <c r="BL380" s="256">
        <f t="shared" si="3854"/>
        <v>0</v>
      </c>
      <c r="BM380" s="256">
        <f t="shared" si="3854"/>
        <v>0</v>
      </c>
      <c r="BN380" s="256">
        <f t="shared" si="3854"/>
        <v>0</v>
      </c>
      <c r="BO380" s="256">
        <f t="shared" si="3854"/>
        <v>0</v>
      </c>
      <c r="BP380" s="256">
        <f t="shared" si="3854"/>
        <v>0</v>
      </c>
      <c r="BQ380" s="256">
        <f t="shared" si="3854"/>
        <v>0</v>
      </c>
      <c r="BR380" s="256">
        <f t="shared" si="3854"/>
        <v>0</v>
      </c>
      <c r="BS380" s="256">
        <f t="shared" si="3854"/>
        <v>0</v>
      </c>
      <c r="BT380" s="256">
        <f t="shared" si="3854"/>
        <v>0</v>
      </c>
      <c r="BU380" s="256">
        <f t="shared" si="3854"/>
        <v>0</v>
      </c>
      <c r="BV380" s="256">
        <f t="shared" si="3854"/>
        <v>0</v>
      </c>
      <c r="BW380" s="256">
        <f t="shared" si="3854"/>
        <v>0</v>
      </c>
      <c r="BX380" s="256">
        <f t="shared" si="3854"/>
        <v>0</v>
      </c>
      <c r="BY380" s="256">
        <f t="shared" si="3854"/>
        <v>0</v>
      </c>
      <c r="BZ380" s="256">
        <f t="shared" ref="BZ380:DE380" si="3855">MIN(BZ378:BZ379)</f>
        <v>0</v>
      </c>
      <c r="CA380" s="256">
        <f t="shared" si="3855"/>
        <v>0</v>
      </c>
      <c r="CB380" s="256">
        <f t="shared" si="3855"/>
        <v>0</v>
      </c>
      <c r="CC380" s="256">
        <f t="shared" si="3855"/>
        <v>0</v>
      </c>
      <c r="CD380" s="256">
        <f t="shared" si="3855"/>
        <v>0</v>
      </c>
      <c r="CE380" s="256">
        <f t="shared" si="3855"/>
        <v>0</v>
      </c>
      <c r="CF380" s="256">
        <f t="shared" si="3855"/>
        <v>0</v>
      </c>
      <c r="CG380" s="256">
        <f t="shared" si="3855"/>
        <v>0</v>
      </c>
      <c r="CH380" s="256">
        <f t="shared" si="3855"/>
        <v>0</v>
      </c>
      <c r="CI380" s="256">
        <f t="shared" si="3855"/>
        <v>0</v>
      </c>
      <c r="CJ380" s="256">
        <f t="shared" si="3855"/>
        <v>0</v>
      </c>
      <c r="CK380" s="256">
        <f t="shared" si="3855"/>
        <v>0</v>
      </c>
      <c r="CL380" s="256">
        <f t="shared" si="3855"/>
        <v>0</v>
      </c>
      <c r="CM380" s="256">
        <f t="shared" si="3855"/>
        <v>0</v>
      </c>
      <c r="CN380" s="256">
        <f t="shared" si="3855"/>
        <v>0</v>
      </c>
      <c r="CO380" s="256">
        <f t="shared" si="3855"/>
        <v>0</v>
      </c>
      <c r="CP380" s="256">
        <f t="shared" si="3855"/>
        <v>0</v>
      </c>
      <c r="CQ380" s="256">
        <f t="shared" si="3855"/>
        <v>0</v>
      </c>
      <c r="CR380" s="256">
        <f t="shared" si="3855"/>
        <v>0</v>
      </c>
      <c r="CS380" s="256">
        <f t="shared" si="3855"/>
        <v>0</v>
      </c>
      <c r="CT380" s="256">
        <f t="shared" si="3855"/>
        <v>0</v>
      </c>
      <c r="CU380" s="256">
        <f t="shared" si="3855"/>
        <v>0</v>
      </c>
      <c r="CV380" s="256">
        <f t="shared" si="3855"/>
        <v>0</v>
      </c>
      <c r="CW380" s="256">
        <f t="shared" si="3855"/>
        <v>0</v>
      </c>
      <c r="CX380" s="256">
        <f t="shared" si="3855"/>
        <v>0</v>
      </c>
      <c r="CY380" s="256">
        <f t="shared" si="3855"/>
        <v>0</v>
      </c>
      <c r="CZ380" s="256">
        <f t="shared" si="3855"/>
        <v>0</v>
      </c>
      <c r="DA380" s="256">
        <f t="shared" si="3855"/>
        <v>0</v>
      </c>
      <c r="DB380" s="256">
        <f t="shared" si="3855"/>
        <v>0</v>
      </c>
      <c r="DC380" s="256">
        <f t="shared" si="3855"/>
        <v>0</v>
      </c>
      <c r="DD380" s="256">
        <f t="shared" si="3855"/>
        <v>0</v>
      </c>
      <c r="DE380" s="256">
        <f t="shared" si="3855"/>
        <v>0</v>
      </c>
      <c r="DF380" s="256">
        <f t="shared" ref="DF380:EK380" si="3856">MIN(DF378:DF379)</f>
        <v>0</v>
      </c>
      <c r="DG380" s="256">
        <f t="shared" si="3856"/>
        <v>0</v>
      </c>
      <c r="DH380" s="256">
        <f t="shared" si="3856"/>
        <v>0</v>
      </c>
      <c r="DI380" s="256">
        <f t="shared" si="3856"/>
        <v>0</v>
      </c>
      <c r="DJ380" s="256">
        <f t="shared" si="3856"/>
        <v>0</v>
      </c>
      <c r="DK380" s="256">
        <f t="shared" si="3856"/>
        <v>0</v>
      </c>
      <c r="DL380" s="256">
        <f t="shared" si="3856"/>
        <v>0</v>
      </c>
      <c r="DM380" s="256">
        <f t="shared" si="3856"/>
        <v>0</v>
      </c>
      <c r="DN380" s="256">
        <f t="shared" si="3856"/>
        <v>0</v>
      </c>
      <c r="DO380" s="256">
        <f t="shared" si="3856"/>
        <v>0</v>
      </c>
      <c r="DP380" s="256">
        <f t="shared" si="3856"/>
        <v>0</v>
      </c>
      <c r="DQ380" s="256">
        <f t="shared" si="3856"/>
        <v>0</v>
      </c>
      <c r="DR380" s="256">
        <f t="shared" si="3856"/>
        <v>0</v>
      </c>
      <c r="DS380" s="256">
        <f t="shared" si="3856"/>
        <v>0</v>
      </c>
      <c r="DT380" s="256">
        <f t="shared" si="3856"/>
        <v>0</v>
      </c>
      <c r="DU380" s="256">
        <f t="shared" si="3856"/>
        <v>0</v>
      </c>
      <c r="DV380" s="256">
        <f t="shared" si="3856"/>
        <v>0</v>
      </c>
      <c r="DW380" s="256">
        <f t="shared" si="3856"/>
        <v>0</v>
      </c>
      <c r="DX380" s="256">
        <f t="shared" si="3856"/>
        <v>0</v>
      </c>
      <c r="DY380" s="256">
        <f t="shared" si="3856"/>
        <v>0</v>
      </c>
      <c r="DZ380" s="256">
        <f t="shared" si="3856"/>
        <v>0</v>
      </c>
      <c r="EA380" s="256">
        <f t="shared" si="3856"/>
        <v>0</v>
      </c>
      <c r="EB380" s="256">
        <f t="shared" si="3856"/>
        <v>0</v>
      </c>
      <c r="EC380" s="256">
        <f t="shared" si="3856"/>
        <v>0</v>
      </c>
      <c r="ED380" s="256">
        <f t="shared" si="3856"/>
        <v>0</v>
      </c>
      <c r="EE380" s="256">
        <f t="shared" si="3856"/>
        <v>0</v>
      </c>
      <c r="EF380" s="256">
        <f t="shared" si="3856"/>
        <v>0</v>
      </c>
      <c r="EG380" s="256">
        <f t="shared" si="3856"/>
        <v>0</v>
      </c>
      <c r="EH380" s="256">
        <f t="shared" si="3856"/>
        <v>0</v>
      </c>
      <c r="EI380" s="256">
        <f t="shared" si="3856"/>
        <v>0</v>
      </c>
      <c r="EJ380" s="256">
        <f t="shared" si="3856"/>
        <v>0</v>
      </c>
      <c r="EK380" s="256">
        <f t="shared" si="3856"/>
        <v>0</v>
      </c>
      <c r="EL380" s="256">
        <f t="shared" ref="EL380:EO380" si="3857">MIN(EL378:EL379)</f>
        <v>0</v>
      </c>
      <c r="EM380" s="256">
        <f t="shared" si="3857"/>
        <v>0</v>
      </c>
      <c r="EN380" s="256">
        <f t="shared" si="3857"/>
        <v>0</v>
      </c>
      <c r="EO380" s="256">
        <f t="shared" si="3857"/>
        <v>0</v>
      </c>
    </row>
    <row r="381" spans="1:145" x14ac:dyDescent="0.2">
      <c r="A381" s="113">
        <f>ROW()</f>
        <v>381</v>
      </c>
      <c r="H381" s="258"/>
      <c r="J381" s="254"/>
    </row>
    <row r="382" spans="1:145" x14ac:dyDescent="0.2">
      <c r="A382" s="113">
        <f>ROW()</f>
        <v>382</v>
      </c>
      <c r="H382" s="258"/>
      <c r="J382" s="939">
        <f>$J$4</f>
        <v>44742</v>
      </c>
      <c r="K382" s="940" t="s">
        <v>339</v>
      </c>
      <c r="L382" s="254"/>
      <c r="M382" s="254"/>
      <c r="N382" s="271">
        <f t="shared" ref="N382:AS382" si="3858">($J382=N$2)*$H$401</f>
        <v>0</v>
      </c>
      <c r="O382" s="271">
        <f t="shared" si="3858"/>
        <v>0</v>
      </c>
      <c r="P382" s="271">
        <f t="shared" si="3858"/>
        <v>0</v>
      </c>
      <c r="Q382" s="271">
        <f t="shared" si="3858"/>
        <v>0</v>
      </c>
      <c r="R382" s="271">
        <f t="shared" si="3858"/>
        <v>0</v>
      </c>
      <c r="S382" s="271">
        <f t="shared" si="3858"/>
        <v>0</v>
      </c>
      <c r="T382" s="271">
        <f t="shared" si="3858"/>
        <v>0</v>
      </c>
      <c r="U382" s="271">
        <f t="shared" si="3858"/>
        <v>0</v>
      </c>
      <c r="V382" s="271">
        <f t="shared" si="3858"/>
        <v>0</v>
      </c>
      <c r="W382" s="271">
        <f t="shared" si="3858"/>
        <v>0</v>
      </c>
      <c r="X382" s="271">
        <f t="shared" si="3858"/>
        <v>0</v>
      </c>
      <c r="Y382" s="271">
        <f t="shared" si="3858"/>
        <v>0</v>
      </c>
      <c r="Z382" s="271">
        <f t="shared" si="3858"/>
        <v>0</v>
      </c>
      <c r="AA382" s="271">
        <f t="shared" si="3858"/>
        <v>0</v>
      </c>
      <c r="AB382" s="271">
        <f t="shared" si="3858"/>
        <v>0</v>
      </c>
      <c r="AC382" s="271">
        <f t="shared" si="3858"/>
        <v>0</v>
      </c>
      <c r="AD382" s="271">
        <f t="shared" si="3858"/>
        <v>0</v>
      </c>
      <c r="AE382" s="271">
        <f t="shared" si="3858"/>
        <v>0</v>
      </c>
      <c r="AF382" s="271">
        <f t="shared" si="3858"/>
        <v>0</v>
      </c>
      <c r="AG382" s="271">
        <f t="shared" si="3858"/>
        <v>0</v>
      </c>
      <c r="AH382" s="271">
        <f t="shared" si="3858"/>
        <v>0</v>
      </c>
      <c r="AI382" s="271">
        <f t="shared" si="3858"/>
        <v>0</v>
      </c>
      <c r="AJ382" s="271">
        <f t="shared" si="3858"/>
        <v>0</v>
      </c>
      <c r="AK382" s="271">
        <f t="shared" si="3858"/>
        <v>0</v>
      </c>
      <c r="AL382" s="271">
        <f t="shared" si="3858"/>
        <v>0</v>
      </c>
      <c r="AM382" s="271">
        <f t="shared" si="3858"/>
        <v>0</v>
      </c>
      <c r="AN382" s="271">
        <f t="shared" si="3858"/>
        <v>0</v>
      </c>
      <c r="AO382" s="271">
        <f t="shared" si="3858"/>
        <v>0</v>
      </c>
      <c r="AP382" s="271">
        <f t="shared" si="3858"/>
        <v>0</v>
      </c>
      <c r="AQ382" s="271">
        <f t="shared" si="3858"/>
        <v>0</v>
      </c>
      <c r="AR382" s="271">
        <f t="shared" si="3858"/>
        <v>0</v>
      </c>
      <c r="AS382" s="271">
        <f t="shared" si="3858"/>
        <v>0</v>
      </c>
      <c r="AT382" s="271">
        <f t="shared" ref="AT382:BY382" si="3859">($J382=AT$2)*$H$401</f>
        <v>0</v>
      </c>
      <c r="AU382" s="271">
        <f t="shared" si="3859"/>
        <v>0</v>
      </c>
      <c r="AV382" s="271">
        <f t="shared" si="3859"/>
        <v>0</v>
      </c>
      <c r="AW382" s="271">
        <f t="shared" si="3859"/>
        <v>0</v>
      </c>
      <c r="AX382" s="271">
        <f t="shared" si="3859"/>
        <v>0</v>
      </c>
      <c r="AY382" s="271">
        <f t="shared" si="3859"/>
        <v>0</v>
      </c>
      <c r="AZ382" s="271">
        <f t="shared" si="3859"/>
        <v>0</v>
      </c>
      <c r="BA382" s="271">
        <f t="shared" si="3859"/>
        <v>0</v>
      </c>
      <c r="BB382" s="271">
        <f t="shared" si="3859"/>
        <v>0</v>
      </c>
      <c r="BC382" s="271">
        <f t="shared" si="3859"/>
        <v>1807755.6844547873</v>
      </c>
      <c r="BD382" s="271">
        <f t="shared" si="3859"/>
        <v>0</v>
      </c>
      <c r="BE382" s="271">
        <f t="shared" si="3859"/>
        <v>0</v>
      </c>
      <c r="BF382" s="271">
        <f t="shared" si="3859"/>
        <v>0</v>
      </c>
      <c r="BG382" s="271">
        <f t="shared" si="3859"/>
        <v>0</v>
      </c>
      <c r="BH382" s="271">
        <f t="shared" si="3859"/>
        <v>0</v>
      </c>
      <c r="BI382" s="271">
        <f t="shared" si="3859"/>
        <v>0</v>
      </c>
      <c r="BJ382" s="271">
        <f t="shared" si="3859"/>
        <v>0</v>
      </c>
      <c r="BK382" s="271">
        <f t="shared" si="3859"/>
        <v>0</v>
      </c>
      <c r="BL382" s="271">
        <f t="shared" si="3859"/>
        <v>0</v>
      </c>
      <c r="BM382" s="271">
        <f t="shared" si="3859"/>
        <v>0</v>
      </c>
      <c r="BN382" s="271">
        <f t="shared" si="3859"/>
        <v>0</v>
      </c>
      <c r="BO382" s="271">
        <f t="shared" si="3859"/>
        <v>0</v>
      </c>
      <c r="BP382" s="271">
        <f t="shared" si="3859"/>
        <v>0</v>
      </c>
      <c r="BQ382" s="271">
        <f t="shared" si="3859"/>
        <v>0</v>
      </c>
      <c r="BR382" s="271">
        <f t="shared" si="3859"/>
        <v>0</v>
      </c>
      <c r="BS382" s="271">
        <f t="shared" si="3859"/>
        <v>0</v>
      </c>
      <c r="BT382" s="271">
        <f t="shared" si="3859"/>
        <v>0</v>
      </c>
      <c r="BU382" s="271">
        <f t="shared" si="3859"/>
        <v>0</v>
      </c>
      <c r="BV382" s="271">
        <f t="shared" si="3859"/>
        <v>0</v>
      </c>
      <c r="BW382" s="271">
        <f t="shared" si="3859"/>
        <v>0</v>
      </c>
      <c r="BX382" s="271">
        <f t="shared" si="3859"/>
        <v>0</v>
      </c>
      <c r="BY382" s="271">
        <f t="shared" si="3859"/>
        <v>0</v>
      </c>
      <c r="BZ382" s="271">
        <f t="shared" ref="BZ382:DE382" si="3860">($J382=BZ$2)*$H$401</f>
        <v>0</v>
      </c>
      <c r="CA382" s="271">
        <f t="shared" si="3860"/>
        <v>0</v>
      </c>
      <c r="CB382" s="271">
        <f t="shared" si="3860"/>
        <v>0</v>
      </c>
      <c r="CC382" s="271">
        <f t="shared" si="3860"/>
        <v>0</v>
      </c>
      <c r="CD382" s="271">
        <f t="shared" si="3860"/>
        <v>0</v>
      </c>
      <c r="CE382" s="271">
        <f t="shared" si="3860"/>
        <v>0</v>
      </c>
      <c r="CF382" s="271">
        <f t="shared" si="3860"/>
        <v>0</v>
      </c>
      <c r="CG382" s="271">
        <f t="shared" si="3860"/>
        <v>0</v>
      </c>
      <c r="CH382" s="271">
        <f t="shared" si="3860"/>
        <v>0</v>
      </c>
      <c r="CI382" s="271">
        <f t="shared" si="3860"/>
        <v>0</v>
      </c>
      <c r="CJ382" s="271">
        <f t="shared" si="3860"/>
        <v>0</v>
      </c>
      <c r="CK382" s="271">
        <f t="shared" si="3860"/>
        <v>0</v>
      </c>
      <c r="CL382" s="271">
        <f t="shared" si="3860"/>
        <v>0</v>
      </c>
      <c r="CM382" s="271">
        <f t="shared" si="3860"/>
        <v>0</v>
      </c>
      <c r="CN382" s="271">
        <f t="shared" si="3860"/>
        <v>0</v>
      </c>
      <c r="CO382" s="271">
        <f t="shared" si="3860"/>
        <v>0</v>
      </c>
      <c r="CP382" s="271">
        <f t="shared" si="3860"/>
        <v>0</v>
      </c>
      <c r="CQ382" s="271">
        <f t="shared" si="3860"/>
        <v>0</v>
      </c>
      <c r="CR382" s="271">
        <f t="shared" si="3860"/>
        <v>0</v>
      </c>
      <c r="CS382" s="271">
        <f t="shared" si="3860"/>
        <v>0</v>
      </c>
      <c r="CT382" s="271">
        <f t="shared" si="3860"/>
        <v>0</v>
      </c>
      <c r="CU382" s="271">
        <f t="shared" si="3860"/>
        <v>0</v>
      </c>
      <c r="CV382" s="271">
        <f t="shared" si="3860"/>
        <v>0</v>
      </c>
      <c r="CW382" s="271">
        <f t="shared" si="3860"/>
        <v>0</v>
      </c>
      <c r="CX382" s="271">
        <f t="shared" si="3860"/>
        <v>0</v>
      </c>
      <c r="CY382" s="271">
        <f t="shared" si="3860"/>
        <v>0</v>
      </c>
      <c r="CZ382" s="271">
        <f t="shared" si="3860"/>
        <v>0</v>
      </c>
      <c r="DA382" s="271">
        <f t="shared" si="3860"/>
        <v>0</v>
      </c>
      <c r="DB382" s="271">
        <f t="shared" si="3860"/>
        <v>0</v>
      </c>
      <c r="DC382" s="271">
        <f t="shared" si="3860"/>
        <v>0</v>
      </c>
      <c r="DD382" s="271">
        <f t="shared" si="3860"/>
        <v>0</v>
      </c>
      <c r="DE382" s="271">
        <f t="shared" si="3860"/>
        <v>0</v>
      </c>
      <c r="DF382" s="271">
        <f t="shared" ref="DF382:EO382" si="3861">($J382=DF$2)*$H$401</f>
        <v>0</v>
      </c>
      <c r="DG382" s="271">
        <f t="shared" si="3861"/>
        <v>0</v>
      </c>
      <c r="DH382" s="271">
        <f t="shared" si="3861"/>
        <v>0</v>
      </c>
      <c r="DI382" s="271">
        <f t="shared" si="3861"/>
        <v>0</v>
      </c>
      <c r="DJ382" s="271">
        <f t="shared" si="3861"/>
        <v>0</v>
      </c>
      <c r="DK382" s="271">
        <f t="shared" si="3861"/>
        <v>0</v>
      </c>
      <c r="DL382" s="271">
        <f t="shared" si="3861"/>
        <v>0</v>
      </c>
      <c r="DM382" s="271">
        <f t="shared" si="3861"/>
        <v>0</v>
      </c>
      <c r="DN382" s="271">
        <f t="shared" si="3861"/>
        <v>0</v>
      </c>
      <c r="DO382" s="271">
        <f t="shared" si="3861"/>
        <v>0</v>
      </c>
      <c r="DP382" s="271">
        <f t="shared" si="3861"/>
        <v>0</v>
      </c>
      <c r="DQ382" s="271">
        <f t="shared" si="3861"/>
        <v>0</v>
      </c>
      <c r="DR382" s="271">
        <f t="shared" si="3861"/>
        <v>0</v>
      </c>
      <c r="DS382" s="271">
        <f t="shared" si="3861"/>
        <v>0</v>
      </c>
      <c r="DT382" s="271">
        <f t="shared" si="3861"/>
        <v>0</v>
      </c>
      <c r="DU382" s="271">
        <f t="shared" si="3861"/>
        <v>0</v>
      </c>
      <c r="DV382" s="271">
        <f t="shared" si="3861"/>
        <v>0</v>
      </c>
      <c r="DW382" s="271">
        <f t="shared" si="3861"/>
        <v>0</v>
      </c>
      <c r="DX382" s="271">
        <f t="shared" si="3861"/>
        <v>0</v>
      </c>
      <c r="DY382" s="271">
        <f t="shared" si="3861"/>
        <v>0</v>
      </c>
      <c r="DZ382" s="271">
        <f t="shared" si="3861"/>
        <v>0</v>
      </c>
      <c r="EA382" s="271">
        <f t="shared" si="3861"/>
        <v>0</v>
      </c>
      <c r="EB382" s="271">
        <f t="shared" si="3861"/>
        <v>0</v>
      </c>
      <c r="EC382" s="271">
        <f t="shared" si="3861"/>
        <v>0</v>
      </c>
      <c r="ED382" s="271">
        <f t="shared" si="3861"/>
        <v>0</v>
      </c>
      <c r="EE382" s="271">
        <f t="shared" si="3861"/>
        <v>0</v>
      </c>
      <c r="EF382" s="271">
        <f t="shared" si="3861"/>
        <v>0</v>
      </c>
      <c r="EG382" s="271">
        <f t="shared" si="3861"/>
        <v>0</v>
      </c>
      <c r="EH382" s="271">
        <f t="shared" si="3861"/>
        <v>0</v>
      </c>
      <c r="EI382" s="271">
        <f t="shared" si="3861"/>
        <v>0</v>
      </c>
      <c r="EJ382" s="271">
        <f t="shared" si="3861"/>
        <v>0</v>
      </c>
      <c r="EK382" s="271">
        <f t="shared" si="3861"/>
        <v>0</v>
      </c>
      <c r="EL382" s="271">
        <f t="shared" si="3861"/>
        <v>0</v>
      </c>
      <c r="EM382" s="271">
        <f t="shared" si="3861"/>
        <v>0</v>
      </c>
      <c r="EN382" s="271">
        <f t="shared" si="3861"/>
        <v>0</v>
      </c>
      <c r="EO382" s="271">
        <f t="shared" si="3861"/>
        <v>0</v>
      </c>
    </row>
    <row r="383" spans="1:145" x14ac:dyDescent="0.2">
      <c r="A383" s="113">
        <f>ROW()</f>
        <v>383</v>
      </c>
      <c r="K383" s="14"/>
    </row>
    <row r="384" spans="1:145" x14ac:dyDescent="0.2">
      <c r="A384" s="113"/>
      <c r="D384" s="265"/>
      <c r="E384" s="265"/>
      <c r="K384" s="113" t="s">
        <v>22</v>
      </c>
      <c r="M384" s="91">
        <v>0</v>
      </c>
      <c r="N384" s="111">
        <f t="shared" ref="N384:O384" si="3862">M387</f>
        <v>100000</v>
      </c>
      <c r="O384" s="111">
        <f t="shared" si="3862"/>
        <v>100000</v>
      </c>
      <c r="P384" s="111">
        <f t="shared" ref="P384" si="3863">O387</f>
        <v>100000</v>
      </c>
      <c r="Q384" s="111">
        <f t="shared" ref="Q384" si="3864">P387</f>
        <v>100000</v>
      </c>
      <c r="R384" s="111">
        <f t="shared" ref="R384" si="3865">Q387</f>
        <v>100000</v>
      </c>
      <c r="S384" s="111">
        <f t="shared" ref="S384" si="3866">R387</f>
        <v>100000</v>
      </c>
      <c r="T384" s="111">
        <f t="shared" ref="T384" si="3867">S387</f>
        <v>100000</v>
      </c>
      <c r="U384" s="111">
        <f t="shared" ref="U384" si="3868">T387</f>
        <v>100000</v>
      </c>
      <c r="V384" s="111">
        <f t="shared" ref="V384" si="3869">U387</f>
        <v>100000</v>
      </c>
      <c r="W384" s="111">
        <f t="shared" ref="W384" si="3870">V387</f>
        <v>100000</v>
      </c>
      <c r="X384" s="111">
        <f t="shared" ref="X384" si="3871">W387</f>
        <v>100000</v>
      </c>
      <c r="Y384" s="111">
        <f t="shared" ref="Y384" si="3872">X387</f>
        <v>100000</v>
      </c>
      <c r="Z384" s="111">
        <f t="shared" ref="Z384" si="3873">Y387</f>
        <v>100000</v>
      </c>
      <c r="AA384" s="111">
        <f t="shared" ref="AA384" si="3874">Z387</f>
        <v>100000</v>
      </c>
      <c r="AB384" s="111">
        <f t="shared" ref="AB384" si="3875">AA387</f>
        <v>100000</v>
      </c>
      <c r="AC384" s="111">
        <f t="shared" ref="AC384" si="3876">AB387</f>
        <v>100000</v>
      </c>
      <c r="AD384" s="111">
        <f t="shared" ref="AD384" si="3877">AC387</f>
        <v>100000</v>
      </c>
      <c r="AE384" s="111">
        <f t="shared" ref="AE384" si="3878">AD387</f>
        <v>100000</v>
      </c>
      <c r="AF384" s="111">
        <f t="shared" ref="AF384" si="3879">AE387</f>
        <v>100000</v>
      </c>
      <c r="AG384" s="111">
        <f t="shared" ref="AG384" si="3880">AF387</f>
        <v>100000</v>
      </c>
      <c r="AH384" s="111">
        <f t="shared" ref="AH384" si="3881">AG387</f>
        <v>100000</v>
      </c>
      <c r="AI384" s="111">
        <f t="shared" ref="AI384" si="3882">AH387</f>
        <v>100000</v>
      </c>
      <c r="AJ384" s="111">
        <f t="shared" ref="AJ384" si="3883">AI387</f>
        <v>100000</v>
      </c>
      <c r="AK384" s="111">
        <f t="shared" ref="AK384" si="3884">AJ387</f>
        <v>100000</v>
      </c>
      <c r="AL384" s="111">
        <f t="shared" ref="AL384" si="3885">AK387</f>
        <v>100000</v>
      </c>
      <c r="AM384" s="111">
        <f t="shared" ref="AM384" si="3886">AL387</f>
        <v>100000</v>
      </c>
      <c r="AN384" s="111">
        <f t="shared" ref="AN384" si="3887">AM387</f>
        <v>100000</v>
      </c>
      <c r="AO384" s="111">
        <f t="shared" ref="AO384" si="3888">AN387</f>
        <v>100000</v>
      </c>
      <c r="AP384" s="111">
        <f t="shared" ref="AP384" si="3889">AO387</f>
        <v>100000</v>
      </c>
      <c r="AQ384" s="111">
        <f t="shared" ref="AQ384" si="3890">AP387</f>
        <v>100000</v>
      </c>
      <c r="AR384" s="111">
        <f t="shared" ref="AR384" si="3891">AQ387</f>
        <v>100000</v>
      </c>
      <c r="AS384" s="111">
        <f t="shared" ref="AS384" si="3892">AR387</f>
        <v>100000</v>
      </c>
      <c r="AT384" s="111">
        <f t="shared" ref="AT384" si="3893">AS387</f>
        <v>100000</v>
      </c>
      <c r="AU384" s="111">
        <f t="shared" ref="AU384" si="3894">AT387</f>
        <v>100000</v>
      </c>
      <c r="AV384" s="111">
        <f t="shared" ref="AV384" si="3895">AU387</f>
        <v>100000</v>
      </c>
      <c r="AW384" s="111">
        <f t="shared" ref="AW384" si="3896">AV387</f>
        <v>100000</v>
      </c>
      <c r="AX384" s="111">
        <f t="shared" ref="AX384" si="3897">AW387</f>
        <v>100000</v>
      </c>
      <c r="AY384" s="111">
        <f t="shared" ref="AY384" si="3898">AX387</f>
        <v>100000</v>
      </c>
      <c r="AZ384" s="111">
        <f t="shared" ref="AZ384" si="3899">AY387</f>
        <v>100000</v>
      </c>
      <c r="BA384" s="111">
        <f t="shared" ref="BA384" si="3900">AZ387</f>
        <v>100000</v>
      </c>
      <c r="BB384" s="111">
        <f t="shared" ref="BB384" si="3901">BA387</f>
        <v>100000</v>
      </c>
      <c r="BC384" s="111">
        <f t="shared" ref="BC384" si="3902">BB387</f>
        <v>100000</v>
      </c>
      <c r="BD384" s="111">
        <f t="shared" ref="BD384" si="3903">BC387</f>
        <v>100000</v>
      </c>
      <c r="BE384" s="111">
        <f t="shared" ref="BE384" si="3904">BD387</f>
        <v>100000</v>
      </c>
      <c r="BF384" s="111">
        <f t="shared" ref="BF384" si="3905">BE387</f>
        <v>100000</v>
      </c>
      <c r="BG384" s="111">
        <f t="shared" ref="BG384" si="3906">BF387</f>
        <v>100000</v>
      </c>
      <c r="BH384" s="111">
        <f t="shared" ref="BH384" si="3907">BG387</f>
        <v>100000</v>
      </c>
      <c r="BI384" s="111">
        <f t="shared" ref="BI384" si="3908">BH387</f>
        <v>100000</v>
      </c>
      <c r="BJ384" s="111">
        <f t="shared" ref="BJ384" si="3909">BI387</f>
        <v>100000</v>
      </c>
      <c r="BK384" s="111">
        <f t="shared" ref="BK384" si="3910">BJ387</f>
        <v>100000</v>
      </c>
      <c r="BL384" s="111">
        <f t="shared" ref="BL384" si="3911">BK387</f>
        <v>100000</v>
      </c>
      <c r="BM384" s="111">
        <f t="shared" ref="BM384" si="3912">BL387</f>
        <v>100000</v>
      </c>
      <c r="BN384" s="111">
        <f t="shared" ref="BN384" si="3913">BM387</f>
        <v>100000</v>
      </c>
      <c r="BO384" s="111">
        <f t="shared" ref="BO384" si="3914">BN387</f>
        <v>100000</v>
      </c>
      <c r="BP384" s="111">
        <f t="shared" ref="BP384" si="3915">BO387</f>
        <v>100000</v>
      </c>
      <c r="BQ384" s="111">
        <f t="shared" ref="BQ384" si="3916">BP387</f>
        <v>100000</v>
      </c>
      <c r="BR384" s="111">
        <f t="shared" ref="BR384" si="3917">BQ387</f>
        <v>100000</v>
      </c>
      <c r="BS384" s="111">
        <f t="shared" ref="BS384" si="3918">BR387</f>
        <v>100000</v>
      </c>
      <c r="BT384" s="111">
        <f t="shared" ref="BT384" si="3919">BS387</f>
        <v>100000</v>
      </c>
      <c r="BU384" s="111">
        <f t="shared" ref="BU384" si="3920">BT387</f>
        <v>100000</v>
      </c>
      <c r="BV384" s="111">
        <f t="shared" ref="BV384" si="3921">BU387</f>
        <v>100000</v>
      </c>
      <c r="BW384" s="111">
        <f t="shared" ref="BW384" si="3922">BV387</f>
        <v>100000</v>
      </c>
      <c r="BX384" s="111">
        <f t="shared" ref="BX384" si="3923">BW387</f>
        <v>100000</v>
      </c>
      <c r="BY384" s="111">
        <f t="shared" ref="BY384" si="3924">BX387</f>
        <v>100000</v>
      </c>
      <c r="BZ384" s="111">
        <f t="shared" ref="BZ384" si="3925">BY387</f>
        <v>100000</v>
      </c>
      <c r="CA384" s="111">
        <f t="shared" ref="CA384" si="3926">BZ387</f>
        <v>100000</v>
      </c>
      <c r="CB384" s="111">
        <f t="shared" ref="CB384" si="3927">CA387</f>
        <v>100000</v>
      </c>
      <c r="CC384" s="111">
        <f t="shared" ref="CC384" si="3928">CB387</f>
        <v>100000</v>
      </c>
      <c r="CD384" s="111">
        <f t="shared" ref="CD384" si="3929">CC387</f>
        <v>100000</v>
      </c>
      <c r="CE384" s="111">
        <f t="shared" ref="CE384" si="3930">CD387</f>
        <v>100000</v>
      </c>
      <c r="CF384" s="111">
        <f t="shared" ref="CF384" si="3931">CE387</f>
        <v>100000</v>
      </c>
      <c r="CG384" s="111">
        <f t="shared" ref="CG384" si="3932">CF387</f>
        <v>100000</v>
      </c>
      <c r="CH384" s="111">
        <f t="shared" ref="CH384" si="3933">CG387</f>
        <v>100000</v>
      </c>
      <c r="CI384" s="111">
        <f t="shared" ref="CI384" si="3934">CH387</f>
        <v>100000</v>
      </c>
      <c r="CJ384" s="111">
        <f t="shared" ref="CJ384" si="3935">CI387</f>
        <v>100000</v>
      </c>
      <c r="CK384" s="111">
        <f t="shared" ref="CK384" si="3936">CJ387</f>
        <v>100000</v>
      </c>
      <c r="CL384" s="111">
        <f t="shared" ref="CL384" si="3937">CK387</f>
        <v>100000</v>
      </c>
      <c r="CM384" s="111">
        <f t="shared" ref="CM384" si="3938">CL387</f>
        <v>100000</v>
      </c>
      <c r="CN384" s="111">
        <f t="shared" ref="CN384" si="3939">CM387</f>
        <v>100000</v>
      </c>
      <c r="CO384" s="111">
        <f t="shared" ref="CO384" si="3940">CN387</f>
        <v>100000</v>
      </c>
      <c r="CP384" s="111">
        <f t="shared" ref="CP384" si="3941">CO387</f>
        <v>100000</v>
      </c>
      <c r="CQ384" s="111">
        <f t="shared" ref="CQ384" si="3942">CP387</f>
        <v>100000</v>
      </c>
      <c r="CR384" s="111">
        <f t="shared" ref="CR384" si="3943">CQ387</f>
        <v>100000</v>
      </c>
      <c r="CS384" s="111">
        <f t="shared" ref="CS384" si="3944">CR387</f>
        <v>100000</v>
      </c>
      <c r="CT384" s="111">
        <f t="shared" ref="CT384" si="3945">CS387</f>
        <v>100000</v>
      </c>
      <c r="CU384" s="111">
        <f t="shared" ref="CU384" si="3946">CT387</f>
        <v>100000</v>
      </c>
      <c r="CV384" s="111">
        <f t="shared" ref="CV384" si="3947">CU387</f>
        <v>100000</v>
      </c>
      <c r="CW384" s="111">
        <f t="shared" ref="CW384" si="3948">CV387</f>
        <v>100000</v>
      </c>
      <c r="CX384" s="111">
        <f t="shared" ref="CX384" si="3949">CW387</f>
        <v>100000</v>
      </c>
      <c r="CY384" s="111">
        <f t="shared" ref="CY384" si="3950">CX387</f>
        <v>100000</v>
      </c>
      <c r="CZ384" s="111">
        <f t="shared" ref="CZ384" si="3951">CY387</f>
        <v>100000</v>
      </c>
      <c r="DA384" s="111">
        <f t="shared" ref="DA384" si="3952">CZ387</f>
        <v>100000</v>
      </c>
      <c r="DB384" s="111">
        <f t="shared" ref="DB384" si="3953">DA387</f>
        <v>100000</v>
      </c>
      <c r="DC384" s="111">
        <f t="shared" ref="DC384" si="3954">DB387</f>
        <v>100000</v>
      </c>
      <c r="DD384" s="111">
        <f t="shared" ref="DD384" si="3955">DC387</f>
        <v>100000</v>
      </c>
      <c r="DE384" s="111">
        <f t="shared" ref="DE384" si="3956">DD387</f>
        <v>100000</v>
      </c>
      <c r="DF384" s="111">
        <f t="shared" ref="DF384" si="3957">DE387</f>
        <v>100000</v>
      </c>
      <c r="DG384" s="111">
        <f t="shared" ref="DG384" si="3958">DF387</f>
        <v>100000</v>
      </c>
      <c r="DH384" s="111">
        <f t="shared" ref="DH384" si="3959">DG387</f>
        <v>100000</v>
      </c>
      <c r="DI384" s="111">
        <f t="shared" ref="DI384" si="3960">DH387</f>
        <v>100000</v>
      </c>
      <c r="DJ384" s="111">
        <f t="shared" ref="DJ384" si="3961">DI387</f>
        <v>100000</v>
      </c>
      <c r="DK384" s="111">
        <f t="shared" ref="DK384" si="3962">DJ387</f>
        <v>100000</v>
      </c>
      <c r="DL384" s="111">
        <f t="shared" ref="DL384" si="3963">DK387</f>
        <v>100000</v>
      </c>
      <c r="DM384" s="111">
        <f t="shared" ref="DM384" si="3964">DL387</f>
        <v>100000</v>
      </c>
      <c r="DN384" s="111">
        <f t="shared" ref="DN384" si="3965">DM387</f>
        <v>100000</v>
      </c>
      <c r="DO384" s="111">
        <f t="shared" ref="DO384" si="3966">DN387</f>
        <v>100000</v>
      </c>
      <c r="DP384" s="111">
        <f t="shared" ref="DP384" si="3967">DO387</f>
        <v>100000</v>
      </c>
      <c r="DQ384" s="111">
        <f t="shared" ref="DQ384" si="3968">DP387</f>
        <v>100000</v>
      </c>
      <c r="DR384" s="111">
        <f t="shared" ref="DR384" si="3969">DQ387</f>
        <v>100000</v>
      </c>
      <c r="DS384" s="111">
        <f t="shared" ref="DS384" si="3970">DR387</f>
        <v>100000</v>
      </c>
      <c r="DT384" s="111">
        <f t="shared" ref="DT384" si="3971">DS387</f>
        <v>100000</v>
      </c>
      <c r="DU384" s="111">
        <f t="shared" ref="DU384" si="3972">DT387</f>
        <v>100000</v>
      </c>
      <c r="DV384" s="111">
        <f t="shared" ref="DV384" si="3973">DU387</f>
        <v>100000</v>
      </c>
      <c r="DW384" s="111">
        <f t="shared" ref="DW384" si="3974">DV387</f>
        <v>100000</v>
      </c>
      <c r="DX384" s="111">
        <f t="shared" ref="DX384" si="3975">DW387</f>
        <v>100000</v>
      </c>
      <c r="DY384" s="111">
        <f t="shared" ref="DY384" si="3976">DX387</f>
        <v>100000</v>
      </c>
      <c r="DZ384" s="111">
        <f t="shared" ref="DZ384" si="3977">DY387</f>
        <v>100000</v>
      </c>
      <c r="EA384" s="111">
        <f t="shared" ref="EA384" si="3978">DZ387</f>
        <v>100000</v>
      </c>
      <c r="EB384" s="111">
        <f t="shared" ref="EB384" si="3979">EA387</f>
        <v>100000</v>
      </c>
      <c r="EC384" s="111">
        <f t="shared" ref="EC384" si="3980">EB387</f>
        <v>100000</v>
      </c>
      <c r="ED384" s="111">
        <f t="shared" ref="ED384" si="3981">EC387</f>
        <v>100000</v>
      </c>
      <c r="EE384" s="111">
        <f t="shared" ref="EE384" si="3982">ED387</f>
        <v>100000</v>
      </c>
      <c r="EF384" s="111">
        <f t="shared" ref="EF384" si="3983">EE387</f>
        <v>100000</v>
      </c>
      <c r="EG384" s="111">
        <f t="shared" ref="EG384" si="3984">EF387</f>
        <v>100000</v>
      </c>
      <c r="EH384" s="111">
        <f t="shared" ref="EH384" si="3985">EG387</f>
        <v>100000</v>
      </c>
      <c r="EI384" s="111">
        <f t="shared" ref="EI384" si="3986">EH387</f>
        <v>100000</v>
      </c>
      <c r="EJ384" s="111">
        <f t="shared" ref="EJ384" si="3987">EI387</f>
        <v>100000</v>
      </c>
      <c r="EK384" s="111">
        <f t="shared" ref="EK384" si="3988">EJ387</f>
        <v>100000</v>
      </c>
      <c r="EL384" s="111">
        <f t="shared" ref="EL384" si="3989">EK387</f>
        <v>100000</v>
      </c>
      <c r="EM384" s="111">
        <f t="shared" ref="EM384" si="3990">EL387</f>
        <v>100000</v>
      </c>
      <c r="EN384" s="111">
        <f t="shared" ref="EN384" si="3991">EM387</f>
        <v>100000</v>
      </c>
      <c r="EO384" s="111">
        <f t="shared" ref="EO384" si="3992">EN387</f>
        <v>100000</v>
      </c>
    </row>
    <row r="385" spans="1:145" x14ac:dyDescent="0.2">
      <c r="A385" s="113"/>
      <c r="I385" s="270" t="s">
        <v>782</v>
      </c>
      <c r="J385" s="467">
        <f>-취득가정!O77</f>
        <v>100000</v>
      </c>
      <c r="K385" s="113" t="s">
        <v>32</v>
      </c>
      <c r="L385" s="117">
        <f>SUM(M385:EC385)</f>
        <v>100000</v>
      </c>
      <c r="M385" s="91">
        <f>J385</f>
        <v>100000</v>
      </c>
      <c r="N385" s="111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111"/>
      <c r="AB385" s="111"/>
      <c r="AC385" s="111"/>
      <c r="AD385" s="111"/>
      <c r="AE385" s="111"/>
      <c r="AF385" s="111"/>
      <c r="AG385" s="111"/>
      <c r="AH385" s="111"/>
      <c r="AI385" s="111"/>
      <c r="AJ385" s="111"/>
      <c r="AK385" s="111"/>
      <c r="AL385" s="111"/>
      <c r="AM385" s="111"/>
      <c r="AN385" s="111"/>
      <c r="AO385" s="111"/>
      <c r="AP385" s="111"/>
      <c r="AQ385" s="111"/>
      <c r="AR385" s="111"/>
      <c r="AS385" s="111"/>
      <c r="AT385" s="111"/>
      <c r="AU385" s="111"/>
      <c r="AV385" s="111"/>
      <c r="AW385" s="111"/>
      <c r="AX385" s="111"/>
      <c r="AY385" s="111"/>
      <c r="AZ385" s="111"/>
      <c r="BA385" s="111"/>
      <c r="BB385" s="111"/>
      <c r="BC385" s="111"/>
      <c r="BD385" s="111"/>
      <c r="BE385" s="111"/>
      <c r="BF385" s="111"/>
      <c r="BG385" s="111"/>
      <c r="BH385" s="111"/>
      <c r="BI385" s="111"/>
      <c r="BJ385" s="111"/>
      <c r="BK385" s="111"/>
      <c r="BL385" s="111"/>
      <c r="BM385" s="111"/>
      <c r="BN385" s="111"/>
      <c r="BO385" s="111"/>
      <c r="BP385" s="111"/>
      <c r="BQ385" s="111"/>
      <c r="BR385" s="111"/>
      <c r="BS385" s="111"/>
      <c r="BT385" s="111"/>
      <c r="BU385" s="111"/>
      <c r="BV385" s="111"/>
      <c r="BW385" s="111"/>
      <c r="BX385" s="111"/>
      <c r="BY385" s="111"/>
      <c r="BZ385" s="111"/>
      <c r="CA385" s="111"/>
      <c r="CB385" s="111"/>
      <c r="CC385" s="111"/>
      <c r="CD385" s="111"/>
      <c r="CE385" s="111"/>
      <c r="CF385" s="111"/>
      <c r="CG385" s="111"/>
      <c r="CH385" s="111"/>
      <c r="CI385" s="111"/>
      <c r="CJ385" s="111"/>
      <c r="CK385" s="111"/>
      <c r="CL385" s="111"/>
      <c r="CM385" s="111"/>
      <c r="CN385" s="111"/>
      <c r="CO385" s="111"/>
      <c r="CP385" s="111"/>
      <c r="CQ385" s="111"/>
      <c r="CR385" s="111"/>
      <c r="CS385" s="111"/>
      <c r="CT385" s="111"/>
      <c r="CU385" s="111"/>
      <c r="CV385" s="111"/>
      <c r="CW385" s="111"/>
      <c r="CX385" s="111"/>
      <c r="CY385" s="111"/>
      <c r="CZ385" s="111"/>
      <c r="DA385" s="111"/>
      <c r="DB385" s="111"/>
      <c r="DC385" s="111"/>
      <c r="DD385" s="111"/>
      <c r="DE385" s="111"/>
      <c r="DF385" s="111"/>
      <c r="DG385" s="111"/>
      <c r="DH385" s="111"/>
      <c r="DI385" s="111"/>
      <c r="DJ385" s="111"/>
      <c r="DK385" s="111"/>
      <c r="DL385" s="111"/>
      <c r="DM385" s="111"/>
      <c r="DN385" s="111"/>
      <c r="DO385" s="111"/>
      <c r="DP385" s="111"/>
      <c r="DQ385" s="111"/>
      <c r="DR385" s="111"/>
      <c r="DS385" s="111"/>
      <c r="DT385" s="111"/>
      <c r="DU385" s="111"/>
      <c r="DV385" s="111"/>
      <c r="DW385" s="111"/>
      <c r="DX385" s="111"/>
      <c r="DY385" s="111"/>
      <c r="DZ385" s="111"/>
      <c r="EA385" s="111"/>
      <c r="EB385" s="111"/>
      <c r="EC385" s="111"/>
      <c r="ED385" s="111"/>
      <c r="EE385" s="111"/>
      <c r="EF385" s="111"/>
      <c r="EG385" s="111"/>
      <c r="EH385" s="111"/>
      <c r="EI385" s="111"/>
      <c r="EJ385" s="111"/>
      <c r="EK385" s="111"/>
      <c r="EL385" s="111"/>
      <c r="EM385" s="111"/>
      <c r="EN385" s="111"/>
      <c r="EO385" s="111"/>
    </row>
    <row r="386" spans="1:145" x14ac:dyDescent="0.2">
      <c r="A386" s="113"/>
      <c r="K386" s="114" t="s">
        <v>25</v>
      </c>
      <c r="L386" s="115">
        <f>SUM(M386:EC386)</f>
        <v>0</v>
      </c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  <c r="AA386" s="115"/>
      <c r="AB386" s="115"/>
      <c r="AC386" s="115"/>
      <c r="AD386" s="115"/>
      <c r="AE386" s="115"/>
      <c r="AF386" s="115"/>
      <c r="AG386" s="115"/>
      <c r="AH386" s="115"/>
      <c r="AI386" s="115"/>
      <c r="AJ386" s="115"/>
      <c r="AK386" s="115"/>
      <c r="AL386" s="115"/>
      <c r="AM386" s="115"/>
      <c r="AN386" s="115"/>
      <c r="AO386" s="115"/>
      <c r="AP386" s="115"/>
      <c r="AQ386" s="115"/>
      <c r="AR386" s="115"/>
      <c r="AS386" s="115"/>
      <c r="AT386" s="115"/>
      <c r="AU386" s="115"/>
      <c r="AV386" s="115"/>
      <c r="AW386" s="115"/>
      <c r="AX386" s="115"/>
      <c r="AY386" s="115"/>
      <c r="AZ386" s="115"/>
      <c r="BA386" s="115"/>
      <c r="BB386" s="115"/>
      <c r="BC386" s="115"/>
      <c r="BD386" s="115"/>
      <c r="BE386" s="115"/>
      <c r="BF386" s="115"/>
      <c r="BG386" s="115"/>
      <c r="BH386" s="115"/>
      <c r="BI386" s="115"/>
      <c r="BJ386" s="115"/>
      <c r="BK386" s="115"/>
      <c r="BL386" s="115"/>
      <c r="BM386" s="115"/>
      <c r="BN386" s="115"/>
      <c r="BO386" s="115"/>
      <c r="BP386" s="115"/>
      <c r="BQ386" s="115"/>
      <c r="BR386" s="115"/>
      <c r="BS386" s="115"/>
      <c r="BT386" s="115"/>
      <c r="BU386" s="115"/>
      <c r="BV386" s="115"/>
      <c r="BW386" s="115"/>
      <c r="BX386" s="115"/>
      <c r="BY386" s="115"/>
      <c r="BZ386" s="115"/>
      <c r="CA386" s="115"/>
      <c r="CB386" s="115"/>
      <c r="CC386" s="115"/>
      <c r="CD386" s="115"/>
      <c r="CE386" s="115"/>
      <c r="CF386" s="115"/>
      <c r="CG386" s="115"/>
      <c r="CH386" s="115"/>
      <c r="CI386" s="115"/>
      <c r="CJ386" s="115"/>
      <c r="CK386" s="115"/>
      <c r="CL386" s="115"/>
      <c r="CM386" s="115"/>
      <c r="CN386" s="115"/>
      <c r="CO386" s="115"/>
      <c r="CP386" s="115"/>
      <c r="CQ386" s="115"/>
      <c r="CR386" s="115"/>
      <c r="CS386" s="115"/>
      <c r="CT386" s="115"/>
      <c r="CU386" s="115"/>
      <c r="CV386" s="115"/>
      <c r="CW386" s="115"/>
      <c r="CX386" s="115"/>
      <c r="CY386" s="115"/>
      <c r="CZ386" s="115"/>
      <c r="DA386" s="115"/>
      <c r="DB386" s="115"/>
      <c r="DC386" s="115"/>
      <c r="DD386" s="115"/>
      <c r="DE386" s="115"/>
      <c r="DF386" s="115"/>
      <c r="DG386" s="115"/>
      <c r="DH386" s="115"/>
      <c r="DI386" s="115"/>
      <c r="DJ386" s="115"/>
      <c r="DK386" s="115"/>
      <c r="DL386" s="115"/>
      <c r="DM386" s="115"/>
      <c r="DN386" s="115"/>
      <c r="DO386" s="115"/>
      <c r="DP386" s="115"/>
      <c r="DQ386" s="115"/>
      <c r="DR386" s="115"/>
      <c r="DS386" s="115"/>
      <c r="DT386" s="115"/>
      <c r="DU386" s="115"/>
      <c r="DV386" s="115"/>
      <c r="DW386" s="115"/>
      <c r="DX386" s="115"/>
      <c r="DY386" s="115"/>
      <c r="DZ386" s="115"/>
      <c r="EA386" s="115"/>
      <c r="EB386" s="115"/>
      <c r="EC386" s="115"/>
      <c r="ED386" s="115"/>
      <c r="EE386" s="115"/>
      <c r="EF386" s="115"/>
      <c r="EG386" s="115"/>
      <c r="EH386" s="115"/>
      <c r="EI386" s="115"/>
      <c r="EJ386" s="115"/>
      <c r="EK386" s="115"/>
      <c r="EL386" s="115"/>
      <c r="EM386" s="115"/>
      <c r="EN386" s="115"/>
      <c r="EO386" s="115"/>
    </row>
    <row r="387" spans="1:145" x14ac:dyDescent="0.2">
      <c r="A387" s="113"/>
      <c r="K387" s="113" t="s">
        <v>875</v>
      </c>
      <c r="M387" s="111">
        <f t="shared" ref="M387" si="3993">SUM(M384:M386)</f>
        <v>100000</v>
      </c>
      <c r="N387" s="111">
        <f t="shared" ref="N387:BY387" si="3994">SUM(N384:N386)</f>
        <v>100000</v>
      </c>
      <c r="O387" s="111">
        <f t="shared" si="3994"/>
        <v>100000</v>
      </c>
      <c r="P387" s="111">
        <f t="shared" si="3994"/>
        <v>100000</v>
      </c>
      <c r="Q387" s="111">
        <f t="shared" si="3994"/>
        <v>100000</v>
      </c>
      <c r="R387" s="111">
        <f t="shared" si="3994"/>
        <v>100000</v>
      </c>
      <c r="S387" s="111">
        <f t="shared" si="3994"/>
        <v>100000</v>
      </c>
      <c r="T387" s="111">
        <f t="shared" si="3994"/>
        <v>100000</v>
      </c>
      <c r="U387" s="111">
        <f t="shared" si="3994"/>
        <v>100000</v>
      </c>
      <c r="V387" s="111">
        <f t="shared" si="3994"/>
        <v>100000</v>
      </c>
      <c r="W387" s="111">
        <f t="shared" si="3994"/>
        <v>100000</v>
      </c>
      <c r="X387" s="111">
        <f t="shared" si="3994"/>
        <v>100000</v>
      </c>
      <c r="Y387" s="111">
        <f t="shared" si="3994"/>
        <v>100000</v>
      </c>
      <c r="Z387" s="111">
        <f t="shared" si="3994"/>
        <v>100000</v>
      </c>
      <c r="AA387" s="111">
        <f t="shared" si="3994"/>
        <v>100000</v>
      </c>
      <c r="AB387" s="111">
        <f t="shared" si="3994"/>
        <v>100000</v>
      </c>
      <c r="AC387" s="111">
        <f t="shared" si="3994"/>
        <v>100000</v>
      </c>
      <c r="AD387" s="111">
        <f t="shared" si="3994"/>
        <v>100000</v>
      </c>
      <c r="AE387" s="111">
        <f t="shared" si="3994"/>
        <v>100000</v>
      </c>
      <c r="AF387" s="111">
        <f t="shared" si="3994"/>
        <v>100000</v>
      </c>
      <c r="AG387" s="111">
        <f t="shared" si="3994"/>
        <v>100000</v>
      </c>
      <c r="AH387" s="111">
        <f t="shared" si="3994"/>
        <v>100000</v>
      </c>
      <c r="AI387" s="111">
        <f t="shared" si="3994"/>
        <v>100000</v>
      </c>
      <c r="AJ387" s="111">
        <f t="shared" si="3994"/>
        <v>100000</v>
      </c>
      <c r="AK387" s="111">
        <f t="shared" si="3994"/>
        <v>100000</v>
      </c>
      <c r="AL387" s="111">
        <f t="shared" si="3994"/>
        <v>100000</v>
      </c>
      <c r="AM387" s="111">
        <f t="shared" si="3994"/>
        <v>100000</v>
      </c>
      <c r="AN387" s="111">
        <f t="shared" si="3994"/>
        <v>100000</v>
      </c>
      <c r="AO387" s="111">
        <f t="shared" si="3994"/>
        <v>100000</v>
      </c>
      <c r="AP387" s="111">
        <f t="shared" si="3994"/>
        <v>100000</v>
      </c>
      <c r="AQ387" s="111">
        <f t="shared" si="3994"/>
        <v>100000</v>
      </c>
      <c r="AR387" s="111">
        <f t="shared" si="3994"/>
        <v>100000</v>
      </c>
      <c r="AS387" s="111">
        <f t="shared" si="3994"/>
        <v>100000</v>
      </c>
      <c r="AT387" s="111">
        <f t="shared" si="3994"/>
        <v>100000</v>
      </c>
      <c r="AU387" s="111">
        <f t="shared" si="3994"/>
        <v>100000</v>
      </c>
      <c r="AV387" s="111">
        <f t="shared" si="3994"/>
        <v>100000</v>
      </c>
      <c r="AW387" s="111">
        <f t="shared" si="3994"/>
        <v>100000</v>
      </c>
      <c r="AX387" s="111">
        <f t="shared" si="3994"/>
        <v>100000</v>
      </c>
      <c r="AY387" s="111">
        <f t="shared" si="3994"/>
        <v>100000</v>
      </c>
      <c r="AZ387" s="111">
        <f t="shared" si="3994"/>
        <v>100000</v>
      </c>
      <c r="BA387" s="111">
        <f t="shared" si="3994"/>
        <v>100000</v>
      </c>
      <c r="BB387" s="111">
        <f t="shared" si="3994"/>
        <v>100000</v>
      </c>
      <c r="BC387" s="111">
        <f t="shared" si="3994"/>
        <v>100000</v>
      </c>
      <c r="BD387" s="111">
        <f t="shared" si="3994"/>
        <v>100000</v>
      </c>
      <c r="BE387" s="111">
        <f t="shared" si="3994"/>
        <v>100000</v>
      </c>
      <c r="BF387" s="111">
        <f t="shared" si="3994"/>
        <v>100000</v>
      </c>
      <c r="BG387" s="111">
        <f t="shared" si="3994"/>
        <v>100000</v>
      </c>
      <c r="BH387" s="111">
        <f t="shared" si="3994"/>
        <v>100000</v>
      </c>
      <c r="BI387" s="111">
        <f t="shared" si="3994"/>
        <v>100000</v>
      </c>
      <c r="BJ387" s="111">
        <f t="shared" si="3994"/>
        <v>100000</v>
      </c>
      <c r="BK387" s="111">
        <f t="shared" si="3994"/>
        <v>100000</v>
      </c>
      <c r="BL387" s="111">
        <f t="shared" si="3994"/>
        <v>100000</v>
      </c>
      <c r="BM387" s="111">
        <f t="shared" si="3994"/>
        <v>100000</v>
      </c>
      <c r="BN387" s="111">
        <f t="shared" si="3994"/>
        <v>100000</v>
      </c>
      <c r="BO387" s="111">
        <f t="shared" si="3994"/>
        <v>100000</v>
      </c>
      <c r="BP387" s="111">
        <f t="shared" si="3994"/>
        <v>100000</v>
      </c>
      <c r="BQ387" s="111">
        <f t="shared" si="3994"/>
        <v>100000</v>
      </c>
      <c r="BR387" s="111">
        <f t="shared" si="3994"/>
        <v>100000</v>
      </c>
      <c r="BS387" s="111">
        <f t="shared" si="3994"/>
        <v>100000</v>
      </c>
      <c r="BT387" s="111">
        <f t="shared" si="3994"/>
        <v>100000</v>
      </c>
      <c r="BU387" s="111">
        <f t="shared" si="3994"/>
        <v>100000</v>
      </c>
      <c r="BV387" s="111">
        <f t="shared" si="3994"/>
        <v>100000</v>
      </c>
      <c r="BW387" s="111">
        <f t="shared" si="3994"/>
        <v>100000</v>
      </c>
      <c r="BX387" s="111">
        <f t="shared" si="3994"/>
        <v>100000</v>
      </c>
      <c r="BY387" s="111">
        <f t="shared" si="3994"/>
        <v>100000</v>
      </c>
      <c r="BZ387" s="111">
        <f t="shared" ref="BZ387:EK387" si="3995">SUM(BZ384:BZ386)</f>
        <v>100000</v>
      </c>
      <c r="CA387" s="111">
        <f t="shared" si="3995"/>
        <v>100000</v>
      </c>
      <c r="CB387" s="111">
        <f t="shared" si="3995"/>
        <v>100000</v>
      </c>
      <c r="CC387" s="111">
        <f t="shared" si="3995"/>
        <v>100000</v>
      </c>
      <c r="CD387" s="111">
        <f t="shared" si="3995"/>
        <v>100000</v>
      </c>
      <c r="CE387" s="111">
        <f t="shared" si="3995"/>
        <v>100000</v>
      </c>
      <c r="CF387" s="111">
        <f t="shared" si="3995"/>
        <v>100000</v>
      </c>
      <c r="CG387" s="111">
        <f t="shared" si="3995"/>
        <v>100000</v>
      </c>
      <c r="CH387" s="111">
        <f t="shared" si="3995"/>
        <v>100000</v>
      </c>
      <c r="CI387" s="111">
        <f t="shared" si="3995"/>
        <v>100000</v>
      </c>
      <c r="CJ387" s="111">
        <f t="shared" si="3995"/>
        <v>100000</v>
      </c>
      <c r="CK387" s="111">
        <f t="shared" si="3995"/>
        <v>100000</v>
      </c>
      <c r="CL387" s="111">
        <f t="shared" si="3995"/>
        <v>100000</v>
      </c>
      <c r="CM387" s="111">
        <f t="shared" si="3995"/>
        <v>100000</v>
      </c>
      <c r="CN387" s="111">
        <f t="shared" si="3995"/>
        <v>100000</v>
      </c>
      <c r="CO387" s="111">
        <f t="shared" si="3995"/>
        <v>100000</v>
      </c>
      <c r="CP387" s="111">
        <f t="shared" si="3995"/>
        <v>100000</v>
      </c>
      <c r="CQ387" s="111">
        <f t="shared" si="3995"/>
        <v>100000</v>
      </c>
      <c r="CR387" s="111">
        <f t="shared" si="3995"/>
        <v>100000</v>
      </c>
      <c r="CS387" s="111">
        <f t="shared" si="3995"/>
        <v>100000</v>
      </c>
      <c r="CT387" s="111">
        <f t="shared" si="3995"/>
        <v>100000</v>
      </c>
      <c r="CU387" s="111">
        <f t="shared" si="3995"/>
        <v>100000</v>
      </c>
      <c r="CV387" s="111">
        <f t="shared" si="3995"/>
        <v>100000</v>
      </c>
      <c r="CW387" s="111">
        <f t="shared" si="3995"/>
        <v>100000</v>
      </c>
      <c r="CX387" s="111">
        <f t="shared" si="3995"/>
        <v>100000</v>
      </c>
      <c r="CY387" s="111">
        <f t="shared" si="3995"/>
        <v>100000</v>
      </c>
      <c r="CZ387" s="111">
        <f t="shared" si="3995"/>
        <v>100000</v>
      </c>
      <c r="DA387" s="111">
        <f t="shared" si="3995"/>
        <v>100000</v>
      </c>
      <c r="DB387" s="111">
        <f t="shared" si="3995"/>
        <v>100000</v>
      </c>
      <c r="DC387" s="111">
        <f t="shared" si="3995"/>
        <v>100000</v>
      </c>
      <c r="DD387" s="111">
        <f t="shared" si="3995"/>
        <v>100000</v>
      </c>
      <c r="DE387" s="111">
        <f t="shared" si="3995"/>
        <v>100000</v>
      </c>
      <c r="DF387" s="111">
        <f t="shared" si="3995"/>
        <v>100000</v>
      </c>
      <c r="DG387" s="111">
        <f t="shared" si="3995"/>
        <v>100000</v>
      </c>
      <c r="DH387" s="111">
        <f t="shared" si="3995"/>
        <v>100000</v>
      </c>
      <c r="DI387" s="111">
        <f t="shared" si="3995"/>
        <v>100000</v>
      </c>
      <c r="DJ387" s="111">
        <f t="shared" si="3995"/>
        <v>100000</v>
      </c>
      <c r="DK387" s="111">
        <f t="shared" si="3995"/>
        <v>100000</v>
      </c>
      <c r="DL387" s="111">
        <f t="shared" si="3995"/>
        <v>100000</v>
      </c>
      <c r="DM387" s="111">
        <f t="shared" si="3995"/>
        <v>100000</v>
      </c>
      <c r="DN387" s="111">
        <f t="shared" si="3995"/>
        <v>100000</v>
      </c>
      <c r="DO387" s="111">
        <f t="shared" si="3995"/>
        <v>100000</v>
      </c>
      <c r="DP387" s="111">
        <f t="shared" si="3995"/>
        <v>100000</v>
      </c>
      <c r="DQ387" s="111">
        <f t="shared" si="3995"/>
        <v>100000</v>
      </c>
      <c r="DR387" s="111">
        <f t="shared" si="3995"/>
        <v>100000</v>
      </c>
      <c r="DS387" s="111">
        <f t="shared" si="3995"/>
        <v>100000</v>
      </c>
      <c r="DT387" s="111">
        <f t="shared" si="3995"/>
        <v>100000</v>
      </c>
      <c r="DU387" s="111">
        <f t="shared" si="3995"/>
        <v>100000</v>
      </c>
      <c r="DV387" s="111">
        <f t="shared" si="3995"/>
        <v>100000</v>
      </c>
      <c r="DW387" s="111">
        <f t="shared" si="3995"/>
        <v>100000</v>
      </c>
      <c r="DX387" s="111">
        <f t="shared" si="3995"/>
        <v>100000</v>
      </c>
      <c r="DY387" s="111">
        <f t="shared" si="3995"/>
        <v>100000</v>
      </c>
      <c r="DZ387" s="111">
        <f t="shared" si="3995"/>
        <v>100000</v>
      </c>
      <c r="EA387" s="111">
        <f t="shared" si="3995"/>
        <v>100000</v>
      </c>
      <c r="EB387" s="111">
        <f t="shared" si="3995"/>
        <v>100000</v>
      </c>
      <c r="EC387" s="111">
        <f t="shared" si="3995"/>
        <v>100000</v>
      </c>
      <c r="ED387" s="111">
        <f t="shared" si="3995"/>
        <v>100000</v>
      </c>
      <c r="EE387" s="111">
        <f t="shared" si="3995"/>
        <v>100000</v>
      </c>
      <c r="EF387" s="111">
        <f t="shared" si="3995"/>
        <v>100000</v>
      </c>
      <c r="EG387" s="111">
        <f t="shared" si="3995"/>
        <v>100000</v>
      </c>
      <c r="EH387" s="111">
        <f t="shared" si="3995"/>
        <v>100000</v>
      </c>
      <c r="EI387" s="111">
        <f t="shared" si="3995"/>
        <v>100000</v>
      </c>
      <c r="EJ387" s="111">
        <f t="shared" si="3995"/>
        <v>100000</v>
      </c>
      <c r="EK387" s="111">
        <f t="shared" si="3995"/>
        <v>100000</v>
      </c>
      <c r="EL387" s="111">
        <f t="shared" ref="EL387:EO387" si="3996">SUM(EL384:EL386)</f>
        <v>100000</v>
      </c>
      <c r="EM387" s="111">
        <f t="shared" si="3996"/>
        <v>100000</v>
      </c>
      <c r="EN387" s="111">
        <f t="shared" si="3996"/>
        <v>100000</v>
      </c>
      <c r="EO387" s="111">
        <f t="shared" si="3996"/>
        <v>100000</v>
      </c>
    </row>
    <row r="388" spans="1:145" x14ac:dyDescent="0.2">
      <c r="A388" s="113"/>
      <c r="K388" s="277"/>
    </row>
    <row r="389" spans="1:145" x14ac:dyDescent="0.2">
      <c r="A389" s="113">
        <f>ROW()</f>
        <v>389</v>
      </c>
      <c r="Y389" s="256"/>
    </row>
    <row r="390" spans="1:145" x14ac:dyDescent="0.2">
      <c r="A390" s="113">
        <f>ROW()</f>
        <v>390</v>
      </c>
    </row>
    <row r="391" spans="1:145" x14ac:dyDescent="0.2">
      <c r="A391" s="113">
        <f>ROW()</f>
        <v>391</v>
      </c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56"/>
      <c r="AC391" s="256"/>
      <c r="AD391" s="256"/>
      <c r="AE391" s="256"/>
      <c r="AF391" s="256"/>
      <c r="AG391" s="256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  <c r="AR391" s="256"/>
      <c r="AS391" s="256"/>
      <c r="AT391" s="256"/>
      <c r="AU391" s="256"/>
      <c r="AV391" s="256"/>
      <c r="AW391" s="256"/>
      <c r="AX391" s="256"/>
      <c r="AY391" s="256"/>
      <c r="AZ391" s="256"/>
      <c r="BA391" s="256"/>
      <c r="BB391" s="256"/>
      <c r="BC391" s="256"/>
      <c r="BD391" s="256"/>
      <c r="BE391" s="256"/>
      <c r="BF391" s="256"/>
      <c r="BG391" s="256"/>
      <c r="BH391" s="256"/>
      <c r="BI391" s="256"/>
      <c r="BJ391" s="256"/>
      <c r="BK391" s="256"/>
      <c r="BL391" s="256"/>
      <c r="BM391" s="256"/>
      <c r="BN391" s="256"/>
      <c r="BO391" s="256"/>
      <c r="BP391" s="256"/>
      <c r="BQ391" s="256"/>
      <c r="BR391" s="256"/>
      <c r="BS391" s="256"/>
      <c r="BT391" s="256"/>
      <c r="BU391" s="256"/>
    </row>
    <row r="392" spans="1:145" x14ac:dyDescent="0.2">
      <c r="A392" s="113">
        <f>ROW()</f>
        <v>392</v>
      </c>
      <c r="H392" s="272"/>
    </row>
    <row r="393" spans="1:145" x14ac:dyDescent="0.2">
      <c r="A393" s="113">
        <f>ROW()</f>
        <v>393</v>
      </c>
      <c r="B393" s="477" t="s">
        <v>856</v>
      </c>
      <c r="C393" s="478" t="s">
        <v>291</v>
      </c>
      <c r="D393" s="478"/>
      <c r="E393" s="478"/>
      <c r="G393" s="18" t="s">
        <v>292</v>
      </c>
      <c r="H393" s="947">
        <f>L282</f>
        <v>136890024.61022809</v>
      </c>
      <c r="I393" s="272" t="s">
        <v>295</v>
      </c>
      <c r="Y393" s="256"/>
      <c r="BU393" s="256"/>
    </row>
    <row r="394" spans="1:145" x14ac:dyDescent="0.2">
      <c r="A394" s="113">
        <f>ROW()</f>
        <v>394</v>
      </c>
      <c r="F394" s="259"/>
      <c r="G394" s="278" t="s">
        <v>293</v>
      </c>
      <c r="H394" s="896">
        <f>L294</f>
        <v>-9582301.7227159683</v>
      </c>
      <c r="Y394" s="256"/>
      <c r="BU394" s="256"/>
    </row>
    <row r="395" spans="1:145" x14ac:dyDescent="0.2">
      <c r="A395" s="113">
        <f>ROW()</f>
        <v>395</v>
      </c>
      <c r="G395" s="18" t="s">
        <v>294</v>
      </c>
      <c r="H395" s="947">
        <f>SUM(H393:H394)</f>
        <v>127307722.88751212</v>
      </c>
      <c r="Y395" s="256"/>
    </row>
    <row r="396" spans="1:145" x14ac:dyDescent="0.2">
      <c r="A396" s="113">
        <f>ROW()</f>
        <v>396</v>
      </c>
      <c r="H396" s="897"/>
      <c r="Y396" s="256"/>
    </row>
    <row r="397" spans="1:145" x14ac:dyDescent="0.2">
      <c r="A397" s="113">
        <f>ROW()</f>
        <v>397</v>
      </c>
      <c r="H397" s="897"/>
      <c r="Y397" s="256"/>
    </row>
    <row r="398" spans="1:145" x14ac:dyDescent="0.2">
      <c r="A398" s="113">
        <f>ROW()</f>
        <v>398</v>
      </c>
      <c r="G398" s="279" t="s">
        <v>296</v>
      </c>
      <c r="H398" s="898">
        <f>'A&amp;R'!O69</f>
        <v>129160579.9119669</v>
      </c>
    </row>
    <row r="399" spans="1:145" x14ac:dyDescent="0.2">
      <c r="A399" s="113">
        <f>ROW()</f>
        <v>399</v>
      </c>
      <c r="G399" s="270" t="s">
        <v>318</v>
      </c>
      <c r="H399" s="897">
        <f>-H395</f>
        <v>-127307722.88751212</v>
      </c>
    </row>
    <row r="400" spans="1:145" x14ac:dyDescent="0.2">
      <c r="A400" s="113">
        <f>ROW()</f>
        <v>400</v>
      </c>
      <c r="F400" s="259"/>
      <c r="G400" s="276" t="s">
        <v>319</v>
      </c>
      <c r="H400" s="896">
        <f>-J239</f>
        <v>-45101.340000000084</v>
      </c>
    </row>
    <row r="401" spans="1:9" x14ac:dyDescent="0.2">
      <c r="A401" s="113">
        <f>ROW()</f>
        <v>401</v>
      </c>
      <c r="G401" s="18" t="s">
        <v>291</v>
      </c>
      <c r="H401" s="895">
        <f>SUM(H398:H400)</f>
        <v>1807755.6844547873</v>
      </c>
      <c r="I401" s="272" t="s">
        <v>297</v>
      </c>
    </row>
    <row r="402" spans="1:9" x14ac:dyDescent="0.2">
      <c r="A402" s="113">
        <f>ROW()</f>
        <v>402</v>
      </c>
      <c r="H402" s="897"/>
    </row>
    <row r="403" spans="1:9" x14ac:dyDescent="0.2">
      <c r="A403" s="113">
        <f>ROW()</f>
        <v>403</v>
      </c>
      <c r="H403" s="897"/>
    </row>
    <row r="404" spans="1:9" x14ac:dyDescent="0.2">
      <c r="A404" s="113">
        <f>ROW()</f>
        <v>404</v>
      </c>
      <c r="B404" s="477" t="s">
        <v>856</v>
      </c>
      <c r="C404" s="478" t="s">
        <v>325</v>
      </c>
      <c r="D404" s="480" t="s">
        <v>369</v>
      </c>
      <c r="G404" s="270" t="s">
        <v>320</v>
      </c>
      <c r="H404" s="897">
        <f>'A&amp;R'!O69</f>
        <v>129160579.9119669</v>
      </c>
    </row>
    <row r="405" spans="1:9" x14ac:dyDescent="0.2">
      <c r="A405" s="113">
        <f>ROW()</f>
        <v>405</v>
      </c>
      <c r="G405" s="270" t="s">
        <v>377</v>
      </c>
      <c r="H405" s="897">
        <f>'CF(M)'!L58</f>
        <v>0</v>
      </c>
      <c r="I405" s="272" t="s">
        <v>378</v>
      </c>
    </row>
    <row r="406" spans="1:9" x14ac:dyDescent="0.2">
      <c r="A406" s="113">
        <f>ROW()</f>
        <v>406</v>
      </c>
      <c r="G406" s="270" t="s">
        <v>375</v>
      </c>
      <c r="H406" s="897">
        <f>'A&amp;R'!G34</f>
        <v>300000</v>
      </c>
      <c r="I406" s="272" t="s">
        <v>379</v>
      </c>
    </row>
    <row r="407" spans="1:9" x14ac:dyDescent="0.2">
      <c r="A407" s="113">
        <f>ROW()</f>
        <v>407</v>
      </c>
      <c r="G407" s="270" t="s">
        <v>376</v>
      </c>
      <c r="H407" s="897">
        <f>-'A&amp;R'!O65</f>
        <v>-3138732.8241330204</v>
      </c>
      <c r="I407" s="272"/>
    </row>
    <row r="408" spans="1:9" x14ac:dyDescent="0.2">
      <c r="A408" s="113">
        <f>ROW()</f>
        <v>408</v>
      </c>
      <c r="F408" s="259"/>
      <c r="G408" s="276" t="s">
        <v>321</v>
      </c>
      <c r="H408" s="899">
        <f>-'A&amp;R'!D56-'A&amp;R'!D57</f>
        <v>-88127614.835056677</v>
      </c>
    </row>
    <row r="409" spans="1:9" x14ac:dyDescent="0.2">
      <c r="A409" s="113">
        <f>ROW()</f>
        <v>409</v>
      </c>
      <c r="G409" s="270" t="s">
        <v>322</v>
      </c>
      <c r="H409" s="897">
        <f>SUM(H404:H408)</f>
        <v>38194232.252777204</v>
      </c>
    </row>
    <row r="410" spans="1:9" x14ac:dyDescent="0.2">
      <c r="A410" s="113">
        <f>ROW()</f>
        <v>410</v>
      </c>
      <c r="G410" s="902" t="str">
        <f>F433&amp;"원금"</f>
        <v>우선주원금</v>
      </c>
      <c r="H410" s="897">
        <f>-'A&amp;R'!G39</f>
        <v>-5000000</v>
      </c>
    </row>
    <row r="411" spans="1:9" x14ac:dyDescent="0.2">
      <c r="A411" s="113">
        <f>ROW()</f>
        <v>411</v>
      </c>
      <c r="F411" s="259"/>
      <c r="G411" s="903" t="str">
        <f>F434&amp;"원금"</f>
        <v>보통주원금</v>
      </c>
      <c r="H411" s="899">
        <f>-'A&amp;R'!G40</f>
        <v>-41327086.279251516</v>
      </c>
    </row>
    <row r="412" spans="1:9" x14ac:dyDescent="0.2">
      <c r="A412" s="113">
        <f>ROW()</f>
        <v>412</v>
      </c>
      <c r="G412" s="270" t="s">
        <v>365</v>
      </c>
      <c r="H412" s="900">
        <f>SUM(H409:H411)</f>
        <v>-8132854.0264743119</v>
      </c>
    </row>
    <row r="413" spans="1:9" x14ac:dyDescent="0.2">
      <c r="A413" s="113">
        <f>ROW()</f>
        <v>413</v>
      </c>
      <c r="H413" s="897"/>
    </row>
    <row r="414" spans="1:9" x14ac:dyDescent="0.2">
      <c r="A414" s="113">
        <f>ROW()</f>
        <v>414</v>
      </c>
      <c r="H414" s="897"/>
    </row>
    <row r="415" spans="1:9" x14ac:dyDescent="0.2">
      <c r="A415" s="113">
        <f>ROW()</f>
        <v>415</v>
      </c>
      <c r="H415" s="897"/>
    </row>
    <row r="416" spans="1:9" x14ac:dyDescent="0.2">
      <c r="A416" s="113">
        <f>ROW()</f>
        <v>416</v>
      </c>
      <c r="B416" s="477" t="s">
        <v>856</v>
      </c>
      <c r="C416" s="478" t="str">
        <f>C404</f>
        <v>Capital Gain 분배</v>
      </c>
      <c r="D416" s="480" t="s">
        <v>370</v>
      </c>
      <c r="G416" s="270" t="s">
        <v>324</v>
      </c>
      <c r="H416" s="897">
        <f>J314</f>
        <v>1707755.6844547873</v>
      </c>
      <c r="I416" s="897"/>
    </row>
    <row r="417" spans="1:9" x14ac:dyDescent="0.2">
      <c r="A417" s="113">
        <f>ROW()</f>
        <v>417</v>
      </c>
      <c r="F417" s="259"/>
      <c r="G417" s="276" t="s">
        <v>363</v>
      </c>
      <c r="H417" s="899">
        <f>J303</f>
        <v>-9619363.3917393684</v>
      </c>
    </row>
    <row r="418" spans="1:9" x14ac:dyDescent="0.2">
      <c r="A418" s="113">
        <f>ROW()</f>
        <v>418</v>
      </c>
      <c r="G418" s="270" t="s">
        <v>364</v>
      </c>
      <c r="H418" s="901">
        <f>SUM(H416:H417)</f>
        <v>-7911607.7072845809</v>
      </c>
      <c r="I418" s="256"/>
    </row>
    <row r="419" spans="1:9" x14ac:dyDescent="0.2">
      <c r="A419" s="113">
        <f>ROW()</f>
        <v>419</v>
      </c>
      <c r="G419" s="270"/>
      <c r="H419" s="901"/>
    </row>
    <row r="420" spans="1:9" x14ac:dyDescent="0.2">
      <c r="A420" s="113">
        <f>ROW()</f>
        <v>420</v>
      </c>
      <c r="F420" s="253">
        <f>MATCH(G420,$F$428:$F$429,0)</f>
        <v>2</v>
      </c>
      <c r="G420" s="902" t="str">
        <f>F433</f>
        <v>우선주</v>
      </c>
      <c r="H420" s="900">
        <f>INDEX($G$428:$I$429,F420,F430)</f>
        <v>0</v>
      </c>
    </row>
    <row r="421" spans="1:9" x14ac:dyDescent="0.2">
      <c r="A421" s="113">
        <f>ROW()</f>
        <v>421</v>
      </c>
      <c r="D421" s="270"/>
      <c r="F421" s="253">
        <f>MATCH(G421,$F$428:$F$429,0)</f>
        <v>1</v>
      </c>
      <c r="G421" s="902" t="str">
        <f>F434</f>
        <v>보통주</v>
      </c>
      <c r="H421" s="900">
        <f>INDEX($G$428:$I$429,F421,F430)</f>
        <v>-7911607.7072845809</v>
      </c>
      <c r="I421" s="272" t="s">
        <v>868</v>
      </c>
    </row>
    <row r="422" spans="1:9" x14ac:dyDescent="0.2">
      <c r="A422" s="113">
        <f>ROW()</f>
        <v>422</v>
      </c>
      <c r="G422" s="270"/>
      <c r="H422" s="901"/>
    </row>
    <row r="423" spans="1:9" x14ac:dyDescent="0.2">
      <c r="A423" s="113">
        <f>ROW()</f>
        <v>423</v>
      </c>
      <c r="G423" s="270" t="s">
        <v>381</v>
      </c>
      <c r="H423" s="901">
        <f>H412-H418</f>
        <v>-221246.31918973103</v>
      </c>
      <c r="I423" s="253" t="s">
        <v>380</v>
      </c>
    </row>
    <row r="424" spans="1:9" x14ac:dyDescent="0.2">
      <c r="H424" s="256"/>
      <c r="I424" s="280" t="s">
        <v>470</v>
      </c>
    </row>
    <row r="427" spans="1:9" x14ac:dyDescent="0.2">
      <c r="F427" s="945"/>
      <c r="G427" s="946" t="s">
        <v>869</v>
      </c>
      <c r="H427" s="946" t="s">
        <v>870</v>
      </c>
      <c r="I427" s="946" t="s">
        <v>871</v>
      </c>
    </row>
    <row r="428" spans="1:9" x14ac:dyDescent="0.2">
      <c r="F428" s="253" t="s">
        <v>851</v>
      </c>
      <c r="G428" s="897">
        <f>H432*H418</f>
        <v>-7057721.9632519428</v>
      </c>
      <c r="H428" s="897">
        <f>H418</f>
        <v>-7911607.7072845809</v>
      </c>
      <c r="I428" s="897">
        <f>MAX(H418,-G432)</f>
        <v>-7911607.7072845809</v>
      </c>
    </row>
    <row r="429" spans="1:9" x14ac:dyDescent="0.2">
      <c r="F429" s="259" t="s">
        <v>852</v>
      </c>
      <c r="G429" s="899">
        <f>H418-G428</f>
        <v>-853885.74403263815</v>
      </c>
      <c r="H429" s="899">
        <v>0</v>
      </c>
      <c r="I429" s="899">
        <f>H418-I428</f>
        <v>0</v>
      </c>
    </row>
    <row r="430" spans="1:9" x14ac:dyDescent="0.2">
      <c r="F430" s="929">
        <f>MATCH(TRUE,G430:I430,0)</f>
        <v>2</v>
      </c>
      <c r="G430" s="929" t="b">
        <f>H418&gt;0</f>
        <v>0</v>
      </c>
      <c r="H430" s="929" t="b">
        <f>-H418&lt;G432</f>
        <v>1</v>
      </c>
      <c r="I430" s="929" t="b">
        <f>-H418&gt;=G432</f>
        <v>0</v>
      </c>
    </row>
    <row r="432" spans="1:9" x14ac:dyDescent="0.2">
      <c r="F432" s="17" t="s">
        <v>850</v>
      </c>
      <c r="G432" s="21">
        <f>VLOOKUP(F432,$F$433:$H$434,2,FALSE)</f>
        <v>41327086.279251516</v>
      </c>
      <c r="H432" s="143">
        <f>VLOOKUP(F432,$F$433:$H$434,3,FALSE)</f>
        <v>0.89207177913454605</v>
      </c>
    </row>
    <row r="433" spans="6:8" x14ac:dyDescent="0.2">
      <c r="F433" s="467" t="str">
        <f>'A&amp;R'!$B$39</f>
        <v>우선주</v>
      </c>
      <c r="G433" s="467">
        <f>'A&amp;R'!G39</f>
        <v>5000000</v>
      </c>
      <c r="H433" s="482">
        <f>'A&amp;R'!$E$51</f>
        <v>0.10792822086545398</v>
      </c>
    </row>
    <row r="434" spans="6:8" x14ac:dyDescent="0.2">
      <c r="F434" s="467" t="str">
        <f>'A&amp;R'!$B$40</f>
        <v>보통주</v>
      </c>
      <c r="G434" s="467">
        <f>'A&amp;R'!G40</f>
        <v>41327086.279251516</v>
      </c>
      <c r="H434" s="257">
        <f>1-H433</f>
        <v>0.89207177913454605</v>
      </c>
    </row>
  </sheetData>
  <phoneticPr fontId="1" type="noConversion"/>
  <conditionalFormatting sqref="L9:EO9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{334E978E-57A1-4E6E-9529-E64BFB669C60}</x14:id>
        </ext>
      </extLs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4E978E-57A1-4E6E-9529-E64BFB669C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L9:EO9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FFC000"/>
  </sheetPr>
  <dimension ref="A1:EP290"/>
  <sheetViews>
    <sheetView showGridLines="0" tabSelected="1" topLeftCell="B1" workbookViewId="0">
      <pane ySplit="1" topLeftCell="A80" activePane="bottomLeft" state="frozen"/>
      <selection activeCell="B1" sqref="B1"/>
      <selection pane="bottomLeft" activeCell="N23" sqref="N23"/>
    </sheetView>
  </sheetViews>
  <sheetFormatPr defaultColWidth="0" defaultRowHeight="11.25" outlineLevelRow="1" x14ac:dyDescent="0.2"/>
  <cols>
    <col min="1" max="1" width="9.140625" style="112" hidden="1" customWidth="1"/>
    <col min="2" max="2" width="2.7109375" style="112" customWidth="1"/>
    <col min="3" max="3" width="9.140625" style="112" customWidth="1"/>
    <col min="4" max="4" width="10.140625" style="112" bestFit="1" customWidth="1"/>
    <col min="5" max="5" width="10.28515625" style="112" bestFit="1" customWidth="1"/>
    <col min="6" max="6" width="10.5703125" style="112" bestFit="1" customWidth="1"/>
    <col min="7" max="7" width="10.42578125" style="112" bestFit="1" customWidth="1"/>
    <col min="8" max="9" width="9.140625" style="112" customWidth="1"/>
    <col min="10" max="10" width="10.140625" style="112" bestFit="1" customWidth="1"/>
    <col min="11" max="146" width="9.140625" style="112" customWidth="1"/>
    <col min="147" max="16384" width="9.140625" style="112" hidden="1"/>
  </cols>
  <sheetData>
    <row r="1" spans="1:144" x14ac:dyDescent="0.2">
      <c r="A1" s="394" t="s">
        <v>645</v>
      </c>
      <c r="B1" s="300"/>
      <c r="C1" s="884" t="s">
        <v>840</v>
      </c>
      <c r="D1" s="885"/>
      <c r="E1" s="886"/>
      <c r="F1" s="889" t="str">
        <f>'A&amp;R'!U1</f>
        <v>별도합산</v>
      </c>
      <c r="G1" s="568">
        <f>'A&amp;R'!V1</f>
        <v>2</v>
      </c>
      <c r="H1" s="303"/>
      <c r="I1" s="303"/>
      <c r="J1" s="303"/>
      <c r="K1" s="303"/>
      <c r="L1" s="303"/>
      <c r="M1" s="887"/>
      <c r="N1" s="887"/>
    </row>
    <row r="2" spans="1:144" x14ac:dyDescent="0.2">
      <c r="B2" s="417"/>
      <c r="C2" s="418" t="s">
        <v>336</v>
      </c>
      <c r="D2" s="419">
        <v>1000</v>
      </c>
      <c r="E2" s="417"/>
      <c r="F2" s="417"/>
      <c r="G2" s="417"/>
      <c r="H2" s="417"/>
      <c r="I2" s="417"/>
      <c r="J2" s="417"/>
      <c r="K2" s="417"/>
      <c r="L2" s="420">
        <f>EOMONTH(J3,0)</f>
        <v>43465</v>
      </c>
      <c r="M2" s="420">
        <f t="shared" ref="M2:BY2" si="0">EOMONTH(L2,1)</f>
        <v>43496</v>
      </c>
      <c r="N2" s="420">
        <f t="shared" si="0"/>
        <v>43524</v>
      </c>
      <c r="O2" s="420">
        <f t="shared" si="0"/>
        <v>43555</v>
      </c>
      <c r="P2" s="420">
        <f t="shared" si="0"/>
        <v>43585</v>
      </c>
      <c r="Q2" s="420">
        <f t="shared" si="0"/>
        <v>43616</v>
      </c>
      <c r="R2" s="420">
        <f t="shared" si="0"/>
        <v>43646</v>
      </c>
      <c r="S2" s="420">
        <f t="shared" si="0"/>
        <v>43677</v>
      </c>
      <c r="T2" s="420">
        <f t="shared" si="0"/>
        <v>43708</v>
      </c>
      <c r="U2" s="420">
        <f t="shared" si="0"/>
        <v>43738</v>
      </c>
      <c r="V2" s="420">
        <f t="shared" si="0"/>
        <v>43769</v>
      </c>
      <c r="W2" s="420">
        <f t="shared" si="0"/>
        <v>43799</v>
      </c>
      <c r="X2" s="420">
        <f t="shared" si="0"/>
        <v>43830</v>
      </c>
      <c r="Y2" s="420">
        <f t="shared" si="0"/>
        <v>43861</v>
      </c>
      <c r="Z2" s="420">
        <f t="shared" si="0"/>
        <v>43890</v>
      </c>
      <c r="AA2" s="420">
        <f t="shared" si="0"/>
        <v>43921</v>
      </c>
      <c r="AB2" s="420">
        <f t="shared" si="0"/>
        <v>43951</v>
      </c>
      <c r="AC2" s="420">
        <f t="shared" si="0"/>
        <v>43982</v>
      </c>
      <c r="AD2" s="420">
        <f t="shared" si="0"/>
        <v>44012</v>
      </c>
      <c r="AE2" s="420">
        <f t="shared" si="0"/>
        <v>44043</v>
      </c>
      <c r="AF2" s="420">
        <f t="shared" si="0"/>
        <v>44074</v>
      </c>
      <c r="AG2" s="420">
        <f t="shared" si="0"/>
        <v>44104</v>
      </c>
      <c r="AH2" s="420">
        <f t="shared" si="0"/>
        <v>44135</v>
      </c>
      <c r="AI2" s="420">
        <f t="shared" si="0"/>
        <v>44165</v>
      </c>
      <c r="AJ2" s="420">
        <f t="shared" si="0"/>
        <v>44196</v>
      </c>
      <c r="AK2" s="420">
        <f t="shared" si="0"/>
        <v>44227</v>
      </c>
      <c r="AL2" s="420">
        <f t="shared" si="0"/>
        <v>44255</v>
      </c>
      <c r="AM2" s="420">
        <f t="shared" si="0"/>
        <v>44286</v>
      </c>
      <c r="AN2" s="420">
        <f t="shared" si="0"/>
        <v>44316</v>
      </c>
      <c r="AO2" s="420">
        <f t="shared" si="0"/>
        <v>44347</v>
      </c>
      <c r="AP2" s="420">
        <f t="shared" si="0"/>
        <v>44377</v>
      </c>
      <c r="AQ2" s="420">
        <f t="shared" si="0"/>
        <v>44408</v>
      </c>
      <c r="AR2" s="420">
        <f t="shared" si="0"/>
        <v>44439</v>
      </c>
      <c r="AS2" s="420">
        <f t="shared" si="0"/>
        <v>44469</v>
      </c>
      <c r="AT2" s="420">
        <f t="shared" si="0"/>
        <v>44500</v>
      </c>
      <c r="AU2" s="420">
        <f t="shared" si="0"/>
        <v>44530</v>
      </c>
      <c r="AV2" s="420">
        <f t="shared" si="0"/>
        <v>44561</v>
      </c>
      <c r="AW2" s="420">
        <f t="shared" si="0"/>
        <v>44592</v>
      </c>
      <c r="AX2" s="420">
        <f t="shared" si="0"/>
        <v>44620</v>
      </c>
      <c r="AY2" s="420">
        <f t="shared" si="0"/>
        <v>44651</v>
      </c>
      <c r="AZ2" s="420">
        <f t="shared" si="0"/>
        <v>44681</v>
      </c>
      <c r="BA2" s="420">
        <f t="shared" si="0"/>
        <v>44712</v>
      </c>
      <c r="BB2" s="420">
        <f t="shared" si="0"/>
        <v>44742</v>
      </c>
      <c r="BC2" s="420">
        <f t="shared" si="0"/>
        <v>44773</v>
      </c>
      <c r="BD2" s="420">
        <f t="shared" si="0"/>
        <v>44804</v>
      </c>
      <c r="BE2" s="420">
        <f t="shared" si="0"/>
        <v>44834</v>
      </c>
      <c r="BF2" s="420">
        <f t="shared" si="0"/>
        <v>44865</v>
      </c>
      <c r="BG2" s="420">
        <f t="shared" si="0"/>
        <v>44895</v>
      </c>
      <c r="BH2" s="420">
        <f t="shared" si="0"/>
        <v>44926</v>
      </c>
      <c r="BI2" s="420">
        <f t="shared" si="0"/>
        <v>44957</v>
      </c>
      <c r="BJ2" s="420">
        <f t="shared" si="0"/>
        <v>44985</v>
      </c>
      <c r="BK2" s="420">
        <f t="shared" si="0"/>
        <v>45016</v>
      </c>
      <c r="BL2" s="420">
        <f t="shared" si="0"/>
        <v>45046</v>
      </c>
      <c r="BM2" s="420">
        <f t="shared" si="0"/>
        <v>45077</v>
      </c>
      <c r="BN2" s="420">
        <f t="shared" si="0"/>
        <v>45107</v>
      </c>
      <c r="BO2" s="420">
        <f t="shared" si="0"/>
        <v>45138</v>
      </c>
      <c r="BP2" s="420">
        <f t="shared" si="0"/>
        <v>45169</v>
      </c>
      <c r="BQ2" s="420">
        <f t="shared" si="0"/>
        <v>45199</v>
      </c>
      <c r="BR2" s="420">
        <f t="shared" si="0"/>
        <v>45230</v>
      </c>
      <c r="BS2" s="420">
        <f t="shared" si="0"/>
        <v>45260</v>
      </c>
      <c r="BT2" s="420">
        <f t="shared" si="0"/>
        <v>45291</v>
      </c>
      <c r="BU2" s="420">
        <f t="shared" si="0"/>
        <v>45322</v>
      </c>
      <c r="BV2" s="420">
        <f t="shared" si="0"/>
        <v>45351</v>
      </c>
      <c r="BW2" s="420">
        <f t="shared" si="0"/>
        <v>45382</v>
      </c>
      <c r="BX2" s="420">
        <f t="shared" si="0"/>
        <v>45412</v>
      </c>
      <c r="BY2" s="420">
        <f t="shared" si="0"/>
        <v>45443</v>
      </c>
      <c r="BZ2" s="420">
        <f t="shared" ref="BZ2:EB2" si="1">EOMONTH(BY2,1)</f>
        <v>45473</v>
      </c>
      <c r="CA2" s="420">
        <f t="shared" si="1"/>
        <v>45504</v>
      </c>
      <c r="CB2" s="420">
        <f t="shared" si="1"/>
        <v>45535</v>
      </c>
      <c r="CC2" s="420">
        <f t="shared" si="1"/>
        <v>45565</v>
      </c>
      <c r="CD2" s="420">
        <f t="shared" si="1"/>
        <v>45596</v>
      </c>
      <c r="CE2" s="420">
        <f t="shared" si="1"/>
        <v>45626</v>
      </c>
      <c r="CF2" s="420">
        <f t="shared" si="1"/>
        <v>45657</v>
      </c>
      <c r="CG2" s="420">
        <f t="shared" si="1"/>
        <v>45688</v>
      </c>
      <c r="CH2" s="420">
        <f t="shared" si="1"/>
        <v>45716</v>
      </c>
      <c r="CI2" s="420">
        <f t="shared" si="1"/>
        <v>45747</v>
      </c>
      <c r="CJ2" s="420">
        <f t="shared" si="1"/>
        <v>45777</v>
      </c>
      <c r="CK2" s="420">
        <f t="shared" si="1"/>
        <v>45808</v>
      </c>
      <c r="CL2" s="420">
        <f t="shared" si="1"/>
        <v>45838</v>
      </c>
      <c r="CM2" s="420">
        <f t="shared" si="1"/>
        <v>45869</v>
      </c>
      <c r="CN2" s="420">
        <f t="shared" si="1"/>
        <v>45900</v>
      </c>
      <c r="CO2" s="420">
        <f t="shared" si="1"/>
        <v>45930</v>
      </c>
      <c r="CP2" s="420">
        <f t="shared" si="1"/>
        <v>45961</v>
      </c>
      <c r="CQ2" s="420">
        <f t="shared" si="1"/>
        <v>45991</v>
      </c>
      <c r="CR2" s="420">
        <f t="shared" si="1"/>
        <v>46022</v>
      </c>
      <c r="CS2" s="420">
        <f t="shared" si="1"/>
        <v>46053</v>
      </c>
      <c r="CT2" s="420">
        <f t="shared" si="1"/>
        <v>46081</v>
      </c>
      <c r="CU2" s="420">
        <f t="shared" si="1"/>
        <v>46112</v>
      </c>
      <c r="CV2" s="420">
        <f t="shared" si="1"/>
        <v>46142</v>
      </c>
      <c r="CW2" s="420">
        <f t="shared" si="1"/>
        <v>46173</v>
      </c>
      <c r="CX2" s="420">
        <f t="shared" si="1"/>
        <v>46203</v>
      </c>
      <c r="CY2" s="420">
        <f t="shared" si="1"/>
        <v>46234</v>
      </c>
      <c r="CZ2" s="420">
        <f t="shared" si="1"/>
        <v>46265</v>
      </c>
      <c r="DA2" s="420">
        <f t="shared" si="1"/>
        <v>46295</v>
      </c>
      <c r="DB2" s="420">
        <f t="shared" si="1"/>
        <v>46326</v>
      </c>
      <c r="DC2" s="420">
        <f t="shared" si="1"/>
        <v>46356</v>
      </c>
      <c r="DD2" s="420">
        <f t="shared" si="1"/>
        <v>46387</v>
      </c>
      <c r="DE2" s="420">
        <f t="shared" si="1"/>
        <v>46418</v>
      </c>
      <c r="DF2" s="420">
        <f t="shared" si="1"/>
        <v>46446</v>
      </c>
      <c r="DG2" s="420">
        <f t="shared" si="1"/>
        <v>46477</v>
      </c>
      <c r="DH2" s="420">
        <f t="shared" si="1"/>
        <v>46507</v>
      </c>
      <c r="DI2" s="420">
        <f t="shared" si="1"/>
        <v>46538</v>
      </c>
      <c r="DJ2" s="420">
        <f t="shared" si="1"/>
        <v>46568</v>
      </c>
      <c r="DK2" s="420">
        <f t="shared" si="1"/>
        <v>46599</v>
      </c>
      <c r="DL2" s="420">
        <f t="shared" si="1"/>
        <v>46630</v>
      </c>
      <c r="DM2" s="420">
        <f t="shared" si="1"/>
        <v>46660</v>
      </c>
      <c r="DN2" s="420">
        <f t="shared" si="1"/>
        <v>46691</v>
      </c>
      <c r="DO2" s="420">
        <f t="shared" si="1"/>
        <v>46721</v>
      </c>
      <c r="DP2" s="420">
        <f t="shared" si="1"/>
        <v>46752</v>
      </c>
      <c r="DQ2" s="420">
        <f t="shared" si="1"/>
        <v>46783</v>
      </c>
      <c r="DR2" s="420">
        <f t="shared" si="1"/>
        <v>46812</v>
      </c>
      <c r="DS2" s="420">
        <f t="shared" si="1"/>
        <v>46843</v>
      </c>
      <c r="DT2" s="420">
        <f t="shared" si="1"/>
        <v>46873</v>
      </c>
      <c r="DU2" s="420">
        <f t="shared" si="1"/>
        <v>46904</v>
      </c>
      <c r="DV2" s="420">
        <f t="shared" si="1"/>
        <v>46934</v>
      </c>
      <c r="DW2" s="420">
        <f t="shared" si="1"/>
        <v>46965</v>
      </c>
      <c r="DX2" s="420">
        <f t="shared" si="1"/>
        <v>46996</v>
      </c>
      <c r="DY2" s="420">
        <f t="shared" si="1"/>
        <v>47026</v>
      </c>
      <c r="DZ2" s="420">
        <f t="shared" si="1"/>
        <v>47057</v>
      </c>
      <c r="EA2" s="420">
        <f t="shared" si="1"/>
        <v>47087</v>
      </c>
      <c r="EB2" s="420">
        <f t="shared" si="1"/>
        <v>47118</v>
      </c>
      <c r="EC2" s="420">
        <f t="shared" ref="EC2" si="2">EOMONTH(EB2,1)</f>
        <v>47149</v>
      </c>
      <c r="ED2" s="420">
        <f t="shared" ref="ED2" si="3">EOMONTH(EC2,1)</f>
        <v>47177</v>
      </c>
      <c r="EE2" s="420">
        <f t="shared" ref="EE2" si="4">EOMONTH(ED2,1)</f>
        <v>47208</v>
      </c>
      <c r="EF2" s="420">
        <f t="shared" ref="EF2" si="5">EOMONTH(EE2,1)</f>
        <v>47238</v>
      </c>
      <c r="EG2" s="420">
        <f t="shared" ref="EG2" si="6">EOMONTH(EF2,1)</f>
        <v>47269</v>
      </c>
      <c r="EH2" s="420">
        <f t="shared" ref="EH2" si="7">EOMONTH(EG2,1)</f>
        <v>47299</v>
      </c>
      <c r="EI2" s="420">
        <f t="shared" ref="EI2" si="8">EOMONTH(EH2,1)</f>
        <v>47330</v>
      </c>
      <c r="EJ2" s="420">
        <f t="shared" ref="EJ2" si="9">EOMONTH(EI2,1)</f>
        <v>47361</v>
      </c>
      <c r="EK2" s="420">
        <f t="shared" ref="EK2" si="10">EOMONTH(EJ2,1)</f>
        <v>47391</v>
      </c>
      <c r="EL2" s="420">
        <f t="shared" ref="EL2" si="11">EOMONTH(EK2,1)</f>
        <v>47422</v>
      </c>
      <c r="EM2" s="420">
        <f t="shared" ref="EM2" si="12">EOMONTH(EL2,1)</f>
        <v>47452</v>
      </c>
      <c r="EN2" s="420">
        <f t="shared" ref="EN2" si="13">EOMONTH(EM2,1)</f>
        <v>47483</v>
      </c>
    </row>
    <row r="3" spans="1:144" x14ac:dyDescent="0.2">
      <c r="B3" s="421"/>
      <c r="C3" s="422"/>
      <c r="D3" s="422"/>
      <c r="E3" s="422"/>
      <c r="F3" s="421"/>
      <c r="G3" s="421"/>
      <c r="H3" s="421"/>
      <c r="I3" s="421" t="s">
        <v>152</v>
      </c>
      <c r="J3" s="426">
        <f>'A&amp;R'!$D$6</f>
        <v>43465</v>
      </c>
      <c r="K3" s="421"/>
      <c r="L3" s="321">
        <f>YEAR(L2)</f>
        <v>2018</v>
      </c>
      <c r="M3" s="321">
        <f t="shared" ref="M3:BW3" si="14">YEAR(M2)</f>
        <v>2019</v>
      </c>
      <c r="N3" s="321">
        <f t="shared" si="14"/>
        <v>2019</v>
      </c>
      <c r="O3" s="321">
        <f t="shared" si="14"/>
        <v>2019</v>
      </c>
      <c r="P3" s="321">
        <f t="shared" si="14"/>
        <v>2019</v>
      </c>
      <c r="Q3" s="321">
        <f t="shared" si="14"/>
        <v>2019</v>
      </c>
      <c r="R3" s="321">
        <f t="shared" si="14"/>
        <v>2019</v>
      </c>
      <c r="S3" s="321">
        <f t="shared" si="14"/>
        <v>2019</v>
      </c>
      <c r="T3" s="321">
        <f t="shared" si="14"/>
        <v>2019</v>
      </c>
      <c r="U3" s="321">
        <f t="shared" si="14"/>
        <v>2019</v>
      </c>
      <c r="V3" s="321">
        <f t="shared" si="14"/>
        <v>2019</v>
      </c>
      <c r="W3" s="321">
        <f t="shared" si="14"/>
        <v>2019</v>
      </c>
      <c r="X3" s="321">
        <f t="shared" si="14"/>
        <v>2019</v>
      </c>
      <c r="Y3" s="321">
        <f t="shared" si="14"/>
        <v>2020</v>
      </c>
      <c r="Z3" s="321">
        <f t="shared" si="14"/>
        <v>2020</v>
      </c>
      <c r="AA3" s="321">
        <f t="shared" si="14"/>
        <v>2020</v>
      </c>
      <c r="AB3" s="321">
        <f t="shared" si="14"/>
        <v>2020</v>
      </c>
      <c r="AC3" s="321">
        <f t="shared" si="14"/>
        <v>2020</v>
      </c>
      <c r="AD3" s="321">
        <f t="shared" si="14"/>
        <v>2020</v>
      </c>
      <c r="AE3" s="321">
        <f t="shared" si="14"/>
        <v>2020</v>
      </c>
      <c r="AF3" s="321">
        <f t="shared" si="14"/>
        <v>2020</v>
      </c>
      <c r="AG3" s="321">
        <f t="shared" si="14"/>
        <v>2020</v>
      </c>
      <c r="AH3" s="321">
        <f t="shared" si="14"/>
        <v>2020</v>
      </c>
      <c r="AI3" s="321">
        <f t="shared" si="14"/>
        <v>2020</v>
      </c>
      <c r="AJ3" s="321">
        <f t="shared" si="14"/>
        <v>2020</v>
      </c>
      <c r="AK3" s="321">
        <f t="shared" si="14"/>
        <v>2021</v>
      </c>
      <c r="AL3" s="321">
        <f t="shared" si="14"/>
        <v>2021</v>
      </c>
      <c r="AM3" s="321">
        <f t="shared" si="14"/>
        <v>2021</v>
      </c>
      <c r="AN3" s="321">
        <f t="shared" si="14"/>
        <v>2021</v>
      </c>
      <c r="AO3" s="321">
        <f t="shared" si="14"/>
        <v>2021</v>
      </c>
      <c r="AP3" s="321">
        <f t="shared" si="14"/>
        <v>2021</v>
      </c>
      <c r="AQ3" s="321">
        <f t="shared" si="14"/>
        <v>2021</v>
      </c>
      <c r="AR3" s="321">
        <f t="shared" si="14"/>
        <v>2021</v>
      </c>
      <c r="AS3" s="321">
        <f t="shared" si="14"/>
        <v>2021</v>
      </c>
      <c r="AT3" s="321">
        <f t="shared" si="14"/>
        <v>2021</v>
      </c>
      <c r="AU3" s="321">
        <f t="shared" si="14"/>
        <v>2021</v>
      </c>
      <c r="AV3" s="321">
        <f t="shared" si="14"/>
        <v>2021</v>
      </c>
      <c r="AW3" s="321">
        <f t="shared" si="14"/>
        <v>2022</v>
      </c>
      <c r="AX3" s="321">
        <f t="shared" si="14"/>
        <v>2022</v>
      </c>
      <c r="AY3" s="321">
        <f t="shared" si="14"/>
        <v>2022</v>
      </c>
      <c r="AZ3" s="321">
        <f t="shared" si="14"/>
        <v>2022</v>
      </c>
      <c r="BA3" s="321">
        <f t="shared" si="14"/>
        <v>2022</v>
      </c>
      <c r="BB3" s="321">
        <f t="shared" si="14"/>
        <v>2022</v>
      </c>
      <c r="BC3" s="321">
        <f t="shared" si="14"/>
        <v>2022</v>
      </c>
      <c r="BD3" s="321">
        <f t="shared" si="14"/>
        <v>2022</v>
      </c>
      <c r="BE3" s="321">
        <f t="shared" si="14"/>
        <v>2022</v>
      </c>
      <c r="BF3" s="321">
        <f t="shared" si="14"/>
        <v>2022</v>
      </c>
      <c r="BG3" s="321">
        <f t="shared" si="14"/>
        <v>2022</v>
      </c>
      <c r="BH3" s="321">
        <f t="shared" si="14"/>
        <v>2022</v>
      </c>
      <c r="BI3" s="321">
        <f t="shared" si="14"/>
        <v>2023</v>
      </c>
      <c r="BJ3" s="321">
        <f t="shared" si="14"/>
        <v>2023</v>
      </c>
      <c r="BK3" s="321">
        <f t="shared" si="14"/>
        <v>2023</v>
      </c>
      <c r="BL3" s="321">
        <f t="shared" si="14"/>
        <v>2023</v>
      </c>
      <c r="BM3" s="321">
        <f t="shared" si="14"/>
        <v>2023</v>
      </c>
      <c r="BN3" s="321">
        <f t="shared" si="14"/>
        <v>2023</v>
      </c>
      <c r="BO3" s="321">
        <f t="shared" si="14"/>
        <v>2023</v>
      </c>
      <c r="BP3" s="321">
        <f t="shared" si="14"/>
        <v>2023</v>
      </c>
      <c r="BQ3" s="321">
        <f t="shared" si="14"/>
        <v>2023</v>
      </c>
      <c r="BR3" s="321">
        <f t="shared" si="14"/>
        <v>2023</v>
      </c>
      <c r="BS3" s="321">
        <f t="shared" si="14"/>
        <v>2023</v>
      </c>
      <c r="BT3" s="321">
        <f t="shared" si="14"/>
        <v>2023</v>
      </c>
      <c r="BU3" s="321">
        <f t="shared" si="14"/>
        <v>2024</v>
      </c>
      <c r="BV3" s="321">
        <f t="shared" si="14"/>
        <v>2024</v>
      </c>
      <c r="BW3" s="321">
        <f t="shared" si="14"/>
        <v>2024</v>
      </c>
      <c r="BX3" s="321">
        <f t="shared" ref="BX3:EB3" si="15">YEAR(BX2)</f>
        <v>2024</v>
      </c>
      <c r="BY3" s="321">
        <f t="shared" si="15"/>
        <v>2024</v>
      </c>
      <c r="BZ3" s="321">
        <f t="shared" si="15"/>
        <v>2024</v>
      </c>
      <c r="CA3" s="321">
        <f t="shared" si="15"/>
        <v>2024</v>
      </c>
      <c r="CB3" s="321">
        <f t="shared" si="15"/>
        <v>2024</v>
      </c>
      <c r="CC3" s="321">
        <f t="shared" si="15"/>
        <v>2024</v>
      </c>
      <c r="CD3" s="321">
        <f t="shared" si="15"/>
        <v>2024</v>
      </c>
      <c r="CE3" s="321">
        <f t="shared" si="15"/>
        <v>2024</v>
      </c>
      <c r="CF3" s="321">
        <f t="shared" si="15"/>
        <v>2024</v>
      </c>
      <c r="CG3" s="321">
        <f t="shared" si="15"/>
        <v>2025</v>
      </c>
      <c r="CH3" s="321">
        <f t="shared" si="15"/>
        <v>2025</v>
      </c>
      <c r="CI3" s="321">
        <f t="shared" si="15"/>
        <v>2025</v>
      </c>
      <c r="CJ3" s="321">
        <f t="shared" si="15"/>
        <v>2025</v>
      </c>
      <c r="CK3" s="321">
        <f t="shared" si="15"/>
        <v>2025</v>
      </c>
      <c r="CL3" s="321">
        <f t="shared" si="15"/>
        <v>2025</v>
      </c>
      <c r="CM3" s="321">
        <f t="shared" si="15"/>
        <v>2025</v>
      </c>
      <c r="CN3" s="321">
        <f t="shared" si="15"/>
        <v>2025</v>
      </c>
      <c r="CO3" s="321">
        <f t="shared" si="15"/>
        <v>2025</v>
      </c>
      <c r="CP3" s="321">
        <f t="shared" si="15"/>
        <v>2025</v>
      </c>
      <c r="CQ3" s="321">
        <f t="shared" si="15"/>
        <v>2025</v>
      </c>
      <c r="CR3" s="321">
        <f t="shared" si="15"/>
        <v>2025</v>
      </c>
      <c r="CS3" s="321">
        <f t="shared" si="15"/>
        <v>2026</v>
      </c>
      <c r="CT3" s="321">
        <f t="shared" si="15"/>
        <v>2026</v>
      </c>
      <c r="CU3" s="321">
        <f t="shared" si="15"/>
        <v>2026</v>
      </c>
      <c r="CV3" s="321">
        <f t="shared" si="15"/>
        <v>2026</v>
      </c>
      <c r="CW3" s="321">
        <f t="shared" si="15"/>
        <v>2026</v>
      </c>
      <c r="CX3" s="321">
        <f t="shared" si="15"/>
        <v>2026</v>
      </c>
      <c r="CY3" s="321">
        <f t="shared" si="15"/>
        <v>2026</v>
      </c>
      <c r="CZ3" s="321">
        <f t="shared" si="15"/>
        <v>2026</v>
      </c>
      <c r="DA3" s="321">
        <f t="shared" si="15"/>
        <v>2026</v>
      </c>
      <c r="DB3" s="321">
        <f t="shared" si="15"/>
        <v>2026</v>
      </c>
      <c r="DC3" s="321">
        <f t="shared" si="15"/>
        <v>2026</v>
      </c>
      <c r="DD3" s="321">
        <f t="shared" si="15"/>
        <v>2026</v>
      </c>
      <c r="DE3" s="321">
        <f t="shared" si="15"/>
        <v>2027</v>
      </c>
      <c r="DF3" s="321">
        <f t="shared" si="15"/>
        <v>2027</v>
      </c>
      <c r="DG3" s="321">
        <f t="shared" si="15"/>
        <v>2027</v>
      </c>
      <c r="DH3" s="321">
        <f t="shared" si="15"/>
        <v>2027</v>
      </c>
      <c r="DI3" s="321">
        <f t="shared" si="15"/>
        <v>2027</v>
      </c>
      <c r="DJ3" s="321">
        <f t="shared" si="15"/>
        <v>2027</v>
      </c>
      <c r="DK3" s="321">
        <f t="shared" si="15"/>
        <v>2027</v>
      </c>
      <c r="DL3" s="321">
        <f t="shared" si="15"/>
        <v>2027</v>
      </c>
      <c r="DM3" s="321">
        <f t="shared" si="15"/>
        <v>2027</v>
      </c>
      <c r="DN3" s="321">
        <f t="shared" si="15"/>
        <v>2027</v>
      </c>
      <c r="DO3" s="321">
        <f t="shared" si="15"/>
        <v>2027</v>
      </c>
      <c r="DP3" s="321">
        <f t="shared" si="15"/>
        <v>2027</v>
      </c>
      <c r="DQ3" s="321">
        <f t="shared" si="15"/>
        <v>2028</v>
      </c>
      <c r="DR3" s="321">
        <f t="shared" si="15"/>
        <v>2028</v>
      </c>
      <c r="DS3" s="321">
        <f t="shared" si="15"/>
        <v>2028</v>
      </c>
      <c r="DT3" s="321">
        <f t="shared" si="15"/>
        <v>2028</v>
      </c>
      <c r="DU3" s="321">
        <f t="shared" si="15"/>
        <v>2028</v>
      </c>
      <c r="DV3" s="321">
        <f t="shared" si="15"/>
        <v>2028</v>
      </c>
      <c r="DW3" s="321">
        <f t="shared" si="15"/>
        <v>2028</v>
      </c>
      <c r="DX3" s="321">
        <f t="shared" si="15"/>
        <v>2028</v>
      </c>
      <c r="DY3" s="321">
        <f t="shared" si="15"/>
        <v>2028</v>
      </c>
      <c r="DZ3" s="321">
        <f t="shared" si="15"/>
        <v>2028</v>
      </c>
      <c r="EA3" s="321">
        <f t="shared" si="15"/>
        <v>2028</v>
      </c>
      <c r="EB3" s="321">
        <f t="shared" si="15"/>
        <v>2028</v>
      </c>
      <c r="EC3" s="321">
        <f t="shared" ref="EC3:EN3" si="16">YEAR(EC2)</f>
        <v>2029</v>
      </c>
      <c r="ED3" s="321">
        <f t="shared" si="16"/>
        <v>2029</v>
      </c>
      <c r="EE3" s="321">
        <f t="shared" si="16"/>
        <v>2029</v>
      </c>
      <c r="EF3" s="321">
        <f t="shared" si="16"/>
        <v>2029</v>
      </c>
      <c r="EG3" s="321">
        <f t="shared" si="16"/>
        <v>2029</v>
      </c>
      <c r="EH3" s="321">
        <f t="shared" si="16"/>
        <v>2029</v>
      </c>
      <c r="EI3" s="321">
        <f t="shared" si="16"/>
        <v>2029</v>
      </c>
      <c r="EJ3" s="321">
        <f t="shared" si="16"/>
        <v>2029</v>
      </c>
      <c r="EK3" s="321">
        <f t="shared" si="16"/>
        <v>2029</v>
      </c>
      <c r="EL3" s="321">
        <f t="shared" si="16"/>
        <v>2029</v>
      </c>
      <c r="EM3" s="321">
        <f t="shared" si="16"/>
        <v>2029</v>
      </c>
      <c r="EN3" s="321">
        <f t="shared" si="16"/>
        <v>2029</v>
      </c>
    </row>
    <row r="4" spans="1:144" x14ac:dyDescent="0.2">
      <c r="B4" s="421"/>
      <c r="C4" s="421"/>
      <c r="D4" s="421" t="s">
        <v>425</v>
      </c>
      <c r="E4" s="421" t="s">
        <v>426</v>
      </c>
      <c r="F4" s="421"/>
      <c r="G4" s="421"/>
      <c r="H4" s="421"/>
      <c r="I4" s="421" t="s">
        <v>72</v>
      </c>
      <c r="J4" s="426">
        <f>'A&amp;R'!$E$6</f>
        <v>43466</v>
      </c>
      <c r="K4" s="421"/>
      <c r="L4" s="322">
        <f>MONTH(L2)</f>
        <v>12</v>
      </c>
      <c r="M4" s="322">
        <f t="shared" ref="M4:BX4" si="17">MONTH(M2)</f>
        <v>1</v>
      </c>
      <c r="N4" s="322">
        <f t="shared" si="17"/>
        <v>2</v>
      </c>
      <c r="O4" s="322">
        <f t="shared" si="17"/>
        <v>3</v>
      </c>
      <c r="P4" s="322">
        <f t="shared" si="17"/>
        <v>4</v>
      </c>
      <c r="Q4" s="322">
        <f t="shared" si="17"/>
        <v>5</v>
      </c>
      <c r="R4" s="322">
        <f t="shared" si="17"/>
        <v>6</v>
      </c>
      <c r="S4" s="322">
        <f t="shared" si="17"/>
        <v>7</v>
      </c>
      <c r="T4" s="322">
        <f t="shared" si="17"/>
        <v>8</v>
      </c>
      <c r="U4" s="322">
        <f t="shared" si="17"/>
        <v>9</v>
      </c>
      <c r="V4" s="322">
        <f t="shared" si="17"/>
        <v>10</v>
      </c>
      <c r="W4" s="322">
        <f t="shared" si="17"/>
        <v>11</v>
      </c>
      <c r="X4" s="322">
        <f t="shared" si="17"/>
        <v>12</v>
      </c>
      <c r="Y4" s="322">
        <f t="shared" si="17"/>
        <v>1</v>
      </c>
      <c r="Z4" s="322">
        <f t="shared" si="17"/>
        <v>2</v>
      </c>
      <c r="AA4" s="322">
        <f t="shared" si="17"/>
        <v>3</v>
      </c>
      <c r="AB4" s="322">
        <f t="shared" si="17"/>
        <v>4</v>
      </c>
      <c r="AC4" s="322">
        <f t="shared" si="17"/>
        <v>5</v>
      </c>
      <c r="AD4" s="322">
        <f t="shared" si="17"/>
        <v>6</v>
      </c>
      <c r="AE4" s="322">
        <f t="shared" si="17"/>
        <v>7</v>
      </c>
      <c r="AF4" s="322">
        <f t="shared" si="17"/>
        <v>8</v>
      </c>
      <c r="AG4" s="322">
        <f t="shared" si="17"/>
        <v>9</v>
      </c>
      <c r="AH4" s="322">
        <f t="shared" si="17"/>
        <v>10</v>
      </c>
      <c r="AI4" s="322">
        <f t="shared" si="17"/>
        <v>11</v>
      </c>
      <c r="AJ4" s="322">
        <f t="shared" si="17"/>
        <v>12</v>
      </c>
      <c r="AK4" s="322">
        <f t="shared" si="17"/>
        <v>1</v>
      </c>
      <c r="AL4" s="322">
        <f t="shared" si="17"/>
        <v>2</v>
      </c>
      <c r="AM4" s="322">
        <f t="shared" si="17"/>
        <v>3</v>
      </c>
      <c r="AN4" s="322">
        <f t="shared" si="17"/>
        <v>4</v>
      </c>
      <c r="AO4" s="322">
        <f t="shared" si="17"/>
        <v>5</v>
      </c>
      <c r="AP4" s="322">
        <f t="shared" si="17"/>
        <v>6</v>
      </c>
      <c r="AQ4" s="322">
        <f t="shared" si="17"/>
        <v>7</v>
      </c>
      <c r="AR4" s="322">
        <f t="shared" si="17"/>
        <v>8</v>
      </c>
      <c r="AS4" s="322">
        <f t="shared" si="17"/>
        <v>9</v>
      </c>
      <c r="AT4" s="322">
        <f t="shared" si="17"/>
        <v>10</v>
      </c>
      <c r="AU4" s="322">
        <f t="shared" si="17"/>
        <v>11</v>
      </c>
      <c r="AV4" s="322">
        <f t="shared" si="17"/>
        <v>12</v>
      </c>
      <c r="AW4" s="322">
        <f t="shared" si="17"/>
        <v>1</v>
      </c>
      <c r="AX4" s="322">
        <f t="shared" si="17"/>
        <v>2</v>
      </c>
      <c r="AY4" s="322">
        <f t="shared" si="17"/>
        <v>3</v>
      </c>
      <c r="AZ4" s="322">
        <f t="shared" si="17"/>
        <v>4</v>
      </c>
      <c r="BA4" s="322">
        <f t="shared" si="17"/>
        <v>5</v>
      </c>
      <c r="BB4" s="322">
        <f t="shared" si="17"/>
        <v>6</v>
      </c>
      <c r="BC4" s="322">
        <f t="shared" si="17"/>
        <v>7</v>
      </c>
      <c r="BD4" s="322">
        <f t="shared" si="17"/>
        <v>8</v>
      </c>
      <c r="BE4" s="322">
        <f t="shared" si="17"/>
        <v>9</v>
      </c>
      <c r="BF4" s="322">
        <f t="shared" si="17"/>
        <v>10</v>
      </c>
      <c r="BG4" s="322">
        <f t="shared" si="17"/>
        <v>11</v>
      </c>
      <c r="BH4" s="322">
        <f t="shared" si="17"/>
        <v>12</v>
      </c>
      <c r="BI4" s="322">
        <f t="shared" si="17"/>
        <v>1</v>
      </c>
      <c r="BJ4" s="322">
        <f t="shared" si="17"/>
        <v>2</v>
      </c>
      <c r="BK4" s="322">
        <f t="shared" si="17"/>
        <v>3</v>
      </c>
      <c r="BL4" s="322">
        <f t="shared" si="17"/>
        <v>4</v>
      </c>
      <c r="BM4" s="322">
        <f t="shared" si="17"/>
        <v>5</v>
      </c>
      <c r="BN4" s="322">
        <f t="shared" si="17"/>
        <v>6</v>
      </c>
      <c r="BO4" s="322">
        <f t="shared" si="17"/>
        <v>7</v>
      </c>
      <c r="BP4" s="322">
        <f t="shared" si="17"/>
        <v>8</v>
      </c>
      <c r="BQ4" s="322">
        <f t="shared" si="17"/>
        <v>9</v>
      </c>
      <c r="BR4" s="322">
        <f t="shared" si="17"/>
        <v>10</v>
      </c>
      <c r="BS4" s="322">
        <f t="shared" si="17"/>
        <v>11</v>
      </c>
      <c r="BT4" s="322">
        <f t="shared" si="17"/>
        <v>12</v>
      </c>
      <c r="BU4" s="322">
        <f t="shared" si="17"/>
        <v>1</v>
      </c>
      <c r="BV4" s="322">
        <f t="shared" si="17"/>
        <v>2</v>
      </c>
      <c r="BW4" s="322">
        <f t="shared" si="17"/>
        <v>3</v>
      </c>
      <c r="BX4" s="322">
        <f t="shared" si="17"/>
        <v>4</v>
      </c>
      <c r="BY4" s="322">
        <f t="shared" ref="BY4:EB4" si="18">MONTH(BY2)</f>
        <v>5</v>
      </c>
      <c r="BZ4" s="322">
        <f t="shared" si="18"/>
        <v>6</v>
      </c>
      <c r="CA4" s="322">
        <f t="shared" si="18"/>
        <v>7</v>
      </c>
      <c r="CB4" s="322">
        <f t="shared" si="18"/>
        <v>8</v>
      </c>
      <c r="CC4" s="322">
        <f t="shared" si="18"/>
        <v>9</v>
      </c>
      <c r="CD4" s="322">
        <f t="shared" si="18"/>
        <v>10</v>
      </c>
      <c r="CE4" s="322">
        <f t="shared" si="18"/>
        <v>11</v>
      </c>
      <c r="CF4" s="322">
        <f t="shared" si="18"/>
        <v>12</v>
      </c>
      <c r="CG4" s="322">
        <f t="shared" si="18"/>
        <v>1</v>
      </c>
      <c r="CH4" s="322">
        <f t="shared" si="18"/>
        <v>2</v>
      </c>
      <c r="CI4" s="322">
        <f t="shared" si="18"/>
        <v>3</v>
      </c>
      <c r="CJ4" s="322">
        <f t="shared" si="18"/>
        <v>4</v>
      </c>
      <c r="CK4" s="322">
        <f t="shared" si="18"/>
        <v>5</v>
      </c>
      <c r="CL4" s="322">
        <f t="shared" si="18"/>
        <v>6</v>
      </c>
      <c r="CM4" s="322">
        <f t="shared" si="18"/>
        <v>7</v>
      </c>
      <c r="CN4" s="322">
        <f t="shared" si="18"/>
        <v>8</v>
      </c>
      <c r="CO4" s="322">
        <f t="shared" si="18"/>
        <v>9</v>
      </c>
      <c r="CP4" s="322">
        <f t="shared" si="18"/>
        <v>10</v>
      </c>
      <c r="CQ4" s="322">
        <f t="shared" si="18"/>
        <v>11</v>
      </c>
      <c r="CR4" s="322">
        <f t="shared" si="18"/>
        <v>12</v>
      </c>
      <c r="CS4" s="322">
        <f t="shared" si="18"/>
        <v>1</v>
      </c>
      <c r="CT4" s="322">
        <f t="shared" si="18"/>
        <v>2</v>
      </c>
      <c r="CU4" s="322">
        <f t="shared" si="18"/>
        <v>3</v>
      </c>
      <c r="CV4" s="322">
        <f t="shared" si="18"/>
        <v>4</v>
      </c>
      <c r="CW4" s="322">
        <f t="shared" si="18"/>
        <v>5</v>
      </c>
      <c r="CX4" s="322">
        <f t="shared" si="18"/>
        <v>6</v>
      </c>
      <c r="CY4" s="322">
        <f t="shared" si="18"/>
        <v>7</v>
      </c>
      <c r="CZ4" s="322">
        <f t="shared" si="18"/>
        <v>8</v>
      </c>
      <c r="DA4" s="322">
        <f t="shared" si="18"/>
        <v>9</v>
      </c>
      <c r="DB4" s="322">
        <f t="shared" si="18"/>
        <v>10</v>
      </c>
      <c r="DC4" s="322">
        <f t="shared" si="18"/>
        <v>11</v>
      </c>
      <c r="DD4" s="322">
        <f t="shared" si="18"/>
        <v>12</v>
      </c>
      <c r="DE4" s="322">
        <f t="shared" si="18"/>
        <v>1</v>
      </c>
      <c r="DF4" s="322">
        <f t="shared" si="18"/>
        <v>2</v>
      </c>
      <c r="DG4" s="322">
        <f t="shared" si="18"/>
        <v>3</v>
      </c>
      <c r="DH4" s="322">
        <f t="shared" si="18"/>
        <v>4</v>
      </c>
      <c r="DI4" s="322">
        <f t="shared" si="18"/>
        <v>5</v>
      </c>
      <c r="DJ4" s="322">
        <f t="shared" si="18"/>
        <v>6</v>
      </c>
      <c r="DK4" s="322">
        <f t="shared" si="18"/>
        <v>7</v>
      </c>
      <c r="DL4" s="322">
        <f t="shared" si="18"/>
        <v>8</v>
      </c>
      <c r="DM4" s="322">
        <f t="shared" si="18"/>
        <v>9</v>
      </c>
      <c r="DN4" s="322">
        <f t="shared" si="18"/>
        <v>10</v>
      </c>
      <c r="DO4" s="322">
        <f t="shared" si="18"/>
        <v>11</v>
      </c>
      <c r="DP4" s="322">
        <f t="shared" si="18"/>
        <v>12</v>
      </c>
      <c r="DQ4" s="322">
        <f t="shared" si="18"/>
        <v>1</v>
      </c>
      <c r="DR4" s="322">
        <f t="shared" si="18"/>
        <v>2</v>
      </c>
      <c r="DS4" s="322">
        <f t="shared" si="18"/>
        <v>3</v>
      </c>
      <c r="DT4" s="322">
        <f t="shared" si="18"/>
        <v>4</v>
      </c>
      <c r="DU4" s="322">
        <f t="shared" si="18"/>
        <v>5</v>
      </c>
      <c r="DV4" s="322">
        <f t="shared" si="18"/>
        <v>6</v>
      </c>
      <c r="DW4" s="322">
        <f t="shared" si="18"/>
        <v>7</v>
      </c>
      <c r="DX4" s="322">
        <f t="shared" si="18"/>
        <v>8</v>
      </c>
      <c r="DY4" s="322">
        <f t="shared" si="18"/>
        <v>9</v>
      </c>
      <c r="DZ4" s="322">
        <f t="shared" si="18"/>
        <v>10</v>
      </c>
      <c r="EA4" s="322">
        <f t="shared" si="18"/>
        <v>11</v>
      </c>
      <c r="EB4" s="322">
        <f t="shared" si="18"/>
        <v>12</v>
      </c>
      <c r="EC4" s="322">
        <f t="shared" ref="EC4:EN4" si="19">MONTH(EC2)</f>
        <v>1</v>
      </c>
      <c r="ED4" s="322">
        <f t="shared" si="19"/>
        <v>2</v>
      </c>
      <c r="EE4" s="322">
        <f t="shared" si="19"/>
        <v>3</v>
      </c>
      <c r="EF4" s="322">
        <f t="shared" si="19"/>
        <v>4</v>
      </c>
      <c r="EG4" s="322">
        <f t="shared" si="19"/>
        <v>5</v>
      </c>
      <c r="EH4" s="322">
        <f t="shared" si="19"/>
        <v>6</v>
      </c>
      <c r="EI4" s="322">
        <f t="shared" si="19"/>
        <v>7</v>
      </c>
      <c r="EJ4" s="322">
        <f t="shared" si="19"/>
        <v>8</v>
      </c>
      <c r="EK4" s="322">
        <f t="shared" si="19"/>
        <v>9</v>
      </c>
      <c r="EL4" s="322">
        <f t="shared" si="19"/>
        <v>10</v>
      </c>
      <c r="EM4" s="322">
        <f t="shared" si="19"/>
        <v>11</v>
      </c>
      <c r="EN4" s="322">
        <f t="shared" si="19"/>
        <v>12</v>
      </c>
    </row>
    <row r="5" spans="1:144" x14ac:dyDescent="0.2">
      <c r="B5" s="421"/>
      <c r="C5" s="421"/>
      <c r="D5" s="424">
        <f>'A&amp;R'!F15</f>
        <v>2103.6</v>
      </c>
      <c r="E5" s="424">
        <f>'A&amp;R'!F16</f>
        <v>18645.2</v>
      </c>
      <c r="F5" s="421"/>
      <c r="G5" s="421"/>
      <c r="H5" s="421"/>
      <c r="I5" s="421" t="s">
        <v>11</v>
      </c>
      <c r="J5" s="427">
        <f>'A&amp;R'!$G$6</f>
        <v>44742</v>
      </c>
      <c r="K5" s="421"/>
      <c r="L5" s="323">
        <f>INT((L$8-1)/12)+1</f>
        <v>0</v>
      </c>
      <c r="M5" s="323">
        <f t="shared" ref="M5:BX5" si="20">INT((M$8-1)/12)+1</f>
        <v>1</v>
      </c>
      <c r="N5" s="323">
        <f t="shared" si="20"/>
        <v>1</v>
      </c>
      <c r="O5" s="323">
        <f t="shared" si="20"/>
        <v>1</v>
      </c>
      <c r="P5" s="323">
        <f t="shared" si="20"/>
        <v>1</v>
      </c>
      <c r="Q5" s="323">
        <f t="shared" si="20"/>
        <v>1</v>
      </c>
      <c r="R5" s="323">
        <f t="shared" si="20"/>
        <v>1</v>
      </c>
      <c r="S5" s="323">
        <f t="shared" si="20"/>
        <v>1</v>
      </c>
      <c r="T5" s="323">
        <f t="shared" si="20"/>
        <v>1</v>
      </c>
      <c r="U5" s="323">
        <f t="shared" si="20"/>
        <v>1</v>
      </c>
      <c r="V5" s="323">
        <f t="shared" si="20"/>
        <v>1</v>
      </c>
      <c r="W5" s="323">
        <f t="shared" si="20"/>
        <v>1</v>
      </c>
      <c r="X5" s="323">
        <f t="shared" si="20"/>
        <v>1</v>
      </c>
      <c r="Y5" s="323">
        <f t="shared" si="20"/>
        <v>2</v>
      </c>
      <c r="Z5" s="323">
        <f t="shared" si="20"/>
        <v>2</v>
      </c>
      <c r="AA5" s="323">
        <f t="shared" si="20"/>
        <v>2</v>
      </c>
      <c r="AB5" s="323">
        <f t="shared" si="20"/>
        <v>2</v>
      </c>
      <c r="AC5" s="323">
        <f t="shared" si="20"/>
        <v>2</v>
      </c>
      <c r="AD5" s="323">
        <f t="shared" si="20"/>
        <v>2</v>
      </c>
      <c r="AE5" s="323">
        <f t="shared" si="20"/>
        <v>2</v>
      </c>
      <c r="AF5" s="323">
        <f t="shared" si="20"/>
        <v>2</v>
      </c>
      <c r="AG5" s="323">
        <f t="shared" si="20"/>
        <v>2</v>
      </c>
      <c r="AH5" s="323">
        <f t="shared" si="20"/>
        <v>2</v>
      </c>
      <c r="AI5" s="323">
        <f t="shared" si="20"/>
        <v>2</v>
      </c>
      <c r="AJ5" s="323">
        <f t="shared" si="20"/>
        <v>2</v>
      </c>
      <c r="AK5" s="323">
        <f t="shared" si="20"/>
        <v>3</v>
      </c>
      <c r="AL5" s="323">
        <f t="shared" si="20"/>
        <v>3</v>
      </c>
      <c r="AM5" s="323">
        <f t="shared" si="20"/>
        <v>3</v>
      </c>
      <c r="AN5" s="323">
        <f t="shared" si="20"/>
        <v>3</v>
      </c>
      <c r="AO5" s="323">
        <f t="shared" si="20"/>
        <v>3</v>
      </c>
      <c r="AP5" s="323">
        <f t="shared" si="20"/>
        <v>3</v>
      </c>
      <c r="AQ5" s="323">
        <f t="shared" si="20"/>
        <v>3</v>
      </c>
      <c r="AR5" s="323">
        <f t="shared" si="20"/>
        <v>3</v>
      </c>
      <c r="AS5" s="323">
        <f t="shared" si="20"/>
        <v>3</v>
      </c>
      <c r="AT5" s="323">
        <f t="shared" si="20"/>
        <v>3</v>
      </c>
      <c r="AU5" s="323">
        <f t="shared" si="20"/>
        <v>3</v>
      </c>
      <c r="AV5" s="323">
        <f t="shared" si="20"/>
        <v>3</v>
      </c>
      <c r="AW5" s="323">
        <f t="shared" si="20"/>
        <v>4</v>
      </c>
      <c r="AX5" s="323">
        <f t="shared" si="20"/>
        <v>4</v>
      </c>
      <c r="AY5" s="323">
        <f t="shared" si="20"/>
        <v>4</v>
      </c>
      <c r="AZ5" s="323">
        <f t="shared" si="20"/>
        <v>4</v>
      </c>
      <c r="BA5" s="323">
        <f t="shared" si="20"/>
        <v>4</v>
      </c>
      <c r="BB5" s="323">
        <f t="shared" si="20"/>
        <v>4</v>
      </c>
      <c r="BC5" s="323">
        <f t="shared" si="20"/>
        <v>4</v>
      </c>
      <c r="BD5" s="323">
        <f t="shared" si="20"/>
        <v>4</v>
      </c>
      <c r="BE5" s="323">
        <f t="shared" si="20"/>
        <v>4</v>
      </c>
      <c r="BF5" s="323">
        <f t="shared" si="20"/>
        <v>4</v>
      </c>
      <c r="BG5" s="323">
        <f t="shared" si="20"/>
        <v>4</v>
      </c>
      <c r="BH5" s="323">
        <f t="shared" si="20"/>
        <v>4</v>
      </c>
      <c r="BI5" s="323">
        <f t="shared" si="20"/>
        <v>5</v>
      </c>
      <c r="BJ5" s="323">
        <f t="shared" si="20"/>
        <v>5</v>
      </c>
      <c r="BK5" s="323">
        <f t="shared" si="20"/>
        <v>5</v>
      </c>
      <c r="BL5" s="323">
        <f t="shared" si="20"/>
        <v>5</v>
      </c>
      <c r="BM5" s="323">
        <f t="shared" si="20"/>
        <v>5</v>
      </c>
      <c r="BN5" s="323">
        <f t="shared" si="20"/>
        <v>5</v>
      </c>
      <c r="BO5" s="323">
        <f t="shared" si="20"/>
        <v>5</v>
      </c>
      <c r="BP5" s="323">
        <f t="shared" si="20"/>
        <v>5</v>
      </c>
      <c r="BQ5" s="323">
        <f t="shared" si="20"/>
        <v>5</v>
      </c>
      <c r="BR5" s="323">
        <f t="shared" si="20"/>
        <v>5</v>
      </c>
      <c r="BS5" s="323">
        <f t="shared" si="20"/>
        <v>5</v>
      </c>
      <c r="BT5" s="323">
        <f t="shared" si="20"/>
        <v>5</v>
      </c>
      <c r="BU5" s="323">
        <f t="shared" si="20"/>
        <v>6</v>
      </c>
      <c r="BV5" s="323">
        <f t="shared" si="20"/>
        <v>6</v>
      </c>
      <c r="BW5" s="323">
        <f t="shared" si="20"/>
        <v>6</v>
      </c>
      <c r="BX5" s="323">
        <f t="shared" si="20"/>
        <v>6</v>
      </c>
      <c r="BY5" s="323">
        <f t="shared" ref="BY5:EJ5" si="21">INT((BY$8-1)/12)+1</f>
        <v>6</v>
      </c>
      <c r="BZ5" s="323">
        <f t="shared" si="21"/>
        <v>6</v>
      </c>
      <c r="CA5" s="323">
        <f t="shared" si="21"/>
        <v>6</v>
      </c>
      <c r="CB5" s="323">
        <f t="shared" si="21"/>
        <v>6</v>
      </c>
      <c r="CC5" s="323">
        <f t="shared" si="21"/>
        <v>6</v>
      </c>
      <c r="CD5" s="323">
        <f t="shared" si="21"/>
        <v>6</v>
      </c>
      <c r="CE5" s="323">
        <f t="shared" si="21"/>
        <v>6</v>
      </c>
      <c r="CF5" s="323">
        <f t="shared" si="21"/>
        <v>6</v>
      </c>
      <c r="CG5" s="323">
        <f t="shared" si="21"/>
        <v>7</v>
      </c>
      <c r="CH5" s="323">
        <f t="shared" si="21"/>
        <v>7</v>
      </c>
      <c r="CI5" s="323">
        <f t="shared" si="21"/>
        <v>7</v>
      </c>
      <c r="CJ5" s="323">
        <f t="shared" si="21"/>
        <v>7</v>
      </c>
      <c r="CK5" s="323">
        <f t="shared" si="21"/>
        <v>7</v>
      </c>
      <c r="CL5" s="323">
        <f t="shared" si="21"/>
        <v>7</v>
      </c>
      <c r="CM5" s="323">
        <f t="shared" si="21"/>
        <v>7</v>
      </c>
      <c r="CN5" s="323">
        <f t="shared" si="21"/>
        <v>7</v>
      </c>
      <c r="CO5" s="323">
        <f t="shared" si="21"/>
        <v>7</v>
      </c>
      <c r="CP5" s="323">
        <f t="shared" si="21"/>
        <v>7</v>
      </c>
      <c r="CQ5" s="323">
        <f t="shared" si="21"/>
        <v>7</v>
      </c>
      <c r="CR5" s="323">
        <f t="shared" si="21"/>
        <v>7</v>
      </c>
      <c r="CS5" s="323">
        <f t="shared" si="21"/>
        <v>8</v>
      </c>
      <c r="CT5" s="323">
        <f t="shared" si="21"/>
        <v>8</v>
      </c>
      <c r="CU5" s="323">
        <f t="shared" si="21"/>
        <v>8</v>
      </c>
      <c r="CV5" s="323">
        <f t="shared" si="21"/>
        <v>8</v>
      </c>
      <c r="CW5" s="323">
        <f t="shared" si="21"/>
        <v>8</v>
      </c>
      <c r="CX5" s="323">
        <f t="shared" si="21"/>
        <v>8</v>
      </c>
      <c r="CY5" s="323">
        <f t="shared" si="21"/>
        <v>8</v>
      </c>
      <c r="CZ5" s="323">
        <f t="shared" si="21"/>
        <v>8</v>
      </c>
      <c r="DA5" s="323">
        <f t="shared" si="21"/>
        <v>8</v>
      </c>
      <c r="DB5" s="323">
        <f t="shared" si="21"/>
        <v>8</v>
      </c>
      <c r="DC5" s="323">
        <f t="shared" si="21"/>
        <v>8</v>
      </c>
      <c r="DD5" s="323">
        <f t="shared" si="21"/>
        <v>8</v>
      </c>
      <c r="DE5" s="323">
        <f t="shared" si="21"/>
        <v>9</v>
      </c>
      <c r="DF5" s="323">
        <f t="shared" si="21"/>
        <v>9</v>
      </c>
      <c r="DG5" s="323">
        <f t="shared" si="21"/>
        <v>9</v>
      </c>
      <c r="DH5" s="323">
        <f t="shared" si="21"/>
        <v>9</v>
      </c>
      <c r="DI5" s="323">
        <f t="shared" si="21"/>
        <v>9</v>
      </c>
      <c r="DJ5" s="323">
        <f t="shared" si="21"/>
        <v>9</v>
      </c>
      <c r="DK5" s="323">
        <f t="shared" si="21"/>
        <v>9</v>
      </c>
      <c r="DL5" s="323">
        <f t="shared" si="21"/>
        <v>9</v>
      </c>
      <c r="DM5" s="323">
        <f t="shared" si="21"/>
        <v>9</v>
      </c>
      <c r="DN5" s="323">
        <f t="shared" si="21"/>
        <v>9</v>
      </c>
      <c r="DO5" s="323">
        <f t="shared" si="21"/>
        <v>9</v>
      </c>
      <c r="DP5" s="323">
        <f t="shared" si="21"/>
        <v>9</v>
      </c>
      <c r="DQ5" s="323">
        <f t="shared" si="21"/>
        <v>10</v>
      </c>
      <c r="DR5" s="323">
        <f t="shared" si="21"/>
        <v>10</v>
      </c>
      <c r="DS5" s="323">
        <f t="shared" si="21"/>
        <v>10</v>
      </c>
      <c r="DT5" s="323">
        <f t="shared" si="21"/>
        <v>10</v>
      </c>
      <c r="DU5" s="323">
        <f t="shared" si="21"/>
        <v>10</v>
      </c>
      <c r="DV5" s="323">
        <f t="shared" si="21"/>
        <v>10</v>
      </c>
      <c r="DW5" s="323">
        <f t="shared" si="21"/>
        <v>10</v>
      </c>
      <c r="DX5" s="323">
        <f t="shared" si="21"/>
        <v>10</v>
      </c>
      <c r="DY5" s="323">
        <f t="shared" si="21"/>
        <v>10</v>
      </c>
      <c r="DZ5" s="323">
        <f t="shared" si="21"/>
        <v>10</v>
      </c>
      <c r="EA5" s="323">
        <f t="shared" si="21"/>
        <v>10</v>
      </c>
      <c r="EB5" s="323">
        <f t="shared" si="21"/>
        <v>10</v>
      </c>
      <c r="EC5" s="323">
        <f t="shared" si="21"/>
        <v>11</v>
      </c>
      <c r="ED5" s="323">
        <f t="shared" si="21"/>
        <v>11</v>
      </c>
      <c r="EE5" s="323">
        <f t="shared" si="21"/>
        <v>11</v>
      </c>
      <c r="EF5" s="323">
        <f t="shared" si="21"/>
        <v>11</v>
      </c>
      <c r="EG5" s="323">
        <f t="shared" si="21"/>
        <v>11</v>
      </c>
      <c r="EH5" s="323">
        <f t="shared" si="21"/>
        <v>11</v>
      </c>
      <c r="EI5" s="323">
        <f t="shared" si="21"/>
        <v>11</v>
      </c>
      <c r="EJ5" s="323">
        <f t="shared" si="21"/>
        <v>11</v>
      </c>
      <c r="EK5" s="323">
        <f t="shared" ref="EK5:EN5" si="22">INT((EK$8-1)/12)+1</f>
        <v>11</v>
      </c>
      <c r="EL5" s="323">
        <f t="shared" si="22"/>
        <v>11</v>
      </c>
      <c r="EM5" s="323">
        <f t="shared" si="22"/>
        <v>11</v>
      </c>
      <c r="EN5" s="323">
        <f t="shared" si="22"/>
        <v>11</v>
      </c>
    </row>
    <row r="6" spans="1:144" x14ac:dyDescent="0.2">
      <c r="B6" s="421"/>
      <c r="C6" s="421"/>
      <c r="D6" s="421" t="s">
        <v>472</v>
      </c>
      <c r="E6" s="421" t="s">
        <v>473</v>
      </c>
      <c r="F6" s="421"/>
      <c r="G6" s="421"/>
      <c r="H6" s="421"/>
      <c r="I6" s="421"/>
      <c r="J6" s="421"/>
      <c r="K6" s="421"/>
      <c r="L6" s="324">
        <f>INT((L$8-1)/6)+1</f>
        <v>0</v>
      </c>
      <c r="M6" s="324">
        <f t="shared" ref="M6:BX6" si="23">INT((M$8-1)/6)+1</f>
        <v>1</v>
      </c>
      <c r="N6" s="324">
        <f t="shared" si="23"/>
        <v>1</v>
      </c>
      <c r="O6" s="324">
        <f t="shared" si="23"/>
        <v>1</v>
      </c>
      <c r="P6" s="324">
        <f t="shared" si="23"/>
        <v>1</v>
      </c>
      <c r="Q6" s="324">
        <f t="shared" si="23"/>
        <v>1</v>
      </c>
      <c r="R6" s="324">
        <f t="shared" si="23"/>
        <v>1</v>
      </c>
      <c r="S6" s="324">
        <f t="shared" si="23"/>
        <v>2</v>
      </c>
      <c r="T6" s="324">
        <f t="shared" si="23"/>
        <v>2</v>
      </c>
      <c r="U6" s="324">
        <f t="shared" si="23"/>
        <v>2</v>
      </c>
      <c r="V6" s="324">
        <f t="shared" si="23"/>
        <v>2</v>
      </c>
      <c r="W6" s="324">
        <f t="shared" si="23"/>
        <v>2</v>
      </c>
      <c r="X6" s="324">
        <f t="shared" si="23"/>
        <v>2</v>
      </c>
      <c r="Y6" s="324">
        <f t="shared" si="23"/>
        <v>3</v>
      </c>
      <c r="Z6" s="324">
        <f t="shared" si="23"/>
        <v>3</v>
      </c>
      <c r="AA6" s="324">
        <f t="shared" si="23"/>
        <v>3</v>
      </c>
      <c r="AB6" s="324">
        <f t="shared" si="23"/>
        <v>3</v>
      </c>
      <c r="AC6" s="324">
        <f t="shared" si="23"/>
        <v>3</v>
      </c>
      <c r="AD6" s="324">
        <f t="shared" si="23"/>
        <v>3</v>
      </c>
      <c r="AE6" s="324">
        <f t="shared" si="23"/>
        <v>4</v>
      </c>
      <c r="AF6" s="324">
        <f t="shared" si="23"/>
        <v>4</v>
      </c>
      <c r="AG6" s="324">
        <f t="shared" si="23"/>
        <v>4</v>
      </c>
      <c r="AH6" s="324">
        <f t="shared" si="23"/>
        <v>4</v>
      </c>
      <c r="AI6" s="324">
        <f t="shared" si="23"/>
        <v>4</v>
      </c>
      <c r="AJ6" s="324">
        <f t="shared" si="23"/>
        <v>4</v>
      </c>
      <c r="AK6" s="324">
        <f t="shared" si="23"/>
        <v>5</v>
      </c>
      <c r="AL6" s="324">
        <f t="shared" si="23"/>
        <v>5</v>
      </c>
      <c r="AM6" s="324">
        <f t="shared" si="23"/>
        <v>5</v>
      </c>
      <c r="AN6" s="324">
        <f t="shared" si="23"/>
        <v>5</v>
      </c>
      <c r="AO6" s="324">
        <f t="shared" si="23"/>
        <v>5</v>
      </c>
      <c r="AP6" s="324">
        <f t="shared" si="23"/>
        <v>5</v>
      </c>
      <c r="AQ6" s="324">
        <f t="shared" si="23"/>
        <v>6</v>
      </c>
      <c r="AR6" s="324">
        <f t="shared" si="23"/>
        <v>6</v>
      </c>
      <c r="AS6" s="324">
        <f t="shared" si="23"/>
        <v>6</v>
      </c>
      <c r="AT6" s="324">
        <f t="shared" si="23"/>
        <v>6</v>
      </c>
      <c r="AU6" s="324">
        <f t="shared" si="23"/>
        <v>6</v>
      </c>
      <c r="AV6" s="324">
        <f t="shared" si="23"/>
        <v>6</v>
      </c>
      <c r="AW6" s="324">
        <f t="shared" si="23"/>
        <v>7</v>
      </c>
      <c r="AX6" s="324">
        <f t="shared" si="23"/>
        <v>7</v>
      </c>
      <c r="AY6" s="324">
        <f t="shared" si="23"/>
        <v>7</v>
      </c>
      <c r="AZ6" s="324">
        <f t="shared" si="23"/>
        <v>7</v>
      </c>
      <c r="BA6" s="324">
        <f t="shared" si="23"/>
        <v>7</v>
      </c>
      <c r="BB6" s="324">
        <f t="shared" si="23"/>
        <v>7</v>
      </c>
      <c r="BC6" s="324">
        <f t="shared" si="23"/>
        <v>8</v>
      </c>
      <c r="BD6" s="324">
        <f t="shared" si="23"/>
        <v>8</v>
      </c>
      <c r="BE6" s="324">
        <f t="shared" si="23"/>
        <v>8</v>
      </c>
      <c r="BF6" s="324">
        <f t="shared" si="23"/>
        <v>8</v>
      </c>
      <c r="BG6" s="324">
        <f t="shared" si="23"/>
        <v>8</v>
      </c>
      <c r="BH6" s="324">
        <f t="shared" si="23"/>
        <v>8</v>
      </c>
      <c r="BI6" s="324">
        <f t="shared" si="23"/>
        <v>9</v>
      </c>
      <c r="BJ6" s="324">
        <f t="shared" si="23"/>
        <v>9</v>
      </c>
      <c r="BK6" s="324">
        <f t="shared" si="23"/>
        <v>9</v>
      </c>
      <c r="BL6" s="324">
        <f t="shared" si="23"/>
        <v>9</v>
      </c>
      <c r="BM6" s="324">
        <f t="shared" si="23"/>
        <v>9</v>
      </c>
      <c r="BN6" s="324">
        <f t="shared" si="23"/>
        <v>9</v>
      </c>
      <c r="BO6" s="324">
        <f t="shared" si="23"/>
        <v>10</v>
      </c>
      <c r="BP6" s="324">
        <f t="shared" si="23"/>
        <v>10</v>
      </c>
      <c r="BQ6" s="324">
        <f t="shared" si="23"/>
        <v>10</v>
      </c>
      <c r="BR6" s="324">
        <f t="shared" si="23"/>
        <v>10</v>
      </c>
      <c r="BS6" s="324">
        <f t="shared" si="23"/>
        <v>10</v>
      </c>
      <c r="BT6" s="324">
        <f t="shared" si="23"/>
        <v>10</v>
      </c>
      <c r="BU6" s="324">
        <f t="shared" si="23"/>
        <v>11</v>
      </c>
      <c r="BV6" s="324">
        <f t="shared" si="23"/>
        <v>11</v>
      </c>
      <c r="BW6" s="324">
        <f t="shared" si="23"/>
        <v>11</v>
      </c>
      <c r="BX6" s="324">
        <f t="shared" si="23"/>
        <v>11</v>
      </c>
      <c r="BY6" s="324">
        <f t="shared" ref="BY6:EJ6" si="24">INT((BY$8-1)/6)+1</f>
        <v>11</v>
      </c>
      <c r="BZ6" s="324">
        <f t="shared" si="24"/>
        <v>11</v>
      </c>
      <c r="CA6" s="324">
        <f t="shared" si="24"/>
        <v>12</v>
      </c>
      <c r="CB6" s="324">
        <f t="shared" si="24"/>
        <v>12</v>
      </c>
      <c r="CC6" s="324">
        <f t="shared" si="24"/>
        <v>12</v>
      </c>
      <c r="CD6" s="324">
        <f t="shared" si="24"/>
        <v>12</v>
      </c>
      <c r="CE6" s="324">
        <f t="shared" si="24"/>
        <v>12</v>
      </c>
      <c r="CF6" s="324">
        <f t="shared" si="24"/>
        <v>12</v>
      </c>
      <c r="CG6" s="324">
        <f t="shared" si="24"/>
        <v>13</v>
      </c>
      <c r="CH6" s="324">
        <f t="shared" si="24"/>
        <v>13</v>
      </c>
      <c r="CI6" s="324">
        <f t="shared" si="24"/>
        <v>13</v>
      </c>
      <c r="CJ6" s="324">
        <f t="shared" si="24"/>
        <v>13</v>
      </c>
      <c r="CK6" s="324">
        <f t="shared" si="24"/>
        <v>13</v>
      </c>
      <c r="CL6" s="324">
        <f t="shared" si="24"/>
        <v>13</v>
      </c>
      <c r="CM6" s="324">
        <f t="shared" si="24"/>
        <v>14</v>
      </c>
      <c r="CN6" s="324">
        <f t="shared" si="24"/>
        <v>14</v>
      </c>
      <c r="CO6" s="324">
        <f t="shared" si="24"/>
        <v>14</v>
      </c>
      <c r="CP6" s="324">
        <f t="shared" si="24"/>
        <v>14</v>
      </c>
      <c r="CQ6" s="324">
        <f t="shared" si="24"/>
        <v>14</v>
      </c>
      <c r="CR6" s="324">
        <f t="shared" si="24"/>
        <v>14</v>
      </c>
      <c r="CS6" s="324">
        <f t="shared" si="24"/>
        <v>15</v>
      </c>
      <c r="CT6" s="324">
        <f t="shared" si="24"/>
        <v>15</v>
      </c>
      <c r="CU6" s="324">
        <f t="shared" si="24"/>
        <v>15</v>
      </c>
      <c r="CV6" s="324">
        <f t="shared" si="24"/>
        <v>15</v>
      </c>
      <c r="CW6" s="324">
        <f t="shared" si="24"/>
        <v>15</v>
      </c>
      <c r="CX6" s="324">
        <f t="shared" si="24"/>
        <v>15</v>
      </c>
      <c r="CY6" s="324">
        <f t="shared" si="24"/>
        <v>16</v>
      </c>
      <c r="CZ6" s="324">
        <f t="shared" si="24"/>
        <v>16</v>
      </c>
      <c r="DA6" s="324">
        <f t="shared" si="24"/>
        <v>16</v>
      </c>
      <c r="DB6" s="324">
        <f t="shared" si="24"/>
        <v>16</v>
      </c>
      <c r="DC6" s="324">
        <f t="shared" si="24"/>
        <v>16</v>
      </c>
      <c r="DD6" s="324">
        <f t="shared" si="24"/>
        <v>16</v>
      </c>
      <c r="DE6" s="324">
        <f t="shared" si="24"/>
        <v>17</v>
      </c>
      <c r="DF6" s="324">
        <f t="shared" si="24"/>
        <v>17</v>
      </c>
      <c r="DG6" s="324">
        <f t="shared" si="24"/>
        <v>17</v>
      </c>
      <c r="DH6" s="324">
        <f t="shared" si="24"/>
        <v>17</v>
      </c>
      <c r="DI6" s="324">
        <f t="shared" si="24"/>
        <v>17</v>
      </c>
      <c r="DJ6" s="324">
        <f t="shared" si="24"/>
        <v>17</v>
      </c>
      <c r="DK6" s="324">
        <f t="shared" si="24"/>
        <v>18</v>
      </c>
      <c r="DL6" s="324">
        <f t="shared" si="24"/>
        <v>18</v>
      </c>
      <c r="DM6" s="324">
        <f t="shared" si="24"/>
        <v>18</v>
      </c>
      <c r="DN6" s="324">
        <f t="shared" si="24"/>
        <v>18</v>
      </c>
      <c r="DO6" s="324">
        <f t="shared" si="24"/>
        <v>18</v>
      </c>
      <c r="DP6" s="324">
        <f t="shared" si="24"/>
        <v>18</v>
      </c>
      <c r="DQ6" s="324">
        <f t="shared" si="24"/>
        <v>19</v>
      </c>
      <c r="DR6" s="324">
        <f t="shared" si="24"/>
        <v>19</v>
      </c>
      <c r="DS6" s="324">
        <f t="shared" si="24"/>
        <v>19</v>
      </c>
      <c r="DT6" s="324">
        <f t="shared" si="24"/>
        <v>19</v>
      </c>
      <c r="DU6" s="324">
        <f t="shared" si="24"/>
        <v>19</v>
      </c>
      <c r="DV6" s="324">
        <f t="shared" si="24"/>
        <v>19</v>
      </c>
      <c r="DW6" s="324">
        <f t="shared" si="24"/>
        <v>20</v>
      </c>
      <c r="DX6" s="324">
        <f t="shared" si="24"/>
        <v>20</v>
      </c>
      <c r="DY6" s="324">
        <f t="shared" si="24"/>
        <v>20</v>
      </c>
      <c r="DZ6" s="324">
        <f t="shared" si="24"/>
        <v>20</v>
      </c>
      <c r="EA6" s="324">
        <f t="shared" si="24"/>
        <v>20</v>
      </c>
      <c r="EB6" s="324">
        <f t="shared" si="24"/>
        <v>20</v>
      </c>
      <c r="EC6" s="324">
        <f t="shared" si="24"/>
        <v>21</v>
      </c>
      <c r="ED6" s="324">
        <f t="shared" si="24"/>
        <v>21</v>
      </c>
      <c r="EE6" s="324">
        <f t="shared" si="24"/>
        <v>21</v>
      </c>
      <c r="EF6" s="324">
        <f t="shared" si="24"/>
        <v>21</v>
      </c>
      <c r="EG6" s="324">
        <f t="shared" si="24"/>
        <v>21</v>
      </c>
      <c r="EH6" s="324">
        <f t="shared" si="24"/>
        <v>21</v>
      </c>
      <c r="EI6" s="324">
        <f t="shared" si="24"/>
        <v>22</v>
      </c>
      <c r="EJ6" s="324">
        <f t="shared" si="24"/>
        <v>22</v>
      </c>
      <c r="EK6" s="324">
        <f t="shared" ref="EK6:EN6" si="25">INT((EK$8-1)/6)+1</f>
        <v>22</v>
      </c>
      <c r="EL6" s="324">
        <f t="shared" si="25"/>
        <v>22</v>
      </c>
      <c r="EM6" s="324">
        <f t="shared" si="25"/>
        <v>22</v>
      </c>
      <c r="EN6" s="324">
        <f t="shared" si="25"/>
        <v>22</v>
      </c>
    </row>
    <row r="7" spans="1:144" x14ac:dyDescent="0.2">
      <c r="B7" s="421"/>
      <c r="C7" s="421"/>
      <c r="D7" s="425">
        <f>취득가정!T22</f>
        <v>0</v>
      </c>
      <c r="E7" s="425">
        <f>취득가정!U22</f>
        <v>1</v>
      </c>
      <c r="F7" s="421"/>
      <c r="G7" s="421"/>
      <c r="H7" s="421"/>
      <c r="I7" s="421"/>
      <c r="J7" s="421"/>
      <c r="K7" s="421"/>
      <c r="L7" s="325">
        <f>INT((L$8-1)/3)+1</f>
        <v>0</v>
      </c>
      <c r="M7" s="325">
        <f t="shared" ref="M7:BX7" si="26">INT((M$8-1)/3)+1</f>
        <v>1</v>
      </c>
      <c r="N7" s="325">
        <f t="shared" si="26"/>
        <v>1</v>
      </c>
      <c r="O7" s="325">
        <f t="shared" si="26"/>
        <v>1</v>
      </c>
      <c r="P7" s="325">
        <f t="shared" si="26"/>
        <v>2</v>
      </c>
      <c r="Q7" s="325">
        <f t="shared" si="26"/>
        <v>2</v>
      </c>
      <c r="R7" s="325">
        <f t="shared" si="26"/>
        <v>2</v>
      </c>
      <c r="S7" s="325">
        <f t="shared" si="26"/>
        <v>3</v>
      </c>
      <c r="T7" s="325">
        <f t="shared" si="26"/>
        <v>3</v>
      </c>
      <c r="U7" s="325">
        <f t="shared" si="26"/>
        <v>3</v>
      </c>
      <c r="V7" s="325">
        <f t="shared" si="26"/>
        <v>4</v>
      </c>
      <c r="W7" s="325">
        <f t="shared" si="26"/>
        <v>4</v>
      </c>
      <c r="X7" s="325">
        <f t="shared" si="26"/>
        <v>4</v>
      </c>
      <c r="Y7" s="325">
        <f t="shared" si="26"/>
        <v>5</v>
      </c>
      <c r="Z7" s="325">
        <f t="shared" si="26"/>
        <v>5</v>
      </c>
      <c r="AA7" s="325">
        <f t="shared" si="26"/>
        <v>5</v>
      </c>
      <c r="AB7" s="325">
        <f t="shared" si="26"/>
        <v>6</v>
      </c>
      <c r="AC7" s="325">
        <f t="shared" si="26"/>
        <v>6</v>
      </c>
      <c r="AD7" s="325">
        <f t="shared" si="26"/>
        <v>6</v>
      </c>
      <c r="AE7" s="325">
        <f t="shared" si="26"/>
        <v>7</v>
      </c>
      <c r="AF7" s="325">
        <f t="shared" si="26"/>
        <v>7</v>
      </c>
      <c r="AG7" s="325">
        <f t="shared" si="26"/>
        <v>7</v>
      </c>
      <c r="AH7" s="325">
        <f t="shared" si="26"/>
        <v>8</v>
      </c>
      <c r="AI7" s="325">
        <f t="shared" si="26"/>
        <v>8</v>
      </c>
      <c r="AJ7" s="325">
        <f t="shared" si="26"/>
        <v>8</v>
      </c>
      <c r="AK7" s="325">
        <f t="shared" si="26"/>
        <v>9</v>
      </c>
      <c r="AL7" s="325">
        <f t="shared" si="26"/>
        <v>9</v>
      </c>
      <c r="AM7" s="325">
        <f t="shared" si="26"/>
        <v>9</v>
      </c>
      <c r="AN7" s="325">
        <f t="shared" si="26"/>
        <v>10</v>
      </c>
      <c r="AO7" s="325">
        <f t="shared" si="26"/>
        <v>10</v>
      </c>
      <c r="AP7" s="325">
        <f t="shared" si="26"/>
        <v>10</v>
      </c>
      <c r="AQ7" s="325">
        <f t="shared" si="26"/>
        <v>11</v>
      </c>
      <c r="AR7" s="325">
        <f t="shared" si="26"/>
        <v>11</v>
      </c>
      <c r="AS7" s="325">
        <f t="shared" si="26"/>
        <v>11</v>
      </c>
      <c r="AT7" s="325">
        <f t="shared" si="26"/>
        <v>12</v>
      </c>
      <c r="AU7" s="325">
        <f t="shared" si="26"/>
        <v>12</v>
      </c>
      <c r="AV7" s="325">
        <f t="shared" si="26"/>
        <v>12</v>
      </c>
      <c r="AW7" s="325">
        <f t="shared" si="26"/>
        <v>13</v>
      </c>
      <c r="AX7" s="325">
        <f t="shared" si="26"/>
        <v>13</v>
      </c>
      <c r="AY7" s="325">
        <f t="shared" si="26"/>
        <v>13</v>
      </c>
      <c r="AZ7" s="325">
        <f t="shared" si="26"/>
        <v>14</v>
      </c>
      <c r="BA7" s="325">
        <f t="shared" si="26"/>
        <v>14</v>
      </c>
      <c r="BB7" s="325">
        <f t="shared" si="26"/>
        <v>14</v>
      </c>
      <c r="BC7" s="325">
        <f t="shared" si="26"/>
        <v>15</v>
      </c>
      <c r="BD7" s="325">
        <f t="shared" si="26"/>
        <v>15</v>
      </c>
      <c r="BE7" s="325">
        <f t="shared" si="26"/>
        <v>15</v>
      </c>
      <c r="BF7" s="325">
        <f t="shared" si="26"/>
        <v>16</v>
      </c>
      <c r="BG7" s="325">
        <f t="shared" si="26"/>
        <v>16</v>
      </c>
      <c r="BH7" s="325">
        <f t="shared" si="26"/>
        <v>16</v>
      </c>
      <c r="BI7" s="325">
        <f t="shared" si="26"/>
        <v>17</v>
      </c>
      <c r="BJ7" s="325">
        <f t="shared" si="26"/>
        <v>17</v>
      </c>
      <c r="BK7" s="325">
        <f t="shared" si="26"/>
        <v>17</v>
      </c>
      <c r="BL7" s="325">
        <f t="shared" si="26"/>
        <v>18</v>
      </c>
      <c r="BM7" s="325">
        <f t="shared" si="26"/>
        <v>18</v>
      </c>
      <c r="BN7" s="325">
        <f t="shared" si="26"/>
        <v>18</v>
      </c>
      <c r="BO7" s="325">
        <f t="shared" si="26"/>
        <v>19</v>
      </c>
      <c r="BP7" s="325">
        <f t="shared" si="26"/>
        <v>19</v>
      </c>
      <c r="BQ7" s="325">
        <f t="shared" si="26"/>
        <v>19</v>
      </c>
      <c r="BR7" s="325">
        <f t="shared" si="26"/>
        <v>20</v>
      </c>
      <c r="BS7" s="325">
        <f t="shared" si="26"/>
        <v>20</v>
      </c>
      <c r="BT7" s="325">
        <f t="shared" si="26"/>
        <v>20</v>
      </c>
      <c r="BU7" s="325">
        <f t="shared" si="26"/>
        <v>21</v>
      </c>
      <c r="BV7" s="325">
        <f t="shared" si="26"/>
        <v>21</v>
      </c>
      <c r="BW7" s="325">
        <f t="shared" si="26"/>
        <v>21</v>
      </c>
      <c r="BX7" s="325">
        <f t="shared" si="26"/>
        <v>22</v>
      </c>
      <c r="BY7" s="325">
        <f t="shared" ref="BY7:EJ7" si="27">INT((BY$8-1)/3)+1</f>
        <v>22</v>
      </c>
      <c r="BZ7" s="325">
        <f t="shared" si="27"/>
        <v>22</v>
      </c>
      <c r="CA7" s="325">
        <f t="shared" si="27"/>
        <v>23</v>
      </c>
      <c r="CB7" s="325">
        <f t="shared" si="27"/>
        <v>23</v>
      </c>
      <c r="CC7" s="325">
        <f t="shared" si="27"/>
        <v>23</v>
      </c>
      <c r="CD7" s="325">
        <f t="shared" si="27"/>
        <v>24</v>
      </c>
      <c r="CE7" s="325">
        <f t="shared" si="27"/>
        <v>24</v>
      </c>
      <c r="CF7" s="325">
        <f t="shared" si="27"/>
        <v>24</v>
      </c>
      <c r="CG7" s="325">
        <f t="shared" si="27"/>
        <v>25</v>
      </c>
      <c r="CH7" s="325">
        <f t="shared" si="27"/>
        <v>25</v>
      </c>
      <c r="CI7" s="325">
        <f t="shared" si="27"/>
        <v>25</v>
      </c>
      <c r="CJ7" s="325">
        <f t="shared" si="27"/>
        <v>26</v>
      </c>
      <c r="CK7" s="325">
        <f t="shared" si="27"/>
        <v>26</v>
      </c>
      <c r="CL7" s="325">
        <f t="shared" si="27"/>
        <v>26</v>
      </c>
      <c r="CM7" s="325">
        <f t="shared" si="27"/>
        <v>27</v>
      </c>
      <c r="CN7" s="325">
        <f t="shared" si="27"/>
        <v>27</v>
      </c>
      <c r="CO7" s="325">
        <f t="shared" si="27"/>
        <v>27</v>
      </c>
      <c r="CP7" s="325">
        <f t="shared" si="27"/>
        <v>28</v>
      </c>
      <c r="CQ7" s="325">
        <f t="shared" si="27"/>
        <v>28</v>
      </c>
      <c r="CR7" s="325">
        <f t="shared" si="27"/>
        <v>28</v>
      </c>
      <c r="CS7" s="325">
        <f t="shared" si="27"/>
        <v>29</v>
      </c>
      <c r="CT7" s="325">
        <f t="shared" si="27"/>
        <v>29</v>
      </c>
      <c r="CU7" s="325">
        <f t="shared" si="27"/>
        <v>29</v>
      </c>
      <c r="CV7" s="325">
        <f t="shared" si="27"/>
        <v>30</v>
      </c>
      <c r="CW7" s="325">
        <f t="shared" si="27"/>
        <v>30</v>
      </c>
      <c r="CX7" s="325">
        <f t="shared" si="27"/>
        <v>30</v>
      </c>
      <c r="CY7" s="325">
        <f t="shared" si="27"/>
        <v>31</v>
      </c>
      <c r="CZ7" s="325">
        <f t="shared" si="27"/>
        <v>31</v>
      </c>
      <c r="DA7" s="325">
        <f t="shared" si="27"/>
        <v>31</v>
      </c>
      <c r="DB7" s="325">
        <f t="shared" si="27"/>
        <v>32</v>
      </c>
      <c r="DC7" s="325">
        <f t="shared" si="27"/>
        <v>32</v>
      </c>
      <c r="DD7" s="325">
        <f t="shared" si="27"/>
        <v>32</v>
      </c>
      <c r="DE7" s="325">
        <f t="shared" si="27"/>
        <v>33</v>
      </c>
      <c r="DF7" s="325">
        <f t="shared" si="27"/>
        <v>33</v>
      </c>
      <c r="DG7" s="325">
        <f t="shared" si="27"/>
        <v>33</v>
      </c>
      <c r="DH7" s="325">
        <f t="shared" si="27"/>
        <v>34</v>
      </c>
      <c r="DI7" s="325">
        <f t="shared" si="27"/>
        <v>34</v>
      </c>
      <c r="DJ7" s="325">
        <f t="shared" si="27"/>
        <v>34</v>
      </c>
      <c r="DK7" s="325">
        <f t="shared" si="27"/>
        <v>35</v>
      </c>
      <c r="DL7" s="325">
        <f t="shared" si="27"/>
        <v>35</v>
      </c>
      <c r="DM7" s="325">
        <f t="shared" si="27"/>
        <v>35</v>
      </c>
      <c r="DN7" s="325">
        <f t="shared" si="27"/>
        <v>36</v>
      </c>
      <c r="DO7" s="325">
        <f t="shared" si="27"/>
        <v>36</v>
      </c>
      <c r="DP7" s="325">
        <f t="shared" si="27"/>
        <v>36</v>
      </c>
      <c r="DQ7" s="325">
        <f t="shared" si="27"/>
        <v>37</v>
      </c>
      <c r="DR7" s="325">
        <f t="shared" si="27"/>
        <v>37</v>
      </c>
      <c r="DS7" s="325">
        <f t="shared" si="27"/>
        <v>37</v>
      </c>
      <c r="DT7" s="325">
        <f t="shared" si="27"/>
        <v>38</v>
      </c>
      <c r="DU7" s="325">
        <f t="shared" si="27"/>
        <v>38</v>
      </c>
      <c r="DV7" s="325">
        <f t="shared" si="27"/>
        <v>38</v>
      </c>
      <c r="DW7" s="325">
        <f t="shared" si="27"/>
        <v>39</v>
      </c>
      <c r="DX7" s="325">
        <f t="shared" si="27"/>
        <v>39</v>
      </c>
      <c r="DY7" s="325">
        <f t="shared" si="27"/>
        <v>39</v>
      </c>
      <c r="DZ7" s="325">
        <f t="shared" si="27"/>
        <v>40</v>
      </c>
      <c r="EA7" s="325">
        <f t="shared" si="27"/>
        <v>40</v>
      </c>
      <c r="EB7" s="325">
        <f t="shared" si="27"/>
        <v>40</v>
      </c>
      <c r="EC7" s="325">
        <f t="shared" si="27"/>
        <v>41</v>
      </c>
      <c r="ED7" s="325">
        <f t="shared" si="27"/>
        <v>41</v>
      </c>
      <c r="EE7" s="325">
        <f t="shared" si="27"/>
        <v>41</v>
      </c>
      <c r="EF7" s="325">
        <f t="shared" si="27"/>
        <v>42</v>
      </c>
      <c r="EG7" s="325">
        <f t="shared" si="27"/>
        <v>42</v>
      </c>
      <c r="EH7" s="325">
        <f t="shared" si="27"/>
        <v>42</v>
      </c>
      <c r="EI7" s="325">
        <f t="shared" si="27"/>
        <v>43</v>
      </c>
      <c r="EJ7" s="325">
        <f t="shared" si="27"/>
        <v>43</v>
      </c>
      <c r="EK7" s="325">
        <f t="shared" ref="EK7:EN7" si="28">INT((EK$8-1)/3)+1</f>
        <v>43</v>
      </c>
      <c r="EL7" s="325">
        <f t="shared" si="28"/>
        <v>44</v>
      </c>
      <c r="EM7" s="325">
        <f t="shared" si="28"/>
        <v>44</v>
      </c>
      <c r="EN7" s="325">
        <f t="shared" si="28"/>
        <v>44</v>
      </c>
    </row>
    <row r="8" spans="1:144" x14ac:dyDescent="0.2">
      <c r="B8" s="423"/>
      <c r="C8" s="423"/>
      <c r="D8" s="423"/>
      <c r="E8" s="423"/>
      <c r="F8" s="423"/>
      <c r="G8" s="423"/>
      <c r="H8" s="423"/>
      <c r="I8" s="423"/>
      <c r="J8" s="423"/>
      <c r="K8" s="423" t="s">
        <v>36</v>
      </c>
      <c r="L8" s="326">
        <v>0</v>
      </c>
      <c r="M8" s="326">
        <f>L8+1</f>
        <v>1</v>
      </c>
      <c r="N8" s="326">
        <f>M8+1</f>
        <v>2</v>
      </c>
      <c r="O8" s="326">
        <f t="shared" ref="O8:BZ8" si="29">N8+1</f>
        <v>3</v>
      </c>
      <c r="P8" s="326">
        <f t="shared" si="29"/>
        <v>4</v>
      </c>
      <c r="Q8" s="326">
        <f t="shared" si="29"/>
        <v>5</v>
      </c>
      <c r="R8" s="326">
        <f t="shared" si="29"/>
        <v>6</v>
      </c>
      <c r="S8" s="326">
        <f t="shared" si="29"/>
        <v>7</v>
      </c>
      <c r="T8" s="326">
        <f t="shared" si="29"/>
        <v>8</v>
      </c>
      <c r="U8" s="326">
        <f t="shared" si="29"/>
        <v>9</v>
      </c>
      <c r="V8" s="326">
        <f t="shared" si="29"/>
        <v>10</v>
      </c>
      <c r="W8" s="326">
        <f t="shared" si="29"/>
        <v>11</v>
      </c>
      <c r="X8" s="326">
        <f t="shared" si="29"/>
        <v>12</v>
      </c>
      <c r="Y8" s="326">
        <f t="shared" si="29"/>
        <v>13</v>
      </c>
      <c r="Z8" s="326">
        <f t="shared" si="29"/>
        <v>14</v>
      </c>
      <c r="AA8" s="326">
        <f t="shared" si="29"/>
        <v>15</v>
      </c>
      <c r="AB8" s="326">
        <f t="shared" si="29"/>
        <v>16</v>
      </c>
      <c r="AC8" s="326">
        <f t="shared" si="29"/>
        <v>17</v>
      </c>
      <c r="AD8" s="326">
        <f t="shared" si="29"/>
        <v>18</v>
      </c>
      <c r="AE8" s="326">
        <f t="shared" si="29"/>
        <v>19</v>
      </c>
      <c r="AF8" s="326">
        <f t="shared" si="29"/>
        <v>20</v>
      </c>
      <c r="AG8" s="326">
        <f t="shared" si="29"/>
        <v>21</v>
      </c>
      <c r="AH8" s="326">
        <f t="shared" si="29"/>
        <v>22</v>
      </c>
      <c r="AI8" s="326">
        <f t="shared" si="29"/>
        <v>23</v>
      </c>
      <c r="AJ8" s="326">
        <f t="shared" si="29"/>
        <v>24</v>
      </c>
      <c r="AK8" s="326">
        <f t="shared" si="29"/>
        <v>25</v>
      </c>
      <c r="AL8" s="326">
        <f t="shared" si="29"/>
        <v>26</v>
      </c>
      <c r="AM8" s="326">
        <f t="shared" si="29"/>
        <v>27</v>
      </c>
      <c r="AN8" s="326">
        <f t="shared" si="29"/>
        <v>28</v>
      </c>
      <c r="AO8" s="326">
        <f t="shared" si="29"/>
        <v>29</v>
      </c>
      <c r="AP8" s="326">
        <f t="shared" si="29"/>
        <v>30</v>
      </c>
      <c r="AQ8" s="326">
        <f t="shared" si="29"/>
        <v>31</v>
      </c>
      <c r="AR8" s="326">
        <f t="shared" si="29"/>
        <v>32</v>
      </c>
      <c r="AS8" s="326">
        <f t="shared" si="29"/>
        <v>33</v>
      </c>
      <c r="AT8" s="326">
        <f t="shared" si="29"/>
        <v>34</v>
      </c>
      <c r="AU8" s="326">
        <f t="shared" si="29"/>
        <v>35</v>
      </c>
      <c r="AV8" s="326">
        <f t="shared" si="29"/>
        <v>36</v>
      </c>
      <c r="AW8" s="326">
        <f t="shared" si="29"/>
        <v>37</v>
      </c>
      <c r="AX8" s="326">
        <f t="shared" si="29"/>
        <v>38</v>
      </c>
      <c r="AY8" s="326">
        <f t="shared" si="29"/>
        <v>39</v>
      </c>
      <c r="AZ8" s="326">
        <f t="shared" si="29"/>
        <v>40</v>
      </c>
      <c r="BA8" s="326">
        <f t="shared" si="29"/>
        <v>41</v>
      </c>
      <c r="BB8" s="326">
        <f t="shared" si="29"/>
        <v>42</v>
      </c>
      <c r="BC8" s="326">
        <f t="shared" si="29"/>
        <v>43</v>
      </c>
      <c r="BD8" s="326">
        <f t="shared" si="29"/>
        <v>44</v>
      </c>
      <c r="BE8" s="326">
        <f t="shared" si="29"/>
        <v>45</v>
      </c>
      <c r="BF8" s="326">
        <f t="shared" si="29"/>
        <v>46</v>
      </c>
      <c r="BG8" s="326">
        <f t="shared" si="29"/>
        <v>47</v>
      </c>
      <c r="BH8" s="326">
        <f t="shared" si="29"/>
        <v>48</v>
      </c>
      <c r="BI8" s="326">
        <f t="shared" si="29"/>
        <v>49</v>
      </c>
      <c r="BJ8" s="326">
        <f t="shared" si="29"/>
        <v>50</v>
      </c>
      <c r="BK8" s="326">
        <f t="shared" si="29"/>
        <v>51</v>
      </c>
      <c r="BL8" s="326">
        <f t="shared" si="29"/>
        <v>52</v>
      </c>
      <c r="BM8" s="326">
        <f t="shared" si="29"/>
        <v>53</v>
      </c>
      <c r="BN8" s="326">
        <f t="shared" si="29"/>
        <v>54</v>
      </c>
      <c r="BO8" s="326">
        <f t="shared" si="29"/>
        <v>55</v>
      </c>
      <c r="BP8" s="326">
        <f t="shared" si="29"/>
        <v>56</v>
      </c>
      <c r="BQ8" s="326">
        <f t="shared" si="29"/>
        <v>57</v>
      </c>
      <c r="BR8" s="326">
        <f t="shared" si="29"/>
        <v>58</v>
      </c>
      <c r="BS8" s="326">
        <f t="shared" si="29"/>
        <v>59</v>
      </c>
      <c r="BT8" s="326">
        <f t="shared" si="29"/>
        <v>60</v>
      </c>
      <c r="BU8" s="326">
        <f t="shared" si="29"/>
        <v>61</v>
      </c>
      <c r="BV8" s="326">
        <f t="shared" si="29"/>
        <v>62</v>
      </c>
      <c r="BW8" s="326">
        <f t="shared" si="29"/>
        <v>63</v>
      </c>
      <c r="BX8" s="326">
        <f t="shared" si="29"/>
        <v>64</v>
      </c>
      <c r="BY8" s="326">
        <f t="shared" si="29"/>
        <v>65</v>
      </c>
      <c r="BZ8" s="326">
        <f t="shared" si="29"/>
        <v>66</v>
      </c>
      <c r="CA8" s="326">
        <f t="shared" ref="CA8:EB8" si="30">BZ8+1</f>
        <v>67</v>
      </c>
      <c r="CB8" s="326">
        <f t="shared" si="30"/>
        <v>68</v>
      </c>
      <c r="CC8" s="326">
        <f t="shared" si="30"/>
        <v>69</v>
      </c>
      <c r="CD8" s="326">
        <f t="shared" si="30"/>
        <v>70</v>
      </c>
      <c r="CE8" s="326">
        <f t="shared" si="30"/>
        <v>71</v>
      </c>
      <c r="CF8" s="326">
        <f t="shared" si="30"/>
        <v>72</v>
      </c>
      <c r="CG8" s="326">
        <f t="shared" si="30"/>
        <v>73</v>
      </c>
      <c r="CH8" s="326">
        <f t="shared" si="30"/>
        <v>74</v>
      </c>
      <c r="CI8" s="326">
        <f t="shared" si="30"/>
        <v>75</v>
      </c>
      <c r="CJ8" s="326">
        <f t="shared" si="30"/>
        <v>76</v>
      </c>
      <c r="CK8" s="326">
        <f t="shared" si="30"/>
        <v>77</v>
      </c>
      <c r="CL8" s="326">
        <f t="shared" si="30"/>
        <v>78</v>
      </c>
      <c r="CM8" s="326">
        <f t="shared" si="30"/>
        <v>79</v>
      </c>
      <c r="CN8" s="326">
        <f t="shared" si="30"/>
        <v>80</v>
      </c>
      <c r="CO8" s="326">
        <f t="shared" si="30"/>
        <v>81</v>
      </c>
      <c r="CP8" s="326">
        <f t="shared" si="30"/>
        <v>82</v>
      </c>
      <c r="CQ8" s="326">
        <f t="shared" si="30"/>
        <v>83</v>
      </c>
      <c r="CR8" s="326">
        <f t="shared" si="30"/>
        <v>84</v>
      </c>
      <c r="CS8" s="326">
        <f t="shared" si="30"/>
        <v>85</v>
      </c>
      <c r="CT8" s="326">
        <f t="shared" si="30"/>
        <v>86</v>
      </c>
      <c r="CU8" s="326">
        <f t="shared" si="30"/>
        <v>87</v>
      </c>
      <c r="CV8" s="326">
        <f t="shared" si="30"/>
        <v>88</v>
      </c>
      <c r="CW8" s="326">
        <f t="shared" si="30"/>
        <v>89</v>
      </c>
      <c r="CX8" s="326">
        <f t="shared" si="30"/>
        <v>90</v>
      </c>
      <c r="CY8" s="326">
        <f t="shared" si="30"/>
        <v>91</v>
      </c>
      <c r="CZ8" s="326">
        <f t="shared" si="30"/>
        <v>92</v>
      </c>
      <c r="DA8" s="326">
        <f t="shared" si="30"/>
        <v>93</v>
      </c>
      <c r="DB8" s="326">
        <f t="shared" si="30"/>
        <v>94</v>
      </c>
      <c r="DC8" s="326">
        <f t="shared" si="30"/>
        <v>95</v>
      </c>
      <c r="DD8" s="326">
        <f t="shared" si="30"/>
        <v>96</v>
      </c>
      <c r="DE8" s="326">
        <f t="shared" si="30"/>
        <v>97</v>
      </c>
      <c r="DF8" s="326">
        <f t="shared" si="30"/>
        <v>98</v>
      </c>
      <c r="DG8" s="326">
        <f t="shared" si="30"/>
        <v>99</v>
      </c>
      <c r="DH8" s="326">
        <f t="shared" si="30"/>
        <v>100</v>
      </c>
      <c r="DI8" s="326">
        <f t="shared" si="30"/>
        <v>101</v>
      </c>
      <c r="DJ8" s="326">
        <f t="shared" si="30"/>
        <v>102</v>
      </c>
      <c r="DK8" s="326">
        <f t="shared" si="30"/>
        <v>103</v>
      </c>
      <c r="DL8" s="326">
        <f t="shared" si="30"/>
        <v>104</v>
      </c>
      <c r="DM8" s="326">
        <f t="shared" si="30"/>
        <v>105</v>
      </c>
      <c r="DN8" s="326">
        <f t="shared" si="30"/>
        <v>106</v>
      </c>
      <c r="DO8" s="326">
        <f t="shared" si="30"/>
        <v>107</v>
      </c>
      <c r="DP8" s="326">
        <f t="shared" si="30"/>
        <v>108</v>
      </c>
      <c r="DQ8" s="326">
        <f t="shared" si="30"/>
        <v>109</v>
      </c>
      <c r="DR8" s="326">
        <f t="shared" si="30"/>
        <v>110</v>
      </c>
      <c r="DS8" s="326">
        <f t="shared" si="30"/>
        <v>111</v>
      </c>
      <c r="DT8" s="326">
        <f t="shared" si="30"/>
        <v>112</v>
      </c>
      <c r="DU8" s="326">
        <f t="shared" si="30"/>
        <v>113</v>
      </c>
      <c r="DV8" s="326">
        <f t="shared" si="30"/>
        <v>114</v>
      </c>
      <c r="DW8" s="326">
        <f t="shared" si="30"/>
        <v>115</v>
      </c>
      <c r="DX8" s="326">
        <f t="shared" si="30"/>
        <v>116</v>
      </c>
      <c r="DY8" s="326">
        <f t="shared" si="30"/>
        <v>117</v>
      </c>
      <c r="DZ8" s="326">
        <f t="shared" si="30"/>
        <v>118</v>
      </c>
      <c r="EA8" s="326">
        <f t="shared" si="30"/>
        <v>119</v>
      </c>
      <c r="EB8" s="326">
        <f t="shared" si="30"/>
        <v>120</v>
      </c>
      <c r="EC8" s="326">
        <f t="shared" ref="EC8" si="31">EB8+1</f>
        <v>121</v>
      </c>
      <c r="ED8" s="326">
        <f t="shared" ref="ED8" si="32">EC8+1</f>
        <v>122</v>
      </c>
      <c r="EE8" s="326">
        <f t="shared" ref="EE8" si="33">ED8+1</f>
        <v>123</v>
      </c>
      <c r="EF8" s="326">
        <f t="shared" ref="EF8" si="34">EE8+1</f>
        <v>124</v>
      </c>
      <c r="EG8" s="326">
        <f t="shared" ref="EG8" si="35">EF8+1</f>
        <v>125</v>
      </c>
      <c r="EH8" s="326">
        <f t="shared" ref="EH8" si="36">EG8+1</f>
        <v>126</v>
      </c>
      <c r="EI8" s="326">
        <f t="shared" ref="EI8" si="37">EH8+1</f>
        <v>127</v>
      </c>
      <c r="EJ8" s="326">
        <f t="shared" ref="EJ8" si="38">EI8+1</f>
        <v>128</v>
      </c>
      <c r="EK8" s="326">
        <f t="shared" ref="EK8" si="39">EJ8+1</f>
        <v>129</v>
      </c>
      <c r="EL8" s="326">
        <f t="shared" ref="EL8" si="40">EK8+1</f>
        <v>130</v>
      </c>
      <c r="EM8" s="326">
        <f t="shared" ref="EM8" si="41">EL8+1</f>
        <v>131</v>
      </c>
      <c r="EN8" s="326">
        <f t="shared" ref="EN8" si="42">EM8+1</f>
        <v>132</v>
      </c>
    </row>
    <row r="9" spans="1:144" hidden="1" outlineLevel="1" x14ac:dyDescent="0.2">
      <c r="B9" s="421"/>
      <c r="C9" s="421"/>
      <c r="D9" s="421"/>
      <c r="E9" s="421"/>
      <c r="F9" s="421"/>
      <c r="G9" s="421"/>
      <c r="H9" s="421"/>
      <c r="I9" s="421"/>
      <c r="J9" s="421"/>
      <c r="K9" s="421" t="s">
        <v>412</v>
      </c>
      <c r="L9" s="448" t="b">
        <f t="shared" ref="L9:AQ9" si="43">L$2&lt;=$J$5</f>
        <v>1</v>
      </c>
      <c r="M9" s="448" t="b">
        <f t="shared" si="43"/>
        <v>1</v>
      </c>
      <c r="N9" s="448" t="b">
        <f t="shared" si="43"/>
        <v>1</v>
      </c>
      <c r="O9" s="448" t="b">
        <f t="shared" si="43"/>
        <v>1</v>
      </c>
      <c r="P9" s="448" t="b">
        <f t="shared" si="43"/>
        <v>1</v>
      </c>
      <c r="Q9" s="448" t="b">
        <f t="shared" si="43"/>
        <v>1</v>
      </c>
      <c r="R9" s="448" t="b">
        <f t="shared" si="43"/>
        <v>1</v>
      </c>
      <c r="S9" s="448" t="b">
        <f t="shared" si="43"/>
        <v>1</v>
      </c>
      <c r="T9" s="448" t="b">
        <f t="shared" si="43"/>
        <v>1</v>
      </c>
      <c r="U9" s="448" t="b">
        <f t="shared" si="43"/>
        <v>1</v>
      </c>
      <c r="V9" s="448" t="b">
        <f t="shared" si="43"/>
        <v>1</v>
      </c>
      <c r="W9" s="448" t="b">
        <f t="shared" si="43"/>
        <v>1</v>
      </c>
      <c r="X9" s="448" t="b">
        <f t="shared" si="43"/>
        <v>1</v>
      </c>
      <c r="Y9" s="448" t="b">
        <f t="shared" si="43"/>
        <v>1</v>
      </c>
      <c r="Z9" s="448" t="b">
        <f t="shared" si="43"/>
        <v>1</v>
      </c>
      <c r="AA9" s="448" t="b">
        <f t="shared" si="43"/>
        <v>1</v>
      </c>
      <c r="AB9" s="448" t="b">
        <f t="shared" si="43"/>
        <v>1</v>
      </c>
      <c r="AC9" s="448" t="b">
        <f t="shared" si="43"/>
        <v>1</v>
      </c>
      <c r="AD9" s="448" t="b">
        <f t="shared" si="43"/>
        <v>1</v>
      </c>
      <c r="AE9" s="448" t="b">
        <f t="shared" si="43"/>
        <v>1</v>
      </c>
      <c r="AF9" s="448" t="b">
        <f t="shared" si="43"/>
        <v>1</v>
      </c>
      <c r="AG9" s="448" t="b">
        <f t="shared" si="43"/>
        <v>1</v>
      </c>
      <c r="AH9" s="448" t="b">
        <f t="shared" si="43"/>
        <v>1</v>
      </c>
      <c r="AI9" s="448" t="b">
        <f t="shared" si="43"/>
        <v>1</v>
      </c>
      <c r="AJ9" s="448" t="b">
        <f t="shared" si="43"/>
        <v>1</v>
      </c>
      <c r="AK9" s="448" t="b">
        <f t="shared" si="43"/>
        <v>1</v>
      </c>
      <c r="AL9" s="448" t="b">
        <f t="shared" si="43"/>
        <v>1</v>
      </c>
      <c r="AM9" s="448" t="b">
        <f t="shared" si="43"/>
        <v>1</v>
      </c>
      <c r="AN9" s="448" t="b">
        <f t="shared" si="43"/>
        <v>1</v>
      </c>
      <c r="AO9" s="448" t="b">
        <f t="shared" si="43"/>
        <v>1</v>
      </c>
      <c r="AP9" s="448" t="b">
        <f t="shared" si="43"/>
        <v>1</v>
      </c>
      <c r="AQ9" s="448" t="b">
        <f t="shared" si="43"/>
        <v>1</v>
      </c>
      <c r="AR9" s="448" t="b">
        <f t="shared" ref="AR9:BW9" si="44">AR$2&lt;=$J$5</f>
        <v>1</v>
      </c>
      <c r="AS9" s="448" t="b">
        <f t="shared" si="44"/>
        <v>1</v>
      </c>
      <c r="AT9" s="448" t="b">
        <f t="shared" si="44"/>
        <v>1</v>
      </c>
      <c r="AU9" s="448" t="b">
        <f t="shared" si="44"/>
        <v>1</v>
      </c>
      <c r="AV9" s="448" t="b">
        <f t="shared" si="44"/>
        <v>1</v>
      </c>
      <c r="AW9" s="448" t="b">
        <f t="shared" si="44"/>
        <v>1</v>
      </c>
      <c r="AX9" s="448" t="b">
        <f t="shared" si="44"/>
        <v>1</v>
      </c>
      <c r="AY9" s="448" t="b">
        <f t="shared" si="44"/>
        <v>1</v>
      </c>
      <c r="AZ9" s="448" t="b">
        <f t="shared" si="44"/>
        <v>1</v>
      </c>
      <c r="BA9" s="448" t="b">
        <f t="shared" si="44"/>
        <v>1</v>
      </c>
      <c r="BB9" s="448" t="b">
        <f t="shared" si="44"/>
        <v>1</v>
      </c>
      <c r="BC9" s="448" t="b">
        <f t="shared" si="44"/>
        <v>0</v>
      </c>
      <c r="BD9" s="448" t="b">
        <f t="shared" si="44"/>
        <v>0</v>
      </c>
      <c r="BE9" s="448" t="b">
        <f t="shared" si="44"/>
        <v>0</v>
      </c>
      <c r="BF9" s="448" t="b">
        <f t="shared" si="44"/>
        <v>0</v>
      </c>
      <c r="BG9" s="448" t="b">
        <f t="shared" si="44"/>
        <v>0</v>
      </c>
      <c r="BH9" s="448" t="b">
        <f t="shared" si="44"/>
        <v>0</v>
      </c>
      <c r="BI9" s="448" t="b">
        <f t="shared" si="44"/>
        <v>0</v>
      </c>
      <c r="BJ9" s="448" t="b">
        <f t="shared" si="44"/>
        <v>0</v>
      </c>
      <c r="BK9" s="448" t="b">
        <f t="shared" si="44"/>
        <v>0</v>
      </c>
      <c r="BL9" s="448" t="b">
        <f t="shared" si="44"/>
        <v>0</v>
      </c>
      <c r="BM9" s="448" t="b">
        <f t="shared" si="44"/>
        <v>0</v>
      </c>
      <c r="BN9" s="448" t="b">
        <f t="shared" si="44"/>
        <v>0</v>
      </c>
      <c r="BO9" s="448" t="b">
        <f t="shared" si="44"/>
        <v>0</v>
      </c>
      <c r="BP9" s="448" t="b">
        <f t="shared" si="44"/>
        <v>0</v>
      </c>
      <c r="BQ9" s="448" t="b">
        <f t="shared" si="44"/>
        <v>0</v>
      </c>
      <c r="BR9" s="448" t="b">
        <f t="shared" si="44"/>
        <v>0</v>
      </c>
      <c r="BS9" s="448" t="b">
        <f t="shared" si="44"/>
        <v>0</v>
      </c>
      <c r="BT9" s="448" t="b">
        <f t="shared" si="44"/>
        <v>0</v>
      </c>
      <c r="BU9" s="448" t="b">
        <f t="shared" si="44"/>
        <v>0</v>
      </c>
      <c r="BV9" s="448" t="b">
        <f t="shared" si="44"/>
        <v>0</v>
      </c>
      <c r="BW9" s="448" t="b">
        <f t="shared" si="44"/>
        <v>0</v>
      </c>
      <c r="BX9" s="448" t="b">
        <f t="shared" ref="BX9:DC9" si="45">BX$2&lt;=$J$5</f>
        <v>0</v>
      </c>
      <c r="BY9" s="448" t="b">
        <f t="shared" si="45"/>
        <v>0</v>
      </c>
      <c r="BZ9" s="448" t="b">
        <f t="shared" si="45"/>
        <v>0</v>
      </c>
      <c r="CA9" s="448" t="b">
        <f t="shared" si="45"/>
        <v>0</v>
      </c>
      <c r="CB9" s="448" t="b">
        <f t="shared" si="45"/>
        <v>0</v>
      </c>
      <c r="CC9" s="448" t="b">
        <f t="shared" si="45"/>
        <v>0</v>
      </c>
      <c r="CD9" s="448" t="b">
        <f t="shared" si="45"/>
        <v>0</v>
      </c>
      <c r="CE9" s="448" t="b">
        <f t="shared" si="45"/>
        <v>0</v>
      </c>
      <c r="CF9" s="448" t="b">
        <f t="shared" si="45"/>
        <v>0</v>
      </c>
      <c r="CG9" s="448" t="b">
        <f t="shared" si="45"/>
        <v>0</v>
      </c>
      <c r="CH9" s="448" t="b">
        <f t="shared" si="45"/>
        <v>0</v>
      </c>
      <c r="CI9" s="448" t="b">
        <f t="shared" si="45"/>
        <v>0</v>
      </c>
      <c r="CJ9" s="448" t="b">
        <f t="shared" si="45"/>
        <v>0</v>
      </c>
      <c r="CK9" s="448" t="b">
        <f t="shared" si="45"/>
        <v>0</v>
      </c>
      <c r="CL9" s="448" t="b">
        <f t="shared" si="45"/>
        <v>0</v>
      </c>
      <c r="CM9" s="448" t="b">
        <f t="shared" si="45"/>
        <v>0</v>
      </c>
      <c r="CN9" s="448" t="b">
        <f t="shared" si="45"/>
        <v>0</v>
      </c>
      <c r="CO9" s="448" t="b">
        <f t="shared" si="45"/>
        <v>0</v>
      </c>
      <c r="CP9" s="448" t="b">
        <f t="shared" si="45"/>
        <v>0</v>
      </c>
      <c r="CQ9" s="448" t="b">
        <f t="shared" si="45"/>
        <v>0</v>
      </c>
      <c r="CR9" s="448" t="b">
        <f t="shared" si="45"/>
        <v>0</v>
      </c>
      <c r="CS9" s="448" t="b">
        <f t="shared" si="45"/>
        <v>0</v>
      </c>
      <c r="CT9" s="448" t="b">
        <f t="shared" si="45"/>
        <v>0</v>
      </c>
      <c r="CU9" s="448" t="b">
        <f t="shared" si="45"/>
        <v>0</v>
      </c>
      <c r="CV9" s="448" t="b">
        <f t="shared" si="45"/>
        <v>0</v>
      </c>
      <c r="CW9" s="448" t="b">
        <f t="shared" si="45"/>
        <v>0</v>
      </c>
      <c r="CX9" s="448" t="b">
        <f t="shared" si="45"/>
        <v>0</v>
      </c>
      <c r="CY9" s="448" t="b">
        <f t="shared" si="45"/>
        <v>0</v>
      </c>
      <c r="CZ9" s="448" t="b">
        <f t="shared" si="45"/>
        <v>0</v>
      </c>
      <c r="DA9" s="448" t="b">
        <f t="shared" si="45"/>
        <v>0</v>
      </c>
      <c r="DB9" s="448" t="b">
        <f t="shared" si="45"/>
        <v>0</v>
      </c>
      <c r="DC9" s="448" t="b">
        <f t="shared" si="45"/>
        <v>0</v>
      </c>
      <c r="DD9" s="448" t="b">
        <f t="shared" ref="DD9:EN9" si="46">DD$2&lt;=$J$5</f>
        <v>0</v>
      </c>
      <c r="DE9" s="448" t="b">
        <f t="shared" si="46"/>
        <v>0</v>
      </c>
      <c r="DF9" s="448" t="b">
        <f t="shared" si="46"/>
        <v>0</v>
      </c>
      <c r="DG9" s="448" t="b">
        <f t="shared" si="46"/>
        <v>0</v>
      </c>
      <c r="DH9" s="448" t="b">
        <f t="shared" si="46"/>
        <v>0</v>
      </c>
      <c r="DI9" s="448" t="b">
        <f t="shared" si="46"/>
        <v>0</v>
      </c>
      <c r="DJ9" s="448" t="b">
        <f t="shared" si="46"/>
        <v>0</v>
      </c>
      <c r="DK9" s="448" t="b">
        <f t="shared" si="46"/>
        <v>0</v>
      </c>
      <c r="DL9" s="448" t="b">
        <f t="shared" si="46"/>
        <v>0</v>
      </c>
      <c r="DM9" s="448" t="b">
        <f t="shared" si="46"/>
        <v>0</v>
      </c>
      <c r="DN9" s="448" t="b">
        <f t="shared" si="46"/>
        <v>0</v>
      </c>
      <c r="DO9" s="448" t="b">
        <f t="shared" si="46"/>
        <v>0</v>
      </c>
      <c r="DP9" s="448" t="b">
        <f t="shared" si="46"/>
        <v>0</v>
      </c>
      <c r="DQ9" s="448" t="b">
        <f t="shared" si="46"/>
        <v>0</v>
      </c>
      <c r="DR9" s="448" t="b">
        <f t="shared" si="46"/>
        <v>0</v>
      </c>
      <c r="DS9" s="448" t="b">
        <f t="shared" si="46"/>
        <v>0</v>
      </c>
      <c r="DT9" s="448" t="b">
        <f t="shared" si="46"/>
        <v>0</v>
      </c>
      <c r="DU9" s="448" t="b">
        <f t="shared" si="46"/>
        <v>0</v>
      </c>
      <c r="DV9" s="448" t="b">
        <f t="shared" si="46"/>
        <v>0</v>
      </c>
      <c r="DW9" s="448" t="b">
        <f t="shared" si="46"/>
        <v>0</v>
      </c>
      <c r="DX9" s="448" t="b">
        <f t="shared" si="46"/>
        <v>0</v>
      </c>
      <c r="DY9" s="448" t="b">
        <f t="shared" si="46"/>
        <v>0</v>
      </c>
      <c r="DZ9" s="448" t="b">
        <f t="shared" si="46"/>
        <v>0</v>
      </c>
      <c r="EA9" s="448" t="b">
        <f t="shared" si="46"/>
        <v>0</v>
      </c>
      <c r="EB9" s="448" t="b">
        <f t="shared" si="46"/>
        <v>0</v>
      </c>
      <c r="EC9" s="448" t="b">
        <f t="shared" si="46"/>
        <v>0</v>
      </c>
      <c r="ED9" s="448" t="b">
        <f t="shared" si="46"/>
        <v>0</v>
      </c>
      <c r="EE9" s="448" t="b">
        <f t="shared" si="46"/>
        <v>0</v>
      </c>
      <c r="EF9" s="448" t="b">
        <f t="shared" si="46"/>
        <v>0</v>
      </c>
      <c r="EG9" s="448" t="b">
        <f t="shared" si="46"/>
        <v>0</v>
      </c>
      <c r="EH9" s="448" t="b">
        <f t="shared" si="46"/>
        <v>0</v>
      </c>
      <c r="EI9" s="448" t="b">
        <f t="shared" si="46"/>
        <v>0</v>
      </c>
      <c r="EJ9" s="448" t="b">
        <f t="shared" si="46"/>
        <v>0</v>
      </c>
      <c r="EK9" s="448" t="b">
        <f t="shared" si="46"/>
        <v>0</v>
      </c>
      <c r="EL9" s="448" t="b">
        <f t="shared" si="46"/>
        <v>0</v>
      </c>
      <c r="EM9" s="448" t="b">
        <f t="shared" si="46"/>
        <v>0</v>
      </c>
      <c r="EN9" s="448" t="b">
        <f t="shared" si="46"/>
        <v>0</v>
      </c>
    </row>
    <row r="10" spans="1:144" hidden="1" outlineLevel="1" x14ac:dyDescent="0.2">
      <c r="B10" s="423"/>
      <c r="C10" s="423"/>
      <c r="D10" s="423"/>
      <c r="E10" s="423"/>
      <c r="F10" s="423"/>
      <c r="G10" s="423"/>
      <c r="H10" s="423"/>
      <c r="I10" s="423"/>
      <c r="J10" s="423"/>
      <c r="K10" s="423" t="s">
        <v>450</v>
      </c>
      <c r="L10" s="489" t="b">
        <f t="shared" ref="L10:AQ10" si="47">$J$5=L$2</f>
        <v>0</v>
      </c>
      <c r="M10" s="489" t="b">
        <f t="shared" si="47"/>
        <v>0</v>
      </c>
      <c r="N10" s="489" t="b">
        <f t="shared" si="47"/>
        <v>0</v>
      </c>
      <c r="O10" s="489" t="b">
        <f t="shared" si="47"/>
        <v>0</v>
      </c>
      <c r="P10" s="489" t="b">
        <f t="shared" si="47"/>
        <v>0</v>
      </c>
      <c r="Q10" s="489" t="b">
        <f t="shared" si="47"/>
        <v>0</v>
      </c>
      <c r="R10" s="489" t="b">
        <f t="shared" si="47"/>
        <v>0</v>
      </c>
      <c r="S10" s="489" t="b">
        <f t="shared" si="47"/>
        <v>0</v>
      </c>
      <c r="T10" s="489" t="b">
        <f t="shared" si="47"/>
        <v>0</v>
      </c>
      <c r="U10" s="489" t="b">
        <f t="shared" si="47"/>
        <v>0</v>
      </c>
      <c r="V10" s="489" t="b">
        <f t="shared" si="47"/>
        <v>0</v>
      </c>
      <c r="W10" s="489" t="b">
        <f t="shared" si="47"/>
        <v>0</v>
      </c>
      <c r="X10" s="489" t="b">
        <f t="shared" si="47"/>
        <v>0</v>
      </c>
      <c r="Y10" s="489" t="b">
        <f t="shared" si="47"/>
        <v>0</v>
      </c>
      <c r="Z10" s="489" t="b">
        <f t="shared" si="47"/>
        <v>0</v>
      </c>
      <c r="AA10" s="489" t="b">
        <f t="shared" si="47"/>
        <v>0</v>
      </c>
      <c r="AB10" s="489" t="b">
        <f t="shared" si="47"/>
        <v>0</v>
      </c>
      <c r="AC10" s="489" t="b">
        <f t="shared" si="47"/>
        <v>0</v>
      </c>
      <c r="AD10" s="489" t="b">
        <f t="shared" si="47"/>
        <v>0</v>
      </c>
      <c r="AE10" s="489" t="b">
        <f t="shared" si="47"/>
        <v>0</v>
      </c>
      <c r="AF10" s="489" t="b">
        <f t="shared" si="47"/>
        <v>0</v>
      </c>
      <c r="AG10" s="489" t="b">
        <f t="shared" si="47"/>
        <v>0</v>
      </c>
      <c r="AH10" s="489" t="b">
        <f t="shared" si="47"/>
        <v>0</v>
      </c>
      <c r="AI10" s="489" t="b">
        <f t="shared" si="47"/>
        <v>0</v>
      </c>
      <c r="AJ10" s="489" t="b">
        <f t="shared" si="47"/>
        <v>0</v>
      </c>
      <c r="AK10" s="489" t="b">
        <f t="shared" si="47"/>
        <v>0</v>
      </c>
      <c r="AL10" s="489" t="b">
        <f t="shared" si="47"/>
        <v>0</v>
      </c>
      <c r="AM10" s="489" t="b">
        <f t="shared" si="47"/>
        <v>0</v>
      </c>
      <c r="AN10" s="489" t="b">
        <f t="shared" si="47"/>
        <v>0</v>
      </c>
      <c r="AO10" s="489" t="b">
        <f t="shared" si="47"/>
        <v>0</v>
      </c>
      <c r="AP10" s="489" t="b">
        <f t="shared" si="47"/>
        <v>0</v>
      </c>
      <c r="AQ10" s="489" t="b">
        <f t="shared" si="47"/>
        <v>0</v>
      </c>
      <c r="AR10" s="489" t="b">
        <f t="shared" ref="AR10:BW10" si="48">$J$5=AR$2</f>
        <v>0</v>
      </c>
      <c r="AS10" s="489" t="b">
        <f t="shared" si="48"/>
        <v>0</v>
      </c>
      <c r="AT10" s="489" t="b">
        <f t="shared" si="48"/>
        <v>0</v>
      </c>
      <c r="AU10" s="489" t="b">
        <f t="shared" si="48"/>
        <v>0</v>
      </c>
      <c r="AV10" s="489" t="b">
        <f t="shared" si="48"/>
        <v>0</v>
      </c>
      <c r="AW10" s="489" t="b">
        <f t="shared" si="48"/>
        <v>0</v>
      </c>
      <c r="AX10" s="489" t="b">
        <f t="shared" si="48"/>
        <v>0</v>
      </c>
      <c r="AY10" s="489" t="b">
        <f t="shared" si="48"/>
        <v>0</v>
      </c>
      <c r="AZ10" s="489" t="b">
        <f t="shared" si="48"/>
        <v>0</v>
      </c>
      <c r="BA10" s="489" t="b">
        <f t="shared" si="48"/>
        <v>0</v>
      </c>
      <c r="BB10" s="489" t="b">
        <f t="shared" si="48"/>
        <v>1</v>
      </c>
      <c r="BC10" s="489" t="b">
        <f t="shared" si="48"/>
        <v>0</v>
      </c>
      <c r="BD10" s="489" t="b">
        <f t="shared" si="48"/>
        <v>0</v>
      </c>
      <c r="BE10" s="489" t="b">
        <f t="shared" si="48"/>
        <v>0</v>
      </c>
      <c r="BF10" s="489" t="b">
        <f t="shared" si="48"/>
        <v>0</v>
      </c>
      <c r="BG10" s="489" t="b">
        <f t="shared" si="48"/>
        <v>0</v>
      </c>
      <c r="BH10" s="489" t="b">
        <f t="shared" si="48"/>
        <v>0</v>
      </c>
      <c r="BI10" s="489" t="b">
        <f t="shared" si="48"/>
        <v>0</v>
      </c>
      <c r="BJ10" s="489" t="b">
        <f t="shared" si="48"/>
        <v>0</v>
      </c>
      <c r="BK10" s="489" t="b">
        <f t="shared" si="48"/>
        <v>0</v>
      </c>
      <c r="BL10" s="489" t="b">
        <f t="shared" si="48"/>
        <v>0</v>
      </c>
      <c r="BM10" s="489" t="b">
        <f t="shared" si="48"/>
        <v>0</v>
      </c>
      <c r="BN10" s="489" t="b">
        <f t="shared" si="48"/>
        <v>0</v>
      </c>
      <c r="BO10" s="489" t="b">
        <f t="shared" si="48"/>
        <v>0</v>
      </c>
      <c r="BP10" s="489" t="b">
        <f t="shared" si="48"/>
        <v>0</v>
      </c>
      <c r="BQ10" s="489" t="b">
        <f t="shared" si="48"/>
        <v>0</v>
      </c>
      <c r="BR10" s="489" t="b">
        <f t="shared" si="48"/>
        <v>0</v>
      </c>
      <c r="BS10" s="489" t="b">
        <f t="shared" si="48"/>
        <v>0</v>
      </c>
      <c r="BT10" s="489" t="b">
        <f t="shared" si="48"/>
        <v>0</v>
      </c>
      <c r="BU10" s="489" t="b">
        <f t="shared" si="48"/>
        <v>0</v>
      </c>
      <c r="BV10" s="489" t="b">
        <f t="shared" si="48"/>
        <v>0</v>
      </c>
      <c r="BW10" s="489" t="b">
        <f t="shared" si="48"/>
        <v>0</v>
      </c>
      <c r="BX10" s="489" t="b">
        <f t="shared" ref="BX10:DC10" si="49">$J$5=BX$2</f>
        <v>0</v>
      </c>
      <c r="BY10" s="489" t="b">
        <f t="shared" si="49"/>
        <v>0</v>
      </c>
      <c r="BZ10" s="489" t="b">
        <f t="shared" si="49"/>
        <v>0</v>
      </c>
      <c r="CA10" s="489" t="b">
        <f t="shared" si="49"/>
        <v>0</v>
      </c>
      <c r="CB10" s="489" t="b">
        <f t="shared" si="49"/>
        <v>0</v>
      </c>
      <c r="CC10" s="489" t="b">
        <f t="shared" si="49"/>
        <v>0</v>
      </c>
      <c r="CD10" s="489" t="b">
        <f t="shared" si="49"/>
        <v>0</v>
      </c>
      <c r="CE10" s="489" t="b">
        <f t="shared" si="49"/>
        <v>0</v>
      </c>
      <c r="CF10" s="489" t="b">
        <f t="shared" si="49"/>
        <v>0</v>
      </c>
      <c r="CG10" s="489" t="b">
        <f t="shared" si="49"/>
        <v>0</v>
      </c>
      <c r="CH10" s="489" t="b">
        <f t="shared" si="49"/>
        <v>0</v>
      </c>
      <c r="CI10" s="489" t="b">
        <f t="shared" si="49"/>
        <v>0</v>
      </c>
      <c r="CJ10" s="489" t="b">
        <f t="shared" si="49"/>
        <v>0</v>
      </c>
      <c r="CK10" s="489" t="b">
        <f t="shared" si="49"/>
        <v>0</v>
      </c>
      <c r="CL10" s="489" t="b">
        <f t="shared" si="49"/>
        <v>0</v>
      </c>
      <c r="CM10" s="489" t="b">
        <f t="shared" si="49"/>
        <v>0</v>
      </c>
      <c r="CN10" s="489" t="b">
        <f t="shared" si="49"/>
        <v>0</v>
      </c>
      <c r="CO10" s="489" t="b">
        <f t="shared" si="49"/>
        <v>0</v>
      </c>
      <c r="CP10" s="489" t="b">
        <f t="shared" si="49"/>
        <v>0</v>
      </c>
      <c r="CQ10" s="489" t="b">
        <f t="shared" si="49"/>
        <v>0</v>
      </c>
      <c r="CR10" s="489" t="b">
        <f t="shared" si="49"/>
        <v>0</v>
      </c>
      <c r="CS10" s="489" t="b">
        <f t="shared" si="49"/>
        <v>0</v>
      </c>
      <c r="CT10" s="489" t="b">
        <f t="shared" si="49"/>
        <v>0</v>
      </c>
      <c r="CU10" s="489" t="b">
        <f t="shared" si="49"/>
        <v>0</v>
      </c>
      <c r="CV10" s="489" t="b">
        <f t="shared" si="49"/>
        <v>0</v>
      </c>
      <c r="CW10" s="489" t="b">
        <f t="shared" si="49"/>
        <v>0</v>
      </c>
      <c r="CX10" s="489" t="b">
        <f t="shared" si="49"/>
        <v>0</v>
      </c>
      <c r="CY10" s="489" t="b">
        <f t="shared" si="49"/>
        <v>0</v>
      </c>
      <c r="CZ10" s="489" t="b">
        <f t="shared" si="49"/>
        <v>0</v>
      </c>
      <c r="DA10" s="489" t="b">
        <f t="shared" si="49"/>
        <v>0</v>
      </c>
      <c r="DB10" s="489" t="b">
        <f t="shared" si="49"/>
        <v>0</v>
      </c>
      <c r="DC10" s="489" t="b">
        <f t="shared" si="49"/>
        <v>0</v>
      </c>
      <c r="DD10" s="489" t="b">
        <f t="shared" ref="DD10:EN10" si="50">$J$5=DD$2</f>
        <v>0</v>
      </c>
      <c r="DE10" s="489" t="b">
        <f t="shared" si="50"/>
        <v>0</v>
      </c>
      <c r="DF10" s="489" t="b">
        <f t="shared" si="50"/>
        <v>0</v>
      </c>
      <c r="DG10" s="489" t="b">
        <f t="shared" si="50"/>
        <v>0</v>
      </c>
      <c r="DH10" s="489" t="b">
        <f t="shared" si="50"/>
        <v>0</v>
      </c>
      <c r="DI10" s="489" t="b">
        <f t="shared" si="50"/>
        <v>0</v>
      </c>
      <c r="DJ10" s="489" t="b">
        <f t="shared" si="50"/>
        <v>0</v>
      </c>
      <c r="DK10" s="489" t="b">
        <f t="shared" si="50"/>
        <v>0</v>
      </c>
      <c r="DL10" s="489" t="b">
        <f t="shared" si="50"/>
        <v>0</v>
      </c>
      <c r="DM10" s="489" t="b">
        <f t="shared" si="50"/>
        <v>0</v>
      </c>
      <c r="DN10" s="489" t="b">
        <f t="shared" si="50"/>
        <v>0</v>
      </c>
      <c r="DO10" s="489" t="b">
        <f t="shared" si="50"/>
        <v>0</v>
      </c>
      <c r="DP10" s="489" t="b">
        <f t="shared" si="50"/>
        <v>0</v>
      </c>
      <c r="DQ10" s="489" t="b">
        <f t="shared" si="50"/>
        <v>0</v>
      </c>
      <c r="DR10" s="489" t="b">
        <f t="shared" si="50"/>
        <v>0</v>
      </c>
      <c r="DS10" s="489" t="b">
        <f t="shared" si="50"/>
        <v>0</v>
      </c>
      <c r="DT10" s="489" t="b">
        <f t="shared" si="50"/>
        <v>0</v>
      </c>
      <c r="DU10" s="489" t="b">
        <f t="shared" si="50"/>
        <v>0</v>
      </c>
      <c r="DV10" s="489" t="b">
        <f t="shared" si="50"/>
        <v>0</v>
      </c>
      <c r="DW10" s="489" t="b">
        <f t="shared" si="50"/>
        <v>0</v>
      </c>
      <c r="DX10" s="489" t="b">
        <f t="shared" si="50"/>
        <v>0</v>
      </c>
      <c r="DY10" s="489" t="b">
        <f t="shared" si="50"/>
        <v>0</v>
      </c>
      <c r="DZ10" s="489" t="b">
        <f t="shared" si="50"/>
        <v>0</v>
      </c>
      <c r="EA10" s="489" t="b">
        <f t="shared" si="50"/>
        <v>0</v>
      </c>
      <c r="EB10" s="489" t="b">
        <f t="shared" si="50"/>
        <v>0</v>
      </c>
      <c r="EC10" s="489" t="b">
        <f t="shared" si="50"/>
        <v>0</v>
      </c>
      <c r="ED10" s="489" t="b">
        <f t="shared" si="50"/>
        <v>0</v>
      </c>
      <c r="EE10" s="489" t="b">
        <f t="shared" si="50"/>
        <v>0</v>
      </c>
      <c r="EF10" s="489" t="b">
        <f t="shared" si="50"/>
        <v>0</v>
      </c>
      <c r="EG10" s="489" t="b">
        <f t="shared" si="50"/>
        <v>0</v>
      </c>
      <c r="EH10" s="489" t="b">
        <f t="shared" si="50"/>
        <v>0</v>
      </c>
      <c r="EI10" s="489" t="b">
        <f t="shared" si="50"/>
        <v>0</v>
      </c>
      <c r="EJ10" s="489" t="b">
        <f t="shared" si="50"/>
        <v>0</v>
      </c>
      <c r="EK10" s="489" t="b">
        <f t="shared" si="50"/>
        <v>0</v>
      </c>
      <c r="EL10" s="489" t="b">
        <f t="shared" si="50"/>
        <v>0</v>
      </c>
      <c r="EM10" s="489" t="b">
        <f t="shared" si="50"/>
        <v>0</v>
      </c>
      <c r="EN10" s="489" t="b">
        <f t="shared" si="50"/>
        <v>0</v>
      </c>
    </row>
    <row r="11" spans="1:144" collapsed="1" x14ac:dyDescent="0.2"/>
    <row r="13" spans="1:144" x14ac:dyDescent="0.2">
      <c r="C13" s="437" t="s">
        <v>37</v>
      </c>
      <c r="D13" s="438"/>
      <c r="E13" s="438"/>
      <c r="F13" s="14"/>
      <c r="G13" s="231" t="s">
        <v>581</v>
      </c>
      <c r="H13" s="112" t="s">
        <v>451</v>
      </c>
      <c r="K13" s="914">
        <f>SUM(L13:EB13)</f>
        <v>9236050.5301038865</v>
      </c>
      <c r="L13" s="792"/>
      <c r="M13" s="792">
        <f>M23++M28+M33+M38+M43+M48+M53+M58</f>
        <v>57659.947166003192</v>
      </c>
      <c r="N13" s="792">
        <f t="shared" ref="N13:BY13" si="51">N23++N28+N33+N38+N43+N48+N53+N58</f>
        <v>57659.947166003192</v>
      </c>
      <c r="O13" s="792">
        <f t="shared" si="51"/>
        <v>57659.947166003192</v>
      </c>
      <c r="P13" s="792">
        <f t="shared" si="51"/>
        <v>57659.947166003192</v>
      </c>
      <c r="Q13" s="792">
        <f t="shared" si="51"/>
        <v>57659.947166003192</v>
      </c>
      <c r="R13" s="792">
        <f t="shared" si="51"/>
        <v>57659.947166003192</v>
      </c>
      <c r="S13" s="792">
        <f t="shared" si="51"/>
        <v>57659.947166003192</v>
      </c>
      <c r="T13" s="792">
        <f t="shared" si="51"/>
        <v>57659.947166003192</v>
      </c>
      <c r="U13" s="792">
        <f t="shared" si="51"/>
        <v>57659.947166003192</v>
      </c>
      <c r="V13" s="792">
        <f t="shared" si="51"/>
        <v>57659.947166003192</v>
      </c>
      <c r="W13" s="792">
        <f t="shared" si="51"/>
        <v>57659.947166003192</v>
      </c>
      <c r="X13" s="792">
        <f t="shared" si="51"/>
        <v>57659.947166003192</v>
      </c>
      <c r="Y13" s="792">
        <f t="shared" si="51"/>
        <v>62250.534797306413</v>
      </c>
      <c r="Z13" s="792">
        <f t="shared" si="51"/>
        <v>62250.534797306413</v>
      </c>
      <c r="AA13" s="792">
        <f t="shared" si="51"/>
        <v>62250.534797306413</v>
      </c>
      <c r="AB13" s="792">
        <f t="shared" si="51"/>
        <v>62250.534797306413</v>
      </c>
      <c r="AC13" s="792">
        <f t="shared" si="51"/>
        <v>62250.534797306413</v>
      </c>
      <c r="AD13" s="792">
        <f t="shared" si="51"/>
        <v>62250.534797306413</v>
      </c>
      <c r="AE13" s="792">
        <f t="shared" si="51"/>
        <v>62250.534797306413</v>
      </c>
      <c r="AF13" s="792">
        <f t="shared" si="51"/>
        <v>62250.534797306413</v>
      </c>
      <c r="AG13" s="792">
        <f t="shared" si="51"/>
        <v>62250.534797306413</v>
      </c>
      <c r="AH13" s="792">
        <f t="shared" si="51"/>
        <v>62250.534797306413</v>
      </c>
      <c r="AI13" s="792">
        <f t="shared" si="51"/>
        <v>62250.534797306413</v>
      </c>
      <c r="AJ13" s="792">
        <f t="shared" si="51"/>
        <v>62250.534797306413</v>
      </c>
      <c r="AK13" s="792">
        <f t="shared" si="51"/>
        <v>66975.50015984429</v>
      </c>
      <c r="AL13" s="792">
        <f t="shared" si="51"/>
        <v>66975.50015984429</v>
      </c>
      <c r="AM13" s="792">
        <f t="shared" si="51"/>
        <v>66975.50015984429</v>
      </c>
      <c r="AN13" s="792">
        <f t="shared" si="51"/>
        <v>66975.50015984429</v>
      </c>
      <c r="AO13" s="792">
        <f t="shared" si="51"/>
        <v>66975.50015984429</v>
      </c>
      <c r="AP13" s="792">
        <f t="shared" si="51"/>
        <v>66975.50015984429</v>
      </c>
      <c r="AQ13" s="792">
        <f t="shared" si="51"/>
        <v>66975.50015984429</v>
      </c>
      <c r="AR13" s="792">
        <f t="shared" si="51"/>
        <v>66975.50015984429</v>
      </c>
      <c r="AS13" s="792">
        <f t="shared" si="51"/>
        <v>66975.50015984429</v>
      </c>
      <c r="AT13" s="792">
        <f t="shared" si="51"/>
        <v>66975.50015984429</v>
      </c>
      <c r="AU13" s="792">
        <f t="shared" si="51"/>
        <v>66975.50015984429</v>
      </c>
      <c r="AV13" s="792">
        <f t="shared" si="51"/>
        <v>66975.50015984429</v>
      </c>
      <c r="AW13" s="792">
        <f t="shared" si="51"/>
        <v>72008.970312136618</v>
      </c>
      <c r="AX13" s="792">
        <f t="shared" si="51"/>
        <v>72008.970312136618</v>
      </c>
      <c r="AY13" s="792">
        <f t="shared" si="51"/>
        <v>72008.970312136618</v>
      </c>
      <c r="AZ13" s="792">
        <f t="shared" si="51"/>
        <v>72008.970312136618</v>
      </c>
      <c r="BA13" s="792">
        <f t="shared" si="51"/>
        <v>72008.970312136618</v>
      </c>
      <c r="BB13" s="792">
        <f t="shared" si="51"/>
        <v>72008.970312136618</v>
      </c>
      <c r="BC13" s="792">
        <f t="shared" si="51"/>
        <v>72008.970312136618</v>
      </c>
      <c r="BD13" s="792">
        <f t="shared" si="51"/>
        <v>72008.970312136618</v>
      </c>
      <c r="BE13" s="792">
        <f t="shared" si="51"/>
        <v>72008.970312136618</v>
      </c>
      <c r="BF13" s="792">
        <f t="shared" si="51"/>
        <v>72008.970312136618</v>
      </c>
      <c r="BG13" s="792">
        <f t="shared" si="51"/>
        <v>72008.970312136618</v>
      </c>
      <c r="BH13" s="792">
        <f t="shared" si="51"/>
        <v>72008.970312136618</v>
      </c>
      <c r="BI13" s="792">
        <f t="shared" si="51"/>
        <v>75487.733834804938</v>
      </c>
      <c r="BJ13" s="792">
        <f t="shared" si="51"/>
        <v>75487.733834804938</v>
      </c>
      <c r="BK13" s="792">
        <f t="shared" si="51"/>
        <v>75487.733834804938</v>
      </c>
      <c r="BL13" s="792">
        <f t="shared" si="51"/>
        <v>75487.733834804938</v>
      </c>
      <c r="BM13" s="792">
        <f t="shared" si="51"/>
        <v>75487.733834804938</v>
      </c>
      <c r="BN13" s="792">
        <f t="shared" si="51"/>
        <v>75487.733834804938</v>
      </c>
      <c r="BO13" s="792">
        <f t="shared" si="51"/>
        <v>75487.733834804938</v>
      </c>
      <c r="BP13" s="792">
        <f t="shared" si="51"/>
        <v>75487.733834804938</v>
      </c>
      <c r="BQ13" s="792">
        <f t="shared" si="51"/>
        <v>75487.733834804938</v>
      </c>
      <c r="BR13" s="792">
        <f t="shared" si="51"/>
        <v>75487.733834804938</v>
      </c>
      <c r="BS13" s="792">
        <f t="shared" si="51"/>
        <v>75487.733834804938</v>
      </c>
      <c r="BT13" s="792">
        <f t="shared" si="51"/>
        <v>75487.733834804938</v>
      </c>
      <c r="BU13" s="792">
        <f t="shared" si="51"/>
        <v>79120.892547713636</v>
      </c>
      <c r="BV13" s="792">
        <f t="shared" si="51"/>
        <v>79120.892547713636</v>
      </c>
      <c r="BW13" s="792">
        <f t="shared" si="51"/>
        <v>79120.892547713636</v>
      </c>
      <c r="BX13" s="792">
        <f t="shared" si="51"/>
        <v>79120.892547713636</v>
      </c>
      <c r="BY13" s="792">
        <f t="shared" si="51"/>
        <v>79120.892547713636</v>
      </c>
      <c r="BZ13" s="792">
        <f t="shared" ref="BZ13:EK13" si="52">BZ23++BZ28+BZ33+BZ38+BZ43+BZ48+BZ53+BZ58</f>
        <v>79120.892547713636</v>
      </c>
      <c r="CA13" s="792">
        <f t="shared" si="52"/>
        <v>79120.892547713636</v>
      </c>
      <c r="CB13" s="792">
        <f t="shared" si="52"/>
        <v>79120.892547713636</v>
      </c>
      <c r="CC13" s="792">
        <f t="shared" si="52"/>
        <v>79120.892547713636</v>
      </c>
      <c r="CD13" s="792">
        <f t="shared" si="52"/>
        <v>79120.892547713636</v>
      </c>
      <c r="CE13" s="792">
        <f t="shared" si="52"/>
        <v>79120.892547713636</v>
      </c>
      <c r="CF13" s="792">
        <f t="shared" si="52"/>
        <v>79120.892547713636</v>
      </c>
      <c r="CG13" s="792">
        <f t="shared" si="52"/>
        <v>82915.783554915397</v>
      </c>
      <c r="CH13" s="792">
        <f t="shared" si="52"/>
        <v>82915.783554915397</v>
      </c>
      <c r="CI13" s="792">
        <f t="shared" si="52"/>
        <v>82915.783554915397</v>
      </c>
      <c r="CJ13" s="792">
        <f t="shared" si="52"/>
        <v>82915.783554915397</v>
      </c>
      <c r="CK13" s="792">
        <f t="shared" si="52"/>
        <v>82915.783554915397</v>
      </c>
      <c r="CL13" s="792">
        <f t="shared" si="52"/>
        <v>82915.783554915397</v>
      </c>
      <c r="CM13" s="792">
        <f t="shared" si="52"/>
        <v>82915.783554915397</v>
      </c>
      <c r="CN13" s="792">
        <f t="shared" si="52"/>
        <v>82915.783554915397</v>
      </c>
      <c r="CO13" s="792">
        <f t="shared" si="52"/>
        <v>82915.783554915397</v>
      </c>
      <c r="CP13" s="792">
        <f t="shared" si="52"/>
        <v>82915.783554915397</v>
      </c>
      <c r="CQ13" s="792">
        <f t="shared" si="52"/>
        <v>82915.783554915397</v>
      </c>
      <c r="CR13" s="792">
        <f t="shared" si="52"/>
        <v>82915.783554915397</v>
      </c>
      <c r="CS13" s="792">
        <f t="shared" si="52"/>
        <v>86880.092655481043</v>
      </c>
      <c r="CT13" s="792">
        <f t="shared" si="52"/>
        <v>86880.092655481043</v>
      </c>
      <c r="CU13" s="792">
        <f t="shared" si="52"/>
        <v>86880.092655481043</v>
      </c>
      <c r="CV13" s="792">
        <f t="shared" si="52"/>
        <v>86880.092655481043</v>
      </c>
      <c r="CW13" s="792">
        <f t="shared" si="52"/>
        <v>86880.092655481043</v>
      </c>
      <c r="CX13" s="792">
        <f t="shared" si="52"/>
        <v>86880.092655481043</v>
      </c>
      <c r="CY13" s="792">
        <f t="shared" si="52"/>
        <v>86880.092655481043</v>
      </c>
      <c r="CZ13" s="792">
        <f t="shared" si="52"/>
        <v>86880.092655481043</v>
      </c>
      <c r="DA13" s="792">
        <f t="shared" si="52"/>
        <v>86880.092655481043</v>
      </c>
      <c r="DB13" s="792">
        <f t="shared" si="52"/>
        <v>86880.092655481043</v>
      </c>
      <c r="DC13" s="792">
        <f t="shared" si="52"/>
        <v>86880.092655481043</v>
      </c>
      <c r="DD13" s="792">
        <f t="shared" si="52"/>
        <v>86880.092655481043</v>
      </c>
      <c r="DE13" s="792">
        <f t="shared" si="52"/>
        <v>91021.870850642124</v>
      </c>
      <c r="DF13" s="792">
        <f t="shared" si="52"/>
        <v>91021.870850642124</v>
      </c>
      <c r="DG13" s="792">
        <f t="shared" si="52"/>
        <v>91021.870850642124</v>
      </c>
      <c r="DH13" s="792">
        <f t="shared" si="52"/>
        <v>91021.870850642124</v>
      </c>
      <c r="DI13" s="792">
        <f t="shared" si="52"/>
        <v>91021.870850642124</v>
      </c>
      <c r="DJ13" s="792">
        <f t="shared" si="52"/>
        <v>91021.870850642124</v>
      </c>
      <c r="DK13" s="792">
        <f t="shared" si="52"/>
        <v>91021.870850642124</v>
      </c>
      <c r="DL13" s="792">
        <f t="shared" si="52"/>
        <v>91021.870850642124</v>
      </c>
      <c r="DM13" s="792">
        <f t="shared" si="52"/>
        <v>91021.870850642124</v>
      </c>
      <c r="DN13" s="792">
        <f t="shared" si="52"/>
        <v>91021.870850642124</v>
      </c>
      <c r="DO13" s="792">
        <f t="shared" si="52"/>
        <v>91021.870850642124</v>
      </c>
      <c r="DP13" s="792">
        <f t="shared" si="52"/>
        <v>91021.870850642124</v>
      </c>
      <c r="DQ13" s="792">
        <f t="shared" si="52"/>
        <v>95349.551629809852</v>
      </c>
      <c r="DR13" s="792">
        <f t="shared" si="52"/>
        <v>95349.551629809852</v>
      </c>
      <c r="DS13" s="792">
        <f t="shared" si="52"/>
        <v>95349.551629809852</v>
      </c>
      <c r="DT13" s="792">
        <f t="shared" si="52"/>
        <v>95349.551629809852</v>
      </c>
      <c r="DU13" s="792">
        <f t="shared" si="52"/>
        <v>95349.551629809852</v>
      </c>
      <c r="DV13" s="792">
        <f t="shared" si="52"/>
        <v>95349.551629809852</v>
      </c>
      <c r="DW13" s="792">
        <f t="shared" si="52"/>
        <v>95349.551629809852</v>
      </c>
      <c r="DX13" s="792">
        <f t="shared" si="52"/>
        <v>95349.551629809852</v>
      </c>
      <c r="DY13" s="792">
        <f t="shared" si="52"/>
        <v>95349.551629809852</v>
      </c>
      <c r="DZ13" s="792">
        <f t="shared" si="52"/>
        <v>95349.551629809852</v>
      </c>
      <c r="EA13" s="792">
        <f t="shared" si="52"/>
        <v>95349.551629809852</v>
      </c>
      <c r="EB13" s="792">
        <f t="shared" si="52"/>
        <v>95349.551629809852</v>
      </c>
      <c r="EC13" s="792">
        <f t="shared" si="52"/>
        <v>99871.96907214509</v>
      </c>
      <c r="ED13" s="792">
        <f t="shared" si="52"/>
        <v>99871.96907214509</v>
      </c>
      <c r="EE13" s="792">
        <f t="shared" si="52"/>
        <v>99871.96907214509</v>
      </c>
      <c r="EF13" s="792">
        <f t="shared" si="52"/>
        <v>99871.96907214509</v>
      </c>
      <c r="EG13" s="792">
        <f t="shared" si="52"/>
        <v>99871.96907214509</v>
      </c>
      <c r="EH13" s="792">
        <f t="shared" si="52"/>
        <v>99871.96907214509</v>
      </c>
      <c r="EI13" s="792">
        <f t="shared" si="52"/>
        <v>99871.96907214509</v>
      </c>
      <c r="EJ13" s="792">
        <f t="shared" si="52"/>
        <v>99871.96907214509</v>
      </c>
      <c r="EK13" s="792">
        <f t="shared" si="52"/>
        <v>99871.96907214509</v>
      </c>
      <c r="EL13" s="792">
        <f t="shared" ref="EL13:EN13" si="53">EL23++EL28+EL33+EL38+EL43+EL48+EL53+EL58</f>
        <v>99871.96907214509</v>
      </c>
      <c r="EM13" s="792">
        <f t="shared" si="53"/>
        <v>99871.96907214509</v>
      </c>
      <c r="EN13" s="792">
        <f t="shared" si="53"/>
        <v>99871.96907214509</v>
      </c>
    </row>
    <row r="14" spans="1:144" x14ac:dyDescent="0.2">
      <c r="C14" s="14"/>
      <c r="D14" s="14"/>
      <c r="E14" s="14"/>
      <c r="F14" s="14"/>
      <c r="G14" s="14"/>
      <c r="K14" s="792"/>
      <c r="L14" s="792"/>
      <c r="M14" s="792"/>
      <c r="N14" s="792"/>
      <c r="O14" s="792"/>
      <c r="P14" s="792"/>
      <c r="Q14" s="792"/>
      <c r="R14" s="792"/>
      <c r="S14" s="792"/>
      <c r="T14" s="792"/>
      <c r="U14" s="792"/>
      <c r="V14" s="792"/>
      <c r="W14" s="792"/>
      <c r="X14" s="792"/>
      <c r="Y14" s="792"/>
      <c r="Z14" s="792"/>
      <c r="AA14" s="792"/>
      <c r="AB14" s="792"/>
      <c r="AC14" s="792"/>
      <c r="AD14" s="792"/>
      <c r="AE14" s="792"/>
      <c r="AF14" s="792"/>
      <c r="AG14" s="792"/>
      <c r="AH14" s="792"/>
      <c r="AI14" s="792"/>
      <c r="AJ14" s="792"/>
      <c r="AK14" s="792"/>
      <c r="AL14" s="792"/>
      <c r="AM14" s="792"/>
      <c r="AN14" s="792"/>
      <c r="AO14" s="792"/>
      <c r="AP14" s="792"/>
      <c r="AQ14" s="792"/>
      <c r="AR14" s="792"/>
      <c r="AS14" s="792"/>
      <c r="AT14" s="792"/>
      <c r="AU14" s="792"/>
      <c r="AV14" s="792"/>
      <c r="AW14" s="792"/>
      <c r="AX14" s="792"/>
      <c r="AY14" s="792"/>
      <c r="AZ14" s="792"/>
      <c r="BA14" s="792"/>
      <c r="BB14" s="792"/>
      <c r="BC14" s="792"/>
      <c r="BD14" s="792"/>
      <c r="BE14" s="792"/>
      <c r="BF14" s="792"/>
      <c r="BG14" s="792"/>
      <c r="BH14" s="792"/>
      <c r="BI14" s="792"/>
      <c r="BJ14" s="792"/>
      <c r="BK14" s="792"/>
      <c r="BL14" s="792"/>
      <c r="BM14" s="792"/>
      <c r="BN14" s="792"/>
      <c r="BO14" s="792"/>
      <c r="BP14" s="792"/>
      <c r="BQ14" s="792"/>
      <c r="BR14" s="792"/>
      <c r="BS14" s="792"/>
      <c r="BT14" s="792"/>
      <c r="BU14" s="792"/>
      <c r="BV14" s="792"/>
      <c r="BW14" s="792"/>
      <c r="BX14" s="792"/>
      <c r="BY14" s="792"/>
      <c r="BZ14" s="792"/>
      <c r="CA14" s="792"/>
      <c r="CB14" s="792"/>
      <c r="CC14" s="792"/>
      <c r="CD14" s="792"/>
      <c r="CE14" s="792"/>
      <c r="CF14" s="792"/>
      <c r="CG14" s="792"/>
      <c r="CH14" s="792"/>
      <c r="CI14" s="792"/>
      <c r="CJ14" s="792"/>
      <c r="CK14" s="792"/>
      <c r="CL14" s="792"/>
      <c r="CM14" s="792"/>
      <c r="CN14" s="792"/>
      <c r="CO14" s="792"/>
      <c r="CP14" s="792"/>
      <c r="CQ14" s="792"/>
      <c r="CR14" s="792"/>
      <c r="CS14" s="792"/>
      <c r="CT14" s="792"/>
      <c r="CU14" s="792"/>
      <c r="CV14" s="792"/>
      <c r="CW14" s="792"/>
      <c r="CX14" s="792"/>
      <c r="CY14" s="792"/>
      <c r="CZ14" s="792"/>
      <c r="DA14" s="792"/>
      <c r="DB14" s="792"/>
      <c r="DC14" s="792"/>
      <c r="DD14" s="792"/>
      <c r="DE14" s="792"/>
      <c r="DF14" s="792"/>
      <c r="DG14" s="792"/>
      <c r="DH14" s="792"/>
      <c r="DI14" s="792"/>
      <c r="DJ14" s="792"/>
      <c r="DK14" s="792"/>
      <c r="DL14" s="792"/>
      <c r="DM14" s="792"/>
      <c r="DN14" s="792"/>
      <c r="DO14" s="792"/>
      <c r="DP14" s="792"/>
      <c r="DQ14" s="792"/>
      <c r="DR14" s="792"/>
      <c r="DS14" s="792"/>
      <c r="DT14" s="792"/>
      <c r="DU14" s="792"/>
      <c r="DV14" s="792"/>
      <c r="DW14" s="792"/>
      <c r="DX14" s="792"/>
      <c r="DY14" s="792"/>
      <c r="DZ14" s="792"/>
      <c r="EA14" s="792"/>
      <c r="EB14" s="792"/>
      <c r="EC14" s="792"/>
      <c r="ED14" s="792"/>
      <c r="EE14" s="792"/>
      <c r="EF14" s="792"/>
      <c r="EG14" s="792"/>
      <c r="EH14" s="792"/>
      <c r="EI14" s="792"/>
      <c r="EJ14" s="792"/>
      <c r="EK14" s="792"/>
      <c r="EL14" s="792"/>
      <c r="EM14" s="792"/>
      <c r="EN14" s="792"/>
    </row>
    <row r="15" spans="1:144" x14ac:dyDescent="0.2">
      <c r="C15" s="14"/>
      <c r="D15" s="14"/>
      <c r="E15" s="14"/>
      <c r="F15" s="14"/>
      <c r="G15" s="14"/>
      <c r="H15" s="17" t="s">
        <v>38</v>
      </c>
      <c r="I15" s="17"/>
      <c r="J15" s="17"/>
      <c r="K15" s="914">
        <f>M15</f>
        <v>0</v>
      </c>
      <c r="L15" s="792"/>
      <c r="M15" s="914">
        <v>0</v>
      </c>
      <c r="N15" s="914">
        <f t="shared" ref="N15:AS15" si="54">M20</f>
        <v>57659.947166003192</v>
      </c>
      <c r="O15" s="914">
        <f t="shared" si="54"/>
        <v>115319.89433200638</v>
      </c>
      <c r="P15" s="914">
        <f t="shared" si="54"/>
        <v>172979.84149800957</v>
      </c>
      <c r="Q15" s="914">
        <f t="shared" si="54"/>
        <v>230639.78866401277</v>
      </c>
      <c r="R15" s="914">
        <f t="shared" si="54"/>
        <v>288299.73583001597</v>
      </c>
      <c r="S15" s="914">
        <f t="shared" si="54"/>
        <v>345959.68299601914</v>
      </c>
      <c r="T15" s="914">
        <f t="shared" si="54"/>
        <v>329660.01213798393</v>
      </c>
      <c r="U15" s="914">
        <f t="shared" si="54"/>
        <v>387319.9593039871</v>
      </c>
      <c r="V15" s="914">
        <f t="shared" si="54"/>
        <v>93833.827589990222</v>
      </c>
      <c r="W15" s="914">
        <f t="shared" si="54"/>
        <v>126444.68675599342</v>
      </c>
      <c r="X15" s="914">
        <f t="shared" si="54"/>
        <v>184104.6339219966</v>
      </c>
      <c r="Y15" s="914">
        <f t="shared" si="54"/>
        <v>0</v>
      </c>
      <c r="Z15" s="914">
        <f t="shared" si="54"/>
        <v>62250.534797306413</v>
      </c>
      <c r="AA15" s="914">
        <f t="shared" si="54"/>
        <v>124501.06959461283</v>
      </c>
      <c r="AB15" s="914">
        <f t="shared" si="54"/>
        <v>186751.60439191925</v>
      </c>
      <c r="AC15" s="914">
        <f t="shared" si="54"/>
        <v>249002.13918922565</v>
      </c>
      <c r="AD15" s="914">
        <f t="shared" si="54"/>
        <v>311252.67398653209</v>
      </c>
      <c r="AE15" s="914">
        <f t="shared" si="54"/>
        <v>373503.20878383849</v>
      </c>
      <c r="AF15" s="914">
        <f t="shared" si="54"/>
        <v>362789.45389775751</v>
      </c>
      <c r="AG15" s="914">
        <f t="shared" si="54"/>
        <v>425039.98869506392</v>
      </c>
      <c r="AH15" s="914">
        <f t="shared" si="54"/>
        <v>119583.01641961047</v>
      </c>
      <c r="AI15" s="914">
        <f t="shared" si="54"/>
        <v>153029.61521691689</v>
      </c>
      <c r="AJ15" s="914">
        <f t="shared" si="54"/>
        <v>215280.1500142233</v>
      </c>
      <c r="AK15" s="914">
        <f t="shared" si="54"/>
        <v>0</v>
      </c>
      <c r="AL15" s="914">
        <f t="shared" si="54"/>
        <v>66975.50015984429</v>
      </c>
      <c r="AM15" s="914">
        <f t="shared" si="54"/>
        <v>133951.00031968858</v>
      </c>
      <c r="AN15" s="914">
        <f t="shared" si="54"/>
        <v>200926.50047953287</v>
      </c>
      <c r="AO15" s="914">
        <f t="shared" si="54"/>
        <v>267902.00063937716</v>
      </c>
      <c r="AP15" s="914">
        <f t="shared" si="54"/>
        <v>334877.50079922145</v>
      </c>
      <c r="AQ15" s="914">
        <f t="shared" si="54"/>
        <v>401853.00095906574</v>
      </c>
      <c r="AR15" s="914">
        <f t="shared" si="54"/>
        <v>396928.96999700932</v>
      </c>
      <c r="AS15" s="914">
        <f t="shared" si="54"/>
        <v>463904.47015685361</v>
      </c>
      <c r="AT15" s="914">
        <f t="shared" ref="AT15:BY15" si="55">AS20</f>
        <v>145833.12315898086</v>
      </c>
      <c r="AU15" s="914">
        <f t="shared" si="55"/>
        <v>182127.26331882516</v>
      </c>
      <c r="AV15" s="914">
        <f t="shared" si="55"/>
        <v>249102.76347866945</v>
      </c>
      <c r="AW15" s="914">
        <f t="shared" si="55"/>
        <v>0</v>
      </c>
      <c r="AX15" s="914">
        <f t="shared" si="55"/>
        <v>72008.970312136618</v>
      </c>
      <c r="AY15" s="914">
        <f t="shared" si="55"/>
        <v>144017.94062427324</v>
      </c>
      <c r="AZ15" s="914">
        <f t="shared" si="55"/>
        <v>216026.91093640984</v>
      </c>
      <c r="BA15" s="914">
        <f t="shared" si="55"/>
        <v>288035.88124854647</v>
      </c>
      <c r="BB15" s="914">
        <f t="shared" si="55"/>
        <v>360044.85156068311</v>
      </c>
      <c r="BC15" s="914">
        <f t="shared" si="55"/>
        <v>0</v>
      </c>
      <c r="BD15" s="914">
        <f t="shared" si="55"/>
        <v>0</v>
      </c>
      <c r="BE15" s="914">
        <f t="shared" si="55"/>
        <v>0</v>
      </c>
      <c r="BF15" s="914">
        <f t="shared" si="55"/>
        <v>0</v>
      </c>
      <c r="BG15" s="914">
        <f t="shared" si="55"/>
        <v>0</v>
      </c>
      <c r="BH15" s="914">
        <f t="shared" si="55"/>
        <v>0</v>
      </c>
      <c r="BI15" s="914">
        <f t="shared" si="55"/>
        <v>0</v>
      </c>
      <c r="BJ15" s="914">
        <f t="shared" si="55"/>
        <v>0</v>
      </c>
      <c r="BK15" s="914">
        <f t="shared" si="55"/>
        <v>0</v>
      </c>
      <c r="BL15" s="914">
        <f t="shared" si="55"/>
        <v>0</v>
      </c>
      <c r="BM15" s="914">
        <f t="shared" si="55"/>
        <v>0</v>
      </c>
      <c r="BN15" s="914">
        <f t="shared" si="55"/>
        <v>0</v>
      </c>
      <c r="BO15" s="914">
        <f t="shared" si="55"/>
        <v>0</v>
      </c>
      <c r="BP15" s="914">
        <f t="shared" si="55"/>
        <v>0</v>
      </c>
      <c r="BQ15" s="914">
        <f t="shared" si="55"/>
        <v>0</v>
      </c>
      <c r="BR15" s="914">
        <f t="shared" si="55"/>
        <v>0</v>
      </c>
      <c r="BS15" s="914">
        <f t="shared" si="55"/>
        <v>0</v>
      </c>
      <c r="BT15" s="914">
        <f t="shared" si="55"/>
        <v>0</v>
      </c>
      <c r="BU15" s="914">
        <f t="shared" si="55"/>
        <v>0</v>
      </c>
      <c r="BV15" s="914">
        <f t="shared" si="55"/>
        <v>0</v>
      </c>
      <c r="BW15" s="914">
        <f t="shared" si="55"/>
        <v>0</v>
      </c>
      <c r="BX15" s="914">
        <f t="shared" si="55"/>
        <v>0</v>
      </c>
      <c r="BY15" s="914">
        <f t="shared" si="55"/>
        <v>0</v>
      </c>
      <c r="BZ15" s="914">
        <f t="shared" ref="BZ15:DE15" si="56">BY20</f>
        <v>0</v>
      </c>
      <c r="CA15" s="914">
        <f t="shared" si="56"/>
        <v>0</v>
      </c>
      <c r="CB15" s="914">
        <f t="shared" si="56"/>
        <v>0</v>
      </c>
      <c r="CC15" s="914">
        <f t="shared" si="56"/>
        <v>0</v>
      </c>
      <c r="CD15" s="914">
        <f t="shared" si="56"/>
        <v>0</v>
      </c>
      <c r="CE15" s="914">
        <f t="shared" si="56"/>
        <v>0</v>
      </c>
      <c r="CF15" s="914">
        <f t="shared" si="56"/>
        <v>0</v>
      </c>
      <c r="CG15" s="914">
        <f t="shared" si="56"/>
        <v>0</v>
      </c>
      <c r="CH15" s="914">
        <f t="shared" si="56"/>
        <v>0</v>
      </c>
      <c r="CI15" s="914">
        <f t="shared" si="56"/>
        <v>0</v>
      </c>
      <c r="CJ15" s="914">
        <f t="shared" si="56"/>
        <v>0</v>
      </c>
      <c r="CK15" s="914">
        <f t="shared" si="56"/>
        <v>0</v>
      </c>
      <c r="CL15" s="914">
        <f t="shared" si="56"/>
        <v>0</v>
      </c>
      <c r="CM15" s="914">
        <f t="shared" si="56"/>
        <v>0</v>
      </c>
      <c r="CN15" s="914">
        <f t="shared" si="56"/>
        <v>0</v>
      </c>
      <c r="CO15" s="914">
        <f t="shared" si="56"/>
        <v>0</v>
      </c>
      <c r="CP15" s="914">
        <f t="shared" si="56"/>
        <v>0</v>
      </c>
      <c r="CQ15" s="914">
        <f t="shared" si="56"/>
        <v>0</v>
      </c>
      <c r="CR15" s="914">
        <f t="shared" si="56"/>
        <v>0</v>
      </c>
      <c r="CS15" s="914">
        <f t="shared" si="56"/>
        <v>0</v>
      </c>
      <c r="CT15" s="914">
        <f t="shared" si="56"/>
        <v>0</v>
      </c>
      <c r="CU15" s="914">
        <f t="shared" si="56"/>
        <v>0</v>
      </c>
      <c r="CV15" s="914">
        <f t="shared" si="56"/>
        <v>0</v>
      </c>
      <c r="CW15" s="914">
        <f t="shared" si="56"/>
        <v>0</v>
      </c>
      <c r="CX15" s="914">
        <f t="shared" si="56"/>
        <v>0</v>
      </c>
      <c r="CY15" s="914">
        <f t="shared" si="56"/>
        <v>0</v>
      </c>
      <c r="CZ15" s="914">
        <f t="shared" si="56"/>
        <v>0</v>
      </c>
      <c r="DA15" s="914">
        <f t="shared" si="56"/>
        <v>0</v>
      </c>
      <c r="DB15" s="914">
        <f t="shared" si="56"/>
        <v>0</v>
      </c>
      <c r="DC15" s="914">
        <f t="shared" si="56"/>
        <v>0</v>
      </c>
      <c r="DD15" s="914">
        <f t="shared" si="56"/>
        <v>0</v>
      </c>
      <c r="DE15" s="914">
        <f t="shared" si="56"/>
        <v>0</v>
      </c>
      <c r="DF15" s="914">
        <f t="shared" ref="DF15:EB15" si="57">DE20</f>
        <v>0</v>
      </c>
      <c r="DG15" s="914">
        <f t="shared" si="57"/>
        <v>0</v>
      </c>
      <c r="DH15" s="914">
        <f t="shared" si="57"/>
        <v>0</v>
      </c>
      <c r="DI15" s="914">
        <f t="shared" si="57"/>
        <v>0</v>
      </c>
      <c r="DJ15" s="914">
        <f t="shared" si="57"/>
        <v>0</v>
      </c>
      <c r="DK15" s="914">
        <f t="shared" si="57"/>
        <v>0</v>
      </c>
      <c r="DL15" s="914">
        <f t="shared" si="57"/>
        <v>0</v>
      </c>
      <c r="DM15" s="914">
        <f t="shared" si="57"/>
        <v>0</v>
      </c>
      <c r="DN15" s="914">
        <f t="shared" si="57"/>
        <v>0</v>
      </c>
      <c r="DO15" s="914">
        <f t="shared" si="57"/>
        <v>0</v>
      </c>
      <c r="DP15" s="914">
        <f t="shared" si="57"/>
        <v>0</v>
      </c>
      <c r="DQ15" s="914">
        <f t="shared" si="57"/>
        <v>0</v>
      </c>
      <c r="DR15" s="914">
        <f t="shared" si="57"/>
        <v>0</v>
      </c>
      <c r="DS15" s="914">
        <f t="shared" si="57"/>
        <v>0</v>
      </c>
      <c r="DT15" s="914">
        <f t="shared" si="57"/>
        <v>0</v>
      </c>
      <c r="DU15" s="914">
        <f t="shared" si="57"/>
        <v>0</v>
      </c>
      <c r="DV15" s="914">
        <f t="shared" si="57"/>
        <v>0</v>
      </c>
      <c r="DW15" s="914">
        <f t="shared" si="57"/>
        <v>0</v>
      </c>
      <c r="DX15" s="914">
        <f t="shared" si="57"/>
        <v>0</v>
      </c>
      <c r="DY15" s="914">
        <f t="shared" si="57"/>
        <v>0</v>
      </c>
      <c r="DZ15" s="914">
        <f t="shared" si="57"/>
        <v>0</v>
      </c>
      <c r="EA15" s="914">
        <f t="shared" si="57"/>
        <v>0</v>
      </c>
      <c r="EB15" s="914">
        <f t="shared" si="57"/>
        <v>0</v>
      </c>
      <c r="EC15" s="914">
        <f t="shared" ref="EC15" si="58">EB20</f>
        <v>0</v>
      </c>
      <c r="ED15" s="914">
        <f t="shared" ref="ED15" si="59">EC20</f>
        <v>0</v>
      </c>
      <c r="EE15" s="914">
        <f t="shared" ref="EE15" si="60">ED20</f>
        <v>0</v>
      </c>
      <c r="EF15" s="914">
        <f t="shared" ref="EF15" si="61">EE20</f>
        <v>0</v>
      </c>
      <c r="EG15" s="914">
        <f t="shared" ref="EG15" si="62">EF20</f>
        <v>0</v>
      </c>
      <c r="EH15" s="914">
        <f t="shared" ref="EH15" si="63">EG20</f>
        <v>0</v>
      </c>
      <c r="EI15" s="914">
        <f t="shared" ref="EI15" si="64">EH20</f>
        <v>0</v>
      </c>
      <c r="EJ15" s="914">
        <f t="shared" ref="EJ15" si="65">EI20</f>
        <v>0</v>
      </c>
      <c r="EK15" s="914">
        <f t="shared" ref="EK15" si="66">EJ20</f>
        <v>0</v>
      </c>
      <c r="EL15" s="914">
        <f t="shared" ref="EL15" si="67">EK20</f>
        <v>0</v>
      </c>
      <c r="EM15" s="914">
        <f t="shared" ref="EM15" si="68">EL20</f>
        <v>0</v>
      </c>
      <c r="EN15" s="914">
        <f t="shared" ref="EN15" si="69">EM20</f>
        <v>0</v>
      </c>
    </row>
    <row r="16" spans="1:144" x14ac:dyDescent="0.2">
      <c r="D16" s="14"/>
      <c r="E16" s="14"/>
      <c r="F16" s="14"/>
      <c r="G16" s="144"/>
      <c r="H16" s="17" t="s">
        <v>24</v>
      </c>
      <c r="I16" s="17"/>
      <c r="J16" s="17"/>
      <c r="K16" s="914">
        <f>SUM(L16:EB16)</f>
        <v>2674685.607350667</v>
      </c>
      <c r="L16" s="792"/>
      <c r="M16" s="914">
        <f>M$9*M13</f>
        <v>57659.947166003192</v>
      </c>
      <c r="N16" s="914">
        <f t="shared" ref="N16:BY16" si="70">N$9*N13</f>
        <v>57659.947166003192</v>
      </c>
      <c r="O16" s="914">
        <f t="shared" si="70"/>
        <v>57659.947166003192</v>
      </c>
      <c r="P16" s="914">
        <f t="shared" si="70"/>
        <v>57659.947166003192</v>
      </c>
      <c r="Q16" s="914">
        <f t="shared" si="70"/>
        <v>57659.947166003192</v>
      </c>
      <c r="R16" s="914">
        <f t="shared" si="70"/>
        <v>57659.947166003192</v>
      </c>
      <c r="S16" s="914">
        <f t="shared" si="70"/>
        <v>57659.947166003192</v>
      </c>
      <c r="T16" s="914">
        <f t="shared" si="70"/>
        <v>57659.947166003192</v>
      </c>
      <c r="U16" s="914">
        <f t="shared" si="70"/>
        <v>57659.947166003192</v>
      </c>
      <c r="V16" s="914">
        <f t="shared" si="70"/>
        <v>57659.947166003192</v>
      </c>
      <c r="W16" s="914">
        <f t="shared" si="70"/>
        <v>57659.947166003192</v>
      </c>
      <c r="X16" s="914">
        <f t="shared" si="70"/>
        <v>57659.947166003192</v>
      </c>
      <c r="Y16" s="914">
        <f t="shared" si="70"/>
        <v>62250.534797306413</v>
      </c>
      <c r="Z16" s="914">
        <f t="shared" si="70"/>
        <v>62250.534797306413</v>
      </c>
      <c r="AA16" s="914">
        <f t="shared" si="70"/>
        <v>62250.534797306413</v>
      </c>
      <c r="AB16" s="914">
        <f t="shared" si="70"/>
        <v>62250.534797306413</v>
      </c>
      <c r="AC16" s="914">
        <f t="shared" si="70"/>
        <v>62250.534797306413</v>
      </c>
      <c r="AD16" s="914">
        <f t="shared" si="70"/>
        <v>62250.534797306413</v>
      </c>
      <c r="AE16" s="914">
        <f t="shared" si="70"/>
        <v>62250.534797306413</v>
      </c>
      <c r="AF16" s="914">
        <f t="shared" si="70"/>
        <v>62250.534797306413</v>
      </c>
      <c r="AG16" s="914">
        <f t="shared" si="70"/>
        <v>62250.534797306413</v>
      </c>
      <c r="AH16" s="914">
        <f t="shared" si="70"/>
        <v>62250.534797306413</v>
      </c>
      <c r="AI16" s="914">
        <f t="shared" si="70"/>
        <v>62250.534797306413</v>
      </c>
      <c r="AJ16" s="914">
        <f t="shared" si="70"/>
        <v>62250.534797306413</v>
      </c>
      <c r="AK16" s="914">
        <f t="shared" si="70"/>
        <v>66975.50015984429</v>
      </c>
      <c r="AL16" s="914">
        <f t="shared" si="70"/>
        <v>66975.50015984429</v>
      </c>
      <c r="AM16" s="914">
        <f t="shared" si="70"/>
        <v>66975.50015984429</v>
      </c>
      <c r="AN16" s="914">
        <f t="shared" si="70"/>
        <v>66975.50015984429</v>
      </c>
      <c r="AO16" s="914">
        <f t="shared" si="70"/>
        <v>66975.50015984429</v>
      </c>
      <c r="AP16" s="914">
        <f t="shared" si="70"/>
        <v>66975.50015984429</v>
      </c>
      <c r="AQ16" s="914">
        <f t="shared" si="70"/>
        <v>66975.50015984429</v>
      </c>
      <c r="AR16" s="914">
        <f t="shared" si="70"/>
        <v>66975.50015984429</v>
      </c>
      <c r="AS16" s="914">
        <f t="shared" si="70"/>
        <v>66975.50015984429</v>
      </c>
      <c r="AT16" s="914">
        <f t="shared" si="70"/>
        <v>66975.50015984429</v>
      </c>
      <c r="AU16" s="914">
        <f t="shared" si="70"/>
        <v>66975.50015984429</v>
      </c>
      <c r="AV16" s="914">
        <f t="shared" si="70"/>
        <v>66975.50015984429</v>
      </c>
      <c r="AW16" s="914">
        <f t="shared" si="70"/>
        <v>72008.970312136618</v>
      </c>
      <c r="AX16" s="914">
        <f t="shared" si="70"/>
        <v>72008.970312136618</v>
      </c>
      <c r="AY16" s="914">
        <f t="shared" si="70"/>
        <v>72008.970312136618</v>
      </c>
      <c r="AZ16" s="914">
        <f t="shared" si="70"/>
        <v>72008.970312136618</v>
      </c>
      <c r="BA16" s="914">
        <f t="shared" si="70"/>
        <v>72008.970312136618</v>
      </c>
      <c r="BB16" s="914">
        <f t="shared" si="70"/>
        <v>72008.970312136618</v>
      </c>
      <c r="BC16" s="914">
        <f t="shared" si="70"/>
        <v>0</v>
      </c>
      <c r="BD16" s="914">
        <f t="shared" si="70"/>
        <v>0</v>
      </c>
      <c r="BE16" s="914">
        <f t="shared" si="70"/>
        <v>0</v>
      </c>
      <c r="BF16" s="914">
        <f t="shared" si="70"/>
        <v>0</v>
      </c>
      <c r="BG16" s="914">
        <f t="shared" si="70"/>
        <v>0</v>
      </c>
      <c r="BH16" s="914">
        <f t="shared" si="70"/>
        <v>0</v>
      </c>
      <c r="BI16" s="914">
        <f t="shared" si="70"/>
        <v>0</v>
      </c>
      <c r="BJ16" s="914">
        <f t="shared" si="70"/>
        <v>0</v>
      </c>
      <c r="BK16" s="914">
        <f t="shared" si="70"/>
        <v>0</v>
      </c>
      <c r="BL16" s="914">
        <f t="shared" si="70"/>
        <v>0</v>
      </c>
      <c r="BM16" s="914">
        <f t="shared" si="70"/>
        <v>0</v>
      </c>
      <c r="BN16" s="914">
        <f t="shared" si="70"/>
        <v>0</v>
      </c>
      <c r="BO16" s="914">
        <f t="shared" si="70"/>
        <v>0</v>
      </c>
      <c r="BP16" s="914">
        <f t="shared" si="70"/>
        <v>0</v>
      </c>
      <c r="BQ16" s="914">
        <f t="shared" si="70"/>
        <v>0</v>
      </c>
      <c r="BR16" s="914">
        <f t="shared" si="70"/>
        <v>0</v>
      </c>
      <c r="BS16" s="914">
        <f t="shared" si="70"/>
        <v>0</v>
      </c>
      <c r="BT16" s="914">
        <f t="shared" si="70"/>
        <v>0</v>
      </c>
      <c r="BU16" s="914">
        <f t="shared" si="70"/>
        <v>0</v>
      </c>
      <c r="BV16" s="914">
        <f t="shared" si="70"/>
        <v>0</v>
      </c>
      <c r="BW16" s="914">
        <f t="shared" si="70"/>
        <v>0</v>
      </c>
      <c r="BX16" s="914">
        <f t="shared" si="70"/>
        <v>0</v>
      </c>
      <c r="BY16" s="914">
        <f t="shared" si="70"/>
        <v>0</v>
      </c>
      <c r="BZ16" s="914">
        <f t="shared" ref="BZ16:EB16" si="71">BZ$9*BZ13</f>
        <v>0</v>
      </c>
      <c r="CA16" s="914">
        <f t="shared" si="71"/>
        <v>0</v>
      </c>
      <c r="CB16" s="914">
        <f t="shared" si="71"/>
        <v>0</v>
      </c>
      <c r="CC16" s="914">
        <f t="shared" si="71"/>
        <v>0</v>
      </c>
      <c r="CD16" s="914">
        <f t="shared" si="71"/>
        <v>0</v>
      </c>
      <c r="CE16" s="914">
        <f t="shared" si="71"/>
        <v>0</v>
      </c>
      <c r="CF16" s="914">
        <f t="shared" si="71"/>
        <v>0</v>
      </c>
      <c r="CG16" s="914">
        <f t="shared" si="71"/>
        <v>0</v>
      </c>
      <c r="CH16" s="914">
        <f t="shared" si="71"/>
        <v>0</v>
      </c>
      <c r="CI16" s="914">
        <f t="shared" si="71"/>
        <v>0</v>
      </c>
      <c r="CJ16" s="914">
        <f t="shared" si="71"/>
        <v>0</v>
      </c>
      <c r="CK16" s="914">
        <f t="shared" si="71"/>
        <v>0</v>
      </c>
      <c r="CL16" s="914">
        <f t="shared" si="71"/>
        <v>0</v>
      </c>
      <c r="CM16" s="914">
        <f t="shared" si="71"/>
        <v>0</v>
      </c>
      <c r="CN16" s="914">
        <f t="shared" si="71"/>
        <v>0</v>
      </c>
      <c r="CO16" s="914">
        <f t="shared" si="71"/>
        <v>0</v>
      </c>
      <c r="CP16" s="914">
        <f t="shared" si="71"/>
        <v>0</v>
      </c>
      <c r="CQ16" s="914">
        <f t="shared" si="71"/>
        <v>0</v>
      </c>
      <c r="CR16" s="914">
        <f t="shared" si="71"/>
        <v>0</v>
      </c>
      <c r="CS16" s="914">
        <f t="shared" si="71"/>
        <v>0</v>
      </c>
      <c r="CT16" s="914">
        <f t="shared" si="71"/>
        <v>0</v>
      </c>
      <c r="CU16" s="914">
        <f t="shared" si="71"/>
        <v>0</v>
      </c>
      <c r="CV16" s="914">
        <f t="shared" si="71"/>
        <v>0</v>
      </c>
      <c r="CW16" s="914">
        <f t="shared" si="71"/>
        <v>0</v>
      </c>
      <c r="CX16" s="914">
        <f t="shared" si="71"/>
        <v>0</v>
      </c>
      <c r="CY16" s="914">
        <f t="shared" si="71"/>
        <v>0</v>
      </c>
      <c r="CZ16" s="914">
        <f t="shared" si="71"/>
        <v>0</v>
      </c>
      <c r="DA16" s="914">
        <f t="shared" si="71"/>
        <v>0</v>
      </c>
      <c r="DB16" s="914">
        <f t="shared" si="71"/>
        <v>0</v>
      </c>
      <c r="DC16" s="914">
        <f t="shared" si="71"/>
        <v>0</v>
      </c>
      <c r="DD16" s="914">
        <f t="shared" si="71"/>
        <v>0</v>
      </c>
      <c r="DE16" s="914">
        <f t="shared" si="71"/>
        <v>0</v>
      </c>
      <c r="DF16" s="914">
        <f t="shared" si="71"/>
        <v>0</v>
      </c>
      <c r="DG16" s="914">
        <f t="shared" si="71"/>
        <v>0</v>
      </c>
      <c r="DH16" s="914">
        <f t="shared" si="71"/>
        <v>0</v>
      </c>
      <c r="DI16" s="914">
        <f t="shared" si="71"/>
        <v>0</v>
      </c>
      <c r="DJ16" s="914">
        <f t="shared" si="71"/>
        <v>0</v>
      </c>
      <c r="DK16" s="914">
        <f t="shared" si="71"/>
        <v>0</v>
      </c>
      <c r="DL16" s="914">
        <f t="shared" si="71"/>
        <v>0</v>
      </c>
      <c r="DM16" s="914">
        <f t="shared" si="71"/>
        <v>0</v>
      </c>
      <c r="DN16" s="914">
        <f t="shared" si="71"/>
        <v>0</v>
      </c>
      <c r="DO16" s="914">
        <f t="shared" si="71"/>
        <v>0</v>
      </c>
      <c r="DP16" s="914">
        <f t="shared" si="71"/>
        <v>0</v>
      </c>
      <c r="DQ16" s="914">
        <f t="shared" si="71"/>
        <v>0</v>
      </c>
      <c r="DR16" s="914">
        <f t="shared" si="71"/>
        <v>0</v>
      </c>
      <c r="DS16" s="914">
        <f t="shared" si="71"/>
        <v>0</v>
      </c>
      <c r="DT16" s="914">
        <f t="shared" si="71"/>
        <v>0</v>
      </c>
      <c r="DU16" s="914">
        <f t="shared" si="71"/>
        <v>0</v>
      </c>
      <c r="DV16" s="914">
        <f t="shared" si="71"/>
        <v>0</v>
      </c>
      <c r="DW16" s="914">
        <f t="shared" si="71"/>
        <v>0</v>
      </c>
      <c r="DX16" s="914">
        <f t="shared" si="71"/>
        <v>0</v>
      </c>
      <c r="DY16" s="914">
        <f t="shared" si="71"/>
        <v>0</v>
      </c>
      <c r="DZ16" s="914">
        <f t="shared" si="71"/>
        <v>0</v>
      </c>
      <c r="EA16" s="914">
        <f t="shared" si="71"/>
        <v>0</v>
      </c>
      <c r="EB16" s="914">
        <f t="shared" si="71"/>
        <v>0</v>
      </c>
      <c r="EC16" s="914">
        <f t="shared" ref="EC16:EN16" si="72">EC$9*EC13</f>
        <v>0</v>
      </c>
      <c r="ED16" s="914">
        <f t="shared" si="72"/>
        <v>0</v>
      </c>
      <c r="EE16" s="914">
        <f t="shared" si="72"/>
        <v>0</v>
      </c>
      <c r="EF16" s="914">
        <f t="shared" si="72"/>
        <v>0</v>
      </c>
      <c r="EG16" s="914">
        <f t="shared" si="72"/>
        <v>0</v>
      </c>
      <c r="EH16" s="914">
        <f t="shared" si="72"/>
        <v>0</v>
      </c>
      <c r="EI16" s="914">
        <f t="shared" si="72"/>
        <v>0</v>
      </c>
      <c r="EJ16" s="914">
        <f t="shared" si="72"/>
        <v>0</v>
      </c>
      <c r="EK16" s="914">
        <f t="shared" si="72"/>
        <v>0</v>
      </c>
      <c r="EL16" s="914">
        <f t="shared" si="72"/>
        <v>0</v>
      </c>
      <c r="EM16" s="914">
        <f t="shared" si="72"/>
        <v>0</v>
      </c>
      <c r="EN16" s="914">
        <f t="shared" si="72"/>
        <v>0</v>
      </c>
    </row>
    <row r="17" spans="3:144" x14ac:dyDescent="0.2">
      <c r="D17" s="14"/>
      <c r="E17" s="14"/>
      <c r="F17" s="14"/>
      <c r="G17" s="231" t="s">
        <v>582</v>
      </c>
      <c r="H17" s="232" t="s">
        <v>25</v>
      </c>
      <c r="I17" s="232"/>
      <c r="J17" s="232"/>
      <c r="K17" s="898">
        <f>SUM(L17:EB17)</f>
        <v>-2674685.6073506665</v>
      </c>
      <c r="L17" s="898"/>
      <c r="M17" s="898">
        <f>SUM(M18:M19)</f>
        <v>0</v>
      </c>
      <c r="N17" s="898">
        <f t="shared" ref="N17:BY17" si="73">SUM(N18:N19)</f>
        <v>0</v>
      </c>
      <c r="O17" s="898">
        <f t="shared" si="73"/>
        <v>0</v>
      </c>
      <c r="P17" s="898">
        <f t="shared" si="73"/>
        <v>0</v>
      </c>
      <c r="Q17" s="898">
        <f t="shared" si="73"/>
        <v>0</v>
      </c>
      <c r="R17" s="898">
        <f t="shared" si="73"/>
        <v>0</v>
      </c>
      <c r="S17" s="898">
        <f t="shared" si="73"/>
        <v>-73959.618024038384</v>
      </c>
      <c r="T17" s="898">
        <f t="shared" si="73"/>
        <v>0</v>
      </c>
      <c r="U17" s="898">
        <f t="shared" si="73"/>
        <v>-351146.07888000004</v>
      </c>
      <c r="V17" s="898">
        <f t="shared" si="73"/>
        <v>-25049.088</v>
      </c>
      <c r="W17" s="898">
        <f t="shared" si="73"/>
        <v>0</v>
      </c>
      <c r="X17" s="898">
        <f t="shared" si="73"/>
        <v>-241764.58108799998</v>
      </c>
      <c r="Y17" s="898">
        <f t="shared" si="73"/>
        <v>0</v>
      </c>
      <c r="Z17" s="898">
        <f t="shared" si="73"/>
        <v>0</v>
      </c>
      <c r="AA17" s="898">
        <f t="shared" si="73"/>
        <v>0</v>
      </c>
      <c r="AB17" s="898">
        <f t="shared" si="73"/>
        <v>0</v>
      </c>
      <c r="AC17" s="898">
        <f t="shared" si="73"/>
        <v>0</v>
      </c>
      <c r="AD17" s="898">
        <f t="shared" si="73"/>
        <v>0</v>
      </c>
      <c r="AE17" s="898">
        <f t="shared" si="73"/>
        <v>-72964.289683387382</v>
      </c>
      <c r="AF17" s="898">
        <f t="shared" si="73"/>
        <v>0</v>
      </c>
      <c r="AG17" s="898">
        <f t="shared" si="73"/>
        <v>-367707.50707275985</v>
      </c>
      <c r="AH17" s="898">
        <f t="shared" si="73"/>
        <v>-28803.935999999998</v>
      </c>
      <c r="AI17" s="898">
        <f t="shared" si="73"/>
        <v>0</v>
      </c>
      <c r="AJ17" s="898">
        <f t="shared" si="73"/>
        <v>-277530.6848115297</v>
      </c>
      <c r="AK17" s="898">
        <f t="shared" si="73"/>
        <v>0</v>
      </c>
      <c r="AL17" s="898">
        <f t="shared" si="73"/>
        <v>0</v>
      </c>
      <c r="AM17" s="898">
        <f t="shared" si="73"/>
        <v>0</v>
      </c>
      <c r="AN17" s="898">
        <f t="shared" si="73"/>
        <v>0</v>
      </c>
      <c r="AO17" s="898">
        <f t="shared" si="73"/>
        <v>0</v>
      </c>
      <c r="AP17" s="898">
        <f t="shared" si="73"/>
        <v>0</v>
      </c>
      <c r="AQ17" s="898">
        <f t="shared" si="73"/>
        <v>-71899.531121900727</v>
      </c>
      <c r="AR17" s="898">
        <f t="shared" si="73"/>
        <v>0</v>
      </c>
      <c r="AS17" s="898">
        <f t="shared" si="73"/>
        <v>-385046.84715771698</v>
      </c>
      <c r="AT17" s="898">
        <f t="shared" si="73"/>
        <v>-30681.359999999997</v>
      </c>
      <c r="AU17" s="898">
        <f t="shared" si="73"/>
        <v>0</v>
      </c>
      <c r="AV17" s="898">
        <f t="shared" si="73"/>
        <v>-316078.26363851369</v>
      </c>
      <c r="AW17" s="898">
        <f t="shared" si="73"/>
        <v>0</v>
      </c>
      <c r="AX17" s="898">
        <f t="shared" si="73"/>
        <v>0</v>
      </c>
      <c r="AY17" s="898">
        <f t="shared" si="73"/>
        <v>0</v>
      </c>
      <c r="AZ17" s="898">
        <f t="shared" si="73"/>
        <v>0</v>
      </c>
      <c r="BA17" s="898">
        <f t="shared" si="73"/>
        <v>0</v>
      </c>
      <c r="BB17" s="898">
        <f t="shared" si="73"/>
        <v>-432053.82187281974</v>
      </c>
      <c r="BC17" s="898">
        <f t="shared" si="73"/>
        <v>0</v>
      </c>
      <c r="BD17" s="898">
        <f t="shared" si="73"/>
        <v>0</v>
      </c>
      <c r="BE17" s="898">
        <f t="shared" si="73"/>
        <v>0</v>
      </c>
      <c r="BF17" s="898">
        <f t="shared" si="73"/>
        <v>0</v>
      </c>
      <c r="BG17" s="898">
        <f t="shared" si="73"/>
        <v>0</v>
      </c>
      <c r="BH17" s="898">
        <f t="shared" si="73"/>
        <v>0</v>
      </c>
      <c r="BI17" s="898">
        <f t="shared" si="73"/>
        <v>0</v>
      </c>
      <c r="BJ17" s="898">
        <f t="shared" si="73"/>
        <v>0</v>
      </c>
      <c r="BK17" s="898">
        <f t="shared" si="73"/>
        <v>0</v>
      </c>
      <c r="BL17" s="898">
        <f t="shared" si="73"/>
        <v>0</v>
      </c>
      <c r="BM17" s="898">
        <f t="shared" si="73"/>
        <v>0</v>
      </c>
      <c r="BN17" s="898">
        <f t="shared" si="73"/>
        <v>0</v>
      </c>
      <c r="BO17" s="898">
        <f t="shared" si="73"/>
        <v>0</v>
      </c>
      <c r="BP17" s="898">
        <f t="shared" si="73"/>
        <v>0</v>
      </c>
      <c r="BQ17" s="898">
        <f t="shared" si="73"/>
        <v>0</v>
      </c>
      <c r="BR17" s="898">
        <f t="shared" si="73"/>
        <v>0</v>
      </c>
      <c r="BS17" s="898">
        <f t="shared" si="73"/>
        <v>0</v>
      </c>
      <c r="BT17" s="898">
        <f t="shared" si="73"/>
        <v>0</v>
      </c>
      <c r="BU17" s="898">
        <f t="shared" si="73"/>
        <v>0</v>
      </c>
      <c r="BV17" s="898">
        <f t="shared" si="73"/>
        <v>0</v>
      </c>
      <c r="BW17" s="898">
        <f t="shared" si="73"/>
        <v>0</v>
      </c>
      <c r="BX17" s="898">
        <f t="shared" si="73"/>
        <v>0</v>
      </c>
      <c r="BY17" s="898">
        <f t="shared" si="73"/>
        <v>0</v>
      </c>
      <c r="BZ17" s="898">
        <f t="shared" ref="BZ17:EB17" si="74">SUM(BZ18:BZ19)</f>
        <v>0</v>
      </c>
      <c r="CA17" s="898">
        <f t="shared" si="74"/>
        <v>0</v>
      </c>
      <c r="CB17" s="898">
        <f t="shared" si="74"/>
        <v>0</v>
      </c>
      <c r="CC17" s="898">
        <f t="shared" si="74"/>
        <v>0</v>
      </c>
      <c r="CD17" s="898">
        <f t="shared" si="74"/>
        <v>0</v>
      </c>
      <c r="CE17" s="898">
        <f t="shared" si="74"/>
        <v>0</v>
      </c>
      <c r="CF17" s="898">
        <f t="shared" si="74"/>
        <v>0</v>
      </c>
      <c r="CG17" s="898">
        <f t="shared" si="74"/>
        <v>0</v>
      </c>
      <c r="CH17" s="898">
        <f t="shared" si="74"/>
        <v>0</v>
      </c>
      <c r="CI17" s="898">
        <f t="shared" si="74"/>
        <v>0</v>
      </c>
      <c r="CJ17" s="898">
        <f t="shared" si="74"/>
        <v>0</v>
      </c>
      <c r="CK17" s="898">
        <f t="shared" si="74"/>
        <v>0</v>
      </c>
      <c r="CL17" s="898">
        <f t="shared" si="74"/>
        <v>0</v>
      </c>
      <c r="CM17" s="898">
        <f t="shared" si="74"/>
        <v>0</v>
      </c>
      <c r="CN17" s="898">
        <f t="shared" si="74"/>
        <v>0</v>
      </c>
      <c r="CO17" s="898">
        <f t="shared" si="74"/>
        <v>0</v>
      </c>
      <c r="CP17" s="898">
        <f t="shared" si="74"/>
        <v>0</v>
      </c>
      <c r="CQ17" s="898">
        <f t="shared" si="74"/>
        <v>0</v>
      </c>
      <c r="CR17" s="898">
        <f t="shared" si="74"/>
        <v>0</v>
      </c>
      <c r="CS17" s="898">
        <f t="shared" si="74"/>
        <v>0</v>
      </c>
      <c r="CT17" s="898">
        <f t="shared" si="74"/>
        <v>0</v>
      </c>
      <c r="CU17" s="898">
        <f t="shared" si="74"/>
        <v>0</v>
      </c>
      <c r="CV17" s="898">
        <f t="shared" si="74"/>
        <v>0</v>
      </c>
      <c r="CW17" s="898">
        <f t="shared" si="74"/>
        <v>0</v>
      </c>
      <c r="CX17" s="898">
        <f t="shared" si="74"/>
        <v>0</v>
      </c>
      <c r="CY17" s="898">
        <f t="shared" si="74"/>
        <v>0</v>
      </c>
      <c r="CZ17" s="898">
        <f t="shared" si="74"/>
        <v>0</v>
      </c>
      <c r="DA17" s="898">
        <f t="shared" si="74"/>
        <v>0</v>
      </c>
      <c r="DB17" s="898">
        <f t="shared" si="74"/>
        <v>0</v>
      </c>
      <c r="DC17" s="898">
        <f t="shared" si="74"/>
        <v>0</v>
      </c>
      <c r="DD17" s="898">
        <f t="shared" si="74"/>
        <v>0</v>
      </c>
      <c r="DE17" s="898">
        <f t="shared" si="74"/>
        <v>0</v>
      </c>
      <c r="DF17" s="898">
        <f t="shared" si="74"/>
        <v>0</v>
      </c>
      <c r="DG17" s="898">
        <f t="shared" si="74"/>
        <v>0</v>
      </c>
      <c r="DH17" s="898">
        <f t="shared" si="74"/>
        <v>0</v>
      </c>
      <c r="DI17" s="898">
        <f t="shared" si="74"/>
        <v>0</v>
      </c>
      <c r="DJ17" s="898">
        <f t="shared" si="74"/>
        <v>0</v>
      </c>
      <c r="DK17" s="898">
        <f t="shared" si="74"/>
        <v>0</v>
      </c>
      <c r="DL17" s="898">
        <f t="shared" si="74"/>
        <v>0</v>
      </c>
      <c r="DM17" s="898">
        <f t="shared" si="74"/>
        <v>0</v>
      </c>
      <c r="DN17" s="898">
        <f t="shared" si="74"/>
        <v>0</v>
      </c>
      <c r="DO17" s="898">
        <f t="shared" si="74"/>
        <v>0</v>
      </c>
      <c r="DP17" s="898">
        <f t="shared" si="74"/>
        <v>0</v>
      </c>
      <c r="DQ17" s="898">
        <f t="shared" si="74"/>
        <v>0</v>
      </c>
      <c r="DR17" s="898">
        <f t="shared" si="74"/>
        <v>0</v>
      </c>
      <c r="DS17" s="898">
        <f t="shared" si="74"/>
        <v>0</v>
      </c>
      <c r="DT17" s="898">
        <f t="shared" si="74"/>
        <v>0</v>
      </c>
      <c r="DU17" s="898">
        <f t="shared" si="74"/>
        <v>0</v>
      </c>
      <c r="DV17" s="898">
        <f t="shared" si="74"/>
        <v>0</v>
      </c>
      <c r="DW17" s="898">
        <f t="shared" si="74"/>
        <v>0</v>
      </c>
      <c r="DX17" s="898">
        <f t="shared" si="74"/>
        <v>0</v>
      </c>
      <c r="DY17" s="898">
        <f t="shared" si="74"/>
        <v>0</v>
      </c>
      <c r="DZ17" s="898">
        <f t="shared" si="74"/>
        <v>0</v>
      </c>
      <c r="EA17" s="898">
        <f t="shared" si="74"/>
        <v>0</v>
      </c>
      <c r="EB17" s="898">
        <f t="shared" si="74"/>
        <v>0</v>
      </c>
      <c r="EC17" s="898">
        <f t="shared" ref="EC17:EN17" si="75">SUM(EC18:EC19)</f>
        <v>0</v>
      </c>
      <c r="ED17" s="898">
        <f t="shared" si="75"/>
        <v>0</v>
      </c>
      <c r="EE17" s="898">
        <f t="shared" si="75"/>
        <v>0</v>
      </c>
      <c r="EF17" s="898">
        <f t="shared" si="75"/>
        <v>0</v>
      </c>
      <c r="EG17" s="898">
        <f t="shared" si="75"/>
        <v>0</v>
      </c>
      <c r="EH17" s="898">
        <f t="shared" si="75"/>
        <v>0</v>
      </c>
      <c r="EI17" s="898">
        <f t="shared" si="75"/>
        <v>0</v>
      </c>
      <c r="EJ17" s="898">
        <f t="shared" si="75"/>
        <v>0</v>
      </c>
      <c r="EK17" s="898">
        <f t="shared" si="75"/>
        <v>0</v>
      </c>
      <c r="EL17" s="898">
        <f t="shared" si="75"/>
        <v>0</v>
      </c>
      <c r="EM17" s="898">
        <f t="shared" si="75"/>
        <v>0</v>
      </c>
      <c r="EN17" s="898">
        <f t="shared" si="75"/>
        <v>0</v>
      </c>
    </row>
    <row r="18" spans="3:144" hidden="1" outlineLevel="1" x14ac:dyDescent="0.2">
      <c r="D18" s="14"/>
      <c r="E18" s="14"/>
      <c r="F18" s="14"/>
      <c r="G18" s="231"/>
      <c r="H18" s="233" t="s">
        <v>448</v>
      </c>
      <c r="I18" s="232"/>
      <c r="J18" s="232"/>
      <c r="K18" s="898"/>
      <c r="L18" s="898"/>
      <c r="M18" s="898">
        <f>M$9*(M24+M29+M34+M39+M44+M49+M54+M59)</f>
        <v>0</v>
      </c>
      <c r="N18" s="898">
        <f t="shared" ref="N18:BY18" si="76">N$9*(N24+N29+N34+N39+N44+N49+N54+N59)</f>
        <v>0</v>
      </c>
      <c r="O18" s="898">
        <f t="shared" si="76"/>
        <v>0</v>
      </c>
      <c r="P18" s="898">
        <f t="shared" si="76"/>
        <v>0</v>
      </c>
      <c r="Q18" s="898">
        <f t="shared" si="76"/>
        <v>0</v>
      </c>
      <c r="R18" s="898">
        <f t="shared" si="76"/>
        <v>0</v>
      </c>
      <c r="S18" s="898">
        <f t="shared" si="76"/>
        <v>-73959.618024038384</v>
      </c>
      <c r="T18" s="898">
        <f t="shared" si="76"/>
        <v>0</v>
      </c>
      <c r="U18" s="898">
        <f t="shared" si="76"/>
        <v>-351146.07888000004</v>
      </c>
      <c r="V18" s="898">
        <f t="shared" si="76"/>
        <v>-25049.088</v>
      </c>
      <c r="W18" s="898">
        <f t="shared" si="76"/>
        <v>0</v>
      </c>
      <c r="X18" s="898">
        <f t="shared" si="76"/>
        <v>-241764.58108799998</v>
      </c>
      <c r="Y18" s="898">
        <f t="shared" si="76"/>
        <v>0</v>
      </c>
      <c r="Z18" s="898">
        <f t="shared" si="76"/>
        <v>0</v>
      </c>
      <c r="AA18" s="898">
        <f t="shared" si="76"/>
        <v>0</v>
      </c>
      <c r="AB18" s="898">
        <f t="shared" si="76"/>
        <v>0</v>
      </c>
      <c r="AC18" s="898">
        <f t="shared" si="76"/>
        <v>0</v>
      </c>
      <c r="AD18" s="898">
        <f t="shared" si="76"/>
        <v>0</v>
      </c>
      <c r="AE18" s="898">
        <f t="shared" si="76"/>
        <v>-72964.289683387382</v>
      </c>
      <c r="AF18" s="898">
        <f t="shared" si="76"/>
        <v>0</v>
      </c>
      <c r="AG18" s="898">
        <f t="shared" si="76"/>
        <v>-367707.50707275985</v>
      </c>
      <c r="AH18" s="898">
        <f t="shared" si="76"/>
        <v>-28803.935999999998</v>
      </c>
      <c r="AI18" s="898">
        <f t="shared" si="76"/>
        <v>0</v>
      </c>
      <c r="AJ18" s="898">
        <f t="shared" si="76"/>
        <v>-277530.6848115297</v>
      </c>
      <c r="AK18" s="898">
        <f t="shared" si="76"/>
        <v>0</v>
      </c>
      <c r="AL18" s="898">
        <f t="shared" si="76"/>
        <v>0</v>
      </c>
      <c r="AM18" s="898">
        <f t="shared" si="76"/>
        <v>0</v>
      </c>
      <c r="AN18" s="898">
        <f t="shared" si="76"/>
        <v>0</v>
      </c>
      <c r="AO18" s="898">
        <f t="shared" si="76"/>
        <v>0</v>
      </c>
      <c r="AP18" s="898">
        <f t="shared" si="76"/>
        <v>0</v>
      </c>
      <c r="AQ18" s="898">
        <f t="shared" si="76"/>
        <v>-71899.531121900727</v>
      </c>
      <c r="AR18" s="898">
        <f t="shared" si="76"/>
        <v>0</v>
      </c>
      <c r="AS18" s="898">
        <f t="shared" si="76"/>
        <v>-385046.84715771698</v>
      </c>
      <c r="AT18" s="898">
        <f t="shared" si="76"/>
        <v>-30681.359999999997</v>
      </c>
      <c r="AU18" s="898">
        <f t="shared" si="76"/>
        <v>0</v>
      </c>
      <c r="AV18" s="898">
        <f t="shared" si="76"/>
        <v>-316078.26363851369</v>
      </c>
      <c r="AW18" s="898">
        <f t="shared" si="76"/>
        <v>0</v>
      </c>
      <c r="AX18" s="898">
        <f t="shared" si="76"/>
        <v>0</v>
      </c>
      <c r="AY18" s="898">
        <f t="shared" si="76"/>
        <v>0</v>
      </c>
      <c r="AZ18" s="898">
        <f t="shared" si="76"/>
        <v>0</v>
      </c>
      <c r="BA18" s="898">
        <f t="shared" si="76"/>
        <v>0</v>
      </c>
      <c r="BB18" s="898">
        <f t="shared" si="76"/>
        <v>0</v>
      </c>
      <c r="BC18" s="898">
        <f t="shared" si="76"/>
        <v>0</v>
      </c>
      <c r="BD18" s="898">
        <f t="shared" si="76"/>
        <v>0</v>
      </c>
      <c r="BE18" s="898">
        <f t="shared" si="76"/>
        <v>0</v>
      </c>
      <c r="BF18" s="898">
        <f t="shared" si="76"/>
        <v>0</v>
      </c>
      <c r="BG18" s="898">
        <f t="shared" si="76"/>
        <v>0</v>
      </c>
      <c r="BH18" s="898">
        <f t="shared" si="76"/>
        <v>0</v>
      </c>
      <c r="BI18" s="898">
        <f t="shared" si="76"/>
        <v>0</v>
      </c>
      <c r="BJ18" s="898">
        <f t="shared" si="76"/>
        <v>0</v>
      </c>
      <c r="BK18" s="898">
        <f t="shared" si="76"/>
        <v>0</v>
      </c>
      <c r="BL18" s="898">
        <f t="shared" si="76"/>
        <v>0</v>
      </c>
      <c r="BM18" s="898">
        <f t="shared" si="76"/>
        <v>0</v>
      </c>
      <c r="BN18" s="898">
        <f t="shared" si="76"/>
        <v>0</v>
      </c>
      <c r="BO18" s="898">
        <f t="shared" si="76"/>
        <v>0</v>
      </c>
      <c r="BP18" s="898">
        <f t="shared" si="76"/>
        <v>0</v>
      </c>
      <c r="BQ18" s="898">
        <f t="shared" si="76"/>
        <v>0</v>
      </c>
      <c r="BR18" s="898">
        <f t="shared" si="76"/>
        <v>0</v>
      </c>
      <c r="BS18" s="898">
        <f t="shared" si="76"/>
        <v>0</v>
      </c>
      <c r="BT18" s="898">
        <f t="shared" si="76"/>
        <v>0</v>
      </c>
      <c r="BU18" s="898">
        <f t="shared" si="76"/>
        <v>0</v>
      </c>
      <c r="BV18" s="898">
        <f t="shared" si="76"/>
        <v>0</v>
      </c>
      <c r="BW18" s="898">
        <f t="shared" si="76"/>
        <v>0</v>
      </c>
      <c r="BX18" s="898">
        <f t="shared" si="76"/>
        <v>0</v>
      </c>
      <c r="BY18" s="898">
        <f t="shared" si="76"/>
        <v>0</v>
      </c>
      <c r="BZ18" s="898">
        <f t="shared" ref="BZ18:EK18" si="77">BZ$9*(BZ24+BZ29+BZ34+BZ39+BZ44+BZ49+BZ54+BZ59)</f>
        <v>0</v>
      </c>
      <c r="CA18" s="898">
        <f t="shared" si="77"/>
        <v>0</v>
      </c>
      <c r="CB18" s="898">
        <f t="shared" si="77"/>
        <v>0</v>
      </c>
      <c r="CC18" s="898">
        <f t="shared" si="77"/>
        <v>0</v>
      </c>
      <c r="CD18" s="898">
        <f t="shared" si="77"/>
        <v>0</v>
      </c>
      <c r="CE18" s="898">
        <f t="shared" si="77"/>
        <v>0</v>
      </c>
      <c r="CF18" s="898">
        <f t="shared" si="77"/>
        <v>0</v>
      </c>
      <c r="CG18" s="898">
        <f t="shared" si="77"/>
        <v>0</v>
      </c>
      <c r="CH18" s="898">
        <f t="shared" si="77"/>
        <v>0</v>
      </c>
      <c r="CI18" s="898">
        <f t="shared" si="77"/>
        <v>0</v>
      </c>
      <c r="CJ18" s="898">
        <f t="shared" si="77"/>
        <v>0</v>
      </c>
      <c r="CK18" s="898">
        <f t="shared" si="77"/>
        <v>0</v>
      </c>
      <c r="CL18" s="898">
        <f t="shared" si="77"/>
        <v>0</v>
      </c>
      <c r="CM18" s="898">
        <f t="shared" si="77"/>
        <v>0</v>
      </c>
      <c r="CN18" s="898">
        <f t="shared" si="77"/>
        <v>0</v>
      </c>
      <c r="CO18" s="898">
        <f t="shared" si="77"/>
        <v>0</v>
      </c>
      <c r="CP18" s="898">
        <f t="shared" si="77"/>
        <v>0</v>
      </c>
      <c r="CQ18" s="898">
        <f t="shared" si="77"/>
        <v>0</v>
      </c>
      <c r="CR18" s="898">
        <f t="shared" si="77"/>
        <v>0</v>
      </c>
      <c r="CS18" s="898">
        <f t="shared" si="77"/>
        <v>0</v>
      </c>
      <c r="CT18" s="898">
        <f t="shared" si="77"/>
        <v>0</v>
      </c>
      <c r="CU18" s="898">
        <f t="shared" si="77"/>
        <v>0</v>
      </c>
      <c r="CV18" s="898">
        <f t="shared" si="77"/>
        <v>0</v>
      </c>
      <c r="CW18" s="898">
        <f t="shared" si="77"/>
        <v>0</v>
      </c>
      <c r="CX18" s="898">
        <f t="shared" si="77"/>
        <v>0</v>
      </c>
      <c r="CY18" s="898">
        <f t="shared" si="77"/>
        <v>0</v>
      </c>
      <c r="CZ18" s="898">
        <f t="shared" si="77"/>
        <v>0</v>
      </c>
      <c r="DA18" s="898">
        <f t="shared" si="77"/>
        <v>0</v>
      </c>
      <c r="DB18" s="898">
        <f t="shared" si="77"/>
        <v>0</v>
      </c>
      <c r="DC18" s="898">
        <f t="shared" si="77"/>
        <v>0</v>
      </c>
      <c r="DD18" s="898">
        <f t="shared" si="77"/>
        <v>0</v>
      </c>
      <c r="DE18" s="898">
        <f t="shared" si="77"/>
        <v>0</v>
      </c>
      <c r="DF18" s="898">
        <f t="shared" si="77"/>
        <v>0</v>
      </c>
      <c r="DG18" s="898">
        <f t="shared" si="77"/>
        <v>0</v>
      </c>
      <c r="DH18" s="898">
        <f t="shared" si="77"/>
        <v>0</v>
      </c>
      <c r="DI18" s="898">
        <f t="shared" si="77"/>
        <v>0</v>
      </c>
      <c r="DJ18" s="898">
        <f t="shared" si="77"/>
        <v>0</v>
      </c>
      <c r="DK18" s="898">
        <f t="shared" si="77"/>
        <v>0</v>
      </c>
      <c r="DL18" s="898">
        <f t="shared" si="77"/>
        <v>0</v>
      </c>
      <c r="DM18" s="898">
        <f t="shared" si="77"/>
        <v>0</v>
      </c>
      <c r="DN18" s="898">
        <f t="shared" si="77"/>
        <v>0</v>
      </c>
      <c r="DO18" s="898">
        <f t="shared" si="77"/>
        <v>0</v>
      </c>
      <c r="DP18" s="898">
        <f t="shared" si="77"/>
        <v>0</v>
      </c>
      <c r="DQ18" s="898">
        <f t="shared" si="77"/>
        <v>0</v>
      </c>
      <c r="DR18" s="898">
        <f t="shared" si="77"/>
        <v>0</v>
      </c>
      <c r="DS18" s="898">
        <f t="shared" si="77"/>
        <v>0</v>
      </c>
      <c r="DT18" s="898">
        <f t="shared" si="77"/>
        <v>0</v>
      </c>
      <c r="DU18" s="898">
        <f t="shared" si="77"/>
        <v>0</v>
      </c>
      <c r="DV18" s="898">
        <f t="shared" si="77"/>
        <v>0</v>
      </c>
      <c r="DW18" s="898">
        <f t="shared" si="77"/>
        <v>0</v>
      </c>
      <c r="DX18" s="898">
        <f t="shared" si="77"/>
        <v>0</v>
      </c>
      <c r="DY18" s="898">
        <f t="shared" si="77"/>
        <v>0</v>
      </c>
      <c r="DZ18" s="898">
        <f t="shared" si="77"/>
        <v>0</v>
      </c>
      <c r="EA18" s="898">
        <f t="shared" si="77"/>
        <v>0</v>
      </c>
      <c r="EB18" s="898">
        <f t="shared" si="77"/>
        <v>0</v>
      </c>
      <c r="EC18" s="898">
        <f t="shared" si="77"/>
        <v>0</v>
      </c>
      <c r="ED18" s="898">
        <f t="shared" si="77"/>
        <v>0</v>
      </c>
      <c r="EE18" s="898">
        <f t="shared" si="77"/>
        <v>0</v>
      </c>
      <c r="EF18" s="898">
        <f t="shared" si="77"/>
        <v>0</v>
      </c>
      <c r="EG18" s="898">
        <f t="shared" si="77"/>
        <v>0</v>
      </c>
      <c r="EH18" s="898">
        <f t="shared" si="77"/>
        <v>0</v>
      </c>
      <c r="EI18" s="898">
        <f t="shared" si="77"/>
        <v>0</v>
      </c>
      <c r="EJ18" s="898">
        <f t="shared" si="77"/>
        <v>0</v>
      </c>
      <c r="EK18" s="898">
        <f t="shared" si="77"/>
        <v>0</v>
      </c>
      <c r="EL18" s="898">
        <f t="shared" ref="EL18:EN18" si="78">EL$9*(EL24+EL29+EL34+EL39+EL44+EL49+EL54+EL59)</f>
        <v>0</v>
      </c>
      <c r="EM18" s="898">
        <f t="shared" si="78"/>
        <v>0</v>
      </c>
      <c r="EN18" s="898">
        <f t="shared" si="78"/>
        <v>0</v>
      </c>
    </row>
    <row r="19" spans="3:144" hidden="1" outlineLevel="1" x14ac:dyDescent="0.2">
      <c r="D19" s="14"/>
      <c r="E19" s="14"/>
      <c r="F19" s="14"/>
      <c r="G19" s="234"/>
      <c r="H19" s="233" t="s">
        <v>449</v>
      </c>
      <c r="I19" s="232"/>
      <c r="J19" s="232"/>
      <c r="K19" s="898"/>
      <c r="L19" s="898"/>
      <c r="M19" s="898">
        <f>-SUM(M15:M16,M18)*M10</f>
        <v>0</v>
      </c>
      <c r="N19" s="898">
        <f t="shared" ref="N19:BY19" si="79">-SUM(N15:N16,N18)*N10</f>
        <v>0</v>
      </c>
      <c r="O19" s="898">
        <f t="shared" si="79"/>
        <v>0</v>
      </c>
      <c r="P19" s="898">
        <f t="shared" si="79"/>
        <v>0</v>
      </c>
      <c r="Q19" s="898">
        <f t="shared" si="79"/>
        <v>0</v>
      </c>
      <c r="R19" s="898">
        <f t="shared" si="79"/>
        <v>0</v>
      </c>
      <c r="S19" s="898">
        <f t="shared" si="79"/>
        <v>0</v>
      </c>
      <c r="T19" s="898">
        <f t="shared" si="79"/>
        <v>0</v>
      </c>
      <c r="U19" s="898">
        <f t="shared" si="79"/>
        <v>0</v>
      </c>
      <c r="V19" s="898">
        <f t="shared" si="79"/>
        <v>0</v>
      </c>
      <c r="W19" s="898">
        <f t="shared" si="79"/>
        <v>0</v>
      </c>
      <c r="X19" s="898">
        <f t="shared" si="79"/>
        <v>0</v>
      </c>
      <c r="Y19" s="898">
        <f t="shared" si="79"/>
        <v>0</v>
      </c>
      <c r="Z19" s="898">
        <f t="shared" si="79"/>
        <v>0</v>
      </c>
      <c r="AA19" s="898">
        <f t="shared" si="79"/>
        <v>0</v>
      </c>
      <c r="AB19" s="898">
        <f t="shared" si="79"/>
        <v>0</v>
      </c>
      <c r="AC19" s="898">
        <f t="shared" si="79"/>
        <v>0</v>
      </c>
      <c r="AD19" s="898">
        <f t="shared" si="79"/>
        <v>0</v>
      </c>
      <c r="AE19" s="898">
        <f t="shared" si="79"/>
        <v>0</v>
      </c>
      <c r="AF19" s="898">
        <f t="shared" si="79"/>
        <v>0</v>
      </c>
      <c r="AG19" s="898">
        <f t="shared" si="79"/>
        <v>0</v>
      </c>
      <c r="AH19" s="898">
        <f t="shared" si="79"/>
        <v>0</v>
      </c>
      <c r="AI19" s="898">
        <f t="shared" si="79"/>
        <v>0</v>
      </c>
      <c r="AJ19" s="898">
        <f t="shared" si="79"/>
        <v>0</v>
      </c>
      <c r="AK19" s="898">
        <f t="shared" si="79"/>
        <v>0</v>
      </c>
      <c r="AL19" s="898">
        <f t="shared" si="79"/>
        <v>0</v>
      </c>
      <c r="AM19" s="898">
        <f t="shared" si="79"/>
        <v>0</v>
      </c>
      <c r="AN19" s="898">
        <f t="shared" si="79"/>
        <v>0</v>
      </c>
      <c r="AO19" s="898">
        <f t="shared" si="79"/>
        <v>0</v>
      </c>
      <c r="AP19" s="898">
        <f t="shared" si="79"/>
        <v>0</v>
      </c>
      <c r="AQ19" s="898">
        <f t="shared" si="79"/>
        <v>0</v>
      </c>
      <c r="AR19" s="898">
        <f t="shared" si="79"/>
        <v>0</v>
      </c>
      <c r="AS19" s="898">
        <f t="shared" si="79"/>
        <v>0</v>
      </c>
      <c r="AT19" s="898">
        <f t="shared" si="79"/>
        <v>0</v>
      </c>
      <c r="AU19" s="898">
        <f t="shared" si="79"/>
        <v>0</v>
      </c>
      <c r="AV19" s="898">
        <f t="shared" si="79"/>
        <v>0</v>
      </c>
      <c r="AW19" s="898">
        <f t="shared" si="79"/>
        <v>0</v>
      </c>
      <c r="AX19" s="898">
        <f t="shared" si="79"/>
        <v>0</v>
      </c>
      <c r="AY19" s="898">
        <f t="shared" si="79"/>
        <v>0</v>
      </c>
      <c r="AZ19" s="898">
        <f t="shared" si="79"/>
        <v>0</v>
      </c>
      <c r="BA19" s="898">
        <f t="shared" si="79"/>
        <v>0</v>
      </c>
      <c r="BB19" s="898">
        <f t="shared" si="79"/>
        <v>-432053.82187281974</v>
      </c>
      <c r="BC19" s="898">
        <f t="shared" si="79"/>
        <v>0</v>
      </c>
      <c r="BD19" s="898">
        <f t="shared" si="79"/>
        <v>0</v>
      </c>
      <c r="BE19" s="898">
        <f t="shared" si="79"/>
        <v>0</v>
      </c>
      <c r="BF19" s="898">
        <f t="shared" si="79"/>
        <v>0</v>
      </c>
      <c r="BG19" s="898">
        <f t="shared" si="79"/>
        <v>0</v>
      </c>
      <c r="BH19" s="898">
        <f t="shared" si="79"/>
        <v>0</v>
      </c>
      <c r="BI19" s="898">
        <f t="shared" si="79"/>
        <v>0</v>
      </c>
      <c r="BJ19" s="898">
        <f t="shared" si="79"/>
        <v>0</v>
      </c>
      <c r="BK19" s="898">
        <f t="shared" si="79"/>
        <v>0</v>
      </c>
      <c r="BL19" s="898">
        <f t="shared" si="79"/>
        <v>0</v>
      </c>
      <c r="BM19" s="898">
        <f t="shared" si="79"/>
        <v>0</v>
      </c>
      <c r="BN19" s="898">
        <f t="shared" si="79"/>
        <v>0</v>
      </c>
      <c r="BO19" s="898">
        <f t="shared" si="79"/>
        <v>0</v>
      </c>
      <c r="BP19" s="898">
        <f t="shared" si="79"/>
        <v>0</v>
      </c>
      <c r="BQ19" s="898">
        <f t="shared" si="79"/>
        <v>0</v>
      </c>
      <c r="BR19" s="898">
        <f t="shared" si="79"/>
        <v>0</v>
      </c>
      <c r="BS19" s="898">
        <f t="shared" si="79"/>
        <v>0</v>
      </c>
      <c r="BT19" s="898">
        <f t="shared" si="79"/>
        <v>0</v>
      </c>
      <c r="BU19" s="898">
        <f t="shared" si="79"/>
        <v>0</v>
      </c>
      <c r="BV19" s="898">
        <f t="shared" si="79"/>
        <v>0</v>
      </c>
      <c r="BW19" s="898">
        <f t="shared" si="79"/>
        <v>0</v>
      </c>
      <c r="BX19" s="898">
        <f t="shared" si="79"/>
        <v>0</v>
      </c>
      <c r="BY19" s="898">
        <f t="shared" si="79"/>
        <v>0</v>
      </c>
      <c r="BZ19" s="898">
        <f t="shared" ref="BZ19:EB19" si="80">-SUM(BZ15:BZ16,BZ18)*BZ10</f>
        <v>0</v>
      </c>
      <c r="CA19" s="898">
        <f t="shared" si="80"/>
        <v>0</v>
      </c>
      <c r="CB19" s="898">
        <f t="shared" si="80"/>
        <v>0</v>
      </c>
      <c r="CC19" s="898">
        <f t="shared" si="80"/>
        <v>0</v>
      </c>
      <c r="CD19" s="898">
        <f t="shared" si="80"/>
        <v>0</v>
      </c>
      <c r="CE19" s="898">
        <f t="shared" si="80"/>
        <v>0</v>
      </c>
      <c r="CF19" s="898">
        <f t="shared" si="80"/>
        <v>0</v>
      </c>
      <c r="CG19" s="898">
        <f t="shared" si="80"/>
        <v>0</v>
      </c>
      <c r="CH19" s="898">
        <f t="shared" si="80"/>
        <v>0</v>
      </c>
      <c r="CI19" s="898">
        <f t="shared" si="80"/>
        <v>0</v>
      </c>
      <c r="CJ19" s="898">
        <f t="shared" si="80"/>
        <v>0</v>
      </c>
      <c r="CK19" s="898">
        <f t="shared" si="80"/>
        <v>0</v>
      </c>
      <c r="CL19" s="898">
        <f t="shared" si="80"/>
        <v>0</v>
      </c>
      <c r="CM19" s="898">
        <f t="shared" si="80"/>
        <v>0</v>
      </c>
      <c r="CN19" s="898">
        <f t="shared" si="80"/>
        <v>0</v>
      </c>
      <c r="CO19" s="898">
        <f t="shared" si="80"/>
        <v>0</v>
      </c>
      <c r="CP19" s="898">
        <f t="shared" si="80"/>
        <v>0</v>
      </c>
      <c r="CQ19" s="898">
        <f t="shared" si="80"/>
        <v>0</v>
      </c>
      <c r="CR19" s="898">
        <f t="shared" si="80"/>
        <v>0</v>
      </c>
      <c r="CS19" s="898">
        <f t="shared" si="80"/>
        <v>0</v>
      </c>
      <c r="CT19" s="898">
        <f t="shared" si="80"/>
        <v>0</v>
      </c>
      <c r="CU19" s="898">
        <f t="shared" si="80"/>
        <v>0</v>
      </c>
      <c r="CV19" s="898">
        <f t="shared" si="80"/>
        <v>0</v>
      </c>
      <c r="CW19" s="898">
        <f t="shared" si="80"/>
        <v>0</v>
      </c>
      <c r="CX19" s="898">
        <f t="shared" si="80"/>
        <v>0</v>
      </c>
      <c r="CY19" s="898">
        <f t="shared" si="80"/>
        <v>0</v>
      </c>
      <c r="CZ19" s="898">
        <f t="shared" si="80"/>
        <v>0</v>
      </c>
      <c r="DA19" s="898">
        <f t="shared" si="80"/>
        <v>0</v>
      </c>
      <c r="DB19" s="898">
        <f t="shared" si="80"/>
        <v>0</v>
      </c>
      <c r="DC19" s="898">
        <f t="shared" si="80"/>
        <v>0</v>
      </c>
      <c r="DD19" s="898">
        <f t="shared" si="80"/>
        <v>0</v>
      </c>
      <c r="DE19" s="898">
        <f t="shared" si="80"/>
        <v>0</v>
      </c>
      <c r="DF19" s="898">
        <f t="shared" si="80"/>
        <v>0</v>
      </c>
      <c r="DG19" s="898">
        <f t="shared" si="80"/>
        <v>0</v>
      </c>
      <c r="DH19" s="898">
        <f t="shared" si="80"/>
        <v>0</v>
      </c>
      <c r="DI19" s="898">
        <f t="shared" si="80"/>
        <v>0</v>
      </c>
      <c r="DJ19" s="898">
        <f t="shared" si="80"/>
        <v>0</v>
      </c>
      <c r="DK19" s="898">
        <f t="shared" si="80"/>
        <v>0</v>
      </c>
      <c r="DL19" s="898">
        <f t="shared" si="80"/>
        <v>0</v>
      </c>
      <c r="DM19" s="898">
        <f t="shared" si="80"/>
        <v>0</v>
      </c>
      <c r="DN19" s="898">
        <f t="shared" si="80"/>
        <v>0</v>
      </c>
      <c r="DO19" s="898">
        <f t="shared" si="80"/>
        <v>0</v>
      </c>
      <c r="DP19" s="898">
        <f t="shared" si="80"/>
        <v>0</v>
      </c>
      <c r="DQ19" s="898">
        <f t="shared" si="80"/>
        <v>0</v>
      </c>
      <c r="DR19" s="898">
        <f t="shared" si="80"/>
        <v>0</v>
      </c>
      <c r="DS19" s="898">
        <f t="shared" si="80"/>
        <v>0</v>
      </c>
      <c r="DT19" s="898">
        <f t="shared" si="80"/>
        <v>0</v>
      </c>
      <c r="DU19" s="898">
        <f t="shared" si="80"/>
        <v>0</v>
      </c>
      <c r="DV19" s="898">
        <f t="shared" si="80"/>
        <v>0</v>
      </c>
      <c r="DW19" s="898">
        <f t="shared" si="80"/>
        <v>0</v>
      </c>
      <c r="DX19" s="898">
        <f t="shared" si="80"/>
        <v>0</v>
      </c>
      <c r="DY19" s="898">
        <f t="shared" si="80"/>
        <v>0</v>
      </c>
      <c r="DZ19" s="898">
        <f t="shared" si="80"/>
        <v>0</v>
      </c>
      <c r="EA19" s="898">
        <f t="shared" si="80"/>
        <v>0</v>
      </c>
      <c r="EB19" s="898">
        <f t="shared" si="80"/>
        <v>0</v>
      </c>
      <c r="EC19" s="898">
        <f t="shared" ref="EC19:EN19" si="81">-SUM(EC15:EC16,EC18)*EC10</f>
        <v>0</v>
      </c>
      <c r="ED19" s="898">
        <f t="shared" si="81"/>
        <v>0</v>
      </c>
      <c r="EE19" s="898">
        <f t="shared" si="81"/>
        <v>0</v>
      </c>
      <c r="EF19" s="898">
        <f t="shared" si="81"/>
        <v>0</v>
      </c>
      <c r="EG19" s="898">
        <f t="shared" si="81"/>
        <v>0</v>
      </c>
      <c r="EH19" s="898">
        <f t="shared" si="81"/>
        <v>0</v>
      </c>
      <c r="EI19" s="898">
        <f t="shared" si="81"/>
        <v>0</v>
      </c>
      <c r="EJ19" s="898">
        <f t="shared" si="81"/>
        <v>0</v>
      </c>
      <c r="EK19" s="898">
        <f t="shared" si="81"/>
        <v>0</v>
      </c>
      <c r="EL19" s="898">
        <f t="shared" si="81"/>
        <v>0</v>
      </c>
      <c r="EM19" s="898">
        <f t="shared" si="81"/>
        <v>0</v>
      </c>
      <c r="EN19" s="898">
        <f t="shared" si="81"/>
        <v>0</v>
      </c>
    </row>
    <row r="20" spans="3:144" collapsed="1" x14ac:dyDescent="0.2">
      <c r="D20" s="14"/>
      <c r="E20" s="14"/>
      <c r="F20" s="14"/>
      <c r="G20" s="234" t="s">
        <v>583</v>
      </c>
      <c r="H20" s="235" t="s">
        <v>42</v>
      </c>
      <c r="I20" s="235"/>
      <c r="J20" s="235"/>
      <c r="K20" s="954">
        <f>SUM(K15:K17)</f>
        <v>0</v>
      </c>
      <c r="L20" s="955"/>
      <c r="M20" s="954">
        <f t="shared" ref="M20:AR20" si="82">SUM(M15:M17)</f>
        <v>57659.947166003192</v>
      </c>
      <c r="N20" s="954">
        <f t="shared" si="82"/>
        <v>115319.89433200638</v>
      </c>
      <c r="O20" s="954">
        <f t="shared" si="82"/>
        <v>172979.84149800957</v>
      </c>
      <c r="P20" s="954">
        <f t="shared" si="82"/>
        <v>230639.78866401277</v>
      </c>
      <c r="Q20" s="954">
        <f t="shared" si="82"/>
        <v>288299.73583001597</v>
      </c>
      <c r="R20" s="954">
        <f t="shared" si="82"/>
        <v>345959.68299601914</v>
      </c>
      <c r="S20" s="954">
        <f t="shared" si="82"/>
        <v>329660.01213798393</v>
      </c>
      <c r="T20" s="954">
        <f t="shared" si="82"/>
        <v>387319.9593039871</v>
      </c>
      <c r="U20" s="954">
        <f t="shared" si="82"/>
        <v>93833.827589990222</v>
      </c>
      <c r="V20" s="954">
        <f t="shared" si="82"/>
        <v>126444.68675599342</v>
      </c>
      <c r="W20" s="954">
        <f t="shared" si="82"/>
        <v>184104.6339219966</v>
      </c>
      <c r="X20" s="954">
        <f t="shared" si="82"/>
        <v>0</v>
      </c>
      <c r="Y20" s="954">
        <f t="shared" si="82"/>
        <v>62250.534797306413</v>
      </c>
      <c r="Z20" s="954">
        <f t="shared" si="82"/>
        <v>124501.06959461283</v>
      </c>
      <c r="AA20" s="954">
        <f t="shared" si="82"/>
        <v>186751.60439191925</v>
      </c>
      <c r="AB20" s="954">
        <f t="shared" si="82"/>
        <v>249002.13918922565</v>
      </c>
      <c r="AC20" s="954">
        <f t="shared" si="82"/>
        <v>311252.67398653209</v>
      </c>
      <c r="AD20" s="954">
        <f t="shared" si="82"/>
        <v>373503.20878383849</v>
      </c>
      <c r="AE20" s="954">
        <f t="shared" si="82"/>
        <v>362789.45389775751</v>
      </c>
      <c r="AF20" s="954">
        <f t="shared" si="82"/>
        <v>425039.98869506392</v>
      </c>
      <c r="AG20" s="954">
        <f t="shared" si="82"/>
        <v>119583.01641961047</v>
      </c>
      <c r="AH20" s="954">
        <f t="shared" si="82"/>
        <v>153029.61521691689</v>
      </c>
      <c r="AI20" s="954">
        <f t="shared" si="82"/>
        <v>215280.1500142233</v>
      </c>
      <c r="AJ20" s="954">
        <f t="shared" si="82"/>
        <v>0</v>
      </c>
      <c r="AK20" s="954">
        <f t="shared" si="82"/>
        <v>66975.50015984429</v>
      </c>
      <c r="AL20" s="954">
        <f t="shared" si="82"/>
        <v>133951.00031968858</v>
      </c>
      <c r="AM20" s="954">
        <f t="shared" si="82"/>
        <v>200926.50047953287</v>
      </c>
      <c r="AN20" s="954">
        <f t="shared" si="82"/>
        <v>267902.00063937716</v>
      </c>
      <c r="AO20" s="954">
        <f t="shared" si="82"/>
        <v>334877.50079922145</v>
      </c>
      <c r="AP20" s="954">
        <f t="shared" si="82"/>
        <v>401853.00095906574</v>
      </c>
      <c r="AQ20" s="954">
        <f t="shared" si="82"/>
        <v>396928.96999700932</v>
      </c>
      <c r="AR20" s="954">
        <f t="shared" si="82"/>
        <v>463904.47015685361</v>
      </c>
      <c r="AS20" s="954">
        <f t="shared" ref="AS20:BX20" si="83">SUM(AS15:AS17)</f>
        <v>145833.12315898086</v>
      </c>
      <c r="AT20" s="954">
        <f t="shared" si="83"/>
        <v>182127.26331882516</v>
      </c>
      <c r="AU20" s="954">
        <f t="shared" si="83"/>
        <v>249102.76347866945</v>
      </c>
      <c r="AV20" s="954">
        <f t="shared" si="83"/>
        <v>0</v>
      </c>
      <c r="AW20" s="954">
        <f t="shared" si="83"/>
        <v>72008.970312136618</v>
      </c>
      <c r="AX20" s="954">
        <f t="shared" si="83"/>
        <v>144017.94062427324</v>
      </c>
      <c r="AY20" s="954">
        <f t="shared" si="83"/>
        <v>216026.91093640984</v>
      </c>
      <c r="AZ20" s="954">
        <f t="shared" si="83"/>
        <v>288035.88124854647</v>
      </c>
      <c r="BA20" s="954">
        <f t="shared" si="83"/>
        <v>360044.85156068311</v>
      </c>
      <c r="BB20" s="954">
        <f t="shared" si="83"/>
        <v>0</v>
      </c>
      <c r="BC20" s="954">
        <f t="shared" si="83"/>
        <v>0</v>
      </c>
      <c r="BD20" s="954">
        <f t="shared" si="83"/>
        <v>0</v>
      </c>
      <c r="BE20" s="954">
        <f t="shared" si="83"/>
        <v>0</v>
      </c>
      <c r="BF20" s="954">
        <f t="shared" si="83"/>
        <v>0</v>
      </c>
      <c r="BG20" s="954">
        <f t="shared" si="83"/>
        <v>0</v>
      </c>
      <c r="BH20" s="954">
        <f t="shared" si="83"/>
        <v>0</v>
      </c>
      <c r="BI20" s="954">
        <f t="shared" si="83"/>
        <v>0</v>
      </c>
      <c r="BJ20" s="954">
        <f t="shared" si="83"/>
        <v>0</v>
      </c>
      <c r="BK20" s="954">
        <f t="shared" si="83"/>
        <v>0</v>
      </c>
      <c r="BL20" s="954">
        <f t="shared" si="83"/>
        <v>0</v>
      </c>
      <c r="BM20" s="954">
        <f t="shared" si="83"/>
        <v>0</v>
      </c>
      <c r="BN20" s="954">
        <f t="shared" si="83"/>
        <v>0</v>
      </c>
      <c r="BO20" s="954">
        <f t="shared" si="83"/>
        <v>0</v>
      </c>
      <c r="BP20" s="954">
        <f t="shared" si="83"/>
        <v>0</v>
      </c>
      <c r="BQ20" s="954">
        <f t="shared" si="83"/>
        <v>0</v>
      </c>
      <c r="BR20" s="954">
        <f t="shared" si="83"/>
        <v>0</v>
      </c>
      <c r="BS20" s="954">
        <f t="shared" si="83"/>
        <v>0</v>
      </c>
      <c r="BT20" s="954">
        <f t="shared" si="83"/>
        <v>0</v>
      </c>
      <c r="BU20" s="954">
        <f t="shared" si="83"/>
        <v>0</v>
      </c>
      <c r="BV20" s="954">
        <f t="shared" si="83"/>
        <v>0</v>
      </c>
      <c r="BW20" s="954">
        <f t="shared" si="83"/>
        <v>0</v>
      </c>
      <c r="BX20" s="954">
        <f t="shared" si="83"/>
        <v>0</v>
      </c>
      <c r="BY20" s="954">
        <f t="shared" ref="BY20:DD20" si="84">SUM(BY15:BY17)</f>
        <v>0</v>
      </c>
      <c r="BZ20" s="954">
        <f t="shared" si="84"/>
        <v>0</v>
      </c>
      <c r="CA20" s="954">
        <f t="shared" si="84"/>
        <v>0</v>
      </c>
      <c r="CB20" s="954">
        <f t="shared" si="84"/>
        <v>0</v>
      </c>
      <c r="CC20" s="954">
        <f t="shared" si="84"/>
        <v>0</v>
      </c>
      <c r="CD20" s="954">
        <f t="shared" si="84"/>
        <v>0</v>
      </c>
      <c r="CE20" s="954">
        <f t="shared" si="84"/>
        <v>0</v>
      </c>
      <c r="CF20" s="954">
        <f t="shared" si="84"/>
        <v>0</v>
      </c>
      <c r="CG20" s="954">
        <f t="shared" si="84"/>
        <v>0</v>
      </c>
      <c r="CH20" s="954">
        <f t="shared" si="84"/>
        <v>0</v>
      </c>
      <c r="CI20" s="954">
        <f t="shared" si="84"/>
        <v>0</v>
      </c>
      <c r="CJ20" s="954">
        <f t="shared" si="84"/>
        <v>0</v>
      </c>
      <c r="CK20" s="954">
        <f t="shared" si="84"/>
        <v>0</v>
      </c>
      <c r="CL20" s="954">
        <f t="shared" si="84"/>
        <v>0</v>
      </c>
      <c r="CM20" s="954">
        <f t="shared" si="84"/>
        <v>0</v>
      </c>
      <c r="CN20" s="954">
        <f t="shared" si="84"/>
        <v>0</v>
      </c>
      <c r="CO20" s="954">
        <f t="shared" si="84"/>
        <v>0</v>
      </c>
      <c r="CP20" s="954">
        <f t="shared" si="84"/>
        <v>0</v>
      </c>
      <c r="CQ20" s="954">
        <f t="shared" si="84"/>
        <v>0</v>
      </c>
      <c r="CR20" s="954">
        <f t="shared" si="84"/>
        <v>0</v>
      </c>
      <c r="CS20" s="954">
        <f t="shared" si="84"/>
        <v>0</v>
      </c>
      <c r="CT20" s="954">
        <f t="shared" si="84"/>
        <v>0</v>
      </c>
      <c r="CU20" s="954">
        <f t="shared" si="84"/>
        <v>0</v>
      </c>
      <c r="CV20" s="954">
        <f t="shared" si="84"/>
        <v>0</v>
      </c>
      <c r="CW20" s="954">
        <f t="shared" si="84"/>
        <v>0</v>
      </c>
      <c r="CX20" s="954">
        <f t="shared" si="84"/>
        <v>0</v>
      </c>
      <c r="CY20" s="954">
        <f t="shared" si="84"/>
        <v>0</v>
      </c>
      <c r="CZ20" s="954">
        <f t="shared" si="84"/>
        <v>0</v>
      </c>
      <c r="DA20" s="954">
        <f t="shared" si="84"/>
        <v>0</v>
      </c>
      <c r="DB20" s="954">
        <f t="shared" si="84"/>
        <v>0</v>
      </c>
      <c r="DC20" s="954">
        <f t="shared" si="84"/>
        <v>0</v>
      </c>
      <c r="DD20" s="954">
        <f t="shared" si="84"/>
        <v>0</v>
      </c>
      <c r="DE20" s="954">
        <f t="shared" ref="DE20:EB20" si="85">SUM(DE15:DE17)</f>
        <v>0</v>
      </c>
      <c r="DF20" s="954">
        <f t="shared" si="85"/>
        <v>0</v>
      </c>
      <c r="DG20" s="954">
        <f t="shared" si="85"/>
        <v>0</v>
      </c>
      <c r="DH20" s="954">
        <f t="shared" si="85"/>
        <v>0</v>
      </c>
      <c r="DI20" s="954">
        <f t="shared" si="85"/>
        <v>0</v>
      </c>
      <c r="DJ20" s="954">
        <f t="shared" si="85"/>
        <v>0</v>
      </c>
      <c r="DK20" s="954">
        <f t="shared" si="85"/>
        <v>0</v>
      </c>
      <c r="DL20" s="954">
        <f t="shared" si="85"/>
        <v>0</v>
      </c>
      <c r="DM20" s="954">
        <f t="shared" si="85"/>
        <v>0</v>
      </c>
      <c r="DN20" s="954">
        <f t="shared" si="85"/>
        <v>0</v>
      </c>
      <c r="DO20" s="954">
        <f t="shared" si="85"/>
        <v>0</v>
      </c>
      <c r="DP20" s="954">
        <f t="shared" si="85"/>
        <v>0</v>
      </c>
      <c r="DQ20" s="954">
        <f t="shared" si="85"/>
        <v>0</v>
      </c>
      <c r="DR20" s="954">
        <f t="shared" si="85"/>
        <v>0</v>
      </c>
      <c r="DS20" s="954">
        <f t="shared" si="85"/>
        <v>0</v>
      </c>
      <c r="DT20" s="954">
        <f t="shared" si="85"/>
        <v>0</v>
      </c>
      <c r="DU20" s="954">
        <f t="shared" si="85"/>
        <v>0</v>
      </c>
      <c r="DV20" s="954">
        <f t="shared" si="85"/>
        <v>0</v>
      </c>
      <c r="DW20" s="954">
        <f t="shared" si="85"/>
        <v>0</v>
      </c>
      <c r="DX20" s="954">
        <f t="shared" si="85"/>
        <v>0</v>
      </c>
      <c r="DY20" s="954">
        <f t="shared" si="85"/>
        <v>0</v>
      </c>
      <c r="DZ20" s="954">
        <f t="shared" si="85"/>
        <v>0</v>
      </c>
      <c r="EA20" s="954">
        <f t="shared" si="85"/>
        <v>0</v>
      </c>
      <c r="EB20" s="954">
        <f t="shared" si="85"/>
        <v>0</v>
      </c>
      <c r="EC20" s="954">
        <f t="shared" ref="EC20:EN20" si="86">SUM(EC15:EC17)</f>
        <v>0</v>
      </c>
      <c r="ED20" s="954">
        <f t="shared" si="86"/>
        <v>0</v>
      </c>
      <c r="EE20" s="954">
        <f t="shared" si="86"/>
        <v>0</v>
      </c>
      <c r="EF20" s="954">
        <f t="shared" si="86"/>
        <v>0</v>
      </c>
      <c r="EG20" s="954">
        <f t="shared" si="86"/>
        <v>0</v>
      </c>
      <c r="EH20" s="954">
        <f t="shared" si="86"/>
        <v>0</v>
      </c>
      <c r="EI20" s="954">
        <f t="shared" si="86"/>
        <v>0</v>
      </c>
      <c r="EJ20" s="954">
        <f t="shared" si="86"/>
        <v>0</v>
      </c>
      <c r="EK20" s="954">
        <f t="shared" si="86"/>
        <v>0</v>
      </c>
      <c r="EL20" s="954">
        <f t="shared" si="86"/>
        <v>0</v>
      </c>
      <c r="EM20" s="954">
        <f t="shared" si="86"/>
        <v>0</v>
      </c>
      <c r="EN20" s="954">
        <f t="shared" si="86"/>
        <v>0</v>
      </c>
    </row>
    <row r="21" spans="3:144" x14ac:dyDescent="0.2">
      <c r="K21" s="792"/>
      <c r="L21" s="792"/>
      <c r="M21" s="792"/>
      <c r="N21" s="792"/>
      <c r="O21" s="792"/>
      <c r="P21" s="792"/>
      <c r="Q21" s="792"/>
      <c r="R21" s="792"/>
      <c r="S21" s="792"/>
      <c r="T21" s="792"/>
      <c r="U21" s="792"/>
      <c r="V21" s="792"/>
      <c r="W21" s="792"/>
      <c r="X21" s="792"/>
      <c r="Y21" s="792"/>
      <c r="Z21" s="792"/>
      <c r="AA21" s="792"/>
      <c r="AB21" s="792"/>
      <c r="AC21" s="792"/>
      <c r="AD21" s="792"/>
      <c r="AE21" s="792"/>
      <c r="AF21" s="792"/>
      <c r="AG21" s="792"/>
      <c r="AH21" s="792"/>
      <c r="AI21" s="792"/>
      <c r="AJ21" s="792"/>
      <c r="AK21" s="792"/>
      <c r="AL21" s="792"/>
      <c r="AM21" s="792"/>
      <c r="AN21" s="792"/>
      <c r="AO21" s="792"/>
      <c r="AP21" s="792"/>
      <c r="AQ21" s="792"/>
      <c r="AR21" s="792"/>
      <c r="AS21" s="792"/>
      <c r="AT21" s="792"/>
      <c r="AU21" s="792"/>
      <c r="AV21" s="792"/>
      <c r="AW21" s="792"/>
      <c r="AX21" s="792"/>
      <c r="AY21" s="792"/>
      <c r="AZ21" s="792"/>
      <c r="BA21" s="792"/>
      <c r="BB21" s="792"/>
      <c r="BC21" s="792"/>
      <c r="BD21" s="792"/>
      <c r="BE21" s="792"/>
      <c r="BF21" s="792"/>
      <c r="BG21" s="792"/>
      <c r="BH21" s="792"/>
      <c r="BI21" s="792"/>
      <c r="BJ21" s="792"/>
      <c r="BK21" s="792"/>
      <c r="BL21" s="792"/>
      <c r="BM21" s="792"/>
      <c r="BN21" s="792"/>
      <c r="BO21" s="792"/>
      <c r="BP21" s="792"/>
      <c r="BQ21" s="792"/>
      <c r="BR21" s="792"/>
      <c r="BS21" s="792"/>
      <c r="BT21" s="792"/>
      <c r="BU21" s="792"/>
      <c r="BV21" s="792"/>
      <c r="BW21" s="792"/>
      <c r="BX21" s="792"/>
      <c r="BY21" s="792"/>
      <c r="BZ21" s="792"/>
      <c r="CA21" s="792"/>
      <c r="CB21" s="792"/>
      <c r="CC21" s="792"/>
      <c r="CD21" s="792"/>
      <c r="CE21" s="792"/>
      <c r="CF21" s="792"/>
      <c r="CG21" s="792"/>
      <c r="CH21" s="792"/>
      <c r="CI21" s="792"/>
      <c r="CJ21" s="792"/>
      <c r="CK21" s="792"/>
      <c r="CL21" s="792"/>
      <c r="CM21" s="792"/>
      <c r="CN21" s="792"/>
      <c r="CO21" s="792"/>
      <c r="CP21" s="792"/>
      <c r="CQ21" s="792"/>
      <c r="CR21" s="792"/>
      <c r="CS21" s="792"/>
      <c r="CT21" s="792"/>
      <c r="CU21" s="792"/>
      <c r="CV21" s="792"/>
      <c r="CW21" s="792"/>
      <c r="CX21" s="792"/>
      <c r="CY21" s="792"/>
      <c r="CZ21" s="792"/>
      <c r="DA21" s="792"/>
      <c r="DB21" s="792"/>
      <c r="DC21" s="792"/>
      <c r="DD21" s="792"/>
      <c r="DE21" s="792"/>
      <c r="DF21" s="792"/>
      <c r="DG21" s="792"/>
      <c r="DH21" s="792"/>
      <c r="DI21" s="792"/>
      <c r="DJ21" s="792"/>
      <c r="DK21" s="792"/>
      <c r="DL21" s="792"/>
      <c r="DM21" s="792"/>
      <c r="DN21" s="792"/>
      <c r="DO21" s="792"/>
      <c r="DP21" s="792"/>
      <c r="DQ21" s="792"/>
      <c r="DR21" s="792"/>
      <c r="DS21" s="792"/>
      <c r="DT21" s="792"/>
      <c r="DU21" s="792"/>
      <c r="DV21" s="792"/>
      <c r="DW21" s="792"/>
      <c r="DX21" s="792"/>
      <c r="DY21" s="792"/>
      <c r="DZ21" s="792"/>
      <c r="EA21" s="792"/>
      <c r="EB21" s="792"/>
      <c r="EC21" s="792"/>
      <c r="ED21" s="792"/>
      <c r="EE21" s="792"/>
      <c r="EF21" s="792"/>
      <c r="EG21" s="792"/>
      <c r="EH21" s="792"/>
      <c r="EI21" s="792"/>
      <c r="EJ21" s="792"/>
      <c r="EK21" s="792"/>
      <c r="EL21" s="792"/>
      <c r="EM21" s="792"/>
      <c r="EN21" s="792"/>
    </row>
    <row r="22" spans="3:144" x14ac:dyDescent="0.2">
      <c r="C22" s="428" t="str">
        <f>C66</f>
        <v>재산세 (업무, 토지분)</v>
      </c>
      <c r="D22" s="429"/>
      <c r="E22" s="429"/>
      <c r="F22" s="14"/>
      <c r="G22" s="14"/>
      <c r="H22" s="17" t="s">
        <v>22</v>
      </c>
      <c r="I22" s="17"/>
      <c r="J22" s="17"/>
      <c r="K22" s="914">
        <f>M22</f>
        <v>0</v>
      </c>
      <c r="L22" s="792"/>
      <c r="M22" s="914">
        <v>0</v>
      </c>
      <c r="N22" s="914">
        <f t="shared" ref="N22:BY22" si="87">M25</f>
        <v>29262.173240000004</v>
      </c>
      <c r="O22" s="914">
        <f t="shared" si="87"/>
        <v>58524.346480000007</v>
      </c>
      <c r="P22" s="914">
        <f t="shared" si="87"/>
        <v>87786.519720000011</v>
      </c>
      <c r="Q22" s="914">
        <f t="shared" si="87"/>
        <v>117048.69296000001</v>
      </c>
      <c r="R22" s="914">
        <f t="shared" si="87"/>
        <v>146310.86620000002</v>
      </c>
      <c r="S22" s="914">
        <f t="shared" si="87"/>
        <v>175573.03944000002</v>
      </c>
      <c r="T22" s="914">
        <f t="shared" si="87"/>
        <v>204835.21268000003</v>
      </c>
      <c r="U22" s="914">
        <f t="shared" si="87"/>
        <v>234097.38592000003</v>
      </c>
      <c r="V22" s="914">
        <f t="shared" si="87"/>
        <v>-87786.519719999982</v>
      </c>
      <c r="W22" s="914">
        <f t="shared" si="87"/>
        <v>-58524.346479999978</v>
      </c>
      <c r="X22" s="914">
        <f t="shared" si="87"/>
        <v>-29262.173239999975</v>
      </c>
      <c r="Y22" s="914">
        <f t="shared" si="87"/>
        <v>2.9103830456733704E-11</v>
      </c>
      <c r="Z22" s="914">
        <f t="shared" si="87"/>
        <v>30642.292256063349</v>
      </c>
      <c r="AA22" s="914">
        <f t="shared" si="87"/>
        <v>61284.584512126668</v>
      </c>
      <c r="AB22" s="914">
        <f t="shared" si="87"/>
        <v>91926.876768189992</v>
      </c>
      <c r="AC22" s="914">
        <f t="shared" si="87"/>
        <v>122569.16902425331</v>
      </c>
      <c r="AD22" s="914">
        <f t="shared" si="87"/>
        <v>153211.46128031664</v>
      </c>
      <c r="AE22" s="914">
        <f t="shared" si="87"/>
        <v>183853.75353637995</v>
      </c>
      <c r="AF22" s="914">
        <f t="shared" si="87"/>
        <v>214496.04579244327</v>
      </c>
      <c r="AG22" s="914">
        <f t="shared" si="87"/>
        <v>245138.33804850659</v>
      </c>
      <c r="AH22" s="914">
        <f t="shared" si="87"/>
        <v>-91926.876768189948</v>
      </c>
      <c r="AI22" s="914">
        <f t="shared" si="87"/>
        <v>-61284.584512126632</v>
      </c>
      <c r="AJ22" s="914">
        <f t="shared" si="87"/>
        <v>-30642.292256063312</v>
      </c>
      <c r="AK22" s="914">
        <f t="shared" si="87"/>
        <v>7.2759576141834259E-12</v>
      </c>
      <c r="AL22" s="914">
        <f t="shared" si="87"/>
        <v>32087.237263143088</v>
      </c>
      <c r="AM22" s="914">
        <f t="shared" si="87"/>
        <v>64174.474526286169</v>
      </c>
      <c r="AN22" s="914">
        <f t="shared" si="87"/>
        <v>96261.711789429246</v>
      </c>
      <c r="AO22" s="914">
        <f t="shared" si="87"/>
        <v>128348.94905257232</v>
      </c>
      <c r="AP22" s="914">
        <f t="shared" si="87"/>
        <v>160436.1863157154</v>
      </c>
      <c r="AQ22" s="914">
        <f t="shared" si="87"/>
        <v>192523.42357885849</v>
      </c>
      <c r="AR22" s="914">
        <f t="shared" si="87"/>
        <v>224610.66084200158</v>
      </c>
      <c r="AS22" s="914">
        <f t="shared" si="87"/>
        <v>256697.89810514468</v>
      </c>
      <c r="AT22" s="914">
        <f t="shared" si="87"/>
        <v>-96261.711789429246</v>
      </c>
      <c r="AU22" s="914">
        <f t="shared" si="87"/>
        <v>-64174.474526286169</v>
      </c>
      <c r="AV22" s="914">
        <f t="shared" si="87"/>
        <v>-32087.237263143088</v>
      </c>
      <c r="AW22" s="914">
        <f t="shared" si="87"/>
        <v>-7.2759576141834259E-12</v>
      </c>
      <c r="AX22" s="914">
        <f t="shared" si="87"/>
        <v>33600.053222624745</v>
      </c>
      <c r="AY22" s="914">
        <f t="shared" si="87"/>
        <v>67200.10644524949</v>
      </c>
      <c r="AZ22" s="914">
        <f t="shared" si="87"/>
        <v>100800.15966787425</v>
      </c>
      <c r="BA22" s="914">
        <f t="shared" si="87"/>
        <v>134400.21289049901</v>
      </c>
      <c r="BB22" s="914">
        <f t="shared" si="87"/>
        <v>168000.26611312377</v>
      </c>
      <c r="BC22" s="914">
        <f t="shared" si="87"/>
        <v>201600.31933574853</v>
      </c>
      <c r="BD22" s="914">
        <f t="shared" si="87"/>
        <v>235200.37255837329</v>
      </c>
      <c r="BE22" s="914">
        <f t="shared" si="87"/>
        <v>268800.42578099802</v>
      </c>
      <c r="BF22" s="914">
        <f t="shared" si="87"/>
        <v>-100800.15966787422</v>
      </c>
      <c r="BG22" s="914">
        <f t="shared" si="87"/>
        <v>-67200.106445249461</v>
      </c>
      <c r="BH22" s="914">
        <f t="shared" si="87"/>
        <v>-33600.053222624709</v>
      </c>
      <c r="BI22" s="914">
        <f t="shared" si="87"/>
        <v>4.3655745685100555E-11</v>
      </c>
      <c r="BJ22" s="914">
        <f t="shared" si="87"/>
        <v>35183.928121703291</v>
      </c>
      <c r="BK22" s="914">
        <f t="shared" si="87"/>
        <v>70367.856243406539</v>
      </c>
      <c r="BL22" s="914">
        <f t="shared" si="87"/>
        <v>105551.78436510978</v>
      </c>
      <c r="BM22" s="914">
        <f t="shared" si="87"/>
        <v>140735.71248681302</v>
      </c>
      <c r="BN22" s="914">
        <f t="shared" si="87"/>
        <v>175919.64060851626</v>
      </c>
      <c r="BO22" s="914">
        <f t="shared" si="87"/>
        <v>211103.5687302195</v>
      </c>
      <c r="BP22" s="914">
        <f t="shared" si="87"/>
        <v>246287.49685192274</v>
      </c>
      <c r="BQ22" s="914">
        <f t="shared" si="87"/>
        <v>281471.42497362598</v>
      </c>
      <c r="BR22" s="914">
        <f t="shared" si="87"/>
        <v>-105551.78436510975</v>
      </c>
      <c r="BS22" s="914">
        <f t="shared" si="87"/>
        <v>-70367.85624340651</v>
      </c>
      <c r="BT22" s="914">
        <f t="shared" si="87"/>
        <v>-35183.928121703262</v>
      </c>
      <c r="BU22" s="914">
        <f t="shared" si="87"/>
        <v>-1.4551915228366852E-11</v>
      </c>
      <c r="BV22" s="914">
        <f t="shared" si="87"/>
        <v>36842.199691491835</v>
      </c>
      <c r="BW22" s="914">
        <f t="shared" si="87"/>
        <v>73684.399382983684</v>
      </c>
      <c r="BX22" s="914">
        <f t="shared" si="87"/>
        <v>110526.59907447553</v>
      </c>
      <c r="BY22" s="914">
        <f t="shared" si="87"/>
        <v>147368.79876596737</v>
      </c>
      <c r="BZ22" s="914">
        <f t="shared" ref="BZ22:EB22" si="88">BY25</f>
        <v>184210.99845745921</v>
      </c>
      <c r="CA22" s="914">
        <f t="shared" si="88"/>
        <v>221053.19814895105</v>
      </c>
      <c r="CB22" s="914">
        <f t="shared" si="88"/>
        <v>257895.39784044289</v>
      </c>
      <c r="CC22" s="914">
        <f t="shared" si="88"/>
        <v>294737.59753193473</v>
      </c>
      <c r="CD22" s="914">
        <f t="shared" si="88"/>
        <v>-110526.59907447564</v>
      </c>
      <c r="CE22" s="914">
        <f t="shared" si="88"/>
        <v>-73684.3993829838</v>
      </c>
      <c r="CF22" s="914">
        <f t="shared" si="88"/>
        <v>-36842.199691491951</v>
      </c>
      <c r="CG22" s="914">
        <f t="shared" si="88"/>
        <v>-1.0186340659856796E-10</v>
      </c>
      <c r="CH22" s="914">
        <f t="shared" si="88"/>
        <v>38578.362440689329</v>
      </c>
      <c r="CI22" s="914">
        <f t="shared" si="88"/>
        <v>77156.724881378759</v>
      </c>
      <c r="CJ22" s="914">
        <f t="shared" si="88"/>
        <v>115735.0873220682</v>
      </c>
      <c r="CK22" s="914">
        <f t="shared" si="88"/>
        <v>154313.44976275763</v>
      </c>
      <c r="CL22" s="914">
        <f t="shared" si="88"/>
        <v>192891.81220344707</v>
      </c>
      <c r="CM22" s="914">
        <f t="shared" si="88"/>
        <v>231470.17464413651</v>
      </c>
      <c r="CN22" s="914">
        <f t="shared" si="88"/>
        <v>270048.53708482592</v>
      </c>
      <c r="CO22" s="914">
        <f t="shared" si="88"/>
        <v>308626.89952551533</v>
      </c>
      <c r="CP22" s="914">
        <f t="shared" si="88"/>
        <v>-115735.0873220684</v>
      </c>
      <c r="CQ22" s="914">
        <f t="shared" si="88"/>
        <v>-77156.724881378963</v>
      </c>
      <c r="CR22" s="914">
        <f t="shared" si="88"/>
        <v>-38578.362440689532</v>
      </c>
      <c r="CS22" s="914">
        <f t="shared" si="88"/>
        <v>-1.0186340659856796E-10</v>
      </c>
      <c r="CT22" s="914">
        <f t="shared" si="88"/>
        <v>40396.075019628093</v>
      </c>
      <c r="CU22" s="914">
        <f t="shared" si="88"/>
        <v>80792.150039256288</v>
      </c>
      <c r="CV22" s="914">
        <f t="shared" si="88"/>
        <v>121188.22505888448</v>
      </c>
      <c r="CW22" s="914">
        <f t="shared" si="88"/>
        <v>161584.30007851266</v>
      </c>
      <c r="CX22" s="914">
        <f t="shared" si="88"/>
        <v>201980.37509814085</v>
      </c>
      <c r="CY22" s="914">
        <f t="shared" si="88"/>
        <v>242376.45011776904</v>
      </c>
      <c r="CZ22" s="914">
        <f t="shared" si="88"/>
        <v>282772.52513739723</v>
      </c>
      <c r="DA22" s="914">
        <f t="shared" si="88"/>
        <v>323168.60015702544</v>
      </c>
      <c r="DB22" s="914">
        <f t="shared" si="88"/>
        <v>-121188.22505888465</v>
      </c>
      <c r="DC22" s="914">
        <f t="shared" si="88"/>
        <v>-80792.150039256463</v>
      </c>
      <c r="DD22" s="914">
        <f t="shared" si="88"/>
        <v>-40396.075019628268</v>
      </c>
      <c r="DE22" s="914">
        <f t="shared" si="88"/>
        <v>-7.2759576141834259E-11</v>
      </c>
      <c r="DF22" s="914">
        <f t="shared" si="88"/>
        <v>42299.167930220377</v>
      </c>
      <c r="DG22" s="914">
        <f t="shared" si="88"/>
        <v>84598.335860440828</v>
      </c>
      <c r="DH22" s="914">
        <f t="shared" si="88"/>
        <v>126897.50379066129</v>
      </c>
      <c r="DI22" s="914">
        <f t="shared" si="88"/>
        <v>169196.67172088174</v>
      </c>
      <c r="DJ22" s="914">
        <f t="shared" si="88"/>
        <v>211495.8396511022</v>
      </c>
      <c r="DK22" s="914">
        <f t="shared" si="88"/>
        <v>253795.00758132266</v>
      </c>
      <c r="DL22" s="914">
        <f t="shared" si="88"/>
        <v>296094.17551154312</v>
      </c>
      <c r="DM22" s="914">
        <f t="shared" si="88"/>
        <v>338393.34344176354</v>
      </c>
      <c r="DN22" s="914">
        <f t="shared" si="88"/>
        <v>-126897.5037906614</v>
      </c>
      <c r="DO22" s="914">
        <f t="shared" si="88"/>
        <v>-84598.335860440944</v>
      </c>
      <c r="DP22" s="914">
        <f t="shared" si="88"/>
        <v>-42299.167930220494</v>
      </c>
      <c r="DQ22" s="914">
        <f t="shared" si="88"/>
        <v>-4.3655745685100555E-11</v>
      </c>
      <c r="DR22" s="914">
        <f t="shared" si="88"/>
        <v>44291.651598051387</v>
      </c>
      <c r="DS22" s="914">
        <f t="shared" si="88"/>
        <v>88583.303196102817</v>
      </c>
      <c r="DT22" s="914">
        <f t="shared" si="88"/>
        <v>132874.95479415424</v>
      </c>
      <c r="DU22" s="914">
        <f t="shared" si="88"/>
        <v>177166.60639220566</v>
      </c>
      <c r="DV22" s="914">
        <f t="shared" si="88"/>
        <v>221458.25799025709</v>
      </c>
      <c r="DW22" s="914">
        <f t="shared" si="88"/>
        <v>265749.90958830854</v>
      </c>
      <c r="DX22" s="914">
        <f t="shared" si="88"/>
        <v>310041.56118635996</v>
      </c>
      <c r="DY22" s="914">
        <f t="shared" si="88"/>
        <v>354333.21278441139</v>
      </c>
      <c r="DZ22" s="914">
        <f t="shared" si="88"/>
        <v>-132874.95479415439</v>
      </c>
      <c r="EA22" s="914">
        <f t="shared" si="88"/>
        <v>-88583.303196102963</v>
      </c>
      <c r="EB22" s="914">
        <f t="shared" si="88"/>
        <v>-44291.651598051532</v>
      </c>
      <c r="EC22" s="914">
        <f t="shared" ref="EC22" si="89">EB25</f>
        <v>-1.0186340659856796E-10</v>
      </c>
      <c r="ED22" s="914">
        <f t="shared" ref="ED22" si="90">EC25</f>
        <v>46377.72482362904</v>
      </c>
      <c r="EE22" s="914">
        <f t="shared" ref="EE22" si="91">ED25</f>
        <v>92755.449647258181</v>
      </c>
      <c r="EF22" s="914">
        <f t="shared" ref="EF22" si="92">EE25</f>
        <v>139133.17447088732</v>
      </c>
      <c r="EG22" s="914">
        <f t="shared" ref="EG22" si="93">EF25</f>
        <v>185510.89929451645</v>
      </c>
      <c r="EH22" s="914">
        <f t="shared" ref="EH22" si="94">EG25</f>
        <v>231888.62411814558</v>
      </c>
      <c r="EI22" s="914">
        <f t="shared" ref="EI22" si="95">EH25</f>
        <v>278266.34894177475</v>
      </c>
      <c r="EJ22" s="914">
        <f t="shared" ref="EJ22" si="96">EI25</f>
        <v>324644.07376540388</v>
      </c>
      <c r="EK22" s="914">
        <f t="shared" ref="EK22" si="97">EJ25</f>
        <v>371021.79858903302</v>
      </c>
      <c r="EL22" s="914">
        <f t="shared" ref="EL22" si="98">EK25</f>
        <v>-139133.17447088758</v>
      </c>
      <c r="EM22" s="914">
        <f t="shared" ref="EM22" si="99">EL25</f>
        <v>-92755.449647258443</v>
      </c>
      <c r="EN22" s="914">
        <f t="shared" ref="EN22" si="100">EM25</f>
        <v>-46377.724823629302</v>
      </c>
    </row>
    <row r="23" spans="3:144" x14ac:dyDescent="0.2">
      <c r="D23" s="14"/>
      <c r="E23" s="14"/>
      <c r="F23" s="14"/>
      <c r="G23" s="144" t="s">
        <v>39</v>
      </c>
      <c r="H23" s="17" t="s">
        <v>24</v>
      </c>
      <c r="I23" s="17"/>
      <c r="J23" s="17"/>
      <c r="K23" s="914">
        <f>SUM(L23:EB23)</f>
        <v>4358197.6894033886</v>
      </c>
      <c r="L23" s="792"/>
      <c r="M23" s="914">
        <f t="shared" ref="M23:AR23" si="101">-SUMIF($5:$5,M$5,24:24)/12</f>
        <v>29262.173240000004</v>
      </c>
      <c r="N23" s="914">
        <f t="shared" si="101"/>
        <v>29262.173240000004</v>
      </c>
      <c r="O23" s="914">
        <f t="shared" si="101"/>
        <v>29262.173240000004</v>
      </c>
      <c r="P23" s="914">
        <f t="shared" si="101"/>
        <v>29262.173240000004</v>
      </c>
      <c r="Q23" s="914">
        <f t="shared" si="101"/>
        <v>29262.173240000004</v>
      </c>
      <c r="R23" s="914">
        <f t="shared" si="101"/>
        <v>29262.173240000004</v>
      </c>
      <c r="S23" s="914">
        <f t="shared" si="101"/>
        <v>29262.173240000004</v>
      </c>
      <c r="T23" s="914">
        <f t="shared" si="101"/>
        <v>29262.173240000004</v>
      </c>
      <c r="U23" s="914">
        <f t="shared" si="101"/>
        <v>29262.173240000004</v>
      </c>
      <c r="V23" s="914">
        <f t="shared" si="101"/>
        <v>29262.173240000004</v>
      </c>
      <c r="W23" s="914">
        <f t="shared" si="101"/>
        <v>29262.173240000004</v>
      </c>
      <c r="X23" s="914">
        <f t="shared" si="101"/>
        <v>29262.173240000004</v>
      </c>
      <c r="Y23" s="914">
        <f t="shared" si="101"/>
        <v>30642.29225606332</v>
      </c>
      <c r="Z23" s="914">
        <f t="shared" si="101"/>
        <v>30642.29225606332</v>
      </c>
      <c r="AA23" s="914">
        <f t="shared" si="101"/>
        <v>30642.29225606332</v>
      </c>
      <c r="AB23" s="914">
        <f t="shared" si="101"/>
        <v>30642.29225606332</v>
      </c>
      <c r="AC23" s="914">
        <f t="shared" si="101"/>
        <v>30642.29225606332</v>
      </c>
      <c r="AD23" s="914">
        <f t="shared" si="101"/>
        <v>30642.29225606332</v>
      </c>
      <c r="AE23" s="914">
        <f t="shared" si="101"/>
        <v>30642.29225606332</v>
      </c>
      <c r="AF23" s="914">
        <f t="shared" si="101"/>
        <v>30642.29225606332</v>
      </c>
      <c r="AG23" s="914">
        <f t="shared" si="101"/>
        <v>30642.29225606332</v>
      </c>
      <c r="AH23" s="914">
        <f t="shared" si="101"/>
        <v>30642.29225606332</v>
      </c>
      <c r="AI23" s="914">
        <f t="shared" si="101"/>
        <v>30642.29225606332</v>
      </c>
      <c r="AJ23" s="914">
        <f t="shared" si="101"/>
        <v>30642.29225606332</v>
      </c>
      <c r="AK23" s="914">
        <f t="shared" si="101"/>
        <v>32087.237263143081</v>
      </c>
      <c r="AL23" s="914">
        <f t="shared" si="101"/>
        <v>32087.237263143081</v>
      </c>
      <c r="AM23" s="914">
        <f t="shared" si="101"/>
        <v>32087.237263143081</v>
      </c>
      <c r="AN23" s="914">
        <f t="shared" si="101"/>
        <v>32087.237263143081</v>
      </c>
      <c r="AO23" s="914">
        <f t="shared" si="101"/>
        <v>32087.237263143081</v>
      </c>
      <c r="AP23" s="914">
        <f t="shared" si="101"/>
        <v>32087.237263143081</v>
      </c>
      <c r="AQ23" s="914">
        <f t="shared" si="101"/>
        <v>32087.237263143081</v>
      </c>
      <c r="AR23" s="914">
        <f t="shared" si="101"/>
        <v>32087.237263143081</v>
      </c>
      <c r="AS23" s="914">
        <f t="shared" ref="AS23:BX23" si="102">-SUMIF($5:$5,AS$5,24:24)/12</f>
        <v>32087.237263143081</v>
      </c>
      <c r="AT23" s="914">
        <f t="shared" si="102"/>
        <v>32087.237263143081</v>
      </c>
      <c r="AU23" s="914">
        <f t="shared" si="102"/>
        <v>32087.237263143081</v>
      </c>
      <c r="AV23" s="914">
        <f t="shared" si="102"/>
        <v>32087.237263143081</v>
      </c>
      <c r="AW23" s="914">
        <f t="shared" si="102"/>
        <v>33600.053222624752</v>
      </c>
      <c r="AX23" s="914">
        <f t="shared" si="102"/>
        <v>33600.053222624752</v>
      </c>
      <c r="AY23" s="914">
        <f t="shared" si="102"/>
        <v>33600.053222624752</v>
      </c>
      <c r="AZ23" s="914">
        <f t="shared" si="102"/>
        <v>33600.053222624752</v>
      </c>
      <c r="BA23" s="914">
        <f t="shared" si="102"/>
        <v>33600.053222624752</v>
      </c>
      <c r="BB23" s="914">
        <f t="shared" si="102"/>
        <v>33600.053222624752</v>
      </c>
      <c r="BC23" s="914">
        <f t="shared" si="102"/>
        <v>33600.053222624752</v>
      </c>
      <c r="BD23" s="914">
        <f t="shared" si="102"/>
        <v>33600.053222624752</v>
      </c>
      <c r="BE23" s="914">
        <f t="shared" si="102"/>
        <v>33600.053222624752</v>
      </c>
      <c r="BF23" s="914">
        <f t="shared" si="102"/>
        <v>33600.053222624752</v>
      </c>
      <c r="BG23" s="914">
        <f t="shared" si="102"/>
        <v>33600.053222624752</v>
      </c>
      <c r="BH23" s="914">
        <f t="shared" si="102"/>
        <v>33600.053222624752</v>
      </c>
      <c r="BI23" s="914">
        <f t="shared" si="102"/>
        <v>35183.928121703248</v>
      </c>
      <c r="BJ23" s="914">
        <f t="shared" si="102"/>
        <v>35183.928121703248</v>
      </c>
      <c r="BK23" s="914">
        <f t="shared" si="102"/>
        <v>35183.928121703248</v>
      </c>
      <c r="BL23" s="914">
        <f t="shared" si="102"/>
        <v>35183.928121703248</v>
      </c>
      <c r="BM23" s="914">
        <f t="shared" si="102"/>
        <v>35183.928121703248</v>
      </c>
      <c r="BN23" s="914">
        <f t="shared" si="102"/>
        <v>35183.928121703248</v>
      </c>
      <c r="BO23" s="914">
        <f t="shared" si="102"/>
        <v>35183.928121703248</v>
      </c>
      <c r="BP23" s="914">
        <f t="shared" si="102"/>
        <v>35183.928121703248</v>
      </c>
      <c r="BQ23" s="914">
        <f t="shared" si="102"/>
        <v>35183.928121703248</v>
      </c>
      <c r="BR23" s="914">
        <f t="shared" si="102"/>
        <v>35183.928121703248</v>
      </c>
      <c r="BS23" s="914">
        <f t="shared" si="102"/>
        <v>35183.928121703248</v>
      </c>
      <c r="BT23" s="914">
        <f t="shared" si="102"/>
        <v>35183.928121703248</v>
      </c>
      <c r="BU23" s="914">
        <f t="shared" si="102"/>
        <v>36842.199691491849</v>
      </c>
      <c r="BV23" s="914">
        <f t="shared" si="102"/>
        <v>36842.199691491849</v>
      </c>
      <c r="BW23" s="914">
        <f t="shared" si="102"/>
        <v>36842.199691491849</v>
      </c>
      <c r="BX23" s="914">
        <f t="shared" si="102"/>
        <v>36842.199691491849</v>
      </c>
      <c r="BY23" s="914">
        <f t="shared" ref="BY23:DD23" si="103">-SUMIF($5:$5,BY$5,24:24)/12</f>
        <v>36842.199691491849</v>
      </c>
      <c r="BZ23" s="914">
        <f t="shared" si="103"/>
        <v>36842.199691491849</v>
      </c>
      <c r="CA23" s="914">
        <f t="shared" si="103"/>
        <v>36842.199691491849</v>
      </c>
      <c r="CB23" s="914">
        <f t="shared" si="103"/>
        <v>36842.199691491849</v>
      </c>
      <c r="CC23" s="914">
        <f t="shared" si="103"/>
        <v>36842.199691491849</v>
      </c>
      <c r="CD23" s="914">
        <f t="shared" si="103"/>
        <v>36842.199691491849</v>
      </c>
      <c r="CE23" s="914">
        <f t="shared" si="103"/>
        <v>36842.199691491849</v>
      </c>
      <c r="CF23" s="914">
        <f t="shared" si="103"/>
        <v>36842.199691491849</v>
      </c>
      <c r="CG23" s="914">
        <f t="shared" si="103"/>
        <v>38578.362440689431</v>
      </c>
      <c r="CH23" s="914">
        <f t="shared" si="103"/>
        <v>38578.362440689431</v>
      </c>
      <c r="CI23" s="914">
        <f t="shared" si="103"/>
        <v>38578.362440689431</v>
      </c>
      <c r="CJ23" s="914">
        <f t="shared" si="103"/>
        <v>38578.362440689431</v>
      </c>
      <c r="CK23" s="914">
        <f t="shared" si="103"/>
        <v>38578.362440689431</v>
      </c>
      <c r="CL23" s="914">
        <f t="shared" si="103"/>
        <v>38578.362440689431</v>
      </c>
      <c r="CM23" s="914">
        <f t="shared" si="103"/>
        <v>38578.362440689431</v>
      </c>
      <c r="CN23" s="914">
        <f t="shared" si="103"/>
        <v>38578.362440689431</v>
      </c>
      <c r="CO23" s="914">
        <f t="shared" si="103"/>
        <v>38578.362440689431</v>
      </c>
      <c r="CP23" s="914">
        <f t="shared" si="103"/>
        <v>38578.362440689431</v>
      </c>
      <c r="CQ23" s="914">
        <f t="shared" si="103"/>
        <v>38578.362440689431</v>
      </c>
      <c r="CR23" s="914">
        <f t="shared" si="103"/>
        <v>38578.362440689431</v>
      </c>
      <c r="CS23" s="914">
        <f t="shared" si="103"/>
        <v>40396.075019628195</v>
      </c>
      <c r="CT23" s="914">
        <f t="shared" si="103"/>
        <v>40396.075019628195</v>
      </c>
      <c r="CU23" s="914">
        <f t="shared" si="103"/>
        <v>40396.075019628195</v>
      </c>
      <c r="CV23" s="914">
        <f t="shared" si="103"/>
        <v>40396.075019628195</v>
      </c>
      <c r="CW23" s="914">
        <f t="shared" si="103"/>
        <v>40396.075019628195</v>
      </c>
      <c r="CX23" s="914">
        <f t="shared" si="103"/>
        <v>40396.075019628195</v>
      </c>
      <c r="CY23" s="914">
        <f t="shared" si="103"/>
        <v>40396.075019628195</v>
      </c>
      <c r="CZ23" s="914">
        <f t="shared" si="103"/>
        <v>40396.075019628195</v>
      </c>
      <c r="DA23" s="914">
        <f t="shared" si="103"/>
        <v>40396.075019628195</v>
      </c>
      <c r="DB23" s="914">
        <f t="shared" si="103"/>
        <v>40396.075019628195</v>
      </c>
      <c r="DC23" s="914">
        <f t="shared" si="103"/>
        <v>40396.075019628195</v>
      </c>
      <c r="DD23" s="914">
        <f t="shared" si="103"/>
        <v>40396.075019628195</v>
      </c>
      <c r="DE23" s="914">
        <f t="shared" ref="DE23:EN23" si="104">-SUMIF($5:$5,DE$5,24:24)/12</f>
        <v>42299.16793022045</v>
      </c>
      <c r="DF23" s="914">
        <f t="shared" si="104"/>
        <v>42299.16793022045</v>
      </c>
      <c r="DG23" s="914">
        <f t="shared" si="104"/>
        <v>42299.16793022045</v>
      </c>
      <c r="DH23" s="914">
        <f t="shared" si="104"/>
        <v>42299.16793022045</v>
      </c>
      <c r="DI23" s="914">
        <f t="shared" si="104"/>
        <v>42299.16793022045</v>
      </c>
      <c r="DJ23" s="914">
        <f t="shared" si="104"/>
        <v>42299.16793022045</v>
      </c>
      <c r="DK23" s="914">
        <f t="shared" si="104"/>
        <v>42299.16793022045</v>
      </c>
      <c r="DL23" s="914">
        <f t="shared" si="104"/>
        <v>42299.16793022045</v>
      </c>
      <c r="DM23" s="914">
        <f t="shared" si="104"/>
        <v>42299.16793022045</v>
      </c>
      <c r="DN23" s="914">
        <f t="shared" si="104"/>
        <v>42299.16793022045</v>
      </c>
      <c r="DO23" s="914">
        <f t="shared" si="104"/>
        <v>42299.16793022045</v>
      </c>
      <c r="DP23" s="914">
        <f t="shared" si="104"/>
        <v>42299.16793022045</v>
      </c>
      <c r="DQ23" s="914">
        <f t="shared" si="104"/>
        <v>44291.65159805143</v>
      </c>
      <c r="DR23" s="914">
        <f t="shared" si="104"/>
        <v>44291.65159805143</v>
      </c>
      <c r="DS23" s="914">
        <f t="shared" si="104"/>
        <v>44291.65159805143</v>
      </c>
      <c r="DT23" s="914">
        <f t="shared" si="104"/>
        <v>44291.65159805143</v>
      </c>
      <c r="DU23" s="914">
        <f t="shared" si="104"/>
        <v>44291.65159805143</v>
      </c>
      <c r="DV23" s="914">
        <f t="shared" si="104"/>
        <v>44291.65159805143</v>
      </c>
      <c r="DW23" s="914">
        <f t="shared" si="104"/>
        <v>44291.65159805143</v>
      </c>
      <c r="DX23" s="914">
        <f t="shared" si="104"/>
        <v>44291.65159805143</v>
      </c>
      <c r="DY23" s="914">
        <f t="shared" si="104"/>
        <v>44291.65159805143</v>
      </c>
      <c r="DZ23" s="914">
        <f t="shared" si="104"/>
        <v>44291.65159805143</v>
      </c>
      <c r="EA23" s="914">
        <f t="shared" si="104"/>
        <v>44291.65159805143</v>
      </c>
      <c r="EB23" s="914">
        <f t="shared" si="104"/>
        <v>44291.65159805143</v>
      </c>
      <c r="EC23" s="914">
        <f t="shared" si="104"/>
        <v>46377.724823629142</v>
      </c>
      <c r="ED23" s="914">
        <f t="shared" si="104"/>
        <v>46377.724823629142</v>
      </c>
      <c r="EE23" s="914">
        <f t="shared" si="104"/>
        <v>46377.724823629142</v>
      </c>
      <c r="EF23" s="914">
        <f t="shared" si="104"/>
        <v>46377.724823629142</v>
      </c>
      <c r="EG23" s="914">
        <f t="shared" si="104"/>
        <v>46377.724823629142</v>
      </c>
      <c r="EH23" s="914">
        <f t="shared" si="104"/>
        <v>46377.724823629142</v>
      </c>
      <c r="EI23" s="914">
        <f t="shared" si="104"/>
        <v>46377.724823629142</v>
      </c>
      <c r="EJ23" s="914">
        <f t="shared" si="104"/>
        <v>46377.724823629142</v>
      </c>
      <c r="EK23" s="914">
        <f t="shared" si="104"/>
        <v>46377.724823629142</v>
      </c>
      <c r="EL23" s="914">
        <f t="shared" si="104"/>
        <v>46377.724823629142</v>
      </c>
      <c r="EM23" s="914">
        <f t="shared" si="104"/>
        <v>46377.724823629142</v>
      </c>
      <c r="EN23" s="914">
        <f t="shared" si="104"/>
        <v>46377.724823629142</v>
      </c>
    </row>
    <row r="24" spans="3:144" x14ac:dyDescent="0.2">
      <c r="D24" s="14"/>
      <c r="E24" s="14"/>
      <c r="F24" s="14"/>
      <c r="G24" s="144" t="s">
        <v>40</v>
      </c>
      <c r="H24" s="26" t="s">
        <v>25</v>
      </c>
      <c r="I24" s="26"/>
      <c r="J24" s="26"/>
      <c r="K24" s="896">
        <f>SUM(L24:EB24)</f>
        <v>-4358197.6894033896</v>
      </c>
      <c r="L24" s="896"/>
      <c r="M24" s="896">
        <f>-IFERROR(VLOOKUP(M$2,$D$73:$K$86,7,FALSE),)</f>
        <v>0</v>
      </c>
      <c r="N24" s="896">
        <f t="shared" ref="N24:BY24" si="105">-IFERROR(VLOOKUP(N$2,$D$73:$K$86,7,FALSE),)</f>
        <v>0</v>
      </c>
      <c r="O24" s="896">
        <f t="shared" si="105"/>
        <v>0</v>
      </c>
      <c r="P24" s="896">
        <f t="shared" si="105"/>
        <v>0</v>
      </c>
      <c r="Q24" s="896">
        <f t="shared" si="105"/>
        <v>0</v>
      </c>
      <c r="R24" s="896">
        <f t="shared" si="105"/>
        <v>0</v>
      </c>
      <c r="S24" s="896">
        <f t="shared" si="105"/>
        <v>0</v>
      </c>
      <c r="T24" s="896">
        <f t="shared" si="105"/>
        <v>0</v>
      </c>
      <c r="U24" s="896">
        <f t="shared" si="105"/>
        <v>-351146.07888000004</v>
      </c>
      <c r="V24" s="896">
        <f t="shared" si="105"/>
        <v>0</v>
      </c>
      <c r="W24" s="896">
        <f t="shared" si="105"/>
        <v>0</v>
      </c>
      <c r="X24" s="896">
        <f t="shared" si="105"/>
        <v>0</v>
      </c>
      <c r="Y24" s="896">
        <f t="shared" si="105"/>
        <v>0</v>
      </c>
      <c r="Z24" s="896">
        <f t="shared" si="105"/>
        <v>0</v>
      </c>
      <c r="AA24" s="896">
        <f t="shared" si="105"/>
        <v>0</v>
      </c>
      <c r="AB24" s="896">
        <f t="shared" si="105"/>
        <v>0</v>
      </c>
      <c r="AC24" s="896">
        <f t="shared" si="105"/>
        <v>0</v>
      </c>
      <c r="AD24" s="896">
        <f t="shared" si="105"/>
        <v>0</v>
      </c>
      <c r="AE24" s="896">
        <f t="shared" si="105"/>
        <v>0</v>
      </c>
      <c r="AF24" s="896">
        <f t="shared" si="105"/>
        <v>0</v>
      </c>
      <c r="AG24" s="896">
        <f t="shared" si="105"/>
        <v>-367707.50707275985</v>
      </c>
      <c r="AH24" s="896">
        <f t="shared" si="105"/>
        <v>0</v>
      </c>
      <c r="AI24" s="896">
        <f t="shared" si="105"/>
        <v>0</v>
      </c>
      <c r="AJ24" s="896">
        <f t="shared" si="105"/>
        <v>0</v>
      </c>
      <c r="AK24" s="896">
        <f t="shared" si="105"/>
        <v>0</v>
      </c>
      <c r="AL24" s="896">
        <f t="shared" si="105"/>
        <v>0</v>
      </c>
      <c r="AM24" s="896">
        <f t="shared" si="105"/>
        <v>0</v>
      </c>
      <c r="AN24" s="896">
        <f t="shared" si="105"/>
        <v>0</v>
      </c>
      <c r="AO24" s="896">
        <f t="shared" si="105"/>
        <v>0</v>
      </c>
      <c r="AP24" s="896">
        <f t="shared" si="105"/>
        <v>0</v>
      </c>
      <c r="AQ24" s="896">
        <f t="shared" si="105"/>
        <v>0</v>
      </c>
      <c r="AR24" s="896">
        <f t="shared" si="105"/>
        <v>0</v>
      </c>
      <c r="AS24" s="896">
        <f t="shared" si="105"/>
        <v>-385046.84715771698</v>
      </c>
      <c r="AT24" s="896">
        <f t="shared" si="105"/>
        <v>0</v>
      </c>
      <c r="AU24" s="896">
        <f t="shared" si="105"/>
        <v>0</v>
      </c>
      <c r="AV24" s="896">
        <f t="shared" si="105"/>
        <v>0</v>
      </c>
      <c r="AW24" s="896">
        <f t="shared" si="105"/>
        <v>0</v>
      </c>
      <c r="AX24" s="896">
        <f t="shared" si="105"/>
        <v>0</v>
      </c>
      <c r="AY24" s="896">
        <f t="shared" si="105"/>
        <v>0</v>
      </c>
      <c r="AZ24" s="896">
        <f t="shared" si="105"/>
        <v>0</v>
      </c>
      <c r="BA24" s="896">
        <f t="shared" si="105"/>
        <v>0</v>
      </c>
      <c r="BB24" s="896">
        <f t="shared" si="105"/>
        <v>0</v>
      </c>
      <c r="BC24" s="896">
        <f t="shared" si="105"/>
        <v>0</v>
      </c>
      <c r="BD24" s="896">
        <f t="shared" si="105"/>
        <v>0</v>
      </c>
      <c r="BE24" s="896">
        <f t="shared" si="105"/>
        <v>-403200.638671497</v>
      </c>
      <c r="BF24" s="896">
        <f t="shared" si="105"/>
        <v>0</v>
      </c>
      <c r="BG24" s="896">
        <f t="shared" si="105"/>
        <v>0</v>
      </c>
      <c r="BH24" s="896">
        <f t="shared" si="105"/>
        <v>0</v>
      </c>
      <c r="BI24" s="896">
        <f t="shared" si="105"/>
        <v>0</v>
      </c>
      <c r="BJ24" s="896">
        <f t="shared" si="105"/>
        <v>0</v>
      </c>
      <c r="BK24" s="896">
        <f t="shared" si="105"/>
        <v>0</v>
      </c>
      <c r="BL24" s="896">
        <f t="shared" si="105"/>
        <v>0</v>
      </c>
      <c r="BM24" s="896">
        <f t="shared" si="105"/>
        <v>0</v>
      </c>
      <c r="BN24" s="896">
        <f t="shared" si="105"/>
        <v>0</v>
      </c>
      <c r="BO24" s="896">
        <f t="shared" si="105"/>
        <v>0</v>
      </c>
      <c r="BP24" s="896">
        <f t="shared" si="105"/>
        <v>0</v>
      </c>
      <c r="BQ24" s="896">
        <f t="shared" si="105"/>
        <v>-422207.137460439</v>
      </c>
      <c r="BR24" s="896">
        <f t="shared" si="105"/>
        <v>0</v>
      </c>
      <c r="BS24" s="896">
        <f t="shared" si="105"/>
        <v>0</v>
      </c>
      <c r="BT24" s="896">
        <f t="shared" si="105"/>
        <v>0</v>
      </c>
      <c r="BU24" s="896">
        <f t="shared" si="105"/>
        <v>0</v>
      </c>
      <c r="BV24" s="896">
        <f t="shared" si="105"/>
        <v>0</v>
      </c>
      <c r="BW24" s="896">
        <f t="shared" si="105"/>
        <v>0</v>
      </c>
      <c r="BX24" s="896">
        <f t="shared" si="105"/>
        <v>0</v>
      </c>
      <c r="BY24" s="896">
        <f t="shared" si="105"/>
        <v>0</v>
      </c>
      <c r="BZ24" s="896">
        <f t="shared" ref="BZ24:EK24" si="106">-IFERROR(VLOOKUP(BZ$2,$D$73:$K$86,7,FALSE),)</f>
        <v>0</v>
      </c>
      <c r="CA24" s="896">
        <f t="shared" si="106"/>
        <v>0</v>
      </c>
      <c r="CB24" s="896">
        <f t="shared" si="106"/>
        <v>0</v>
      </c>
      <c r="CC24" s="896">
        <f t="shared" si="106"/>
        <v>-442106.39629790222</v>
      </c>
      <c r="CD24" s="896">
        <f t="shared" si="106"/>
        <v>0</v>
      </c>
      <c r="CE24" s="896">
        <f t="shared" si="106"/>
        <v>0</v>
      </c>
      <c r="CF24" s="896">
        <f t="shared" si="106"/>
        <v>0</v>
      </c>
      <c r="CG24" s="896">
        <f t="shared" si="106"/>
        <v>0</v>
      </c>
      <c r="CH24" s="896">
        <f t="shared" si="106"/>
        <v>0</v>
      </c>
      <c r="CI24" s="896">
        <f t="shared" si="106"/>
        <v>0</v>
      </c>
      <c r="CJ24" s="896">
        <f t="shared" si="106"/>
        <v>0</v>
      </c>
      <c r="CK24" s="896">
        <f t="shared" si="106"/>
        <v>0</v>
      </c>
      <c r="CL24" s="896">
        <f t="shared" si="106"/>
        <v>0</v>
      </c>
      <c r="CM24" s="896">
        <f t="shared" si="106"/>
        <v>0</v>
      </c>
      <c r="CN24" s="896">
        <f t="shared" si="106"/>
        <v>0</v>
      </c>
      <c r="CO24" s="896">
        <f t="shared" si="106"/>
        <v>-462940.34928827314</v>
      </c>
      <c r="CP24" s="896">
        <f t="shared" si="106"/>
        <v>0</v>
      </c>
      <c r="CQ24" s="896">
        <f t="shared" si="106"/>
        <v>0</v>
      </c>
      <c r="CR24" s="896">
        <f t="shared" si="106"/>
        <v>0</v>
      </c>
      <c r="CS24" s="896">
        <f t="shared" si="106"/>
        <v>0</v>
      </c>
      <c r="CT24" s="896">
        <f t="shared" si="106"/>
        <v>0</v>
      </c>
      <c r="CU24" s="896">
        <f t="shared" si="106"/>
        <v>0</v>
      </c>
      <c r="CV24" s="896">
        <f t="shared" si="106"/>
        <v>0</v>
      </c>
      <c r="CW24" s="896">
        <f t="shared" si="106"/>
        <v>0</v>
      </c>
      <c r="CX24" s="896">
        <f t="shared" si="106"/>
        <v>0</v>
      </c>
      <c r="CY24" s="896">
        <f t="shared" si="106"/>
        <v>0</v>
      </c>
      <c r="CZ24" s="896">
        <f t="shared" si="106"/>
        <v>0</v>
      </c>
      <c r="DA24" s="896">
        <f t="shared" si="106"/>
        <v>-484752.90023553831</v>
      </c>
      <c r="DB24" s="896">
        <f t="shared" si="106"/>
        <v>0</v>
      </c>
      <c r="DC24" s="896">
        <f t="shared" si="106"/>
        <v>0</v>
      </c>
      <c r="DD24" s="896">
        <f t="shared" si="106"/>
        <v>0</v>
      </c>
      <c r="DE24" s="896">
        <f t="shared" si="106"/>
        <v>0</v>
      </c>
      <c r="DF24" s="896">
        <f t="shared" si="106"/>
        <v>0</v>
      </c>
      <c r="DG24" s="896">
        <f t="shared" si="106"/>
        <v>0</v>
      </c>
      <c r="DH24" s="896">
        <f t="shared" si="106"/>
        <v>0</v>
      </c>
      <c r="DI24" s="896">
        <f t="shared" si="106"/>
        <v>0</v>
      </c>
      <c r="DJ24" s="896">
        <f t="shared" si="106"/>
        <v>0</v>
      </c>
      <c r="DK24" s="896">
        <f t="shared" si="106"/>
        <v>0</v>
      </c>
      <c r="DL24" s="896">
        <f t="shared" si="106"/>
        <v>0</v>
      </c>
      <c r="DM24" s="896">
        <f t="shared" si="106"/>
        <v>-507590.01516264537</v>
      </c>
      <c r="DN24" s="896">
        <f t="shared" si="106"/>
        <v>0</v>
      </c>
      <c r="DO24" s="896">
        <f t="shared" si="106"/>
        <v>0</v>
      </c>
      <c r="DP24" s="896">
        <f t="shared" si="106"/>
        <v>0</v>
      </c>
      <c r="DQ24" s="896">
        <f t="shared" si="106"/>
        <v>0</v>
      </c>
      <c r="DR24" s="896">
        <f t="shared" si="106"/>
        <v>0</v>
      </c>
      <c r="DS24" s="896">
        <f t="shared" si="106"/>
        <v>0</v>
      </c>
      <c r="DT24" s="896">
        <f t="shared" si="106"/>
        <v>0</v>
      </c>
      <c r="DU24" s="896">
        <f t="shared" si="106"/>
        <v>0</v>
      </c>
      <c r="DV24" s="896">
        <f t="shared" si="106"/>
        <v>0</v>
      </c>
      <c r="DW24" s="896">
        <f t="shared" si="106"/>
        <v>0</v>
      </c>
      <c r="DX24" s="896">
        <f t="shared" si="106"/>
        <v>0</v>
      </c>
      <c r="DY24" s="896">
        <f t="shared" si="106"/>
        <v>-531499.81917661719</v>
      </c>
      <c r="DZ24" s="896">
        <f t="shared" si="106"/>
        <v>0</v>
      </c>
      <c r="EA24" s="896">
        <f t="shared" si="106"/>
        <v>0</v>
      </c>
      <c r="EB24" s="896">
        <f t="shared" si="106"/>
        <v>0</v>
      </c>
      <c r="EC24" s="896">
        <f t="shared" si="106"/>
        <v>0</v>
      </c>
      <c r="ED24" s="896">
        <f t="shared" si="106"/>
        <v>0</v>
      </c>
      <c r="EE24" s="896">
        <f t="shared" si="106"/>
        <v>0</v>
      </c>
      <c r="EF24" s="896">
        <f t="shared" si="106"/>
        <v>0</v>
      </c>
      <c r="EG24" s="896">
        <f t="shared" si="106"/>
        <v>0</v>
      </c>
      <c r="EH24" s="896">
        <f t="shared" si="106"/>
        <v>0</v>
      </c>
      <c r="EI24" s="896">
        <f t="shared" si="106"/>
        <v>0</v>
      </c>
      <c r="EJ24" s="896">
        <f t="shared" si="106"/>
        <v>0</v>
      </c>
      <c r="EK24" s="896">
        <f t="shared" si="106"/>
        <v>-556532.69788354973</v>
      </c>
      <c r="EL24" s="896">
        <f t="shared" ref="EL24:EN24" si="107">-IFERROR(VLOOKUP(EL$2,$D$73:$K$86,7,FALSE),)</f>
        <v>0</v>
      </c>
      <c r="EM24" s="896">
        <f t="shared" si="107"/>
        <v>0</v>
      </c>
      <c r="EN24" s="896">
        <f t="shared" si="107"/>
        <v>0</v>
      </c>
    </row>
    <row r="25" spans="3:144" x14ac:dyDescent="0.2">
      <c r="D25" s="14"/>
      <c r="E25" s="14"/>
      <c r="F25" s="14"/>
      <c r="G25" s="144" t="s">
        <v>41</v>
      </c>
      <c r="H25" s="17" t="s">
        <v>42</v>
      </c>
      <c r="I25" s="17"/>
      <c r="J25" s="17"/>
      <c r="K25" s="914">
        <f>SUM(K22:K24)</f>
        <v>0</v>
      </c>
      <c r="L25" s="792"/>
      <c r="M25" s="914">
        <f t="shared" ref="M25:BX25" si="108">SUM(M22:M24)</f>
        <v>29262.173240000004</v>
      </c>
      <c r="N25" s="914">
        <f t="shared" si="108"/>
        <v>58524.346480000007</v>
      </c>
      <c r="O25" s="914">
        <f t="shared" si="108"/>
        <v>87786.519720000011</v>
      </c>
      <c r="P25" s="914">
        <f t="shared" si="108"/>
        <v>117048.69296000001</v>
      </c>
      <c r="Q25" s="914">
        <f t="shared" si="108"/>
        <v>146310.86620000002</v>
      </c>
      <c r="R25" s="914">
        <f t="shared" si="108"/>
        <v>175573.03944000002</v>
      </c>
      <c r="S25" s="914">
        <f t="shared" si="108"/>
        <v>204835.21268000003</v>
      </c>
      <c r="T25" s="914">
        <f t="shared" si="108"/>
        <v>234097.38592000003</v>
      </c>
      <c r="U25" s="914">
        <f t="shared" si="108"/>
        <v>-87786.519719999982</v>
      </c>
      <c r="V25" s="914">
        <f t="shared" si="108"/>
        <v>-58524.346479999978</v>
      </c>
      <c r="W25" s="914">
        <f t="shared" si="108"/>
        <v>-29262.173239999975</v>
      </c>
      <c r="X25" s="914">
        <f t="shared" si="108"/>
        <v>2.9103830456733704E-11</v>
      </c>
      <c r="Y25" s="914">
        <f t="shared" si="108"/>
        <v>30642.292256063349</v>
      </c>
      <c r="Z25" s="914">
        <f t="shared" si="108"/>
        <v>61284.584512126668</v>
      </c>
      <c r="AA25" s="914">
        <f t="shared" si="108"/>
        <v>91926.876768189992</v>
      </c>
      <c r="AB25" s="914">
        <f t="shared" si="108"/>
        <v>122569.16902425331</v>
      </c>
      <c r="AC25" s="914">
        <f t="shared" si="108"/>
        <v>153211.46128031664</v>
      </c>
      <c r="AD25" s="914">
        <f t="shared" si="108"/>
        <v>183853.75353637995</v>
      </c>
      <c r="AE25" s="914">
        <f t="shared" si="108"/>
        <v>214496.04579244327</v>
      </c>
      <c r="AF25" s="914">
        <f t="shared" si="108"/>
        <v>245138.33804850659</v>
      </c>
      <c r="AG25" s="914">
        <f t="shared" si="108"/>
        <v>-91926.876768189948</v>
      </c>
      <c r="AH25" s="914">
        <f t="shared" si="108"/>
        <v>-61284.584512126632</v>
      </c>
      <c r="AI25" s="914">
        <f t="shared" si="108"/>
        <v>-30642.292256063312</v>
      </c>
      <c r="AJ25" s="914">
        <f t="shared" si="108"/>
        <v>7.2759576141834259E-12</v>
      </c>
      <c r="AK25" s="914">
        <f t="shared" si="108"/>
        <v>32087.237263143088</v>
      </c>
      <c r="AL25" s="914">
        <f t="shared" si="108"/>
        <v>64174.474526286169</v>
      </c>
      <c r="AM25" s="914">
        <f t="shared" si="108"/>
        <v>96261.711789429246</v>
      </c>
      <c r="AN25" s="914">
        <f t="shared" si="108"/>
        <v>128348.94905257232</v>
      </c>
      <c r="AO25" s="914">
        <f t="shared" si="108"/>
        <v>160436.1863157154</v>
      </c>
      <c r="AP25" s="914">
        <f t="shared" si="108"/>
        <v>192523.42357885849</v>
      </c>
      <c r="AQ25" s="914">
        <f t="shared" si="108"/>
        <v>224610.66084200158</v>
      </c>
      <c r="AR25" s="914">
        <f t="shared" si="108"/>
        <v>256697.89810514468</v>
      </c>
      <c r="AS25" s="914">
        <f t="shared" si="108"/>
        <v>-96261.711789429246</v>
      </c>
      <c r="AT25" s="914">
        <f t="shared" si="108"/>
        <v>-64174.474526286169</v>
      </c>
      <c r="AU25" s="914">
        <f t="shared" si="108"/>
        <v>-32087.237263143088</v>
      </c>
      <c r="AV25" s="914">
        <f t="shared" si="108"/>
        <v>-7.2759576141834259E-12</v>
      </c>
      <c r="AW25" s="914">
        <f t="shared" si="108"/>
        <v>33600.053222624745</v>
      </c>
      <c r="AX25" s="914">
        <f t="shared" si="108"/>
        <v>67200.10644524949</v>
      </c>
      <c r="AY25" s="914">
        <f t="shared" si="108"/>
        <v>100800.15966787425</v>
      </c>
      <c r="AZ25" s="914">
        <f t="shared" si="108"/>
        <v>134400.21289049901</v>
      </c>
      <c r="BA25" s="914">
        <f t="shared" si="108"/>
        <v>168000.26611312377</v>
      </c>
      <c r="BB25" s="914">
        <f t="shared" si="108"/>
        <v>201600.31933574853</v>
      </c>
      <c r="BC25" s="914">
        <f t="shared" si="108"/>
        <v>235200.37255837329</v>
      </c>
      <c r="BD25" s="914">
        <f t="shared" si="108"/>
        <v>268800.42578099802</v>
      </c>
      <c r="BE25" s="914">
        <f t="shared" si="108"/>
        <v>-100800.15966787422</v>
      </c>
      <c r="BF25" s="914">
        <f t="shared" si="108"/>
        <v>-67200.106445249461</v>
      </c>
      <c r="BG25" s="914">
        <f t="shared" si="108"/>
        <v>-33600.053222624709</v>
      </c>
      <c r="BH25" s="914">
        <f t="shared" si="108"/>
        <v>4.3655745685100555E-11</v>
      </c>
      <c r="BI25" s="914">
        <f t="shared" si="108"/>
        <v>35183.928121703291</v>
      </c>
      <c r="BJ25" s="914">
        <f t="shared" si="108"/>
        <v>70367.856243406539</v>
      </c>
      <c r="BK25" s="914">
        <f t="shared" si="108"/>
        <v>105551.78436510978</v>
      </c>
      <c r="BL25" s="914">
        <f t="shared" si="108"/>
        <v>140735.71248681302</v>
      </c>
      <c r="BM25" s="914">
        <f t="shared" si="108"/>
        <v>175919.64060851626</v>
      </c>
      <c r="BN25" s="914">
        <f t="shared" si="108"/>
        <v>211103.5687302195</v>
      </c>
      <c r="BO25" s="914">
        <f t="shared" si="108"/>
        <v>246287.49685192274</v>
      </c>
      <c r="BP25" s="914">
        <f t="shared" si="108"/>
        <v>281471.42497362598</v>
      </c>
      <c r="BQ25" s="914">
        <f t="shared" si="108"/>
        <v>-105551.78436510975</v>
      </c>
      <c r="BR25" s="914">
        <f t="shared" si="108"/>
        <v>-70367.85624340651</v>
      </c>
      <c r="BS25" s="914">
        <f t="shared" si="108"/>
        <v>-35183.928121703262</v>
      </c>
      <c r="BT25" s="914">
        <f t="shared" si="108"/>
        <v>-1.4551915228366852E-11</v>
      </c>
      <c r="BU25" s="914">
        <f t="shared" si="108"/>
        <v>36842.199691491835</v>
      </c>
      <c r="BV25" s="914">
        <f t="shared" si="108"/>
        <v>73684.399382983684</v>
      </c>
      <c r="BW25" s="914">
        <f t="shared" si="108"/>
        <v>110526.59907447553</v>
      </c>
      <c r="BX25" s="914">
        <f t="shared" si="108"/>
        <v>147368.79876596737</v>
      </c>
      <c r="BY25" s="914">
        <f t="shared" ref="BY25:EB25" si="109">SUM(BY22:BY24)</f>
        <v>184210.99845745921</v>
      </c>
      <c r="BZ25" s="914">
        <f t="shared" si="109"/>
        <v>221053.19814895105</v>
      </c>
      <c r="CA25" s="914">
        <f t="shared" si="109"/>
        <v>257895.39784044289</v>
      </c>
      <c r="CB25" s="914">
        <f t="shared" si="109"/>
        <v>294737.59753193473</v>
      </c>
      <c r="CC25" s="914">
        <f t="shared" si="109"/>
        <v>-110526.59907447564</v>
      </c>
      <c r="CD25" s="914">
        <f t="shared" si="109"/>
        <v>-73684.3993829838</v>
      </c>
      <c r="CE25" s="914">
        <f t="shared" si="109"/>
        <v>-36842.199691491951</v>
      </c>
      <c r="CF25" s="914">
        <f t="shared" si="109"/>
        <v>-1.0186340659856796E-10</v>
      </c>
      <c r="CG25" s="914">
        <f t="shared" si="109"/>
        <v>38578.362440689329</v>
      </c>
      <c r="CH25" s="914">
        <f t="shared" si="109"/>
        <v>77156.724881378759</v>
      </c>
      <c r="CI25" s="914">
        <f t="shared" si="109"/>
        <v>115735.0873220682</v>
      </c>
      <c r="CJ25" s="914">
        <f t="shared" si="109"/>
        <v>154313.44976275763</v>
      </c>
      <c r="CK25" s="914">
        <f t="shared" si="109"/>
        <v>192891.81220344707</v>
      </c>
      <c r="CL25" s="914">
        <f t="shared" si="109"/>
        <v>231470.17464413651</v>
      </c>
      <c r="CM25" s="914">
        <f t="shared" si="109"/>
        <v>270048.53708482592</v>
      </c>
      <c r="CN25" s="914">
        <f t="shared" si="109"/>
        <v>308626.89952551533</v>
      </c>
      <c r="CO25" s="914">
        <f t="shared" si="109"/>
        <v>-115735.0873220684</v>
      </c>
      <c r="CP25" s="914">
        <f t="shared" si="109"/>
        <v>-77156.724881378963</v>
      </c>
      <c r="CQ25" s="914">
        <f t="shared" si="109"/>
        <v>-38578.362440689532</v>
      </c>
      <c r="CR25" s="914">
        <f t="shared" si="109"/>
        <v>-1.0186340659856796E-10</v>
      </c>
      <c r="CS25" s="914">
        <f t="shared" si="109"/>
        <v>40396.075019628093</v>
      </c>
      <c r="CT25" s="914">
        <f t="shared" si="109"/>
        <v>80792.150039256288</v>
      </c>
      <c r="CU25" s="914">
        <f t="shared" si="109"/>
        <v>121188.22505888448</v>
      </c>
      <c r="CV25" s="914">
        <f t="shared" si="109"/>
        <v>161584.30007851266</v>
      </c>
      <c r="CW25" s="914">
        <f t="shared" si="109"/>
        <v>201980.37509814085</v>
      </c>
      <c r="CX25" s="914">
        <f t="shared" si="109"/>
        <v>242376.45011776904</v>
      </c>
      <c r="CY25" s="914">
        <f t="shared" si="109"/>
        <v>282772.52513739723</v>
      </c>
      <c r="CZ25" s="914">
        <f t="shared" si="109"/>
        <v>323168.60015702544</v>
      </c>
      <c r="DA25" s="914">
        <f t="shared" si="109"/>
        <v>-121188.22505888465</v>
      </c>
      <c r="DB25" s="914">
        <f t="shared" si="109"/>
        <v>-80792.150039256463</v>
      </c>
      <c r="DC25" s="914">
        <f t="shared" si="109"/>
        <v>-40396.075019628268</v>
      </c>
      <c r="DD25" s="914">
        <f t="shared" si="109"/>
        <v>-7.2759576141834259E-11</v>
      </c>
      <c r="DE25" s="914">
        <f t="shared" si="109"/>
        <v>42299.167930220377</v>
      </c>
      <c r="DF25" s="914">
        <f t="shared" si="109"/>
        <v>84598.335860440828</v>
      </c>
      <c r="DG25" s="914">
        <f t="shared" si="109"/>
        <v>126897.50379066129</v>
      </c>
      <c r="DH25" s="914">
        <f t="shared" si="109"/>
        <v>169196.67172088174</v>
      </c>
      <c r="DI25" s="914">
        <f t="shared" si="109"/>
        <v>211495.8396511022</v>
      </c>
      <c r="DJ25" s="914">
        <f t="shared" si="109"/>
        <v>253795.00758132266</v>
      </c>
      <c r="DK25" s="914">
        <f t="shared" si="109"/>
        <v>296094.17551154312</v>
      </c>
      <c r="DL25" s="914">
        <f t="shared" si="109"/>
        <v>338393.34344176354</v>
      </c>
      <c r="DM25" s="914">
        <f t="shared" si="109"/>
        <v>-126897.5037906614</v>
      </c>
      <c r="DN25" s="914">
        <f t="shared" si="109"/>
        <v>-84598.335860440944</v>
      </c>
      <c r="DO25" s="914">
        <f t="shared" si="109"/>
        <v>-42299.167930220494</v>
      </c>
      <c r="DP25" s="914">
        <f t="shared" si="109"/>
        <v>-4.3655745685100555E-11</v>
      </c>
      <c r="DQ25" s="914">
        <f t="shared" si="109"/>
        <v>44291.651598051387</v>
      </c>
      <c r="DR25" s="914">
        <f t="shared" si="109"/>
        <v>88583.303196102817</v>
      </c>
      <c r="DS25" s="914">
        <f t="shared" si="109"/>
        <v>132874.95479415424</v>
      </c>
      <c r="DT25" s="914">
        <f t="shared" si="109"/>
        <v>177166.60639220566</v>
      </c>
      <c r="DU25" s="914">
        <f t="shared" si="109"/>
        <v>221458.25799025709</v>
      </c>
      <c r="DV25" s="914">
        <f t="shared" si="109"/>
        <v>265749.90958830854</v>
      </c>
      <c r="DW25" s="914">
        <f t="shared" si="109"/>
        <v>310041.56118635996</v>
      </c>
      <c r="DX25" s="914">
        <f t="shared" si="109"/>
        <v>354333.21278441139</v>
      </c>
      <c r="DY25" s="914">
        <f t="shared" si="109"/>
        <v>-132874.95479415439</v>
      </c>
      <c r="DZ25" s="914">
        <f t="shared" si="109"/>
        <v>-88583.303196102963</v>
      </c>
      <c r="EA25" s="914">
        <f t="shared" si="109"/>
        <v>-44291.651598051532</v>
      </c>
      <c r="EB25" s="914">
        <f t="shared" si="109"/>
        <v>-1.0186340659856796E-10</v>
      </c>
      <c r="EC25" s="914">
        <f t="shared" ref="EC25:EN25" si="110">SUM(EC22:EC24)</f>
        <v>46377.72482362904</v>
      </c>
      <c r="ED25" s="914">
        <f t="shared" si="110"/>
        <v>92755.449647258181</v>
      </c>
      <c r="EE25" s="914">
        <f t="shared" si="110"/>
        <v>139133.17447088732</v>
      </c>
      <c r="EF25" s="914">
        <f t="shared" si="110"/>
        <v>185510.89929451645</v>
      </c>
      <c r="EG25" s="914">
        <f t="shared" si="110"/>
        <v>231888.62411814558</v>
      </c>
      <c r="EH25" s="914">
        <f t="shared" si="110"/>
        <v>278266.34894177475</v>
      </c>
      <c r="EI25" s="914">
        <f t="shared" si="110"/>
        <v>324644.07376540388</v>
      </c>
      <c r="EJ25" s="914">
        <f t="shared" si="110"/>
        <v>371021.79858903302</v>
      </c>
      <c r="EK25" s="914">
        <f t="shared" si="110"/>
        <v>-139133.17447088758</v>
      </c>
      <c r="EL25" s="914">
        <f t="shared" si="110"/>
        <v>-92755.449647258443</v>
      </c>
      <c r="EM25" s="914">
        <f t="shared" si="110"/>
        <v>-46377.724823629302</v>
      </c>
      <c r="EN25" s="914">
        <f t="shared" si="110"/>
        <v>-1.6007106751203537E-10</v>
      </c>
    </row>
    <row r="26" spans="3:144" x14ac:dyDescent="0.2">
      <c r="K26" s="792"/>
      <c r="L26" s="792"/>
      <c r="M26" s="792"/>
      <c r="N26" s="792"/>
      <c r="O26" s="792"/>
      <c r="P26" s="792"/>
      <c r="Q26" s="792"/>
      <c r="R26" s="792"/>
      <c r="S26" s="792"/>
      <c r="T26" s="792"/>
      <c r="U26" s="792"/>
      <c r="V26" s="792"/>
      <c r="W26" s="792"/>
      <c r="X26" s="792"/>
      <c r="Y26" s="792"/>
      <c r="Z26" s="792"/>
      <c r="AA26" s="792"/>
      <c r="AB26" s="792"/>
      <c r="AC26" s="792"/>
      <c r="AD26" s="792"/>
      <c r="AE26" s="792"/>
      <c r="AF26" s="792"/>
      <c r="AG26" s="792"/>
      <c r="AH26" s="792"/>
      <c r="AI26" s="792"/>
      <c r="AJ26" s="792"/>
      <c r="AK26" s="792"/>
      <c r="AL26" s="792"/>
      <c r="AM26" s="792"/>
      <c r="AN26" s="792"/>
      <c r="AO26" s="792"/>
      <c r="AP26" s="792"/>
      <c r="AQ26" s="792"/>
      <c r="AR26" s="792"/>
      <c r="AS26" s="792"/>
      <c r="AT26" s="792"/>
      <c r="AU26" s="792"/>
      <c r="AV26" s="792"/>
      <c r="AW26" s="792"/>
      <c r="AX26" s="792"/>
      <c r="AY26" s="792"/>
      <c r="AZ26" s="792"/>
      <c r="BA26" s="792"/>
      <c r="BB26" s="792"/>
      <c r="BC26" s="792"/>
      <c r="BD26" s="792"/>
      <c r="BE26" s="792"/>
      <c r="BF26" s="792"/>
      <c r="BG26" s="792"/>
      <c r="BH26" s="792"/>
      <c r="BI26" s="792"/>
      <c r="BJ26" s="792"/>
      <c r="BK26" s="792"/>
      <c r="BL26" s="792"/>
      <c r="BM26" s="792"/>
      <c r="BN26" s="792"/>
      <c r="BO26" s="792"/>
      <c r="BP26" s="792"/>
      <c r="BQ26" s="792"/>
      <c r="BR26" s="792"/>
      <c r="BS26" s="792"/>
      <c r="BT26" s="792"/>
      <c r="BU26" s="792"/>
      <c r="BV26" s="792"/>
      <c r="BW26" s="792"/>
      <c r="BX26" s="792"/>
      <c r="BY26" s="792"/>
      <c r="BZ26" s="792"/>
      <c r="CA26" s="792"/>
      <c r="CB26" s="792"/>
      <c r="CC26" s="792"/>
      <c r="CD26" s="792"/>
      <c r="CE26" s="792"/>
      <c r="CF26" s="792"/>
      <c r="CG26" s="792"/>
      <c r="CH26" s="792"/>
      <c r="CI26" s="792"/>
      <c r="CJ26" s="792"/>
      <c r="CK26" s="792"/>
      <c r="CL26" s="792"/>
      <c r="CM26" s="792"/>
      <c r="CN26" s="792"/>
      <c r="CO26" s="792"/>
      <c r="CP26" s="792"/>
      <c r="CQ26" s="792"/>
      <c r="CR26" s="792"/>
      <c r="CS26" s="792"/>
      <c r="CT26" s="792"/>
      <c r="CU26" s="792"/>
      <c r="CV26" s="792"/>
      <c r="CW26" s="792"/>
      <c r="CX26" s="792"/>
      <c r="CY26" s="792"/>
      <c r="CZ26" s="792"/>
      <c r="DA26" s="792"/>
      <c r="DB26" s="792"/>
      <c r="DC26" s="792"/>
      <c r="DD26" s="792"/>
      <c r="DE26" s="792"/>
      <c r="DF26" s="792"/>
      <c r="DG26" s="792"/>
      <c r="DH26" s="792"/>
      <c r="DI26" s="792"/>
      <c r="DJ26" s="792"/>
      <c r="DK26" s="792"/>
      <c r="DL26" s="792"/>
      <c r="DM26" s="792"/>
      <c r="DN26" s="792"/>
      <c r="DO26" s="792"/>
      <c r="DP26" s="792"/>
      <c r="DQ26" s="792"/>
      <c r="DR26" s="792"/>
      <c r="DS26" s="792"/>
      <c r="DT26" s="792"/>
      <c r="DU26" s="792"/>
      <c r="DV26" s="792"/>
      <c r="DW26" s="792"/>
      <c r="DX26" s="792"/>
      <c r="DY26" s="792"/>
      <c r="DZ26" s="792"/>
      <c r="EA26" s="792"/>
      <c r="EB26" s="792"/>
      <c r="EC26" s="792"/>
      <c r="ED26" s="792"/>
      <c r="EE26" s="792"/>
      <c r="EF26" s="792"/>
      <c r="EG26" s="792"/>
      <c r="EH26" s="792"/>
      <c r="EI26" s="792"/>
      <c r="EJ26" s="792"/>
      <c r="EK26" s="792"/>
      <c r="EL26" s="792"/>
      <c r="EM26" s="792"/>
      <c r="EN26" s="792"/>
    </row>
    <row r="27" spans="3:144" x14ac:dyDescent="0.2">
      <c r="C27" s="428" t="str">
        <f>C89</f>
        <v>종합부동산세 (업무, 토지분)</v>
      </c>
      <c r="D27" s="429"/>
      <c r="E27" s="429"/>
      <c r="F27" s="14"/>
      <c r="G27" s="14"/>
      <c r="H27" s="17" t="s">
        <v>22</v>
      </c>
      <c r="I27" s="17"/>
      <c r="J27" s="17"/>
      <c r="K27" s="914">
        <f>M27</f>
        <v>0</v>
      </c>
      <c r="L27" s="792"/>
      <c r="M27" s="914">
        <v>0</v>
      </c>
      <c r="N27" s="914">
        <f t="shared" ref="N27" si="111">M30</f>
        <v>20147.048423999997</v>
      </c>
      <c r="O27" s="914">
        <f t="shared" ref="O27" si="112">N30</f>
        <v>40294.096847999994</v>
      </c>
      <c r="P27" s="914">
        <f t="shared" ref="P27" si="113">O30</f>
        <v>60441.145271999994</v>
      </c>
      <c r="Q27" s="914">
        <f t="shared" ref="Q27" si="114">P30</f>
        <v>80588.193695999988</v>
      </c>
      <c r="R27" s="914">
        <f t="shared" ref="R27" si="115">Q30</f>
        <v>100735.24211999998</v>
      </c>
      <c r="S27" s="914">
        <f t="shared" ref="S27" si="116">R30</f>
        <v>120882.29054399997</v>
      </c>
      <c r="T27" s="914">
        <f t="shared" ref="T27" si="117">S30</f>
        <v>141029.33896799997</v>
      </c>
      <c r="U27" s="914">
        <f t="shared" ref="U27" si="118">T30</f>
        <v>161176.38739199998</v>
      </c>
      <c r="V27" s="914">
        <f t="shared" ref="V27" si="119">U30</f>
        <v>181323.43581599998</v>
      </c>
      <c r="W27" s="914">
        <f t="shared" ref="W27" si="120">V30</f>
        <v>201470.48423999999</v>
      </c>
      <c r="X27" s="914">
        <f t="shared" ref="X27" si="121">W30</f>
        <v>221617.532664</v>
      </c>
      <c r="Y27" s="914">
        <f t="shared" ref="Y27" si="122">X30</f>
        <v>0</v>
      </c>
      <c r="Z27" s="914">
        <f t="shared" ref="Z27" si="123">Y30</f>
        <v>23127.557067627476</v>
      </c>
      <c r="AA27" s="914">
        <f t="shared" ref="AA27" si="124">Z30</f>
        <v>46255.114135254953</v>
      </c>
      <c r="AB27" s="914">
        <f t="shared" ref="AB27" si="125">AA30</f>
        <v>69382.671202882426</v>
      </c>
      <c r="AC27" s="914">
        <f t="shared" ref="AC27" si="126">AB30</f>
        <v>92510.228270509906</v>
      </c>
      <c r="AD27" s="914">
        <f t="shared" ref="AD27" si="127">AC30</f>
        <v>115637.78533813739</v>
      </c>
      <c r="AE27" s="914">
        <f t="shared" ref="AE27" si="128">AD30</f>
        <v>138765.34240576485</v>
      </c>
      <c r="AF27" s="914">
        <f t="shared" ref="AF27" si="129">AE30</f>
        <v>161892.89947339232</v>
      </c>
      <c r="AG27" s="914">
        <f t="shared" ref="AG27" si="130">AF30</f>
        <v>185020.45654101978</v>
      </c>
      <c r="AH27" s="914">
        <f t="shared" ref="AH27" si="131">AG30</f>
        <v>208148.01360864725</v>
      </c>
      <c r="AI27" s="914">
        <f t="shared" ref="AI27" si="132">AH30</f>
        <v>231275.57067627471</v>
      </c>
      <c r="AJ27" s="914">
        <f t="shared" ref="AJ27" si="133">AI30</f>
        <v>254403.12774390218</v>
      </c>
      <c r="AK27" s="914">
        <f t="shared" ref="AK27" si="134">AJ30</f>
        <v>0</v>
      </c>
      <c r="AL27" s="914">
        <f t="shared" ref="AL27" si="135">AK30</f>
        <v>26339.855303209475</v>
      </c>
      <c r="AM27" s="914">
        <f t="shared" ref="AM27" si="136">AL30</f>
        <v>52679.71060641895</v>
      </c>
      <c r="AN27" s="914">
        <f t="shared" ref="AN27" si="137">AM30</f>
        <v>79019.565909628422</v>
      </c>
      <c r="AO27" s="914">
        <f t="shared" ref="AO27" si="138">AN30</f>
        <v>105359.4212128379</v>
      </c>
      <c r="AP27" s="914">
        <f t="shared" ref="AP27" si="139">AO30</f>
        <v>131699.27651604736</v>
      </c>
      <c r="AQ27" s="914">
        <f t="shared" ref="AQ27" si="140">AP30</f>
        <v>158039.13181925684</v>
      </c>
      <c r="AR27" s="914">
        <f t="shared" ref="AR27" si="141">AQ30</f>
        <v>184378.98712246632</v>
      </c>
      <c r="AS27" s="914">
        <f t="shared" ref="AS27" si="142">AR30</f>
        <v>210718.8424256758</v>
      </c>
      <c r="AT27" s="914">
        <f t="shared" ref="AT27" si="143">AS30</f>
        <v>237058.69772888528</v>
      </c>
      <c r="AU27" s="914">
        <f t="shared" ref="AU27" si="144">AT30</f>
        <v>263398.55303209473</v>
      </c>
      <c r="AV27" s="914">
        <f t="shared" ref="AV27" si="145">AU30</f>
        <v>289738.40833530418</v>
      </c>
      <c r="AW27" s="914">
        <f t="shared" ref="AW27" si="146">AV30</f>
        <v>0</v>
      </c>
      <c r="AX27" s="914">
        <f t="shared" ref="AX27" si="147">AW30</f>
        <v>29798.77148433842</v>
      </c>
      <c r="AY27" s="914">
        <f t="shared" ref="AY27" si="148">AX30</f>
        <v>59597.54296867684</v>
      </c>
      <c r="AZ27" s="914">
        <f t="shared" ref="AZ27" si="149">AY30</f>
        <v>89396.314453015264</v>
      </c>
      <c r="BA27" s="914">
        <f t="shared" ref="BA27" si="150">AZ30</f>
        <v>119195.08593735368</v>
      </c>
      <c r="BB27" s="914">
        <f t="shared" ref="BB27" si="151">BA30</f>
        <v>148993.85742169211</v>
      </c>
      <c r="BC27" s="914">
        <f t="shared" ref="BC27" si="152">BB30</f>
        <v>178792.62890603053</v>
      </c>
      <c r="BD27" s="914">
        <f t="shared" ref="BD27" si="153">BC30</f>
        <v>208591.40039036894</v>
      </c>
      <c r="BE27" s="914">
        <f t="shared" ref="BE27" si="154">BD30</f>
        <v>238390.17187470736</v>
      </c>
      <c r="BF27" s="914">
        <f t="shared" ref="BF27" si="155">BE30</f>
        <v>268188.94335904578</v>
      </c>
      <c r="BG27" s="914">
        <f t="shared" ref="BG27" si="156">BF30</f>
        <v>297987.71484338422</v>
      </c>
      <c r="BH27" s="914">
        <f t="shared" ref="BH27" si="157">BG30</f>
        <v>327786.48632772267</v>
      </c>
      <c r="BI27" s="914">
        <f t="shared" ref="BI27" si="158">BH30</f>
        <v>0</v>
      </c>
      <c r="BJ27" s="914">
        <f t="shared" ref="BJ27" si="159">BI30</f>
        <v>31638.110076816669</v>
      </c>
      <c r="BK27" s="914">
        <f t="shared" ref="BK27" si="160">BJ30</f>
        <v>63276.220153633338</v>
      </c>
      <c r="BL27" s="914">
        <f t="shared" ref="BL27" si="161">BK30</f>
        <v>94914.33023045001</v>
      </c>
      <c r="BM27" s="914">
        <f t="shared" ref="BM27" si="162">BL30</f>
        <v>126552.44030726668</v>
      </c>
      <c r="BN27" s="914">
        <f t="shared" ref="BN27" si="163">BM30</f>
        <v>158190.55038408336</v>
      </c>
      <c r="BO27" s="914">
        <f t="shared" ref="BO27" si="164">BN30</f>
        <v>189828.66046090002</v>
      </c>
      <c r="BP27" s="914">
        <f t="shared" ref="BP27" si="165">BO30</f>
        <v>221466.77053771669</v>
      </c>
      <c r="BQ27" s="914">
        <f t="shared" ref="BQ27" si="166">BP30</f>
        <v>253104.88061453335</v>
      </c>
      <c r="BR27" s="914">
        <f t="shared" ref="BR27" si="167">BQ30</f>
        <v>284742.99069135002</v>
      </c>
      <c r="BS27" s="914">
        <f t="shared" ref="BS27" si="168">BR30</f>
        <v>316381.10076816671</v>
      </c>
      <c r="BT27" s="914">
        <f t="shared" ref="BT27" si="169">BS30</f>
        <v>348019.2108449834</v>
      </c>
      <c r="BU27" s="914">
        <f t="shared" ref="BU27" si="170">BT30</f>
        <v>0</v>
      </c>
      <c r="BV27" s="914">
        <f t="shared" ref="BV27" si="171">BU30</f>
        <v>33563.844803022796</v>
      </c>
      <c r="BW27" s="914">
        <f t="shared" ref="BW27" si="172">BV30</f>
        <v>67127.689606045591</v>
      </c>
      <c r="BX27" s="914">
        <f t="shared" ref="BX27" si="173">BW30</f>
        <v>100691.53440906838</v>
      </c>
      <c r="BY27" s="914">
        <f t="shared" ref="BY27" si="174">BX30</f>
        <v>134255.37921209118</v>
      </c>
      <c r="BZ27" s="914">
        <f t="shared" ref="BZ27" si="175">BY30</f>
        <v>167819.22401511398</v>
      </c>
      <c r="CA27" s="914">
        <f t="shared" ref="CA27" si="176">BZ30</f>
        <v>201383.06881813679</v>
      </c>
      <c r="CB27" s="914">
        <f t="shared" ref="CB27" si="177">CA30</f>
        <v>234946.91362115959</v>
      </c>
      <c r="CC27" s="914">
        <f t="shared" ref="CC27" si="178">CB30</f>
        <v>268510.75842418236</v>
      </c>
      <c r="CD27" s="914">
        <f t="shared" ref="CD27" si="179">CC30</f>
        <v>302074.60322720517</v>
      </c>
      <c r="CE27" s="914">
        <f t="shared" ref="CE27" si="180">CD30</f>
        <v>335638.44803022797</v>
      </c>
      <c r="CF27" s="914">
        <f t="shared" ref="CF27" si="181">CE30</f>
        <v>369202.29283325077</v>
      </c>
      <c r="CG27" s="914">
        <f t="shared" ref="CG27" si="182">CF30</f>
        <v>0</v>
      </c>
      <c r="CH27" s="914">
        <f t="shared" ref="CH27" si="183">CG30</f>
        <v>35580.033802090948</v>
      </c>
      <c r="CI27" s="914">
        <f t="shared" ref="CI27" si="184">CH30</f>
        <v>71160.067604181895</v>
      </c>
      <c r="CJ27" s="914">
        <f t="shared" ref="CJ27" si="185">CI30</f>
        <v>106740.10140627285</v>
      </c>
      <c r="CK27" s="914">
        <f t="shared" ref="CK27" si="186">CJ30</f>
        <v>142320.13520836379</v>
      </c>
      <c r="CL27" s="914">
        <f t="shared" ref="CL27" si="187">CK30</f>
        <v>177900.16901045473</v>
      </c>
      <c r="CM27" s="914">
        <f t="shared" ref="CM27" si="188">CL30</f>
        <v>213480.20281254567</v>
      </c>
      <c r="CN27" s="914">
        <f t="shared" ref="CN27" si="189">CM30</f>
        <v>249060.23661463661</v>
      </c>
      <c r="CO27" s="914">
        <f t="shared" ref="CO27" si="190">CN30</f>
        <v>284640.27041672758</v>
      </c>
      <c r="CP27" s="914">
        <f t="shared" ref="CP27" si="191">CO30</f>
        <v>320220.30421881855</v>
      </c>
      <c r="CQ27" s="914">
        <f t="shared" ref="CQ27" si="192">CP30</f>
        <v>355800.33802090952</v>
      </c>
      <c r="CR27" s="914">
        <f t="shared" ref="CR27" si="193">CQ30</f>
        <v>391380.37182300049</v>
      </c>
      <c r="CS27" s="914">
        <f t="shared" ref="CS27" si="194">CR30</f>
        <v>0</v>
      </c>
      <c r="CT27" s="914">
        <f t="shared" ref="CT27" si="195">CS30</f>
        <v>37690.925829245658</v>
      </c>
      <c r="CU27" s="914">
        <f t="shared" ref="CU27" si="196">CT30</f>
        <v>75381.851658491316</v>
      </c>
      <c r="CV27" s="914">
        <f t="shared" ref="CV27" si="197">CU30</f>
        <v>113072.77748773698</v>
      </c>
      <c r="CW27" s="914">
        <f t="shared" ref="CW27" si="198">CV30</f>
        <v>150763.70331698263</v>
      </c>
      <c r="CX27" s="914">
        <f t="shared" ref="CX27" si="199">CW30</f>
        <v>188454.62914622828</v>
      </c>
      <c r="CY27" s="914">
        <f t="shared" ref="CY27" si="200">CX30</f>
        <v>226145.55497547393</v>
      </c>
      <c r="CZ27" s="914">
        <f t="shared" ref="CZ27" si="201">CY30</f>
        <v>263836.48080471961</v>
      </c>
      <c r="DA27" s="914">
        <f t="shared" ref="DA27" si="202">CZ30</f>
        <v>301527.40663396526</v>
      </c>
      <c r="DB27" s="914">
        <f t="shared" ref="DB27" si="203">DA30</f>
        <v>339218.33246321091</v>
      </c>
      <c r="DC27" s="914">
        <f t="shared" ref="DC27" si="204">DB30</f>
        <v>376909.25829245656</v>
      </c>
      <c r="DD27" s="914">
        <f t="shared" ref="DD27" si="205">DC30</f>
        <v>414600.18412170222</v>
      </c>
      <c r="DE27" s="914">
        <f t="shared" ref="DE27" si="206">DD30</f>
        <v>0</v>
      </c>
      <c r="DF27" s="914">
        <f t="shared" ref="DF27" si="207">DE30</f>
        <v>39900.969209288269</v>
      </c>
      <c r="DG27" s="914">
        <f t="shared" ref="DG27" si="208">DF30</f>
        <v>79801.938418576538</v>
      </c>
      <c r="DH27" s="914">
        <f t="shared" ref="DH27" si="209">DG30</f>
        <v>119702.9076278648</v>
      </c>
      <c r="DI27" s="914">
        <f t="shared" ref="DI27" si="210">DH30</f>
        <v>159603.87683715308</v>
      </c>
      <c r="DJ27" s="914">
        <f t="shared" ref="DJ27" si="211">DI30</f>
        <v>199504.84604644135</v>
      </c>
      <c r="DK27" s="914">
        <f t="shared" ref="DK27" si="212">DJ30</f>
        <v>239405.81525572963</v>
      </c>
      <c r="DL27" s="914">
        <f t="shared" ref="DL27" si="213">DK30</f>
        <v>279306.7844650179</v>
      </c>
      <c r="DM27" s="914">
        <f t="shared" ref="DM27" si="214">DL30</f>
        <v>319207.75367430615</v>
      </c>
      <c r="DN27" s="914">
        <f t="shared" ref="DN27" si="215">DM30</f>
        <v>359108.7228835944</v>
      </c>
      <c r="DO27" s="914">
        <f t="shared" ref="DO27" si="216">DN30</f>
        <v>399009.69209288264</v>
      </c>
      <c r="DP27" s="914">
        <f t="shared" ref="DP27" si="217">DO30</f>
        <v>438910.66130217089</v>
      </c>
      <c r="DQ27" s="914">
        <f t="shared" ref="DQ27" si="218">DP30</f>
        <v>0</v>
      </c>
      <c r="DR27" s="914">
        <f t="shared" ref="DR27" si="219">DQ30</f>
        <v>42214.821210640388</v>
      </c>
      <c r="DS27" s="914">
        <f t="shared" ref="DS27" si="220">DR30</f>
        <v>84429.642421280776</v>
      </c>
      <c r="DT27" s="914">
        <f t="shared" ref="DT27" si="221">DS30</f>
        <v>126644.46363192116</v>
      </c>
      <c r="DU27" s="914">
        <f t="shared" ref="DU27" si="222">DT30</f>
        <v>168859.28484256155</v>
      </c>
      <c r="DV27" s="914">
        <f t="shared" ref="DV27" si="223">DU30</f>
        <v>211074.10605320195</v>
      </c>
      <c r="DW27" s="914">
        <f t="shared" ref="DW27" si="224">DV30</f>
        <v>253288.92726384234</v>
      </c>
      <c r="DX27" s="914">
        <f t="shared" ref="DX27" si="225">DW30</f>
        <v>295503.74847448274</v>
      </c>
      <c r="DY27" s="914">
        <f t="shared" ref="DY27" si="226">DX30</f>
        <v>337718.5696851231</v>
      </c>
      <c r="DZ27" s="914">
        <f t="shared" ref="DZ27" si="227">DY30</f>
        <v>379933.39089576347</v>
      </c>
      <c r="EA27" s="914">
        <f t="shared" ref="EA27" si="228">DZ30</f>
        <v>422148.21210640384</v>
      </c>
      <c r="EB27" s="914">
        <f t="shared" ref="EB27" si="229">EA30</f>
        <v>464363.0333170442</v>
      </c>
      <c r="EC27" s="914">
        <f t="shared" ref="EC27" si="230">EB30</f>
        <v>0</v>
      </c>
      <c r="ED27" s="914">
        <f t="shared" ref="ED27" si="231">EC30</f>
        <v>44637.357859698379</v>
      </c>
      <c r="EE27" s="914">
        <f t="shared" ref="EE27" si="232">ED30</f>
        <v>89274.715719396758</v>
      </c>
      <c r="EF27" s="914">
        <f t="shared" ref="EF27" si="233">EE30</f>
        <v>133912.07357909513</v>
      </c>
      <c r="EG27" s="914">
        <f t="shared" ref="EG27" si="234">EF30</f>
        <v>178549.43143879352</v>
      </c>
      <c r="EH27" s="914">
        <f t="shared" ref="EH27" si="235">EG30</f>
        <v>223186.7892984919</v>
      </c>
      <c r="EI27" s="914">
        <f t="shared" ref="EI27" si="236">EH30</f>
        <v>267824.14715819026</v>
      </c>
      <c r="EJ27" s="914">
        <f t="shared" ref="EJ27" si="237">EI30</f>
        <v>312461.50501788862</v>
      </c>
      <c r="EK27" s="914">
        <f t="shared" ref="EK27" si="238">EJ30</f>
        <v>357098.86287758697</v>
      </c>
      <c r="EL27" s="914">
        <f t="shared" ref="EL27" si="239">EK30</f>
        <v>401736.22073728533</v>
      </c>
      <c r="EM27" s="914">
        <f t="shared" ref="EM27" si="240">EL30</f>
        <v>446373.57859698369</v>
      </c>
      <c r="EN27" s="914">
        <f t="shared" ref="EN27" si="241">EM30</f>
        <v>491010.93645668204</v>
      </c>
    </row>
    <row r="28" spans="3:144" x14ac:dyDescent="0.2">
      <c r="D28" s="14"/>
      <c r="E28" s="14"/>
      <c r="F28" s="14"/>
      <c r="G28" s="144" t="s">
        <v>39</v>
      </c>
      <c r="H28" s="17" t="s">
        <v>24</v>
      </c>
      <c r="I28" s="17"/>
      <c r="J28" s="17"/>
      <c r="K28" s="914">
        <f>SUM(L28:EB28)</f>
        <v>3840023.2465233649</v>
      </c>
      <c r="L28" s="792"/>
      <c r="M28" s="914">
        <f t="shared" ref="M28:BX28" si="242">-SUMIF($5:$5,M$5,29:29)/12</f>
        <v>20147.048423999997</v>
      </c>
      <c r="N28" s="914">
        <f t="shared" si="242"/>
        <v>20147.048423999997</v>
      </c>
      <c r="O28" s="914">
        <f t="shared" si="242"/>
        <v>20147.048423999997</v>
      </c>
      <c r="P28" s="914">
        <f t="shared" si="242"/>
        <v>20147.048423999997</v>
      </c>
      <c r="Q28" s="914">
        <f t="shared" si="242"/>
        <v>20147.048423999997</v>
      </c>
      <c r="R28" s="914">
        <f t="shared" si="242"/>
        <v>20147.048423999997</v>
      </c>
      <c r="S28" s="914">
        <f t="shared" si="242"/>
        <v>20147.048423999997</v>
      </c>
      <c r="T28" s="914">
        <f t="shared" si="242"/>
        <v>20147.048423999997</v>
      </c>
      <c r="U28" s="914">
        <f t="shared" si="242"/>
        <v>20147.048423999997</v>
      </c>
      <c r="V28" s="914">
        <f t="shared" si="242"/>
        <v>20147.048423999997</v>
      </c>
      <c r="W28" s="914">
        <f t="shared" si="242"/>
        <v>20147.048423999997</v>
      </c>
      <c r="X28" s="914">
        <f t="shared" si="242"/>
        <v>20147.048423999997</v>
      </c>
      <c r="Y28" s="914">
        <f t="shared" si="242"/>
        <v>23127.557067627476</v>
      </c>
      <c r="Z28" s="914">
        <f t="shared" si="242"/>
        <v>23127.557067627476</v>
      </c>
      <c r="AA28" s="914">
        <f t="shared" si="242"/>
        <v>23127.557067627476</v>
      </c>
      <c r="AB28" s="914">
        <f t="shared" si="242"/>
        <v>23127.557067627476</v>
      </c>
      <c r="AC28" s="914">
        <f t="shared" si="242"/>
        <v>23127.557067627476</v>
      </c>
      <c r="AD28" s="914">
        <f t="shared" si="242"/>
        <v>23127.557067627476</v>
      </c>
      <c r="AE28" s="914">
        <f t="shared" si="242"/>
        <v>23127.557067627476</v>
      </c>
      <c r="AF28" s="914">
        <f t="shared" si="242"/>
        <v>23127.557067627476</v>
      </c>
      <c r="AG28" s="914">
        <f t="shared" si="242"/>
        <v>23127.557067627476</v>
      </c>
      <c r="AH28" s="914">
        <f t="shared" si="242"/>
        <v>23127.557067627476</v>
      </c>
      <c r="AI28" s="914">
        <f t="shared" si="242"/>
        <v>23127.557067627476</v>
      </c>
      <c r="AJ28" s="914">
        <f t="shared" si="242"/>
        <v>23127.557067627476</v>
      </c>
      <c r="AK28" s="914">
        <f t="shared" si="242"/>
        <v>26339.855303209475</v>
      </c>
      <c r="AL28" s="914">
        <f t="shared" si="242"/>
        <v>26339.855303209475</v>
      </c>
      <c r="AM28" s="914">
        <f t="shared" si="242"/>
        <v>26339.855303209475</v>
      </c>
      <c r="AN28" s="914">
        <f t="shared" si="242"/>
        <v>26339.855303209475</v>
      </c>
      <c r="AO28" s="914">
        <f t="shared" si="242"/>
        <v>26339.855303209475</v>
      </c>
      <c r="AP28" s="914">
        <f t="shared" si="242"/>
        <v>26339.855303209475</v>
      </c>
      <c r="AQ28" s="914">
        <f t="shared" si="242"/>
        <v>26339.855303209475</v>
      </c>
      <c r="AR28" s="914">
        <f t="shared" si="242"/>
        <v>26339.855303209475</v>
      </c>
      <c r="AS28" s="914">
        <f t="shared" si="242"/>
        <v>26339.855303209475</v>
      </c>
      <c r="AT28" s="914">
        <f t="shared" si="242"/>
        <v>26339.855303209475</v>
      </c>
      <c r="AU28" s="914">
        <f t="shared" si="242"/>
        <v>26339.855303209475</v>
      </c>
      <c r="AV28" s="914">
        <f t="shared" si="242"/>
        <v>26339.855303209475</v>
      </c>
      <c r="AW28" s="914">
        <f t="shared" si="242"/>
        <v>29798.77148433842</v>
      </c>
      <c r="AX28" s="914">
        <f t="shared" si="242"/>
        <v>29798.77148433842</v>
      </c>
      <c r="AY28" s="914">
        <f t="shared" si="242"/>
        <v>29798.77148433842</v>
      </c>
      <c r="AZ28" s="914">
        <f t="shared" si="242"/>
        <v>29798.77148433842</v>
      </c>
      <c r="BA28" s="914">
        <f t="shared" si="242"/>
        <v>29798.77148433842</v>
      </c>
      <c r="BB28" s="914">
        <f t="shared" si="242"/>
        <v>29798.77148433842</v>
      </c>
      <c r="BC28" s="914">
        <f t="shared" si="242"/>
        <v>29798.77148433842</v>
      </c>
      <c r="BD28" s="914">
        <f t="shared" si="242"/>
        <v>29798.77148433842</v>
      </c>
      <c r="BE28" s="914">
        <f t="shared" si="242"/>
        <v>29798.77148433842</v>
      </c>
      <c r="BF28" s="914">
        <f t="shared" si="242"/>
        <v>29798.77148433842</v>
      </c>
      <c r="BG28" s="914">
        <f t="shared" si="242"/>
        <v>29798.77148433842</v>
      </c>
      <c r="BH28" s="914">
        <f t="shared" si="242"/>
        <v>29798.77148433842</v>
      </c>
      <c r="BI28" s="914">
        <f t="shared" si="242"/>
        <v>31638.110076816669</v>
      </c>
      <c r="BJ28" s="914">
        <f t="shared" si="242"/>
        <v>31638.110076816669</v>
      </c>
      <c r="BK28" s="914">
        <f t="shared" si="242"/>
        <v>31638.110076816669</v>
      </c>
      <c r="BL28" s="914">
        <f t="shared" si="242"/>
        <v>31638.110076816669</v>
      </c>
      <c r="BM28" s="914">
        <f t="shared" si="242"/>
        <v>31638.110076816669</v>
      </c>
      <c r="BN28" s="914">
        <f t="shared" si="242"/>
        <v>31638.110076816669</v>
      </c>
      <c r="BO28" s="914">
        <f t="shared" si="242"/>
        <v>31638.110076816669</v>
      </c>
      <c r="BP28" s="914">
        <f t="shared" si="242"/>
        <v>31638.110076816669</v>
      </c>
      <c r="BQ28" s="914">
        <f t="shared" si="242"/>
        <v>31638.110076816669</v>
      </c>
      <c r="BR28" s="914">
        <f t="shared" si="242"/>
        <v>31638.110076816669</v>
      </c>
      <c r="BS28" s="914">
        <f t="shared" si="242"/>
        <v>31638.110076816669</v>
      </c>
      <c r="BT28" s="914">
        <f t="shared" si="242"/>
        <v>31638.110076816669</v>
      </c>
      <c r="BU28" s="914">
        <f t="shared" si="242"/>
        <v>33563.844803022796</v>
      </c>
      <c r="BV28" s="914">
        <f t="shared" si="242"/>
        <v>33563.844803022796</v>
      </c>
      <c r="BW28" s="914">
        <f t="shared" si="242"/>
        <v>33563.844803022796</v>
      </c>
      <c r="BX28" s="914">
        <f t="shared" si="242"/>
        <v>33563.844803022796</v>
      </c>
      <c r="BY28" s="914">
        <f t="shared" ref="BY28:EJ28" si="243">-SUMIF($5:$5,BY$5,29:29)/12</f>
        <v>33563.844803022796</v>
      </c>
      <c r="BZ28" s="914">
        <f t="shared" si="243"/>
        <v>33563.844803022796</v>
      </c>
      <c r="CA28" s="914">
        <f t="shared" si="243"/>
        <v>33563.844803022796</v>
      </c>
      <c r="CB28" s="914">
        <f t="shared" si="243"/>
        <v>33563.844803022796</v>
      </c>
      <c r="CC28" s="914">
        <f t="shared" si="243"/>
        <v>33563.844803022796</v>
      </c>
      <c r="CD28" s="914">
        <f t="shared" si="243"/>
        <v>33563.844803022796</v>
      </c>
      <c r="CE28" s="914">
        <f t="shared" si="243"/>
        <v>33563.844803022796</v>
      </c>
      <c r="CF28" s="914">
        <f t="shared" si="243"/>
        <v>33563.844803022796</v>
      </c>
      <c r="CG28" s="914">
        <f t="shared" si="243"/>
        <v>35580.033802090948</v>
      </c>
      <c r="CH28" s="914">
        <f t="shared" si="243"/>
        <v>35580.033802090948</v>
      </c>
      <c r="CI28" s="914">
        <f t="shared" si="243"/>
        <v>35580.033802090948</v>
      </c>
      <c r="CJ28" s="914">
        <f t="shared" si="243"/>
        <v>35580.033802090948</v>
      </c>
      <c r="CK28" s="914">
        <f t="shared" si="243"/>
        <v>35580.033802090948</v>
      </c>
      <c r="CL28" s="914">
        <f t="shared" si="243"/>
        <v>35580.033802090948</v>
      </c>
      <c r="CM28" s="914">
        <f t="shared" si="243"/>
        <v>35580.033802090948</v>
      </c>
      <c r="CN28" s="914">
        <f t="shared" si="243"/>
        <v>35580.033802090948</v>
      </c>
      <c r="CO28" s="914">
        <f t="shared" si="243"/>
        <v>35580.033802090948</v>
      </c>
      <c r="CP28" s="914">
        <f t="shared" si="243"/>
        <v>35580.033802090948</v>
      </c>
      <c r="CQ28" s="914">
        <f t="shared" si="243"/>
        <v>35580.033802090948</v>
      </c>
      <c r="CR28" s="914">
        <f t="shared" si="243"/>
        <v>35580.033802090948</v>
      </c>
      <c r="CS28" s="914">
        <f t="shared" si="243"/>
        <v>37690.925829245658</v>
      </c>
      <c r="CT28" s="914">
        <f t="shared" si="243"/>
        <v>37690.925829245658</v>
      </c>
      <c r="CU28" s="914">
        <f t="shared" si="243"/>
        <v>37690.925829245658</v>
      </c>
      <c r="CV28" s="914">
        <f t="shared" si="243"/>
        <v>37690.925829245658</v>
      </c>
      <c r="CW28" s="914">
        <f t="shared" si="243"/>
        <v>37690.925829245658</v>
      </c>
      <c r="CX28" s="914">
        <f t="shared" si="243"/>
        <v>37690.925829245658</v>
      </c>
      <c r="CY28" s="914">
        <f t="shared" si="243"/>
        <v>37690.925829245658</v>
      </c>
      <c r="CZ28" s="914">
        <f t="shared" si="243"/>
        <v>37690.925829245658</v>
      </c>
      <c r="DA28" s="914">
        <f t="shared" si="243"/>
        <v>37690.925829245658</v>
      </c>
      <c r="DB28" s="914">
        <f t="shared" si="243"/>
        <v>37690.925829245658</v>
      </c>
      <c r="DC28" s="914">
        <f t="shared" si="243"/>
        <v>37690.925829245658</v>
      </c>
      <c r="DD28" s="914">
        <f t="shared" si="243"/>
        <v>37690.925829245658</v>
      </c>
      <c r="DE28" s="914">
        <f t="shared" si="243"/>
        <v>39900.969209288269</v>
      </c>
      <c r="DF28" s="914">
        <f t="shared" si="243"/>
        <v>39900.969209288269</v>
      </c>
      <c r="DG28" s="914">
        <f t="shared" si="243"/>
        <v>39900.969209288269</v>
      </c>
      <c r="DH28" s="914">
        <f t="shared" si="243"/>
        <v>39900.969209288269</v>
      </c>
      <c r="DI28" s="914">
        <f t="shared" si="243"/>
        <v>39900.969209288269</v>
      </c>
      <c r="DJ28" s="914">
        <f t="shared" si="243"/>
        <v>39900.969209288269</v>
      </c>
      <c r="DK28" s="914">
        <f t="shared" si="243"/>
        <v>39900.969209288269</v>
      </c>
      <c r="DL28" s="914">
        <f t="shared" si="243"/>
        <v>39900.969209288269</v>
      </c>
      <c r="DM28" s="914">
        <f t="shared" si="243"/>
        <v>39900.969209288269</v>
      </c>
      <c r="DN28" s="914">
        <f t="shared" si="243"/>
        <v>39900.969209288269</v>
      </c>
      <c r="DO28" s="914">
        <f t="shared" si="243"/>
        <v>39900.969209288269</v>
      </c>
      <c r="DP28" s="914">
        <f t="shared" si="243"/>
        <v>39900.969209288269</v>
      </c>
      <c r="DQ28" s="914">
        <f t="shared" si="243"/>
        <v>42214.821210640388</v>
      </c>
      <c r="DR28" s="914">
        <f t="shared" si="243"/>
        <v>42214.821210640388</v>
      </c>
      <c r="DS28" s="914">
        <f t="shared" si="243"/>
        <v>42214.821210640388</v>
      </c>
      <c r="DT28" s="914">
        <f t="shared" si="243"/>
        <v>42214.821210640388</v>
      </c>
      <c r="DU28" s="914">
        <f t="shared" si="243"/>
        <v>42214.821210640388</v>
      </c>
      <c r="DV28" s="914">
        <f t="shared" si="243"/>
        <v>42214.821210640388</v>
      </c>
      <c r="DW28" s="914">
        <f t="shared" si="243"/>
        <v>42214.821210640388</v>
      </c>
      <c r="DX28" s="914">
        <f t="shared" si="243"/>
        <v>42214.821210640388</v>
      </c>
      <c r="DY28" s="914">
        <f t="shared" si="243"/>
        <v>42214.821210640388</v>
      </c>
      <c r="DZ28" s="914">
        <f t="shared" si="243"/>
        <v>42214.821210640388</v>
      </c>
      <c r="EA28" s="914">
        <f t="shared" si="243"/>
        <v>42214.821210640388</v>
      </c>
      <c r="EB28" s="914">
        <f t="shared" si="243"/>
        <v>42214.821210640388</v>
      </c>
      <c r="EC28" s="914">
        <f t="shared" si="243"/>
        <v>44637.357859698379</v>
      </c>
      <c r="ED28" s="914">
        <f t="shared" si="243"/>
        <v>44637.357859698379</v>
      </c>
      <c r="EE28" s="914">
        <f t="shared" si="243"/>
        <v>44637.357859698379</v>
      </c>
      <c r="EF28" s="914">
        <f t="shared" si="243"/>
        <v>44637.357859698379</v>
      </c>
      <c r="EG28" s="914">
        <f t="shared" si="243"/>
        <v>44637.357859698379</v>
      </c>
      <c r="EH28" s="914">
        <f t="shared" si="243"/>
        <v>44637.357859698379</v>
      </c>
      <c r="EI28" s="914">
        <f t="shared" si="243"/>
        <v>44637.357859698379</v>
      </c>
      <c r="EJ28" s="914">
        <f t="shared" si="243"/>
        <v>44637.357859698379</v>
      </c>
      <c r="EK28" s="914">
        <f t="shared" ref="EK28:EN28" si="244">-SUMIF($5:$5,EK$5,29:29)/12</f>
        <v>44637.357859698379</v>
      </c>
      <c r="EL28" s="914">
        <f t="shared" si="244"/>
        <v>44637.357859698379</v>
      </c>
      <c r="EM28" s="914">
        <f t="shared" si="244"/>
        <v>44637.357859698379</v>
      </c>
      <c r="EN28" s="914">
        <f t="shared" si="244"/>
        <v>44637.357859698379</v>
      </c>
    </row>
    <row r="29" spans="3:144" x14ac:dyDescent="0.2">
      <c r="D29" s="14"/>
      <c r="E29" s="14"/>
      <c r="F29" s="14"/>
      <c r="G29" s="144" t="s">
        <v>40</v>
      </c>
      <c r="H29" s="26" t="s">
        <v>25</v>
      </c>
      <c r="I29" s="26"/>
      <c r="J29" s="26"/>
      <c r="K29" s="896">
        <f>SUM(L29:EB29)</f>
        <v>-3840023.2465233617</v>
      </c>
      <c r="L29" s="896"/>
      <c r="M29" s="896">
        <f>-IFERROR(VLOOKUP(M$2,$D$95:$N$106,11,FALSE),)</f>
        <v>0</v>
      </c>
      <c r="N29" s="896">
        <f t="shared" ref="N29:BY29" si="245">-IFERROR(VLOOKUP(N$2,$D$95:$N$106,11,FALSE),)</f>
        <v>0</v>
      </c>
      <c r="O29" s="896">
        <f t="shared" si="245"/>
        <v>0</v>
      </c>
      <c r="P29" s="896">
        <f t="shared" si="245"/>
        <v>0</v>
      </c>
      <c r="Q29" s="896">
        <f t="shared" si="245"/>
        <v>0</v>
      </c>
      <c r="R29" s="896">
        <f t="shared" si="245"/>
        <v>0</v>
      </c>
      <c r="S29" s="896">
        <f t="shared" si="245"/>
        <v>0</v>
      </c>
      <c r="T29" s="896">
        <f t="shared" si="245"/>
        <v>0</v>
      </c>
      <c r="U29" s="896">
        <f t="shared" si="245"/>
        <v>0</v>
      </c>
      <c r="V29" s="896">
        <f t="shared" si="245"/>
        <v>0</v>
      </c>
      <c r="W29" s="896">
        <f t="shared" si="245"/>
        <v>0</v>
      </c>
      <c r="X29" s="896">
        <f t="shared" si="245"/>
        <v>-241764.58108799998</v>
      </c>
      <c r="Y29" s="896">
        <f t="shared" si="245"/>
        <v>0</v>
      </c>
      <c r="Z29" s="896">
        <f t="shared" si="245"/>
        <v>0</v>
      </c>
      <c r="AA29" s="896">
        <f t="shared" si="245"/>
        <v>0</v>
      </c>
      <c r="AB29" s="896">
        <f t="shared" si="245"/>
        <v>0</v>
      </c>
      <c r="AC29" s="896">
        <f t="shared" si="245"/>
        <v>0</v>
      </c>
      <c r="AD29" s="896">
        <f t="shared" si="245"/>
        <v>0</v>
      </c>
      <c r="AE29" s="896">
        <f t="shared" si="245"/>
        <v>0</v>
      </c>
      <c r="AF29" s="896">
        <f t="shared" si="245"/>
        <v>0</v>
      </c>
      <c r="AG29" s="896">
        <f t="shared" si="245"/>
        <v>0</v>
      </c>
      <c r="AH29" s="896">
        <f t="shared" si="245"/>
        <v>0</v>
      </c>
      <c r="AI29" s="896">
        <f t="shared" si="245"/>
        <v>0</v>
      </c>
      <c r="AJ29" s="896">
        <f t="shared" si="245"/>
        <v>-277530.6848115297</v>
      </c>
      <c r="AK29" s="896">
        <f t="shared" si="245"/>
        <v>0</v>
      </c>
      <c r="AL29" s="896">
        <f t="shared" si="245"/>
        <v>0</v>
      </c>
      <c r="AM29" s="896">
        <f t="shared" si="245"/>
        <v>0</v>
      </c>
      <c r="AN29" s="896">
        <f t="shared" si="245"/>
        <v>0</v>
      </c>
      <c r="AO29" s="896">
        <f t="shared" si="245"/>
        <v>0</v>
      </c>
      <c r="AP29" s="896">
        <f t="shared" si="245"/>
        <v>0</v>
      </c>
      <c r="AQ29" s="896">
        <f t="shared" si="245"/>
        <v>0</v>
      </c>
      <c r="AR29" s="896">
        <f t="shared" si="245"/>
        <v>0</v>
      </c>
      <c r="AS29" s="896">
        <f t="shared" si="245"/>
        <v>0</v>
      </c>
      <c r="AT29" s="896">
        <f t="shared" si="245"/>
        <v>0</v>
      </c>
      <c r="AU29" s="896">
        <f t="shared" si="245"/>
        <v>0</v>
      </c>
      <c r="AV29" s="896">
        <f t="shared" si="245"/>
        <v>-316078.26363851369</v>
      </c>
      <c r="AW29" s="896">
        <f t="shared" si="245"/>
        <v>0</v>
      </c>
      <c r="AX29" s="896">
        <f t="shared" si="245"/>
        <v>0</v>
      </c>
      <c r="AY29" s="896">
        <f t="shared" si="245"/>
        <v>0</v>
      </c>
      <c r="AZ29" s="896">
        <f t="shared" si="245"/>
        <v>0</v>
      </c>
      <c r="BA29" s="896">
        <f t="shared" si="245"/>
        <v>0</v>
      </c>
      <c r="BB29" s="896">
        <f t="shared" si="245"/>
        <v>0</v>
      </c>
      <c r="BC29" s="896">
        <f t="shared" si="245"/>
        <v>0</v>
      </c>
      <c r="BD29" s="896">
        <f t="shared" si="245"/>
        <v>0</v>
      </c>
      <c r="BE29" s="896">
        <f t="shared" si="245"/>
        <v>0</v>
      </c>
      <c r="BF29" s="896">
        <f t="shared" si="245"/>
        <v>0</v>
      </c>
      <c r="BG29" s="896">
        <f t="shared" si="245"/>
        <v>0</v>
      </c>
      <c r="BH29" s="896">
        <f t="shared" si="245"/>
        <v>-357585.25781206106</v>
      </c>
      <c r="BI29" s="896">
        <f t="shared" si="245"/>
        <v>0</v>
      </c>
      <c r="BJ29" s="896">
        <f t="shared" si="245"/>
        <v>0</v>
      </c>
      <c r="BK29" s="896">
        <f t="shared" si="245"/>
        <v>0</v>
      </c>
      <c r="BL29" s="896">
        <f t="shared" si="245"/>
        <v>0</v>
      </c>
      <c r="BM29" s="896">
        <f t="shared" si="245"/>
        <v>0</v>
      </c>
      <c r="BN29" s="896">
        <f t="shared" si="245"/>
        <v>0</v>
      </c>
      <c r="BO29" s="896">
        <f t="shared" si="245"/>
        <v>0</v>
      </c>
      <c r="BP29" s="896">
        <f t="shared" si="245"/>
        <v>0</v>
      </c>
      <c r="BQ29" s="896">
        <f t="shared" si="245"/>
        <v>0</v>
      </c>
      <c r="BR29" s="896">
        <f t="shared" si="245"/>
        <v>0</v>
      </c>
      <c r="BS29" s="896">
        <f t="shared" si="245"/>
        <v>0</v>
      </c>
      <c r="BT29" s="896">
        <f t="shared" si="245"/>
        <v>-379657.32092180004</v>
      </c>
      <c r="BU29" s="896">
        <f t="shared" si="245"/>
        <v>0</v>
      </c>
      <c r="BV29" s="896">
        <f t="shared" si="245"/>
        <v>0</v>
      </c>
      <c r="BW29" s="896">
        <f t="shared" si="245"/>
        <v>0</v>
      </c>
      <c r="BX29" s="896">
        <f t="shared" si="245"/>
        <v>0</v>
      </c>
      <c r="BY29" s="896">
        <f t="shared" si="245"/>
        <v>0</v>
      </c>
      <c r="BZ29" s="896">
        <f t="shared" ref="BZ29:EK29" si="246">-IFERROR(VLOOKUP(BZ$2,$D$95:$N$106,11,FALSE),)</f>
        <v>0</v>
      </c>
      <c r="CA29" s="896">
        <f t="shared" si="246"/>
        <v>0</v>
      </c>
      <c r="CB29" s="896">
        <f t="shared" si="246"/>
        <v>0</v>
      </c>
      <c r="CC29" s="896">
        <f t="shared" si="246"/>
        <v>0</v>
      </c>
      <c r="CD29" s="896">
        <f t="shared" si="246"/>
        <v>0</v>
      </c>
      <c r="CE29" s="896">
        <f t="shared" si="246"/>
        <v>0</v>
      </c>
      <c r="CF29" s="896">
        <f t="shared" si="246"/>
        <v>-402766.13763627352</v>
      </c>
      <c r="CG29" s="896">
        <f t="shared" si="246"/>
        <v>0</v>
      </c>
      <c r="CH29" s="896">
        <f t="shared" si="246"/>
        <v>0</v>
      </c>
      <c r="CI29" s="896">
        <f t="shared" si="246"/>
        <v>0</v>
      </c>
      <c r="CJ29" s="896">
        <f t="shared" si="246"/>
        <v>0</v>
      </c>
      <c r="CK29" s="896">
        <f t="shared" si="246"/>
        <v>0</v>
      </c>
      <c r="CL29" s="896">
        <f t="shared" si="246"/>
        <v>0</v>
      </c>
      <c r="CM29" s="896">
        <f t="shared" si="246"/>
        <v>0</v>
      </c>
      <c r="CN29" s="896">
        <f t="shared" si="246"/>
        <v>0</v>
      </c>
      <c r="CO29" s="896">
        <f t="shared" si="246"/>
        <v>0</v>
      </c>
      <c r="CP29" s="896">
        <f t="shared" si="246"/>
        <v>0</v>
      </c>
      <c r="CQ29" s="896">
        <f t="shared" si="246"/>
        <v>0</v>
      </c>
      <c r="CR29" s="896">
        <f t="shared" si="246"/>
        <v>-426960.4056250914</v>
      </c>
      <c r="CS29" s="896">
        <f t="shared" si="246"/>
        <v>0</v>
      </c>
      <c r="CT29" s="896">
        <f t="shared" si="246"/>
        <v>0</v>
      </c>
      <c r="CU29" s="896">
        <f t="shared" si="246"/>
        <v>0</v>
      </c>
      <c r="CV29" s="896">
        <f t="shared" si="246"/>
        <v>0</v>
      </c>
      <c r="CW29" s="896">
        <f t="shared" si="246"/>
        <v>0</v>
      </c>
      <c r="CX29" s="896">
        <f t="shared" si="246"/>
        <v>0</v>
      </c>
      <c r="CY29" s="896">
        <f t="shared" si="246"/>
        <v>0</v>
      </c>
      <c r="CZ29" s="896">
        <f t="shared" si="246"/>
        <v>0</v>
      </c>
      <c r="DA29" s="896">
        <f t="shared" si="246"/>
        <v>0</v>
      </c>
      <c r="DB29" s="896">
        <f t="shared" si="246"/>
        <v>0</v>
      </c>
      <c r="DC29" s="896">
        <f t="shared" si="246"/>
        <v>0</v>
      </c>
      <c r="DD29" s="896">
        <f t="shared" si="246"/>
        <v>-452291.10995094792</v>
      </c>
      <c r="DE29" s="896">
        <f t="shared" si="246"/>
        <v>0</v>
      </c>
      <c r="DF29" s="896">
        <f t="shared" si="246"/>
        <v>0</v>
      </c>
      <c r="DG29" s="896">
        <f t="shared" si="246"/>
        <v>0</v>
      </c>
      <c r="DH29" s="896">
        <f t="shared" si="246"/>
        <v>0</v>
      </c>
      <c r="DI29" s="896">
        <f t="shared" si="246"/>
        <v>0</v>
      </c>
      <c r="DJ29" s="896">
        <f t="shared" si="246"/>
        <v>0</v>
      </c>
      <c r="DK29" s="896">
        <f t="shared" si="246"/>
        <v>0</v>
      </c>
      <c r="DL29" s="896">
        <f t="shared" si="246"/>
        <v>0</v>
      </c>
      <c r="DM29" s="896">
        <f t="shared" si="246"/>
        <v>0</v>
      </c>
      <c r="DN29" s="896">
        <f t="shared" si="246"/>
        <v>0</v>
      </c>
      <c r="DO29" s="896">
        <f t="shared" si="246"/>
        <v>0</v>
      </c>
      <c r="DP29" s="896">
        <f t="shared" si="246"/>
        <v>-478811.63051145925</v>
      </c>
      <c r="DQ29" s="896">
        <f t="shared" si="246"/>
        <v>0</v>
      </c>
      <c r="DR29" s="896">
        <f t="shared" si="246"/>
        <v>0</v>
      </c>
      <c r="DS29" s="896">
        <f t="shared" si="246"/>
        <v>0</v>
      </c>
      <c r="DT29" s="896">
        <f t="shared" si="246"/>
        <v>0</v>
      </c>
      <c r="DU29" s="896">
        <f t="shared" si="246"/>
        <v>0</v>
      </c>
      <c r="DV29" s="896">
        <f t="shared" si="246"/>
        <v>0</v>
      </c>
      <c r="DW29" s="896">
        <f t="shared" si="246"/>
        <v>0</v>
      </c>
      <c r="DX29" s="896">
        <f t="shared" si="246"/>
        <v>0</v>
      </c>
      <c r="DY29" s="896">
        <f t="shared" si="246"/>
        <v>0</v>
      </c>
      <c r="DZ29" s="896">
        <f t="shared" si="246"/>
        <v>0</v>
      </c>
      <c r="EA29" s="896">
        <f t="shared" si="246"/>
        <v>0</v>
      </c>
      <c r="EB29" s="896">
        <f t="shared" si="246"/>
        <v>-506577.85452768469</v>
      </c>
      <c r="EC29" s="896">
        <f t="shared" si="246"/>
        <v>0</v>
      </c>
      <c r="ED29" s="896">
        <f t="shared" si="246"/>
        <v>0</v>
      </c>
      <c r="EE29" s="896">
        <f t="shared" si="246"/>
        <v>0</v>
      </c>
      <c r="EF29" s="896">
        <f t="shared" si="246"/>
        <v>0</v>
      </c>
      <c r="EG29" s="896">
        <f t="shared" si="246"/>
        <v>0</v>
      </c>
      <c r="EH29" s="896">
        <f t="shared" si="246"/>
        <v>0</v>
      </c>
      <c r="EI29" s="896">
        <f t="shared" si="246"/>
        <v>0</v>
      </c>
      <c r="EJ29" s="896">
        <f t="shared" si="246"/>
        <v>0</v>
      </c>
      <c r="EK29" s="896">
        <f t="shared" si="246"/>
        <v>0</v>
      </c>
      <c r="EL29" s="896">
        <f t="shared" ref="EL29:EN29" si="247">-IFERROR(VLOOKUP(EL$2,$D$95:$N$106,11,FALSE),)</f>
        <v>0</v>
      </c>
      <c r="EM29" s="896">
        <f t="shared" si="247"/>
        <v>0</v>
      </c>
      <c r="EN29" s="896">
        <f t="shared" si="247"/>
        <v>-535648.29431638052</v>
      </c>
    </row>
    <row r="30" spans="3:144" x14ac:dyDescent="0.2">
      <c r="D30" s="14"/>
      <c r="E30" s="14"/>
      <c r="F30" s="14"/>
      <c r="G30" s="144" t="s">
        <v>41</v>
      </c>
      <c r="H30" s="17" t="s">
        <v>42</v>
      </c>
      <c r="I30" s="17"/>
      <c r="J30" s="17"/>
      <c r="K30" s="914">
        <f>SUM(K27:K29)</f>
        <v>0</v>
      </c>
      <c r="L30" s="792"/>
      <c r="M30" s="914">
        <f t="shared" ref="M30:BX30" si="248">SUM(M27:M29)</f>
        <v>20147.048423999997</v>
      </c>
      <c r="N30" s="914">
        <f t="shared" si="248"/>
        <v>40294.096847999994</v>
      </c>
      <c r="O30" s="914">
        <f t="shared" si="248"/>
        <v>60441.145271999994</v>
      </c>
      <c r="P30" s="914">
        <f t="shared" si="248"/>
        <v>80588.193695999988</v>
      </c>
      <c r="Q30" s="914">
        <f t="shared" si="248"/>
        <v>100735.24211999998</v>
      </c>
      <c r="R30" s="914">
        <f t="shared" si="248"/>
        <v>120882.29054399997</v>
      </c>
      <c r="S30" s="914">
        <f t="shared" si="248"/>
        <v>141029.33896799997</v>
      </c>
      <c r="T30" s="914">
        <f t="shared" si="248"/>
        <v>161176.38739199998</v>
      </c>
      <c r="U30" s="914">
        <f t="shared" si="248"/>
        <v>181323.43581599998</v>
      </c>
      <c r="V30" s="914">
        <f t="shared" si="248"/>
        <v>201470.48423999999</v>
      </c>
      <c r="W30" s="914">
        <f t="shared" si="248"/>
        <v>221617.532664</v>
      </c>
      <c r="X30" s="914">
        <f t="shared" si="248"/>
        <v>0</v>
      </c>
      <c r="Y30" s="914">
        <f t="shared" si="248"/>
        <v>23127.557067627476</v>
      </c>
      <c r="Z30" s="914">
        <f t="shared" si="248"/>
        <v>46255.114135254953</v>
      </c>
      <c r="AA30" s="914">
        <f t="shared" si="248"/>
        <v>69382.671202882426</v>
      </c>
      <c r="AB30" s="914">
        <f t="shared" si="248"/>
        <v>92510.228270509906</v>
      </c>
      <c r="AC30" s="914">
        <f t="shared" si="248"/>
        <v>115637.78533813739</v>
      </c>
      <c r="AD30" s="914">
        <f t="shared" si="248"/>
        <v>138765.34240576485</v>
      </c>
      <c r="AE30" s="914">
        <f t="shared" si="248"/>
        <v>161892.89947339232</v>
      </c>
      <c r="AF30" s="914">
        <f t="shared" si="248"/>
        <v>185020.45654101978</v>
      </c>
      <c r="AG30" s="914">
        <f t="shared" si="248"/>
        <v>208148.01360864725</v>
      </c>
      <c r="AH30" s="914">
        <f t="shared" si="248"/>
        <v>231275.57067627471</v>
      </c>
      <c r="AI30" s="914">
        <f t="shared" si="248"/>
        <v>254403.12774390218</v>
      </c>
      <c r="AJ30" s="914">
        <f t="shared" si="248"/>
        <v>0</v>
      </c>
      <c r="AK30" s="914">
        <f t="shared" si="248"/>
        <v>26339.855303209475</v>
      </c>
      <c r="AL30" s="914">
        <f t="shared" si="248"/>
        <v>52679.71060641895</v>
      </c>
      <c r="AM30" s="914">
        <f t="shared" si="248"/>
        <v>79019.565909628422</v>
      </c>
      <c r="AN30" s="914">
        <f t="shared" si="248"/>
        <v>105359.4212128379</v>
      </c>
      <c r="AO30" s="914">
        <f t="shared" si="248"/>
        <v>131699.27651604736</v>
      </c>
      <c r="AP30" s="914">
        <f t="shared" si="248"/>
        <v>158039.13181925684</v>
      </c>
      <c r="AQ30" s="914">
        <f t="shared" si="248"/>
        <v>184378.98712246632</v>
      </c>
      <c r="AR30" s="914">
        <f t="shared" si="248"/>
        <v>210718.8424256758</v>
      </c>
      <c r="AS30" s="914">
        <f t="shared" si="248"/>
        <v>237058.69772888528</v>
      </c>
      <c r="AT30" s="914">
        <f t="shared" si="248"/>
        <v>263398.55303209473</v>
      </c>
      <c r="AU30" s="914">
        <f t="shared" si="248"/>
        <v>289738.40833530418</v>
      </c>
      <c r="AV30" s="914">
        <f t="shared" si="248"/>
        <v>0</v>
      </c>
      <c r="AW30" s="914">
        <f t="shared" si="248"/>
        <v>29798.77148433842</v>
      </c>
      <c r="AX30" s="914">
        <f t="shared" si="248"/>
        <v>59597.54296867684</v>
      </c>
      <c r="AY30" s="914">
        <f t="shared" si="248"/>
        <v>89396.314453015264</v>
      </c>
      <c r="AZ30" s="914">
        <f t="shared" si="248"/>
        <v>119195.08593735368</v>
      </c>
      <c r="BA30" s="914">
        <f t="shared" si="248"/>
        <v>148993.85742169211</v>
      </c>
      <c r="BB30" s="914">
        <f t="shared" si="248"/>
        <v>178792.62890603053</v>
      </c>
      <c r="BC30" s="914">
        <f t="shared" si="248"/>
        <v>208591.40039036894</v>
      </c>
      <c r="BD30" s="914">
        <f t="shared" si="248"/>
        <v>238390.17187470736</v>
      </c>
      <c r="BE30" s="914">
        <f t="shared" si="248"/>
        <v>268188.94335904578</v>
      </c>
      <c r="BF30" s="914">
        <f t="shared" si="248"/>
        <v>297987.71484338422</v>
      </c>
      <c r="BG30" s="914">
        <f t="shared" si="248"/>
        <v>327786.48632772267</v>
      </c>
      <c r="BH30" s="914">
        <f t="shared" si="248"/>
        <v>0</v>
      </c>
      <c r="BI30" s="914">
        <f t="shared" si="248"/>
        <v>31638.110076816669</v>
      </c>
      <c r="BJ30" s="914">
        <f t="shared" si="248"/>
        <v>63276.220153633338</v>
      </c>
      <c r="BK30" s="914">
        <f t="shared" si="248"/>
        <v>94914.33023045001</v>
      </c>
      <c r="BL30" s="914">
        <f t="shared" si="248"/>
        <v>126552.44030726668</v>
      </c>
      <c r="BM30" s="914">
        <f t="shared" si="248"/>
        <v>158190.55038408336</v>
      </c>
      <c r="BN30" s="914">
        <f t="shared" si="248"/>
        <v>189828.66046090002</v>
      </c>
      <c r="BO30" s="914">
        <f t="shared" si="248"/>
        <v>221466.77053771669</v>
      </c>
      <c r="BP30" s="914">
        <f t="shared" si="248"/>
        <v>253104.88061453335</v>
      </c>
      <c r="BQ30" s="914">
        <f t="shared" si="248"/>
        <v>284742.99069135002</v>
      </c>
      <c r="BR30" s="914">
        <f t="shared" si="248"/>
        <v>316381.10076816671</v>
      </c>
      <c r="BS30" s="914">
        <f t="shared" si="248"/>
        <v>348019.2108449834</v>
      </c>
      <c r="BT30" s="914">
        <f t="shared" si="248"/>
        <v>0</v>
      </c>
      <c r="BU30" s="914">
        <f t="shared" si="248"/>
        <v>33563.844803022796</v>
      </c>
      <c r="BV30" s="914">
        <f t="shared" si="248"/>
        <v>67127.689606045591</v>
      </c>
      <c r="BW30" s="914">
        <f t="shared" si="248"/>
        <v>100691.53440906838</v>
      </c>
      <c r="BX30" s="914">
        <f t="shared" si="248"/>
        <v>134255.37921209118</v>
      </c>
      <c r="BY30" s="914">
        <f t="shared" ref="BY30:EJ30" si="249">SUM(BY27:BY29)</f>
        <v>167819.22401511398</v>
      </c>
      <c r="BZ30" s="914">
        <f t="shared" si="249"/>
        <v>201383.06881813679</v>
      </c>
      <c r="CA30" s="914">
        <f t="shared" si="249"/>
        <v>234946.91362115959</v>
      </c>
      <c r="CB30" s="914">
        <f t="shared" si="249"/>
        <v>268510.75842418236</v>
      </c>
      <c r="CC30" s="914">
        <f t="shared" si="249"/>
        <v>302074.60322720517</v>
      </c>
      <c r="CD30" s="914">
        <f t="shared" si="249"/>
        <v>335638.44803022797</v>
      </c>
      <c r="CE30" s="914">
        <f t="shared" si="249"/>
        <v>369202.29283325077</v>
      </c>
      <c r="CF30" s="914">
        <f t="shared" si="249"/>
        <v>0</v>
      </c>
      <c r="CG30" s="914">
        <f t="shared" si="249"/>
        <v>35580.033802090948</v>
      </c>
      <c r="CH30" s="914">
        <f t="shared" si="249"/>
        <v>71160.067604181895</v>
      </c>
      <c r="CI30" s="914">
        <f t="shared" si="249"/>
        <v>106740.10140627285</v>
      </c>
      <c r="CJ30" s="914">
        <f t="shared" si="249"/>
        <v>142320.13520836379</v>
      </c>
      <c r="CK30" s="914">
        <f t="shared" si="249"/>
        <v>177900.16901045473</v>
      </c>
      <c r="CL30" s="914">
        <f t="shared" si="249"/>
        <v>213480.20281254567</v>
      </c>
      <c r="CM30" s="914">
        <f t="shared" si="249"/>
        <v>249060.23661463661</v>
      </c>
      <c r="CN30" s="914">
        <f t="shared" si="249"/>
        <v>284640.27041672758</v>
      </c>
      <c r="CO30" s="914">
        <f t="shared" si="249"/>
        <v>320220.30421881855</v>
      </c>
      <c r="CP30" s="914">
        <f t="shared" si="249"/>
        <v>355800.33802090952</v>
      </c>
      <c r="CQ30" s="914">
        <f t="shared" si="249"/>
        <v>391380.37182300049</v>
      </c>
      <c r="CR30" s="914">
        <f t="shared" si="249"/>
        <v>0</v>
      </c>
      <c r="CS30" s="914">
        <f t="shared" si="249"/>
        <v>37690.925829245658</v>
      </c>
      <c r="CT30" s="914">
        <f t="shared" si="249"/>
        <v>75381.851658491316</v>
      </c>
      <c r="CU30" s="914">
        <f t="shared" si="249"/>
        <v>113072.77748773698</v>
      </c>
      <c r="CV30" s="914">
        <f t="shared" si="249"/>
        <v>150763.70331698263</v>
      </c>
      <c r="CW30" s="914">
        <f t="shared" si="249"/>
        <v>188454.62914622828</v>
      </c>
      <c r="CX30" s="914">
        <f t="shared" si="249"/>
        <v>226145.55497547393</v>
      </c>
      <c r="CY30" s="914">
        <f t="shared" si="249"/>
        <v>263836.48080471961</v>
      </c>
      <c r="CZ30" s="914">
        <f t="shared" si="249"/>
        <v>301527.40663396526</v>
      </c>
      <c r="DA30" s="914">
        <f t="shared" si="249"/>
        <v>339218.33246321091</v>
      </c>
      <c r="DB30" s="914">
        <f t="shared" si="249"/>
        <v>376909.25829245656</v>
      </c>
      <c r="DC30" s="914">
        <f t="shared" si="249"/>
        <v>414600.18412170222</v>
      </c>
      <c r="DD30" s="914">
        <f t="shared" si="249"/>
        <v>0</v>
      </c>
      <c r="DE30" s="914">
        <f t="shared" si="249"/>
        <v>39900.969209288269</v>
      </c>
      <c r="DF30" s="914">
        <f t="shared" si="249"/>
        <v>79801.938418576538</v>
      </c>
      <c r="DG30" s="914">
        <f t="shared" si="249"/>
        <v>119702.9076278648</v>
      </c>
      <c r="DH30" s="914">
        <f t="shared" si="249"/>
        <v>159603.87683715308</v>
      </c>
      <c r="DI30" s="914">
        <f t="shared" si="249"/>
        <v>199504.84604644135</v>
      </c>
      <c r="DJ30" s="914">
        <f t="shared" si="249"/>
        <v>239405.81525572963</v>
      </c>
      <c r="DK30" s="914">
        <f t="shared" si="249"/>
        <v>279306.7844650179</v>
      </c>
      <c r="DL30" s="914">
        <f t="shared" si="249"/>
        <v>319207.75367430615</v>
      </c>
      <c r="DM30" s="914">
        <f t="shared" si="249"/>
        <v>359108.7228835944</v>
      </c>
      <c r="DN30" s="914">
        <f t="shared" si="249"/>
        <v>399009.69209288264</v>
      </c>
      <c r="DO30" s="914">
        <f t="shared" si="249"/>
        <v>438910.66130217089</v>
      </c>
      <c r="DP30" s="914">
        <f t="shared" si="249"/>
        <v>0</v>
      </c>
      <c r="DQ30" s="914">
        <f t="shared" si="249"/>
        <v>42214.821210640388</v>
      </c>
      <c r="DR30" s="914">
        <f t="shared" si="249"/>
        <v>84429.642421280776</v>
      </c>
      <c r="DS30" s="914">
        <f t="shared" si="249"/>
        <v>126644.46363192116</v>
      </c>
      <c r="DT30" s="914">
        <f t="shared" si="249"/>
        <v>168859.28484256155</v>
      </c>
      <c r="DU30" s="914">
        <f t="shared" si="249"/>
        <v>211074.10605320195</v>
      </c>
      <c r="DV30" s="914">
        <f t="shared" si="249"/>
        <v>253288.92726384234</v>
      </c>
      <c r="DW30" s="914">
        <f t="shared" si="249"/>
        <v>295503.74847448274</v>
      </c>
      <c r="DX30" s="914">
        <f t="shared" si="249"/>
        <v>337718.5696851231</v>
      </c>
      <c r="DY30" s="914">
        <f t="shared" si="249"/>
        <v>379933.39089576347</v>
      </c>
      <c r="DZ30" s="914">
        <f t="shared" si="249"/>
        <v>422148.21210640384</v>
      </c>
      <c r="EA30" s="914">
        <f t="shared" si="249"/>
        <v>464363.0333170442</v>
      </c>
      <c r="EB30" s="914">
        <f t="shared" si="249"/>
        <v>0</v>
      </c>
      <c r="EC30" s="914">
        <f t="shared" si="249"/>
        <v>44637.357859698379</v>
      </c>
      <c r="ED30" s="914">
        <f t="shared" si="249"/>
        <v>89274.715719396758</v>
      </c>
      <c r="EE30" s="914">
        <f t="shared" si="249"/>
        <v>133912.07357909513</v>
      </c>
      <c r="EF30" s="914">
        <f t="shared" si="249"/>
        <v>178549.43143879352</v>
      </c>
      <c r="EG30" s="914">
        <f t="shared" si="249"/>
        <v>223186.7892984919</v>
      </c>
      <c r="EH30" s="914">
        <f t="shared" si="249"/>
        <v>267824.14715819026</v>
      </c>
      <c r="EI30" s="914">
        <f t="shared" si="249"/>
        <v>312461.50501788862</v>
      </c>
      <c r="EJ30" s="914">
        <f t="shared" si="249"/>
        <v>357098.86287758697</v>
      </c>
      <c r="EK30" s="914">
        <f t="shared" ref="EK30:EN30" si="250">SUM(EK27:EK29)</f>
        <v>401736.22073728533</v>
      </c>
      <c r="EL30" s="914">
        <f t="shared" si="250"/>
        <v>446373.57859698369</v>
      </c>
      <c r="EM30" s="914">
        <f t="shared" si="250"/>
        <v>491010.93645668204</v>
      </c>
      <c r="EN30" s="914">
        <f t="shared" si="250"/>
        <v>0</v>
      </c>
    </row>
    <row r="31" spans="3:144" x14ac:dyDescent="0.2">
      <c r="K31" s="792"/>
      <c r="L31" s="792"/>
      <c r="M31" s="792"/>
      <c r="N31" s="792"/>
      <c r="O31" s="792"/>
      <c r="P31" s="792"/>
      <c r="Q31" s="792"/>
      <c r="R31" s="792"/>
      <c r="S31" s="792"/>
      <c r="T31" s="792"/>
      <c r="U31" s="792"/>
      <c r="V31" s="792"/>
      <c r="W31" s="792"/>
      <c r="X31" s="792"/>
      <c r="Y31" s="792"/>
      <c r="Z31" s="792"/>
      <c r="AA31" s="792"/>
      <c r="AB31" s="792"/>
      <c r="AC31" s="792"/>
      <c r="AD31" s="792"/>
      <c r="AE31" s="792"/>
      <c r="AF31" s="792"/>
      <c r="AG31" s="792"/>
      <c r="AH31" s="792"/>
      <c r="AI31" s="792"/>
      <c r="AJ31" s="792"/>
      <c r="AK31" s="792"/>
      <c r="AL31" s="792"/>
      <c r="AM31" s="792"/>
      <c r="AN31" s="792"/>
      <c r="AO31" s="792"/>
      <c r="AP31" s="792"/>
      <c r="AQ31" s="792"/>
      <c r="AR31" s="792"/>
      <c r="AS31" s="792"/>
      <c r="AT31" s="792"/>
      <c r="AU31" s="792"/>
      <c r="AV31" s="792"/>
      <c r="AW31" s="792"/>
      <c r="AX31" s="792"/>
      <c r="AY31" s="792"/>
      <c r="AZ31" s="792"/>
      <c r="BA31" s="792"/>
      <c r="BB31" s="792"/>
      <c r="BC31" s="792"/>
      <c r="BD31" s="792"/>
      <c r="BE31" s="792"/>
      <c r="BF31" s="792"/>
      <c r="BG31" s="792"/>
      <c r="BH31" s="792"/>
      <c r="BI31" s="792"/>
      <c r="BJ31" s="792"/>
      <c r="BK31" s="792"/>
      <c r="BL31" s="792"/>
      <c r="BM31" s="792"/>
      <c r="BN31" s="792"/>
      <c r="BO31" s="792"/>
      <c r="BP31" s="792"/>
      <c r="BQ31" s="792"/>
      <c r="BR31" s="792"/>
      <c r="BS31" s="792"/>
      <c r="BT31" s="792"/>
      <c r="BU31" s="792"/>
      <c r="BV31" s="792"/>
      <c r="BW31" s="792"/>
      <c r="BX31" s="792"/>
      <c r="BY31" s="792"/>
      <c r="BZ31" s="792"/>
      <c r="CA31" s="792"/>
      <c r="CB31" s="792"/>
      <c r="CC31" s="792"/>
      <c r="CD31" s="792"/>
      <c r="CE31" s="792"/>
      <c r="CF31" s="792"/>
      <c r="CG31" s="792"/>
      <c r="CH31" s="792"/>
      <c r="CI31" s="792"/>
      <c r="CJ31" s="792"/>
      <c r="CK31" s="792"/>
      <c r="CL31" s="792"/>
      <c r="CM31" s="792"/>
      <c r="CN31" s="792"/>
      <c r="CO31" s="792"/>
      <c r="CP31" s="792"/>
      <c r="CQ31" s="792"/>
      <c r="CR31" s="792"/>
      <c r="CS31" s="792"/>
      <c r="CT31" s="792"/>
      <c r="CU31" s="792"/>
      <c r="CV31" s="792"/>
      <c r="CW31" s="792"/>
      <c r="CX31" s="792"/>
      <c r="CY31" s="792"/>
      <c r="CZ31" s="792"/>
      <c r="DA31" s="792"/>
      <c r="DB31" s="792"/>
      <c r="DC31" s="792"/>
      <c r="DD31" s="792"/>
      <c r="DE31" s="792"/>
      <c r="DF31" s="792"/>
      <c r="DG31" s="792"/>
      <c r="DH31" s="792"/>
      <c r="DI31" s="792"/>
      <c r="DJ31" s="792"/>
      <c r="DK31" s="792"/>
      <c r="DL31" s="792"/>
      <c r="DM31" s="792"/>
      <c r="DN31" s="792"/>
      <c r="DO31" s="792"/>
      <c r="DP31" s="792"/>
      <c r="DQ31" s="792"/>
      <c r="DR31" s="792"/>
      <c r="DS31" s="792"/>
      <c r="DT31" s="792"/>
      <c r="DU31" s="792"/>
      <c r="DV31" s="792"/>
      <c r="DW31" s="792"/>
      <c r="DX31" s="792"/>
      <c r="DY31" s="792"/>
      <c r="DZ31" s="792"/>
      <c r="EA31" s="792"/>
      <c r="EB31" s="792"/>
      <c r="EC31" s="792"/>
      <c r="ED31" s="792"/>
      <c r="EE31" s="792"/>
      <c r="EF31" s="792"/>
      <c r="EG31" s="792"/>
      <c r="EH31" s="792"/>
      <c r="EI31" s="792"/>
      <c r="EJ31" s="792"/>
      <c r="EK31" s="792"/>
      <c r="EL31" s="792"/>
      <c r="EM31" s="792"/>
      <c r="EN31" s="792"/>
    </row>
    <row r="32" spans="3:144" x14ac:dyDescent="0.2">
      <c r="C32" s="428" t="str">
        <f>C112</f>
        <v>재산세 (업무, 건물분)</v>
      </c>
      <c r="D32" s="429"/>
      <c r="E32" s="429"/>
      <c r="F32" s="14"/>
      <c r="G32" s="14"/>
      <c r="H32" s="17" t="s">
        <v>22</v>
      </c>
      <c r="I32" s="17"/>
      <c r="J32" s="17"/>
      <c r="K32" s="914">
        <f>M32</f>
        <v>0</v>
      </c>
      <c r="L32" s="792"/>
      <c r="M32" s="914">
        <v>0</v>
      </c>
      <c r="N32" s="914">
        <f t="shared" ref="N32:BY32" si="251">M35</f>
        <v>6163.3015020031989</v>
      </c>
      <c r="O32" s="914">
        <f t="shared" si="251"/>
        <v>12326.603004006398</v>
      </c>
      <c r="P32" s="914">
        <f t="shared" si="251"/>
        <v>18489.904506009596</v>
      </c>
      <c r="Q32" s="914">
        <f t="shared" si="251"/>
        <v>24653.206008012796</v>
      </c>
      <c r="R32" s="914">
        <f t="shared" si="251"/>
        <v>30816.507510015996</v>
      </c>
      <c r="S32" s="914">
        <f t="shared" si="251"/>
        <v>36979.809012019192</v>
      </c>
      <c r="T32" s="914">
        <f t="shared" si="251"/>
        <v>-30816.507510015996</v>
      </c>
      <c r="U32" s="914">
        <f t="shared" si="251"/>
        <v>-24653.206008012796</v>
      </c>
      <c r="V32" s="914">
        <f t="shared" si="251"/>
        <v>-18489.904506009596</v>
      </c>
      <c r="W32" s="914">
        <f t="shared" si="251"/>
        <v>-12326.603004006396</v>
      </c>
      <c r="X32" s="914">
        <f t="shared" si="251"/>
        <v>-6163.3015020031971</v>
      </c>
      <c r="Y32" s="914">
        <f t="shared" si="251"/>
        <v>1.8189894035458565E-12</v>
      </c>
      <c r="Z32" s="914">
        <f t="shared" si="251"/>
        <v>6080.357473615617</v>
      </c>
      <c r="AA32" s="914">
        <f t="shared" si="251"/>
        <v>12160.714947231232</v>
      </c>
      <c r="AB32" s="914">
        <f t="shared" si="251"/>
        <v>18241.072420846845</v>
      </c>
      <c r="AC32" s="914">
        <f t="shared" si="251"/>
        <v>24321.429894462461</v>
      </c>
      <c r="AD32" s="914">
        <f t="shared" si="251"/>
        <v>30401.787368078076</v>
      </c>
      <c r="AE32" s="914">
        <f t="shared" si="251"/>
        <v>36482.144841693691</v>
      </c>
      <c r="AF32" s="914">
        <f t="shared" si="251"/>
        <v>-30401.787368078076</v>
      </c>
      <c r="AG32" s="914">
        <f t="shared" si="251"/>
        <v>-24321.429894462461</v>
      </c>
      <c r="AH32" s="914">
        <f t="shared" si="251"/>
        <v>-18241.072420846845</v>
      </c>
      <c r="AI32" s="914">
        <f t="shared" si="251"/>
        <v>-12160.71494723123</v>
      </c>
      <c r="AJ32" s="914">
        <f t="shared" si="251"/>
        <v>-6080.3574736156152</v>
      </c>
      <c r="AK32" s="914">
        <f t="shared" si="251"/>
        <v>0</v>
      </c>
      <c r="AL32" s="914">
        <f t="shared" si="251"/>
        <v>5991.6275934917276</v>
      </c>
      <c r="AM32" s="914">
        <f t="shared" si="251"/>
        <v>11983.255186983455</v>
      </c>
      <c r="AN32" s="914">
        <f t="shared" si="251"/>
        <v>17974.882780475182</v>
      </c>
      <c r="AO32" s="914">
        <f t="shared" si="251"/>
        <v>23966.51037396691</v>
      </c>
      <c r="AP32" s="914">
        <f t="shared" si="251"/>
        <v>29958.137967458639</v>
      </c>
      <c r="AQ32" s="914">
        <f t="shared" si="251"/>
        <v>35949.765560950364</v>
      </c>
      <c r="AR32" s="914">
        <f t="shared" si="251"/>
        <v>-29958.137967458635</v>
      </c>
      <c r="AS32" s="914">
        <f t="shared" si="251"/>
        <v>-23966.510373966907</v>
      </c>
      <c r="AT32" s="914">
        <f t="shared" si="251"/>
        <v>-17974.882780475178</v>
      </c>
      <c r="AU32" s="914">
        <f t="shared" si="251"/>
        <v>-11983.25518698345</v>
      </c>
      <c r="AV32" s="914">
        <f t="shared" si="251"/>
        <v>-5991.6275934917221</v>
      </c>
      <c r="AW32" s="914">
        <f t="shared" si="251"/>
        <v>5.4569682106375694E-12</v>
      </c>
      <c r="AX32" s="914">
        <f t="shared" si="251"/>
        <v>5896.9136051734413</v>
      </c>
      <c r="AY32" s="914">
        <f t="shared" si="251"/>
        <v>11793.827210346877</v>
      </c>
      <c r="AZ32" s="914">
        <f t="shared" si="251"/>
        <v>17690.740815520312</v>
      </c>
      <c r="BA32" s="914">
        <f t="shared" si="251"/>
        <v>23587.654420693747</v>
      </c>
      <c r="BB32" s="914">
        <f t="shared" si="251"/>
        <v>29484.568025867182</v>
      </c>
      <c r="BC32" s="914">
        <f t="shared" si="251"/>
        <v>35381.481631040617</v>
      </c>
      <c r="BD32" s="914">
        <f t="shared" si="251"/>
        <v>-29484.568025867178</v>
      </c>
      <c r="BE32" s="914">
        <f t="shared" si="251"/>
        <v>-23587.654420693743</v>
      </c>
      <c r="BF32" s="914">
        <f t="shared" si="251"/>
        <v>-17690.740815520308</v>
      </c>
      <c r="BG32" s="914">
        <f t="shared" si="251"/>
        <v>-11793.827210346873</v>
      </c>
      <c r="BH32" s="914">
        <f t="shared" si="251"/>
        <v>-5896.9136051734376</v>
      </c>
      <c r="BI32" s="914">
        <f t="shared" si="251"/>
        <v>-1.8189894035458565E-12</v>
      </c>
      <c r="BJ32" s="914">
        <f t="shared" si="251"/>
        <v>5796.0116362850176</v>
      </c>
      <c r="BK32" s="914">
        <f t="shared" si="251"/>
        <v>11592.023272570037</v>
      </c>
      <c r="BL32" s="914">
        <f t="shared" si="251"/>
        <v>17388.034908855057</v>
      </c>
      <c r="BM32" s="914">
        <f t="shared" si="251"/>
        <v>23184.046545140078</v>
      </c>
      <c r="BN32" s="914">
        <f t="shared" si="251"/>
        <v>28980.058181425098</v>
      </c>
      <c r="BO32" s="914">
        <f t="shared" si="251"/>
        <v>34776.069817710115</v>
      </c>
      <c r="BP32" s="914">
        <f t="shared" si="251"/>
        <v>-28980.058181425098</v>
      </c>
      <c r="BQ32" s="914">
        <f t="shared" si="251"/>
        <v>-23184.046545140078</v>
      </c>
      <c r="BR32" s="914">
        <f t="shared" si="251"/>
        <v>-17388.034908855057</v>
      </c>
      <c r="BS32" s="914">
        <f t="shared" si="251"/>
        <v>-11592.023272570037</v>
      </c>
      <c r="BT32" s="914">
        <f t="shared" si="251"/>
        <v>-5796.0116362850176</v>
      </c>
      <c r="BU32" s="914">
        <f t="shared" si="251"/>
        <v>1.8189894035458565E-12</v>
      </c>
      <c r="BV32" s="914">
        <f t="shared" si="251"/>
        <v>5688.712053198994</v>
      </c>
      <c r="BW32" s="914">
        <f t="shared" si="251"/>
        <v>11377.424106397986</v>
      </c>
      <c r="BX32" s="914">
        <f t="shared" si="251"/>
        <v>17066.136159596979</v>
      </c>
      <c r="BY32" s="914">
        <f t="shared" si="251"/>
        <v>22754.848212795972</v>
      </c>
      <c r="BZ32" s="914">
        <f t="shared" ref="BZ32:EB32" si="252">BY35</f>
        <v>28443.560265994965</v>
      </c>
      <c r="CA32" s="914">
        <f t="shared" si="252"/>
        <v>34132.272319193959</v>
      </c>
      <c r="CB32" s="914">
        <f t="shared" si="252"/>
        <v>-28443.560265994951</v>
      </c>
      <c r="CC32" s="914">
        <f t="shared" si="252"/>
        <v>-22754.848212795958</v>
      </c>
      <c r="CD32" s="914">
        <f t="shared" si="252"/>
        <v>-17066.136159596965</v>
      </c>
      <c r="CE32" s="914">
        <f t="shared" si="252"/>
        <v>-11377.424106397972</v>
      </c>
      <c r="CF32" s="914">
        <f t="shared" si="252"/>
        <v>-5688.7120531989794</v>
      </c>
      <c r="CG32" s="914">
        <f t="shared" si="252"/>
        <v>1.2732925824820995E-11</v>
      </c>
      <c r="CH32" s="914">
        <f t="shared" si="252"/>
        <v>5574.7993121350255</v>
      </c>
      <c r="CI32" s="914">
        <f t="shared" si="252"/>
        <v>11149.598624270038</v>
      </c>
      <c r="CJ32" s="914">
        <f t="shared" si="252"/>
        <v>16724.39793640505</v>
      </c>
      <c r="CK32" s="914">
        <f t="shared" si="252"/>
        <v>22299.197248540062</v>
      </c>
      <c r="CL32" s="914">
        <f t="shared" si="252"/>
        <v>27873.996560675074</v>
      </c>
      <c r="CM32" s="914">
        <f t="shared" si="252"/>
        <v>33448.795872810086</v>
      </c>
      <c r="CN32" s="914">
        <f t="shared" si="252"/>
        <v>-27873.996560675056</v>
      </c>
      <c r="CO32" s="914">
        <f t="shared" si="252"/>
        <v>-22299.197248540044</v>
      </c>
      <c r="CP32" s="914">
        <f t="shared" si="252"/>
        <v>-16724.397936405032</v>
      </c>
      <c r="CQ32" s="914">
        <f t="shared" si="252"/>
        <v>-11149.59862427002</v>
      </c>
      <c r="CR32" s="914">
        <f t="shared" si="252"/>
        <v>-5574.7993121350073</v>
      </c>
      <c r="CS32" s="914">
        <f t="shared" si="252"/>
        <v>5.4569682106375694E-12</v>
      </c>
      <c r="CT32" s="914">
        <f t="shared" si="252"/>
        <v>5454.0518066071982</v>
      </c>
      <c r="CU32" s="914">
        <f t="shared" si="252"/>
        <v>10908.103613214391</v>
      </c>
      <c r="CV32" s="914">
        <f t="shared" si="252"/>
        <v>16362.155419821584</v>
      </c>
      <c r="CW32" s="914">
        <f t="shared" si="252"/>
        <v>21816.207226428778</v>
      </c>
      <c r="CX32" s="914">
        <f t="shared" si="252"/>
        <v>27270.259033035971</v>
      </c>
      <c r="CY32" s="914">
        <f t="shared" si="252"/>
        <v>32724.310839643163</v>
      </c>
      <c r="CZ32" s="914">
        <f t="shared" si="252"/>
        <v>-27270.259033035953</v>
      </c>
      <c r="DA32" s="914">
        <f t="shared" si="252"/>
        <v>-21816.20722642876</v>
      </c>
      <c r="DB32" s="914">
        <f t="shared" si="252"/>
        <v>-16362.155419821567</v>
      </c>
      <c r="DC32" s="914">
        <f t="shared" si="252"/>
        <v>-10908.103613214374</v>
      </c>
      <c r="DD32" s="914">
        <f t="shared" si="252"/>
        <v>-5454.0518066071818</v>
      </c>
      <c r="DE32" s="914">
        <f t="shared" si="252"/>
        <v>1.0913936421275139E-11</v>
      </c>
      <c r="DF32" s="914">
        <f t="shared" si="252"/>
        <v>5326.2417111334189</v>
      </c>
      <c r="DG32" s="914">
        <f t="shared" si="252"/>
        <v>10652.483422266827</v>
      </c>
      <c r="DH32" s="914">
        <f t="shared" si="252"/>
        <v>15978.725133400236</v>
      </c>
      <c r="DI32" s="914">
        <f t="shared" si="252"/>
        <v>21304.966844533643</v>
      </c>
      <c r="DJ32" s="914">
        <f t="shared" si="252"/>
        <v>26631.20855566705</v>
      </c>
      <c r="DK32" s="914">
        <f t="shared" si="252"/>
        <v>31957.450266800457</v>
      </c>
      <c r="DL32" s="914">
        <f t="shared" si="252"/>
        <v>-26631.208555667028</v>
      </c>
      <c r="DM32" s="914">
        <f t="shared" si="252"/>
        <v>-21304.966844533621</v>
      </c>
      <c r="DN32" s="914">
        <f t="shared" si="252"/>
        <v>-15978.725133400214</v>
      </c>
      <c r="DO32" s="914">
        <f t="shared" si="252"/>
        <v>-10652.483422266807</v>
      </c>
      <c r="DP32" s="914">
        <f t="shared" si="252"/>
        <v>-5326.2417111333989</v>
      </c>
      <c r="DQ32" s="914">
        <f t="shared" si="252"/>
        <v>9.0949470177292824E-12</v>
      </c>
      <c r="DR32" s="914">
        <f t="shared" si="252"/>
        <v>5191.1348211180366</v>
      </c>
      <c r="DS32" s="914">
        <f t="shared" si="252"/>
        <v>10382.269642236064</v>
      </c>
      <c r="DT32" s="914">
        <f t="shared" si="252"/>
        <v>15573.404463354091</v>
      </c>
      <c r="DU32" s="914">
        <f t="shared" si="252"/>
        <v>20764.539284472117</v>
      </c>
      <c r="DV32" s="914">
        <f t="shared" si="252"/>
        <v>25955.674105590144</v>
      </c>
      <c r="DW32" s="914">
        <f t="shared" si="252"/>
        <v>31146.80892670817</v>
      </c>
      <c r="DX32" s="914">
        <f t="shared" si="252"/>
        <v>-25955.674105590137</v>
      </c>
      <c r="DY32" s="914">
        <f t="shared" si="252"/>
        <v>-20764.53928447211</v>
      </c>
      <c r="DZ32" s="914">
        <f t="shared" si="252"/>
        <v>-15573.404463354083</v>
      </c>
      <c r="EA32" s="914">
        <f t="shared" si="252"/>
        <v>-10382.269642236057</v>
      </c>
      <c r="EB32" s="914">
        <f t="shared" si="252"/>
        <v>-5191.1348211180293</v>
      </c>
      <c r="EC32" s="914">
        <f t="shared" ref="EC32" si="253">EB35</f>
        <v>-1.8189894035458565E-12</v>
      </c>
      <c r="ED32" s="914">
        <f t="shared" ref="ED32" si="254">EC35</f>
        <v>5048.4903888175777</v>
      </c>
      <c r="EE32" s="914">
        <f t="shared" ref="EE32" si="255">ED35</f>
        <v>10096.980777635157</v>
      </c>
      <c r="EF32" s="914">
        <f t="shared" ref="EF32" si="256">EE35</f>
        <v>15145.471166452737</v>
      </c>
      <c r="EG32" s="914">
        <f t="shared" ref="EG32" si="257">EF35</f>
        <v>20193.961555270318</v>
      </c>
      <c r="EH32" s="914">
        <f t="shared" ref="EH32" si="258">EG35</f>
        <v>25242.451944087898</v>
      </c>
      <c r="EI32" s="914">
        <f t="shared" ref="EI32" si="259">EH35</f>
        <v>30290.942332905477</v>
      </c>
      <c r="EJ32" s="914">
        <f t="shared" ref="EJ32" si="260">EI35</f>
        <v>-25242.451944087894</v>
      </c>
      <c r="EK32" s="914">
        <f t="shared" ref="EK32" si="261">EJ35</f>
        <v>-20193.961555270314</v>
      </c>
      <c r="EL32" s="914">
        <f t="shared" ref="EL32" si="262">EK35</f>
        <v>-15145.471166452735</v>
      </c>
      <c r="EM32" s="914">
        <f t="shared" ref="EM32" si="263">EL35</f>
        <v>-10096.980777635155</v>
      </c>
      <c r="EN32" s="914">
        <f t="shared" ref="EN32" si="264">EM35</f>
        <v>-5048.4903888175759</v>
      </c>
    </row>
    <row r="33" spans="3:144" x14ac:dyDescent="0.2">
      <c r="D33" s="14"/>
      <c r="E33" s="14"/>
      <c r="F33" s="14"/>
      <c r="G33" s="144" t="s">
        <v>39</v>
      </c>
      <c r="H33" s="17" t="s">
        <v>24</v>
      </c>
      <c r="I33" s="17"/>
      <c r="J33" s="17"/>
      <c r="K33" s="914">
        <f>SUM(L33:EB33)</f>
        <v>685957.81817713834</v>
      </c>
      <c r="L33" s="792"/>
      <c r="M33" s="914">
        <f t="shared" ref="M33:AR33" si="265">-SUMIF($5:$5,M$5,34:34)/12</f>
        <v>6163.3015020031989</v>
      </c>
      <c r="N33" s="914">
        <f t="shared" si="265"/>
        <v>6163.3015020031989</v>
      </c>
      <c r="O33" s="914">
        <f t="shared" si="265"/>
        <v>6163.3015020031989</v>
      </c>
      <c r="P33" s="914">
        <f t="shared" si="265"/>
        <v>6163.3015020031989</v>
      </c>
      <c r="Q33" s="914">
        <f t="shared" si="265"/>
        <v>6163.3015020031989</v>
      </c>
      <c r="R33" s="914">
        <f t="shared" si="265"/>
        <v>6163.3015020031989</v>
      </c>
      <c r="S33" s="914">
        <f t="shared" si="265"/>
        <v>6163.3015020031989</v>
      </c>
      <c r="T33" s="914">
        <f t="shared" si="265"/>
        <v>6163.3015020031989</v>
      </c>
      <c r="U33" s="914">
        <f t="shared" si="265"/>
        <v>6163.3015020031989</v>
      </c>
      <c r="V33" s="914">
        <f t="shared" si="265"/>
        <v>6163.3015020031989</v>
      </c>
      <c r="W33" s="914">
        <f t="shared" si="265"/>
        <v>6163.3015020031989</v>
      </c>
      <c r="X33" s="914">
        <f t="shared" si="265"/>
        <v>6163.3015020031989</v>
      </c>
      <c r="Y33" s="914">
        <f t="shared" si="265"/>
        <v>6080.3574736156152</v>
      </c>
      <c r="Z33" s="914">
        <f t="shared" si="265"/>
        <v>6080.3574736156152</v>
      </c>
      <c r="AA33" s="914">
        <f t="shared" si="265"/>
        <v>6080.3574736156152</v>
      </c>
      <c r="AB33" s="914">
        <f t="shared" si="265"/>
        <v>6080.3574736156152</v>
      </c>
      <c r="AC33" s="914">
        <f t="shared" si="265"/>
        <v>6080.3574736156152</v>
      </c>
      <c r="AD33" s="914">
        <f t="shared" si="265"/>
        <v>6080.3574736156152</v>
      </c>
      <c r="AE33" s="914">
        <f t="shared" si="265"/>
        <v>6080.3574736156152</v>
      </c>
      <c r="AF33" s="914">
        <f t="shared" si="265"/>
        <v>6080.3574736156152</v>
      </c>
      <c r="AG33" s="914">
        <f t="shared" si="265"/>
        <v>6080.3574736156152</v>
      </c>
      <c r="AH33" s="914">
        <f t="shared" si="265"/>
        <v>6080.3574736156152</v>
      </c>
      <c r="AI33" s="914">
        <f t="shared" si="265"/>
        <v>6080.3574736156152</v>
      </c>
      <c r="AJ33" s="914">
        <f t="shared" si="265"/>
        <v>6080.3574736156152</v>
      </c>
      <c r="AK33" s="914">
        <f t="shared" si="265"/>
        <v>5991.6275934917276</v>
      </c>
      <c r="AL33" s="914">
        <f t="shared" si="265"/>
        <v>5991.6275934917276</v>
      </c>
      <c r="AM33" s="914">
        <f t="shared" si="265"/>
        <v>5991.6275934917276</v>
      </c>
      <c r="AN33" s="914">
        <f t="shared" si="265"/>
        <v>5991.6275934917276</v>
      </c>
      <c r="AO33" s="914">
        <f t="shared" si="265"/>
        <v>5991.6275934917276</v>
      </c>
      <c r="AP33" s="914">
        <f t="shared" si="265"/>
        <v>5991.6275934917276</v>
      </c>
      <c r="AQ33" s="914">
        <f t="shared" si="265"/>
        <v>5991.6275934917276</v>
      </c>
      <c r="AR33" s="914">
        <f t="shared" si="265"/>
        <v>5991.6275934917276</v>
      </c>
      <c r="AS33" s="914">
        <f t="shared" ref="AS33:BX33" si="266">-SUMIF($5:$5,AS$5,34:34)/12</f>
        <v>5991.6275934917276</v>
      </c>
      <c r="AT33" s="914">
        <f t="shared" si="266"/>
        <v>5991.6275934917276</v>
      </c>
      <c r="AU33" s="914">
        <f t="shared" si="266"/>
        <v>5991.6275934917276</v>
      </c>
      <c r="AV33" s="914">
        <f t="shared" si="266"/>
        <v>5991.6275934917276</v>
      </c>
      <c r="AW33" s="914">
        <f t="shared" si="266"/>
        <v>5896.9136051734358</v>
      </c>
      <c r="AX33" s="914">
        <f t="shared" si="266"/>
        <v>5896.9136051734358</v>
      </c>
      <c r="AY33" s="914">
        <f t="shared" si="266"/>
        <v>5896.9136051734358</v>
      </c>
      <c r="AZ33" s="914">
        <f t="shared" si="266"/>
        <v>5896.9136051734358</v>
      </c>
      <c r="BA33" s="914">
        <f t="shared" si="266"/>
        <v>5896.9136051734358</v>
      </c>
      <c r="BB33" s="914">
        <f t="shared" si="266"/>
        <v>5896.9136051734358</v>
      </c>
      <c r="BC33" s="914">
        <f t="shared" si="266"/>
        <v>5896.9136051734358</v>
      </c>
      <c r="BD33" s="914">
        <f t="shared" si="266"/>
        <v>5896.9136051734358</v>
      </c>
      <c r="BE33" s="914">
        <f t="shared" si="266"/>
        <v>5896.9136051734358</v>
      </c>
      <c r="BF33" s="914">
        <f t="shared" si="266"/>
        <v>5896.9136051734358</v>
      </c>
      <c r="BG33" s="914">
        <f t="shared" si="266"/>
        <v>5896.9136051734358</v>
      </c>
      <c r="BH33" s="914">
        <f t="shared" si="266"/>
        <v>5896.9136051734358</v>
      </c>
      <c r="BI33" s="914">
        <f t="shared" si="266"/>
        <v>5796.0116362850194</v>
      </c>
      <c r="BJ33" s="914">
        <f t="shared" si="266"/>
        <v>5796.0116362850194</v>
      </c>
      <c r="BK33" s="914">
        <f t="shared" si="266"/>
        <v>5796.0116362850194</v>
      </c>
      <c r="BL33" s="914">
        <f t="shared" si="266"/>
        <v>5796.0116362850194</v>
      </c>
      <c r="BM33" s="914">
        <f t="shared" si="266"/>
        <v>5796.0116362850194</v>
      </c>
      <c r="BN33" s="914">
        <f t="shared" si="266"/>
        <v>5796.0116362850194</v>
      </c>
      <c r="BO33" s="914">
        <f t="shared" si="266"/>
        <v>5796.0116362850194</v>
      </c>
      <c r="BP33" s="914">
        <f t="shared" si="266"/>
        <v>5796.0116362850194</v>
      </c>
      <c r="BQ33" s="914">
        <f t="shared" si="266"/>
        <v>5796.0116362850194</v>
      </c>
      <c r="BR33" s="914">
        <f t="shared" si="266"/>
        <v>5796.0116362850194</v>
      </c>
      <c r="BS33" s="914">
        <f t="shared" si="266"/>
        <v>5796.0116362850194</v>
      </c>
      <c r="BT33" s="914">
        <f t="shared" si="266"/>
        <v>5796.0116362850194</v>
      </c>
      <c r="BU33" s="914">
        <f t="shared" si="266"/>
        <v>5688.7120531989922</v>
      </c>
      <c r="BV33" s="914">
        <f t="shared" si="266"/>
        <v>5688.7120531989922</v>
      </c>
      <c r="BW33" s="914">
        <f t="shared" si="266"/>
        <v>5688.7120531989922</v>
      </c>
      <c r="BX33" s="914">
        <f t="shared" si="266"/>
        <v>5688.7120531989922</v>
      </c>
      <c r="BY33" s="914">
        <f t="shared" ref="BY33:DD33" si="267">-SUMIF($5:$5,BY$5,34:34)/12</f>
        <v>5688.7120531989922</v>
      </c>
      <c r="BZ33" s="914">
        <f t="shared" si="267"/>
        <v>5688.7120531989922</v>
      </c>
      <c r="CA33" s="914">
        <f t="shared" si="267"/>
        <v>5688.7120531989922</v>
      </c>
      <c r="CB33" s="914">
        <f t="shared" si="267"/>
        <v>5688.7120531989922</v>
      </c>
      <c r="CC33" s="914">
        <f t="shared" si="267"/>
        <v>5688.7120531989922</v>
      </c>
      <c r="CD33" s="914">
        <f t="shared" si="267"/>
        <v>5688.7120531989922</v>
      </c>
      <c r="CE33" s="914">
        <f t="shared" si="267"/>
        <v>5688.7120531989922</v>
      </c>
      <c r="CF33" s="914">
        <f t="shared" si="267"/>
        <v>5688.7120531989922</v>
      </c>
      <c r="CG33" s="914">
        <f t="shared" si="267"/>
        <v>5574.7993121350128</v>
      </c>
      <c r="CH33" s="914">
        <f t="shared" si="267"/>
        <v>5574.7993121350128</v>
      </c>
      <c r="CI33" s="914">
        <f t="shared" si="267"/>
        <v>5574.7993121350128</v>
      </c>
      <c r="CJ33" s="914">
        <f t="shared" si="267"/>
        <v>5574.7993121350128</v>
      </c>
      <c r="CK33" s="914">
        <f t="shared" si="267"/>
        <v>5574.7993121350128</v>
      </c>
      <c r="CL33" s="914">
        <f t="shared" si="267"/>
        <v>5574.7993121350128</v>
      </c>
      <c r="CM33" s="914">
        <f t="shared" si="267"/>
        <v>5574.7993121350128</v>
      </c>
      <c r="CN33" s="914">
        <f t="shared" si="267"/>
        <v>5574.7993121350128</v>
      </c>
      <c r="CO33" s="914">
        <f t="shared" si="267"/>
        <v>5574.7993121350128</v>
      </c>
      <c r="CP33" s="914">
        <f t="shared" si="267"/>
        <v>5574.7993121350128</v>
      </c>
      <c r="CQ33" s="914">
        <f t="shared" si="267"/>
        <v>5574.7993121350128</v>
      </c>
      <c r="CR33" s="914">
        <f t="shared" si="267"/>
        <v>5574.7993121350128</v>
      </c>
      <c r="CS33" s="914">
        <f t="shared" si="267"/>
        <v>5454.0518066071927</v>
      </c>
      <c r="CT33" s="914">
        <f t="shared" si="267"/>
        <v>5454.0518066071927</v>
      </c>
      <c r="CU33" s="914">
        <f t="shared" si="267"/>
        <v>5454.0518066071927</v>
      </c>
      <c r="CV33" s="914">
        <f t="shared" si="267"/>
        <v>5454.0518066071927</v>
      </c>
      <c r="CW33" s="914">
        <f t="shared" si="267"/>
        <v>5454.0518066071927</v>
      </c>
      <c r="CX33" s="914">
        <f t="shared" si="267"/>
        <v>5454.0518066071927</v>
      </c>
      <c r="CY33" s="914">
        <f t="shared" si="267"/>
        <v>5454.0518066071927</v>
      </c>
      <c r="CZ33" s="914">
        <f t="shared" si="267"/>
        <v>5454.0518066071927</v>
      </c>
      <c r="DA33" s="914">
        <f t="shared" si="267"/>
        <v>5454.0518066071927</v>
      </c>
      <c r="DB33" s="914">
        <f t="shared" si="267"/>
        <v>5454.0518066071927</v>
      </c>
      <c r="DC33" s="914">
        <f t="shared" si="267"/>
        <v>5454.0518066071927</v>
      </c>
      <c r="DD33" s="914">
        <f t="shared" si="267"/>
        <v>5454.0518066071927</v>
      </c>
      <c r="DE33" s="914">
        <f t="shared" ref="DE33:EN33" si="268">-SUMIF($5:$5,DE$5,34:34)/12</f>
        <v>5326.241711133408</v>
      </c>
      <c r="DF33" s="914">
        <f t="shared" si="268"/>
        <v>5326.241711133408</v>
      </c>
      <c r="DG33" s="914">
        <f t="shared" si="268"/>
        <v>5326.241711133408</v>
      </c>
      <c r="DH33" s="914">
        <f t="shared" si="268"/>
        <v>5326.241711133408</v>
      </c>
      <c r="DI33" s="914">
        <f t="shared" si="268"/>
        <v>5326.241711133408</v>
      </c>
      <c r="DJ33" s="914">
        <f t="shared" si="268"/>
        <v>5326.241711133408</v>
      </c>
      <c r="DK33" s="914">
        <f t="shared" si="268"/>
        <v>5326.241711133408</v>
      </c>
      <c r="DL33" s="914">
        <f t="shared" si="268"/>
        <v>5326.241711133408</v>
      </c>
      <c r="DM33" s="914">
        <f t="shared" si="268"/>
        <v>5326.241711133408</v>
      </c>
      <c r="DN33" s="914">
        <f t="shared" si="268"/>
        <v>5326.241711133408</v>
      </c>
      <c r="DO33" s="914">
        <f t="shared" si="268"/>
        <v>5326.241711133408</v>
      </c>
      <c r="DP33" s="914">
        <f t="shared" si="268"/>
        <v>5326.241711133408</v>
      </c>
      <c r="DQ33" s="914">
        <f t="shared" si="268"/>
        <v>5191.1348211180275</v>
      </c>
      <c r="DR33" s="914">
        <f t="shared" si="268"/>
        <v>5191.1348211180275</v>
      </c>
      <c r="DS33" s="914">
        <f t="shared" si="268"/>
        <v>5191.1348211180275</v>
      </c>
      <c r="DT33" s="914">
        <f t="shared" si="268"/>
        <v>5191.1348211180275</v>
      </c>
      <c r="DU33" s="914">
        <f t="shared" si="268"/>
        <v>5191.1348211180275</v>
      </c>
      <c r="DV33" s="914">
        <f t="shared" si="268"/>
        <v>5191.1348211180275</v>
      </c>
      <c r="DW33" s="914">
        <f t="shared" si="268"/>
        <v>5191.1348211180275</v>
      </c>
      <c r="DX33" s="914">
        <f t="shared" si="268"/>
        <v>5191.1348211180275</v>
      </c>
      <c r="DY33" s="914">
        <f t="shared" si="268"/>
        <v>5191.1348211180275</v>
      </c>
      <c r="DZ33" s="914">
        <f t="shared" si="268"/>
        <v>5191.1348211180275</v>
      </c>
      <c r="EA33" s="914">
        <f t="shared" si="268"/>
        <v>5191.1348211180275</v>
      </c>
      <c r="EB33" s="914">
        <f t="shared" si="268"/>
        <v>5191.1348211180275</v>
      </c>
      <c r="EC33" s="914">
        <f t="shared" si="268"/>
        <v>5048.4903888175795</v>
      </c>
      <c r="ED33" s="914">
        <f t="shared" si="268"/>
        <v>5048.4903888175795</v>
      </c>
      <c r="EE33" s="914">
        <f t="shared" si="268"/>
        <v>5048.4903888175795</v>
      </c>
      <c r="EF33" s="914">
        <f t="shared" si="268"/>
        <v>5048.4903888175795</v>
      </c>
      <c r="EG33" s="914">
        <f t="shared" si="268"/>
        <v>5048.4903888175795</v>
      </c>
      <c r="EH33" s="914">
        <f t="shared" si="268"/>
        <v>5048.4903888175795</v>
      </c>
      <c r="EI33" s="914">
        <f t="shared" si="268"/>
        <v>5048.4903888175795</v>
      </c>
      <c r="EJ33" s="914">
        <f t="shared" si="268"/>
        <v>5048.4903888175795</v>
      </c>
      <c r="EK33" s="914">
        <f t="shared" si="268"/>
        <v>5048.4903888175795</v>
      </c>
      <c r="EL33" s="914">
        <f t="shared" si="268"/>
        <v>5048.4903888175795</v>
      </c>
      <c r="EM33" s="914">
        <f t="shared" si="268"/>
        <v>5048.4903888175795</v>
      </c>
      <c r="EN33" s="914">
        <f t="shared" si="268"/>
        <v>5048.4903888175795</v>
      </c>
    </row>
    <row r="34" spans="3:144" x14ac:dyDescent="0.2">
      <c r="D34" s="14"/>
      <c r="E34" s="14"/>
      <c r="F34" s="14"/>
      <c r="G34" s="144" t="s">
        <v>40</v>
      </c>
      <c r="H34" s="26" t="s">
        <v>25</v>
      </c>
      <c r="I34" s="26"/>
      <c r="J34" s="26"/>
      <c r="K34" s="896">
        <f>SUM(L34:EB34)</f>
        <v>-685957.81817713962</v>
      </c>
      <c r="L34" s="896"/>
      <c r="M34" s="896">
        <f>-IFERROR(VLOOKUP(M$2,$D$122:$N$134,10,FALSE),)</f>
        <v>0</v>
      </c>
      <c r="N34" s="896">
        <f t="shared" ref="N34:BY34" si="269">-IFERROR(VLOOKUP(N$2,$D$122:$N$134,10,FALSE),)</f>
        <v>0</v>
      </c>
      <c r="O34" s="896">
        <f t="shared" si="269"/>
        <v>0</v>
      </c>
      <c r="P34" s="896">
        <f t="shared" si="269"/>
        <v>0</v>
      </c>
      <c r="Q34" s="896">
        <f t="shared" si="269"/>
        <v>0</v>
      </c>
      <c r="R34" s="896">
        <f t="shared" si="269"/>
        <v>0</v>
      </c>
      <c r="S34" s="896">
        <f t="shared" si="269"/>
        <v>-73959.618024038384</v>
      </c>
      <c r="T34" s="896">
        <f t="shared" si="269"/>
        <v>0</v>
      </c>
      <c r="U34" s="896">
        <f t="shared" si="269"/>
        <v>0</v>
      </c>
      <c r="V34" s="896">
        <f t="shared" si="269"/>
        <v>0</v>
      </c>
      <c r="W34" s="896">
        <f t="shared" si="269"/>
        <v>0</v>
      </c>
      <c r="X34" s="896">
        <f t="shared" si="269"/>
        <v>0</v>
      </c>
      <c r="Y34" s="896">
        <f t="shared" si="269"/>
        <v>0</v>
      </c>
      <c r="Z34" s="896">
        <f t="shared" si="269"/>
        <v>0</v>
      </c>
      <c r="AA34" s="896">
        <f t="shared" si="269"/>
        <v>0</v>
      </c>
      <c r="AB34" s="896">
        <f t="shared" si="269"/>
        <v>0</v>
      </c>
      <c r="AC34" s="896">
        <f t="shared" si="269"/>
        <v>0</v>
      </c>
      <c r="AD34" s="896">
        <f t="shared" si="269"/>
        <v>0</v>
      </c>
      <c r="AE34" s="896">
        <f t="shared" si="269"/>
        <v>-72964.289683387382</v>
      </c>
      <c r="AF34" s="896">
        <f t="shared" si="269"/>
        <v>0</v>
      </c>
      <c r="AG34" s="896">
        <f t="shared" si="269"/>
        <v>0</v>
      </c>
      <c r="AH34" s="896">
        <f t="shared" si="269"/>
        <v>0</v>
      </c>
      <c r="AI34" s="896">
        <f t="shared" si="269"/>
        <v>0</v>
      </c>
      <c r="AJ34" s="896">
        <f t="shared" si="269"/>
        <v>0</v>
      </c>
      <c r="AK34" s="896">
        <f t="shared" si="269"/>
        <v>0</v>
      </c>
      <c r="AL34" s="896">
        <f t="shared" si="269"/>
        <v>0</v>
      </c>
      <c r="AM34" s="896">
        <f t="shared" si="269"/>
        <v>0</v>
      </c>
      <c r="AN34" s="896">
        <f t="shared" si="269"/>
        <v>0</v>
      </c>
      <c r="AO34" s="896">
        <f t="shared" si="269"/>
        <v>0</v>
      </c>
      <c r="AP34" s="896">
        <f t="shared" si="269"/>
        <v>0</v>
      </c>
      <c r="AQ34" s="896">
        <f t="shared" si="269"/>
        <v>-71899.531121900727</v>
      </c>
      <c r="AR34" s="896">
        <f t="shared" si="269"/>
        <v>0</v>
      </c>
      <c r="AS34" s="896">
        <f t="shared" si="269"/>
        <v>0</v>
      </c>
      <c r="AT34" s="896">
        <f t="shared" si="269"/>
        <v>0</v>
      </c>
      <c r="AU34" s="896">
        <f t="shared" si="269"/>
        <v>0</v>
      </c>
      <c r="AV34" s="896">
        <f t="shared" si="269"/>
        <v>0</v>
      </c>
      <c r="AW34" s="896">
        <f t="shared" si="269"/>
        <v>0</v>
      </c>
      <c r="AX34" s="896">
        <f t="shared" si="269"/>
        <v>0</v>
      </c>
      <c r="AY34" s="896">
        <f t="shared" si="269"/>
        <v>0</v>
      </c>
      <c r="AZ34" s="896">
        <f t="shared" si="269"/>
        <v>0</v>
      </c>
      <c r="BA34" s="896">
        <f t="shared" si="269"/>
        <v>0</v>
      </c>
      <c r="BB34" s="896">
        <f t="shared" si="269"/>
        <v>0</v>
      </c>
      <c r="BC34" s="896">
        <f t="shared" si="269"/>
        <v>-70762.963262081234</v>
      </c>
      <c r="BD34" s="896">
        <f t="shared" si="269"/>
        <v>0</v>
      </c>
      <c r="BE34" s="896">
        <f t="shared" si="269"/>
        <v>0</v>
      </c>
      <c r="BF34" s="896">
        <f t="shared" si="269"/>
        <v>0</v>
      </c>
      <c r="BG34" s="896">
        <f t="shared" si="269"/>
        <v>0</v>
      </c>
      <c r="BH34" s="896">
        <f t="shared" si="269"/>
        <v>0</v>
      </c>
      <c r="BI34" s="896">
        <f t="shared" si="269"/>
        <v>0</v>
      </c>
      <c r="BJ34" s="896">
        <f t="shared" si="269"/>
        <v>0</v>
      </c>
      <c r="BK34" s="896">
        <f t="shared" si="269"/>
        <v>0</v>
      </c>
      <c r="BL34" s="896">
        <f t="shared" si="269"/>
        <v>0</v>
      </c>
      <c r="BM34" s="896">
        <f t="shared" si="269"/>
        <v>0</v>
      </c>
      <c r="BN34" s="896">
        <f t="shared" si="269"/>
        <v>0</v>
      </c>
      <c r="BO34" s="896">
        <f t="shared" si="269"/>
        <v>-69552.13963542023</v>
      </c>
      <c r="BP34" s="896">
        <f t="shared" si="269"/>
        <v>0</v>
      </c>
      <c r="BQ34" s="896">
        <f t="shared" si="269"/>
        <v>0</v>
      </c>
      <c r="BR34" s="896">
        <f t="shared" si="269"/>
        <v>0</v>
      </c>
      <c r="BS34" s="896">
        <f t="shared" si="269"/>
        <v>0</v>
      </c>
      <c r="BT34" s="896">
        <f t="shared" si="269"/>
        <v>0</v>
      </c>
      <c r="BU34" s="896">
        <f t="shared" si="269"/>
        <v>0</v>
      </c>
      <c r="BV34" s="896">
        <f t="shared" si="269"/>
        <v>0</v>
      </c>
      <c r="BW34" s="896">
        <f t="shared" si="269"/>
        <v>0</v>
      </c>
      <c r="BX34" s="896">
        <f t="shared" si="269"/>
        <v>0</v>
      </c>
      <c r="BY34" s="896">
        <f t="shared" si="269"/>
        <v>0</v>
      </c>
      <c r="BZ34" s="896">
        <f t="shared" ref="BZ34:EK34" si="270">-IFERROR(VLOOKUP(BZ$2,$D$122:$N$134,10,FALSE),)</f>
        <v>0</v>
      </c>
      <c r="CA34" s="896">
        <f t="shared" si="270"/>
        <v>-68264.544638387903</v>
      </c>
      <c r="CB34" s="896">
        <f t="shared" si="270"/>
        <v>0</v>
      </c>
      <c r="CC34" s="896">
        <f t="shared" si="270"/>
        <v>0</v>
      </c>
      <c r="CD34" s="896">
        <f t="shared" si="270"/>
        <v>0</v>
      </c>
      <c r="CE34" s="896">
        <f t="shared" si="270"/>
        <v>0</v>
      </c>
      <c r="CF34" s="896">
        <f t="shared" si="270"/>
        <v>0</v>
      </c>
      <c r="CG34" s="896">
        <f t="shared" si="270"/>
        <v>0</v>
      </c>
      <c r="CH34" s="896">
        <f t="shared" si="270"/>
        <v>0</v>
      </c>
      <c r="CI34" s="896">
        <f t="shared" si="270"/>
        <v>0</v>
      </c>
      <c r="CJ34" s="896">
        <f t="shared" si="270"/>
        <v>0</v>
      </c>
      <c r="CK34" s="896">
        <f t="shared" si="270"/>
        <v>0</v>
      </c>
      <c r="CL34" s="896">
        <f t="shared" si="270"/>
        <v>0</v>
      </c>
      <c r="CM34" s="896">
        <f t="shared" si="270"/>
        <v>-66897.591745620157</v>
      </c>
      <c r="CN34" s="896">
        <f t="shared" si="270"/>
        <v>0</v>
      </c>
      <c r="CO34" s="896">
        <f t="shared" si="270"/>
        <v>0</v>
      </c>
      <c r="CP34" s="896">
        <f t="shared" si="270"/>
        <v>0</v>
      </c>
      <c r="CQ34" s="896">
        <f t="shared" si="270"/>
        <v>0</v>
      </c>
      <c r="CR34" s="896">
        <f t="shared" si="270"/>
        <v>0</v>
      </c>
      <c r="CS34" s="896">
        <f t="shared" si="270"/>
        <v>0</v>
      </c>
      <c r="CT34" s="896">
        <f t="shared" si="270"/>
        <v>0</v>
      </c>
      <c r="CU34" s="896">
        <f t="shared" si="270"/>
        <v>0</v>
      </c>
      <c r="CV34" s="896">
        <f t="shared" si="270"/>
        <v>0</v>
      </c>
      <c r="CW34" s="896">
        <f t="shared" si="270"/>
        <v>0</v>
      </c>
      <c r="CX34" s="896">
        <f t="shared" si="270"/>
        <v>0</v>
      </c>
      <c r="CY34" s="896">
        <f t="shared" si="270"/>
        <v>-65448.621679286312</v>
      </c>
      <c r="CZ34" s="896">
        <f t="shared" si="270"/>
        <v>0</v>
      </c>
      <c r="DA34" s="896">
        <f t="shared" si="270"/>
        <v>0</v>
      </c>
      <c r="DB34" s="896">
        <f t="shared" si="270"/>
        <v>0</v>
      </c>
      <c r="DC34" s="896">
        <f t="shared" si="270"/>
        <v>0</v>
      </c>
      <c r="DD34" s="896">
        <f t="shared" si="270"/>
        <v>0</v>
      </c>
      <c r="DE34" s="896">
        <f t="shared" si="270"/>
        <v>0</v>
      </c>
      <c r="DF34" s="896">
        <f t="shared" si="270"/>
        <v>0</v>
      </c>
      <c r="DG34" s="896">
        <f t="shared" si="270"/>
        <v>0</v>
      </c>
      <c r="DH34" s="896">
        <f t="shared" si="270"/>
        <v>0</v>
      </c>
      <c r="DI34" s="896">
        <f t="shared" si="270"/>
        <v>0</v>
      </c>
      <c r="DJ34" s="896">
        <f t="shared" si="270"/>
        <v>0</v>
      </c>
      <c r="DK34" s="896">
        <f t="shared" si="270"/>
        <v>-63914.900533600892</v>
      </c>
      <c r="DL34" s="896">
        <f t="shared" si="270"/>
        <v>0</v>
      </c>
      <c r="DM34" s="896">
        <f t="shared" si="270"/>
        <v>0</v>
      </c>
      <c r="DN34" s="896">
        <f t="shared" si="270"/>
        <v>0</v>
      </c>
      <c r="DO34" s="896">
        <f t="shared" si="270"/>
        <v>0</v>
      </c>
      <c r="DP34" s="896">
        <f t="shared" si="270"/>
        <v>0</v>
      </c>
      <c r="DQ34" s="896">
        <f t="shared" si="270"/>
        <v>0</v>
      </c>
      <c r="DR34" s="896">
        <f t="shared" si="270"/>
        <v>0</v>
      </c>
      <c r="DS34" s="896">
        <f t="shared" si="270"/>
        <v>0</v>
      </c>
      <c r="DT34" s="896">
        <f t="shared" si="270"/>
        <v>0</v>
      </c>
      <c r="DU34" s="896">
        <f t="shared" si="270"/>
        <v>0</v>
      </c>
      <c r="DV34" s="896">
        <f t="shared" si="270"/>
        <v>0</v>
      </c>
      <c r="DW34" s="896">
        <f t="shared" si="270"/>
        <v>-62293.617853416334</v>
      </c>
      <c r="DX34" s="896">
        <f t="shared" si="270"/>
        <v>0</v>
      </c>
      <c r="DY34" s="896">
        <f t="shared" si="270"/>
        <v>0</v>
      </c>
      <c r="DZ34" s="896">
        <f t="shared" si="270"/>
        <v>0</v>
      </c>
      <c r="EA34" s="896">
        <f t="shared" si="270"/>
        <v>0</v>
      </c>
      <c r="EB34" s="896">
        <f t="shared" si="270"/>
        <v>0</v>
      </c>
      <c r="EC34" s="896">
        <f t="shared" si="270"/>
        <v>0</v>
      </c>
      <c r="ED34" s="896">
        <f t="shared" si="270"/>
        <v>0</v>
      </c>
      <c r="EE34" s="896">
        <f t="shared" si="270"/>
        <v>0</v>
      </c>
      <c r="EF34" s="896">
        <f t="shared" si="270"/>
        <v>0</v>
      </c>
      <c r="EG34" s="896">
        <f t="shared" si="270"/>
        <v>0</v>
      </c>
      <c r="EH34" s="896">
        <f t="shared" si="270"/>
        <v>0</v>
      </c>
      <c r="EI34" s="896">
        <f t="shared" si="270"/>
        <v>-60581.884665810954</v>
      </c>
      <c r="EJ34" s="896">
        <f t="shared" si="270"/>
        <v>0</v>
      </c>
      <c r="EK34" s="896">
        <f t="shared" si="270"/>
        <v>0</v>
      </c>
      <c r="EL34" s="896">
        <f t="shared" ref="EL34:EN34" si="271">-IFERROR(VLOOKUP(EL$2,$D$122:$N$134,10,FALSE),)</f>
        <v>0</v>
      </c>
      <c r="EM34" s="896">
        <f t="shared" si="271"/>
        <v>0</v>
      </c>
      <c r="EN34" s="896">
        <f t="shared" si="271"/>
        <v>0</v>
      </c>
    </row>
    <row r="35" spans="3:144" x14ac:dyDescent="0.2">
      <c r="D35" s="14"/>
      <c r="E35" s="14"/>
      <c r="F35" s="14"/>
      <c r="G35" s="144" t="s">
        <v>41</v>
      </c>
      <c r="H35" s="17" t="s">
        <v>42</v>
      </c>
      <c r="I35" s="17"/>
      <c r="J35" s="17"/>
      <c r="K35" s="914">
        <f>SUM(K32:K34)</f>
        <v>-1.280568540096283E-9</v>
      </c>
      <c r="L35" s="792"/>
      <c r="M35" s="914">
        <f t="shared" ref="M35:BX35" si="272">SUM(M32:M34)</f>
        <v>6163.3015020031989</v>
      </c>
      <c r="N35" s="914">
        <f t="shared" si="272"/>
        <v>12326.603004006398</v>
      </c>
      <c r="O35" s="914">
        <f t="shared" si="272"/>
        <v>18489.904506009596</v>
      </c>
      <c r="P35" s="914">
        <f t="shared" si="272"/>
        <v>24653.206008012796</v>
      </c>
      <c r="Q35" s="914">
        <f t="shared" si="272"/>
        <v>30816.507510015996</v>
      </c>
      <c r="R35" s="914">
        <f t="shared" si="272"/>
        <v>36979.809012019192</v>
      </c>
      <c r="S35" s="914">
        <f t="shared" si="272"/>
        <v>-30816.507510015996</v>
      </c>
      <c r="T35" s="914">
        <f t="shared" si="272"/>
        <v>-24653.206008012796</v>
      </c>
      <c r="U35" s="914">
        <f t="shared" si="272"/>
        <v>-18489.904506009596</v>
      </c>
      <c r="V35" s="914">
        <f t="shared" si="272"/>
        <v>-12326.603004006396</v>
      </c>
      <c r="W35" s="914">
        <f t="shared" si="272"/>
        <v>-6163.3015020031971</v>
      </c>
      <c r="X35" s="914">
        <f t="shared" si="272"/>
        <v>1.8189894035458565E-12</v>
      </c>
      <c r="Y35" s="914">
        <f t="shared" si="272"/>
        <v>6080.357473615617</v>
      </c>
      <c r="Z35" s="914">
        <f t="shared" si="272"/>
        <v>12160.714947231232</v>
      </c>
      <c r="AA35" s="914">
        <f t="shared" si="272"/>
        <v>18241.072420846845</v>
      </c>
      <c r="AB35" s="914">
        <f t="shared" si="272"/>
        <v>24321.429894462461</v>
      </c>
      <c r="AC35" s="914">
        <f t="shared" si="272"/>
        <v>30401.787368078076</v>
      </c>
      <c r="AD35" s="914">
        <f t="shared" si="272"/>
        <v>36482.144841693691</v>
      </c>
      <c r="AE35" s="914">
        <f t="shared" si="272"/>
        <v>-30401.787368078076</v>
      </c>
      <c r="AF35" s="914">
        <f t="shared" si="272"/>
        <v>-24321.429894462461</v>
      </c>
      <c r="AG35" s="914">
        <f t="shared" si="272"/>
        <v>-18241.072420846845</v>
      </c>
      <c r="AH35" s="914">
        <f t="shared" si="272"/>
        <v>-12160.71494723123</v>
      </c>
      <c r="AI35" s="914">
        <f t="shared" si="272"/>
        <v>-6080.3574736156152</v>
      </c>
      <c r="AJ35" s="914">
        <f t="shared" si="272"/>
        <v>0</v>
      </c>
      <c r="AK35" s="914">
        <f t="shared" si="272"/>
        <v>5991.6275934917276</v>
      </c>
      <c r="AL35" s="914">
        <f t="shared" si="272"/>
        <v>11983.255186983455</v>
      </c>
      <c r="AM35" s="914">
        <f t="shared" si="272"/>
        <v>17974.882780475182</v>
      </c>
      <c r="AN35" s="914">
        <f t="shared" si="272"/>
        <v>23966.51037396691</v>
      </c>
      <c r="AO35" s="914">
        <f t="shared" si="272"/>
        <v>29958.137967458639</v>
      </c>
      <c r="AP35" s="914">
        <f t="shared" si="272"/>
        <v>35949.765560950364</v>
      </c>
      <c r="AQ35" s="914">
        <f t="shared" si="272"/>
        <v>-29958.137967458635</v>
      </c>
      <c r="AR35" s="914">
        <f t="shared" si="272"/>
        <v>-23966.510373966907</v>
      </c>
      <c r="AS35" s="914">
        <f t="shared" si="272"/>
        <v>-17974.882780475178</v>
      </c>
      <c r="AT35" s="914">
        <f t="shared" si="272"/>
        <v>-11983.25518698345</v>
      </c>
      <c r="AU35" s="914">
        <f t="shared" si="272"/>
        <v>-5991.6275934917221</v>
      </c>
      <c r="AV35" s="914">
        <f t="shared" si="272"/>
        <v>5.4569682106375694E-12</v>
      </c>
      <c r="AW35" s="914">
        <f t="shared" si="272"/>
        <v>5896.9136051734413</v>
      </c>
      <c r="AX35" s="914">
        <f t="shared" si="272"/>
        <v>11793.827210346877</v>
      </c>
      <c r="AY35" s="914">
        <f t="shared" si="272"/>
        <v>17690.740815520312</v>
      </c>
      <c r="AZ35" s="914">
        <f t="shared" si="272"/>
        <v>23587.654420693747</v>
      </c>
      <c r="BA35" s="914">
        <f t="shared" si="272"/>
        <v>29484.568025867182</v>
      </c>
      <c r="BB35" s="914">
        <f t="shared" si="272"/>
        <v>35381.481631040617</v>
      </c>
      <c r="BC35" s="914">
        <f t="shared" si="272"/>
        <v>-29484.568025867178</v>
      </c>
      <c r="BD35" s="914">
        <f t="shared" si="272"/>
        <v>-23587.654420693743</v>
      </c>
      <c r="BE35" s="914">
        <f t="shared" si="272"/>
        <v>-17690.740815520308</v>
      </c>
      <c r="BF35" s="914">
        <f t="shared" si="272"/>
        <v>-11793.827210346873</v>
      </c>
      <c r="BG35" s="914">
        <f t="shared" si="272"/>
        <v>-5896.9136051734376</v>
      </c>
      <c r="BH35" s="914">
        <f t="shared" si="272"/>
        <v>-1.8189894035458565E-12</v>
      </c>
      <c r="BI35" s="914">
        <f t="shared" si="272"/>
        <v>5796.0116362850176</v>
      </c>
      <c r="BJ35" s="914">
        <f t="shared" si="272"/>
        <v>11592.023272570037</v>
      </c>
      <c r="BK35" s="914">
        <f t="shared" si="272"/>
        <v>17388.034908855057</v>
      </c>
      <c r="BL35" s="914">
        <f t="shared" si="272"/>
        <v>23184.046545140078</v>
      </c>
      <c r="BM35" s="914">
        <f t="shared" si="272"/>
        <v>28980.058181425098</v>
      </c>
      <c r="BN35" s="914">
        <f t="shared" si="272"/>
        <v>34776.069817710115</v>
      </c>
      <c r="BO35" s="914">
        <f t="shared" si="272"/>
        <v>-28980.058181425098</v>
      </c>
      <c r="BP35" s="914">
        <f t="shared" si="272"/>
        <v>-23184.046545140078</v>
      </c>
      <c r="BQ35" s="914">
        <f t="shared" si="272"/>
        <v>-17388.034908855057</v>
      </c>
      <c r="BR35" s="914">
        <f t="shared" si="272"/>
        <v>-11592.023272570037</v>
      </c>
      <c r="BS35" s="914">
        <f t="shared" si="272"/>
        <v>-5796.0116362850176</v>
      </c>
      <c r="BT35" s="914">
        <f t="shared" si="272"/>
        <v>1.8189894035458565E-12</v>
      </c>
      <c r="BU35" s="914">
        <f t="shared" si="272"/>
        <v>5688.712053198994</v>
      </c>
      <c r="BV35" s="914">
        <f t="shared" si="272"/>
        <v>11377.424106397986</v>
      </c>
      <c r="BW35" s="914">
        <f t="shared" si="272"/>
        <v>17066.136159596979</v>
      </c>
      <c r="BX35" s="914">
        <f t="shared" si="272"/>
        <v>22754.848212795972</v>
      </c>
      <c r="BY35" s="914">
        <f t="shared" ref="BY35:EB35" si="273">SUM(BY32:BY34)</f>
        <v>28443.560265994965</v>
      </c>
      <c r="BZ35" s="914">
        <f t="shared" si="273"/>
        <v>34132.272319193959</v>
      </c>
      <c r="CA35" s="914">
        <f t="shared" si="273"/>
        <v>-28443.560265994951</v>
      </c>
      <c r="CB35" s="914">
        <f t="shared" si="273"/>
        <v>-22754.848212795958</v>
      </c>
      <c r="CC35" s="914">
        <f t="shared" si="273"/>
        <v>-17066.136159596965</v>
      </c>
      <c r="CD35" s="914">
        <f t="shared" si="273"/>
        <v>-11377.424106397972</v>
      </c>
      <c r="CE35" s="914">
        <f t="shared" si="273"/>
        <v>-5688.7120531989794</v>
      </c>
      <c r="CF35" s="914">
        <f t="shared" si="273"/>
        <v>1.2732925824820995E-11</v>
      </c>
      <c r="CG35" s="914">
        <f t="shared" si="273"/>
        <v>5574.7993121350255</v>
      </c>
      <c r="CH35" s="914">
        <f t="shared" si="273"/>
        <v>11149.598624270038</v>
      </c>
      <c r="CI35" s="914">
        <f t="shared" si="273"/>
        <v>16724.39793640505</v>
      </c>
      <c r="CJ35" s="914">
        <f t="shared" si="273"/>
        <v>22299.197248540062</v>
      </c>
      <c r="CK35" s="914">
        <f t="shared" si="273"/>
        <v>27873.996560675074</v>
      </c>
      <c r="CL35" s="914">
        <f t="shared" si="273"/>
        <v>33448.795872810086</v>
      </c>
      <c r="CM35" s="914">
        <f t="shared" si="273"/>
        <v>-27873.996560675056</v>
      </c>
      <c r="CN35" s="914">
        <f t="shared" si="273"/>
        <v>-22299.197248540044</v>
      </c>
      <c r="CO35" s="914">
        <f t="shared" si="273"/>
        <v>-16724.397936405032</v>
      </c>
      <c r="CP35" s="914">
        <f t="shared" si="273"/>
        <v>-11149.59862427002</v>
      </c>
      <c r="CQ35" s="914">
        <f t="shared" si="273"/>
        <v>-5574.7993121350073</v>
      </c>
      <c r="CR35" s="914">
        <f t="shared" si="273"/>
        <v>5.4569682106375694E-12</v>
      </c>
      <c r="CS35" s="914">
        <f t="shared" si="273"/>
        <v>5454.0518066071982</v>
      </c>
      <c r="CT35" s="914">
        <f t="shared" si="273"/>
        <v>10908.103613214391</v>
      </c>
      <c r="CU35" s="914">
        <f t="shared" si="273"/>
        <v>16362.155419821584</v>
      </c>
      <c r="CV35" s="914">
        <f t="shared" si="273"/>
        <v>21816.207226428778</v>
      </c>
      <c r="CW35" s="914">
        <f t="shared" si="273"/>
        <v>27270.259033035971</v>
      </c>
      <c r="CX35" s="914">
        <f t="shared" si="273"/>
        <v>32724.310839643163</v>
      </c>
      <c r="CY35" s="914">
        <f t="shared" si="273"/>
        <v>-27270.259033035953</v>
      </c>
      <c r="CZ35" s="914">
        <f t="shared" si="273"/>
        <v>-21816.20722642876</v>
      </c>
      <c r="DA35" s="914">
        <f t="shared" si="273"/>
        <v>-16362.155419821567</v>
      </c>
      <c r="DB35" s="914">
        <f t="shared" si="273"/>
        <v>-10908.103613214374</v>
      </c>
      <c r="DC35" s="914">
        <f t="shared" si="273"/>
        <v>-5454.0518066071818</v>
      </c>
      <c r="DD35" s="914">
        <f t="shared" si="273"/>
        <v>1.0913936421275139E-11</v>
      </c>
      <c r="DE35" s="914">
        <f t="shared" si="273"/>
        <v>5326.2417111334189</v>
      </c>
      <c r="DF35" s="914">
        <f t="shared" si="273"/>
        <v>10652.483422266827</v>
      </c>
      <c r="DG35" s="914">
        <f t="shared" si="273"/>
        <v>15978.725133400236</v>
      </c>
      <c r="DH35" s="914">
        <f t="shared" si="273"/>
        <v>21304.966844533643</v>
      </c>
      <c r="DI35" s="914">
        <f t="shared" si="273"/>
        <v>26631.20855566705</v>
      </c>
      <c r="DJ35" s="914">
        <f t="shared" si="273"/>
        <v>31957.450266800457</v>
      </c>
      <c r="DK35" s="914">
        <f t="shared" si="273"/>
        <v>-26631.208555667028</v>
      </c>
      <c r="DL35" s="914">
        <f t="shared" si="273"/>
        <v>-21304.966844533621</v>
      </c>
      <c r="DM35" s="914">
        <f t="shared" si="273"/>
        <v>-15978.725133400214</v>
      </c>
      <c r="DN35" s="914">
        <f t="shared" si="273"/>
        <v>-10652.483422266807</v>
      </c>
      <c r="DO35" s="914">
        <f t="shared" si="273"/>
        <v>-5326.2417111333989</v>
      </c>
      <c r="DP35" s="914">
        <f t="shared" si="273"/>
        <v>9.0949470177292824E-12</v>
      </c>
      <c r="DQ35" s="914">
        <f t="shared" si="273"/>
        <v>5191.1348211180366</v>
      </c>
      <c r="DR35" s="914">
        <f t="shared" si="273"/>
        <v>10382.269642236064</v>
      </c>
      <c r="DS35" s="914">
        <f t="shared" si="273"/>
        <v>15573.404463354091</v>
      </c>
      <c r="DT35" s="914">
        <f t="shared" si="273"/>
        <v>20764.539284472117</v>
      </c>
      <c r="DU35" s="914">
        <f t="shared" si="273"/>
        <v>25955.674105590144</v>
      </c>
      <c r="DV35" s="914">
        <f t="shared" si="273"/>
        <v>31146.80892670817</v>
      </c>
      <c r="DW35" s="914">
        <f t="shared" si="273"/>
        <v>-25955.674105590137</v>
      </c>
      <c r="DX35" s="914">
        <f t="shared" si="273"/>
        <v>-20764.53928447211</v>
      </c>
      <c r="DY35" s="914">
        <f t="shared" si="273"/>
        <v>-15573.404463354083</v>
      </c>
      <c r="DZ35" s="914">
        <f t="shared" si="273"/>
        <v>-10382.269642236057</v>
      </c>
      <c r="EA35" s="914">
        <f t="shared" si="273"/>
        <v>-5191.1348211180293</v>
      </c>
      <c r="EB35" s="914">
        <f t="shared" si="273"/>
        <v>-1.8189894035458565E-12</v>
      </c>
      <c r="EC35" s="914">
        <f t="shared" ref="EC35:EN35" si="274">SUM(EC32:EC34)</f>
        <v>5048.4903888175777</v>
      </c>
      <c r="ED35" s="914">
        <f t="shared" si="274"/>
        <v>10096.980777635157</v>
      </c>
      <c r="EE35" s="914">
        <f t="shared" si="274"/>
        <v>15145.471166452737</v>
      </c>
      <c r="EF35" s="914">
        <f t="shared" si="274"/>
        <v>20193.961555270318</v>
      </c>
      <c r="EG35" s="914">
        <f t="shared" si="274"/>
        <v>25242.451944087898</v>
      </c>
      <c r="EH35" s="914">
        <f t="shared" si="274"/>
        <v>30290.942332905477</v>
      </c>
      <c r="EI35" s="914">
        <f t="shared" si="274"/>
        <v>-25242.451944087894</v>
      </c>
      <c r="EJ35" s="914">
        <f t="shared" si="274"/>
        <v>-20193.961555270314</v>
      </c>
      <c r="EK35" s="914">
        <f t="shared" si="274"/>
        <v>-15145.471166452735</v>
      </c>
      <c r="EL35" s="914">
        <f t="shared" si="274"/>
        <v>-10096.980777635155</v>
      </c>
      <c r="EM35" s="914">
        <f t="shared" si="274"/>
        <v>-5048.4903888175759</v>
      </c>
      <c r="EN35" s="914">
        <f t="shared" si="274"/>
        <v>3.637978807091713E-12</v>
      </c>
    </row>
    <row r="36" spans="3:144" x14ac:dyDescent="0.2">
      <c r="K36" s="792"/>
      <c r="L36" s="792"/>
      <c r="M36" s="792"/>
      <c r="N36" s="792"/>
      <c r="O36" s="792"/>
      <c r="P36" s="792"/>
      <c r="Q36" s="792"/>
      <c r="R36" s="792"/>
      <c r="S36" s="792"/>
      <c r="T36" s="792"/>
      <c r="U36" s="792"/>
      <c r="V36" s="792"/>
      <c r="W36" s="792"/>
      <c r="X36" s="792"/>
      <c r="Y36" s="792"/>
      <c r="Z36" s="792"/>
      <c r="AA36" s="792"/>
      <c r="AB36" s="792"/>
      <c r="AC36" s="792"/>
      <c r="AD36" s="792"/>
      <c r="AE36" s="792"/>
      <c r="AF36" s="792"/>
      <c r="AG36" s="792"/>
      <c r="AH36" s="792"/>
      <c r="AI36" s="792"/>
      <c r="AJ36" s="792"/>
      <c r="AK36" s="792"/>
      <c r="AL36" s="792"/>
      <c r="AM36" s="792"/>
      <c r="AN36" s="792"/>
      <c r="AO36" s="792"/>
      <c r="AP36" s="792"/>
      <c r="AQ36" s="792"/>
      <c r="AR36" s="792"/>
      <c r="AS36" s="792"/>
      <c r="AT36" s="792"/>
      <c r="AU36" s="792"/>
      <c r="AV36" s="792"/>
      <c r="AW36" s="792"/>
      <c r="AX36" s="792"/>
      <c r="AY36" s="792"/>
      <c r="AZ36" s="792"/>
      <c r="BA36" s="792"/>
      <c r="BB36" s="792"/>
      <c r="BC36" s="792"/>
      <c r="BD36" s="792"/>
      <c r="BE36" s="792"/>
      <c r="BF36" s="792"/>
      <c r="BG36" s="792"/>
      <c r="BH36" s="792"/>
      <c r="BI36" s="792"/>
      <c r="BJ36" s="792"/>
      <c r="BK36" s="792"/>
      <c r="BL36" s="792"/>
      <c r="BM36" s="792"/>
      <c r="BN36" s="792"/>
      <c r="BO36" s="792"/>
      <c r="BP36" s="792"/>
      <c r="BQ36" s="792"/>
      <c r="BR36" s="792"/>
      <c r="BS36" s="792"/>
      <c r="BT36" s="792"/>
      <c r="BU36" s="792"/>
      <c r="BV36" s="792"/>
      <c r="BW36" s="792"/>
      <c r="BX36" s="792"/>
      <c r="BY36" s="792"/>
      <c r="BZ36" s="792"/>
      <c r="CA36" s="792"/>
      <c r="CB36" s="792"/>
      <c r="CC36" s="792"/>
      <c r="CD36" s="792"/>
      <c r="CE36" s="792"/>
      <c r="CF36" s="792"/>
      <c r="CG36" s="792"/>
      <c r="CH36" s="792"/>
      <c r="CI36" s="792"/>
      <c r="CJ36" s="792"/>
      <c r="CK36" s="792"/>
      <c r="CL36" s="792"/>
      <c r="CM36" s="792"/>
      <c r="CN36" s="792"/>
      <c r="CO36" s="792"/>
      <c r="CP36" s="792"/>
      <c r="CQ36" s="792"/>
      <c r="CR36" s="792"/>
      <c r="CS36" s="792"/>
      <c r="CT36" s="792"/>
      <c r="CU36" s="792"/>
      <c r="CV36" s="792"/>
      <c r="CW36" s="792"/>
      <c r="CX36" s="792"/>
      <c r="CY36" s="792"/>
      <c r="CZ36" s="792"/>
      <c r="DA36" s="792"/>
      <c r="DB36" s="792"/>
      <c r="DC36" s="792"/>
      <c r="DD36" s="792"/>
      <c r="DE36" s="792"/>
      <c r="DF36" s="792"/>
      <c r="DG36" s="792"/>
      <c r="DH36" s="792"/>
      <c r="DI36" s="792"/>
      <c r="DJ36" s="792"/>
      <c r="DK36" s="792"/>
      <c r="DL36" s="792"/>
      <c r="DM36" s="792"/>
      <c r="DN36" s="792"/>
      <c r="DO36" s="792"/>
      <c r="DP36" s="792"/>
      <c r="DQ36" s="792"/>
      <c r="DR36" s="792"/>
      <c r="DS36" s="792"/>
      <c r="DT36" s="792"/>
      <c r="DU36" s="792"/>
      <c r="DV36" s="792"/>
      <c r="DW36" s="792"/>
      <c r="DX36" s="792"/>
      <c r="DY36" s="792"/>
      <c r="DZ36" s="792"/>
      <c r="EA36" s="792"/>
      <c r="EB36" s="792"/>
      <c r="EC36" s="792"/>
      <c r="ED36" s="792"/>
      <c r="EE36" s="792"/>
      <c r="EF36" s="792"/>
      <c r="EG36" s="792"/>
      <c r="EH36" s="792"/>
      <c r="EI36" s="792"/>
      <c r="EJ36" s="792"/>
      <c r="EK36" s="792"/>
      <c r="EL36" s="792"/>
      <c r="EM36" s="792"/>
      <c r="EN36" s="792"/>
    </row>
    <row r="37" spans="3:144" hidden="1" outlineLevel="1" x14ac:dyDescent="0.2">
      <c r="C37" s="487" t="str">
        <f>C139</f>
        <v>재산세 (주택분)</v>
      </c>
      <c r="D37" s="488"/>
      <c r="E37" s="488"/>
      <c r="F37" s="14"/>
      <c r="G37" s="14"/>
      <c r="H37" s="17" t="s">
        <v>22</v>
      </c>
      <c r="I37" s="17"/>
      <c r="J37" s="17"/>
      <c r="K37" s="914">
        <f>M37</f>
        <v>0</v>
      </c>
      <c r="L37" s="792"/>
      <c r="M37" s="914">
        <v>0</v>
      </c>
      <c r="N37" s="914">
        <f t="shared" ref="N37:AS37" si="275">M40</f>
        <v>0</v>
      </c>
      <c r="O37" s="914">
        <f t="shared" si="275"/>
        <v>0</v>
      </c>
      <c r="P37" s="914">
        <f t="shared" si="275"/>
        <v>0</v>
      </c>
      <c r="Q37" s="914">
        <f t="shared" si="275"/>
        <v>0</v>
      </c>
      <c r="R37" s="914">
        <f t="shared" si="275"/>
        <v>0</v>
      </c>
      <c r="S37" s="914">
        <f t="shared" si="275"/>
        <v>0</v>
      </c>
      <c r="T37" s="914">
        <f t="shared" si="275"/>
        <v>0</v>
      </c>
      <c r="U37" s="914">
        <f t="shared" si="275"/>
        <v>0</v>
      </c>
      <c r="V37" s="914">
        <f t="shared" si="275"/>
        <v>0</v>
      </c>
      <c r="W37" s="914">
        <f t="shared" si="275"/>
        <v>0</v>
      </c>
      <c r="X37" s="914">
        <f t="shared" si="275"/>
        <v>0</v>
      </c>
      <c r="Y37" s="914">
        <f t="shared" si="275"/>
        <v>0</v>
      </c>
      <c r="Z37" s="914">
        <f t="shared" si="275"/>
        <v>0</v>
      </c>
      <c r="AA37" s="914">
        <f t="shared" si="275"/>
        <v>0</v>
      </c>
      <c r="AB37" s="914">
        <f t="shared" si="275"/>
        <v>0</v>
      </c>
      <c r="AC37" s="914">
        <f t="shared" si="275"/>
        <v>0</v>
      </c>
      <c r="AD37" s="914">
        <f t="shared" si="275"/>
        <v>0</v>
      </c>
      <c r="AE37" s="914">
        <f t="shared" si="275"/>
        <v>0</v>
      </c>
      <c r="AF37" s="914">
        <f t="shared" si="275"/>
        <v>0</v>
      </c>
      <c r="AG37" s="914">
        <f t="shared" si="275"/>
        <v>0</v>
      </c>
      <c r="AH37" s="914">
        <f t="shared" si="275"/>
        <v>0</v>
      </c>
      <c r="AI37" s="914">
        <f t="shared" si="275"/>
        <v>0</v>
      </c>
      <c r="AJ37" s="914">
        <f t="shared" si="275"/>
        <v>0</v>
      </c>
      <c r="AK37" s="914">
        <f t="shared" si="275"/>
        <v>0</v>
      </c>
      <c r="AL37" s="914">
        <f t="shared" si="275"/>
        <v>0</v>
      </c>
      <c r="AM37" s="914">
        <f t="shared" si="275"/>
        <v>0</v>
      </c>
      <c r="AN37" s="914">
        <f t="shared" si="275"/>
        <v>0</v>
      </c>
      <c r="AO37" s="914">
        <f t="shared" si="275"/>
        <v>0</v>
      </c>
      <c r="AP37" s="914">
        <f t="shared" si="275"/>
        <v>0</v>
      </c>
      <c r="AQ37" s="914">
        <f t="shared" si="275"/>
        <v>0</v>
      </c>
      <c r="AR37" s="914">
        <f t="shared" si="275"/>
        <v>0</v>
      </c>
      <c r="AS37" s="914">
        <f t="shared" si="275"/>
        <v>0</v>
      </c>
      <c r="AT37" s="914">
        <f t="shared" ref="AT37:BY37" si="276">AS40</f>
        <v>0</v>
      </c>
      <c r="AU37" s="914">
        <f t="shared" si="276"/>
        <v>0</v>
      </c>
      <c r="AV37" s="914">
        <f t="shared" si="276"/>
        <v>0</v>
      </c>
      <c r="AW37" s="914">
        <f t="shared" si="276"/>
        <v>0</v>
      </c>
      <c r="AX37" s="914">
        <f t="shared" si="276"/>
        <v>0</v>
      </c>
      <c r="AY37" s="914">
        <f t="shared" si="276"/>
        <v>0</v>
      </c>
      <c r="AZ37" s="914">
        <f t="shared" si="276"/>
        <v>0</v>
      </c>
      <c r="BA37" s="914">
        <f t="shared" si="276"/>
        <v>0</v>
      </c>
      <c r="BB37" s="914">
        <f t="shared" si="276"/>
        <v>0</v>
      </c>
      <c r="BC37" s="914">
        <f t="shared" si="276"/>
        <v>0</v>
      </c>
      <c r="BD37" s="914">
        <f t="shared" si="276"/>
        <v>0</v>
      </c>
      <c r="BE37" s="914">
        <f t="shared" si="276"/>
        <v>0</v>
      </c>
      <c r="BF37" s="914">
        <f t="shared" si="276"/>
        <v>0</v>
      </c>
      <c r="BG37" s="914">
        <f t="shared" si="276"/>
        <v>0</v>
      </c>
      <c r="BH37" s="914">
        <f t="shared" si="276"/>
        <v>0</v>
      </c>
      <c r="BI37" s="914">
        <f t="shared" si="276"/>
        <v>0</v>
      </c>
      <c r="BJ37" s="914">
        <f t="shared" si="276"/>
        <v>0</v>
      </c>
      <c r="BK37" s="914">
        <f t="shared" si="276"/>
        <v>0</v>
      </c>
      <c r="BL37" s="914">
        <f t="shared" si="276"/>
        <v>0</v>
      </c>
      <c r="BM37" s="914">
        <f t="shared" si="276"/>
        <v>0</v>
      </c>
      <c r="BN37" s="914">
        <f t="shared" si="276"/>
        <v>0</v>
      </c>
      <c r="BO37" s="914">
        <f t="shared" si="276"/>
        <v>0</v>
      </c>
      <c r="BP37" s="914">
        <f t="shared" si="276"/>
        <v>0</v>
      </c>
      <c r="BQ37" s="914">
        <f t="shared" si="276"/>
        <v>0</v>
      </c>
      <c r="BR37" s="914">
        <f t="shared" si="276"/>
        <v>0</v>
      </c>
      <c r="BS37" s="914">
        <f t="shared" si="276"/>
        <v>0</v>
      </c>
      <c r="BT37" s="914">
        <f t="shared" si="276"/>
        <v>0</v>
      </c>
      <c r="BU37" s="914">
        <f t="shared" si="276"/>
        <v>0</v>
      </c>
      <c r="BV37" s="914">
        <f t="shared" si="276"/>
        <v>0</v>
      </c>
      <c r="BW37" s="914">
        <f t="shared" si="276"/>
        <v>0</v>
      </c>
      <c r="BX37" s="914">
        <f t="shared" si="276"/>
        <v>0</v>
      </c>
      <c r="BY37" s="914">
        <f t="shared" si="276"/>
        <v>0</v>
      </c>
      <c r="BZ37" s="914">
        <f t="shared" ref="BZ37:DE37" si="277">BY40</f>
        <v>0</v>
      </c>
      <c r="CA37" s="914">
        <f t="shared" si="277"/>
        <v>0</v>
      </c>
      <c r="CB37" s="914">
        <f t="shared" si="277"/>
        <v>0</v>
      </c>
      <c r="CC37" s="914">
        <f t="shared" si="277"/>
        <v>0</v>
      </c>
      <c r="CD37" s="914">
        <f t="shared" si="277"/>
        <v>0</v>
      </c>
      <c r="CE37" s="914">
        <f t="shared" si="277"/>
        <v>0</v>
      </c>
      <c r="CF37" s="914">
        <f t="shared" si="277"/>
        <v>0</v>
      </c>
      <c r="CG37" s="914">
        <f t="shared" si="277"/>
        <v>0</v>
      </c>
      <c r="CH37" s="914">
        <f t="shared" si="277"/>
        <v>0</v>
      </c>
      <c r="CI37" s="914">
        <f t="shared" si="277"/>
        <v>0</v>
      </c>
      <c r="CJ37" s="914">
        <f t="shared" si="277"/>
        <v>0</v>
      </c>
      <c r="CK37" s="914">
        <f t="shared" si="277"/>
        <v>0</v>
      </c>
      <c r="CL37" s="914">
        <f t="shared" si="277"/>
        <v>0</v>
      </c>
      <c r="CM37" s="914">
        <f t="shared" si="277"/>
        <v>0</v>
      </c>
      <c r="CN37" s="914">
        <f t="shared" si="277"/>
        <v>0</v>
      </c>
      <c r="CO37" s="914">
        <f t="shared" si="277"/>
        <v>0</v>
      </c>
      <c r="CP37" s="914">
        <f t="shared" si="277"/>
        <v>0</v>
      </c>
      <c r="CQ37" s="914">
        <f t="shared" si="277"/>
        <v>0</v>
      </c>
      <c r="CR37" s="914">
        <f t="shared" si="277"/>
        <v>0</v>
      </c>
      <c r="CS37" s="914">
        <f t="shared" si="277"/>
        <v>0</v>
      </c>
      <c r="CT37" s="914">
        <f t="shared" si="277"/>
        <v>0</v>
      </c>
      <c r="CU37" s="914">
        <f t="shared" si="277"/>
        <v>0</v>
      </c>
      <c r="CV37" s="914">
        <f t="shared" si="277"/>
        <v>0</v>
      </c>
      <c r="CW37" s="914">
        <f t="shared" si="277"/>
        <v>0</v>
      </c>
      <c r="CX37" s="914">
        <f t="shared" si="277"/>
        <v>0</v>
      </c>
      <c r="CY37" s="914">
        <f t="shared" si="277"/>
        <v>0</v>
      </c>
      <c r="CZ37" s="914">
        <f t="shared" si="277"/>
        <v>0</v>
      </c>
      <c r="DA37" s="914">
        <f t="shared" si="277"/>
        <v>0</v>
      </c>
      <c r="DB37" s="914">
        <f t="shared" si="277"/>
        <v>0</v>
      </c>
      <c r="DC37" s="914">
        <f t="shared" si="277"/>
        <v>0</v>
      </c>
      <c r="DD37" s="914">
        <f t="shared" si="277"/>
        <v>0</v>
      </c>
      <c r="DE37" s="914">
        <f t="shared" si="277"/>
        <v>0</v>
      </c>
      <c r="DF37" s="914">
        <f t="shared" ref="DF37:EB37" si="278">DE40</f>
        <v>0</v>
      </c>
      <c r="DG37" s="914">
        <f t="shared" si="278"/>
        <v>0</v>
      </c>
      <c r="DH37" s="914">
        <f t="shared" si="278"/>
        <v>0</v>
      </c>
      <c r="DI37" s="914">
        <f t="shared" si="278"/>
        <v>0</v>
      </c>
      <c r="DJ37" s="914">
        <f t="shared" si="278"/>
        <v>0</v>
      </c>
      <c r="DK37" s="914">
        <f t="shared" si="278"/>
        <v>0</v>
      </c>
      <c r="DL37" s="914">
        <f t="shared" si="278"/>
        <v>0</v>
      </c>
      <c r="DM37" s="914">
        <f t="shared" si="278"/>
        <v>0</v>
      </c>
      <c r="DN37" s="914">
        <f t="shared" si="278"/>
        <v>0</v>
      </c>
      <c r="DO37" s="914">
        <f t="shared" si="278"/>
        <v>0</v>
      </c>
      <c r="DP37" s="914">
        <f t="shared" si="278"/>
        <v>0</v>
      </c>
      <c r="DQ37" s="914">
        <f t="shared" si="278"/>
        <v>0</v>
      </c>
      <c r="DR37" s="914">
        <f t="shared" si="278"/>
        <v>0</v>
      </c>
      <c r="DS37" s="914">
        <f t="shared" si="278"/>
        <v>0</v>
      </c>
      <c r="DT37" s="914">
        <f t="shared" si="278"/>
        <v>0</v>
      </c>
      <c r="DU37" s="914">
        <f t="shared" si="278"/>
        <v>0</v>
      </c>
      <c r="DV37" s="914">
        <f t="shared" si="278"/>
        <v>0</v>
      </c>
      <c r="DW37" s="914">
        <f t="shared" si="278"/>
        <v>0</v>
      </c>
      <c r="DX37" s="914">
        <f t="shared" si="278"/>
        <v>0</v>
      </c>
      <c r="DY37" s="914">
        <f t="shared" si="278"/>
        <v>0</v>
      </c>
      <c r="DZ37" s="914">
        <f t="shared" si="278"/>
        <v>0</v>
      </c>
      <c r="EA37" s="914">
        <f t="shared" si="278"/>
        <v>0</v>
      </c>
      <c r="EB37" s="914">
        <f t="shared" si="278"/>
        <v>0</v>
      </c>
      <c r="EC37" s="914">
        <f t="shared" ref="EC37" si="279">EB40</f>
        <v>0</v>
      </c>
      <c r="ED37" s="914">
        <f t="shared" ref="ED37" si="280">EC40</f>
        <v>0</v>
      </c>
      <c r="EE37" s="914">
        <f t="shared" ref="EE37" si="281">ED40</f>
        <v>0</v>
      </c>
      <c r="EF37" s="914">
        <f t="shared" ref="EF37" si="282">EE40</f>
        <v>0</v>
      </c>
      <c r="EG37" s="914">
        <f t="shared" ref="EG37" si="283">EF40</f>
        <v>0</v>
      </c>
      <c r="EH37" s="914">
        <f t="shared" ref="EH37" si="284">EG40</f>
        <v>0</v>
      </c>
      <c r="EI37" s="914">
        <f t="shared" ref="EI37" si="285">EH40</f>
        <v>0</v>
      </c>
      <c r="EJ37" s="914">
        <f t="shared" ref="EJ37" si="286">EI40</f>
        <v>0</v>
      </c>
      <c r="EK37" s="914">
        <f t="shared" ref="EK37" si="287">EJ40</f>
        <v>0</v>
      </c>
      <c r="EL37" s="914">
        <f t="shared" ref="EL37" si="288">EK40</f>
        <v>0</v>
      </c>
      <c r="EM37" s="914">
        <f t="shared" ref="EM37" si="289">EL40</f>
        <v>0</v>
      </c>
      <c r="EN37" s="914">
        <f t="shared" ref="EN37" si="290">EM40</f>
        <v>0</v>
      </c>
    </row>
    <row r="38" spans="3:144" hidden="1" outlineLevel="1" x14ac:dyDescent="0.2">
      <c r="D38" s="14"/>
      <c r="E38" s="14"/>
      <c r="F38" s="14"/>
      <c r="G38" s="144" t="s">
        <v>39</v>
      </c>
      <c r="H38" s="17" t="s">
        <v>24</v>
      </c>
      <c r="I38" s="17"/>
      <c r="J38" s="17"/>
      <c r="K38" s="914">
        <f>SUM(L38:EB38)</f>
        <v>0</v>
      </c>
      <c r="L38" s="792"/>
      <c r="M38" s="914">
        <f t="shared" ref="M38:AR38" si="291">-SUMIF($5:$5,M$5,39:39)/12</f>
        <v>0</v>
      </c>
      <c r="N38" s="914">
        <f t="shared" si="291"/>
        <v>0</v>
      </c>
      <c r="O38" s="914">
        <f t="shared" si="291"/>
        <v>0</v>
      </c>
      <c r="P38" s="914">
        <f t="shared" si="291"/>
        <v>0</v>
      </c>
      <c r="Q38" s="914">
        <f t="shared" si="291"/>
        <v>0</v>
      </c>
      <c r="R38" s="914">
        <f t="shared" si="291"/>
        <v>0</v>
      </c>
      <c r="S38" s="914">
        <f t="shared" si="291"/>
        <v>0</v>
      </c>
      <c r="T38" s="914">
        <f t="shared" si="291"/>
        <v>0</v>
      </c>
      <c r="U38" s="914">
        <f t="shared" si="291"/>
        <v>0</v>
      </c>
      <c r="V38" s="914">
        <f t="shared" si="291"/>
        <v>0</v>
      </c>
      <c r="W38" s="914">
        <f t="shared" si="291"/>
        <v>0</v>
      </c>
      <c r="X38" s="914">
        <f t="shared" si="291"/>
        <v>0</v>
      </c>
      <c r="Y38" s="914">
        <f t="shared" si="291"/>
        <v>0</v>
      </c>
      <c r="Z38" s="914">
        <f t="shared" si="291"/>
        <v>0</v>
      </c>
      <c r="AA38" s="914">
        <f t="shared" si="291"/>
        <v>0</v>
      </c>
      <c r="AB38" s="914">
        <f t="shared" si="291"/>
        <v>0</v>
      </c>
      <c r="AC38" s="914">
        <f t="shared" si="291"/>
        <v>0</v>
      </c>
      <c r="AD38" s="914">
        <f t="shared" si="291"/>
        <v>0</v>
      </c>
      <c r="AE38" s="914">
        <f t="shared" si="291"/>
        <v>0</v>
      </c>
      <c r="AF38" s="914">
        <f t="shared" si="291"/>
        <v>0</v>
      </c>
      <c r="AG38" s="914">
        <f t="shared" si="291"/>
        <v>0</v>
      </c>
      <c r="AH38" s="914">
        <f t="shared" si="291"/>
        <v>0</v>
      </c>
      <c r="AI38" s="914">
        <f t="shared" si="291"/>
        <v>0</v>
      </c>
      <c r="AJ38" s="914">
        <f t="shared" si="291"/>
        <v>0</v>
      </c>
      <c r="AK38" s="914">
        <f t="shared" si="291"/>
        <v>0</v>
      </c>
      <c r="AL38" s="914">
        <f t="shared" si="291"/>
        <v>0</v>
      </c>
      <c r="AM38" s="914">
        <f t="shared" si="291"/>
        <v>0</v>
      </c>
      <c r="AN38" s="914">
        <f t="shared" si="291"/>
        <v>0</v>
      </c>
      <c r="AO38" s="914">
        <f t="shared" si="291"/>
        <v>0</v>
      </c>
      <c r="AP38" s="914">
        <f t="shared" si="291"/>
        <v>0</v>
      </c>
      <c r="AQ38" s="914">
        <f t="shared" si="291"/>
        <v>0</v>
      </c>
      <c r="AR38" s="914">
        <f t="shared" si="291"/>
        <v>0</v>
      </c>
      <c r="AS38" s="914">
        <f t="shared" ref="AS38:BX38" si="292">-SUMIF($5:$5,AS$5,39:39)/12</f>
        <v>0</v>
      </c>
      <c r="AT38" s="914">
        <f t="shared" si="292"/>
        <v>0</v>
      </c>
      <c r="AU38" s="914">
        <f t="shared" si="292"/>
        <v>0</v>
      </c>
      <c r="AV38" s="914">
        <f t="shared" si="292"/>
        <v>0</v>
      </c>
      <c r="AW38" s="914">
        <f t="shared" si="292"/>
        <v>0</v>
      </c>
      <c r="AX38" s="914">
        <f t="shared" si="292"/>
        <v>0</v>
      </c>
      <c r="AY38" s="914">
        <f t="shared" si="292"/>
        <v>0</v>
      </c>
      <c r="AZ38" s="914">
        <f t="shared" si="292"/>
        <v>0</v>
      </c>
      <c r="BA38" s="914">
        <f t="shared" si="292"/>
        <v>0</v>
      </c>
      <c r="BB38" s="914">
        <f t="shared" si="292"/>
        <v>0</v>
      </c>
      <c r="BC38" s="914">
        <f t="shared" si="292"/>
        <v>0</v>
      </c>
      <c r="BD38" s="914">
        <f t="shared" si="292"/>
        <v>0</v>
      </c>
      <c r="BE38" s="914">
        <f t="shared" si="292"/>
        <v>0</v>
      </c>
      <c r="BF38" s="914">
        <f t="shared" si="292"/>
        <v>0</v>
      </c>
      <c r="BG38" s="914">
        <f t="shared" si="292"/>
        <v>0</v>
      </c>
      <c r="BH38" s="914">
        <f t="shared" si="292"/>
        <v>0</v>
      </c>
      <c r="BI38" s="914">
        <f t="shared" si="292"/>
        <v>0</v>
      </c>
      <c r="BJ38" s="914">
        <f t="shared" si="292"/>
        <v>0</v>
      </c>
      <c r="BK38" s="914">
        <f t="shared" si="292"/>
        <v>0</v>
      </c>
      <c r="BL38" s="914">
        <f t="shared" si="292"/>
        <v>0</v>
      </c>
      <c r="BM38" s="914">
        <f t="shared" si="292"/>
        <v>0</v>
      </c>
      <c r="BN38" s="914">
        <f t="shared" si="292"/>
        <v>0</v>
      </c>
      <c r="BO38" s="914">
        <f t="shared" si="292"/>
        <v>0</v>
      </c>
      <c r="BP38" s="914">
        <f t="shared" si="292"/>
        <v>0</v>
      </c>
      <c r="BQ38" s="914">
        <f t="shared" si="292"/>
        <v>0</v>
      </c>
      <c r="BR38" s="914">
        <f t="shared" si="292"/>
        <v>0</v>
      </c>
      <c r="BS38" s="914">
        <f t="shared" si="292"/>
        <v>0</v>
      </c>
      <c r="BT38" s="914">
        <f t="shared" si="292"/>
        <v>0</v>
      </c>
      <c r="BU38" s="914">
        <f t="shared" si="292"/>
        <v>0</v>
      </c>
      <c r="BV38" s="914">
        <f t="shared" si="292"/>
        <v>0</v>
      </c>
      <c r="BW38" s="914">
        <f t="shared" si="292"/>
        <v>0</v>
      </c>
      <c r="BX38" s="914">
        <f t="shared" si="292"/>
        <v>0</v>
      </c>
      <c r="BY38" s="914">
        <f t="shared" ref="BY38:DD38" si="293">-SUMIF($5:$5,BY$5,39:39)/12</f>
        <v>0</v>
      </c>
      <c r="BZ38" s="914">
        <f t="shared" si="293"/>
        <v>0</v>
      </c>
      <c r="CA38" s="914">
        <f t="shared" si="293"/>
        <v>0</v>
      </c>
      <c r="CB38" s="914">
        <f t="shared" si="293"/>
        <v>0</v>
      </c>
      <c r="CC38" s="914">
        <f t="shared" si="293"/>
        <v>0</v>
      </c>
      <c r="CD38" s="914">
        <f t="shared" si="293"/>
        <v>0</v>
      </c>
      <c r="CE38" s="914">
        <f t="shared" si="293"/>
        <v>0</v>
      </c>
      <c r="CF38" s="914">
        <f t="shared" si="293"/>
        <v>0</v>
      </c>
      <c r="CG38" s="914">
        <f t="shared" si="293"/>
        <v>0</v>
      </c>
      <c r="CH38" s="914">
        <f t="shared" si="293"/>
        <v>0</v>
      </c>
      <c r="CI38" s="914">
        <f t="shared" si="293"/>
        <v>0</v>
      </c>
      <c r="CJ38" s="914">
        <f t="shared" si="293"/>
        <v>0</v>
      </c>
      <c r="CK38" s="914">
        <f t="shared" si="293"/>
        <v>0</v>
      </c>
      <c r="CL38" s="914">
        <f t="shared" si="293"/>
        <v>0</v>
      </c>
      <c r="CM38" s="914">
        <f t="shared" si="293"/>
        <v>0</v>
      </c>
      <c r="CN38" s="914">
        <f t="shared" si="293"/>
        <v>0</v>
      </c>
      <c r="CO38" s="914">
        <f t="shared" si="293"/>
        <v>0</v>
      </c>
      <c r="CP38" s="914">
        <f t="shared" si="293"/>
        <v>0</v>
      </c>
      <c r="CQ38" s="914">
        <f t="shared" si="293"/>
        <v>0</v>
      </c>
      <c r="CR38" s="914">
        <f t="shared" si="293"/>
        <v>0</v>
      </c>
      <c r="CS38" s="914">
        <f t="shared" si="293"/>
        <v>0</v>
      </c>
      <c r="CT38" s="914">
        <f t="shared" si="293"/>
        <v>0</v>
      </c>
      <c r="CU38" s="914">
        <f t="shared" si="293"/>
        <v>0</v>
      </c>
      <c r="CV38" s="914">
        <f t="shared" si="293"/>
        <v>0</v>
      </c>
      <c r="CW38" s="914">
        <f t="shared" si="293"/>
        <v>0</v>
      </c>
      <c r="CX38" s="914">
        <f t="shared" si="293"/>
        <v>0</v>
      </c>
      <c r="CY38" s="914">
        <f t="shared" si="293"/>
        <v>0</v>
      </c>
      <c r="CZ38" s="914">
        <f t="shared" si="293"/>
        <v>0</v>
      </c>
      <c r="DA38" s="914">
        <f t="shared" si="293"/>
        <v>0</v>
      </c>
      <c r="DB38" s="914">
        <f t="shared" si="293"/>
        <v>0</v>
      </c>
      <c r="DC38" s="914">
        <f t="shared" si="293"/>
        <v>0</v>
      </c>
      <c r="DD38" s="914">
        <f t="shared" si="293"/>
        <v>0</v>
      </c>
      <c r="DE38" s="914">
        <f t="shared" ref="DE38:EN38" si="294">-SUMIF($5:$5,DE$5,39:39)/12</f>
        <v>0</v>
      </c>
      <c r="DF38" s="914">
        <f t="shared" si="294"/>
        <v>0</v>
      </c>
      <c r="DG38" s="914">
        <f t="shared" si="294"/>
        <v>0</v>
      </c>
      <c r="DH38" s="914">
        <f t="shared" si="294"/>
        <v>0</v>
      </c>
      <c r="DI38" s="914">
        <f t="shared" si="294"/>
        <v>0</v>
      </c>
      <c r="DJ38" s="914">
        <f t="shared" si="294"/>
        <v>0</v>
      </c>
      <c r="DK38" s="914">
        <f t="shared" si="294"/>
        <v>0</v>
      </c>
      <c r="DL38" s="914">
        <f t="shared" si="294"/>
        <v>0</v>
      </c>
      <c r="DM38" s="914">
        <f t="shared" si="294"/>
        <v>0</v>
      </c>
      <c r="DN38" s="914">
        <f t="shared" si="294"/>
        <v>0</v>
      </c>
      <c r="DO38" s="914">
        <f t="shared" si="294"/>
        <v>0</v>
      </c>
      <c r="DP38" s="914">
        <f t="shared" si="294"/>
        <v>0</v>
      </c>
      <c r="DQ38" s="914">
        <f t="shared" si="294"/>
        <v>0</v>
      </c>
      <c r="DR38" s="914">
        <f t="shared" si="294"/>
        <v>0</v>
      </c>
      <c r="DS38" s="914">
        <f t="shared" si="294"/>
        <v>0</v>
      </c>
      <c r="DT38" s="914">
        <f t="shared" si="294"/>
        <v>0</v>
      </c>
      <c r="DU38" s="914">
        <f t="shared" si="294"/>
        <v>0</v>
      </c>
      <c r="DV38" s="914">
        <f t="shared" si="294"/>
        <v>0</v>
      </c>
      <c r="DW38" s="914">
        <f t="shared" si="294"/>
        <v>0</v>
      </c>
      <c r="DX38" s="914">
        <f t="shared" si="294"/>
        <v>0</v>
      </c>
      <c r="DY38" s="914">
        <f t="shared" si="294"/>
        <v>0</v>
      </c>
      <c r="DZ38" s="914">
        <f t="shared" si="294"/>
        <v>0</v>
      </c>
      <c r="EA38" s="914">
        <f t="shared" si="294"/>
        <v>0</v>
      </c>
      <c r="EB38" s="914">
        <f t="shared" si="294"/>
        <v>0</v>
      </c>
      <c r="EC38" s="914">
        <f t="shared" si="294"/>
        <v>0</v>
      </c>
      <c r="ED38" s="914">
        <f t="shared" si="294"/>
        <v>0</v>
      </c>
      <c r="EE38" s="914">
        <f t="shared" si="294"/>
        <v>0</v>
      </c>
      <c r="EF38" s="914">
        <f t="shared" si="294"/>
        <v>0</v>
      </c>
      <c r="EG38" s="914">
        <f t="shared" si="294"/>
        <v>0</v>
      </c>
      <c r="EH38" s="914">
        <f t="shared" si="294"/>
        <v>0</v>
      </c>
      <c r="EI38" s="914">
        <f t="shared" si="294"/>
        <v>0</v>
      </c>
      <c r="EJ38" s="914">
        <f t="shared" si="294"/>
        <v>0</v>
      </c>
      <c r="EK38" s="914">
        <f t="shared" si="294"/>
        <v>0</v>
      </c>
      <c r="EL38" s="914">
        <f t="shared" si="294"/>
        <v>0</v>
      </c>
      <c r="EM38" s="914">
        <f t="shared" si="294"/>
        <v>0</v>
      </c>
      <c r="EN38" s="914">
        <f t="shared" si="294"/>
        <v>0</v>
      </c>
    </row>
    <row r="39" spans="3:144" hidden="1" outlineLevel="1" x14ac:dyDescent="0.2">
      <c r="D39" s="14"/>
      <c r="E39" s="14"/>
      <c r="F39" s="14"/>
      <c r="G39" s="144" t="s">
        <v>40</v>
      </c>
      <c r="H39" s="26" t="s">
        <v>25</v>
      </c>
      <c r="I39" s="26"/>
      <c r="J39" s="26"/>
      <c r="K39" s="896">
        <f>SUM(L39:EB39)</f>
        <v>0</v>
      </c>
      <c r="L39" s="896"/>
      <c r="M39" s="896">
        <f t="shared" ref="M39:AR39" si="295">-IFERROR(VLOOKUP(M$2,$D$146:$M$169,2,FALSE),)</f>
        <v>0</v>
      </c>
      <c r="N39" s="896">
        <f t="shared" si="295"/>
        <v>0</v>
      </c>
      <c r="O39" s="896">
        <f t="shared" si="295"/>
        <v>0</v>
      </c>
      <c r="P39" s="896">
        <f t="shared" si="295"/>
        <v>0</v>
      </c>
      <c r="Q39" s="896">
        <f t="shared" si="295"/>
        <v>0</v>
      </c>
      <c r="R39" s="896">
        <f t="shared" si="295"/>
        <v>0</v>
      </c>
      <c r="S39" s="896">
        <f t="shared" si="295"/>
        <v>0</v>
      </c>
      <c r="T39" s="896">
        <f t="shared" si="295"/>
        <v>0</v>
      </c>
      <c r="U39" s="896">
        <f t="shared" si="295"/>
        <v>0</v>
      </c>
      <c r="V39" s="896">
        <f t="shared" si="295"/>
        <v>0</v>
      </c>
      <c r="W39" s="896">
        <f t="shared" si="295"/>
        <v>0</v>
      </c>
      <c r="X39" s="896">
        <f t="shared" si="295"/>
        <v>0</v>
      </c>
      <c r="Y39" s="896">
        <f t="shared" si="295"/>
        <v>0</v>
      </c>
      <c r="Z39" s="896">
        <f t="shared" si="295"/>
        <v>0</v>
      </c>
      <c r="AA39" s="896">
        <f t="shared" si="295"/>
        <v>0</v>
      </c>
      <c r="AB39" s="896">
        <f t="shared" si="295"/>
        <v>0</v>
      </c>
      <c r="AC39" s="896">
        <f t="shared" si="295"/>
        <v>0</v>
      </c>
      <c r="AD39" s="896">
        <f t="shared" si="295"/>
        <v>0</v>
      </c>
      <c r="AE39" s="896">
        <f t="shared" si="295"/>
        <v>0</v>
      </c>
      <c r="AF39" s="896">
        <f t="shared" si="295"/>
        <v>0</v>
      </c>
      <c r="AG39" s="896">
        <f t="shared" si="295"/>
        <v>0</v>
      </c>
      <c r="AH39" s="896">
        <f t="shared" si="295"/>
        <v>0</v>
      </c>
      <c r="AI39" s="896">
        <f t="shared" si="295"/>
        <v>0</v>
      </c>
      <c r="AJ39" s="896">
        <f t="shared" si="295"/>
        <v>0</v>
      </c>
      <c r="AK39" s="896">
        <f t="shared" si="295"/>
        <v>0</v>
      </c>
      <c r="AL39" s="896">
        <f t="shared" si="295"/>
        <v>0</v>
      </c>
      <c r="AM39" s="896">
        <f t="shared" si="295"/>
        <v>0</v>
      </c>
      <c r="AN39" s="896">
        <f t="shared" si="295"/>
        <v>0</v>
      </c>
      <c r="AO39" s="896">
        <f t="shared" si="295"/>
        <v>0</v>
      </c>
      <c r="AP39" s="896">
        <f t="shared" si="295"/>
        <v>0</v>
      </c>
      <c r="AQ39" s="896">
        <f t="shared" si="295"/>
        <v>0</v>
      </c>
      <c r="AR39" s="896">
        <f t="shared" si="295"/>
        <v>0</v>
      </c>
      <c r="AS39" s="896">
        <f t="shared" ref="AS39:BX39" si="296">-IFERROR(VLOOKUP(AS$2,$D$146:$M$169,2,FALSE),)</f>
        <v>0</v>
      </c>
      <c r="AT39" s="896">
        <f t="shared" si="296"/>
        <v>0</v>
      </c>
      <c r="AU39" s="896">
        <f t="shared" si="296"/>
        <v>0</v>
      </c>
      <c r="AV39" s="896">
        <f t="shared" si="296"/>
        <v>0</v>
      </c>
      <c r="AW39" s="896">
        <f t="shared" si="296"/>
        <v>0</v>
      </c>
      <c r="AX39" s="896">
        <f t="shared" si="296"/>
        <v>0</v>
      </c>
      <c r="AY39" s="896">
        <f t="shared" si="296"/>
        <v>0</v>
      </c>
      <c r="AZ39" s="896">
        <f t="shared" si="296"/>
        <v>0</v>
      </c>
      <c r="BA39" s="896">
        <f t="shared" si="296"/>
        <v>0</v>
      </c>
      <c r="BB39" s="896">
        <f t="shared" si="296"/>
        <v>0</v>
      </c>
      <c r="BC39" s="896">
        <f t="shared" si="296"/>
        <v>0</v>
      </c>
      <c r="BD39" s="896">
        <f t="shared" si="296"/>
        <v>0</v>
      </c>
      <c r="BE39" s="896">
        <f t="shared" si="296"/>
        <v>0</v>
      </c>
      <c r="BF39" s="896">
        <f t="shared" si="296"/>
        <v>0</v>
      </c>
      <c r="BG39" s="896">
        <f t="shared" si="296"/>
        <v>0</v>
      </c>
      <c r="BH39" s="896">
        <f t="shared" si="296"/>
        <v>0</v>
      </c>
      <c r="BI39" s="896">
        <f t="shared" si="296"/>
        <v>0</v>
      </c>
      <c r="BJ39" s="896">
        <f t="shared" si="296"/>
        <v>0</v>
      </c>
      <c r="BK39" s="896">
        <f t="shared" si="296"/>
        <v>0</v>
      </c>
      <c r="BL39" s="896">
        <f t="shared" si="296"/>
        <v>0</v>
      </c>
      <c r="BM39" s="896">
        <f t="shared" si="296"/>
        <v>0</v>
      </c>
      <c r="BN39" s="896">
        <f t="shared" si="296"/>
        <v>0</v>
      </c>
      <c r="BO39" s="896">
        <f t="shared" si="296"/>
        <v>0</v>
      </c>
      <c r="BP39" s="896">
        <f t="shared" si="296"/>
        <v>0</v>
      </c>
      <c r="BQ39" s="896">
        <f t="shared" si="296"/>
        <v>0</v>
      </c>
      <c r="BR39" s="896">
        <f t="shared" si="296"/>
        <v>0</v>
      </c>
      <c r="BS39" s="896">
        <f t="shared" si="296"/>
        <v>0</v>
      </c>
      <c r="BT39" s="896">
        <f t="shared" si="296"/>
        <v>0</v>
      </c>
      <c r="BU39" s="896">
        <f t="shared" si="296"/>
        <v>0</v>
      </c>
      <c r="BV39" s="896">
        <f t="shared" si="296"/>
        <v>0</v>
      </c>
      <c r="BW39" s="896">
        <f t="shared" si="296"/>
        <v>0</v>
      </c>
      <c r="BX39" s="896">
        <f t="shared" si="296"/>
        <v>0</v>
      </c>
      <c r="BY39" s="896">
        <f t="shared" ref="BY39:DD39" si="297">-IFERROR(VLOOKUP(BY$2,$D$146:$M$169,2,FALSE),)</f>
        <v>0</v>
      </c>
      <c r="BZ39" s="896">
        <f t="shared" si="297"/>
        <v>0</v>
      </c>
      <c r="CA39" s="896">
        <f t="shared" si="297"/>
        <v>0</v>
      </c>
      <c r="CB39" s="896">
        <f t="shared" si="297"/>
        <v>0</v>
      </c>
      <c r="CC39" s="896">
        <f t="shared" si="297"/>
        <v>0</v>
      </c>
      <c r="CD39" s="896">
        <f t="shared" si="297"/>
        <v>0</v>
      </c>
      <c r="CE39" s="896">
        <f t="shared" si="297"/>
        <v>0</v>
      </c>
      <c r="CF39" s="896">
        <f t="shared" si="297"/>
        <v>0</v>
      </c>
      <c r="CG39" s="896">
        <f t="shared" si="297"/>
        <v>0</v>
      </c>
      <c r="CH39" s="896">
        <f t="shared" si="297"/>
        <v>0</v>
      </c>
      <c r="CI39" s="896">
        <f t="shared" si="297"/>
        <v>0</v>
      </c>
      <c r="CJ39" s="896">
        <f t="shared" si="297"/>
        <v>0</v>
      </c>
      <c r="CK39" s="896">
        <f t="shared" si="297"/>
        <v>0</v>
      </c>
      <c r="CL39" s="896">
        <f t="shared" si="297"/>
        <v>0</v>
      </c>
      <c r="CM39" s="896">
        <f t="shared" si="297"/>
        <v>0</v>
      </c>
      <c r="CN39" s="896">
        <f t="shared" si="297"/>
        <v>0</v>
      </c>
      <c r="CO39" s="896">
        <f t="shared" si="297"/>
        <v>0</v>
      </c>
      <c r="CP39" s="896">
        <f t="shared" si="297"/>
        <v>0</v>
      </c>
      <c r="CQ39" s="896">
        <f t="shared" si="297"/>
        <v>0</v>
      </c>
      <c r="CR39" s="896">
        <f t="shared" si="297"/>
        <v>0</v>
      </c>
      <c r="CS39" s="896">
        <f t="shared" si="297"/>
        <v>0</v>
      </c>
      <c r="CT39" s="896">
        <f t="shared" si="297"/>
        <v>0</v>
      </c>
      <c r="CU39" s="896">
        <f t="shared" si="297"/>
        <v>0</v>
      </c>
      <c r="CV39" s="896">
        <f t="shared" si="297"/>
        <v>0</v>
      </c>
      <c r="CW39" s="896">
        <f t="shared" si="297"/>
        <v>0</v>
      </c>
      <c r="CX39" s="896">
        <f t="shared" si="297"/>
        <v>0</v>
      </c>
      <c r="CY39" s="896">
        <f t="shared" si="297"/>
        <v>0</v>
      </c>
      <c r="CZ39" s="896">
        <f t="shared" si="297"/>
        <v>0</v>
      </c>
      <c r="DA39" s="896">
        <f t="shared" si="297"/>
        <v>0</v>
      </c>
      <c r="DB39" s="896">
        <f t="shared" si="297"/>
        <v>0</v>
      </c>
      <c r="DC39" s="896">
        <f t="shared" si="297"/>
        <v>0</v>
      </c>
      <c r="DD39" s="896">
        <f t="shared" si="297"/>
        <v>0</v>
      </c>
      <c r="DE39" s="896">
        <f t="shared" ref="DE39:EN39" si="298">-IFERROR(VLOOKUP(DE$2,$D$146:$M$169,2,FALSE),)</f>
        <v>0</v>
      </c>
      <c r="DF39" s="896">
        <f t="shared" si="298"/>
        <v>0</v>
      </c>
      <c r="DG39" s="896">
        <f t="shared" si="298"/>
        <v>0</v>
      </c>
      <c r="DH39" s="896">
        <f t="shared" si="298"/>
        <v>0</v>
      </c>
      <c r="DI39" s="896">
        <f t="shared" si="298"/>
        <v>0</v>
      </c>
      <c r="DJ39" s="896">
        <f t="shared" si="298"/>
        <v>0</v>
      </c>
      <c r="DK39" s="896">
        <f t="shared" si="298"/>
        <v>0</v>
      </c>
      <c r="DL39" s="896">
        <f t="shared" si="298"/>
        <v>0</v>
      </c>
      <c r="DM39" s="896">
        <f t="shared" si="298"/>
        <v>0</v>
      </c>
      <c r="DN39" s="896">
        <f t="shared" si="298"/>
        <v>0</v>
      </c>
      <c r="DO39" s="896">
        <f t="shared" si="298"/>
        <v>0</v>
      </c>
      <c r="DP39" s="896">
        <f t="shared" si="298"/>
        <v>0</v>
      </c>
      <c r="DQ39" s="896">
        <f t="shared" si="298"/>
        <v>0</v>
      </c>
      <c r="DR39" s="896">
        <f t="shared" si="298"/>
        <v>0</v>
      </c>
      <c r="DS39" s="896">
        <f t="shared" si="298"/>
        <v>0</v>
      </c>
      <c r="DT39" s="896">
        <f t="shared" si="298"/>
        <v>0</v>
      </c>
      <c r="DU39" s="896">
        <f t="shared" si="298"/>
        <v>0</v>
      </c>
      <c r="DV39" s="896">
        <f t="shared" si="298"/>
        <v>0</v>
      </c>
      <c r="DW39" s="896">
        <f t="shared" si="298"/>
        <v>0</v>
      </c>
      <c r="DX39" s="896">
        <f t="shared" si="298"/>
        <v>0</v>
      </c>
      <c r="DY39" s="896">
        <f t="shared" si="298"/>
        <v>0</v>
      </c>
      <c r="DZ39" s="896">
        <f t="shared" si="298"/>
        <v>0</v>
      </c>
      <c r="EA39" s="896">
        <f t="shared" si="298"/>
        <v>0</v>
      </c>
      <c r="EB39" s="896">
        <f t="shared" si="298"/>
        <v>0</v>
      </c>
      <c r="EC39" s="896">
        <f t="shared" si="298"/>
        <v>0</v>
      </c>
      <c r="ED39" s="896">
        <f t="shared" si="298"/>
        <v>0</v>
      </c>
      <c r="EE39" s="896">
        <f t="shared" si="298"/>
        <v>0</v>
      </c>
      <c r="EF39" s="896">
        <f t="shared" si="298"/>
        <v>0</v>
      </c>
      <c r="EG39" s="896">
        <f t="shared" si="298"/>
        <v>0</v>
      </c>
      <c r="EH39" s="896">
        <f t="shared" si="298"/>
        <v>0</v>
      </c>
      <c r="EI39" s="896">
        <f t="shared" si="298"/>
        <v>0</v>
      </c>
      <c r="EJ39" s="896">
        <f t="shared" si="298"/>
        <v>0</v>
      </c>
      <c r="EK39" s="896">
        <f t="shared" si="298"/>
        <v>0</v>
      </c>
      <c r="EL39" s="896">
        <f t="shared" si="298"/>
        <v>0</v>
      </c>
      <c r="EM39" s="896">
        <f t="shared" si="298"/>
        <v>0</v>
      </c>
      <c r="EN39" s="896">
        <f t="shared" si="298"/>
        <v>0</v>
      </c>
    </row>
    <row r="40" spans="3:144" hidden="1" outlineLevel="1" x14ac:dyDescent="0.2">
      <c r="D40" s="14"/>
      <c r="E40" s="14"/>
      <c r="F40" s="14"/>
      <c r="G40" s="144" t="s">
        <v>41</v>
      </c>
      <c r="H40" s="17" t="s">
        <v>42</v>
      </c>
      <c r="I40" s="17"/>
      <c r="J40" s="17"/>
      <c r="K40" s="914">
        <f>SUM(K37:K39)</f>
        <v>0</v>
      </c>
      <c r="L40" s="792"/>
      <c r="M40" s="914">
        <f t="shared" ref="M40:BX40" si="299">SUM(M37:M39)</f>
        <v>0</v>
      </c>
      <c r="N40" s="914">
        <f t="shared" si="299"/>
        <v>0</v>
      </c>
      <c r="O40" s="914">
        <f t="shared" si="299"/>
        <v>0</v>
      </c>
      <c r="P40" s="914">
        <f t="shared" si="299"/>
        <v>0</v>
      </c>
      <c r="Q40" s="914">
        <f t="shared" si="299"/>
        <v>0</v>
      </c>
      <c r="R40" s="914">
        <f t="shared" si="299"/>
        <v>0</v>
      </c>
      <c r="S40" s="914">
        <f t="shared" si="299"/>
        <v>0</v>
      </c>
      <c r="T40" s="914">
        <f t="shared" si="299"/>
        <v>0</v>
      </c>
      <c r="U40" s="914">
        <f t="shared" si="299"/>
        <v>0</v>
      </c>
      <c r="V40" s="914">
        <f t="shared" si="299"/>
        <v>0</v>
      </c>
      <c r="W40" s="914">
        <f t="shared" si="299"/>
        <v>0</v>
      </c>
      <c r="X40" s="914">
        <f t="shared" si="299"/>
        <v>0</v>
      </c>
      <c r="Y40" s="914">
        <f t="shared" si="299"/>
        <v>0</v>
      </c>
      <c r="Z40" s="914">
        <f t="shared" si="299"/>
        <v>0</v>
      </c>
      <c r="AA40" s="914">
        <f t="shared" si="299"/>
        <v>0</v>
      </c>
      <c r="AB40" s="914">
        <f t="shared" si="299"/>
        <v>0</v>
      </c>
      <c r="AC40" s="914">
        <f t="shared" si="299"/>
        <v>0</v>
      </c>
      <c r="AD40" s="914">
        <f t="shared" si="299"/>
        <v>0</v>
      </c>
      <c r="AE40" s="914">
        <f t="shared" si="299"/>
        <v>0</v>
      </c>
      <c r="AF40" s="914">
        <f t="shared" si="299"/>
        <v>0</v>
      </c>
      <c r="AG40" s="914">
        <f t="shared" si="299"/>
        <v>0</v>
      </c>
      <c r="AH40" s="914">
        <f t="shared" si="299"/>
        <v>0</v>
      </c>
      <c r="AI40" s="914">
        <f t="shared" si="299"/>
        <v>0</v>
      </c>
      <c r="AJ40" s="914">
        <f t="shared" si="299"/>
        <v>0</v>
      </c>
      <c r="AK40" s="914">
        <f t="shared" si="299"/>
        <v>0</v>
      </c>
      <c r="AL40" s="914">
        <f t="shared" si="299"/>
        <v>0</v>
      </c>
      <c r="AM40" s="914">
        <f t="shared" si="299"/>
        <v>0</v>
      </c>
      <c r="AN40" s="914">
        <f t="shared" si="299"/>
        <v>0</v>
      </c>
      <c r="AO40" s="914">
        <f t="shared" si="299"/>
        <v>0</v>
      </c>
      <c r="AP40" s="914">
        <f t="shared" si="299"/>
        <v>0</v>
      </c>
      <c r="AQ40" s="914">
        <f t="shared" si="299"/>
        <v>0</v>
      </c>
      <c r="AR40" s="914">
        <f t="shared" si="299"/>
        <v>0</v>
      </c>
      <c r="AS40" s="914">
        <f t="shared" si="299"/>
        <v>0</v>
      </c>
      <c r="AT40" s="914">
        <f t="shared" si="299"/>
        <v>0</v>
      </c>
      <c r="AU40" s="914">
        <f t="shared" si="299"/>
        <v>0</v>
      </c>
      <c r="AV40" s="914">
        <f t="shared" si="299"/>
        <v>0</v>
      </c>
      <c r="AW40" s="914">
        <f t="shared" si="299"/>
        <v>0</v>
      </c>
      <c r="AX40" s="914">
        <f t="shared" si="299"/>
        <v>0</v>
      </c>
      <c r="AY40" s="914">
        <f t="shared" si="299"/>
        <v>0</v>
      </c>
      <c r="AZ40" s="914">
        <f t="shared" si="299"/>
        <v>0</v>
      </c>
      <c r="BA40" s="914">
        <f t="shared" si="299"/>
        <v>0</v>
      </c>
      <c r="BB40" s="914">
        <f t="shared" si="299"/>
        <v>0</v>
      </c>
      <c r="BC40" s="914">
        <f t="shared" si="299"/>
        <v>0</v>
      </c>
      <c r="BD40" s="914">
        <f t="shared" si="299"/>
        <v>0</v>
      </c>
      <c r="BE40" s="914">
        <f t="shared" si="299"/>
        <v>0</v>
      </c>
      <c r="BF40" s="914">
        <f t="shared" si="299"/>
        <v>0</v>
      </c>
      <c r="BG40" s="914">
        <f t="shared" si="299"/>
        <v>0</v>
      </c>
      <c r="BH40" s="914">
        <f t="shared" si="299"/>
        <v>0</v>
      </c>
      <c r="BI40" s="914">
        <f t="shared" si="299"/>
        <v>0</v>
      </c>
      <c r="BJ40" s="914">
        <f t="shared" si="299"/>
        <v>0</v>
      </c>
      <c r="BK40" s="914">
        <f t="shared" si="299"/>
        <v>0</v>
      </c>
      <c r="BL40" s="914">
        <f t="shared" si="299"/>
        <v>0</v>
      </c>
      <c r="BM40" s="914">
        <f t="shared" si="299"/>
        <v>0</v>
      </c>
      <c r="BN40" s="914">
        <f t="shared" si="299"/>
        <v>0</v>
      </c>
      <c r="BO40" s="914">
        <f t="shared" si="299"/>
        <v>0</v>
      </c>
      <c r="BP40" s="914">
        <f t="shared" si="299"/>
        <v>0</v>
      </c>
      <c r="BQ40" s="914">
        <f t="shared" si="299"/>
        <v>0</v>
      </c>
      <c r="BR40" s="914">
        <f t="shared" si="299"/>
        <v>0</v>
      </c>
      <c r="BS40" s="914">
        <f t="shared" si="299"/>
        <v>0</v>
      </c>
      <c r="BT40" s="914">
        <f t="shared" si="299"/>
        <v>0</v>
      </c>
      <c r="BU40" s="914">
        <f t="shared" si="299"/>
        <v>0</v>
      </c>
      <c r="BV40" s="914">
        <f t="shared" si="299"/>
        <v>0</v>
      </c>
      <c r="BW40" s="914">
        <f t="shared" si="299"/>
        <v>0</v>
      </c>
      <c r="BX40" s="914">
        <f t="shared" si="299"/>
        <v>0</v>
      </c>
      <c r="BY40" s="914">
        <f t="shared" ref="BY40:EB40" si="300">SUM(BY37:BY39)</f>
        <v>0</v>
      </c>
      <c r="BZ40" s="914">
        <f t="shared" si="300"/>
        <v>0</v>
      </c>
      <c r="CA40" s="914">
        <f t="shared" si="300"/>
        <v>0</v>
      </c>
      <c r="CB40" s="914">
        <f t="shared" si="300"/>
        <v>0</v>
      </c>
      <c r="CC40" s="914">
        <f t="shared" si="300"/>
        <v>0</v>
      </c>
      <c r="CD40" s="914">
        <f t="shared" si="300"/>
        <v>0</v>
      </c>
      <c r="CE40" s="914">
        <f t="shared" si="300"/>
        <v>0</v>
      </c>
      <c r="CF40" s="914">
        <f t="shared" si="300"/>
        <v>0</v>
      </c>
      <c r="CG40" s="914">
        <f t="shared" si="300"/>
        <v>0</v>
      </c>
      <c r="CH40" s="914">
        <f t="shared" si="300"/>
        <v>0</v>
      </c>
      <c r="CI40" s="914">
        <f t="shared" si="300"/>
        <v>0</v>
      </c>
      <c r="CJ40" s="914">
        <f t="shared" si="300"/>
        <v>0</v>
      </c>
      <c r="CK40" s="914">
        <f t="shared" si="300"/>
        <v>0</v>
      </c>
      <c r="CL40" s="914">
        <f t="shared" si="300"/>
        <v>0</v>
      </c>
      <c r="CM40" s="914">
        <f t="shared" si="300"/>
        <v>0</v>
      </c>
      <c r="CN40" s="914">
        <f t="shared" si="300"/>
        <v>0</v>
      </c>
      <c r="CO40" s="914">
        <f t="shared" si="300"/>
        <v>0</v>
      </c>
      <c r="CP40" s="914">
        <f t="shared" si="300"/>
        <v>0</v>
      </c>
      <c r="CQ40" s="914">
        <f t="shared" si="300"/>
        <v>0</v>
      </c>
      <c r="CR40" s="914">
        <f t="shared" si="300"/>
        <v>0</v>
      </c>
      <c r="CS40" s="914">
        <f t="shared" si="300"/>
        <v>0</v>
      </c>
      <c r="CT40" s="914">
        <f t="shared" si="300"/>
        <v>0</v>
      </c>
      <c r="CU40" s="914">
        <f t="shared" si="300"/>
        <v>0</v>
      </c>
      <c r="CV40" s="914">
        <f t="shared" si="300"/>
        <v>0</v>
      </c>
      <c r="CW40" s="914">
        <f t="shared" si="300"/>
        <v>0</v>
      </c>
      <c r="CX40" s="914">
        <f t="shared" si="300"/>
        <v>0</v>
      </c>
      <c r="CY40" s="914">
        <f t="shared" si="300"/>
        <v>0</v>
      </c>
      <c r="CZ40" s="914">
        <f t="shared" si="300"/>
        <v>0</v>
      </c>
      <c r="DA40" s="914">
        <f t="shared" si="300"/>
        <v>0</v>
      </c>
      <c r="DB40" s="914">
        <f t="shared" si="300"/>
        <v>0</v>
      </c>
      <c r="DC40" s="914">
        <f t="shared" si="300"/>
        <v>0</v>
      </c>
      <c r="DD40" s="914">
        <f t="shared" si="300"/>
        <v>0</v>
      </c>
      <c r="DE40" s="914">
        <f t="shared" si="300"/>
        <v>0</v>
      </c>
      <c r="DF40" s="914">
        <f t="shared" si="300"/>
        <v>0</v>
      </c>
      <c r="DG40" s="914">
        <f t="shared" si="300"/>
        <v>0</v>
      </c>
      <c r="DH40" s="914">
        <f t="shared" si="300"/>
        <v>0</v>
      </c>
      <c r="DI40" s="914">
        <f t="shared" si="300"/>
        <v>0</v>
      </c>
      <c r="DJ40" s="914">
        <f t="shared" si="300"/>
        <v>0</v>
      </c>
      <c r="DK40" s="914">
        <f t="shared" si="300"/>
        <v>0</v>
      </c>
      <c r="DL40" s="914">
        <f t="shared" si="300"/>
        <v>0</v>
      </c>
      <c r="DM40" s="914">
        <f t="shared" si="300"/>
        <v>0</v>
      </c>
      <c r="DN40" s="914">
        <f t="shared" si="300"/>
        <v>0</v>
      </c>
      <c r="DO40" s="914">
        <f t="shared" si="300"/>
        <v>0</v>
      </c>
      <c r="DP40" s="914">
        <f t="shared" si="300"/>
        <v>0</v>
      </c>
      <c r="DQ40" s="914">
        <f t="shared" si="300"/>
        <v>0</v>
      </c>
      <c r="DR40" s="914">
        <f t="shared" si="300"/>
        <v>0</v>
      </c>
      <c r="DS40" s="914">
        <f t="shared" si="300"/>
        <v>0</v>
      </c>
      <c r="DT40" s="914">
        <f t="shared" si="300"/>
        <v>0</v>
      </c>
      <c r="DU40" s="914">
        <f t="shared" si="300"/>
        <v>0</v>
      </c>
      <c r="DV40" s="914">
        <f t="shared" si="300"/>
        <v>0</v>
      </c>
      <c r="DW40" s="914">
        <f t="shared" si="300"/>
        <v>0</v>
      </c>
      <c r="DX40" s="914">
        <f t="shared" si="300"/>
        <v>0</v>
      </c>
      <c r="DY40" s="914">
        <f t="shared" si="300"/>
        <v>0</v>
      </c>
      <c r="DZ40" s="914">
        <f t="shared" si="300"/>
        <v>0</v>
      </c>
      <c r="EA40" s="914">
        <f t="shared" si="300"/>
        <v>0</v>
      </c>
      <c r="EB40" s="914">
        <f t="shared" si="300"/>
        <v>0</v>
      </c>
      <c r="EC40" s="914">
        <f t="shared" ref="EC40:EN40" si="301">SUM(EC37:EC39)</f>
        <v>0</v>
      </c>
      <c r="ED40" s="914">
        <f t="shared" si="301"/>
        <v>0</v>
      </c>
      <c r="EE40" s="914">
        <f t="shared" si="301"/>
        <v>0</v>
      </c>
      <c r="EF40" s="914">
        <f t="shared" si="301"/>
        <v>0</v>
      </c>
      <c r="EG40" s="914">
        <f t="shared" si="301"/>
        <v>0</v>
      </c>
      <c r="EH40" s="914">
        <f t="shared" si="301"/>
        <v>0</v>
      </c>
      <c r="EI40" s="914">
        <f t="shared" si="301"/>
        <v>0</v>
      </c>
      <c r="EJ40" s="914">
        <f t="shared" si="301"/>
        <v>0</v>
      </c>
      <c r="EK40" s="914">
        <f t="shared" si="301"/>
        <v>0</v>
      </c>
      <c r="EL40" s="914">
        <f t="shared" si="301"/>
        <v>0</v>
      </c>
      <c r="EM40" s="914">
        <f t="shared" si="301"/>
        <v>0</v>
      </c>
      <c r="EN40" s="914">
        <f t="shared" si="301"/>
        <v>0</v>
      </c>
    </row>
    <row r="41" spans="3:144" hidden="1" outlineLevel="1" x14ac:dyDescent="0.2">
      <c r="K41" s="792"/>
      <c r="L41" s="792"/>
      <c r="M41" s="792"/>
      <c r="N41" s="792"/>
      <c r="O41" s="792"/>
      <c r="P41" s="792"/>
      <c r="Q41" s="792"/>
      <c r="R41" s="792"/>
      <c r="S41" s="792"/>
      <c r="T41" s="792"/>
      <c r="U41" s="792"/>
      <c r="V41" s="792"/>
      <c r="W41" s="792"/>
      <c r="X41" s="792"/>
      <c r="Y41" s="792"/>
      <c r="Z41" s="792"/>
      <c r="AA41" s="792"/>
      <c r="AB41" s="792"/>
      <c r="AC41" s="792"/>
      <c r="AD41" s="792"/>
      <c r="AE41" s="792"/>
      <c r="AF41" s="792"/>
      <c r="AG41" s="792"/>
      <c r="AH41" s="792"/>
      <c r="AI41" s="792"/>
      <c r="AJ41" s="792"/>
      <c r="AK41" s="792"/>
      <c r="AL41" s="792"/>
      <c r="AM41" s="792"/>
      <c r="AN41" s="792"/>
      <c r="AO41" s="792"/>
      <c r="AP41" s="792"/>
      <c r="AQ41" s="792"/>
      <c r="AR41" s="792"/>
      <c r="AS41" s="792"/>
      <c r="AT41" s="792"/>
      <c r="AU41" s="792"/>
      <c r="AV41" s="792"/>
      <c r="AW41" s="792"/>
      <c r="AX41" s="792"/>
      <c r="AY41" s="792"/>
      <c r="AZ41" s="792"/>
      <c r="BA41" s="792"/>
      <c r="BB41" s="792"/>
      <c r="BC41" s="792"/>
      <c r="BD41" s="792"/>
      <c r="BE41" s="792"/>
      <c r="BF41" s="792"/>
      <c r="BG41" s="792"/>
      <c r="BH41" s="792"/>
      <c r="BI41" s="792"/>
      <c r="BJ41" s="792"/>
      <c r="BK41" s="792"/>
      <c r="BL41" s="792"/>
      <c r="BM41" s="792"/>
      <c r="BN41" s="792"/>
      <c r="BO41" s="792"/>
      <c r="BP41" s="792"/>
      <c r="BQ41" s="792"/>
      <c r="BR41" s="792"/>
      <c r="BS41" s="792"/>
      <c r="BT41" s="792"/>
      <c r="BU41" s="792"/>
      <c r="BV41" s="792"/>
      <c r="BW41" s="792"/>
      <c r="BX41" s="792"/>
      <c r="BY41" s="792"/>
      <c r="BZ41" s="792"/>
      <c r="CA41" s="792"/>
      <c r="CB41" s="792"/>
      <c r="CC41" s="792"/>
      <c r="CD41" s="792"/>
      <c r="CE41" s="792"/>
      <c r="CF41" s="792"/>
      <c r="CG41" s="792"/>
      <c r="CH41" s="792"/>
      <c r="CI41" s="792"/>
      <c r="CJ41" s="792"/>
      <c r="CK41" s="792"/>
      <c r="CL41" s="792"/>
      <c r="CM41" s="792"/>
      <c r="CN41" s="792"/>
      <c r="CO41" s="792"/>
      <c r="CP41" s="792"/>
      <c r="CQ41" s="792"/>
      <c r="CR41" s="792"/>
      <c r="CS41" s="792"/>
      <c r="CT41" s="792"/>
      <c r="CU41" s="792"/>
      <c r="CV41" s="792"/>
      <c r="CW41" s="792"/>
      <c r="CX41" s="792"/>
      <c r="CY41" s="792"/>
      <c r="CZ41" s="792"/>
      <c r="DA41" s="792"/>
      <c r="DB41" s="792"/>
      <c r="DC41" s="792"/>
      <c r="DD41" s="792"/>
      <c r="DE41" s="792"/>
      <c r="DF41" s="792"/>
      <c r="DG41" s="792"/>
      <c r="DH41" s="792"/>
      <c r="DI41" s="792"/>
      <c r="DJ41" s="792"/>
      <c r="DK41" s="792"/>
      <c r="DL41" s="792"/>
      <c r="DM41" s="792"/>
      <c r="DN41" s="792"/>
      <c r="DO41" s="792"/>
      <c r="DP41" s="792"/>
      <c r="DQ41" s="792"/>
      <c r="DR41" s="792"/>
      <c r="DS41" s="792"/>
      <c r="DT41" s="792"/>
      <c r="DU41" s="792"/>
      <c r="DV41" s="792"/>
      <c r="DW41" s="792"/>
      <c r="DX41" s="792"/>
      <c r="DY41" s="792"/>
      <c r="DZ41" s="792"/>
      <c r="EA41" s="792"/>
      <c r="EB41" s="792"/>
      <c r="EC41" s="792"/>
      <c r="ED41" s="792"/>
      <c r="EE41" s="792"/>
      <c r="EF41" s="792"/>
      <c r="EG41" s="792"/>
      <c r="EH41" s="792"/>
      <c r="EI41" s="792"/>
      <c r="EJ41" s="792"/>
      <c r="EK41" s="792"/>
      <c r="EL41" s="792"/>
      <c r="EM41" s="792"/>
      <c r="EN41" s="792"/>
    </row>
    <row r="42" spans="3:144" hidden="1" outlineLevel="1" x14ac:dyDescent="0.2">
      <c r="C42" s="487" t="str">
        <f>C172</f>
        <v>종합부동산세 (주택분)</v>
      </c>
      <c r="D42" s="488"/>
      <c r="E42" s="488"/>
      <c r="F42" s="14"/>
      <c r="G42" s="14"/>
      <c r="H42" s="17" t="s">
        <v>22</v>
      </c>
      <c r="I42" s="17"/>
      <c r="J42" s="17"/>
      <c r="K42" s="914">
        <f>M42</f>
        <v>0</v>
      </c>
      <c r="L42" s="792"/>
      <c r="M42" s="914">
        <v>0</v>
      </c>
      <c r="N42" s="914">
        <f t="shared" ref="N42" si="302">M45</f>
        <v>0</v>
      </c>
      <c r="O42" s="914">
        <f t="shared" ref="O42" si="303">N45</f>
        <v>0</v>
      </c>
      <c r="P42" s="914">
        <f t="shared" ref="P42" si="304">O45</f>
        <v>0</v>
      </c>
      <c r="Q42" s="914">
        <f t="shared" ref="Q42" si="305">P45</f>
        <v>0</v>
      </c>
      <c r="R42" s="914">
        <f t="shared" ref="R42" si="306">Q45</f>
        <v>0</v>
      </c>
      <c r="S42" s="914">
        <f t="shared" ref="S42" si="307">R45</f>
        <v>0</v>
      </c>
      <c r="T42" s="914">
        <f t="shared" ref="T42" si="308">S45</f>
        <v>0</v>
      </c>
      <c r="U42" s="914">
        <f t="shared" ref="U42" si="309">T45</f>
        <v>0</v>
      </c>
      <c r="V42" s="914">
        <f t="shared" ref="V42" si="310">U45</f>
        <v>0</v>
      </c>
      <c r="W42" s="914">
        <f t="shared" ref="W42" si="311">V45</f>
        <v>0</v>
      </c>
      <c r="X42" s="914">
        <f t="shared" ref="X42" si="312">W45</f>
        <v>0</v>
      </c>
      <c r="Y42" s="914">
        <f t="shared" ref="Y42" si="313">X45</f>
        <v>0</v>
      </c>
      <c r="Z42" s="914">
        <f t="shared" ref="Z42" si="314">Y45</f>
        <v>0</v>
      </c>
      <c r="AA42" s="914">
        <f t="shared" ref="AA42" si="315">Z45</f>
        <v>0</v>
      </c>
      <c r="AB42" s="914">
        <f t="shared" ref="AB42" si="316">AA45</f>
        <v>0</v>
      </c>
      <c r="AC42" s="914">
        <f t="shared" ref="AC42" si="317">AB45</f>
        <v>0</v>
      </c>
      <c r="AD42" s="914">
        <f t="shared" ref="AD42" si="318">AC45</f>
        <v>0</v>
      </c>
      <c r="AE42" s="914">
        <f t="shared" ref="AE42" si="319">AD45</f>
        <v>0</v>
      </c>
      <c r="AF42" s="914">
        <f t="shared" ref="AF42" si="320">AE45</f>
        <v>0</v>
      </c>
      <c r="AG42" s="914">
        <f t="shared" ref="AG42" si="321">AF45</f>
        <v>0</v>
      </c>
      <c r="AH42" s="914">
        <f t="shared" ref="AH42" si="322">AG45</f>
        <v>0</v>
      </c>
      <c r="AI42" s="914">
        <f t="shared" ref="AI42" si="323">AH45</f>
        <v>0</v>
      </c>
      <c r="AJ42" s="914">
        <f t="shared" ref="AJ42" si="324">AI45</f>
        <v>0</v>
      </c>
      <c r="AK42" s="914">
        <f t="shared" ref="AK42" si="325">AJ45</f>
        <v>0</v>
      </c>
      <c r="AL42" s="914">
        <f t="shared" ref="AL42" si="326">AK45</f>
        <v>0</v>
      </c>
      <c r="AM42" s="914">
        <f t="shared" ref="AM42" si="327">AL45</f>
        <v>0</v>
      </c>
      <c r="AN42" s="914">
        <f t="shared" ref="AN42" si="328">AM45</f>
        <v>0</v>
      </c>
      <c r="AO42" s="914">
        <f t="shared" ref="AO42" si="329">AN45</f>
        <v>0</v>
      </c>
      <c r="AP42" s="914">
        <f t="shared" ref="AP42" si="330">AO45</f>
        <v>0</v>
      </c>
      <c r="AQ42" s="914">
        <f t="shared" ref="AQ42" si="331">AP45</f>
        <v>0</v>
      </c>
      <c r="AR42" s="914">
        <f t="shared" ref="AR42" si="332">AQ45</f>
        <v>0</v>
      </c>
      <c r="AS42" s="914">
        <f t="shared" ref="AS42" si="333">AR45</f>
        <v>0</v>
      </c>
      <c r="AT42" s="914">
        <f t="shared" ref="AT42" si="334">AS45</f>
        <v>0</v>
      </c>
      <c r="AU42" s="914">
        <f t="shared" ref="AU42" si="335">AT45</f>
        <v>0</v>
      </c>
      <c r="AV42" s="914">
        <f t="shared" ref="AV42" si="336">AU45</f>
        <v>0</v>
      </c>
      <c r="AW42" s="914">
        <f t="shared" ref="AW42" si="337">AV45</f>
        <v>0</v>
      </c>
      <c r="AX42" s="914">
        <f t="shared" ref="AX42" si="338">AW45</f>
        <v>0</v>
      </c>
      <c r="AY42" s="914">
        <f t="shared" ref="AY42" si="339">AX45</f>
        <v>0</v>
      </c>
      <c r="AZ42" s="914">
        <f t="shared" ref="AZ42" si="340">AY45</f>
        <v>0</v>
      </c>
      <c r="BA42" s="914">
        <f t="shared" ref="BA42" si="341">AZ45</f>
        <v>0</v>
      </c>
      <c r="BB42" s="914">
        <f t="shared" ref="BB42" si="342">BA45</f>
        <v>0</v>
      </c>
      <c r="BC42" s="914">
        <f t="shared" ref="BC42" si="343">BB45</f>
        <v>0</v>
      </c>
      <c r="BD42" s="914">
        <f t="shared" ref="BD42" si="344">BC45</f>
        <v>0</v>
      </c>
      <c r="BE42" s="914">
        <f t="shared" ref="BE42" si="345">BD45</f>
        <v>0</v>
      </c>
      <c r="BF42" s="914">
        <f t="shared" ref="BF42" si="346">BE45</f>
        <v>0</v>
      </c>
      <c r="BG42" s="914">
        <f t="shared" ref="BG42" si="347">BF45</f>
        <v>0</v>
      </c>
      <c r="BH42" s="914">
        <f t="shared" ref="BH42" si="348">BG45</f>
        <v>0</v>
      </c>
      <c r="BI42" s="914">
        <f t="shared" ref="BI42" si="349">BH45</f>
        <v>0</v>
      </c>
      <c r="BJ42" s="914">
        <f t="shared" ref="BJ42" si="350">BI45</f>
        <v>0</v>
      </c>
      <c r="BK42" s="914">
        <f t="shared" ref="BK42" si="351">BJ45</f>
        <v>0</v>
      </c>
      <c r="BL42" s="914">
        <f t="shared" ref="BL42" si="352">BK45</f>
        <v>0</v>
      </c>
      <c r="BM42" s="914">
        <f t="shared" ref="BM42" si="353">BL45</f>
        <v>0</v>
      </c>
      <c r="BN42" s="914">
        <f t="shared" ref="BN42" si="354">BM45</f>
        <v>0</v>
      </c>
      <c r="BO42" s="914">
        <f t="shared" ref="BO42" si="355">BN45</f>
        <v>0</v>
      </c>
      <c r="BP42" s="914">
        <f t="shared" ref="BP42" si="356">BO45</f>
        <v>0</v>
      </c>
      <c r="BQ42" s="914">
        <f t="shared" ref="BQ42" si="357">BP45</f>
        <v>0</v>
      </c>
      <c r="BR42" s="914">
        <f t="shared" ref="BR42" si="358">BQ45</f>
        <v>0</v>
      </c>
      <c r="BS42" s="914">
        <f t="shared" ref="BS42" si="359">BR45</f>
        <v>0</v>
      </c>
      <c r="BT42" s="914">
        <f t="shared" ref="BT42" si="360">BS45</f>
        <v>0</v>
      </c>
      <c r="BU42" s="914">
        <f t="shared" ref="BU42" si="361">BT45</f>
        <v>0</v>
      </c>
      <c r="BV42" s="914">
        <f t="shared" ref="BV42" si="362">BU45</f>
        <v>0</v>
      </c>
      <c r="BW42" s="914">
        <f t="shared" ref="BW42" si="363">BV45</f>
        <v>0</v>
      </c>
      <c r="BX42" s="914">
        <f t="shared" ref="BX42" si="364">BW45</f>
        <v>0</v>
      </c>
      <c r="BY42" s="914">
        <f t="shared" ref="BY42" si="365">BX45</f>
        <v>0</v>
      </c>
      <c r="BZ42" s="914">
        <f t="shared" ref="BZ42" si="366">BY45</f>
        <v>0</v>
      </c>
      <c r="CA42" s="914">
        <f t="shared" ref="CA42" si="367">BZ45</f>
        <v>0</v>
      </c>
      <c r="CB42" s="914">
        <f t="shared" ref="CB42" si="368">CA45</f>
        <v>0</v>
      </c>
      <c r="CC42" s="914">
        <f t="shared" ref="CC42" si="369">CB45</f>
        <v>0</v>
      </c>
      <c r="CD42" s="914">
        <f t="shared" ref="CD42" si="370">CC45</f>
        <v>0</v>
      </c>
      <c r="CE42" s="914">
        <f t="shared" ref="CE42" si="371">CD45</f>
        <v>0</v>
      </c>
      <c r="CF42" s="914">
        <f t="shared" ref="CF42" si="372">CE45</f>
        <v>0</v>
      </c>
      <c r="CG42" s="914">
        <f t="shared" ref="CG42" si="373">CF45</f>
        <v>0</v>
      </c>
      <c r="CH42" s="914">
        <f t="shared" ref="CH42" si="374">CG45</f>
        <v>0</v>
      </c>
      <c r="CI42" s="914">
        <f t="shared" ref="CI42" si="375">CH45</f>
        <v>0</v>
      </c>
      <c r="CJ42" s="914">
        <f t="shared" ref="CJ42" si="376">CI45</f>
        <v>0</v>
      </c>
      <c r="CK42" s="914">
        <f t="shared" ref="CK42" si="377">CJ45</f>
        <v>0</v>
      </c>
      <c r="CL42" s="914">
        <f t="shared" ref="CL42" si="378">CK45</f>
        <v>0</v>
      </c>
      <c r="CM42" s="914">
        <f t="shared" ref="CM42" si="379">CL45</f>
        <v>0</v>
      </c>
      <c r="CN42" s="914">
        <f t="shared" ref="CN42" si="380">CM45</f>
        <v>0</v>
      </c>
      <c r="CO42" s="914">
        <f t="shared" ref="CO42" si="381">CN45</f>
        <v>0</v>
      </c>
      <c r="CP42" s="914">
        <f t="shared" ref="CP42" si="382">CO45</f>
        <v>0</v>
      </c>
      <c r="CQ42" s="914">
        <f t="shared" ref="CQ42" si="383">CP45</f>
        <v>0</v>
      </c>
      <c r="CR42" s="914">
        <f t="shared" ref="CR42" si="384">CQ45</f>
        <v>0</v>
      </c>
      <c r="CS42" s="914">
        <f t="shared" ref="CS42" si="385">CR45</f>
        <v>0</v>
      </c>
      <c r="CT42" s="914">
        <f t="shared" ref="CT42" si="386">CS45</f>
        <v>0</v>
      </c>
      <c r="CU42" s="914">
        <f t="shared" ref="CU42" si="387">CT45</f>
        <v>0</v>
      </c>
      <c r="CV42" s="914">
        <f t="shared" ref="CV42" si="388">CU45</f>
        <v>0</v>
      </c>
      <c r="CW42" s="914">
        <f t="shared" ref="CW42" si="389">CV45</f>
        <v>0</v>
      </c>
      <c r="CX42" s="914">
        <f t="shared" ref="CX42" si="390">CW45</f>
        <v>0</v>
      </c>
      <c r="CY42" s="914">
        <f t="shared" ref="CY42" si="391">CX45</f>
        <v>0</v>
      </c>
      <c r="CZ42" s="914">
        <f t="shared" ref="CZ42" si="392">CY45</f>
        <v>0</v>
      </c>
      <c r="DA42" s="914">
        <f t="shared" ref="DA42" si="393">CZ45</f>
        <v>0</v>
      </c>
      <c r="DB42" s="914">
        <f t="shared" ref="DB42" si="394">DA45</f>
        <v>0</v>
      </c>
      <c r="DC42" s="914">
        <f t="shared" ref="DC42" si="395">DB45</f>
        <v>0</v>
      </c>
      <c r="DD42" s="914">
        <f t="shared" ref="DD42" si="396">DC45</f>
        <v>0</v>
      </c>
      <c r="DE42" s="914">
        <f t="shared" ref="DE42" si="397">DD45</f>
        <v>0</v>
      </c>
      <c r="DF42" s="914">
        <f t="shared" ref="DF42" si="398">DE45</f>
        <v>0</v>
      </c>
      <c r="DG42" s="914">
        <f t="shared" ref="DG42" si="399">DF45</f>
        <v>0</v>
      </c>
      <c r="DH42" s="914">
        <f t="shared" ref="DH42" si="400">DG45</f>
        <v>0</v>
      </c>
      <c r="DI42" s="914">
        <f t="shared" ref="DI42" si="401">DH45</f>
        <v>0</v>
      </c>
      <c r="DJ42" s="914">
        <f t="shared" ref="DJ42" si="402">DI45</f>
        <v>0</v>
      </c>
      <c r="DK42" s="914">
        <f t="shared" ref="DK42" si="403">DJ45</f>
        <v>0</v>
      </c>
      <c r="DL42" s="914">
        <f t="shared" ref="DL42" si="404">DK45</f>
        <v>0</v>
      </c>
      <c r="DM42" s="914">
        <f t="shared" ref="DM42" si="405">DL45</f>
        <v>0</v>
      </c>
      <c r="DN42" s="914">
        <f t="shared" ref="DN42" si="406">DM45</f>
        <v>0</v>
      </c>
      <c r="DO42" s="914">
        <f t="shared" ref="DO42" si="407">DN45</f>
        <v>0</v>
      </c>
      <c r="DP42" s="914">
        <f t="shared" ref="DP42" si="408">DO45</f>
        <v>0</v>
      </c>
      <c r="DQ42" s="914">
        <f t="shared" ref="DQ42" si="409">DP45</f>
        <v>0</v>
      </c>
      <c r="DR42" s="914">
        <f t="shared" ref="DR42" si="410">DQ45</f>
        <v>0</v>
      </c>
      <c r="DS42" s="914">
        <f t="shared" ref="DS42" si="411">DR45</f>
        <v>0</v>
      </c>
      <c r="DT42" s="914">
        <f t="shared" ref="DT42" si="412">DS45</f>
        <v>0</v>
      </c>
      <c r="DU42" s="914">
        <f t="shared" ref="DU42" si="413">DT45</f>
        <v>0</v>
      </c>
      <c r="DV42" s="914">
        <f t="shared" ref="DV42" si="414">DU45</f>
        <v>0</v>
      </c>
      <c r="DW42" s="914">
        <f t="shared" ref="DW42" si="415">DV45</f>
        <v>0</v>
      </c>
      <c r="DX42" s="914">
        <f t="shared" ref="DX42" si="416">DW45</f>
        <v>0</v>
      </c>
      <c r="DY42" s="914">
        <f t="shared" ref="DY42" si="417">DX45</f>
        <v>0</v>
      </c>
      <c r="DZ42" s="914">
        <f t="shared" ref="DZ42" si="418">DY45</f>
        <v>0</v>
      </c>
      <c r="EA42" s="914">
        <f t="shared" ref="EA42" si="419">DZ45</f>
        <v>0</v>
      </c>
      <c r="EB42" s="914">
        <f t="shared" ref="EB42" si="420">EA45</f>
        <v>0</v>
      </c>
      <c r="EC42" s="914">
        <f t="shared" ref="EC42" si="421">EB45</f>
        <v>0</v>
      </c>
      <c r="ED42" s="914">
        <f t="shared" ref="ED42" si="422">EC45</f>
        <v>0</v>
      </c>
      <c r="EE42" s="914">
        <f t="shared" ref="EE42" si="423">ED45</f>
        <v>0</v>
      </c>
      <c r="EF42" s="914">
        <f t="shared" ref="EF42" si="424">EE45</f>
        <v>0</v>
      </c>
      <c r="EG42" s="914">
        <f t="shared" ref="EG42" si="425">EF45</f>
        <v>0</v>
      </c>
      <c r="EH42" s="914">
        <f t="shared" ref="EH42" si="426">EG45</f>
        <v>0</v>
      </c>
      <c r="EI42" s="914">
        <f t="shared" ref="EI42" si="427">EH45</f>
        <v>0</v>
      </c>
      <c r="EJ42" s="914">
        <f t="shared" ref="EJ42" si="428">EI45</f>
        <v>0</v>
      </c>
      <c r="EK42" s="914">
        <f t="shared" ref="EK42" si="429">EJ45</f>
        <v>0</v>
      </c>
      <c r="EL42" s="914">
        <f t="shared" ref="EL42" si="430">EK45</f>
        <v>0</v>
      </c>
      <c r="EM42" s="914">
        <f t="shared" ref="EM42" si="431">EL45</f>
        <v>0</v>
      </c>
      <c r="EN42" s="914">
        <f t="shared" ref="EN42" si="432">EM45</f>
        <v>0</v>
      </c>
    </row>
    <row r="43" spans="3:144" hidden="1" outlineLevel="1" x14ac:dyDescent="0.2">
      <c r="D43" s="14"/>
      <c r="E43" s="14"/>
      <c r="F43" s="14"/>
      <c r="G43" s="144" t="s">
        <v>39</v>
      </c>
      <c r="H43" s="17" t="s">
        <v>24</v>
      </c>
      <c r="I43" s="17"/>
      <c r="J43" s="17"/>
      <c r="K43" s="914">
        <f>SUM(L43:EB43)</f>
        <v>0</v>
      </c>
      <c r="L43" s="792"/>
      <c r="M43" s="914">
        <f t="shared" ref="M43:BX43" si="433">-SUMIF($5:$5,M$5,44:44)/12</f>
        <v>0</v>
      </c>
      <c r="N43" s="914">
        <f t="shared" si="433"/>
        <v>0</v>
      </c>
      <c r="O43" s="914">
        <f t="shared" si="433"/>
        <v>0</v>
      </c>
      <c r="P43" s="914">
        <f t="shared" si="433"/>
        <v>0</v>
      </c>
      <c r="Q43" s="914">
        <f t="shared" si="433"/>
        <v>0</v>
      </c>
      <c r="R43" s="914">
        <f t="shared" si="433"/>
        <v>0</v>
      </c>
      <c r="S43" s="914">
        <f t="shared" si="433"/>
        <v>0</v>
      </c>
      <c r="T43" s="914">
        <f t="shared" si="433"/>
        <v>0</v>
      </c>
      <c r="U43" s="914">
        <f t="shared" si="433"/>
        <v>0</v>
      </c>
      <c r="V43" s="914">
        <f t="shared" si="433"/>
        <v>0</v>
      </c>
      <c r="W43" s="914">
        <f t="shared" si="433"/>
        <v>0</v>
      </c>
      <c r="X43" s="914">
        <f t="shared" si="433"/>
        <v>0</v>
      </c>
      <c r="Y43" s="914">
        <f t="shared" si="433"/>
        <v>0</v>
      </c>
      <c r="Z43" s="914">
        <f t="shared" si="433"/>
        <v>0</v>
      </c>
      <c r="AA43" s="914">
        <f t="shared" si="433"/>
        <v>0</v>
      </c>
      <c r="AB43" s="914">
        <f t="shared" si="433"/>
        <v>0</v>
      </c>
      <c r="AC43" s="914">
        <f t="shared" si="433"/>
        <v>0</v>
      </c>
      <c r="AD43" s="914">
        <f t="shared" si="433"/>
        <v>0</v>
      </c>
      <c r="AE43" s="914">
        <f t="shared" si="433"/>
        <v>0</v>
      </c>
      <c r="AF43" s="914">
        <f t="shared" si="433"/>
        <v>0</v>
      </c>
      <c r="AG43" s="914">
        <f t="shared" si="433"/>
        <v>0</v>
      </c>
      <c r="AH43" s="914">
        <f t="shared" si="433"/>
        <v>0</v>
      </c>
      <c r="AI43" s="914">
        <f t="shared" si="433"/>
        <v>0</v>
      </c>
      <c r="AJ43" s="914">
        <f t="shared" si="433"/>
        <v>0</v>
      </c>
      <c r="AK43" s="914">
        <f t="shared" si="433"/>
        <v>0</v>
      </c>
      <c r="AL43" s="914">
        <f t="shared" si="433"/>
        <v>0</v>
      </c>
      <c r="AM43" s="914">
        <f t="shared" si="433"/>
        <v>0</v>
      </c>
      <c r="AN43" s="914">
        <f t="shared" si="433"/>
        <v>0</v>
      </c>
      <c r="AO43" s="914">
        <f t="shared" si="433"/>
        <v>0</v>
      </c>
      <c r="AP43" s="914">
        <f t="shared" si="433"/>
        <v>0</v>
      </c>
      <c r="AQ43" s="914">
        <f t="shared" si="433"/>
        <v>0</v>
      </c>
      <c r="AR43" s="914">
        <f t="shared" si="433"/>
        <v>0</v>
      </c>
      <c r="AS43" s="914">
        <f t="shared" si="433"/>
        <v>0</v>
      </c>
      <c r="AT43" s="914">
        <f t="shared" si="433"/>
        <v>0</v>
      </c>
      <c r="AU43" s="914">
        <f t="shared" si="433"/>
        <v>0</v>
      </c>
      <c r="AV43" s="914">
        <f t="shared" si="433"/>
        <v>0</v>
      </c>
      <c r="AW43" s="914">
        <f t="shared" si="433"/>
        <v>0</v>
      </c>
      <c r="AX43" s="914">
        <f t="shared" si="433"/>
        <v>0</v>
      </c>
      <c r="AY43" s="914">
        <f t="shared" si="433"/>
        <v>0</v>
      </c>
      <c r="AZ43" s="914">
        <f t="shared" si="433"/>
        <v>0</v>
      </c>
      <c r="BA43" s="914">
        <f t="shared" si="433"/>
        <v>0</v>
      </c>
      <c r="BB43" s="914">
        <f t="shared" si="433"/>
        <v>0</v>
      </c>
      <c r="BC43" s="914">
        <f t="shared" si="433"/>
        <v>0</v>
      </c>
      <c r="BD43" s="914">
        <f t="shared" si="433"/>
        <v>0</v>
      </c>
      <c r="BE43" s="914">
        <f t="shared" si="433"/>
        <v>0</v>
      </c>
      <c r="BF43" s="914">
        <f t="shared" si="433"/>
        <v>0</v>
      </c>
      <c r="BG43" s="914">
        <f t="shared" si="433"/>
        <v>0</v>
      </c>
      <c r="BH43" s="914">
        <f t="shared" si="433"/>
        <v>0</v>
      </c>
      <c r="BI43" s="914">
        <f t="shared" si="433"/>
        <v>0</v>
      </c>
      <c r="BJ43" s="914">
        <f t="shared" si="433"/>
        <v>0</v>
      </c>
      <c r="BK43" s="914">
        <f t="shared" si="433"/>
        <v>0</v>
      </c>
      <c r="BL43" s="914">
        <f t="shared" si="433"/>
        <v>0</v>
      </c>
      <c r="BM43" s="914">
        <f t="shared" si="433"/>
        <v>0</v>
      </c>
      <c r="BN43" s="914">
        <f t="shared" si="433"/>
        <v>0</v>
      </c>
      <c r="BO43" s="914">
        <f t="shared" si="433"/>
        <v>0</v>
      </c>
      <c r="BP43" s="914">
        <f t="shared" si="433"/>
        <v>0</v>
      </c>
      <c r="BQ43" s="914">
        <f t="shared" si="433"/>
        <v>0</v>
      </c>
      <c r="BR43" s="914">
        <f t="shared" si="433"/>
        <v>0</v>
      </c>
      <c r="BS43" s="914">
        <f t="shared" si="433"/>
        <v>0</v>
      </c>
      <c r="BT43" s="914">
        <f t="shared" si="433"/>
        <v>0</v>
      </c>
      <c r="BU43" s="914">
        <f t="shared" si="433"/>
        <v>0</v>
      </c>
      <c r="BV43" s="914">
        <f t="shared" si="433"/>
        <v>0</v>
      </c>
      <c r="BW43" s="914">
        <f t="shared" si="433"/>
        <v>0</v>
      </c>
      <c r="BX43" s="914">
        <f t="shared" si="433"/>
        <v>0</v>
      </c>
      <c r="BY43" s="914">
        <f t="shared" ref="BY43:EJ43" si="434">-SUMIF($5:$5,BY$5,44:44)/12</f>
        <v>0</v>
      </c>
      <c r="BZ43" s="914">
        <f t="shared" si="434"/>
        <v>0</v>
      </c>
      <c r="CA43" s="914">
        <f t="shared" si="434"/>
        <v>0</v>
      </c>
      <c r="CB43" s="914">
        <f t="shared" si="434"/>
        <v>0</v>
      </c>
      <c r="CC43" s="914">
        <f t="shared" si="434"/>
        <v>0</v>
      </c>
      <c r="CD43" s="914">
        <f t="shared" si="434"/>
        <v>0</v>
      </c>
      <c r="CE43" s="914">
        <f t="shared" si="434"/>
        <v>0</v>
      </c>
      <c r="CF43" s="914">
        <f t="shared" si="434"/>
        <v>0</v>
      </c>
      <c r="CG43" s="914">
        <f t="shared" si="434"/>
        <v>0</v>
      </c>
      <c r="CH43" s="914">
        <f t="shared" si="434"/>
        <v>0</v>
      </c>
      <c r="CI43" s="914">
        <f t="shared" si="434"/>
        <v>0</v>
      </c>
      <c r="CJ43" s="914">
        <f t="shared" si="434"/>
        <v>0</v>
      </c>
      <c r="CK43" s="914">
        <f t="shared" si="434"/>
        <v>0</v>
      </c>
      <c r="CL43" s="914">
        <f t="shared" si="434"/>
        <v>0</v>
      </c>
      <c r="CM43" s="914">
        <f t="shared" si="434"/>
        <v>0</v>
      </c>
      <c r="CN43" s="914">
        <f t="shared" si="434"/>
        <v>0</v>
      </c>
      <c r="CO43" s="914">
        <f t="shared" si="434"/>
        <v>0</v>
      </c>
      <c r="CP43" s="914">
        <f t="shared" si="434"/>
        <v>0</v>
      </c>
      <c r="CQ43" s="914">
        <f t="shared" si="434"/>
        <v>0</v>
      </c>
      <c r="CR43" s="914">
        <f t="shared" si="434"/>
        <v>0</v>
      </c>
      <c r="CS43" s="914">
        <f t="shared" si="434"/>
        <v>0</v>
      </c>
      <c r="CT43" s="914">
        <f t="shared" si="434"/>
        <v>0</v>
      </c>
      <c r="CU43" s="914">
        <f t="shared" si="434"/>
        <v>0</v>
      </c>
      <c r="CV43" s="914">
        <f t="shared" si="434"/>
        <v>0</v>
      </c>
      <c r="CW43" s="914">
        <f t="shared" si="434"/>
        <v>0</v>
      </c>
      <c r="CX43" s="914">
        <f t="shared" si="434"/>
        <v>0</v>
      </c>
      <c r="CY43" s="914">
        <f t="shared" si="434"/>
        <v>0</v>
      </c>
      <c r="CZ43" s="914">
        <f t="shared" si="434"/>
        <v>0</v>
      </c>
      <c r="DA43" s="914">
        <f t="shared" si="434"/>
        <v>0</v>
      </c>
      <c r="DB43" s="914">
        <f t="shared" si="434"/>
        <v>0</v>
      </c>
      <c r="DC43" s="914">
        <f t="shared" si="434"/>
        <v>0</v>
      </c>
      <c r="DD43" s="914">
        <f t="shared" si="434"/>
        <v>0</v>
      </c>
      <c r="DE43" s="914">
        <f t="shared" si="434"/>
        <v>0</v>
      </c>
      <c r="DF43" s="914">
        <f t="shared" si="434"/>
        <v>0</v>
      </c>
      <c r="DG43" s="914">
        <f t="shared" si="434"/>
        <v>0</v>
      </c>
      <c r="DH43" s="914">
        <f t="shared" si="434"/>
        <v>0</v>
      </c>
      <c r="DI43" s="914">
        <f t="shared" si="434"/>
        <v>0</v>
      </c>
      <c r="DJ43" s="914">
        <f t="shared" si="434"/>
        <v>0</v>
      </c>
      <c r="DK43" s="914">
        <f t="shared" si="434"/>
        <v>0</v>
      </c>
      <c r="DL43" s="914">
        <f t="shared" si="434"/>
        <v>0</v>
      </c>
      <c r="DM43" s="914">
        <f t="shared" si="434"/>
        <v>0</v>
      </c>
      <c r="DN43" s="914">
        <f t="shared" si="434"/>
        <v>0</v>
      </c>
      <c r="DO43" s="914">
        <f t="shared" si="434"/>
        <v>0</v>
      </c>
      <c r="DP43" s="914">
        <f t="shared" si="434"/>
        <v>0</v>
      </c>
      <c r="DQ43" s="914">
        <f t="shared" si="434"/>
        <v>0</v>
      </c>
      <c r="DR43" s="914">
        <f t="shared" si="434"/>
        <v>0</v>
      </c>
      <c r="DS43" s="914">
        <f t="shared" si="434"/>
        <v>0</v>
      </c>
      <c r="DT43" s="914">
        <f t="shared" si="434"/>
        <v>0</v>
      </c>
      <c r="DU43" s="914">
        <f t="shared" si="434"/>
        <v>0</v>
      </c>
      <c r="DV43" s="914">
        <f t="shared" si="434"/>
        <v>0</v>
      </c>
      <c r="DW43" s="914">
        <f t="shared" si="434"/>
        <v>0</v>
      </c>
      <c r="DX43" s="914">
        <f t="shared" si="434"/>
        <v>0</v>
      </c>
      <c r="DY43" s="914">
        <f t="shared" si="434"/>
        <v>0</v>
      </c>
      <c r="DZ43" s="914">
        <f t="shared" si="434"/>
        <v>0</v>
      </c>
      <c r="EA43" s="914">
        <f t="shared" si="434"/>
        <v>0</v>
      </c>
      <c r="EB43" s="914">
        <f t="shared" si="434"/>
        <v>0</v>
      </c>
      <c r="EC43" s="914">
        <f t="shared" si="434"/>
        <v>0</v>
      </c>
      <c r="ED43" s="914">
        <f t="shared" si="434"/>
        <v>0</v>
      </c>
      <c r="EE43" s="914">
        <f t="shared" si="434"/>
        <v>0</v>
      </c>
      <c r="EF43" s="914">
        <f t="shared" si="434"/>
        <v>0</v>
      </c>
      <c r="EG43" s="914">
        <f t="shared" si="434"/>
        <v>0</v>
      </c>
      <c r="EH43" s="914">
        <f t="shared" si="434"/>
        <v>0</v>
      </c>
      <c r="EI43" s="914">
        <f t="shared" si="434"/>
        <v>0</v>
      </c>
      <c r="EJ43" s="914">
        <f t="shared" si="434"/>
        <v>0</v>
      </c>
      <c r="EK43" s="914">
        <f t="shared" ref="EK43:EN43" si="435">-SUMIF($5:$5,EK$5,44:44)/12</f>
        <v>0</v>
      </c>
      <c r="EL43" s="914">
        <f t="shared" si="435"/>
        <v>0</v>
      </c>
      <c r="EM43" s="914">
        <f t="shared" si="435"/>
        <v>0</v>
      </c>
      <c r="EN43" s="914">
        <f t="shared" si="435"/>
        <v>0</v>
      </c>
    </row>
    <row r="44" spans="3:144" hidden="1" outlineLevel="1" x14ac:dyDescent="0.2">
      <c r="D44" s="14"/>
      <c r="E44" s="14"/>
      <c r="F44" s="14"/>
      <c r="G44" s="144" t="s">
        <v>40</v>
      </c>
      <c r="H44" s="26" t="s">
        <v>25</v>
      </c>
      <c r="I44" s="26"/>
      <c r="J44" s="26"/>
      <c r="K44" s="896">
        <f>SUM(L44:EB44)</f>
        <v>0</v>
      </c>
      <c r="L44" s="896"/>
      <c r="M44" s="896">
        <f t="shared" ref="M44:AR44" si="436">-IFERROR(VLOOKUP(M$2,$D$177:$O$188,2,FALSE),)</f>
        <v>0</v>
      </c>
      <c r="N44" s="896">
        <f t="shared" si="436"/>
        <v>0</v>
      </c>
      <c r="O44" s="896">
        <f t="shared" si="436"/>
        <v>0</v>
      </c>
      <c r="P44" s="896">
        <f t="shared" si="436"/>
        <v>0</v>
      </c>
      <c r="Q44" s="896">
        <f t="shared" si="436"/>
        <v>0</v>
      </c>
      <c r="R44" s="896">
        <f t="shared" si="436"/>
        <v>0</v>
      </c>
      <c r="S44" s="896">
        <f t="shared" si="436"/>
        <v>0</v>
      </c>
      <c r="T44" s="896">
        <f t="shared" si="436"/>
        <v>0</v>
      </c>
      <c r="U44" s="896">
        <f t="shared" si="436"/>
        <v>0</v>
      </c>
      <c r="V44" s="896">
        <f t="shared" si="436"/>
        <v>0</v>
      </c>
      <c r="W44" s="896">
        <f t="shared" si="436"/>
        <v>0</v>
      </c>
      <c r="X44" s="896">
        <f t="shared" si="436"/>
        <v>0</v>
      </c>
      <c r="Y44" s="896">
        <f t="shared" si="436"/>
        <v>0</v>
      </c>
      <c r="Z44" s="896">
        <f t="shared" si="436"/>
        <v>0</v>
      </c>
      <c r="AA44" s="896">
        <f t="shared" si="436"/>
        <v>0</v>
      </c>
      <c r="AB44" s="896">
        <f t="shared" si="436"/>
        <v>0</v>
      </c>
      <c r="AC44" s="896">
        <f t="shared" si="436"/>
        <v>0</v>
      </c>
      <c r="AD44" s="896">
        <f t="shared" si="436"/>
        <v>0</v>
      </c>
      <c r="AE44" s="896">
        <f t="shared" si="436"/>
        <v>0</v>
      </c>
      <c r="AF44" s="896">
        <f t="shared" si="436"/>
        <v>0</v>
      </c>
      <c r="AG44" s="896">
        <f t="shared" si="436"/>
        <v>0</v>
      </c>
      <c r="AH44" s="896">
        <f t="shared" si="436"/>
        <v>0</v>
      </c>
      <c r="AI44" s="896">
        <f t="shared" si="436"/>
        <v>0</v>
      </c>
      <c r="AJ44" s="896">
        <f t="shared" si="436"/>
        <v>0</v>
      </c>
      <c r="AK44" s="896">
        <f t="shared" si="436"/>
        <v>0</v>
      </c>
      <c r="AL44" s="896">
        <f t="shared" si="436"/>
        <v>0</v>
      </c>
      <c r="AM44" s="896">
        <f t="shared" si="436"/>
        <v>0</v>
      </c>
      <c r="AN44" s="896">
        <f t="shared" si="436"/>
        <v>0</v>
      </c>
      <c r="AO44" s="896">
        <f t="shared" si="436"/>
        <v>0</v>
      </c>
      <c r="AP44" s="896">
        <f t="shared" si="436"/>
        <v>0</v>
      </c>
      <c r="AQ44" s="896">
        <f t="shared" si="436"/>
        <v>0</v>
      </c>
      <c r="AR44" s="896">
        <f t="shared" si="436"/>
        <v>0</v>
      </c>
      <c r="AS44" s="896">
        <f t="shared" ref="AS44:BX44" si="437">-IFERROR(VLOOKUP(AS$2,$D$177:$O$188,2,FALSE),)</f>
        <v>0</v>
      </c>
      <c r="AT44" s="896">
        <f t="shared" si="437"/>
        <v>0</v>
      </c>
      <c r="AU44" s="896">
        <f t="shared" si="437"/>
        <v>0</v>
      </c>
      <c r="AV44" s="896">
        <f t="shared" si="437"/>
        <v>0</v>
      </c>
      <c r="AW44" s="896">
        <f t="shared" si="437"/>
        <v>0</v>
      </c>
      <c r="AX44" s="896">
        <f t="shared" si="437"/>
        <v>0</v>
      </c>
      <c r="AY44" s="896">
        <f t="shared" si="437"/>
        <v>0</v>
      </c>
      <c r="AZ44" s="896">
        <f t="shared" si="437"/>
        <v>0</v>
      </c>
      <c r="BA44" s="896">
        <f t="shared" si="437"/>
        <v>0</v>
      </c>
      <c r="BB44" s="896">
        <f t="shared" si="437"/>
        <v>0</v>
      </c>
      <c r="BC44" s="896">
        <f t="shared" si="437"/>
        <v>0</v>
      </c>
      <c r="BD44" s="896">
        <f t="shared" si="437"/>
        <v>0</v>
      </c>
      <c r="BE44" s="896">
        <f t="shared" si="437"/>
        <v>0</v>
      </c>
      <c r="BF44" s="896">
        <f t="shared" si="437"/>
        <v>0</v>
      </c>
      <c r="BG44" s="896">
        <f t="shared" si="437"/>
        <v>0</v>
      </c>
      <c r="BH44" s="896">
        <f t="shared" si="437"/>
        <v>0</v>
      </c>
      <c r="BI44" s="896">
        <f t="shared" si="437"/>
        <v>0</v>
      </c>
      <c r="BJ44" s="896">
        <f t="shared" si="437"/>
        <v>0</v>
      </c>
      <c r="BK44" s="896">
        <f t="shared" si="437"/>
        <v>0</v>
      </c>
      <c r="BL44" s="896">
        <f t="shared" si="437"/>
        <v>0</v>
      </c>
      <c r="BM44" s="896">
        <f t="shared" si="437"/>
        <v>0</v>
      </c>
      <c r="BN44" s="896">
        <f t="shared" si="437"/>
        <v>0</v>
      </c>
      <c r="BO44" s="896">
        <f t="shared" si="437"/>
        <v>0</v>
      </c>
      <c r="BP44" s="896">
        <f t="shared" si="437"/>
        <v>0</v>
      </c>
      <c r="BQ44" s="896">
        <f t="shared" si="437"/>
        <v>0</v>
      </c>
      <c r="BR44" s="896">
        <f t="shared" si="437"/>
        <v>0</v>
      </c>
      <c r="BS44" s="896">
        <f t="shared" si="437"/>
        <v>0</v>
      </c>
      <c r="BT44" s="896">
        <f t="shared" si="437"/>
        <v>0</v>
      </c>
      <c r="BU44" s="896">
        <f t="shared" si="437"/>
        <v>0</v>
      </c>
      <c r="BV44" s="896">
        <f t="shared" si="437"/>
        <v>0</v>
      </c>
      <c r="BW44" s="896">
        <f t="shared" si="437"/>
        <v>0</v>
      </c>
      <c r="BX44" s="896">
        <f t="shared" si="437"/>
        <v>0</v>
      </c>
      <c r="BY44" s="896">
        <f t="shared" ref="BY44:DD44" si="438">-IFERROR(VLOOKUP(BY$2,$D$177:$O$188,2,FALSE),)</f>
        <v>0</v>
      </c>
      <c r="BZ44" s="896">
        <f t="shared" si="438"/>
        <v>0</v>
      </c>
      <c r="CA44" s="896">
        <f t="shared" si="438"/>
        <v>0</v>
      </c>
      <c r="CB44" s="896">
        <f t="shared" si="438"/>
        <v>0</v>
      </c>
      <c r="CC44" s="896">
        <f t="shared" si="438"/>
        <v>0</v>
      </c>
      <c r="CD44" s="896">
        <f t="shared" si="438"/>
        <v>0</v>
      </c>
      <c r="CE44" s="896">
        <f t="shared" si="438"/>
        <v>0</v>
      </c>
      <c r="CF44" s="896">
        <f t="shared" si="438"/>
        <v>0</v>
      </c>
      <c r="CG44" s="896">
        <f t="shared" si="438"/>
        <v>0</v>
      </c>
      <c r="CH44" s="896">
        <f t="shared" si="438"/>
        <v>0</v>
      </c>
      <c r="CI44" s="896">
        <f t="shared" si="438"/>
        <v>0</v>
      </c>
      <c r="CJ44" s="896">
        <f t="shared" si="438"/>
        <v>0</v>
      </c>
      <c r="CK44" s="896">
        <f t="shared" si="438"/>
        <v>0</v>
      </c>
      <c r="CL44" s="896">
        <f t="shared" si="438"/>
        <v>0</v>
      </c>
      <c r="CM44" s="896">
        <f t="shared" si="438"/>
        <v>0</v>
      </c>
      <c r="CN44" s="896">
        <f t="shared" si="438"/>
        <v>0</v>
      </c>
      <c r="CO44" s="896">
        <f t="shared" si="438"/>
        <v>0</v>
      </c>
      <c r="CP44" s="896">
        <f t="shared" si="438"/>
        <v>0</v>
      </c>
      <c r="CQ44" s="896">
        <f t="shared" si="438"/>
        <v>0</v>
      </c>
      <c r="CR44" s="896">
        <f t="shared" si="438"/>
        <v>0</v>
      </c>
      <c r="CS44" s="896">
        <f t="shared" si="438"/>
        <v>0</v>
      </c>
      <c r="CT44" s="896">
        <f t="shared" si="438"/>
        <v>0</v>
      </c>
      <c r="CU44" s="896">
        <f t="shared" si="438"/>
        <v>0</v>
      </c>
      <c r="CV44" s="896">
        <f t="shared" si="438"/>
        <v>0</v>
      </c>
      <c r="CW44" s="896">
        <f t="shared" si="438"/>
        <v>0</v>
      </c>
      <c r="CX44" s="896">
        <f t="shared" si="438"/>
        <v>0</v>
      </c>
      <c r="CY44" s="896">
        <f t="shared" si="438"/>
        <v>0</v>
      </c>
      <c r="CZ44" s="896">
        <f t="shared" si="438"/>
        <v>0</v>
      </c>
      <c r="DA44" s="896">
        <f t="shared" si="438"/>
        <v>0</v>
      </c>
      <c r="DB44" s="896">
        <f t="shared" si="438"/>
        <v>0</v>
      </c>
      <c r="DC44" s="896">
        <f t="shared" si="438"/>
        <v>0</v>
      </c>
      <c r="DD44" s="896">
        <f t="shared" si="438"/>
        <v>0</v>
      </c>
      <c r="DE44" s="896">
        <f t="shared" ref="DE44:EN44" si="439">-IFERROR(VLOOKUP(DE$2,$D$177:$O$188,2,FALSE),)</f>
        <v>0</v>
      </c>
      <c r="DF44" s="896">
        <f t="shared" si="439"/>
        <v>0</v>
      </c>
      <c r="DG44" s="896">
        <f t="shared" si="439"/>
        <v>0</v>
      </c>
      <c r="DH44" s="896">
        <f t="shared" si="439"/>
        <v>0</v>
      </c>
      <c r="DI44" s="896">
        <f t="shared" si="439"/>
        <v>0</v>
      </c>
      <c r="DJ44" s="896">
        <f t="shared" si="439"/>
        <v>0</v>
      </c>
      <c r="DK44" s="896">
        <f t="shared" si="439"/>
        <v>0</v>
      </c>
      <c r="DL44" s="896">
        <f t="shared" si="439"/>
        <v>0</v>
      </c>
      <c r="DM44" s="896">
        <f t="shared" si="439"/>
        <v>0</v>
      </c>
      <c r="DN44" s="896">
        <f t="shared" si="439"/>
        <v>0</v>
      </c>
      <c r="DO44" s="896">
        <f t="shared" si="439"/>
        <v>0</v>
      </c>
      <c r="DP44" s="896">
        <f t="shared" si="439"/>
        <v>0</v>
      </c>
      <c r="DQ44" s="896">
        <f t="shared" si="439"/>
        <v>0</v>
      </c>
      <c r="DR44" s="896">
        <f t="shared" si="439"/>
        <v>0</v>
      </c>
      <c r="DS44" s="896">
        <f t="shared" si="439"/>
        <v>0</v>
      </c>
      <c r="DT44" s="896">
        <f t="shared" si="439"/>
        <v>0</v>
      </c>
      <c r="DU44" s="896">
        <f t="shared" si="439"/>
        <v>0</v>
      </c>
      <c r="DV44" s="896">
        <f t="shared" si="439"/>
        <v>0</v>
      </c>
      <c r="DW44" s="896">
        <f t="shared" si="439"/>
        <v>0</v>
      </c>
      <c r="DX44" s="896">
        <f t="shared" si="439"/>
        <v>0</v>
      </c>
      <c r="DY44" s="896">
        <f t="shared" si="439"/>
        <v>0</v>
      </c>
      <c r="DZ44" s="896">
        <f t="shared" si="439"/>
        <v>0</v>
      </c>
      <c r="EA44" s="896">
        <f t="shared" si="439"/>
        <v>0</v>
      </c>
      <c r="EB44" s="896">
        <f t="shared" si="439"/>
        <v>0</v>
      </c>
      <c r="EC44" s="896">
        <f t="shared" si="439"/>
        <v>0</v>
      </c>
      <c r="ED44" s="896">
        <f t="shared" si="439"/>
        <v>0</v>
      </c>
      <c r="EE44" s="896">
        <f t="shared" si="439"/>
        <v>0</v>
      </c>
      <c r="EF44" s="896">
        <f t="shared" si="439"/>
        <v>0</v>
      </c>
      <c r="EG44" s="896">
        <f t="shared" si="439"/>
        <v>0</v>
      </c>
      <c r="EH44" s="896">
        <f t="shared" si="439"/>
        <v>0</v>
      </c>
      <c r="EI44" s="896">
        <f t="shared" si="439"/>
        <v>0</v>
      </c>
      <c r="EJ44" s="896">
        <f t="shared" si="439"/>
        <v>0</v>
      </c>
      <c r="EK44" s="896">
        <f t="shared" si="439"/>
        <v>0</v>
      </c>
      <c r="EL44" s="896">
        <f t="shared" si="439"/>
        <v>0</v>
      </c>
      <c r="EM44" s="896">
        <f t="shared" si="439"/>
        <v>0</v>
      </c>
      <c r="EN44" s="896">
        <f t="shared" si="439"/>
        <v>0</v>
      </c>
    </row>
    <row r="45" spans="3:144" hidden="1" outlineLevel="1" x14ac:dyDescent="0.2">
      <c r="D45" s="14"/>
      <c r="E45" s="14"/>
      <c r="F45" s="14"/>
      <c r="G45" s="144" t="s">
        <v>41</v>
      </c>
      <c r="H45" s="17" t="s">
        <v>42</v>
      </c>
      <c r="I45" s="17"/>
      <c r="J45" s="17"/>
      <c r="K45" s="914">
        <f>SUM(K42:K44)</f>
        <v>0</v>
      </c>
      <c r="L45" s="792"/>
      <c r="M45" s="914">
        <f t="shared" ref="M45:BX45" si="440">SUM(M42:M44)</f>
        <v>0</v>
      </c>
      <c r="N45" s="914">
        <f t="shared" si="440"/>
        <v>0</v>
      </c>
      <c r="O45" s="914">
        <f t="shared" si="440"/>
        <v>0</v>
      </c>
      <c r="P45" s="914">
        <f t="shared" si="440"/>
        <v>0</v>
      </c>
      <c r="Q45" s="914">
        <f t="shared" si="440"/>
        <v>0</v>
      </c>
      <c r="R45" s="914">
        <f t="shared" si="440"/>
        <v>0</v>
      </c>
      <c r="S45" s="914">
        <f t="shared" si="440"/>
        <v>0</v>
      </c>
      <c r="T45" s="914">
        <f t="shared" si="440"/>
        <v>0</v>
      </c>
      <c r="U45" s="914">
        <f t="shared" si="440"/>
        <v>0</v>
      </c>
      <c r="V45" s="914">
        <f t="shared" si="440"/>
        <v>0</v>
      </c>
      <c r="W45" s="914">
        <f t="shared" si="440"/>
        <v>0</v>
      </c>
      <c r="X45" s="914">
        <f t="shared" si="440"/>
        <v>0</v>
      </c>
      <c r="Y45" s="914">
        <f t="shared" si="440"/>
        <v>0</v>
      </c>
      <c r="Z45" s="914">
        <f t="shared" si="440"/>
        <v>0</v>
      </c>
      <c r="AA45" s="914">
        <f t="shared" si="440"/>
        <v>0</v>
      </c>
      <c r="AB45" s="914">
        <f t="shared" si="440"/>
        <v>0</v>
      </c>
      <c r="AC45" s="914">
        <f t="shared" si="440"/>
        <v>0</v>
      </c>
      <c r="AD45" s="914">
        <f t="shared" si="440"/>
        <v>0</v>
      </c>
      <c r="AE45" s="914">
        <f t="shared" si="440"/>
        <v>0</v>
      </c>
      <c r="AF45" s="914">
        <f t="shared" si="440"/>
        <v>0</v>
      </c>
      <c r="AG45" s="914">
        <f t="shared" si="440"/>
        <v>0</v>
      </c>
      <c r="AH45" s="914">
        <f t="shared" si="440"/>
        <v>0</v>
      </c>
      <c r="AI45" s="914">
        <f t="shared" si="440"/>
        <v>0</v>
      </c>
      <c r="AJ45" s="914">
        <f t="shared" si="440"/>
        <v>0</v>
      </c>
      <c r="AK45" s="914">
        <f t="shared" si="440"/>
        <v>0</v>
      </c>
      <c r="AL45" s="914">
        <f t="shared" si="440"/>
        <v>0</v>
      </c>
      <c r="AM45" s="914">
        <f t="shared" si="440"/>
        <v>0</v>
      </c>
      <c r="AN45" s="914">
        <f t="shared" si="440"/>
        <v>0</v>
      </c>
      <c r="AO45" s="914">
        <f t="shared" si="440"/>
        <v>0</v>
      </c>
      <c r="AP45" s="914">
        <f t="shared" si="440"/>
        <v>0</v>
      </c>
      <c r="AQ45" s="914">
        <f t="shared" si="440"/>
        <v>0</v>
      </c>
      <c r="AR45" s="914">
        <f t="shared" si="440"/>
        <v>0</v>
      </c>
      <c r="AS45" s="914">
        <f t="shared" si="440"/>
        <v>0</v>
      </c>
      <c r="AT45" s="914">
        <f t="shared" si="440"/>
        <v>0</v>
      </c>
      <c r="AU45" s="914">
        <f t="shared" si="440"/>
        <v>0</v>
      </c>
      <c r="AV45" s="914">
        <f t="shared" si="440"/>
        <v>0</v>
      </c>
      <c r="AW45" s="914">
        <f t="shared" si="440"/>
        <v>0</v>
      </c>
      <c r="AX45" s="914">
        <f t="shared" si="440"/>
        <v>0</v>
      </c>
      <c r="AY45" s="914">
        <f t="shared" si="440"/>
        <v>0</v>
      </c>
      <c r="AZ45" s="914">
        <f t="shared" si="440"/>
        <v>0</v>
      </c>
      <c r="BA45" s="914">
        <f t="shared" si="440"/>
        <v>0</v>
      </c>
      <c r="BB45" s="914">
        <f t="shared" si="440"/>
        <v>0</v>
      </c>
      <c r="BC45" s="914">
        <f t="shared" si="440"/>
        <v>0</v>
      </c>
      <c r="BD45" s="914">
        <f t="shared" si="440"/>
        <v>0</v>
      </c>
      <c r="BE45" s="914">
        <f t="shared" si="440"/>
        <v>0</v>
      </c>
      <c r="BF45" s="914">
        <f t="shared" si="440"/>
        <v>0</v>
      </c>
      <c r="BG45" s="914">
        <f t="shared" si="440"/>
        <v>0</v>
      </c>
      <c r="BH45" s="914">
        <f t="shared" si="440"/>
        <v>0</v>
      </c>
      <c r="BI45" s="914">
        <f t="shared" si="440"/>
        <v>0</v>
      </c>
      <c r="BJ45" s="914">
        <f t="shared" si="440"/>
        <v>0</v>
      </c>
      <c r="BK45" s="914">
        <f t="shared" si="440"/>
        <v>0</v>
      </c>
      <c r="BL45" s="914">
        <f t="shared" si="440"/>
        <v>0</v>
      </c>
      <c r="BM45" s="914">
        <f t="shared" si="440"/>
        <v>0</v>
      </c>
      <c r="BN45" s="914">
        <f t="shared" si="440"/>
        <v>0</v>
      </c>
      <c r="BO45" s="914">
        <f t="shared" si="440"/>
        <v>0</v>
      </c>
      <c r="BP45" s="914">
        <f t="shared" si="440"/>
        <v>0</v>
      </c>
      <c r="BQ45" s="914">
        <f t="shared" si="440"/>
        <v>0</v>
      </c>
      <c r="BR45" s="914">
        <f t="shared" si="440"/>
        <v>0</v>
      </c>
      <c r="BS45" s="914">
        <f t="shared" si="440"/>
        <v>0</v>
      </c>
      <c r="BT45" s="914">
        <f t="shared" si="440"/>
        <v>0</v>
      </c>
      <c r="BU45" s="914">
        <f t="shared" si="440"/>
        <v>0</v>
      </c>
      <c r="BV45" s="914">
        <f t="shared" si="440"/>
        <v>0</v>
      </c>
      <c r="BW45" s="914">
        <f t="shared" si="440"/>
        <v>0</v>
      </c>
      <c r="BX45" s="914">
        <f t="shared" si="440"/>
        <v>0</v>
      </c>
      <c r="BY45" s="914">
        <f t="shared" ref="BY45:EB45" si="441">SUM(BY42:BY44)</f>
        <v>0</v>
      </c>
      <c r="BZ45" s="914">
        <f t="shared" si="441"/>
        <v>0</v>
      </c>
      <c r="CA45" s="914">
        <f t="shared" si="441"/>
        <v>0</v>
      </c>
      <c r="CB45" s="914">
        <f t="shared" si="441"/>
        <v>0</v>
      </c>
      <c r="CC45" s="914">
        <f t="shared" si="441"/>
        <v>0</v>
      </c>
      <c r="CD45" s="914">
        <f t="shared" si="441"/>
        <v>0</v>
      </c>
      <c r="CE45" s="914">
        <f t="shared" si="441"/>
        <v>0</v>
      </c>
      <c r="CF45" s="914">
        <f t="shared" si="441"/>
        <v>0</v>
      </c>
      <c r="CG45" s="914">
        <f t="shared" si="441"/>
        <v>0</v>
      </c>
      <c r="CH45" s="914">
        <f t="shared" si="441"/>
        <v>0</v>
      </c>
      <c r="CI45" s="914">
        <f t="shared" si="441"/>
        <v>0</v>
      </c>
      <c r="CJ45" s="914">
        <f t="shared" si="441"/>
        <v>0</v>
      </c>
      <c r="CK45" s="914">
        <f t="shared" si="441"/>
        <v>0</v>
      </c>
      <c r="CL45" s="914">
        <f t="shared" si="441"/>
        <v>0</v>
      </c>
      <c r="CM45" s="914">
        <f t="shared" si="441"/>
        <v>0</v>
      </c>
      <c r="CN45" s="914">
        <f t="shared" si="441"/>
        <v>0</v>
      </c>
      <c r="CO45" s="914">
        <f t="shared" si="441"/>
        <v>0</v>
      </c>
      <c r="CP45" s="914">
        <f t="shared" si="441"/>
        <v>0</v>
      </c>
      <c r="CQ45" s="914">
        <f t="shared" si="441"/>
        <v>0</v>
      </c>
      <c r="CR45" s="914">
        <f t="shared" si="441"/>
        <v>0</v>
      </c>
      <c r="CS45" s="914">
        <f t="shared" si="441"/>
        <v>0</v>
      </c>
      <c r="CT45" s="914">
        <f t="shared" si="441"/>
        <v>0</v>
      </c>
      <c r="CU45" s="914">
        <f t="shared" si="441"/>
        <v>0</v>
      </c>
      <c r="CV45" s="914">
        <f t="shared" si="441"/>
        <v>0</v>
      </c>
      <c r="CW45" s="914">
        <f t="shared" si="441"/>
        <v>0</v>
      </c>
      <c r="CX45" s="914">
        <f t="shared" si="441"/>
        <v>0</v>
      </c>
      <c r="CY45" s="914">
        <f t="shared" si="441"/>
        <v>0</v>
      </c>
      <c r="CZ45" s="914">
        <f t="shared" si="441"/>
        <v>0</v>
      </c>
      <c r="DA45" s="914">
        <f t="shared" si="441"/>
        <v>0</v>
      </c>
      <c r="DB45" s="914">
        <f t="shared" si="441"/>
        <v>0</v>
      </c>
      <c r="DC45" s="914">
        <f t="shared" si="441"/>
        <v>0</v>
      </c>
      <c r="DD45" s="914">
        <f t="shared" si="441"/>
        <v>0</v>
      </c>
      <c r="DE45" s="914">
        <f t="shared" si="441"/>
        <v>0</v>
      </c>
      <c r="DF45" s="914">
        <f t="shared" si="441"/>
        <v>0</v>
      </c>
      <c r="DG45" s="914">
        <f t="shared" si="441"/>
        <v>0</v>
      </c>
      <c r="DH45" s="914">
        <f t="shared" si="441"/>
        <v>0</v>
      </c>
      <c r="DI45" s="914">
        <f t="shared" si="441"/>
        <v>0</v>
      </c>
      <c r="DJ45" s="914">
        <f t="shared" si="441"/>
        <v>0</v>
      </c>
      <c r="DK45" s="914">
        <f t="shared" si="441"/>
        <v>0</v>
      </c>
      <c r="DL45" s="914">
        <f t="shared" si="441"/>
        <v>0</v>
      </c>
      <c r="DM45" s="914">
        <f t="shared" si="441"/>
        <v>0</v>
      </c>
      <c r="DN45" s="914">
        <f t="shared" si="441"/>
        <v>0</v>
      </c>
      <c r="DO45" s="914">
        <f t="shared" si="441"/>
        <v>0</v>
      </c>
      <c r="DP45" s="914">
        <f t="shared" si="441"/>
        <v>0</v>
      </c>
      <c r="DQ45" s="914">
        <f t="shared" si="441"/>
        <v>0</v>
      </c>
      <c r="DR45" s="914">
        <f t="shared" si="441"/>
        <v>0</v>
      </c>
      <c r="DS45" s="914">
        <f t="shared" si="441"/>
        <v>0</v>
      </c>
      <c r="DT45" s="914">
        <f t="shared" si="441"/>
        <v>0</v>
      </c>
      <c r="DU45" s="914">
        <f t="shared" si="441"/>
        <v>0</v>
      </c>
      <c r="DV45" s="914">
        <f t="shared" si="441"/>
        <v>0</v>
      </c>
      <c r="DW45" s="914">
        <f t="shared" si="441"/>
        <v>0</v>
      </c>
      <c r="DX45" s="914">
        <f t="shared" si="441"/>
        <v>0</v>
      </c>
      <c r="DY45" s="914">
        <f t="shared" si="441"/>
        <v>0</v>
      </c>
      <c r="DZ45" s="914">
        <f t="shared" si="441"/>
        <v>0</v>
      </c>
      <c r="EA45" s="914">
        <f t="shared" si="441"/>
        <v>0</v>
      </c>
      <c r="EB45" s="914">
        <f t="shared" si="441"/>
        <v>0</v>
      </c>
      <c r="EC45" s="914">
        <f t="shared" ref="EC45:EN45" si="442">SUM(EC42:EC44)</f>
        <v>0</v>
      </c>
      <c r="ED45" s="914">
        <f t="shared" si="442"/>
        <v>0</v>
      </c>
      <c r="EE45" s="914">
        <f t="shared" si="442"/>
        <v>0</v>
      </c>
      <c r="EF45" s="914">
        <f t="shared" si="442"/>
        <v>0</v>
      </c>
      <c r="EG45" s="914">
        <f t="shared" si="442"/>
        <v>0</v>
      </c>
      <c r="EH45" s="914">
        <f t="shared" si="442"/>
        <v>0</v>
      </c>
      <c r="EI45" s="914">
        <f t="shared" si="442"/>
        <v>0</v>
      </c>
      <c r="EJ45" s="914">
        <f t="shared" si="442"/>
        <v>0</v>
      </c>
      <c r="EK45" s="914">
        <f t="shared" si="442"/>
        <v>0</v>
      </c>
      <c r="EL45" s="914">
        <f t="shared" si="442"/>
        <v>0</v>
      </c>
      <c r="EM45" s="914">
        <f t="shared" si="442"/>
        <v>0</v>
      </c>
      <c r="EN45" s="914">
        <f t="shared" si="442"/>
        <v>0</v>
      </c>
    </row>
    <row r="46" spans="3:144" hidden="1" outlineLevel="1" x14ac:dyDescent="0.2">
      <c r="K46" s="792"/>
      <c r="L46" s="792"/>
      <c r="M46" s="792"/>
      <c r="N46" s="792"/>
      <c r="O46" s="792"/>
      <c r="P46" s="792"/>
      <c r="Q46" s="792"/>
      <c r="R46" s="792"/>
      <c r="S46" s="792"/>
      <c r="T46" s="792"/>
      <c r="U46" s="792"/>
      <c r="V46" s="792"/>
      <c r="W46" s="792"/>
      <c r="X46" s="792"/>
      <c r="Y46" s="792"/>
      <c r="Z46" s="792"/>
      <c r="AA46" s="792"/>
      <c r="AB46" s="792"/>
      <c r="AC46" s="792"/>
      <c r="AD46" s="792"/>
      <c r="AE46" s="792"/>
      <c r="AF46" s="792"/>
      <c r="AG46" s="792"/>
      <c r="AH46" s="792"/>
      <c r="AI46" s="792"/>
      <c r="AJ46" s="792"/>
      <c r="AK46" s="792"/>
      <c r="AL46" s="792"/>
      <c r="AM46" s="792"/>
      <c r="AN46" s="792"/>
      <c r="AO46" s="792"/>
      <c r="AP46" s="792"/>
      <c r="AQ46" s="792"/>
      <c r="AR46" s="792"/>
      <c r="AS46" s="792"/>
      <c r="AT46" s="792"/>
      <c r="AU46" s="792"/>
      <c r="AV46" s="792"/>
      <c r="AW46" s="792"/>
      <c r="AX46" s="792"/>
      <c r="AY46" s="792"/>
      <c r="AZ46" s="792"/>
      <c r="BA46" s="792"/>
      <c r="BB46" s="792"/>
      <c r="BC46" s="792"/>
      <c r="BD46" s="792"/>
      <c r="BE46" s="792"/>
      <c r="BF46" s="792"/>
      <c r="BG46" s="792"/>
      <c r="BH46" s="792"/>
      <c r="BI46" s="792"/>
      <c r="BJ46" s="792"/>
      <c r="BK46" s="792"/>
      <c r="BL46" s="792"/>
      <c r="BM46" s="792"/>
      <c r="BN46" s="792"/>
      <c r="BO46" s="792"/>
      <c r="BP46" s="792"/>
      <c r="BQ46" s="792"/>
      <c r="BR46" s="792"/>
      <c r="BS46" s="792"/>
      <c r="BT46" s="792"/>
      <c r="BU46" s="792"/>
      <c r="BV46" s="792"/>
      <c r="BW46" s="792"/>
      <c r="BX46" s="792"/>
      <c r="BY46" s="792"/>
      <c r="BZ46" s="792"/>
      <c r="CA46" s="792"/>
      <c r="CB46" s="792"/>
      <c r="CC46" s="792"/>
      <c r="CD46" s="792"/>
      <c r="CE46" s="792"/>
      <c r="CF46" s="792"/>
      <c r="CG46" s="792"/>
      <c r="CH46" s="792"/>
      <c r="CI46" s="792"/>
      <c r="CJ46" s="792"/>
      <c r="CK46" s="792"/>
      <c r="CL46" s="792"/>
      <c r="CM46" s="792"/>
      <c r="CN46" s="792"/>
      <c r="CO46" s="792"/>
      <c r="CP46" s="792"/>
      <c r="CQ46" s="792"/>
      <c r="CR46" s="792"/>
      <c r="CS46" s="792"/>
      <c r="CT46" s="792"/>
      <c r="CU46" s="792"/>
      <c r="CV46" s="792"/>
      <c r="CW46" s="792"/>
      <c r="CX46" s="792"/>
      <c r="CY46" s="792"/>
      <c r="CZ46" s="792"/>
      <c r="DA46" s="792"/>
      <c r="DB46" s="792"/>
      <c r="DC46" s="792"/>
      <c r="DD46" s="792"/>
      <c r="DE46" s="792"/>
      <c r="DF46" s="792"/>
      <c r="DG46" s="792"/>
      <c r="DH46" s="792"/>
      <c r="DI46" s="792"/>
      <c r="DJ46" s="792"/>
      <c r="DK46" s="792"/>
      <c r="DL46" s="792"/>
      <c r="DM46" s="792"/>
      <c r="DN46" s="792"/>
      <c r="DO46" s="792"/>
      <c r="DP46" s="792"/>
      <c r="DQ46" s="792"/>
      <c r="DR46" s="792"/>
      <c r="DS46" s="792"/>
      <c r="DT46" s="792"/>
      <c r="DU46" s="792"/>
      <c r="DV46" s="792"/>
      <c r="DW46" s="792"/>
      <c r="DX46" s="792"/>
      <c r="DY46" s="792"/>
      <c r="DZ46" s="792"/>
      <c r="EA46" s="792"/>
      <c r="EB46" s="792"/>
      <c r="EC46" s="792"/>
      <c r="ED46" s="792"/>
      <c r="EE46" s="792"/>
      <c r="EF46" s="792"/>
      <c r="EG46" s="792"/>
      <c r="EH46" s="792"/>
      <c r="EI46" s="792"/>
      <c r="EJ46" s="792"/>
      <c r="EK46" s="792"/>
      <c r="EL46" s="792"/>
      <c r="EM46" s="792"/>
      <c r="EN46" s="792"/>
    </row>
    <row r="47" spans="3:144" collapsed="1" x14ac:dyDescent="0.2">
      <c r="C47" s="428" t="str">
        <f>C192</f>
        <v>교통유발부담금 (업무)</v>
      </c>
      <c r="D47" s="429"/>
      <c r="E47" s="429"/>
      <c r="F47" s="14"/>
      <c r="G47" s="14"/>
      <c r="H47" s="17" t="s">
        <v>22</v>
      </c>
      <c r="I47" s="17"/>
      <c r="J47" s="17"/>
      <c r="K47" s="914">
        <f>M47</f>
        <v>0</v>
      </c>
      <c r="L47" s="792"/>
      <c r="M47" s="914">
        <v>0</v>
      </c>
      <c r="N47" s="914">
        <f t="shared" ref="N47:BY47" si="443">M50</f>
        <v>2087.424</v>
      </c>
      <c r="O47" s="914">
        <f t="shared" si="443"/>
        <v>4174.848</v>
      </c>
      <c r="P47" s="914">
        <f t="shared" si="443"/>
        <v>6262.2719999999999</v>
      </c>
      <c r="Q47" s="914">
        <f t="shared" si="443"/>
        <v>8349.6959999999999</v>
      </c>
      <c r="R47" s="914">
        <f t="shared" si="443"/>
        <v>10437.119999999999</v>
      </c>
      <c r="S47" s="914">
        <f t="shared" si="443"/>
        <v>12524.543999999998</v>
      </c>
      <c r="T47" s="914">
        <f t="shared" si="443"/>
        <v>14611.967999999997</v>
      </c>
      <c r="U47" s="914">
        <f t="shared" si="443"/>
        <v>16699.391999999996</v>
      </c>
      <c r="V47" s="914">
        <f t="shared" si="443"/>
        <v>18786.815999999995</v>
      </c>
      <c r="W47" s="914">
        <f t="shared" si="443"/>
        <v>-4174.8480000000054</v>
      </c>
      <c r="X47" s="914">
        <f t="shared" si="443"/>
        <v>-2087.4240000000054</v>
      </c>
      <c r="Y47" s="914">
        <f t="shared" si="443"/>
        <v>-5.4569682106375694E-12</v>
      </c>
      <c r="Z47" s="914">
        <f t="shared" si="443"/>
        <v>2400.3279999999945</v>
      </c>
      <c r="AA47" s="914">
        <f t="shared" si="443"/>
        <v>4800.6559999999945</v>
      </c>
      <c r="AB47" s="914">
        <f t="shared" si="443"/>
        <v>7200.9839999999949</v>
      </c>
      <c r="AC47" s="914">
        <f t="shared" si="443"/>
        <v>9601.3119999999944</v>
      </c>
      <c r="AD47" s="914">
        <f t="shared" si="443"/>
        <v>12001.639999999994</v>
      </c>
      <c r="AE47" s="914">
        <f t="shared" si="443"/>
        <v>14401.967999999993</v>
      </c>
      <c r="AF47" s="914">
        <f t="shared" si="443"/>
        <v>16802.295999999995</v>
      </c>
      <c r="AG47" s="914">
        <f t="shared" si="443"/>
        <v>19202.623999999996</v>
      </c>
      <c r="AH47" s="914">
        <f t="shared" si="443"/>
        <v>21602.951999999997</v>
      </c>
      <c r="AI47" s="914">
        <f t="shared" si="443"/>
        <v>-4800.655999999999</v>
      </c>
      <c r="AJ47" s="914">
        <f t="shared" si="443"/>
        <v>-2400.3279999999991</v>
      </c>
      <c r="AK47" s="914">
        <f t="shared" si="443"/>
        <v>9.0949470177292824E-13</v>
      </c>
      <c r="AL47" s="914">
        <f t="shared" si="443"/>
        <v>2556.7800000000007</v>
      </c>
      <c r="AM47" s="914">
        <f t="shared" si="443"/>
        <v>5113.5600000000004</v>
      </c>
      <c r="AN47" s="914">
        <f t="shared" si="443"/>
        <v>7670.34</v>
      </c>
      <c r="AO47" s="914">
        <f t="shared" si="443"/>
        <v>10227.119999999999</v>
      </c>
      <c r="AP47" s="914">
        <f t="shared" si="443"/>
        <v>12783.899999999998</v>
      </c>
      <c r="AQ47" s="914">
        <f t="shared" si="443"/>
        <v>15340.679999999997</v>
      </c>
      <c r="AR47" s="914">
        <f t="shared" si="443"/>
        <v>17897.459999999995</v>
      </c>
      <c r="AS47" s="914">
        <f t="shared" si="443"/>
        <v>20454.239999999994</v>
      </c>
      <c r="AT47" s="914">
        <f t="shared" si="443"/>
        <v>23011.019999999993</v>
      </c>
      <c r="AU47" s="914">
        <f t="shared" si="443"/>
        <v>-5113.5600000000049</v>
      </c>
      <c r="AV47" s="914">
        <f t="shared" si="443"/>
        <v>-2556.7800000000052</v>
      </c>
      <c r="AW47" s="914">
        <f t="shared" si="443"/>
        <v>-5.4569682106375694E-12</v>
      </c>
      <c r="AX47" s="914">
        <f t="shared" si="443"/>
        <v>2713.2319999999945</v>
      </c>
      <c r="AY47" s="914">
        <f t="shared" si="443"/>
        <v>5426.4639999999945</v>
      </c>
      <c r="AZ47" s="914">
        <f t="shared" si="443"/>
        <v>8139.6959999999945</v>
      </c>
      <c r="BA47" s="914">
        <f t="shared" si="443"/>
        <v>10852.927999999994</v>
      </c>
      <c r="BB47" s="914">
        <f t="shared" si="443"/>
        <v>13566.159999999994</v>
      </c>
      <c r="BC47" s="914">
        <f t="shared" si="443"/>
        <v>16279.391999999994</v>
      </c>
      <c r="BD47" s="914">
        <f t="shared" si="443"/>
        <v>18992.623999999996</v>
      </c>
      <c r="BE47" s="914">
        <f t="shared" si="443"/>
        <v>21705.855999999996</v>
      </c>
      <c r="BF47" s="914">
        <f t="shared" si="443"/>
        <v>24419.087999999996</v>
      </c>
      <c r="BG47" s="914">
        <f t="shared" si="443"/>
        <v>-5426.4640000000036</v>
      </c>
      <c r="BH47" s="914">
        <f t="shared" si="443"/>
        <v>-2713.2320000000036</v>
      </c>
      <c r="BI47" s="914">
        <f t="shared" si="443"/>
        <v>-3.637978807091713E-12</v>
      </c>
      <c r="BJ47" s="914">
        <f t="shared" si="443"/>
        <v>2869.6839999999961</v>
      </c>
      <c r="BK47" s="914">
        <f t="shared" si="443"/>
        <v>5739.3679999999958</v>
      </c>
      <c r="BL47" s="914">
        <f t="shared" si="443"/>
        <v>8609.051999999996</v>
      </c>
      <c r="BM47" s="914">
        <f t="shared" si="443"/>
        <v>11478.735999999995</v>
      </c>
      <c r="BN47" s="914">
        <f t="shared" si="443"/>
        <v>14348.419999999995</v>
      </c>
      <c r="BO47" s="914">
        <f t="shared" si="443"/>
        <v>17218.103999999996</v>
      </c>
      <c r="BP47" s="914">
        <f t="shared" si="443"/>
        <v>20087.787999999997</v>
      </c>
      <c r="BQ47" s="914">
        <f t="shared" si="443"/>
        <v>22957.471999999998</v>
      </c>
      <c r="BR47" s="914">
        <f t="shared" si="443"/>
        <v>25827.155999999999</v>
      </c>
      <c r="BS47" s="914">
        <f t="shared" si="443"/>
        <v>-5739.3679999999986</v>
      </c>
      <c r="BT47" s="914">
        <f t="shared" si="443"/>
        <v>-2869.6839999999988</v>
      </c>
      <c r="BU47" s="914">
        <f t="shared" si="443"/>
        <v>9.0949470177292824E-13</v>
      </c>
      <c r="BV47" s="914">
        <f t="shared" si="443"/>
        <v>3026.1360000000009</v>
      </c>
      <c r="BW47" s="914">
        <f t="shared" si="443"/>
        <v>6052.2720000000008</v>
      </c>
      <c r="BX47" s="914">
        <f t="shared" si="443"/>
        <v>9078.4080000000013</v>
      </c>
      <c r="BY47" s="914">
        <f t="shared" si="443"/>
        <v>12104.544000000002</v>
      </c>
      <c r="BZ47" s="914">
        <f t="shared" ref="BZ47:EB47" si="444">BY50</f>
        <v>15130.680000000002</v>
      </c>
      <c r="CA47" s="914">
        <f t="shared" si="444"/>
        <v>18156.816000000003</v>
      </c>
      <c r="CB47" s="914">
        <f t="shared" si="444"/>
        <v>21182.952000000001</v>
      </c>
      <c r="CC47" s="914">
        <f t="shared" si="444"/>
        <v>24209.088</v>
      </c>
      <c r="CD47" s="914">
        <f t="shared" si="444"/>
        <v>27235.223999999998</v>
      </c>
      <c r="CE47" s="914">
        <f t="shared" si="444"/>
        <v>-6052.2720000000008</v>
      </c>
      <c r="CF47" s="914">
        <f t="shared" si="444"/>
        <v>-3026.1360000000009</v>
      </c>
      <c r="CG47" s="914">
        <f t="shared" si="444"/>
        <v>-9.0949470177292824E-13</v>
      </c>
      <c r="CH47" s="914">
        <f t="shared" si="444"/>
        <v>3182.5879999999988</v>
      </c>
      <c r="CI47" s="914">
        <f t="shared" si="444"/>
        <v>6365.1759999999986</v>
      </c>
      <c r="CJ47" s="914">
        <f t="shared" si="444"/>
        <v>9547.7639999999992</v>
      </c>
      <c r="CK47" s="914">
        <f t="shared" si="444"/>
        <v>12730.351999999999</v>
      </c>
      <c r="CL47" s="914">
        <f t="shared" si="444"/>
        <v>15912.939999999999</v>
      </c>
      <c r="CM47" s="914">
        <f t="shared" si="444"/>
        <v>19095.527999999998</v>
      </c>
      <c r="CN47" s="914">
        <f t="shared" si="444"/>
        <v>22278.115999999998</v>
      </c>
      <c r="CO47" s="914">
        <f t="shared" si="444"/>
        <v>25460.703999999998</v>
      </c>
      <c r="CP47" s="914">
        <f t="shared" si="444"/>
        <v>28643.291999999998</v>
      </c>
      <c r="CQ47" s="914">
        <f t="shared" si="444"/>
        <v>-6365.1759999999995</v>
      </c>
      <c r="CR47" s="914">
        <f t="shared" si="444"/>
        <v>-3182.5879999999997</v>
      </c>
      <c r="CS47" s="914">
        <f t="shared" si="444"/>
        <v>0</v>
      </c>
      <c r="CT47" s="914">
        <f t="shared" si="444"/>
        <v>3339.0400000000004</v>
      </c>
      <c r="CU47" s="914">
        <f t="shared" si="444"/>
        <v>6678.0800000000008</v>
      </c>
      <c r="CV47" s="914">
        <f t="shared" si="444"/>
        <v>10017.120000000001</v>
      </c>
      <c r="CW47" s="914">
        <f t="shared" si="444"/>
        <v>13356.160000000002</v>
      </c>
      <c r="CX47" s="914">
        <f t="shared" si="444"/>
        <v>16695.2</v>
      </c>
      <c r="CY47" s="914">
        <f t="shared" si="444"/>
        <v>20034.240000000002</v>
      </c>
      <c r="CZ47" s="914">
        <f t="shared" si="444"/>
        <v>23373.280000000002</v>
      </c>
      <c r="DA47" s="914">
        <f t="shared" si="444"/>
        <v>26712.320000000003</v>
      </c>
      <c r="DB47" s="914">
        <f t="shared" si="444"/>
        <v>30051.360000000004</v>
      </c>
      <c r="DC47" s="914">
        <f t="shared" si="444"/>
        <v>-6678.0800000000017</v>
      </c>
      <c r="DD47" s="914">
        <f t="shared" si="444"/>
        <v>-3339.0400000000013</v>
      </c>
      <c r="DE47" s="914">
        <f t="shared" si="444"/>
        <v>-9.0949470177292824E-13</v>
      </c>
      <c r="DF47" s="914">
        <f t="shared" si="444"/>
        <v>3495.4919999999988</v>
      </c>
      <c r="DG47" s="914">
        <f t="shared" si="444"/>
        <v>6990.9839999999986</v>
      </c>
      <c r="DH47" s="914">
        <f t="shared" si="444"/>
        <v>10486.475999999999</v>
      </c>
      <c r="DI47" s="914">
        <f t="shared" si="444"/>
        <v>13981.967999999999</v>
      </c>
      <c r="DJ47" s="914">
        <f t="shared" si="444"/>
        <v>17477.46</v>
      </c>
      <c r="DK47" s="914">
        <f t="shared" si="444"/>
        <v>20972.951999999997</v>
      </c>
      <c r="DL47" s="914">
        <f t="shared" si="444"/>
        <v>24468.443999999996</v>
      </c>
      <c r="DM47" s="914">
        <f t="shared" si="444"/>
        <v>27963.935999999994</v>
      </c>
      <c r="DN47" s="914">
        <f t="shared" si="444"/>
        <v>31459.427999999993</v>
      </c>
      <c r="DO47" s="914">
        <f t="shared" si="444"/>
        <v>-6990.984000000004</v>
      </c>
      <c r="DP47" s="914">
        <f t="shared" si="444"/>
        <v>-3495.4920000000043</v>
      </c>
      <c r="DQ47" s="914">
        <f t="shared" si="444"/>
        <v>-4.5474735088646412E-12</v>
      </c>
      <c r="DR47" s="914">
        <f t="shared" si="444"/>
        <v>3651.9439999999954</v>
      </c>
      <c r="DS47" s="914">
        <f t="shared" si="444"/>
        <v>7303.8879999999954</v>
      </c>
      <c r="DT47" s="914">
        <f t="shared" si="444"/>
        <v>10955.831999999995</v>
      </c>
      <c r="DU47" s="914">
        <f t="shared" si="444"/>
        <v>14607.775999999994</v>
      </c>
      <c r="DV47" s="914">
        <f t="shared" si="444"/>
        <v>18259.719999999994</v>
      </c>
      <c r="DW47" s="914">
        <f t="shared" si="444"/>
        <v>21911.663999999993</v>
      </c>
      <c r="DX47" s="914">
        <f t="shared" si="444"/>
        <v>25563.607999999993</v>
      </c>
      <c r="DY47" s="914">
        <f t="shared" si="444"/>
        <v>29215.551999999992</v>
      </c>
      <c r="DZ47" s="914">
        <f t="shared" si="444"/>
        <v>32867.495999999992</v>
      </c>
      <c r="EA47" s="914">
        <f t="shared" si="444"/>
        <v>-7303.8880000000063</v>
      </c>
      <c r="EB47" s="914">
        <f t="shared" si="444"/>
        <v>-3651.9440000000063</v>
      </c>
      <c r="EC47" s="914">
        <f t="shared" ref="EC47" si="445">EB50</f>
        <v>-6.3664629124104977E-12</v>
      </c>
      <c r="ED47" s="914">
        <f t="shared" ref="ED47" si="446">EC50</f>
        <v>3808.3959999999938</v>
      </c>
      <c r="EE47" s="914">
        <f t="shared" ref="EE47" si="447">ED50</f>
        <v>7616.791999999994</v>
      </c>
      <c r="EF47" s="914">
        <f t="shared" ref="EF47" si="448">EE50</f>
        <v>11425.187999999995</v>
      </c>
      <c r="EG47" s="914">
        <f t="shared" ref="EG47" si="449">EF50</f>
        <v>15233.583999999995</v>
      </c>
      <c r="EH47" s="914">
        <f t="shared" ref="EH47" si="450">EG50</f>
        <v>19041.979999999996</v>
      </c>
      <c r="EI47" s="914">
        <f t="shared" ref="EI47" si="451">EH50</f>
        <v>22850.375999999997</v>
      </c>
      <c r="EJ47" s="914">
        <f t="shared" ref="EJ47" si="452">EI50</f>
        <v>26658.771999999997</v>
      </c>
      <c r="EK47" s="914">
        <f t="shared" ref="EK47" si="453">EJ50</f>
        <v>30467.167999999998</v>
      </c>
      <c r="EL47" s="914">
        <f t="shared" ref="EL47" si="454">EK50</f>
        <v>34275.563999999998</v>
      </c>
      <c r="EM47" s="914">
        <f t="shared" ref="EM47" si="455">EL50</f>
        <v>-7616.7920000000013</v>
      </c>
      <c r="EN47" s="914">
        <f t="shared" ref="EN47" si="456">EM50</f>
        <v>-3808.3960000000011</v>
      </c>
    </row>
    <row r="48" spans="3:144" x14ac:dyDescent="0.2">
      <c r="D48" s="14"/>
      <c r="E48" s="14"/>
      <c r="F48" s="14"/>
      <c r="G48" s="144" t="s">
        <v>39</v>
      </c>
      <c r="H48" s="17" t="s">
        <v>24</v>
      </c>
      <c r="I48" s="17"/>
      <c r="J48" s="17"/>
      <c r="K48" s="914">
        <f>SUM(L48:EB48)</f>
        <v>351871.77600000054</v>
      </c>
      <c r="L48" s="792"/>
      <c r="M48" s="914">
        <f t="shared" ref="M48:AR48" si="457">-SUMIF($5:$5,M$5,49:49)/12</f>
        <v>2087.424</v>
      </c>
      <c r="N48" s="914">
        <f t="shared" si="457"/>
        <v>2087.424</v>
      </c>
      <c r="O48" s="914">
        <f t="shared" si="457"/>
        <v>2087.424</v>
      </c>
      <c r="P48" s="914">
        <f t="shared" si="457"/>
        <v>2087.424</v>
      </c>
      <c r="Q48" s="914">
        <f t="shared" si="457"/>
        <v>2087.424</v>
      </c>
      <c r="R48" s="914">
        <f t="shared" si="457"/>
        <v>2087.424</v>
      </c>
      <c r="S48" s="914">
        <f t="shared" si="457"/>
        <v>2087.424</v>
      </c>
      <c r="T48" s="914">
        <f t="shared" si="457"/>
        <v>2087.424</v>
      </c>
      <c r="U48" s="914">
        <f t="shared" si="457"/>
        <v>2087.424</v>
      </c>
      <c r="V48" s="914">
        <f t="shared" si="457"/>
        <v>2087.424</v>
      </c>
      <c r="W48" s="914">
        <f t="shared" si="457"/>
        <v>2087.424</v>
      </c>
      <c r="X48" s="914">
        <f t="shared" si="457"/>
        <v>2087.424</v>
      </c>
      <c r="Y48" s="914">
        <f t="shared" si="457"/>
        <v>2400.328</v>
      </c>
      <c r="Z48" s="914">
        <f t="shared" si="457"/>
        <v>2400.328</v>
      </c>
      <c r="AA48" s="914">
        <f t="shared" si="457"/>
        <v>2400.328</v>
      </c>
      <c r="AB48" s="914">
        <f t="shared" si="457"/>
        <v>2400.328</v>
      </c>
      <c r="AC48" s="914">
        <f t="shared" si="457"/>
        <v>2400.328</v>
      </c>
      <c r="AD48" s="914">
        <f t="shared" si="457"/>
        <v>2400.328</v>
      </c>
      <c r="AE48" s="914">
        <f t="shared" si="457"/>
        <v>2400.328</v>
      </c>
      <c r="AF48" s="914">
        <f t="shared" si="457"/>
        <v>2400.328</v>
      </c>
      <c r="AG48" s="914">
        <f t="shared" si="457"/>
        <v>2400.328</v>
      </c>
      <c r="AH48" s="914">
        <f t="shared" si="457"/>
        <v>2400.328</v>
      </c>
      <c r="AI48" s="914">
        <f t="shared" si="457"/>
        <v>2400.328</v>
      </c>
      <c r="AJ48" s="914">
        <f t="shared" si="457"/>
        <v>2400.328</v>
      </c>
      <c r="AK48" s="914">
        <f t="shared" si="457"/>
        <v>2556.7799999999997</v>
      </c>
      <c r="AL48" s="914">
        <f t="shared" si="457"/>
        <v>2556.7799999999997</v>
      </c>
      <c r="AM48" s="914">
        <f t="shared" si="457"/>
        <v>2556.7799999999997</v>
      </c>
      <c r="AN48" s="914">
        <f t="shared" si="457"/>
        <v>2556.7799999999997</v>
      </c>
      <c r="AO48" s="914">
        <f t="shared" si="457"/>
        <v>2556.7799999999997</v>
      </c>
      <c r="AP48" s="914">
        <f t="shared" si="457"/>
        <v>2556.7799999999997</v>
      </c>
      <c r="AQ48" s="914">
        <f t="shared" si="457"/>
        <v>2556.7799999999997</v>
      </c>
      <c r="AR48" s="914">
        <f t="shared" si="457"/>
        <v>2556.7799999999997</v>
      </c>
      <c r="AS48" s="914">
        <f t="shared" ref="AS48:BX48" si="458">-SUMIF($5:$5,AS$5,49:49)/12</f>
        <v>2556.7799999999997</v>
      </c>
      <c r="AT48" s="914">
        <f t="shared" si="458"/>
        <v>2556.7799999999997</v>
      </c>
      <c r="AU48" s="914">
        <f t="shared" si="458"/>
        <v>2556.7799999999997</v>
      </c>
      <c r="AV48" s="914">
        <f t="shared" si="458"/>
        <v>2556.7799999999997</v>
      </c>
      <c r="AW48" s="914">
        <f t="shared" si="458"/>
        <v>2713.232</v>
      </c>
      <c r="AX48" s="914">
        <f t="shared" si="458"/>
        <v>2713.232</v>
      </c>
      <c r="AY48" s="914">
        <f t="shared" si="458"/>
        <v>2713.232</v>
      </c>
      <c r="AZ48" s="914">
        <f t="shared" si="458"/>
        <v>2713.232</v>
      </c>
      <c r="BA48" s="914">
        <f t="shared" si="458"/>
        <v>2713.232</v>
      </c>
      <c r="BB48" s="914">
        <f t="shared" si="458"/>
        <v>2713.232</v>
      </c>
      <c r="BC48" s="914">
        <f t="shared" si="458"/>
        <v>2713.232</v>
      </c>
      <c r="BD48" s="914">
        <f t="shared" si="458"/>
        <v>2713.232</v>
      </c>
      <c r="BE48" s="914">
        <f t="shared" si="458"/>
        <v>2713.232</v>
      </c>
      <c r="BF48" s="914">
        <f t="shared" si="458"/>
        <v>2713.232</v>
      </c>
      <c r="BG48" s="914">
        <f t="shared" si="458"/>
        <v>2713.232</v>
      </c>
      <c r="BH48" s="914">
        <f t="shared" si="458"/>
        <v>2713.232</v>
      </c>
      <c r="BI48" s="914">
        <f t="shared" si="458"/>
        <v>2869.6839999999997</v>
      </c>
      <c r="BJ48" s="914">
        <f t="shared" si="458"/>
        <v>2869.6839999999997</v>
      </c>
      <c r="BK48" s="914">
        <f t="shared" si="458"/>
        <v>2869.6839999999997</v>
      </c>
      <c r="BL48" s="914">
        <f t="shared" si="458"/>
        <v>2869.6839999999997</v>
      </c>
      <c r="BM48" s="914">
        <f t="shared" si="458"/>
        <v>2869.6839999999997</v>
      </c>
      <c r="BN48" s="914">
        <f t="shared" si="458"/>
        <v>2869.6839999999997</v>
      </c>
      <c r="BO48" s="914">
        <f t="shared" si="458"/>
        <v>2869.6839999999997</v>
      </c>
      <c r="BP48" s="914">
        <f t="shared" si="458"/>
        <v>2869.6839999999997</v>
      </c>
      <c r="BQ48" s="914">
        <f t="shared" si="458"/>
        <v>2869.6839999999997</v>
      </c>
      <c r="BR48" s="914">
        <f t="shared" si="458"/>
        <v>2869.6839999999997</v>
      </c>
      <c r="BS48" s="914">
        <f t="shared" si="458"/>
        <v>2869.6839999999997</v>
      </c>
      <c r="BT48" s="914">
        <f t="shared" si="458"/>
        <v>2869.6839999999997</v>
      </c>
      <c r="BU48" s="914">
        <f t="shared" si="458"/>
        <v>3026.136</v>
      </c>
      <c r="BV48" s="914">
        <f t="shared" si="458"/>
        <v>3026.136</v>
      </c>
      <c r="BW48" s="914">
        <f t="shared" si="458"/>
        <v>3026.136</v>
      </c>
      <c r="BX48" s="914">
        <f t="shared" si="458"/>
        <v>3026.136</v>
      </c>
      <c r="BY48" s="914">
        <f t="shared" ref="BY48:DD48" si="459">-SUMIF($5:$5,BY$5,49:49)/12</f>
        <v>3026.136</v>
      </c>
      <c r="BZ48" s="914">
        <f t="shared" si="459"/>
        <v>3026.136</v>
      </c>
      <c r="CA48" s="914">
        <f t="shared" si="459"/>
        <v>3026.136</v>
      </c>
      <c r="CB48" s="914">
        <f t="shared" si="459"/>
        <v>3026.136</v>
      </c>
      <c r="CC48" s="914">
        <f t="shared" si="459"/>
        <v>3026.136</v>
      </c>
      <c r="CD48" s="914">
        <f t="shared" si="459"/>
        <v>3026.136</v>
      </c>
      <c r="CE48" s="914">
        <f t="shared" si="459"/>
        <v>3026.136</v>
      </c>
      <c r="CF48" s="914">
        <f t="shared" si="459"/>
        <v>3026.136</v>
      </c>
      <c r="CG48" s="914">
        <f t="shared" si="459"/>
        <v>3182.5879999999997</v>
      </c>
      <c r="CH48" s="914">
        <f t="shared" si="459"/>
        <v>3182.5879999999997</v>
      </c>
      <c r="CI48" s="914">
        <f t="shared" si="459"/>
        <v>3182.5879999999997</v>
      </c>
      <c r="CJ48" s="914">
        <f t="shared" si="459"/>
        <v>3182.5879999999997</v>
      </c>
      <c r="CK48" s="914">
        <f t="shared" si="459"/>
        <v>3182.5879999999997</v>
      </c>
      <c r="CL48" s="914">
        <f t="shared" si="459"/>
        <v>3182.5879999999997</v>
      </c>
      <c r="CM48" s="914">
        <f t="shared" si="459"/>
        <v>3182.5879999999997</v>
      </c>
      <c r="CN48" s="914">
        <f t="shared" si="459"/>
        <v>3182.5879999999997</v>
      </c>
      <c r="CO48" s="914">
        <f t="shared" si="459"/>
        <v>3182.5879999999997</v>
      </c>
      <c r="CP48" s="914">
        <f t="shared" si="459"/>
        <v>3182.5879999999997</v>
      </c>
      <c r="CQ48" s="914">
        <f t="shared" si="459"/>
        <v>3182.5879999999997</v>
      </c>
      <c r="CR48" s="914">
        <f t="shared" si="459"/>
        <v>3182.5879999999997</v>
      </c>
      <c r="CS48" s="914">
        <f t="shared" si="459"/>
        <v>3339.0400000000004</v>
      </c>
      <c r="CT48" s="914">
        <f t="shared" si="459"/>
        <v>3339.0400000000004</v>
      </c>
      <c r="CU48" s="914">
        <f t="shared" si="459"/>
        <v>3339.0400000000004</v>
      </c>
      <c r="CV48" s="914">
        <f t="shared" si="459"/>
        <v>3339.0400000000004</v>
      </c>
      <c r="CW48" s="914">
        <f t="shared" si="459"/>
        <v>3339.0400000000004</v>
      </c>
      <c r="CX48" s="914">
        <f t="shared" si="459"/>
        <v>3339.0400000000004</v>
      </c>
      <c r="CY48" s="914">
        <f t="shared" si="459"/>
        <v>3339.0400000000004</v>
      </c>
      <c r="CZ48" s="914">
        <f t="shared" si="459"/>
        <v>3339.0400000000004</v>
      </c>
      <c r="DA48" s="914">
        <f t="shared" si="459"/>
        <v>3339.0400000000004</v>
      </c>
      <c r="DB48" s="914">
        <f t="shared" si="459"/>
        <v>3339.0400000000004</v>
      </c>
      <c r="DC48" s="914">
        <f t="shared" si="459"/>
        <v>3339.0400000000004</v>
      </c>
      <c r="DD48" s="914">
        <f t="shared" si="459"/>
        <v>3339.0400000000004</v>
      </c>
      <c r="DE48" s="914">
        <f t="shared" ref="DE48:EN48" si="460">-SUMIF($5:$5,DE$5,49:49)/12</f>
        <v>3495.4919999999997</v>
      </c>
      <c r="DF48" s="914">
        <f t="shared" si="460"/>
        <v>3495.4919999999997</v>
      </c>
      <c r="DG48" s="914">
        <f t="shared" si="460"/>
        <v>3495.4919999999997</v>
      </c>
      <c r="DH48" s="914">
        <f t="shared" si="460"/>
        <v>3495.4919999999997</v>
      </c>
      <c r="DI48" s="914">
        <f t="shared" si="460"/>
        <v>3495.4919999999997</v>
      </c>
      <c r="DJ48" s="914">
        <f t="shared" si="460"/>
        <v>3495.4919999999997</v>
      </c>
      <c r="DK48" s="914">
        <f t="shared" si="460"/>
        <v>3495.4919999999997</v>
      </c>
      <c r="DL48" s="914">
        <f t="shared" si="460"/>
        <v>3495.4919999999997</v>
      </c>
      <c r="DM48" s="914">
        <f t="shared" si="460"/>
        <v>3495.4919999999997</v>
      </c>
      <c r="DN48" s="914">
        <f t="shared" si="460"/>
        <v>3495.4919999999997</v>
      </c>
      <c r="DO48" s="914">
        <f t="shared" si="460"/>
        <v>3495.4919999999997</v>
      </c>
      <c r="DP48" s="914">
        <f t="shared" si="460"/>
        <v>3495.4919999999997</v>
      </c>
      <c r="DQ48" s="914">
        <f t="shared" si="460"/>
        <v>3651.944</v>
      </c>
      <c r="DR48" s="914">
        <f t="shared" si="460"/>
        <v>3651.944</v>
      </c>
      <c r="DS48" s="914">
        <f t="shared" si="460"/>
        <v>3651.944</v>
      </c>
      <c r="DT48" s="914">
        <f t="shared" si="460"/>
        <v>3651.944</v>
      </c>
      <c r="DU48" s="914">
        <f t="shared" si="460"/>
        <v>3651.944</v>
      </c>
      <c r="DV48" s="914">
        <f t="shared" si="460"/>
        <v>3651.944</v>
      </c>
      <c r="DW48" s="914">
        <f t="shared" si="460"/>
        <v>3651.944</v>
      </c>
      <c r="DX48" s="914">
        <f t="shared" si="460"/>
        <v>3651.944</v>
      </c>
      <c r="DY48" s="914">
        <f t="shared" si="460"/>
        <v>3651.944</v>
      </c>
      <c r="DZ48" s="914">
        <f t="shared" si="460"/>
        <v>3651.944</v>
      </c>
      <c r="EA48" s="914">
        <f t="shared" si="460"/>
        <v>3651.944</v>
      </c>
      <c r="EB48" s="914">
        <f t="shared" si="460"/>
        <v>3651.944</v>
      </c>
      <c r="EC48" s="914">
        <f t="shared" si="460"/>
        <v>3808.3960000000002</v>
      </c>
      <c r="ED48" s="914">
        <f t="shared" si="460"/>
        <v>3808.3960000000002</v>
      </c>
      <c r="EE48" s="914">
        <f t="shared" si="460"/>
        <v>3808.3960000000002</v>
      </c>
      <c r="EF48" s="914">
        <f t="shared" si="460"/>
        <v>3808.3960000000002</v>
      </c>
      <c r="EG48" s="914">
        <f t="shared" si="460"/>
        <v>3808.3960000000002</v>
      </c>
      <c r="EH48" s="914">
        <f t="shared" si="460"/>
        <v>3808.3960000000002</v>
      </c>
      <c r="EI48" s="914">
        <f t="shared" si="460"/>
        <v>3808.3960000000002</v>
      </c>
      <c r="EJ48" s="914">
        <f t="shared" si="460"/>
        <v>3808.3960000000002</v>
      </c>
      <c r="EK48" s="914">
        <f t="shared" si="460"/>
        <v>3808.3960000000002</v>
      </c>
      <c r="EL48" s="914">
        <f t="shared" si="460"/>
        <v>3808.3960000000002</v>
      </c>
      <c r="EM48" s="914">
        <f t="shared" si="460"/>
        <v>3808.3960000000002</v>
      </c>
      <c r="EN48" s="914">
        <f t="shared" si="460"/>
        <v>3808.3960000000002</v>
      </c>
    </row>
    <row r="49" spans="3:144" x14ac:dyDescent="0.2">
      <c r="D49" s="14"/>
      <c r="E49" s="14"/>
      <c r="F49" s="14"/>
      <c r="G49" s="144" t="s">
        <v>40</v>
      </c>
      <c r="H49" s="26" t="s">
        <v>25</v>
      </c>
      <c r="I49" s="26"/>
      <c r="J49" s="26"/>
      <c r="K49" s="896">
        <f>SUM(L49:EB49)</f>
        <v>-351871.7759999999</v>
      </c>
      <c r="L49" s="896"/>
      <c r="M49" s="896">
        <f t="shared" ref="M49:AR49" si="461">-IFERROR(VLOOKUP(M$2,$D$198:$L$218,8,FALSE),)</f>
        <v>0</v>
      </c>
      <c r="N49" s="896">
        <f t="shared" si="461"/>
        <v>0</v>
      </c>
      <c r="O49" s="896">
        <f t="shared" si="461"/>
        <v>0</v>
      </c>
      <c r="P49" s="896">
        <f t="shared" si="461"/>
        <v>0</v>
      </c>
      <c r="Q49" s="896">
        <f t="shared" si="461"/>
        <v>0</v>
      </c>
      <c r="R49" s="896">
        <f t="shared" si="461"/>
        <v>0</v>
      </c>
      <c r="S49" s="896">
        <f t="shared" si="461"/>
        <v>0</v>
      </c>
      <c r="T49" s="896">
        <f t="shared" si="461"/>
        <v>0</v>
      </c>
      <c r="U49" s="896">
        <f t="shared" si="461"/>
        <v>0</v>
      </c>
      <c r="V49" s="896">
        <f t="shared" si="461"/>
        <v>-25049.088</v>
      </c>
      <c r="W49" s="896">
        <f t="shared" si="461"/>
        <v>0</v>
      </c>
      <c r="X49" s="896">
        <f t="shared" si="461"/>
        <v>0</v>
      </c>
      <c r="Y49" s="896">
        <f t="shared" si="461"/>
        <v>0</v>
      </c>
      <c r="Z49" s="896">
        <f t="shared" si="461"/>
        <v>0</v>
      </c>
      <c r="AA49" s="896">
        <f t="shared" si="461"/>
        <v>0</v>
      </c>
      <c r="AB49" s="896">
        <f t="shared" si="461"/>
        <v>0</v>
      </c>
      <c r="AC49" s="896">
        <f t="shared" si="461"/>
        <v>0</v>
      </c>
      <c r="AD49" s="896">
        <f t="shared" si="461"/>
        <v>0</v>
      </c>
      <c r="AE49" s="896">
        <f t="shared" si="461"/>
        <v>0</v>
      </c>
      <c r="AF49" s="896">
        <f t="shared" si="461"/>
        <v>0</v>
      </c>
      <c r="AG49" s="896">
        <f t="shared" si="461"/>
        <v>0</v>
      </c>
      <c r="AH49" s="896">
        <f t="shared" si="461"/>
        <v>-28803.935999999998</v>
      </c>
      <c r="AI49" s="896">
        <f t="shared" si="461"/>
        <v>0</v>
      </c>
      <c r="AJ49" s="896">
        <f t="shared" si="461"/>
        <v>0</v>
      </c>
      <c r="AK49" s="896">
        <f t="shared" si="461"/>
        <v>0</v>
      </c>
      <c r="AL49" s="896">
        <f t="shared" si="461"/>
        <v>0</v>
      </c>
      <c r="AM49" s="896">
        <f t="shared" si="461"/>
        <v>0</v>
      </c>
      <c r="AN49" s="896">
        <f t="shared" si="461"/>
        <v>0</v>
      </c>
      <c r="AO49" s="896">
        <f t="shared" si="461"/>
        <v>0</v>
      </c>
      <c r="AP49" s="896">
        <f t="shared" si="461"/>
        <v>0</v>
      </c>
      <c r="AQ49" s="896">
        <f t="shared" si="461"/>
        <v>0</v>
      </c>
      <c r="AR49" s="896">
        <f t="shared" si="461"/>
        <v>0</v>
      </c>
      <c r="AS49" s="896">
        <f t="shared" ref="AS49:BX49" si="462">-IFERROR(VLOOKUP(AS$2,$D$198:$L$218,8,FALSE),)</f>
        <v>0</v>
      </c>
      <c r="AT49" s="896">
        <f t="shared" si="462"/>
        <v>-30681.359999999997</v>
      </c>
      <c r="AU49" s="896">
        <f t="shared" si="462"/>
        <v>0</v>
      </c>
      <c r="AV49" s="896">
        <f t="shared" si="462"/>
        <v>0</v>
      </c>
      <c r="AW49" s="896">
        <f t="shared" si="462"/>
        <v>0</v>
      </c>
      <c r="AX49" s="896">
        <f t="shared" si="462"/>
        <v>0</v>
      </c>
      <c r="AY49" s="896">
        <f t="shared" si="462"/>
        <v>0</v>
      </c>
      <c r="AZ49" s="896">
        <f t="shared" si="462"/>
        <v>0</v>
      </c>
      <c r="BA49" s="896">
        <f t="shared" si="462"/>
        <v>0</v>
      </c>
      <c r="BB49" s="896">
        <f t="shared" si="462"/>
        <v>0</v>
      </c>
      <c r="BC49" s="896">
        <f t="shared" si="462"/>
        <v>0</v>
      </c>
      <c r="BD49" s="896">
        <f t="shared" si="462"/>
        <v>0</v>
      </c>
      <c r="BE49" s="896">
        <f t="shared" si="462"/>
        <v>0</v>
      </c>
      <c r="BF49" s="896">
        <f t="shared" si="462"/>
        <v>-32558.784</v>
      </c>
      <c r="BG49" s="896">
        <f t="shared" si="462"/>
        <v>0</v>
      </c>
      <c r="BH49" s="896">
        <f t="shared" si="462"/>
        <v>0</v>
      </c>
      <c r="BI49" s="896">
        <f t="shared" si="462"/>
        <v>0</v>
      </c>
      <c r="BJ49" s="896">
        <f t="shared" si="462"/>
        <v>0</v>
      </c>
      <c r="BK49" s="896">
        <f t="shared" si="462"/>
        <v>0</v>
      </c>
      <c r="BL49" s="896">
        <f t="shared" si="462"/>
        <v>0</v>
      </c>
      <c r="BM49" s="896">
        <f t="shared" si="462"/>
        <v>0</v>
      </c>
      <c r="BN49" s="896">
        <f t="shared" si="462"/>
        <v>0</v>
      </c>
      <c r="BO49" s="896">
        <f t="shared" si="462"/>
        <v>0</v>
      </c>
      <c r="BP49" s="896">
        <f t="shared" si="462"/>
        <v>0</v>
      </c>
      <c r="BQ49" s="896">
        <f t="shared" si="462"/>
        <v>0</v>
      </c>
      <c r="BR49" s="896">
        <f t="shared" si="462"/>
        <v>-34436.207999999999</v>
      </c>
      <c r="BS49" s="896">
        <f t="shared" si="462"/>
        <v>0</v>
      </c>
      <c r="BT49" s="896">
        <f t="shared" si="462"/>
        <v>0</v>
      </c>
      <c r="BU49" s="896">
        <f t="shared" si="462"/>
        <v>0</v>
      </c>
      <c r="BV49" s="896">
        <f t="shared" si="462"/>
        <v>0</v>
      </c>
      <c r="BW49" s="896">
        <f t="shared" si="462"/>
        <v>0</v>
      </c>
      <c r="BX49" s="896">
        <f t="shared" si="462"/>
        <v>0</v>
      </c>
      <c r="BY49" s="896">
        <f t="shared" ref="BY49:DD49" si="463">-IFERROR(VLOOKUP(BY$2,$D$198:$L$218,8,FALSE),)</f>
        <v>0</v>
      </c>
      <c r="BZ49" s="896">
        <f t="shared" si="463"/>
        <v>0</v>
      </c>
      <c r="CA49" s="896">
        <f t="shared" si="463"/>
        <v>0</v>
      </c>
      <c r="CB49" s="896">
        <f t="shared" si="463"/>
        <v>0</v>
      </c>
      <c r="CC49" s="896">
        <f t="shared" si="463"/>
        <v>0</v>
      </c>
      <c r="CD49" s="896">
        <f t="shared" si="463"/>
        <v>-36313.631999999998</v>
      </c>
      <c r="CE49" s="896">
        <f t="shared" si="463"/>
        <v>0</v>
      </c>
      <c r="CF49" s="896">
        <f t="shared" si="463"/>
        <v>0</v>
      </c>
      <c r="CG49" s="896">
        <f t="shared" si="463"/>
        <v>0</v>
      </c>
      <c r="CH49" s="896">
        <f t="shared" si="463"/>
        <v>0</v>
      </c>
      <c r="CI49" s="896">
        <f t="shared" si="463"/>
        <v>0</v>
      </c>
      <c r="CJ49" s="896">
        <f t="shared" si="463"/>
        <v>0</v>
      </c>
      <c r="CK49" s="896">
        <f t="shared" si="463"/>
        <v>0</v>
      </c>
      <c r="CL49" s="896">
        <f t="shared" si="463"/>
        <v>0</v>
      </c>
      <c r="CM49" s="896">
        <f t="shared" si="463"/>
        <v>0</v>
      </c>
      <c r="CN49" s="896">
        <f t="shared" si="463"/>
        <v>0</v>
      </c>
      <c r="CO49" s="896">
        <f t="shared" si="463"/>
        <v>0</v>
      </c>
      <c r="CP49" s="896">
        <f t="shared" si="463"/>
        <v>-38191.055999999997</v>
      </c>
      <c r="CQ49" s="896">
        <f t="shared" si="463"/>
        <v>0</v>
      </c>
      <c r="CR49" s="896">
        <f t="shared" si="463"/>
        <v>0</v>
      </c>
      <c r="CS49" s="896">
        <f t="shared" si="463"/>
        <v>0</v>
      </c>
      <c r="CT49" s="896">
        <f t="shared" si="463"/>
        <v>0</v>
      </c>
      <c r="CU49" s="896">
        <f t="shared" si="463"/>
        <v>0</v>
      </c>
      <c r="CV49" s="896">
        <f t="shared" si="463"/>
        <v>0</v>
      </c>
      <c r="CW49" s="896">
        <f t="shared" si="463"/>
        <v>0</v>
      </c>
      <c r="CX49" s="896">
        <f t="shared" si="463"/>
        <v>0</v>
      </c>
      <c r="CY49" s="896">
        <f t="shared" si="463"/>
        <v>0</v>
      </c>
      <c r="CZ49" s="896">
        <f t="shared" si="463"/>
        <v>0</v>
      </c>
      <c r="DA49" s="896">
        <f t="shared" si="463"/>
        <v>0</v>
      </c>
      <c r="DB49" s="896">
        <f t="shared" si="463"/>
        <v>-40068.480000000003</v>
      </c>
      <c r="DC49" s="896">
        <f t="shared" si="463"/>
        <v>0</v>
      </c>
      <c r="DD49" s="896">
        <f t="shared" si="463"/>
        <v>0</v>
      </c>
      <c r="DE49" s="896">
        <f t="shared" ref="DE49:EN49" si="464">-IFERROR(VLOOKUP(DE$2,$D$198:$L$218,8,FALSE),)</f>
        <v>0</v>
      </c>
      <c r="DF49" s="896">
        <f t="shared" si="464"/>
        <v>0</v>
      </c>
      <c r="DG49" s="896">
        <f t="shared" si="464"/>
        <v>0</v>
      </c>
      <c r="DH49" s="896">
        <f t="shared" si="464"/>
        <v>0</v>
      </c>
      <c r="DI49" s="896">
        <f t="shared" si="464"/>
        <v>0</v>
      </c>
      <c r="DJ49" s="896">
        <f t="shared" si="464"/>
        <v>0</v>
      </c>
      <c r="DK49" s="896">
        <f t="shared" si="464"/>
        <v>0</v>
      </c>
      <c r="DL49" s="896">
        <f t="shared" si="464"/>
        <v>0</v>
      </c>
      <c r="DM49" s="896">
        <f t="shared" si="464"/>
        <v>0</v>
      </c>
      <c r="DN49" s="896">
        <f t="shared" si="464"/>
        <v>-41945.903999999995</v>
      </c>
      <c r="DO49" s="896">
        <f t="shared" si="464"/>
        <v>0</v>
      </c>
      <c r="DP49" s="896">
        <f t="shared" si="464"/>
        <v>0</v>
      </c>
      <c r="DQ49" s="896">
        <f t="shared" si="464"/>
        <v>0</v>
      </c>
      <c r="DR49" s="896">
        <f t="shared" si="464"/>
        <v>0</v>
      </c>
      <c r="DS49" s="896">
        <f t="shared" si="464"/>
        <v>0</v>
      </c>
      <c r="DT49" s="896">
        <f t="shared" si="464"/>
        <v>0</v>
      </c>
      <c r="DU49" s="896">
        <f t="shared" si="464"/>
        <v>0</v>
      </c>
      <c r="DV49" s="896">
        <f t="shared" si="464"/>
        <v>0</v>
      </c>
      <c r="DW49" s="896">
        <f t="shared" si="464"/>
        <v>0</v>
      </c>
      <c r="DX49" s="896">
        <f t="shared" si="464"/>
        <v>0</v>
      </c>
      <c r="DY49" s="896">
        <f t="shared" si="464"/>
        <v>0</v>
      </c>
      <c r="DZ49" s="896">
        <f t="shared" si="464"/>
        <v>-43823.328000000001</v>
      </c>
      <c r="EA49" s="896">
        <f t="shared" si="464"/>
        <v>0</v>
      </c>
      <c r="EB49" s="896">
        <f t="shared" si="464"/>
        <v>0</v>
      </c>
      <c r="EC49" s="896">
        <f t="shared" si="464"/>
        <v>0</v>
      </c>
      <c r="ED49" s="896">
        <f t="shared" si="464"/>
        <v>0</v>
      </c>
      <c r="EE49" s="896">
        <f t="shared" si="464"/>
        <v>0</v>
      </c>
      <c r="EF49" s="896">
        <f t="shared" si="464"/>
        <v>0</v>
      </c>
      <c r="EG49" s="896">
        <f t="shared" si="464"/>
        <v>0</v>
      </c>
      <c r="EH49" s="896">
        <f t="shared" si="464"/>
        <v>0</v>
      </c>
      <c r="EI49" s="896">
        <f t="shared" si="464"/>
        <v>0</v>
      </c>
      <c r="EJ49" s="896">
        <f t="shared" si="464"/>
        <v>0</v>
      </c>
      <c r="EK49" s="896">
        <f t="shared" si="464"/>
        <v>0</v>
      </c>
      <c r="EL49" s="896">
        <f t="shared" si="464"/>
        <v>-45700.752</v>
      </c>
      <c r="EM49" s="896">
        <f t="shared" si="464"/>
        <v>0</v>
      </c>
      <c r="EN49" s="896">
        <f t="shared" si="464"/>
        <v>0</v>
      </c>
    </row>
    <row r="50" spans="3:144" x14ac:dyDescent="0.2">
      <c r="D50" s="14"/>
      <c r="E50" s="14"/>
      <c r="F50" s="14"/>
      <c r="G50" s="144" t="s">
        <v>41</v>
      </c>
      <c r="H50" s="17" t="s">
        <v>42</v>
      </c>
      <c r="I50" s="17"/>
      <c r="J50" s="17"/>
      <c r="K50" s="914">
        <f>SUM(K47:K49)</f>
        <v>6.4028427004814148E-10</v>
      </c>
      <c r="L50" s="792"/>
      <c r="M50" s="914">
        <f t="shared" ref="M50:BX50" si="465">SUM(M47:M49)</f>
        <v>2087.424</v>
      </c>
      <c r="N50" s="914">
        <f t="shared" si="465"/>
        <v>4174.848</v>
      </c>
      <c r="O50" s="914">
        <f t="shared" si="465"/>
        <v>6262.2719999999999</v>
      </c>
      <c r="P50" s="914">
        <f t="shared" si="465"/>
        <v>8349.6959999999999</v>
      </c>
      <c r="Q50" s="914">
        <f t="shared" si="465"/>
        <v>10437.119999999999</v>
      </c>
      <c r="R50" s="914">
        <f t="shared" si="465"/>
        <v>12524.543999999998</v>
      </c>
      <c r="S50" s="914">
        <f t="shared" si="465"/>
        <v>14611.967999999997</v>
      </c>
      <c r="T50" s="914">
        <f t="shared" si="465"/>
        <v>16699.391999999996</v>
      </c>
      <c r="U50" s="914">
        <f t="shared" si="465"/>
        <v>18786.815999999995</v>
      </c>
      <c r="V50" s="914">
        <f t="shared" si="465"/>
        <v>-4174.8480000000054</v>
      </c>
      <c r="W50" s="914">
        <f t="shared" si="465"/>
        <v>-2087.4240000000054</v>
      </c>
      <c r="X50" s="914">
        <f t="shared" si="465"/>
        <v>-5.4569682106375694E-12</v>
      </c>
      <c r="Y50" s="914">
        <f t="shared" si="465"/>
        <v>2400.3279999999945</v>
      </c>
      <c r="Z50" s="914">
        <f t="shared" si="465"/>
        <v>4800.6559999999945</v>
      </c>
      <c r="AA50" s="914">
        <f t="shared" si="465"/>
        <v>7200.9839999999949</v>
      </c>
      <c r="AB50" s="914">
        <f t="shared" si="465"/>
        <v>9601.3119999999944</v>
      </c>
      <c r="AC50" s="914">
        <f t="shared" si="465"/>
        <v>12001.639999999994</v>
      </c>
      <c r="AD50" s="914">
        <f t="shared" si="465"/>
        <v>14401.967999999993</v>
      </c>
      <c r="AE50" s="914">
        <f t="shared" si="465"/>
        <v>16802.295999999995</v>
      </c>
      <c r="AF50" s="914">
        <f t="shared" si="465"/>
        <v>19202.623999999996</v>
      </c>
      <c r="AG50" s="914">
        <f t="shared" si="465"/>
        <v>21602.951999999997</v>
      </c>
      <c r="AH50" s="914">
        <f t="shared" si="465"/>
        <v>-4800.655999999999</v>
      </c>
      <c r="AI50" s="914">
        <f t="shared" si="465"/>
        <v>-2400.3279999999991</v>
      </c>
      <c r="AJ50" s="914">
        <f t="shared" si="465"/>
        <v>9.0949470177292824E-13</v>
      </c>
      <c r="AK50" s="914">
        <f t="shared" si="465"/>
        <v>2556.7800000000007</v>
      </c>
      <c r="AL50" s="914">
        <f t="shared" si="465"/>
        <v>5113.5600000000004</v>
      </c>
      <c r="AM50" s="914">
        <f t="shared" si="465"/>
        <v>7670.34</v>
      </c>
      <c r="AN50" s="914">
        <f t="shared" si="465"/>
        <v>10227.119999999999</v>
      </c>
      <c r="AO50" s="914">
        <f t="shared" si="465"/>
        <v>12783.899999999998</v>
      </c>
      <c r="AP50" s="914">
        <f t="shared" si="465"/>
        <v>15340.679999999997</v>
      </c>
      <c r="AQ50" s="914">
        <f t="shared" si="465"/>
        <v>17897.459999999995</v>
      </c>
      <c r="AR50" s="914">
        <f t="shared" si="465"/>
        <v>20454.239999999994</v>
      </c>
      <c r="AS50" s="914">
        <f t="shared" si="465"/>
        <v>23011.019999999993</v>
      </c>
      <c r="AT50" s="914">
        <f t="shared" si="465"/>
        <v>-5113.5600000000049</v>
      </c>
      <c r="AU50" s="914">
        <f t="shared" si="465"/>
        <v>-2556.7800000000052</v>
      </c>
      <c r="AV50" s="914">
        <f t="shared" si="465"/>
        <v>-5.4569682106375694E-12</v>
      </c>
      <c r="AW50" s="914">
        <f t="shared" si="465"/>
        <v>2713.2319999999945</v>
      </c>
      <c r="AX50" s="914">
        <f t="shared" si="465"/>
        <v>5426.4639999999945</v>
      </c>
      <c r="AY50" s="914">
        <f t="shared" si="465"/>
        <v>8139.6959999999945</v>
      </c>
      <c r="AZ50" s="914">
        <f t="shared" si="465"/>
        <v>10852.927999999994</v>
      </c>
      <c r="BA50" s="914">
        <f t="shared" si="465"/>
        <v>13566.159999999994</v>
      </c>
      <c r="BB50" s="914">
        <f t="shared" si="465"/>
        <v>16279.391999999994</v>
      </c>
      <c r="BC50" s="914">
        <f t="shared" si="465"/>
        <v>18992.623999999996</v>
      </c>
      <c r="BD50" s="914">
        <f t="shared" si="465"/>
        <v>21705.855999999996</v>
      </c>
      <c r="BE50" s="914">
        <f t="shared" si="465"/>
        <v>24419.087999999996</v>
      </c>
      <c r="BF50" s="914">
        <f t="shared" si="465"/>
        <v>-5426.4640000000036</v>
      </c>
      <c r="BG50" s="914">
        <f t="shared" si="465"/>
        <v>-2713.2320000000036</v>
      </c>
      <c r="BH50" s="914">
        <f t="shared" si="465"/>
        <v>-3.637978807091713E-12</v>
      </c>
      <c r="BI50" s="914">
        <f t="shared" si="465"/>
        <v>2869.6839999999961</v>
      </c>
      <c r="BJ50" s="914">
        <f t="shared" si="465"/>
        <v>5739.3679999999958</v>
      </c>
      <c r="BK50" s="914">
        <f t="shared" si="465"/>
        <v>8609.051999999996</v>
      </c>
      <c r="BL50" s="914">
        <f t="shared" si="465"/>
        <v>11478.735999999995</v>
      </c>
      <c r="BM50" s="914">
        <f t="shared" si="465"/>
        <v>14348.419999999995</v>
      </c>
      <c r="BN50" s="914">
        <f t="shared" si="465"/>
        <v>17218.103999999996</v>
      </c>
      <c r="BO50" s="914">
        <f t="shared" si="465"/>
        <v>20087.787999999997</v>
      </c>
      <c r="BP50" s="914">
        <f t="shared" si="465"/>
        <v>22957.471999999998</v>
      </c>
      <c r="BQ50" s="914">
        <f t="shared" si="465"/>
        <v>25827.155999999999</v>
      </c>
      <c r="BR50" s="914">
        <f t="shared" si="465"/>
        <v>-5739.3679999999986</v>
      </c>
      <c r="BS50" s="914">
        <f t="shared" si="465"/>
        <v>-2869.6839999999988</v>
      </c>
      <c r="BT50" s="914">
        <f t="shared" si="465"/>
        <v>9.0949470177292824E-13</v>
      </c>
      <c r="BU50" s="914">
        <f t="shared" si="465"/>
        <v>3026.1360000000009</v>
      </c>
      <c r="BV50" s="914">
        <f t="shared" si="465"/>
        <v>6052.2720000000008</v>
      </c>
      <c r="BW50" s="914">
        <f t="shared" si="465"/>
        <v>9078.4080000000013</v>
      </c>
      <c r="BX50" s="914">
        <f t="shared" si="465"/>
        <v>12104.544000000002</v>
      </c>
      <c r="BY50" s="914">
        <f t="shared" ref="BY50:EB50" si="466">SUM(BY47:BY49)</f>
        <v>15130.680000000002</v>
      </c>
      <c r="BZ50" s="914">
        <f t="shared" si="466"/>
        <v>18156.816000000003</v>
      </c>
      <c r="CA50" s="914">
        <f t="shared" si="466"/>
        <v>21182.952000000001</v>
      </c>
      <c r="CB50" s="914">
        <f t="shared" si="466"/>
        <v>24209.088</v>
      </c>
      <c r="CC50" s="914">
        <f t="shared" si="466"/>
        <v>27235.223999999998</v>
      </c>
      <c r="CD50" s="914">
        <f t="shared" si="466"/>
        <v>-6052.2720000000008</v>
      </c>
      <c r="CE50" s="914">
        <f t="shared" si="466"/>
        <v>-3026.1360000000009</v>
      </c>
      <c r="CF50" s="914">
        <f t="shared" si="466"/>
        <v>-9.0949470177292824E-13</v>
      </c>
      <c r="CG50" s="914">
        <f t="shared" si="466"/>
        <v>3182.5879999999988</v>
      </c>
      <c r="CH50" s="914">
        <f t="shared" si="466"/>
        <v>6365.1759999999986</v>
      </c>
      <c r="CI50" s="914">
        <f t="shared" si="466"/>
        <v>9547.7639999999992</v>
      </c>
      <c r="CJ50" s="914">
        <f t="shared" si="466"/>
        <v>12730.351999999999</v>
      </c>
      <c r="CK50" s="914">
        <f t="shared" si="466"/>
        <v>15912.939999999999</v>
      </c>
      <c r="CL50" s="914">
        <f t="shared" si="466"/>
        <v>19095.527999999998</v>
      </c>
      <c r="CM50" s="914">
        <f t="shared" si="466"/>
        <v>22278.115999999998</v>
      </c>
      <c r="CN50" s="914">
        <f t="shared" si="466"/>
        <v>25460.703999999998</v>
      </c>
      <c r="CO50" s="914">
        <f t="shared" si="466"/>
        <v>28643.291999999998</v>
      </c>
      <c r="CP50" s="914">
        <f t="shared" si="466"/>
        <v>-6365.1759999999995</v>
      </c>
      <c r="CQ50" s="914">
        <f t="shared" si="466"/>
        <v>-3182.5879999999997</v>
      </c>
      <c r="CR50" s="914">
        <f t="shared" si="466"/>
        <v>0</v>
      </c>
      <c r="CS50" s="914">
        <f t="shared" si="466"/>
        <v>3339.0400000000004</v>
      </c>
      <c r="CT50" s="914">
        <f t="shared" si="466"/>
        <v>6678.0800000000008</v>
      </c>
      <c r="CU50" s="914">
        <f t="shared" si="466"/>
        <v>10017.120000000001</v>
      </c>
      <c r="CV50" s="914">
        <f t="shared" si="466"/>
        <v>13356.160000000002</v>
      </c>
      <c r="CW50" s="914">
        <f t="shared" si="466"/>
        <v>16695.2</v>
      </c>
      <c r="CX50" s="914">
        <f t="shared" si="466"/>
        <v>20034.240000000002</v>
      </c>
      <c r="CY50" s="914">
        <f t="shared" si="466"/>
        <v>23373.280000000002</v>
      </c>
      <c r="CZ50" s="914">
        <f t="shared" si="466"/>
        <v>26712.320000000003</v>
      </c>
      <c r="DA50" s="914">
        <f t="shared" si="466"/>
        <v>30051.360000000004</v>
      </c>
      <c r="DB50" s="914">
        <f t="shared" si="466"/>
        <v>-6678.0800000000017</v>
      </c>
      <c r="DC50" s="914">
        <f t="shared" si="466"/>
        <v>-3339.0400000000013</v>
      </c>
      <c r="DD50" s="914">
        <f t="shared" si="466"/>
        <v>-9.0949470177292824E-13</v>
      </c>
      <c r="DE50" s="914">
        <f t="shared" si="466"/>
        <v>3495.4919999999988</v>
      </c>
      <c r="DF50" s="914">
        <f t="shared" si="466"/>
        <v>6990.9839999999986</v>
      </c>
      <c r="DG50" s="914">
        <f t="shared" si="466"/>
        <v>10486.475999999999</v>
      </c>
      <c r="DH50" s="914">
        <f t="shared" si="466"/>
        <v>13981.967999999999</v>
      </c>
      <c r="DI50" s="914">
        <f t="shared" si="466"/>
        <v>17477.46</v>
      </c>
      <c r="DJ50" s="914">
        <f t="shared" si="466"/>
        <v>20972.951999999997</v>
      </c>
      <c r="DK50" s="914">
        <f t="shared" si="466"/>
        <v>24468.443999999996</v>
      </c>
      <c r="DL50" s="914">
        <f t="shared" si="466"/>
        <v>27963.935999999994</v>
      </c>
      <c r="DM50" s="914">
        <f t="shared" si="466"/>
        <v>31459.427999999993</v>
      </c>
      <c r="DN50" s="914">
        <f t="shared" si="466"/>
        <v>-6990.984000000004</v>
      </c>
      <c r="DO50" s="914">
        <f t="shared" si="466"/>
        <v>-3495.4920000000043</v>
      </c>
      <c r="DP50" s="914">
        <f t="shared" si="466"/>
        <v>-4.5474735088646412E-12</v>
      </c>
      <c r="DQ50" s="914">
        <f t="shared" si="466"/>
        <v>3651.9439999999954</v>
      </c>
      <c r="DR50" s="914">
        <f t="shared" si="466"/>
        <v>7303.8879999999954</v>
      </c>
      <c r="DS50" s="914">
        <f t="shared" si="466"/>
        <v>10955.831999999995</v>
      </c>
      <c r="DT50" s="914">
        <f t="shared" si="466"/>
        <v>14607.775999999994</v>
      </c>
      <c r="DU50" s="914">
        <f t="shared" si="466"/>
        <v>18259.719999999994</v>
      </c>
      <c r="DV50" s="914">
        <f t="shared" si="466"/>
        <v>21911.663999999993</v>
      </c>
      <c r="DW50" s="914">
        <f t="shared" si="466"/>
        <v>25563.607999999993</v>
      </c>
      <c r="DX50" s="914">
        <f t="shared" si="466"/>
        <v>29215.551999999992</v>
      </c>
      <c r="DY50" s="914">
        <f t="shared" si="466"/>
        <v>32867.495999999992</v>
      </c>
      <c r="DZ50" s="914">
        <f t="shared" si="466"/>
        <v>-7303.8880000000063</v>
      </c>
      <c r="EA50" s="914">
        <f t="shared" si="466"/>
        <v>-3651.9440000000063</v>
      </c>
      <c r="EB50" s="914">
        <f t="shared" si="466"/>
        <v>-6.3664629124104977E-12</v>
      </c>
      <c r="EC50" s="914">
        <f t="shared" ref="EC50:EN50" si="467">SUM(EC47:EC49)</f>
        <v>3808.3959999999938</v>
      </c>
      <c r="ED50" s="914">
        <f t="shared" si="467"/>
        <v>7616.791999999994</v>
      </c>
      <c r="EE50" s="914">
        <f t="shared" si="467"/>
        <v>11425.187999999995</v>
      </c>
      <c r="EF50" s="914">
        <f t="shared" si="467"/>
        <v>15233.583999999995</v>
      </c>
      <c r="EG50" s="914">
        <f t="shared" si="467"/>
        <v>19041.979999999996</v>
      </c>
      <c r="EH50" s="914">
        <f t="shared" si="467"/>
        <v>22850.375999999997</v>
      </c>
      <c r="EI50" s="914">
        <f t="shared" si="467"/>
        <v>26658.771999999997</v>
      </c>
      <c r="EJ50" s="914">
        <f t="shared" si="467"/>
        <v>30467.167999999998</v>
      </c>
      <c r="EK50" s="914">
        <f t="shared" si="467"/>
        <v>34275.563999999998</v>
      </c>
      <c r="EL50" s="914">
        <f t="shared" si="467"/>
        <v>-7616.7920000000013</v>
      </c>
      <c r="EM50" s="914">
        <f t="shared" si="467"/>
        <v>-3808.3960000000011</v>
      </c>
      <c r="EN50" s="914">
        <f t="shared" si="467"/>
        <v>-9.0949470177292824E-13</v>
      </c>
    </row>
    <row r="51" spans="3:144" x14ac:dyDescent="0.2">
      <c r="K51" s="792"/>
      <c r="L51" s="792"/>
      <c r="M51" s="792"/>
      <c r="N51" s="792"/>
      <c r="O51" s="792"/>
      <c r="P51" s="792"/>
      <c r="Q51" s="792"/>
      <c r="R51" s="792"/>
      <c r="S51" s="792"/>
      <c r="T51" s="792"/>
      <c r="U51" s="792"/>
      <c r="V51" s="792"/>
      <c r="W51" s="792"/>
      <c r="X51" s="792"/>
      <c r="Y51" s="792"/>
      <c r="Z51" s="792"/>
      <c r="AA51" s="792"/>
      <c r="AB51" s="792"/>
      <c r="AC51" s="792"/>
      <c r="AD51" s="792"/>
      <c r="AE51" s="792"/>
      <c r="AF51" s="792"/>
      <c r="AG51" s="792"/>
      <c r="AH51" s="792"/>
      <c r="AI51" s="792"/>
      <c r="AJ51" s="792"/>
      <c r="AK51" s="792"/>
      <c r="AL51" s="792"/>
      <c r="AM51" s="792"/>
      <c r="AN51" s="792"/>
      <c r="AO51" s="792"/>
      <c r="AP51" s="792"/>
      <c r="AQ51" s="792"/>
      <c r="AR51" s="792"/>
      <c r="AS51" s="792"/>
      <c r="AT51" s="792"/>
      <c r="AU51" s="792"/>
      <c r="AV51" s="792"/>
      <c r="AW51" s="792"/>
      <c r="AX51" s="792"/>
      <c r="AY51" s="792"/>
      <c r="AZ51" s="792"/>
      <c r="BA51" s="792"/>
      <c r="BB51" s="792"/>
      <c r="BC51" s="792"/>
      <c r="BD51" s="792"/>
      <c r="BE51" s="792"/>
      <c r="BF51" s="792"/>
      <c r="BG51" s="792"/>
      <c r="BH51" s="792"/>
      <c r="BI51" s="792"/>
      <c r="BJ51" s="792"/>
      <c r="BK51" s="792"/>
      <c r="BL51" s="792"/>
      <c r="BM51" s="792"/>
      <c r="BN51" s="792"/>
      <c r="BO51" s="792"/>
      <c r="BP51" s="792"/>
      <c r="BQ51" s="792"/>
      <c r="BR51" s="792"/>
      <c r="BS51" s="792"/>
      <c r="BT51" s="792"/>
      <c r="BU51" s="792"/>
      <c r="BV51" s="792"/>
      <c r="BW51" s="792"/>
      <c r="BX51" s="792"/>
      <c r="BY51" s="792"/>
      <c r="BZ51" s="792"/>
      <c r="CA51" s="792"/>
      <c r="CB51" s="792"/>
      <c r="CC51" s="792"/>
      <c r="CD51" s="792"/>
      <c r="CE51" s="792"/>
      <c r="CF51" s="792"/>
      <c r="CG51" s="792"/>
      <c r="CH51" s="792"/>
      <c r="CI51" s="792"/>
      <c r="CJ51" s="792"/>
      <c r="CK51" s="792"/>
      <c r="CL51" s="792"/>
      <c r="CM51" s="792"/>
      <c r="CN51" s="792"/>
      <c r="CO51" s="792"/>
      <c r="CP51" s="792"/>
      <c r="CQ51" s="792"/>
      <c r="CR51" s="792"/>
      <c r="CS51" s="792"/>
      <c r="CT51" s="792"/>
      <c r="CU51" s="792"/>
      <c r="CV51" s="792"/>
      <c r="CW51" s="792"/>
      <c r="CX51" s="792"/>
      <c r="CY51" s="792"/>
      <c r="CZ51" s="792"/>
      <c r="DA51" s="792"/>
      <c r="DB51" s="792"/>
      <c r="DC51" s="792"/>
      <c r="DD51" s="792"/>
      <c r="DE51" s="792"/>
      <c r="DF51" s="792"/>
      <c r="DG51" s="792"/>
      <c r="DH51" s="792"/>
      <c r="DI51" s="792"/>
      <c r="DJ51" s="792"/>
      <c r="DK51" s="792"/>
      <c r="DL51" s="792"/>
      <c r="DM51" s="792"/>
      <c r="DN51" s="792"/>
      <c r="DO51" s="792"/>
      <c r="DP51" s="792"/>
      <c r="DQ51" s="792"/>
      <c r="DR51" s="792"/>
      <c r="DS51" s="792"/>
      <c r="DT51" s="792"/>
      <c r="DU51" s="792"/>
      <c r="DV51" s="792"/>
      <c r="DW51" s="792"/>
      <c r="DX51" s="792"/>
      <c r="DY51" s="792"/>
      <c r="DZ51" s="792"/>
      <c r="EA51" s="792"/>
      <c r="EB51" s="792"/>
      <c r="EC51" s="792"/>
      <c r="ED51" s="792"/>
      <c r="EE51" s="792"/>
      <c r="EF51" s="792"/>
      <c r="EG51" s="792"/>
      <c r="EH51" s="792"/>
      <c r="EI51" s="792"/>
      <c r="EJ51" s="792"/>
      <c r="EK51" s="792"/>
      <c r="EL51" s="792"/>
      <c r="EM51" s="792"/>
      <c r="EN51" s="792"/>
    </row>
    <row r="52" spans="3:144" x14ac:dyDescent="0.2">
      <c r="C52" s="428" t="str">
        <f>$C$221</f>
        <v>도로점용료</v>
      </c>
      <c r="D52" s="429"/>
      <c r="E52" s="429"/>
      <c r="F52" s="14"/>
      <c r="G52" s="14"/>
      <c r="H52" s="17" t="s">
        <v>22</v>
      </c>
      <c r="I52" s="17"/>
      <c r="J52" s="17"/>
      <c r="K52" s="914">
        <f>M52</f>
        <v>0</v>
      </c>
      <c r="L52" s="792"/>
      <c r="M52" s="914">
        <v>0</v>
      </c>
      <c r="N52" s="914">
        <f t="shared" ref="N52:BY52" si="468">M55</f>
        <v>0</v>
      </c>
      <c r="O52" s="914">
        <f t="shared" si="468"/>
        <v>0</v>
      </c>
      <c r="P52" s="914">
        <f t="shared" si="468"/>
        <v>0</v>
      </c>
      <c r="Q52" s="914">
        <f t="shared" si="468"/>
        <v>0</v>
      </c>
      <c r="R52" s="914">
        <f t="shared" si="468"/>
        <v>0</v>
      </c>
      <c r="S52" s="914">
        <f t="shared" si="468"/>
        <v>0</v>
      </c>
      <c r="T52" s="914">
        <f t="shared" si="468"/>
        <v>0</v>
      </c>
      <c r="U52" s="914">
        <f t="shared" si="468"/>
        <v>0</v>
      </c>
      <c r="V52" s="914">
        <f t="shared" si="468"/>
        <v>0</v>
      </c>
      <c r="W52" s="914">
        <f t="shared" si="468"/>
        <v>0</v>
      </c>
      <c r="X52" s="914">
        <f t="shared" si="468"/>
        <v>0</v>
      </c>
      <c r="Y52" s="914">
        <f t="shared" si="468"/>
        <v>0</v>
      </c>
      <c r="Z52" s="914">
        <f t="shared" si="468"/>
        <v>0</v>
      </c>
      <c r="AA52" s="914">
        <f t="shared" si="468"/>
        <v>0</v>
      </c>
      <c r="AB52" s="914">
        <f t="shared" si="468"/>
        <v>0</v>
      </c>
      <c r="AC52" s="914">
        <f t="shared" si="468"/>
        <v>0</v>
      </c>
      <c r="AD52" s="914">
        <f t="shared" si="468"/>
        <v>0</v>
      </c>
      <c r="AE52" s="914">
        <f t="shared" si="468"/>
        <v>0</v>
      </c>
      <c r="AF52" s="914">
        <f t="shared" si="468"/>
        <v>0</v>
      </c>
      <c r="AG52" s="914">
        <f t="shared" si="468"/>
        <v>0</v>
      </c>
      <c r="AH52" s="914">
        <f t="shared" si="468"/>
        <v>0</v>
      </c>
      <c r="AI52" s="914">
        <f t="shared" si="468"/>
        <v>0</v>
      </c>
      <c r="AJ52" s="914">
        <f t="shared" si="468"/>
        <v>0</v>
      </c>
      <c r="AK52" s="914">
        <f t="shared" si="468"/>
        <v>0</v>
      </c>
      <c r="AL52" s="914">
        <f t="shared" si="468"/>
        <v>0</v>
      </c>
      <c r="AM52" s="914">
        <f t="shared" si="468"/>
        <v>0</v>
      </c>
      <c r="AN52" s="914">
        <f t="shared" si="468"/>
        <v>0</v>
      </c>
      <c r="AO52" s="914">
        <f t="shared" si="468"/>
        <v>0</v>
      </c>
      <c r="AP52" s="914">
        <f t="shared" si="468"/>
        <v>0</v>
      </c>
      <c r="AQ52" s="914">
        <f t="shared" si="468"/>
        <v>0</v>
      </c>
      <c r="AR52" s="914">
        <f t="shared" si="468"/>
        <v>0</v>
      </c>
      <c r="AS52" s="914">
        <f t="shared" si="468"/>
        <v>0</v>
      </c>
      <c r="AT52" s="914">
        <f t="shared" si="468"/>
        <v>0</v>
      </c>
      <c r="AU52" s="914">
        <f t="shared" si="468"/>
        <v>0</v>
      </c>
      <c r="AV52" s="914">
        <f t="shared" si="468"/>
        <v>0</v>
      </c>
      <c r="AW52" s="914">
        <f t="shared" si="468"/>
        <v>0</v>
      </c>
      <c r="AX52" s="914">
        <f t="shared" si="468"/>
        <v>0</v>
      </c>
      <c r="AY52" s="914">
        <f t="shared" si="468"/>
        <v>0</v>
      </c>
      <c r="AZ52" s="914">
        <f t="shared" si="468"/>
        <v>0</v>
      </c>
      <c r="BA52" s="914">
        <f t="shared" si="468"/>
        <v>0</v>
      </c>
      <c r="BB52" s="914">
        <f t="shared" si="468"/>
        <v>0</v>
      </c>
      <c r="BC52" s="914">
        <f t="shared" si="468"/>
        <v>0</v>
      </c>
      <c r="BD52" s="914">
        <f t="shared" si="468"/>
        <v>0</v>
      </c>
      <c r="BE52" s="914">
        <f t="shared" si="468"/>
        <v>0</v>
      </c>
      <c r="BF52" s="914">
        <f t="shared" si="468"/>
        <v>0</v>
      </c>
      <c r="BG52" s="914">
        <f t="shared" si="468"/>
        <v>0</v>
      </c>
      <c r="BH52" s="914">
        <f t="shared" si="468"/>
        <v>0</v>
      </c>
      <c r="BI52" s="914">
        <f t="shared" si="468"/>
        <v>0</v>
      </c>
      <c r="BJ52" s="914">
        <f t="shared" si="468"/>
        <v>0</v>
      </c>
      <c r="BK52" s="914">
        <f t="shared" si="468"/>
        <v>0</v>
      </c>
      <c r="BL52" s="914">
        <f t="shared" si="468"/>
        <v>0</v>
      </c>
      <c r="BM52" s="914">
        <f t="shared" si="468"/>
        <v>0</v>
      </c>
      <c r="BN52" s="914">
        <f t="shared" si="468"/>
        <v>0</v>
      </c>
      <c r="BO52" s="914">
        <f t="shared" si="468"/>
        <v>0</v>
      </c>
      <c r="BP52" s="914">
        <f t="shared" si="468"/>
        <v>0</v>
      </c>
      <c r="BQ52" s="914">
        <f t="shared" si="468"/>
        <v>0</v>
      </c>
      <c r="BR52" s="914">
        <f t="shared" si="468"/>
        <v>0</v>
      </c>
      <c r="BS52" s="914">
        <f t="shared" si="468"/>
        <v>0</v>
      </c>
      <c r="BT52" s="914">
        <f t="shared" si="468"/>
        <v>0</v>
      </c>
      <c r="BU52" s="914">
        <f t="shared" si="468"/>
        <v>0</v>
      </c>
      <c r="BV52" s="914">
        <f t="shared" si="468"/>
        <v>0</v>
      </c>
      <c r="BW52" s="914">
        <f t="shared" si="468"/>
        <v>0</v>
      </c>
      <c r="BX52" s="914">
        <f t="shared" si="468"/>
        <v>0</v>
      </c>
      <c r="BY52" s="914">
        <f t="shared" si="468"/>
        <v>0</v>
      </c>
      <c r="BZ52" s="914">
        <f t="shared" ref="BZ52:EB52" si="469">BY55</f>
        <v>0</v>
      </c>
      <c r="CA52" s="914">
        <f t="shared" si="469"/>
        <v>0</v>
      </c>
      <c r="CB52" s="914">
        <f t="shared" si="469"/>
        <v>0</v>
      </c>
      <c r="CC52" s="914">
        <f t="shared" si="469"/>
        <v>0</v>
      </c>
      <c r="CD52" s="914">
        <f t="shared" si="469"/>
        <v>0</v>
      </c>
      <c r="CE52" s="914">
        <f t="shared" si="469"/>
        <v>0</v>
      </c>
      <c r="CF52" s="914">
        <f t="shared" si="469"/>
        <v>0</v>
      </c>
      <c r="CG52" s="914">
        <f t="shared" si="469"/>
        <v>0</v>
      </c>
      <c r="CH52" s="914">
        <f t="shared" si="469"/>
        <v>0</v>
      </c>
      <c r="CI52" s="914">
        <f t="shared" si="469"/>
        <v>0</v>
      </c>
      <c r="CJ52" s="914">
        <f t="shared" si="469"/>
        <v>0</v>
      </c>
      <c r="CK52" s="914">
        <f t="shared" si="469"/>
        <v>0</v>
      </c>
      <c r="CL52" s="914">
        <f t="shared" si="469"/>
        <v>0</v>
      </c>
      <c r="CM52" s="914">
        <f t="shared" si="469"/>
        <v>0</v>
      </c>
      <c r="CN52" s="914">
        <f t="shared" si="469"/>
        <v>0</v>
      </c>
      <c r="CO52" s="914">
        <f t="shared" si="469"/>
        <v>0</v>
      </c>
      <c r="CP52" s="914">
        <f t="shared" si="469"/>
        <v>0</v>
      </c>
      <c r="CQ52" s="914">
        <f t="shared" si="469"/>
        <v>0</v>
      </c>
      <c r="CR52" s="914">
        <f t="shared" si="469"/>
        <v>0</v>
      </c>
      <c r="CS52" s="914">
        <f t="shared" si="469"/>
        <v>0</v>
      </c>
      <c r="CT52" s="914">
        <f t="shared" si="469"/>
        <v>0</v>
      </c>
      <c r="CU52" s="914">
        <f t="shared" si="469"/>
        <v>0</v>
      </c>
      <c r="CV52" s="914">
        <f t="shared" si="469"/>
        <v>0</v>
      </c>
      <c r="CW52" s="914">
        <f t="shared" si="469"/>
        <v>0</v>
      </c>
      <c r="CX52" s="914">
        <f t="shared" si="469"/>
        <v>0</v>
      </c>
      <c r="CY52" s="914">
        <f t="shared" si="469"/>
        <v>0</v>
      </c>
      <c r="CZ52" s="914">
        <f t="shared" si="469"/>
        <v>0</v>
      </c>
      <c r="DA52" s="914">
        <f t="shared" si="469"/>
        <v>0</v>
      </c>
      <c r="DB52" s="914">
        <f t="shared" si="469"/>
        <v>0</v>
      </c>
      <c r="DC52" s="914">
        <f t="shared" si="469"/>
        <v>0</v>
      </c>
      <c r="DD52" s="914">
        <f t="shared" si="469"/>
        <v>0</v>
      </c>
      <c r="DE52" s="914">
        <f t="shared" si="469"/>
        <v>0</v>
      </c>
      <c r="DF52" s="914">
        <f t="shared" si="469"/>
        <v>0</v>
      </c>
      <c r="DG52" s="914">
        <f t="shared" si="469"/>
        <v>0</v>
      </c>
      <c r="DH52" s="914">
        <f t="shared" si="469"/>
        <v>0</v>
      </c>
      <c r="DI52" s="914">
        <f t="shared" si="469"/>
        <v>0</v>
      </c>
      <c r="DJ52" s="914">
        <f t="shared" si="469"/>
        <v>0</v>
      </c>
      <c r="DK52" s="914">
        <f t="shared" si="469"/>
        <v>0</v>
      </c>
      <c r="DL52" s="914">
        <f t="shared" si="469"/>
        <v>0</v>
      </c>
      <c r="DM52" s="914">
        <f t="shared" si="469"/>
        <v>0</v>
      </c>
      <c r="DN52" s="914">
        <f t="shared" si="469"/>
        <v>0</v>
      </c>
      <c r="DO52" s="914">
        <f t="shared" si="469"/>
        <v>0</v>
      </c>
      <c r="DP52" s="914">
        <f t="shared" si="469"/>
        <v>0</v>
      </c>
      <c r="DQ52" s="914">
        <f t="shared" si="469"/>
        <v>0</v>
      </c>
      <c r="DR52" s="914">
        <f t="shared" si="469"/>
        <v>0</v>
      </c>
      <c r="DS52" s="914">
        <f t="shared" si="469"/>
        <v>0</v>
      </c>
      <c r="DT52" s="914">
        <f t="shared" si="469"/>
        <v>0</v>
      </c>
      <c r="DU52" s="914">
        <f t="shared" si="469"/>
        <v>0</v>
      </c>
      <c r="DV52" s="914">
        <f t="shared" si="469"/>
        <v>0</v>
      </c>
      <c r="DW52" s="914">
        <f t="shared" si="469"/>
        <v>0</v>
      </c>
      <c r="DX52" s="914">
        <f t="shared" si="469"/>
        <v>0</v>
      </c>
      <c r="DY52" s="914">
        <f t="shared" si="469"/>
        <v>0</v>
      </c>
      <c r="DZ52" s="914">
        <f t="shared" si="469"/>
        <v>0</v>
      </c>
      <c r="EA52" s="914">
        <f t="shared" si="469"/>
        <v>0</v>
      </c>
      <c r="EB52" s="914">
        <f t="shared" si="469"/>
        <v>0</v>
      </c>
      <c r="EC52" s="914">
        <f t="shared" ref="EC52" si="470">EB55</f>
        <v>0</v>
      </c>
      <c r="ED52" s="914">
        <f t="shared" ref="ED52" si="471">EC55</f>
        <v>0</v>
      </c>
      <c r="EE52" s="914">
        <f t="shared" ref="EE52" si="472">ED55</f>
        <v>0</v>
      </c>
      <c r="EF52" s="914">
        <f t="shared" ref="EF52" si="473">EE55</f>
        <v>0</v>
      </c>
      <c r="EG52" s="914">
        <f t="shared" ref="EG52" si="474">EF55</f>
        <v>0</v>
      </c>
      <c r="EH52" s="914">
        <f t="shared" ref="EH52" si="475">EG55</f>
        <v>0</v>
      </c>
      <c r="EI52" s="914">
        <f t="shared" ref="EI52" si="476">EH55</f>
        <v>0</v>
      </c>
      <c r="EJ52" s="914">
        <f t="shared" ref="EJ52" si="477">EI55</f>
        <v>0</v>
      </c>
      <c r="EK52" s="914">
        <f t="shared" ref="EK52" si="478">EJ55</f>
        <v>0</v>
      </c>
      <c r="EL52" s="914">
        <f t="shared" ref="EL52" si="479">EK55</f>
        <v>0</v>
      </c>
      <c r="EM52" s="914">
        <f t="shared" ref="EM52" si="480">EL55</f>
        <v>0</v>
      </c>
      <c r="EN52" s="914">
        <f t="shared" ref="EN52" si="481">EM55</f>
        <v>0</v>
      </c>
    </row>
    <row r="53" spans="3:144" x14ac:dyDescent="0.2">
      <c r="D53" s="14"/>
      <c r="E53" s="14"/>
      <c r="F53" s="14"/>
      <c r="G53" s="144" t="s">
        <v>39</v>
      </c>
      <c r="H53" s="17" t="s">
        <v>24</v>
      </c>
      <c r="I53" s="17"/>
      <c r="J53" s="17"/>
      <c r="K53" s="914">
        <f>SUM(L53:EB53)</f>
        <v>0</v>
      </c>
      <c r="L53" s="792"/>
      <c r="M53" s="914">
        <f t="shared" ref="M53:AR53" si="482">-SUMIF($5:$5,M$5,54:54)/12</f>
        <v>0</v>
      </c>
      <c r="N53" s="914">
        <f t="shared" si="482"/>
        <v>0</v>
      </c>
      <c r="O53" s="914">
        <f t="shared" si="482"/>
        <v>0</v>
      </c>
      <c r="P53" s="914">
        <f t="shared" si="482"/>
        <v>0</v>
      </c>
      <c r="Q53" s="914">
        <f t="shared" si="482"/>
        <v>0</v>
      </c>
      <c r="R53" s="914">
        <f t="shared" si="482"/>
        <v>0</v>
      </c>
      <c r="S53" s="914">
        <f t="shared" si="482"/>
        <v>0</v>
      </c>
      <c r="T53" s="914">
        <f t="shared" si="482"/>
        <v>0</v>
      </c>
      <c r="U53" s="914">
        <f t="shared" si="482"/>
        <v>0</v>
      </c>
      <c r="V53" s="914">
        <f t="shared" si="482"/>
        <v>0</v>
      </c>
      <c r="W53" s="914">
        <f t="shared" si="482"/>
        <v>0</v>
      </c>
      <c r="X53" s="914">
        <f t="shared" si="482"/>
        <v>0</v>
      </c>
      <c r="Y53" s="914">
        <f t="shared" si="482"/>
        <v>0</v>
      </c>
      <c r="Z53" s="914">
        <f t="shared" si="482"/>
        <v>0</v>
      </c>
      <c r="AA53" s="914">
        <f t="shared" si="482"/>
        <v>0</v>
      </c>
      <c r="AB53" s="914">
        <f t="shared" si="482"/>
        <v>0</v>
      </c>
      <c r="AC53" s="914">
        <f t="shared" si="482"/>
        <v>0</v>
      </c>
      <c r="AD53" s="914">
        <f t="shared" si="482"/>
        <v>0</v>
      </c>
      <c r="AE53" s="914">
        <f t="shared" si="482"/>
        <v>0</v>
      </c>
      <c r="AF53" s="914">
        <f t="shared" si="482"/>
        <v>0</v>
      </c>
      <c r="AG53" s="914">
        <f t="shared" si="482"/>
        <v>0</v>
      </c>
      <c r="AH53" s="914">
        <f t="shared" si="482"/>
        <v>0</v>
      </c>
      <c r="AI53" s="914">
        <f t="shared" si="482"/>
        <v>0</v>
      </c>
      <c r="AJ53" s="914">
        <f t="shared" si="482"/>
        <v>0</v>
      </c>
      <c r="AK53" s="914">
        <f t="shared" si="482"/>
        <v>0</v>
      </c>
      <c r="AL53" s="914">
        <f t="shared" si="482"/>
        <v>0</v>
      </c>
      <c r="AM53" s="914">
        <f t="shared" si="482"/>
        <v>0</v>
      </c>
      <c r="AN53" s="914">
        <f t="shared" si="482"/>
        <v>0</v>
      </c>
      <c r="AO53" s="914">
        <f t="shared" si="482"/>
        <v>0</v>
      </c>
      <c r="AP53" s="914">
        <f t="shared" si="482"/>
        <v>0</v>
      </c>
      <c r="AQ53" s="914">
        <f t="shared" si="482"/>
        <v>0</v>
      </c>
      <c r="AR53" s="914">
        <f t="shared" si="482"/>
        <v>0</v>
      </c>
      <c r="AS53" s="914">
        <f t="shared" ref="AS53:BX53" si="483">-SUMIF($5:$5,AS$5,54:54)/12</f>
        <v>0</v>
      </c>
      <c r="AT53" s="914">
        <f t="shared" si="483"/>
        <v>0</v>
      </c>
      <c r="AU53" s="914">
        <f t="shared" si="483"/>
        <v>0</v>
      </c>
      <c r="AV53" s="914">
        <f t="shared" si="483"/>
        <v>0</v>
      </c>
      <c r="AW53" s="914">
        <f t="shared" si="483"/>
        <v>0</v>
      </c>
      <c r="AX53" s="914">
        <f t="shared" si="483"/>
        <v>0</v>
      </c>
      <c r="AY53" s="914">
        <f t="shared" si="483"/>
        <v>0</v>
      </c>
      <c r="AZ53" s="914">
        <f t="shared" si="483"/>
        <v>0</v>
      </c>
      <c r="BA53" s="914">
        <f t="shared" si="483"/>
        <v>0</v>
      </c>
      <c r="BB53" s="914">
        <f t="shared" si="483"/>
        <v>0</v>
      </c>
      <c r="BC53" s="914">
        <f t="shared" si="483"/>
        <v>0</v>
      </c>
      <c r="BD53" s="914">
        <f t="shared" si="483"/>
        <v>0</v>
      </c>
      <c r="BE53" s="914">
        <f t="shared" si="483"/>
        <v>0</v>
      </c>
      <c r="BF53" s="914">
        <f t="shared" si="483"/>
        <v>0</v>
      </c>
      <c r="BG53" s="914">
        <f t="shared" si="483"/>
        <v>0</v>
      </c>
      <c r="BH53" s="914">
        <f t="shared" si="483"/>
        <v>0</v>
      </c>
      <c r="BI53" s="914">
        <f t="shared" si="483"/>
        <v>0</v>
      </c>
      <c r="BJ53" s="914">
        <f t="shared" si="483"/>
        <v>0</v>
      </c>
      <c r="BK53" s="914">
        <f t="shared" si="483"/>
        <v>0</v>
      </c>
      <c r="BL53" s="914">
        <f t="shared" si="483"/>
        <v>0</v>
      </c>
      <c r="BM53" s="914">
        <f t="shared" si="483"/>
        <v>0</v>
      </c>
      <c r="BN53" s="914">
        <f t="shared" si="483"/>
        <v>0</v>
      </c>
      <c r="BO53" s="914">
        <f t="shared" si="483"/>
        <v>0</v>
      </c>
      <c r="BP53" s="914">
        <f t="shared" si="483"/>
        <v>0</v>
      </c>
      <c r="BQ53" s="914">
        <f t="shared" si="483"/>
        <v>0</v>
      </c>
      <c r="BR53" s="914">
        <f t="shared" si="483"/>
        <v>0</v>
      </c>
      <c r="BS53" s="914">
        <f t="shared" si="483"/>
        <v>0</v>
      </c>
      <c r="BT53" s="914">
        <f t="shared" si="483"/>
        <v>0</v>
      </c>
      <c r="BU53" s="914">
        <f t="shared" si="483"/>
        <v>0</v>
      </c>
      <c r="BV53" s="914">
        <f t="shared" si="483"/>
        <v>0</v>
      </c>
      <c r="BW53" s="914">
        <f t="shared" si="483"/>
        <v>0</v>
      </c>
      <c r="BX53" s="914">
        <f t="shared" si="483"/>
        <v>0</v>
      </c>
      <c r="BY53" s="914">
        <f t="shared" ref="BY53:DD53" si="484">-SUMIF($5:$5,BY$5,54:54)/12</f>
        <v>0</v>
      </c>
      <c r="BZ53" s="914">
        <f t="shared" si="484"/>
        <v>0</v>
      </c>
      <c r="CA53" s="914">
        <f t="shared" si="484"/>
        <v>0</v>
      </c>
      <c r="CB53" s="914">
        <f t="shared" si="484"/>
        <v>0</v>
      </c>
      <c r="CC53" s="914">
        <f t="shared" si="484"/>
        <v>0</v>
      </c>
      <c r="CD53" s="914">
        <f t="shared" si="484"/>
        <v>0</v>
      </c>
      <c r="CE53" s="914">
        <f t="shared" si="484"/>
        <v>0</v>
      </c>
      <c r="CF53" s="914">
        <f t="shared" si="484"/>
        <v>0</v>
      </c>
      <c r="CG53" s="914">
        <f t="shared" si="484"/>
        <v>0</v>
      </c>
      <c r="CH53" s="914">
        <f t="shared" si="484"/>
        <v>0</v>
      </c>
      <c r="CI53" s="914">
        <f t="shared" si="484"/>
        <v>0</v>
      </c>
      <c r="CJ53" s="914">
        <f t="shared" si="484"/>
        <v>0</v>
      </c>
      <c r="CK53" s="914">
        <f t="shared" si="484"/>
        <v>0</v>
      </c>
      <c r="CL53" s="914">
        <f t="shared" si="484"/>
        <v>0</v>
      </c>
      <c r="CM53" s="914">
        <f t="shared" si="484"/>
        <v>0</v>
      </c>
      <c r="CN53" s="914">
        <f t="shared" si="484"/>
        <v>0</v>
      </c>
      <c r="CO53" s="914">
        <f t="shared" si="484"/>
        <v>0</v>
      </c>
      <c r="CP53" s="914">
        <f t="shared" si="484"/>
        <v>0</v>
      </c>
      <c r="CQ53" s="914">
        <f t="shared" si="484"/>
        <v>0</v>
      </c>
      <c r="CR53" s="914">
        <f t="shared" si="484"/>
        <v>0</v>
      </c>
      <c r="CS53" s="914">
        <f t="shared" si="484"/>
        <v>0</v>
      </c>
      <c r="CT53" s="914">
        <f t="shared" si="484"/>
        <v>0</v>
      </c>
      <c r="CU53" s="914">
        <f t="shared" si="484"/>
        <v>0</v>
      </c>
      <c r="CV53" s="914">
        <f t="shared" si="484"/>
        <v>0</v>
      </c>
      <c r="CW53" s="914">
        <f t="shared" si="484"/>
        <v>0</v>
      </c>
      <c r="CX53" s="914">
        <f t="shared" si="484"/>
        <v>0</v>
      </c>
      <c r="CY53" s="914">
        <f t="shared" si="484"/>
        <v>0</v>
      </c>
      <c r="CZ53" s="914">
        <f t="shared" si="484"/>
        <v>0</v>
      </c>
      <c r="DA53" s="914">
        <f t="shared" si="484"/>
        <v>0</v>
      </c>
      <c r="DB53" s="914">
        <f t="shared" si="484"/>
        <v>0</v>
      </c>
      <c r="DC53" s="914">
        <f t="shared" si="484"/>
        <v>0</v>
      </c>
      <c r="DD53" s="914">
        <f t="shared" si="484"/>
        <v>0</v>
      </c>
      <c r="DE53" s="914">
        <f t="shared" ref="DE53:EN53" si="485">-SUMIF($5:$5,DE$5,54:54)/12</f>
        <v>0</v>
      </c>
      <c r="DF53" s="914">
        <f t="shared" si="485"/>
        <v>0</v>
      </c>
      <c r="DG53" s="914">
        <f t="shared" si="485"/>
        <v>0</v>
      </c>
      <c r="DH53" s="914">
        <f t="shared" si="485"/>
        <v>0</v>
      </c>
      <c r="DI53" s="914">
        <f t="shared" si="485"/>
        <v>0</v>
      </c>
      <c r="DJ53" s="914">
        <f t="shared" si="485"/>
        <v>0</v>
      </c>
      <c r="DK53" s="914">
        <f t="shared" si="485"/>
        <v>0</v>
      </c>
      <c r="DL53" s="914">
        <f t="shared" si="485"/>
        <v>0</v>
      </c>
      <c r="DM53" s="914">
        <f t="shared" si="485"/>
        <v>0</v>
      </c>
      <c r="DN53" s="914">
        <f t="shared" si="485"/>
        <v>0</v>
      </c>
      <c r="DO53" s="914">
        <f t="shared" si="485"/>
        <v>0</v>
      </c>
      <c r="DP53" s="914">
        <f t="shared" si="485"/>
        <v>0</v>
      </c>
      <c r="DQ53" s="914">
        <f t="shared" si="485"/>
        <v>0</v>
      </c>
      <c r="DR53" s="914">
        <f t="shared" si="485"/>
        <v>0</v>
      </c>
      <c r="DS53" s="914">
        <f t="shared" si="485"/>
        <v>0</v>
      </c>
      <c r="DT53" s="914">
        <f t="shared" si="485"/>
        <v>0</v>
      </c>
      <c r="DU53" s="914">
        <f t="shared" si="485"/>
        <v>0</v>
      </c>
      <c r="DV53" s="914">
        <f t="shared" si="485"/>
        <v>0</v>
      </c>
      <c r="DW53" s="914">
        <f t="shared" si="485"/>
        <v>0</v>
      </c>
      <c r="DX53" s="914">
        <f t="shared" si="485"/>
        <v>0</v>
      </c>
      <c r="DY53" s="914">
        <f t="shared" si="485"/>
        <v>0</v>
      </c>
      <c r="DZ53" s="914">
        <f t="shared" si="485"/>
        <v>0</v>
      </c>
      <c r="EA53" s="914">
        <f t="shared" si="485"/>
        <v>0</v>
      </c>
      <c r="EB53" s="914">
        <f t="shared" si="485"/>
        <v>0</v>
      </c>
      <c r="EC53" s="914">
        <f t="shared" si="485"/>
        <v>0</v>
      </c>
      <c r="ED53" s="914">
        <f t="shared" si="485"/>
        <v>0</v>
      </c>
      <c r="EE53" s="914">
        <f t="shared" si="485"/>
        <v>0</v>
      </c>
      <c r="EF53" s="914">
        <f t="shared" si="485"/>
        <v>0</v>
      </c>
      <c r="EG53" s="914">
        <f t="shared" si="485"/>
        <v>0</v>
      </c>
      <c r="EH53" s="914">
        <f t="shared" si="485"/>
        <v>0</v>
      </c>
      <c r="EI53" s="914">
        <f t="shared" si="485"/>
        <v>0</v>
      </c>
      <c r="EJ53" s="914">
        <f t="shared" si="485"/>
        <v>0</v>
      </c>
      <c r="EK53" s="914">
        <f t="shared" si="485"/>
        <v>0</v>
      </c>
      <c r="EL53" s="914">
        <f t="shared" si="485"/>
        <v>0</v>
      </c>
      <c r="EM53" s="914">
        <f t="shared" si="485"/>
        <v>0</v>
      </c>
      <c r="EN53" s="914">
        <f t="shared" si="485"/>
        <v>0</v>
      </c>
    </row>
    <row r="54" spans="3:144" x14ac:dyDescent="0.2">
      <c r="D54" s="14"/>
      <c r="E54" s="14"/>
      <c r="F54" s="14"/>
      <c r="G54" s="144" t="s">
        <v>40</v>
      </c>
      <c r="H54" s="26" t="s">
        <v>25</v>
      </c>
      <c r="I54" s="26"/>
      <c r="J54" s="26"/>
      <c r="K54" s="896">
        <f>SUM(L54:EB54)</f>
        <v>0</v>
      </c>
      <c r="L54" s="896"/>
      <c r="M54" s="896">
        <f t="shared" ref="M54:AR54" si="486">-IFERROR(VLOOKUP(M$2,$D$228:$G$240,3,FALSE),)</f>
        <v>0</v>
      </c>
      <c r="N54" s="896">
        <f t="shared" si="486"/>
        <v>0</v>
      </c>
      <c r="O54" s="896">
        <f t="shared" si="486"/>
        <v>0</v>
      </c>
      <c r="P54" s="896">
        <f t="shared" si="486"/>
        <v>0</v>
      </c>
      <c r="Q54" s="896">
        <f t="shared" si="486"/>
        <v>0</v>
      </c>
      <c r="R54" s="896">
        <f t="shared" si="486"/>
        <v>0</v>
      </c>
      <c r="S54" s="896">
        <f t="shared" si="486"/>
        <v>0</v>
      </c>
      <c r="T54" s="896">
        <f t="shared" si="486"/>
        <v>0</v>
      </c>
      <c r="U54" s="896">
        <f t="shared" si="486"/>
        <v>0</v>
      </c>
      <c r="V54" s="896">
        <f t="shared" si="486"/>
        <v>0</v>
      </c>
      <c r="W54" s="896">
        <f t="shared" si="486"/>
        <v>0</v>
      </c>
      <c r="X54" s="896">
        <f t="shared" si="486"/>
        <v>0</v>
      </c>
      <c r="Y54" s="896">
        <f t="shared" si="486"/>
        <v>0</v>
      </c>
      <c r="Z54" s="896">
        <f t="shared" si="486"/>
        <v>0</v>
      </c>
      <c r="AA54" s="896">
        <f t="shared" si="486"/>
        <v>0</v>
      </c>
      <c r="AB54" s="896">
        <f t="shared" si="486"/>
        <v>0</v>
      </c>
      <c r="AC54" s="896">
        <f t="shared" si="486"/>
        <v>0</v>
      </c>
      <c r="AD54" s="896">
        <f t="shared" si="486"/>
        <v>0</v>
      </c>
      <c r="AE54" s="896">
        <f t="shared" si="486"/>
        <v>0</v>
      </c>
      <c r="AF54" s="896">
        <f t="shared" si="486"/>
        <v>0</v>
      </c>
      <c r="AG54" s="896">
        <f t="shared" si="486"/>
        <v>0</v>
      </c>
      <c r="AH54" s="896">
        <f t="shared" si="486"/>
        <v>0</v>
      </c>
      <c r="AI54" s="896">
        <f t="shared" si="486"/>
        <v>0</v>
      </c>
      <c r="AJ54" s="896">
        <f t="shared" si="486"/>
        <v>0</v>
      </c>
      <c r="AK54" s="896">
        <f t="shared" si="486"/>
        <v>0</v>
      </c>
      <c r="AL54" s="896">
        <f t="shared" si="486"/>
        <v>0</v>
      </c>
      <c r="AM54" s="896">
        <f t="shared" si="486"/>
        <v>0</v>
      </c>
      <c r="AN54" s="896">
        <f t="shared" si="486"/>
        <v>0</v>
      </c>
      <c r="AO54" s="896">
        <f t="shared" si="486"/>
        <v>0</v>
      </c>
      <c r="AP54" s="896">
        <f t="shared" si="486"/>
        <v>0</v>
      </c>
      <c r="AQ54" s="896">
        <f t="shared" si="486"/>
        <v>0</v>
      </c>
      <c r="AR54" s="896">
        <f t="shared" si="486"/>
        <v>0</v>
      </c>
      <c r="AS54" s="896">
        <f t="shared" ref="AS54:BX54" si="487">-IFERROR(VLOOKUP(AS$2,$D$228:$G$240,3,FALSE),)</f>
        <v>0</v>
      </c>
      <c r="AT54" s="896">
        <f t="shared" si="487"/>
        <v>0</v>
      </c>
      <c r="AU54" s="896">
        <f t="shared" si="487"/>
        <v>0</v>
      </c>
      <c r="AV54" s="896">
        <f t="shared" si="487"/>
        <v>0</v>
      </c>
      <c r="AW54" s="896">
        <f t="shared" si="487"/>
        <v>0</v>
      </c>
      <c r="AX54" s="896">
        <f t="shared" si="487"/>
        <v>0</v>
      </c>
      <c r="AY54" s="896">
        <f t="shared" si="487"/>
        <v>0</v>
      </c>
      <c r="AZ54" s="896">
        <f t="shared" si="487"/>
        <v>0</v>
      </c>
      <c r="BA54" s="896">
        <f t="shared" si="487"/>
        <v>0</v>
      </c>
      <c r="BB54" s="896">
        <f t="shared" si="487"/>
        <v>0</v>
      </c>
      <c r="BC54" s="896">
        <f t="shared" si="487"/>
        <v>0</v>
      </c>
      <c r="BD54" s="896">
        <f t="shared" si="487"/>
        <v>0</v>
      </c>
      <c r="BE54" s="896">
        <f t="shared" si="487"/>
        <v>0</v>
      </c>
      <c r="BF54" s="896">
        <f t="shared" si="487"/>
        <v>0</v>
      </c>
      <c r="BG54" s="896">
        <f t="shared" si="487"/>
        <v>0</v>
      </c>
      <c r="BH54" s="896">
        <f t="shared" si="487"/>
        <v>0</v>
      </c>
      <c r="BI54" s="896">
        <f t="shared" si="487"/>
        <v>0</v>
      </c>
      <c r="BJ54" s="896">
        <f t="shared" si="487"/>
        <v>0</v>
      </c>
      <c r="BK54" s="896">
        <f t="shared" si="487"/>
        <v>0</v>
      </c>
      <c r="BL54" s="896">
        <f t="shared" si="487"/>
        <v>0</v>
      </c>
      <c r="BM54" s="896">
        <f t="shared" si="487"/>
        <v>0</v>
      </c>
      <c r="BN54" s="896">
        <f t="shared" si="487"/>
        <v>0</v>
      </c>
      <c r="BO54" s="896">
        <f t="shared" si="487"/>
        <v>0</v>
      </c>
      <c r="BP54" s="896">
        <f t="shared" si="487"/>
        <v>0</v>
      </c>
      <c r="BQ54" s="896">
        <f t="shared" si="487"/>
        <v>0</v>
      </c>
      <c r="BR54" s="896">
        <f t="shared" si="487"/>
        <v>0</v>
      </c>
      <c r="BS54" s="896">
        <f t="shared" si="487"/>
        <v>0</v>
      </c>
      <c r="BT54" s="896">
        <f t="shared" si="487"/>
        <v>0</v>
      </c>
      <c r="BU54" s="896">
        <f t="shared" si="487"/>
        <v>0</v>
      </c>
      <c r="BV54" s="896">
        <f t="shared" si="487"/>
        <v>0</v>
      </c>
      <c r="BW54" s="896">
        <f t="shared" si="487"/>
        <v>0</v>
      </c>
      <c r="BX54" s="896">
        <f t="shared" si="487"/>
        <v>0</v>
      </c>
      <c r="BY54" s="896">
        <f t="shared" ref="BY54:DD54" si="488">-IFERROR(VLOOKUP(BY$2,$D$228:$G$240,3,FALSE),)</f>
        <v>0</v>
      </c>
      <c r="BZ54" s="896">
        <f t="shared" si="488"/>
        <v>0</v>
      </c>
      <c r="CA54" s="896">
        <f t="shared" si="488"/>
        <v>0</v>
      </c>
      <c r="CB54" s="896">
        <f t="shared" si="488"/>
        <v>0</v>
      </c>
      <c r="CC54" s="896">
        <f t="shared" si="488"/>
        <v>0</v>
      </c>
      <c r="CD54" s="896">
        <f t="shared" si="488"/>
        <v>0</v>
      </c>
      <c r="CE54" s="896">
        <f t="shared" si="488"/>
        <v>0</v>
      </c>
      <c r="CF54" s="896">
        <f t="shared" si="488"/>
        <v>0</v>
      </c>
      <c r="CG54" s="896">
        <f t="shared" si="488"/>
        <v>0</v>
      </c>
      <c r="CH54" s="896">
        <f t="shared" si="488"/>
        <v>0</v>
      </c>
      <c r="CI54" s="896">
        <f t="shared" si="488"/>
        <v>0</v>
      </c>
      <c r="CJ54" s="896">
        <f t="shared" si="488"/>
        <v>0</v>
      </c>
      <c r="CK54" s="896">
        <f t="shared" si="488"/>
        <v>0</v>
      </c>
      <c r="CL54" s="896">
        <f t="shared" si="488"/>
        <v>0</v>
      </c>
      <c r="CM54" s="896">
        <f t="shared" si="488"/>
        <v>0</v>
      </c>
      <c r="CN54" s="896">
        <f t="shared" si="488"/>
        <v>0</v>
      </c>
      <c r="CO54" s="896">
        <f t="shared" si="488"/>
        <v>0</v>
      </c>
      <c r="CP54" s="896">
        <f t="shared" si="488"/>
        <v>0</v>
      </c>
      <c r="CQ54" s="896">
        <f t="shared" si="488"/>
        <v>0</v>
      </c>
      <c r="CR54" s="896">
        <f t="shared" si="488"/>
        <v>0</v>
      </c>
      <c r="CS54" s="896">
        <f t="shared" si="488"/>
        <v>0</v>
      </c>
      <c r="CT54" s="896">
        <f t="shared" si="488"/>
        <v>0</v>
      </c>
      <c r="CU54" s="896">
        <f t="shared" si="488"/>
        <v>0</v>
      </c>
      <c r="CV54" s="896">
        <f t="shared" si="488"/>
        <v>0</v>
      </c>
      <c r="CW54" s="896">
        <f t="shared" si="488"/>
        <v>0</v>
      </c>
      <c r="CX54" s="896">
        <f t="shared" si="488"/>
        <v>0</v>
      </c>
      <c r="CY54" s="896">
        <f t="shared" si="488"/>
        <v>0</v>
      </c>
      <c r="CZ54" s="896">
        <f t="shared" si="488"/>
        <v>0</v>
      </c>
      <c r="DA54" s="896">
        <f t="shared" si="488"/>
        <v>0</v>
      </c>
      <c r="DB54" s="896">
        <f t="shared" si="488"/>
        <v>0</v>
      </c>
      <c r="DC54" s="896">
        <f t="shared" si="488"/>
        <v>0</v>
      </c>
      <c r="DD54" s="896">
        <f t="shared" si="488"/>
        <v>0</v>
      </c>
      <c r="DE54" s="896">
        <f t="shared" ref="DE54:EN54" si="489">-IFERROR(VLOOKUP(DE$2,$D$228:$G$240,3,FALSE),)</f>
        <v>0</v>
      </c>
      <c r="DF54" s="896">
        <f t="shared" si="489"/>
        <v>0</v>
      </c>
      <c r="DG54" s="896">
        <f t="shared" si="489"/>
        <v>0</v>
      </c>
      <c r="DH54" s="896">
        <f t="shared" si="489"/>
        <v>0</v>
      </c>
      <c r="DI54" s="896">
        <f t="shared" si="489"/>
        <v>0</v>
      </c>
      <c r="DJ54" s="896">
        <f t="shared" si="489"/>
        <v>0</v>
      </c>
      <c r="DK54" s="896">
        <f t="shared" si="489"/>
        <v>0</v>
      </c>
      <c r="DL54" s="896">
        <f t="shared" si="489"/>
        <v>0</v>
      </c>
      <c r="DM54" s="896">
        <f t="shared" si="489"/>
        <v>0</v>
      </c>
      <c r="DN54" s="896">
        <f t="shared" si="489"/>
        <v>0</v>
      </c>
      <c r="DO54" s="896">
        <f t="shared" si="489"/>
        <v>0</v>
      </c>
      <c r="DP54" s="896">
        <f t="shared" si="489"/>
        <v>0</v>
      </c>
      <c r="DQ54" s="896">
        <f t="shared" si="489"/>
        <v>0</v>
      </c>
      <c r="DR54" s="896">
        <f t="shared" si="489"/>
        <v>0</v>
      </c>
      <c r="DS54" s="896">
        <f t="shared" si="489"/>
        <v>0</v>
      </c>
      <c r="DT54" s="896">
        <f t="shared" si="489"/>
        <v>0</v>
      </c>
      <c r="DU54" s="896">
        <f t="shared" si="489"/>
        <v>0</v>
      </c>
      <c r="DV54" s="896">
        <f t="shared" si="489"/>
        <v>0</v>
      </c>
      <c r="DW54" s="896">
        <f t="shared" si="489"/>
        <v>0</v>
      </c>
      <c r="DX54" s="896">
        <f t="shared" si="489"/>
        <v>0</v>
      </c>
      <c r="DY54" s="896">
        <f t="shared" si="489"/>
        <v>0</v>
      </c>
      <c r="DZ54" s="896">
        <f t="shared" si="489"/>
        <v>0</v>
      </c>
      <c r="EA54" s="896">
        <f t="shared" si="489"/>
        <v>0</v>
      </c>
      <c r="EB54" s="896">
        <f t="shared" si="489"/>
        <v>0</v>
      </c>
      <c r="EC54" s="896">
        <f t="shared" si="489"/>
        <v>0</v>
      </c>
      <c r="ED54" s="896">
        <f t="shared" si="489"/>
        <v>0</v>
      </c>
      <c r="EE54" s="896">
        <f t="shared" si="489"/>
        <v>0</v>
      </c>
      <c r="EF54" s="896">
        <f t="shared" si="489"/>
        <v>0</v>
      </c>
      <c r="EG54" s="896">
        <f t="shared" si="489"/>
        <v>0</v>
      </c>
      <c r="EH54" s="896">
        <f t="shared" si="489"/>
        <v>0</v>
      </c>
      <c r="EI54" s="896">
        <f t="shared" si="489"/>
        <v>0</v>
      </c>
      <c r="EJ54" s="896">
        <f t="shared" si="489"/>
        <v>0</v>
      </c>
      <c r="EK54" s="896">
        <f t="shared" si="489"/>
        <v>0</v>
      </c>
      <c r="EL54" s="896">
        <f t="shared" si="489"/>
        <v>0</v>
      </c>
      <c r="EM54" s="896">
        <f t="shared" si="489"/>
        <v>0</v>
      </c>
      <c r="EN54" s="896">
        <f t="shared" si="489"/>
        <v>0</v>
      </c>
    </row>
    <row r="55" spans="3:144" x14ac:dyDescent="0.2">
      <c r="D55" s="14"/>
      <c r="E55" s="14"/>
      <c r="F55" s="14"/>
      <c r="G55" s="144" t="s">
        <v>41</v>
      </c>
      <c r="H55" s="17" t="s">
        <v>42</v>
      </c>
      <c r="I55" s="17"/>
      <c r="J55" s="17"/>
      <c r="K55" s="914">
        <f>SUM(K52:K54)</f>
        <v>0</v>
      </c>
      <c r="L55" s="792"/>
      <c r="M55" s="914">
        <f t="shared" ref="M55:BX55" si="490">SUM(M52:M54)</f>
        <v>0</v>
      </c>
      <c r="N55" s="914">
        <f t="shared" si="490"/>
        <v>0</v>
      </c>
      <c r="O55" s="914">
        <f t="shared" si="490"/>
        <v>0</v>
      </c>
      <c r="P55" s="914">
        <f t="shared" si="490"/>
        <v>0</v>
      </c>
      <c r="Q55" s="914">
        <f t="shared" si="490"/>
        <v>0</v>
      </c>
      <c r="R55" s="914">
        <f t="shared" si="490"/>
        <v>0</v>
      </c>
      <c r="S55" s="914">
        <f t="shared" si="490"/>
        <v>0</v>
      </c>
      <c r="T55" s="914">
        <f t="shared" si="490"/>
        <v>0</v>
      </c>
      <c r="U55" s="914">
        <f t="shared" si="490"/>
        <v>0</v>
      </c>
      <c r="V55" s="914">
        <f t="shared" si="490"/>
        <v>0</v>
      </c>
      <c r="W55" s="914">
        <f t="shared" si="490"/>
        <v>0</v>
      </c>
      <c r="X55" s="914">
        <f t="shared" si="490"/>
        <v>0</v>
      </c>
      <c r="Y55" s="914">
        <f t="shared" si="490"/>
        <v>0</v>
      </c>
      <c r="Z55" s="914">
        <f t="shared" si="490"/>
        <v>0</v>
      </c>
      <c r="AA55" s="914">
        <f t="shared" si="490"/>
        <v>0</v>
      </c>
      <c r="AB55" s="914">
        <f t="shared" si="490"/>
        <v>0</v>
      </c>
      <c r="AC55" s="914">
        <f t="shared" si="490"/>
        <v>0</v>
      </c>
      <c r="AD55" s="914">
        <f t="shared" si="490"/>
        <v>0</v>
      </c>
      <c r="AE55" s="914">
        <f t="shared" si="490"/>
        <v>0</v>
      </c>
      <c r="AF55" s="914">
        <f t="shared" si="490"/>
        <v>0</v>
      </c>
      <c r="AG55" s="914">
        <f t="shared" si="490"/>
        <v>0</v>
      </c>
      <c r="AH55" s="914">
        <f t="shared" si="490"/>
        <v>0</v>
      </c>
      <c r="AI55" s="914">
        <f t="shared" si="490"/>
        <v>0</v>
      </c>
      <c r="AJ55" s="914">
        <f t="shared" si="490"/>
        <v>0</v>
      </c>
      <c r="AK55" s="914">
        <f t="shared" si="490"/>
        <v>0</v>
      </c>
      <c r="AL55" s="914">
        <f t="shared" si="490"/>
        <v>0</v>
      </c>
      <c r="AM55" s="914">
        <f t="shared" si="490"/>
        <v>0</v>
      </c>
      <c r="AN55" s="914">
        <f t="shared" si="490"/>
        <v>0</v>
      </c>
      <c r="AO55" s="914">
        <f t="shared" si="490"/>
        <v>0</v>
      </c>
      <c r="AP55" s="914">
        <f t="shared" si="490"/>
        <v>0</v>
      </c>
      <c r="AQ55" s="914">
        <f t="shared" si="490"/>
        <v>0</v>
      </c>
      <c r="AR55" s="914">
        <f t="shared" si="490"/>
        <v>0</v>
      </c>
      <c r="AS55" s="914">
        <f t="shared" si="490"/>
        <v>0</v>
      </c>
      <c r="AT55" s="914">
        <f t="shared" si="490"/>
        <v>0</v>
      </c>
      <c r="AU55" s="914">
        <f t="shared" si="490"/>
        <v>0</v>
      </c>
      <c r="AV55" s="914">
        <f t="shared" si="490"/>
        <v>0</v>
      </c>
      <c r="AW55" s="914">
        <f t="shared" si="490"/>
        <v>0</v>
      </c>
      <c r="AX55" s="914">
        <f t="shared" si="490"/>
        <v>0</v>
      </c>
      <c r="AY55" s="914">
        <f t="shared" si="490"/>
        <v>0</v>
      </c>
      <c r="AZ55" s="914">
        <f t="shared" si="490"/>
        <v>0</v>
      </c>
      <c r="BA55" s="914">
        <f t="shared" si="490"/>
        <v>0</v>
      </c>
      <c r="BB55" s="914">
        <f t="shared" si="490"/>
        <v>0</v>
      </c>
      <c r="BC55" s="914">
        <f t="shared" si="490"/>
        <v>0</v>
      </c>
      <c r="BD55" s="914">
        <f t="shared" si="490"/>
        <v>0</v>
      </c>
      <c r="BE55" s="914">
        <f t="shared" si="490"/>
        <v>0</v>
      </c>
      <c r="BF55" s="914">
        <f t="shared" si="490"/>
        <v>0</v>
      </c>
      <c r="BG55" s="914">
        <f t="shared" si="490"/>
        <v>0</v>
      </c>
      <c r="BH55" s="914">
        <f t="shared" si="490"/>
        <v>0</v>
      </c>
      <c r="BI55" s="914">
        <f t="shared" si="490"/>
        <v>0</v>
      </c>
      <c r="BJ55" s="914">
        <f t="shared" si="490"/>
        <v>0</v>
      </c>
      <c r="BK55" s="914">
        <f t="shared" si="490"/>
        <v>0</v>
      </c>
      <c r="BL55" s="914">
        <f t="shared" si="490"/>
        <v>0</v>
      </c>
      <c r="BM55" s="914">
        <f t="shared" si="490"/>
        <v>0</v>
      </c>
      <c r="BN55" s="914">
        <f t="shared" si="490"/>
        <v>0</v>
      </c>
      <c r="BO55" s="914">
        <f t="shared" si="490"/>
        <v>0</v>
      </c>
      <c r="BP55" s="914">
        <f t="shared" si="490"/>
        <v>0</v>
      </c>
      <c r="BQ55" s="914">
        <f t="shared" si="490"/>
        <v>0</v>
      </c>
      <c r="BR55" s="914">
        <f t="shared" si="490"/>
        <v>0</v>
      </c>
      <c r="BS55" s="914">
        <f t="shared" si="490"/>
        <v>0</v>
      </c>
      <c r="BT55" s="914">
        <f t="shared" si="490"/>
        <v>0</v>
      </c>
      <c r="BU55" s="914">
        <f t="shared" si="490"/>
        <v>0</v>
      </c>
      <c r="BV55" s="914">
        <f t="shared" si="490"/>
        <v>0</v>
      </c>
      <c r="BW55" s="914">
        <f t="shared" si="490"/>
        <v>0</v>
      </c>
      <c r="BX55" s="914">
        <f t="shared" si="490"/>
        <v>0</v>
      </c>
      <c r="BY55" s="914">
        <f t="shared" ref="BY55:EB55" si="491">SUM(BY52:BY54)</f>
        <v>0</v>
      </c>
      <c r="BZ55" s="914">
        <f t="shared" si="491"/>
        <v>0</v>
      </c>
      <c r="CA55" s="914">
        <f t="shared" si="491"/>
        <v>0</v>
      </c>
      <c r="CB55" s="914">
        <f t="shared" si="491"/>
        <v>0</v>
      </c>
      <c r="CC55" s="914">
        <f t="shared" si="491"/>
        <v>0</v>
      </c>
      <c r="CD55" s="914">
        <f t="shared" si="491"/>
        <v>0</v>
      </c>
      <c r="CE55" s="914">
        <f t="shared" si="491"/>
        <v>0</v>
      </c>
      <c r="CF55" s="914">
        <f t="shared" si="491"/>
        <v>0</v>
      </c>
      <c r="CG55" s="914">
        <f t="shared" si="491"/>
        <v>0</v>
      </c>
      <c r="CH55" s="914">
        <f t="shared" si="491"/>
        <v>0</v>
      </c>
      <c r="CI55" s="914">
        <f t="shared" si="491"/>
        <v>0</v>
      </c>
      <c r="CJ55" s="914">
        <f t="shared" si="491"/>
        <v>0</v>
      </c>
      <c r="CK55" s="914">
        <f t="shared" si="491"/>
        <v>0</v>
      </c>
      <c r="CL55" s="914">
        <f t="shared" si="491"/>
        <v>0</v>
      </c>
      <c r="CM55" s="914">
        <f t="shared" si="491"/>
        <v>0</v>
      </c>
      <c r="CN55" s="914">
        <f t="shared" si="491"/>
        <v>0</v>
      </c>
      <c r="CO55" s="914">
        <f t="shared" si="491"/>
        <v>0</v>
      </c>
      <c r="CP55" s="914">
        <f t="shared" si="491"/>
        <v>0</v>
      </c>
      <c r="CQ55" s="914">
        <f t="shared" si="491"/>
        <v>0</v>
      </c>
      <c r="CR55" s="914">
        <f t="shared" si="491"/>
        <v>0</v>
      </c>
      <c r="CS55" s="914">
        <f t="shared" si="491"/>
        <v>0</v>
      </c>
      <c r="CT55" s="914">
        <f t="shared" si="491"/>
        <v>0</v>
      </c>
      <c r="CU55" s="914">
        <f t="shared" si="491"/>
        <v>0</v>
      </c>
      <c r="CV55" s="914">
        <f t="shared" si="491"/>
        <v>0</v>
      </c>
      <c r="CW55" s="914">
        <f t="shared" si="491"/>
        <v>0</v>
      </c>
      <c r="CX55" s="914">
        <f t="shared" si="491"/>
        <v>0</v>
      </c>
      <c r="CY55" s="914">
        <f t="shared" si="491"/>
        <v>0</v>
      </c>
      <c r="CZ55" s="914">
        <f t="shared" si="491"/>
        <v>0</v>
      </c>
      <c r="DA55" s="914">
        <f t="shared" si="491"/>
        <v>0</v>
      </c>
      <c r="DB55" s="914">
        <f t="shared" si="491"/>
        <v>0</v>
      </c>
      <c r="DC55" s="914">
        <f t="shared" si="491"/>
        <v>0</v>
      </c>
      <c r="DD55" s="914">
        <f t="shared" si="491"/>
        <v>0</v>
      </c>
      <c r="DE55" s="914">
        <f t="shared" si="491"/>
        <v>0</v>
      </c>
      <c r="DF55" s="914">
        <f t="shared" si="491"/>
        <v>0</v>
      </c>
      <c r="DG55" s="914">
        <f t="shared" si="491"/>
        <v>0</v>
      </c>
      <c r="DH55" s="914">
        <f t="shared" si="491"/>
        <v>0</v>
      </c>
      <c r="DI55" s="914">
        <f t="shared" si="491"/>
        <v>0</v>
      </c>
      <c r="DJ55" s="914">
        <f t="shared" si="491"/>
        <v>0</v>
      </c>
      <c r="DK55" s="914">
        <f t="shared" si="491"/>
        <v>0</v>
      </c>
      <c r="DL55" s="914">
        <f t="shared" si="491"/>
        <v>0</v>
      </c>
      <c r="DM55" s="914">
        <f t="shared" si="491"/>
        <v>0</v>
      </c>
      <c r="DN55" s="914">
        <f t="shared" si="491"/>
        <v>0</v>
      </c>
      <c r="DO55" s="914">
        <f t="shared" si="491"/>
        <v>0</v>
      </c>
      <c r="DP55" s="914">
        <f t="shared" si="491"/>
        <v>0</v>
      </c>
      <c r="DQ55" s="914">
        <f t="shared" si="491"/>
        <v>0</v>
      </c>
      <c r="DR55" s="914">
        <f t="shared" si="491"/>
        <v>0</v>
      </c>
      <c r="DS55" s="914">
        <f t="shared" si="491"/>
        <v>0</v>
      </c>
      <c r="DT55" s="914">
        <f t="shared" si="491"/>
        <v>0</v>
      </c>
      <c r="DU55" s="914">
        <f t="shared" si="491"/>
        <v>0</v>
      </c>
      <c r="DV55" s="914">
        <f t="shared" si="491"/>
        <v>0</v>
      </c>
      <c r="DW55" s="914">
        <f t="shared" si="491"/>
        <v>0</v>
      </c>
      <c r="DX55" s="914">
        <f t="shared" si="491"/>
        <v>0</v>
      </c>
      <c r="DY55" s="914">
        <f t="shared" si="491"/>
        <v>0</v>
      </c>
      <c r="DZ55" s="914">
        <f t="shared" si="491"/>
        <v>0</v>
      </c>
      <c r="EA55" s="914">
        <f t="shared" si="491"/>
        <v>0</v>
      </c>
      <c r="EB55" s="914">
        <f t="shared" si="491"/>
        <v>0</v>
      </c>
      <c r="EC55" s="914">
        <f t="shared" ref="EC55:EN55" si="492">SUM(EC52:EC54)</f>
        <v>0</v>
      </c>
      <c r="ED55" s="914">
        <f t="shared" si="492"/>
        <v>0</v>
      </c>
      <c r="EE55" s="914">
        <f t="shared" si="492"/>
        <v>0</v>
      </c>
      <c r="EF55" s="914">
        <f t="shared" si="492"/>
        <v>0</v>
      </c>
      <c r="EG55" s="914">
        <f t="shared" si="492"/>
        <v>0</v>
      </c>
      <c r="EH55" s="914">
        <f t="shared" si="492"/>
        <v>0</v>
      </c>
      <c r="EI55" s="914">
        <f t="shared" si="492"/>
        <v>0</v>
      </c>
      <c r="EJ55" s="914">
        <f t="shared" si="492"/>
        <v>0</v>
      </c>
      <c r="EK55" s="914">
        <f t="shared" si="492"/>
        <v>0</v>
      </c>
      <c r="EL55" s="914">
        <f t="shared" si="492"/>
        <v>0</v>
      </c>
      <c r="EM55" s="914">
        <f t="shared" si="492"/>
        <v>0</v>
      </c>
      <c r="EN55" s="914">
        <f t="shared" si="492"/>
        <v>0</v>
      </c>
    </row>
    <row r="56" spans="3:144" x14ac:dyDescent="0.2">
      <c r="K56" s="792"/>
      <c r="L56" s="792"/>
      <c r="M56" s="792"/>
      <c r="N56" s="792"/>
      <c r="O56" s="792"/>
      <c r="P56" s="792"/>
      <c r="Q56" s="792"/>
      <c r="R56" s="792"/>
      <c r="S56" s="792"/>
      <c r="T56" s="792"/>
      <c r="U56" s="792"/>
      <c r="V56" s="792"/>
      <c r="W56" s="792"/>
      <c r="X56" s="792"/>
      <c r="Y56" s="792"/>
      <c r="Z56" s="792"/>
      <c r="AA56" s="792"/>
      <c r="AB56" s="792"/>
      <c r="AC56" s="792"/>
      <c r="AD56" s="792"/>
      <c r="AE56" s="792"/>
      <c r="AF56" s="792"/>
      <c r="AG56" s="792"/>
      <c r="AH56" s="792"/>
      <c r="AI56" s="792"/>
      <c r="AJ56" s="792"/>
      <c r="AK56" s="792"/>
      <c r="AL56" s="792"/>
      <c r="AM56" s="792"/>
      <c r="AN56" s="792"/>
      <c r="AO56" s="792"/>
      <c r="AP56" s="792"/>
      <c r="AQ56" s="792"/>
      <c r="AR56" s="792"/>
      <c r="AS56" s="792"/>
      <c r="AT56" s="792"/>
      <c r="AU56" s="792"/>
      <c r="AV56" s="792"/>
      <c r="AW56" s="792"/>
      <c r="AX56" s="792"/>
      <c r="AY56" s="792"/>
      <c r="AZ56" s="792"/>
      <c r="BA56" s="792"/>
      <c r="BB56" s="792"/>
      <c r="BC56" s="792"/>
      <c r="BD56" s="792"/>
      <c r="BE56" s="792"/>
      <c r="BF56" s="792"/>
      <c r="BG56" s="792"/>
      <c r="BH56" s="792"/>
      <c r="BI56" s="792"/>
      <c r="BJ56" s="792"/>
      <c r="BK56" s="792"/>
      <c r="BL56" s="792"/>
      <c r="BM56" s="792"/>
      <c r="BN56" s="792"/>
      <c r="BO56" s="792"/>
      <c r="BP56" s="792"/>
      <c r="BQ56" s="792"/>
      <c r="BR56" s="792"/>
      <c r="BS56" s="792"/>
      <c r="BT56" s="792"/>
      <c r="BU56" s="792"/>
      <c r="BV56" s="792"/>
      <c r="BW56" s="792"/>
      <c r="BX56" s="792"/>
      <c r="BY56" s="792"/>
      <c r="BZ56" s="792"/>
      <c r="CA56" s="792"/>
      <c r="CB56" s="792"/>
      <c r="CC56" s="792"/>
      <c r="CD56" s="792"/>
      <c r="CE56" s="792"/>
      <c r="CF56" s="792"/>
      <c r="CG56" s="792"/>
      <c r="CH56" s="792"/>
      <c r="CI56" s="792"/>
      <c r="CJ56" s="792"/>
      <c r="CK56" s="792"/>
      <c r="CL56" s="792"/>
      <c r="CM56" s="792"/>
      <c r="CN56" s="792"/>
      <c r="CO56" s="792"/>
      <c r="CP56" s="792"/>
      <c r="CQ56" s="792"/>
      <c r="CR56" s="792"/>
      <c r="CS56" s="792"/>
      <c r="CT56" s="792"/>
      <c r="CU56" s="792"/>
      <c r="CV56" s="792"/>
      <c r="CW56" s="792"/>
      <c r="CX56" s="792"/>
      <c r="CY56" s="792"/>
      <c r="CZ56" s="792"/>
      <c r="DA56" s="792"/>
      <c r="DB56" s="792"/>
      <c r="DC56" s="792"/>
      <c r="DD56" s="792"/>
      <c r="DE56" s="792"/>
      <c r="DF56" s="792"/>
      <c r="DG56" s="792"/>
      <c r="DH56" s="792"/>
      <c r="DI56" s="792"/>
      <c r="DJ56" s="792"/>
      <c r="DK56" s="792"/>
      <c r="DL56" s="792"/>
      <c r="DM56" s="792"/>
      <c r="DN56" s="792"/>
      <c r="DO56" s="792"/>
      <c r="DP56" s="792"/>
      <c r="DQ56" s="792"/>
      <c r="DR56" s="792"/>
      <c r="DS56" s="792"/>
      <c r="DT56" s="792"/>
      <c r="DU56" s="792"/>
      <c r="DV56" s="792"/>
      <c r="DW56" s="792"/>
      <c r="DX56" s="792"/>
      <c r="DY56" s="792"/>
      <c r="DZ56" s="792"/>
      <c r="EA56" s="792"/>
      <c r="EB56" s="792"/>
      <c r="EC56" s="792"/>
      <c r="ED56" s="792"/>
      <c r="EE56" s="792"/>
      <c r="EF56" s="792"/>
      <c r="EG56" s="792"/>
      <c r="EH56" s="792"/>
      <c r="EI56" s="792"/>
      <c r="EJ56" s="792"/>
      <c r="EK56" s="792"/>
      <c r="EL56" s="792"/>
      <c r="EM56" s="792"/>
      <c r="EN56" s="792"/>
    </row>
    <row r="57" spans="3:144" x14ac:dyDescent="0.2">
      <c r="C57" s="428" t="s">
        <v>286</v>
      </c>
      <c r="D57" s="429"/>
      <c r="E57" s="439"/>
      <c r="G57" s="14"/>
      <c r="H57" s="17" t="s">
        <v>22</v>
      </c>
      <c r="I57" s="17"/>
      <c r="J57" s="17"/>
      <c r="K57" s="914">
        <f>M57</f>
        <v>0</v>
      </c>
      <c r="L57" s="792"/>
      <c r="M57" s="914">
        <v>0</v>
      </c>
      <c r="N57" s="914">
        <f t="shared" ref="N57:AS57" si="493">M60</f>
        <v>0</v>
      </c>
      <c r="O57" s="914">
        <f t="shared" si="493"/>
        <v>0</v>
      </c>
      <c r="P57" s="914">
        <f t="shared" si="493"/>
        <v>0</v>
      </c>
      <c r="Q57" s="914">
        <f t="shared" si="493"/>
        <v>0</v>
      </c>
      <c r="R57" s="914">
        <f t="shared" si="493"/>
        <v>0</v>
      </c>
      <c r="S57" s="914">
        <f t="shared" si="493"/>
        <v>0</v>
      </c>
      <c r="T57" s="914">
        <f t="shared" si="493"/>
        <v>0</v>
      </c>
      <c r="U57" s="914">
        <f t="shared" si="493"/>
        <v>0</v>
      </c>
      <c r="V57" s="914">
        <f t="shared" si="493"/>
        <v>0</v>
      </c>
      <c r="W57" s="914">
        <f t="shared" si="493"/>
        <v>0</v>
      </c>
      <c r="X57" s="914">
        <f t="shared" si="493"/>
        <v>0</v>
      </c>
      <c r="Y57" s="914">
        <f t="shared" si="493"/>
        <v>0</v>
      </c>
      <c r="Z57" s="914">
        <f t="shared" si="493"/>
        <v>0</v>
      </c>
      <c r="AA57" s="914">
        <f t="shared" si="493"/>
        <v>0</v>
      </c>
      <c r="AB57" s="914">
        <f t="shared" si="493"/>
        <v>0</v>
      </c>
      <c r="AC57" s="914">
        <f t="shared" si="493"/>
        <v>0</v>
      </c>
      <c r="AD57" s="914">
        <f t="shared" si="493"/>
        <v>0</v>
      </c>
      <c r="AE57" s="914">
        <f t="shared" si="493"/>
        <v>0</v>
      </c>
      <c r="AF57" s="914">
        <f t="shared" si="493"/>
        <v>0</v>
      </c>
      <c r="AG57" s="914">
        <f t="shared" si="493"/>
        <v>0</v>
      </c>
      <c r="AH57" s="914">
        <f t="shared" si="493"/>
        <v>0</v>
      </c>
      <c r="AI57" s="914">
        <f t="shared" si="493"/>
        <v>0</v>
      </c>
      <c r="AJ57" s="914">
        <f t="shared" si="493"/>
        <v>0</v>
      </c>
      <c r="AK57" s="914">
        <f t="shared" si="493"/>
        <v>0</v>
      </c>
      <c r="AL57" s="914">
        <f t="shared" si="493"/>
        <v>0</v>
      </c>
      <c r="AM57" s="914">
        <f t="shared" si="493"/>
        <v>0</v>
      </c>
      <c r="AN57" s="914">
        <f t="shared" si="493"/>
        <v>0</v>
      </c>
      <c r="AO57" s="914">
        <f t="shared" si="493"/>
        <v>0</v>
      </c>
      <c r="AP57" s="914">
        <f t="shared" si="493"/>
        <v>0</v>
      </c>
      <c r="AQ57" s="914">
        <f t="shared" si="493"/>
        <v>0</v>
      </c>
      <c r="AR57" s="914">
        <f t="shared" si="493"/>
        <v>0</v>
      </c>
      <c r="AS57" s="914">
        <f t="shared" si="493"/>
        <v>0</v>
      </c>
      <c r="AT57" s="914">
        <f t="shared" ref="AT57:BY57" si="494">AS60</f>
        <v>0</v>
      </c>
      <c r="AU57" s="914">
        <f t="shared" si="494"/>
        <v>0</v>
      </c>
      <c r="AV57" s="914">
        <f t="shared" si="494"/>
        <v>0</v>
      </c>
      <c r="AW57" s="914">
        <f t="shared" si="494"/>
        <v>0</v>
      </c>
      <c r="AX57" s="914">
        <f t="shared" si="494"/>
        <v>0</v>
      </c>
      <c r="AY57" s="914">
        <f t="shared" si="494"/>
        <v>0</v>
      </c>
      <c r="AZ57" s="914">
        <f t="shared" si="494"/>
        <v>0</v>
      </c>
      <c r="BA57" s="914">
        <f t="shared" si="494"/>
        <v>0</v>
      </c>
      <c r="BB57" s="914">
        <f t="shared" si="494"/>
        <v>0</v>
      </c>
      <c r="BC57" s="914">
        <f t="shared" si="494"/>
        <v>0</v>
      </c>
      <c r="BD57" s="914">
        <f t="shared" si="494"/>
        <v>0</v>
      </c>
      <c r="BE57" s="914">
        <f t="shared" si="494"/>
        <v>0</v>
      </c>
      <c r="BF57" s="914">
        <f t="shared" si="494"/>
        <v>0</v>
      </c>
      <c r="BG57" s="914">
        <f t="shared" si="494"/>
        <v>0</v>
      </c>
      <c r="BH57" s="914">
        <f t="shared" si="494"/>
        <v>0</v>
      </c>
      <c r="BI57" s="914">
        <f t="shared" si="494"/>
        <v>0</v>
      </c>
      <c r="BJ57" s="914">
        <f t="shared" si="494"/>
        <v>0</v>
      </c>
      <c r="BK57" s="914">
        <f t="shared" si="494"/>
        <v>0</v>
      </c>
      <c r="BL57" s="914">
        <f t="shared" si="494"/>
        <v>0</v>
      </c>
      <c r="BM57" s="914">
        <f t="shared" si="494"/>
        <v>0</v>
      </c>
      <c r="BN57" s="914">
        <f t="shared" si="494"/>
        <v>0</v>
      </c>
      <c r="BO57" s="914">
        <f t="shared" si="494"/>
        <v>0</v>
      </c>
      <c r="BP57" s="914">
        <f t="shared" si="494"/>
        <v>0</v>
      </c>
      <c r="BQ57" s="914">
        <f t="shared" si="494"/>
        <v>0</v>
      </c>
      <c r="BR57" s="914">
        <f t="shared" si="494"/>
        <v>0</v>
      </c>
      <c r="BS57" s="914">
        <f t="shared" si="494"/>
        <v>0</v>
      </c>
      <c r="BT57" s="914">
        <f t="shared" si="494"/>
        <v>0</v>
      </c>
      <c r="BU57" s="914">
        <f t="shared" si="494"/>
        <v>0</v>
      </c>
      <c r="BV57" s="914">
        <f t="shared" si="494"/>
        <v>0</v>
      </c>
      <c r="BW57" s="914">
        <f t="shared" si="494"/>
        <v>0</v>
      </c>
      <c r="BX57" s="914">
        <f t="shared" si="494"/>
        <v>0</v>
      </c>
      <c r="BY57" s="914">
        <f t="shared" si="494"/>
        <v>0</v>
      </c>
      <c r="BZ57" s="914">
        <f t="shared" ref="BZ57:DE57" si="495">BY60</f>
        <v>0</v>
      </c>
      <c r="CA57" s="914">
        <f t="shared" si="495"/>
        <v>0</v>
      </c>
      <c r="CB57" s="914">
        <f t="shared" si="495"/>
        <v>0</v>
      </c>
      <c r="CC57" s="914">
        <f t="shared" si="495"/>
        <v>0</v>
      </c>
      <c r="CD57" s="914">
        <f t="shared" si="495"/>
        <v>0</v>
      </c>
      <c r="CE57" s="914">
        <f t="shared" si="495"/>
        <v>0</v>
      </c>
      <c r="CF57" s="914">
        <f t="shared" si="495"/>
        <v>0</v>
      </c>
      <c r="CG57" s="914">
        <f t="shared" si="495"/>
        <v>0</v>
      </c>
      <c r="CH57" s="914">
        <f t="shared" si="495"/>
        <v>0</v>
      </c>
      <c r="CI57" s="914">
        <f t="shared" si="495"/>
        <v>0</v>
      </c>
      <c r="CJ57" s="914">
        <f t="shared" si="495"/>
        <v>0</v>
      </c>
      <c r="CK57" s="914">
        <f t="shared" si="495"/>
        <v>0</v>
      </c>
      <c r="CL57" s="914">
        <f t="shared" si="495"/>
        <v>0</v>
      </c>
      <c r="CM57" s="914">
        <f t="shared" si="495"/>
        <v>0</v>
      </c>
      <c r="CN57" s="914">
        <f t="shared" si="495"/>
        <v>0</v>
      </c>
      <c r="CO57" s="914">
        <f t="shared" si="495"/>
        <v>0</v>
      </c>
      <c r="CP57" s="914">
        <f t="shared" si="495"/>
        <v>0</v>
      </c>
      <c r="CQ57" s="914">
        <f t="shared" si="495"/>
        <v>0</v>
      </c>
      <c r="CR57" s="914">
        <f t="shared" si="495"/>
        <v>0</v>
      </c>
      <c r="CS57" s="914">
        <f t="shared" si="495"/>
        <v>0</v>
      </c>
      <c r="CT57" s="914">
        <f t="shared" si="495"/>
        <v>0</v>
      </c>
      <c r="CU57" s="914">
        <f t="shared" si="495"/>
        <v>0</v>
      </c>
      <c r="CV57" s="914">
        <f t="shared" si="495"/>
        <v>0</v>
      </c>
      <c r="CW57" s="914">
        <f t="shared" si="495"/>
        <v>0</v>
      </c>
      <c r="CX57" s="914">
        <f t="shared" si="495"/>
        <v>0</v>
      </c>
      <c r="CY57" s="914">
        <f t="shared" si="495"/>
        <v>0</v>
      </c>
      <c r="CZ57" s="914">
        <f t="shared" si="495"/>
        <v>0</v>
      </c>
      <c r="DA57" s="914">
        <f t="shared" si="495"/>
        <v>0</v>
      </c>
      <c r="DB57" s="914">
        <f t="shared" si="495"/>
        <v>0</v>
      </c>
      <c r="DC57" s="914">
        <f t="shared" si="495"/>
        <v>0</v>
      </c>
      <c r="DD57" s="914">
        <f t="shared" si="495"/>
        <v>0</v>
      </c>
      <c r="DE57" s="914">
        <f t="shared" si="495"/>
        <v>0</v>
      </c>
      <c r="DF57" s="914">
        <f t="shared" ref="DF57:EB57" si="496">DE60</f>
        <v>0</v>
      </c>
      <c r="DG57" s="914">
        <f t="shared" si="496"/>
        <v>0</v>
      </c>
      <c r="DH57" s="914">
        <f t="shared" si="496"/>
        <v>0</v>
      </c>
      <c r="DI57" s="914">
        <f t="shared" si="496"/>
        <v>0</v>
      </c>
      <c r="DJ57" s="914">
        <f t="shared" si="496"/>
        <v>0</v>
      </c>
      <c r="DK57" s="914">
        <f t="shared" si="496"/>
        <v>0</v>
      </c>
      <c r="DL57" s="914">
        <f t="shared" si="496"/>
        <v>0</v>
      </c>
      <c r="DM57" s="914">
        <f t="shared" si="496"/>
        <v>0</v>
      </c>
      <c r="DN57" s="914">
        <f t="shared" si="496"/>
        <v>0</v>
      </c>
      <c r="DO57" s="914">
        <f t="shared" si="496"/>
        <v>0</v>
      </c>
      <c r="DP57" s="914">
        <f t="shared" si="496"/>
        <v>0</v>
      </c>
      <c r="DQ57" s="914">
        <f t="shared" si="496"/>
        <v>0</v>
      </c>
      <c r="DR57" s="914">
        <f t="shared" si="496"/>
        <v>0</v>
      </c>
      <c r="DS57" s="914">
        <f t="shared" si="496"/>
        <v>0</v>
      </c>
      <c r="DT57" s="914">
        <f t="shared" si="496"/>
        <v>0</v>
      </c>
      <c r="DU57" s="914">
        <f t="shared" si="496"/>
        <v>0</v>
      </c>
      <c r="DV57" s="914">
        <f t="shared" si="496"/>
        <v>0</v>
      </c>
      <c r="DW57" s="914">
        <f t="shared" si="496"/>
        <v>0</v>
      </c>
      <c r="DX57" s="914">
        <f t="shared" si="496"/>
        <v>0</v>
      </c>
      <c r="DY57" s="914">
        <f t="shared" si="496"/>
        <v>0</v>
      </c>
      <c r="DZ57" s="914">
        <f t="shared" si="496"/>
        <v>0</v>
      </c>
      <c r="EA57" s="914">
        <f t="shared" si="496"/>
        <v>0</v>
      </c>
      <c r="EB57" s="914">
        <f t="shared" si="496"/>
        <v>0</v>
      </c>
      <c r="EC57" s="914">
        <f t="shared" ref="EC57" si="497">EB60</f>
        <v>0</v>
      </c>
      <c r="ED57" s="914">
        <f t="shared" ref="ED57" si="498">EC60</f>
        <v>0</v>
      </c>
      <c r="EE57" s="914">
        <f t="shared" ref="EE57" si="499">ED60</f>
        <v>0</v>
      </c>
      <c r="EF57" s="914">
        <f t="shared" ref="EF57" si="500">EE60</f>
        <v>0</v>
      </c>
      <c r="EG57" s="914">
        <f t="shared" ref="EG57" si="501">EF60</f>
        <v>0</v>
      </c>
      <c r="EH57" s="914">
        <f t="shared" ref="EH57" si="502">EG60</f>
        <v>0</v>
      </c>
      <c r="EI57" s="914">
        <f t="shared" ref="EI57" si="503">EH60</f>
        <v>0</v>
      </c>
      <c r="EJ57" s="914">
        <f t="shared" ref="EJ57" si="504">EI60</f>
        <v>0</v>
      </c>
      <c r="EK57" s="914">
        <f t="shared" ref="EK57" si="505">EJ60</f>
        <v>0</v>
      </c>
      <c r="EL57" s="914">
        <f t="shared" ref="EL57" si="506">EK60</f>
        <v>0</v>
      </c>
      <c r="EM57" s="914">
        <f t="shared" ref="EM57" si="507">EL60</f>
        <v>0</v>
      </c>
      <c r="EN57" s="914">
        <f t="shared" ref="EN57" si="508">EM60</f>
        <v>0</v>
      </c>
    </row>
    <row r="58" spans="3:144" x14ac:dyDescent="0.2">
      <c r="G58" s="144" t="s">
        <v>39</v>
      </c>
      <c r="H58" s="17" t="s">
        <v>24</v>
      </c>
      <c r="I58" s="17"/>
      <c r="J58" s="17"/>
      <c r="K58" s="914">
        <f>SUM(L58:EB58)</f>
        <v>0</v>
      </c>
      <c r="L58" s="792"/>
      <c r="M58" s="914">
        <f t="shared" ref="M58:AR58" si="509">-SUMIF($5:$5,M$5,59:59)/12</f>
        <v>0</v>
      </c>
      <c r="N58" s="914">
        <f t="shared" si="509"/>
        <v>0</v>
      </c>
      <c r="O58" s="914">
        <f t="shared" si="509"/>
        <v>0</v>
      </c>
      <c r="P58" s="914">
        <f t="shared" si="509"/>
        <v>0</v>
      </c>
      <c r="Q58" s="914">
        <f t="shared" si="509"/>
        <v>0</v>
      </c>
      <c r="R58" s="914">
        <f t="shared" si="509"/>
        <v>0</v>
      </c>
      <c r="S58" s="914">
        <f t="shared" si="509"/>
        <v>0</v>
      </c>
      <c r="T58" s="914">
        <f t="shared" si="509"/>
        <v>0</v>
      </c>
      <c r="U58" s="914">
        <f t="shared" si="509"/>
        <v>0</v>
      </c>
      <c r="V58" s="914">
        <f t="shared" si="509"/>
        <v>0</v>
      </c>
      <c r="W58" s="914">
        <f t="shared" si="509"/>
        <v>0</v>
      </c>
      <c r="X58" s="914">
        <f t="shared" si="509"/>
        <v>0</v>
      </c>
      <c r="Y58" s="914">
        <f t="shared" si="509"/>
        <v>0</v>
      </c>
      <c r="Z58" s="914">
        <f t="shared" si="509"/>
        <v>0</v>
      </c>
      <c r="AA58" s="914">
        <f t="shared" si="509"/>
        <v>0</v>
      </c>
      <c r="AB58" s="914">
        <f t="shared" si="509"/>
        <v>0</v>
      </c>
      <c r="AC58" s="914">
        <f t="shared" si="509"/>
        <v>0</v>
      </c>
      <c r="AD58" s="914">
        <f t="shared" si="509"/>
        <v>0</v>
      </c>
      <c r="AE58" s="914">
        <f t="shared" si="509"/>
        <v>0</v>
      </c>
      <c r="AF58" s="914">
        <f t="shared" si="509"/>
        <v>0</v>
      </c>
      <c r="AG58" s="914">
        <f t="shared" si="509"/>
        <v>0</v>
      </c>
      <c r="AH58" s="914">
        <f t="shared" si="509"/>
        <v>0</v>
      </c>
      <c r="AI58" s="914">
        <f t="shared" si="509"/>
        <v>0</v>
      </c>
      <c r="AJ58" s="914">
        <f t="shared" si="509"/>
        <v>0</v>
      </c>
      <c r="AK58" s="914">
        <f t="shared" si="509"/>
        <v>0</v>
      </c>
      <c r="AL58" s="914">
        <f t="shared" si="509"/>
        <v>0</v>
      </c>
      <c r="AM58" s="914">
        <f t="shared" si="509"/>
        <v>0</v>
      </c>
      <c r="AN58" s="914">
        <f t="shared" si="509"/>
        <v>0</v>
      </c>
      <c r="AO58" s="914">
        <f t="shared" si="509"/>
        <v>0</v>
      </c>
      <c r="AP58" s="914">
        <f t="shared" si="509"/>
        <v>0</v>
      </c>
      <c r="AQ58" s="914">
        <f t="shared" si="509"/>
        <v>0</v>
      </c>
      <c r="AR58" s="914">
        <f t="shared" si="509"/>
        <v>0</v>
      </c>
      <c r="AS58" s="914">
        <f t="shared" ref="AS58:BX58" si="510">-SUMIF($5:$5,AS$5,59:59)/12</f>
        <v>0</v>
      </c>
      <c r="AT58" s="914">
        <f t="shared" si="510"/>
        <v>0</v>
      </c>
      <c r="AU58" s="914">
        <f t="shared" si="510"/>
        <v>0</v>
      </c>
      <c r="AV58" s="914">
        <f t="shared" si="510"/>
        <v>0</v>
      </c>
      <c r="AW58" s="914">
        <f t="shared" si="510"/>
        <v>0</v>
      </c>
      <c r="AX58" s="914">
        <f t="shared" si="510"/>
        <v>0</v>
      </c>
      <c r="AY58" s="914">
        <f t="shared" si="510"/>
        <v>0</v>
      </c>
      <c r="AZ58" s="914">
        <f t="shared" si="510"/>
        <v>0</v>
      </c>
      <c r="BA58" s="914">
        <f t="shared" si="510"/>
        <v>0</v>
      </c>
      <c r="BB58" s="914">
        <f t="shared" si="510"/>
        <v>0</v>
      </c>
      <c r="BC58" s="914">
        <f t="shared" si="510"/>
        <v>0</v>
      </c>
      <c r="BD58" s="914">
        <f t="shared" si="510"/>
        <v>0</v>
      </c>
      <c r="BE58" s="914">
        <f t="shared" si="510"/>
        <v>0</v>
      </c>
      <c r="BF58" s="914">
        <f t="shared" si="510"/>
        <v>0</v>
      </c>
      <c r="BG58" s="914">
        <f t="shared" si="510"/>
        <v>0</v>
      </c>
      <c r="BH58" s="914">
        <f t="shared" si="510"/>
        <v>0</v>
      </c>
      <c r="BI58" s="914">
        <f t="shared" si="510"/>
        <v>0</v>
      </c>
      <c r="BJ58" s="914">
        <f t="shared" si="510"/>
        <v>0</v>
      </c>
      <c r="BK58" s="914">
        <f t="shared" si="510"/>
        <v>0</v>
      </c>
      <c r="BL58" s="914">
        <f t="shared" si="510"/>
        <v>0</v>
      </c>
      <c r="BM58" s="914">
        <f t="shared" si="510"/>
        <v>0</v>
      </c>
      <c r="BN58" s="914">
        <f t="shared" si="510"/>
        <v>0</v>
      </c>
      <c r="BO58" s="914">
        <f t="shared" si="510"/>
        <v>0</v>
      </c>
      <c r="BP58" s="914">
        <f t="shared" si="510"/>
        <v>0</v>
      </c>
      <c r="BQ58" s="914">
        <f t="shared" si="510"/>
        <v>0</v>
      </c>
      <c r="BR58" s="914">
        <f t="shared" si="510"/>
        <v>0</v>
      </c>
      <c r="BS58" s="914">
        <f t="shared" si="510"/>
        <v>0</v>
      </c>
      <c r="BT58" s="914">
        <f t="shared" si="510"/>
        <v>0</v>
      </c>
      <c r="BU58" s="914">
        <f t="shared" si="510"/>
        <v>0</v>
      </c>
      <c r="BV58" s="914">
        <f t="shared" si="510"/>
        <v>0</v>
      </c>
      <c r="BW58" s="914">
        <f t="shared" si="510"/>
        <v>0</v>
      </c>
      <c r="BX58" s="914">
        <f t="shared" si="510"/>
        <v>0</v>
      </c>
      <c r="BY58" s="914">
        <f t="shared" ref="BY58:DD58" si="511">-SUMIF($5:$5,BY$5,59:59)/12</f>
        <v>0</v>
      </c>
      <c r="BZ58" s="914">
        <f t="shared" si="511"/>
        <v>0</v>
      </c>
      <c r="CA58" s="914">
        <f t="shared" si="511"/>
        <v>0</v>
      </c>
      <c r="CB58" s="914">
        <f t="shared" si="511"/>
        <v>0</v>
      </c>
      <c r="CC58" s="914">
        <f t="shared" si="511"/>
        <v>0</v>
      </c>
      <c r="CD58" s="914">
        <f t="shared" si="511"/>
        <v>0</v>
      </c>
      <c r="CE58" s="914">
        <f t="shared" si="511"/>
        <v>0</v>
      </c>
      <c r="CF58" s="914">
        <f t="shared" si="511"/>
        <v>0</v>
      </c>
      <c r="CG58" s="914">
        <f t="shared" si="511"/>
        <v>0</v>
      </c>
      <c r="CH58" s="914">
        <f t="shared" si="511"/>
        <v>0</v>
      </c>
      <c r="CI58" s="914">
        <f t="shared" si="511"/>
        <v>0</v>
      </c>
      <c r="CJ58" s="914">
        <f t="shared" si="511"/>
        <v>0</v>
      </c>
      <c r="CK58" s="914">
        <f t="shared" si="511"/>
        <v>0</v>
      </c>
      <c r="CL58" s="914">
        <f t="shared" si="511"/>
        <v>0</v>
      </c>
      <c r="CM58" s="914">
        <f t="shared" si="511"/>
        <v>0</v>
      </c>
      <c r="CN58" s="914">
        <f t="shared" si="511"/>
        <v>0</v>
      </c>
      <c r="CO58" s="914">
        <f t="shared" si="511"/>
        <v>0</v>
      </c>
      <c r="CP58" s="914">
        <f t="shared" si="511"/>
        <v>0</v>
      </c>
      <c r="CQ58" s="914">
        <f t="shared" si="511"/>
        <v>0</v>
      </c>
      <c r="CR58" s="914">
        <f t="shared" si="511"/>
        <v>0</v>
      </c>
      <c r="CS58" s="914">
        <f t="shared" si="511"/>
        <v>0</v>
      </c>
      <c r="CT58" s="914">
        <f t="shared" si="511"/>
        <v>0</v>
      </c>
      <c r="CU58" s="914">
        <f t="shared" si="511"/>
        <v>0</v>
      </c>
      <c r="CV58" s="914">
        <f t="shared" si="511"/>
        <v>0</v>
      </c>
      <c r="CW58" s="914">
        <f t="shared" si="511"/>
        <v>0</v>
      </c>
      <c r="CX58" s="914">
        <f t="shared" si="511"/>
        <v>0</v>
      </c>
      <c r="CY58" s="914">
        <f t="shared" si="511"/>
        <v>0</v>
      </c>
      <c r="CZ58" s="914">
        <f t="shared" si="511"/>
        <v>0</v>
      </c>
      <c r="DA58" s="914">
        <f t="shared" si="511"/>
        <v>0</v>
      </c>
      <c r="DB58" s="914">
        <f t="shared" si="511"/>
        <v>0</v>
      </c>
      <c r="DC58" s="914">
        <f t="shared" si="511"/>
        <v>0</v>
      </c>
      <c r="DD58" s="914">
        <f t="shared" si="511"/>
        <v>0</v>
      </c>
      <c r="DE58" s="914">
        <f t="shared" ref="DE58:EN58" si="512">-SUMIF($5:$5,DE$5,59:59)/12</f>
        <v>0</v>
      </c>
      <c r="DF58" s="914">
        <f t="shared" si="512"/>
        <v>0</v>
      </c>
      <c r="DG58" s="914">
        <f t="shared" si="512"/>
        <v>0</v>
      </c>
      <c r="DH58" s="914">
        <f t="shared" si="512"/>
        <v>0</v>
      </c>
      <c r="DI58" s="914">
        <f t="shared" si="512"/>
        <v>0</v>
      </c>
      <c r="DJ58" s="914">
        <f t="shared" si="512"/>
        <v>0</v>
      </c>
      <c r="DK58" s="914">
        <f t="shared" si="512"/>
        <v>0</v>
      </c>
      <c r="DL58" s="914">
        <f t="shared" si="512"/>
        <v>0</v>
      </c>
      <c r="DM58" s="914">
        <f t="shared" si="512"/>
        <v>0</v>
      </c>
      <c r="DN58" s="914">
        <f t="shared" si="512"/>
        <v>0</v>
      </c>
      <c r="DO58" s="914">
        <f t="shared" si="512"/>
        <v>0</v>
      </c>
      <c r="DP58" s="914">
        <f t="shared" si="512"/>
        <v>0</v>
      </c>
      <c r="DQ58" s="914">
        <f t="shared" si="512"/>
        <v>0</v>
      </c>
      <c r="DR58" s="914">
        <f t="shared" si="512"/>
        <v>0</v>
      </c>
      <c r="DS58" s="914">
        <f t="shared" si="512"/>
        <v>0</v>
      </c>
      <c r="DT58" s="914">
        <f t="shared" si="512"/>
        <v>0</v>
      </c>
      <c r="DU58" s="914">
        <f t="shared" si="512"/>
        <v>0</v>
      </c>
      <c r="DV58" s="914">
        <f t="shared" si="512"/>
        <v>0</v>
      </c>
      <c r="DW58" s="914">
        <f t="shared" si="512"/>
        <v>0</v>
      </c>
      <c r="DX58" s="914">
        <f t="shared" si="512"/>
        <v>0</v>
      </c>
      <c r="DY58" s="914">
        <f t="shared" si="512"/>
        <v>0</v>
      </c>
      <c r="DZ58" s="914">
        <f t="shared" si="512"/>
        <v>0</v>
      </c>
      <c r="EA58" s="914">
        <f t="shared" si="512"/>
        <v>0</v>
      </c>
      <c r="EB58" s="914">
        <f t="shared" si="512"/>
        <v>0</v>
      </c>
      <c r="EC58" s="914">
        <f t="shared" si="512"/>
        <v>0</v>
      </c>
      <c r="ED58" s="914">
        <f t="shared" si="512"/>
        <v>0</v>
      </c>
      <c r="EE58" s="914">
        <f t="shared" si="512"/>
        <v>0</v>
      </c>
      <c r="EF58" s="914">
        <f t="shared" si="512"/>
        <v>0</v>
      </c>
      <c r="EG58" s="914">
        <f t="shared" si="512"/>
        <v>0</v>
      </c>
      <c r="EH58" s="914">
        <f t="shared" si="512"/>
        <v>0</v>
      </c>
      <c r="EI58" s="914">
        <f t="shared" si="512"/>
        <v>0</v>
      </c>
      <c r="EJ58" s="914">
        <f t="shared" si="512"/>
        <v>0</v>
      </c>
      <c r="EK58" s="914">
        <f t="shared" si="512"/>
        <v>0</v>
      </c>
      <c r="EL58" s="914">
        <f t="shared" si="512"/>
        <v>0</v>
      </c>
      <c r="EM58" s="914">
        <f t="shared" si="512"/>
        <v>0</v>
      </c>
      <c r="EN58" s="914">
        <f t="shared" si="512"/>
        <v>0</v>
      </c>
    </row>
    <row r="59" spans="3:144" x14ac:dyDescent="0.2">
      <c r="G59" s="144" t="s">
        <v>40</v>
      </c>
      <c r="H59" s="26" t="s">
        <v>25</v>
      </c>
      <c r="I59" s="26"/>
      <c r="J59" s="26"/>
      <c r="K59" s="896">
        <f>SUM(L59:EB59)</f>
        <v>0</v>
      </c>
      <c r="L59" s="896"/>
      <c r="M59" s="896">
        <f t="shared" ref="M59:AR59" si="513">-IFERROR(VLOOKUP(M$2,$D$253:$G$265,3,FALSE),)</f>
        <v>0</v>
      </c>
      <c r="N59" s="896">
        <f t="shared" si="513"/>
        <v>0</v>
      </c>
      <c r="O59" s="896">
        <f t="shared" si="513"/>
        <v>0</v>
      </c>
      <c r="P59" s="896">
        <f t="shared" si="513"/>
        <v>0</v>
      </c>
      <c r="Q59" s="896">
        <f t="shared" si="513"/>
        <v>0</v>
      </c>
      <c r="R59" s="896">
        <f t="shared" si="513"/>
        <v>0</v>
      </c>
      <c r="S59" s="896">
        <f t="shared" si="513"/>
        <v>0</v>
      </c>
      <c r="T59" s="896">
        <f t="shared" si="513"/>
        <v>0</v>
      </c>
      <c r="U59" s="896">
        <f t="shared" si="513"/>
        <v>0</v>
      </c>
      <c r="V59" s="896">
        <f t="shared" si="513"/>
        <v>0</v>
      </c>
      <c r="W59" s="896">
        <f t="shared" si="513"/>
        <v>0</v>
      </c>
      <c r="X59" s="896">
        <f t="shared" si="513"/>
        <v>0</v>
      </c>
      <c r="Y59" s="896">
        <f t="shared" si="513"/>
        <v>0</v>
      </c>
      <c r="Z59" s="896">
        <f t="shared" si="513"/>
        <v>0</v>
      </c>
      <c r="AA59" s="896">
        <f t="shared" si="513"/>
        <v>0</v>
      </c>
      <c r="AB59" s="896">
        <f t="shared" si="513"/>
        <v>0</v>
      </c>
      <c r="AC59" s="896">
        <f t="shared" si="513"/>
        <v>0</v>
      </c>
      <c r="AD59" s="896">
        <f t="shared" si="513"/>
        <v>0</v>
      </c>
      <c r="AE59" s="896">
        <f t="shared" si="513"/>
        <v>0</v>
      </c>
      <c r="AF59" s="896">
        <f t="shared" si="513"/>
        <v>0</v>
      </c>
      <c r="AG59" s="896">
        <f t="shared" si="513"/>
        <v>0</v>
      </c>
      <c r="AH59" s="896">
        <f t="shared" si="513"/>
        <v>0</v>
      </c>
      <c r="AI59" s="896">
        <f t="shared" si="513"/>
        <v>0</v>
      </c>
      <c r="AJ59" s="896">
        <f t="shared" si="513"/>
        <v>0</v>
      </c>
      <c r="AK59" s="896">
        <f t="shared" si="513"/>
        <v>0</v>
      </c>
      <c r="AL59" s="896">
        <f t="shared" si="513"/>
        <v>0</v>
      </c>
      <c r="AM59" s="896">
        <f t="shared" si="513"/>
        <v>0</v>
      </c>
      <c r="AN59" s="896">
        <f t="shared" si="513"/>
        <v>0</v>
      </c>
      <c r="AO59" s="896">
        <f t="shared" si="513"/>
        <v>0</v>
      </c>
      <c r="AP59" s="896">
        <f t="shared" si="513"/>
        <v>0</v>
      </c>
      <c r="AQ59" s="896">
        <f t="shared" si="513"/>
        <v>0</v>
      </c>
      <c r="AR59" s="896">
        <f t="shared" si="513"/>
        <v>0</v>
      </c>
      <c r="AS59" s="896">
        <f t="shared" ref="AS59:BX59" si="514">-IFERROR(VLOOKUP(AS$2,$D$253:$G$265,3,FALSE),)</f>
        <v>0</v>
      </c>
      <c r="AT59" s="896">
        <f t="shared" si="514"/>
        <v>0</v>
      </c>
      <c r="AU59" s="896">
        <f t="shared" si="514"/>
        <v>0</v>
      </c>
      <c r="AV59" s="896">
        <f t="shared" si="514"/>
        <v>0</v>
      </c>
      <c r="AW59" s="896">
        <f t="shared" si="514"/>
        <v>0</v>
      </c>
      <c r="AX59" s="896">
        <f t="shared" si="514"/>
        <v>0</v>
      </c>
      <c r="AY59" s="896">
        <f t="shared" si="514"/>
        <v>0</v>
      </c>
      <c r="AZ59" s="896">
        <f t="shared" si="514"/>
        <v>0</v>
      </c>
      <c r="BA59" s="896">
        <f t="shared" si="514"/>
        <v>0</v>
      </c>
      <c r="BB59" s="896">
        <f t="shared" si="514"/>
        <v>0</v>
      </c>
      <c r="BC59" s="896">
        <f t="shared" si="514"/>
        <v>0</v>
      </c>
      <c r="BD59" s="896">
        <f t="shared" si="514"/>
        <v>0</v>
      </c>
      <c r="BE59" s="896">
        <f t="shared" si="514"/>
        <v>0</v>
      </c>
      <c r="BF59" s="896">
        <f t="shared" si="514"/>
        <v>0</v>
      </c>
      <c r="BG59" s="896">
        <f t="shared" si="514"/>
        <v>0</v>
      </c>
      <c r="BH59" s="896">
        <f t="shared" si="514"/>
        <v>0</v>
      </c>
      <c r="BI59" s="896">
        <f t="shared" si="514"/>
        <v>0</v>
      </c>
      <c r="BJ59" s="896">
        <f t="shared" si="514"/>
        <v>0</v>
      </c>
      <c r="BK59" s="896">
        <f t="shared" si="514"/>
        <v>0</v>
      </c>
      <c r="BL59" s="896">
        <f t="shared" si="514"/>
        <v>0</v>
      </c>
      <c r="BM59" s="896">
        <f t="shared" si="514"/>
        <v>0</v>
      </c>
      <c r="BN59" s="896">
        <f t="shared" si="514"/>
        <v>0</v>
      </c>
      <c r="BO59" s="896">
        <f t="shared" si="514"/>
        <v>0</v>
      </c>
      <c r="BP59" s="896">
        <f t="shared" si="514"/>
        <v>0</v>
      </c>
      <c r="BQ59" s="896">
        <f t="shared" si="514"/>
        <v>0</v>
      </c>
      <c r="BR59" s="896">
        <f t="shared" si="514"/>
        <v>0</v>
      </c>
      <c r="BS59" s="896">
        <f t="shared" si="514"/>
        <v>0</v>
      </c>
      <c r="BT59" s="896">
        <f t="shared" si="514"/>
        <v>0</v>
      </c>
      <c r="BU59" s="896">
        <f t="shared" si="514"/>
        <v>0</v>
      </c>
      <c r="BV59" s="896">
        <f t="shared" si="514"/>
        <v>0</v>
      </c>
      <c r="BW59" s="896">
        <f t="shared" si="514"/>
        <v>0</v>
      </c>
      <c r="BX59" s="896">
        <f t="shared" si="514"/>
        <v>0</v>
      </c>
      <c r="BY59" s="896">
        <f t="shared" ref="BY59:DD59" si="515">-IFERROR(VLOOKUP(BY$2,$D$253:$G$265,3,FALSE),)</f>
        <v>0</v>
      </c>
      <c r="BZ59" s="896">
        <f t="shared" si="515"/>
        <v>0</v>
      </c>
      <c r="CA59" s="896">
        <f t="shared" si="515"/>
        <v>0</v>
      </c>
      <c r="CB59" s="896">
        <f t="shared" si="515"/>
        <v>0</v>
      </c>
      <c r="CC59" s="896">
        <f t="shared" si="515"/>
        <v>0</v>
      </c>
      <c r="CD59" s="896">
        <f t="shared" si="515"/>
        <v>0</v>
      </c>
      <c r="CE59" s="896">
        <f t="shared" si="515"/>
        <v>0</v>
      </c>
      <c r="CF59" s="896">
        <f t="shared" si="515"/>
        <v>0</v>
      </c>
      <c r="CG59" s="896">
        <f t="shared" si="515"/>
        <v>0</v>
      </c>
      <c r="CH59" s="896">
        <f t="shared" si="515"/>
        <v>0</v>
      </c>
      <c r="CI59" s="896">
        <f t="shared" si="515"/>
        <v>0</v>
      </c>
      <c r="CJ59" s="896">
        <f t="shared" si="515"/>
        <v>0</v>
      </c>
      <c r="CK59" s="896">
        <f t="shared" si="515"/>
        <v>0</v>
      </c>
      <c r="CL59" s="896">
        <f t="shared" si="515"/>
        <v>0</v>
      </c>
      <c r="CM59" s="896">
        <f t="shared" si="515"/>
        <v>0</v>
      </c>
      <c r="CN59" s="896">
        <f t="shared" si="515"/>
        <v>0</v>
      </c>
      <c r="CO59" s="896">
        <f t="shared" si="515"/>
        <v>0</v>
      </c>
      <c r="CP59" s="896">
        <f t="shared" si="515"/>
        <v>0</v>
      </c>
      <c r="CQ59" s="896">
        <f t="shared" si="515"/>
        <v>0</v>
      </c>
      <c r="CR59" s="896">
        <f t="shared" si="515"/>
        <v>0</v>
      </c>
      <c r="CS59" s="896">
        <f t="shared" si="515"/>
        <v>0</v>
      </c>
      <c r="CT59" s="896">
        <f t="shared" si="515"/>
        <v>0</v>
      </c>
      <c r="CU59" s="896">
        <f t="shared" si="515"/>
        <v>0</v>
      </c>
      <c r="CV59" s="896">
        <f t="shared" si="515"/>
        <v>0</v>
      </c>
      <c r="CW59" s="896">
        <f t="shared" si="515"/>
        <v>0</v>
      </c>
      <c r="CX59" s="896">
        <f t="shared" si="515"/>
        <v>0</v>
      </c>
      <c r="CY59" s="896">
        <f t="shared" si="515"/>
        <v>0</v>
      </c>
      <c r="CZ59" s="896">
        <f t="shared" si="515"/>
        <v>0</v>
      </c>
      <c r="DA59" s="896">
        <f t="shared" si="515"/>
        <v>0</v>
      </c>
      <c r="DB59" s="896">
        <f t="shared" si="515"/>
        <v>0</v>
      </c>
      <c r="DC59" s="896">
        <f t="shared" si="515"/>
        <v>0</v>
      </c>
      <c r="DD59" s="896">
        <f t="shared" si="515"/>
        <v>0</v>
      </c>
      <c r="DE59" s="896">
        <f t="shared" ref="DE59:EN59" si="516">-IFERROR(VLOOKUP(DE$2,$D$253:$G$265,3,FALSE),)</f>
        <v>0</v>
      </c>
      <c r="DF59" s="896">
        <f t="shared" si="516"/>
        <v>0</v>
      </c>
      <c r="DG59" s="896">
        <f t="shared" si="516"/>
        <v>0</v>
      </c>
      <c r="DH59" s="896">
        <f t="shared" si="516"/>
        <v>0</v>
      </c>
      <c r="DI59" s="896">
        <f t="shared" si="516"/>
        <v>0</v>
      </c>
      <c r="DJ59" s="896">
        <f t="shared" si="516"/>
        <v>0</v>
      </c>
      <c r="DK59" s="896">
        <f t="shared" si="516"/>
        <v>0</v>
      </c>
      <c r="DL59" s="896">
        <f t="shared" si="516"/>
        <v>0</v>
      </c>
      <c r="DM59" s="896">
        <f t="shared" si="516"/>
        <v>0</v>
      </c>
      <c r="DN59" s="896">
        <f t="shared" si="516"/>
        <v>0</v>
      </c>
      <c r="DO59" s="896">
        <f t="shared" si="516"/>
        <v>0</v>
      </c>
      <c r="DP59" s="896">
        <f t="shared" si="516"/>
        <v>0</v>
      </c>
      <c r="DQ59" s="896">
        <f t="shared" si="516"/>
        <v>0</v>
      </c>
      <c r="DR59" s="896">
        <f t="shared" si="516"/>
        <v>0</v>
      </c>
      <c r="DS59" s="896">
        <f t="shared" si="516"/>
        <v>0</v>
      </c>
      <c r="DT59" s="896">
        <f t="shared" si="516"/>
        <v>0</v>
      </c>
      <c r="DU59" s="896">
        <f t="shared" si="516"/>
        <v>0</v>
      </c>
      <c r="DV59" s="896">
        <f t="shared" si="516"/>
        <v>0</v>
      </c>
      <c r="DW59" s="896">
        <f t="shared" si="516"/>
        <v>0</v>
      </c>
      <c r="DX59" s="896">
        <f t="shared" si="516"/>
        <v>0</v>
      </c>
      <c r="DY59" s="896">
        <f t="shared" si="516"/>
        <v>0</v>
      </c>
      <c r="DZ59" s="896">
        <f t="shared" si="516"/>
        <v>0</v>
      </c>
      <c r="EA59" s="896">
        <f t="shared" si="516"/>
        <v>0</v>
      </c>
      <c r="EB59" s="896">
        <f t="shared" si="516"/>
        <v>0</v>
      </c>
      <c r="EC59" s="896">
        <f t="shared" si="516"/>
        <v>0</v>
      </c>
      <c r="ED59" s="896">
        <f t="shared" si="516"/>
        <v>0</v>
      </c>
      <c r="EE59" s="896">
        <f t="shared" si="516"/>
        <v>0</v>
      </c>
      <c r="EF59" s="896">
        <f t="shared" si="516"/>
        <v>0</v>
      </c>
      <c r="EG59" s="896">
        <f t="shared" si="516"/>
        <v>0</v>
      </c>
      <c r="EH59" s="896">
        <f t="shared" si="516"/>
        <v>0</v>
      </c>
      <c r="EI59" s="896">
        <f t="shared" si="516"/>
        <v>0</v>
      </c>
      <c r="EJ59" s="896">
        <f t="shared" si="516"/>
        <v>0</v>
      </c>
      <c r="EK59" s="896">
        <f t="shared" si="516"/>
        <v>0</v>
      </c>
      <c r="EL59" s="896">
        <f t="shared" si="516"/>
        <v>0</v>
      </c>
      <c r="EM59" s="896">
        <f t="shared" si="516"/>
        <v>0</v>
      </c>
      <c r="EN59" s="896">
        <f t="shared" si="516"/>
        <v>0</v>
      </c>
    </row>
    <row r="60" spans="3:144" x14ac:dyDescent="0.2">
      <c r="G60" s="144" t="s">
        <v>41</v>
      </c>
      <c r="H60" s="17" t="s">
        <v>42</v>
      </c>
      <c r="I60" s="17"/>
      <c r="J60" s="17"/>
      <c r="K60" s="914">
        <f>SUM(K57:K59)</f>
        <v>0</v>
      </c>
      <c r="L60" s="792"/>
      <c r="M60" s="914">
        <f t="shared" ref="M60:BX60" si="517">SUM(M57:M59)</f>
        <v>0</v>
      </c>
      <c r="N60" s="914">
        <f t="shared" si="517"/>
        <v>0</v>
      </c>
      <c r="O60" s="914">
        <f t="shared" si="517"/>
        <v>0</v>
      </c>
      <c r="P60" s="914">
        <f t="shared" si="517"/>
        <v>0</v>
      </c>
      <c r="Q60" s="914">
        <f t="shared" si="517"/>
        <v>0</v>
      </c>
      <c r="R60" s="914">
        <f t="shared" si="517"/>
        <v>0</v>
      </c>
      <c r="S60" s="914">
        <f t="shared" si="517"/>
        <v>0</v>
      </c>
      <c r="T60" s="914">
        <f t="shared" si="517"/>
        <v>0</v>
      </c>
      <c r="U60" s="914">
        <f t="shared" si="517"/>
        <v>0</v>
      </c>
      <c r="V60" s="914">
        <f t="shared" si="517"/>
        <v>0</v>
      </c>
      <c r="W60" s="914">
        <f t="shared" si="517"/>
        <v>0</v>
      </c>
      <c r="X60" s="914">
        <f t="shared" si="517"/>
        <v>0</v>
      </c>
      <c r="Y60" s="914">
        <f t="shared" si="517"/>
        <v>0</v>
      </c>
      <c r="Z60" s="914">
        <f t="shared" si="517"/>
        <v>0</v>
      </c>
      <c r="AA60" s="914">
        <f t="shared" si="517"/>
        <v>0</v>
      </c>
      <c r="AB60" s="914">
        <f t="shared" si="517"/>
        <v>0</v>
      </c>
      <c r="AC60" s="914">
        <f t="shared" si="517"/>
        <v>0</v>
      </c>
      <c r="AD60" s="914">
        <f t="shared" si="517"/>
        <v>0</v>
      </c>
      <c r="AE60" s="914">
        <f t="shared" si="517"/>
        <v>0</v>
      </c>
      <c r="AF60" s="914">
        <f t="shared" si="517"/>
        <v>0</v>
      </c>
      <c r="AG60" s="914">
        <f t="shared" si="517"/>
        <v>0</v>
      </c>
      <c r="AH60" s="914">
        <f t="shared" si="517"/>
        <v>0</v>
      </c>
      <c r="AI60" s="914">
        <f t="shared" si="517"/>
        <v>0</v>
      </c>
      <c r="AJ60" s="914">
        <f t="shared" si="517"/>
        <v>0</v>
      </c>
      <c r="AK60" s="914">
        <f t="shared" si="517"/>
        <v>0</v>
      </c>
      <c r="AL60" s="914">
        <f t="shared" si="517"/>
        <v>0</v>
      </c>
      <c r="AM60" s="914">
        <f t="shared" si="517"/>
        <v>0</v>
      </c>
      <c r="AN60" s="914">
        <f t="shared" si="517"/>
        <v>0</v>
      </c>
      <c r="AO60" s="914">
        <f t="shared" si="517"/>
        <v>0</v>
      </c>
      <c r="AP60" s="914">
        <f t="shared" si="517"/>
        <v>0</v>
      </c>
      <c r="AQ60" s="914">
        <f t="shared" si="517"/>
        <v>0</v>
      </c>
      <c r="AR60" s="914">
        <f t="shared" si="517"/>
        <v>0</v>
      </c>
      <c r="AS60" s="914">
        <f t="shared" si="517"/>
        <v>0</v>
      </c>
      <c r="AT60" s="914">
        <f t="shared" si="517"/>
        <v>0</v>
      </c>
      <c r="AU60" s="914">
        <f t="shared" si="517"/>
        <v>0</v>
      </c>
      <c r="AV60" s="914">
        <f t="shared" si="517"/>
        <v>0</v>
      </c>
      <c r="AW60" s="914">
        <f t="shared" si="517"/>
        <v>0</v>
      </c>
      <c r="AX60" s="914">
        <f t="shared" si="517"/>
        <v>0</v>
      </c>
      <c r="AY60" s="914">
        <f t="shared" si="517"/>
        <v>0</v>
      </c>
      <c r="AZ60" s="914">
        <f t="shared" si="517"/>
        <v>0</v>
      </c>
      <c r="BA60" s="914">
        <f t="shared" si="517"/>
        <v>0</v>
      </c>
      <c r="BB60" s="914">
        <f t="shared" si="517"/>
        <v>0</v>
      </c>
      <c r="BC60" s="914">
        <f t="shared" si="517"/>
        <v>0</v>
      </c>
      <c r="BD60" s="914">
        <f t="shared" si="517"/>
        <v>0</v>
      </c>
      <c r="BE60" s="914">
        <f t="shared" si="517"/>
        <v>0</v>
      </c>
      <c r="BF60" s="914">
        <f t="shared" si="517"/>
        <v>0</v>
      </c>
      <c r="BG60" s="914">
        <f t="shared" si="517"/>
        <v>0</v>
      </c>
      <c r="BH60" s="914">
        <f t="shared" si="517"/>
        <v>0</v>
      </c>
      <c r="BI60" s="914">
        <f t="shared" si="517"/>
        <v>0</v>
      </c>
      <c r="BJ60" s="914">
        <f t="shared" si="517"/>
        <v>0</v>
      </c>
      <c r="BK60" s="914">
        <f t="shared" si="517"/>
        <v>0</v>
      </c>
      <c r="BL60" s="914">
        <f t="shared" si="517"/>
        <v>0</v>
      </c>
      <c r="BM60" s="914">
        <f t="shared" si="517"/>
        <v>0</v>
      </c>
      <c r="BN60" s="914">
        <f t="shared" si="517"/>
        <v>0</v>
      </c>
      <c r="BO60" s="914">
        <f t="shared" si="517"/>
        <v>0</v>
      </c>
      <c r="BP60" s="914">
        <f t="shared" si="517"/>
        <v>0</v>
      </c>
      <c r="BQ60" s="914">
        <f t="shared" si="517"/>
        <v>0</v>
      </c>
      <c r="BR60" s="914">
        <f t="shared" si="517"/>
        <v>0</v>
      </c>
      <c r="BS60" s="914">
        <f t="shared" si="517"/>
        <v>0</v>
      </c>
      <c r="BT60" s="914">
        <f t="shared" si="517"/>
        <v>0</v>
      </c>
      <c r="BU60" s="914">
        <f t="shared" si="517"/>
        <v>0</v>
      </c>
      <c r="BV60" s="914">
        <f t="shared" si="517"/>
        <v>0</v>
      </c>
      <c r="BW60" s="914">
        <f t="shared" si="517"/>
        <v>0</v>
      </c>
      <c r="BX60" s="914">
        <f t="shared" si="517"/>
        <v>0</v>
      </c>
      <c r="BY60" s="914">
        <f t="shared" ref="BY60:EB60" si="518">SUM(BY57:BY59)</f>
        <v>0</v>
      </c>
      <c r="BZ60" s="914">
        <f t="shared" si="518"/>
        <v>0</v>
      </c>
      <c r="CA60" s="914">
        <f t="shared" si="518"/>
        <v>0</v>
      </c>
      <c r="CB60" s="914">
        <f t="shared" si="518"/>
        <v>0</v>
      </c>
      <c r="CC60" s="914">
        <f t="shared" si="518"/>
        <v>0</v>
      </c>
      <c r="CD60" s="914">
        <f t="shared" si="518"/>
        <v>0</v>
      </c>
      <c r="CE60" s="914">
        <f t="shared" si="518"/>
        <v>0</v>
      </c>
      <c r="CF60" s="914">
        <f t="shared" si="518"/>
        <v>0</v>
      </c>
      <c r="CG60" s="914">
        <f t="shared" si="518"/>
        <v>0</v>
      </c>
      <c r="CH60" s="914">
        <f t="shared" si="518"/>
        <v>0</v>
      </c>
      <c r="CI60" s="914">
        <f t="shared" si="518"/>
        <v>0</v>
      </c>
      <c r="CJ60" s="914">
        <f t="shared" si="518"/>
        <v>0</v>
      </c>
      <c r="CK60" s="914">
        <f t="shared" si="518"/>
        <v>0</v>
      </c>
      <c r="CL60" s="914">
        <f t="shared" si="518"/>
        <v>0</v>
      </c>
      <c r="CM60" s="914">
        <f t="shared" si="518"/>
        <v>0</v>
      </c>
      <c r="CN60" s="914">
        <f t="shared" si="518"/>
        <v>0</v>
      </c>
      <c r="CO60" s="914">
        <f t="shared" si="518"/>
        <v>0</v>
      </c>
      <c r="CP60" s="914">
        <f t="shared" si="518"/>
        <v>0</v>
      </c>
      <c r="CQ60" s="914">
        <f t="shared" si="518"/>
        <v>0</v>
      </c>
      <c r="CR60" s="914">
        <f t="shared" si="518"/>
        <v>0</v>
      </c>
      <c r="CS60" s="914">
        <f t="shared" si="518"/>
        <v>0</v>
      </c>
      <c r="CT60" s="914">
        <f t="shared" si="518"/>
        <v>0</v>
      </c>
      <c r="CU60" s="914">
        <f t="shared" si="518"/>
        <v>0</v>
      </c>
      <c r="CV60" s="914">
        <f t="shared" si="518"/>
        <v>0</v>
      </c>
      <c r="CW60" s="914">
        <f t="shared" si="518"/>
        <v>0</v>
      </c>
      <c r="CX60" s="914">
        <f t="shared" si="518"/>
        <v>0</v>
      </c>
      <c r="CY60" s="914">
        <f t="shared" si="518"/>
        <v>0</v>
      </c>
      <c r="CZ60" s="914">
        <f t="shared" si="518"/>
        <v>0</v>
      </c>
      <c r="DA60" s="914">
        <f t="shared" si="518"/>
        <v>0</v>
      </c>
      <c r="DB60" s="914">
        <f t="shared" si="518"/>
        <v>0</v>
      </c>
      <c r="DC60" s="914">
        <f t="shared" si="518"/>
        <v>0</v>
      </c>
      <c r="DD60" s="914">
        <f t="shared" si="518"/>
        <v>0</v>
      </c>
      <c r="DE60" s="914">
        <f t="shared" si="518"/>
        <v>0</v>
      </c>
      <c r="DF60" s="914">
        <f t="shared" si="518"/>
        <v>0</v>
      </c>
      <c r="DG60" s="914">
        <f t="shared" si="518"/>
        <v>0</v>
      </c>
      <c r="DH60" s="914">
        <f t="shared" si="518"/>
        <v>0</v>
      </c>
      <c r="DI60" s="914">
        <f t="shared" si="518"/>
        <v>0</v>
      </c>
      <c r="DJ60" s="914">
        <f t="shared" si="518"/>
        <v>0</v>
      </c>
      <c r="DK60" s="914">
        <f t="shared" si="518"/>
        <v>0</v>
      </c>
      <c r="DL60" s="914">
        <f t="shared" si="518"/>
        <v>0</v>
      </c>
      <c r="DM60" s="914">
        <f t="shared" si="518"/>
        <v>0</v>
      </c>
      <c r="DN60" s="914">
        <f t="shared" si="518"/>
        <v>0</v>
      </c>
      <c r="DO60" s="914">
        <f t="shared" si="518"/>
        <v>0</v>
      </c>
      <c r="DP60" s="914">
        <f t="shared" si="518"/>
        <v>0</v>
      </c>
      <c r="DQ60" s="914">
        <f t="shared" si="518"/>
        <v>0</v>
      </c>
      <c r="DR60" s="914">
        <f t="shared" si="518"/>
        <v>0</v>
      </c>
      <c r="DS60" s="914">
        <f t="shared" si="518"/>
        <v>0</v>
      </c>
      <c r="DT60" s="914">
        <f t="shared" si="518"/>
        <v>0</v>
      </c>
      <c r="DU60" s="914">
        <f t="shared" si="518"/>
        <v>0</v>
      </c>
      <c r="DV60" s="914">
        <f t="shared" si="518"/>
        <v>0</v>
      </c>
      <c r="DW60" s="914">
        <f t="shared" si="518"/>
        <v>0</v>
      </c>
      <c r="DX60" s="914">
        <f t="shared" si="518"/>
        <v>0</v>
      </c>
      <c r="DY60" s="914">
        <f t="shared" si="518"/>
        <v>0</v>
      </c>
      <c r="DZ60" s="914">
        <f t="shared" si="518"/>
        <v>0</v>
      </c>
      <c r="EA60" s="914">
        <f t="shared" si="518"/>
        <v>0</v>
      </c>
      <c r="EB60" s="914">
        <f t="shared" si="518"/>
        <v>0</v>
      </c>
      <c r="EC60" s="914">
        <f t="shared" ref="EC60:EN60" si="519">SUM(EC57:EC59)</f>
        <v>0</v>
      </c>
      <c r="ED60" s="914">
        <f t="shared" si="519"/>
        <v>0</v>
      </c>
      <c r="EE60" s="914">
        <f t="shared" si="519"/>
        <v>0</v>
      </c>
      <c r="EF60" s="914">
        <f t="shared" si="519"/>
        <v>0</v>
      </c>
      <c r="EG60" s="914">
        <f t="shared" si="519"/>
        <v>0</v>
      </c>
      <c r="EH60" s="914">
        <f t="shared" si="519"/>
        <v>0</v>
      </c>
      <c r="EI60" s="914">
        <f t="shared" si="519"/>
        <v>0</v>
      </c>
      <c r="EJ60" s="914">
        <f t="shared" si="519"/>
        <v>0</v>
      </c>
      <c r="EK60" s="914">
        <f t="shared" si="519"/>
        <v>0</v>
      </c>
      <c r="EL60" s="914">
        <f t="shared" si="519"/>
        <v>0</v>
      </c>
      <c r="EM60" s="914">
        <f t="shared" si="519"/>
        <v>0</v>
      </c>
      <c r="EN60" s="914">
        <f t="shared" si="519"/>
        <v>0</v>
      </c>
    </row>
    <row r="62" spans="3:144" x14ac:dyDescent="0.2">
      <c r="Q62" s="120"/>
    </row>
    <row r="64" spans="3:144" x14ac:dyDescent="0.2">
      <c r="O64" s="120"/>
    </row>
    <row r="65" spans="3:31" ht="11.25" customHeight="1" x14ac:dyDescent="0.2"/>
    <row r="66" spans="3:31" ht="11.25" customHeight="1" x14ac:dyDescent="0.2">
      <c r="C66" s="430" t="s">
        <v>474</v>
      </c>
      <c r="D66" s="430"/>
      <c r="E66" s="430"/>
      <c r="F66" s="430"/>
      <c r="G66" s="430"/>
      <c r="H66" s="430"/>
      <c r="I66" s="430"/>
      <c r="J66" s="430"/>
      <c r="K66" s="430"/>
      <c r="L66" s="430"/>
      <c r="M66" s="430"/>
      <c r="N66" s="430" t="s">
        <v>43</v>
      </c>
      <c r="R66" s="238"/>
    </row>
    <row r="67" spans="3:31" ht="11.25" customHeight="1" x14ac:dyDescent="0.2">
      <c r="C67" s="17"/>
      <c r="D67" s="17"/>
      <c r="E67" s="17"/>
      <c r="F67" s="17"/>
      <c r="G67" s="17"/>
      <c r="H67" s="17"/>
      <c r="I67" s="17"/>
      <c r="J67" s="17"/>
      <c r="K67" s="17"/>
      <c r="R67" s="93"/>
    </row>
    <row r="68" spans="3:31" ht="11.25" customHeight="1" x14ac:dyDescent="0.2">
      <c r="C68" s="17"/>
      <c r="D68" s="18" t="s">
        <v>775</v>
      </c>
      <c r="E68" s="435">
        <f>S72</f>
        <v>38620</v>
      </c>
      <c r="F68" s="17"/>
      <c r="G68" s="18" t="s">
        <v>0</v>
      </c>
      <c r="H68" s="134">
        <v>9</v>
      </c>
      <c r="I68" s="17"/>
      <c r="J68" s="18" t="s">
        <v>429</v>
      </c>
      <c r="K68" s="442">
        <f>CHOOSE($G$1,0.2%,0.4%)</f>
        <v>4.0000000000000001E-3</v>
      </c>
      <c r="L68" s="18" t="s">
        <v>837</v>
      </c>
      <c r="M68" s="435">
        <f>CHOOSE($G$1,0,1200)</f>
        <v>1200</v>
      </c>
      <c r="R68" s="112" t="str">
        <f>'A&amp;R'!G14</f>
        <v xml:space="preserve">서울특별시 중구 을지로1가 </v>
      </c>
      <c r="Y68" s="121"/>
      <c r="Z68" s="121"/>
      <c r="AA68" s="121"/>
      <c r="AB68" s="121"/>
      <c r="AC68" s="121"/>
      <c r="AD68" s="121"/>
      <c r="AE68" s="121"/>
    </row>
    <row r="69" spans="3:31" ht="11.25" customHeight="1" x14ac:dyDescent="0.2">
      <c r="C69" s="17"/>
      <c r="D69" s="18" t="s">
        <v>44</v>
      </c>
      <c r="E69" s="440">
        <f>D5</f>
        <v>2103.6</v>
      </c>
      <c r="F69" s="17"/>
      <c r="G69" s="18" t="s">
        <v>45</v>
      </c>
      <c r="H69" s="441">
        <f>U77</f>
        <v>4.6971304838148376E-2</v>
      </c>
      <c r="I69" s="17"/>
      <c r="J69" s="18" t="s">
        <v>2</v>
      </c>
      <c r="K69" s="442">
        <v>1.4E-3</v>
      </c>
      <c r="R69" s="112" t="s">
        <v>642</v>
      </c>
      <c r="Y69" s="68"/>
      <c r="Z69" s="68"/>
      <c r="AA69" s="68"/>
      <c r="AB69" s="68"/>
      <c r="AC69" s="68"/>
      <c r="AD69" s="68"/>
      <c r="AE69" s="68"/>
    </row>
    <row r="70" spans="3:31" ht="11.25" customHeight="1" thickBot="1" x14ac:dyDescent="0.25">
      <c r="C70" s="17"/>
      <c r="D70" s="18" t="s">
        <v>1</v>
      </c>
      <c r="E70" s="441">
        <v>0.7</v>
      </c>
      <c r="F70" s="17"/>
      <c r="G70" s="17"/>
      <c r="H70" s="17"/>
      <c r="I70" s="17"/>
      <c r="J70" s="18" t="s">
        <v>46</v>
      </c>
      <c r="K70" s="441">
        <v>0.2</v>
      </c>
      <c r="R70" s="869" t="s">
        <v>640</v>
      </c>
      <c r="S70" s="869" t="s">
        <v>638</v>
      </c>
      <c r="T70" s="996" t="s">
        <v>637</v>
      </c>
      <c r="U70" s="996"/>
      <c r="Y70" s="239" t="s">
        <v>617</v>
      </c>
      <c r="Z70" s="239"/>
      <c r="AA70" s="240"/>
      <c r="AB70" s="241" t="s">
        <v>618</v>
      </c>
      <c r="AC70" s="239"/>
      <c r="AD70" s="239"/>
      <c r="AE70" s="239"/>
    </row>
    <row r="71" spans="3:31" ht="11.25" customHeight="1" thickBot="1" x14ac:dyDescent="0.25">
      <c r="C71" s="17"/>
      <c r="D71" s="17"/>
      <c r="E71" s="17"/>
      <c r="F71" s="17"/>
      <c r="G71" s="17"/>
      <c r="H71" s="17"/>
      <c r="I71" s="17"/>
      <c r="R71" s="870" t="s">
        <v>641</v>
      </c>
      <c r="S71" s="870" t="s">
        <v>639</v>
      </c>
      <c r="T71" s="997"/>
      <c r="U71" s="997"/>
      <c r="Y71" s="242" t="s">
        <v>619</v>
      </c>
      <c r="Z71" s="242" t="s">
        <v>620</v>
      </c>
      <c r="AA71" s="242" t="s">
        <v>621</v>
      </c>
      <c r="AB71" s="242" t="s">
        <v>622</v>
      </c>
      <c r="AC71" s="242" t="s">
        <v>623</v>
      </c>
      <c r="AD71" s="242" t="s">
        <v>624</v>
      </c>
      <c r="AE71" s="243" t="s">
        <v>625</v>
      </c>
    </row>
    <row r="72" spans="3:31" ht="11.25" customHeight="1" thickBot="1" x14ac:dyDescent="0.25">
      <c r="C72" s="17"/>
      <c r="D72" s="17">
        <v>1</v>
      </c>
      <c r="E72" s="17">
        <f t="shared" ref="E72:J72" si="520">D72+1</f>
        <v>2</v>
      </c>
      <c r="F72" s="17">
        <f t="shared" si="520"/>
        <v>3</v>
      </c>
      <c r="G72" s="17">
        <f t="shared" si="520"/>
        <v>4</v>
      </c>
      <c r="H72" s="17">
        <f t="shared" si="520"/>
        <v>5</v>
      </c>
      <c r="I72" s="17">
        <f t="shared" si="520"/>
        <v>6</v>
      </c>
      <c r="J72" s="17">
        <f t="shared" si="520"/>
        <v>7</v>
      </c>
      <c r="R72" s="434">
        <f>Y72</f>
        <v>2017</v>
      </c>
      <c r="S72" s="310">
        <f>VALUE(SUBSTITUTE(AB72,"원",""))/10^3</f>
        <v>38620</v>
      </c>
      <c r="Y72" s="244">
        <v>2017</v>
      </c>
      <c r="Z72" s="244"/>
      <c r="AA72" s="244"/>
      <c r="AB72" s="244" t="s">
        <v>626</v>
      </c>
      <c r="AC72" s="244" t="s">
        <v>285</v>
      </c>
      <c r="AD72" s="245">
        <v>42886</v>
      </c>
      <c r="AE72" s="246"/>
    </row>
    <row r="73" spans="3:31" ht="11.25" customHeight="1" thickBot="1" x14ac:dyDescent="0.25">
      <c r="C73" s="17"/>
      <c r="D73" s="19"/>
      <c r="E73" s="19" t="s">
        <v>47</v>
      </c>
      <c r="F73" s="19" t="s">
        <v>48</v>
      </c>
      <c r="G73" s="19" t="s">
        <v>430</v>
      </c>
      <c r="H73" s="19" t="s">
        <v>822</v>
      </c>
      <c r="I73" s="19" t="s">
        <v>50</v>
      </c>
      <c r="J73" s="19" t="s">
        <v>51</v>
      </c>
      <c r="R73" s="247">
        <f>R72-1</f>
        <v>2016</v>
      </c>
      <c r="S73" s="310">
        <f>VALUE(SUBSTITUTE(AB73,"원",""))/10^3</f>
        <v>35520</v>
      </c>
      <c r="T73" s="251">
        <v>1</v>
      </c>
      <c r="U73" s="1">
        <f t="shared" ref="U73:U82" si="521">(S$72/S73)^(1/T73)-1</f>
        <v>8.7274774774774855E-2</v>
      </c>
      <c r="Y73" s="244">
        <v>2016</v>
      </c>
      <c r="Z73" s="244"/>
      <c r="AA73" s="244"/>
      <c r="AB73" s="244" t="s">
        <v>627</v>
      </c>
      <c r="AC73" s="244" t="s">
        <v>285</v>
      </c>
      <c r="AD73" s="245">
        <v>42521</v>
      </c>
      <c r="AE73" s="246"/>
    </row>
    <row r="74" spans="3:31" ht="11.25" customHeight="1" thickBot="1" x14ac:dyDescent="0.25">
      <c r="C74" s="17"/>
      <c r="D74" s="20">
        <f>DATE(YEAR(J4),H68,30)</f>
        <v>43738</v>
      </c>
      <c r="E74" s="21">
        <f>E68*E69</f>
        <v>81241032</v>
      </c>
      <c r="F74" s="21">
        <f>E74*$E$70</f>
        <v>56868722.399999999</v>
      </c>
      <c r="G74" s="22">
        <f t="shared" ref="G74:G86" si="522">F74*$K$68-$M$68</f>
        <v>226274.88959999999</v>
      </c>
      <c r="H74" s="21">
        <f t="shared" ref="H74:H85" si="523">F74*$K$69</f>
        <v>79616.211360000001</v>
      </c>
      <c r="I74" s="21">
        <f t="shared" ref="I74:I85" si="524">G74*$K$70</f>
        <v>45254.977920000005</v>
      </c>
      <c r="J74" s="433">
        <f t="shared" ref="J74:J84" si="525">SUM(G74:I74)</f>
        <v>351146.07888000004</v>
      </c>
      <c r="R74" s="247">
        <f t="shared" ref="R74:R82" si="526">R73-1</f>
        <v>2015</v>
      </c>
      <c r="S74" s="310">
        <f t="shared" ref="S74:S82" si="527">VALUE(SUBSTITUTE(AB74,"원",""))/10^3</f>
        <v>34340</v>
      </c>
      <c r="T74" s="251">
        <f>T73+1</f>
        <v>2</v>
      </c>
      <c r="U74" s="1">
        <f t="shared" si="521"/>
        <v>6.0488563357034009E-2</v>
      </c>
      <c r="Y74" s="244">
        <v>2015</v>
      </c>
      <c r="Z74" s="244"/>
      <c r="AA74" s="244"/>
      <c r="AB74" s="244" t="s">
        <v>628</v>
      </c>
      <c r="AC74" s="244" t="s">
        <v>285</v>
      </c>
      <c r="AD74" s="245">
        <v>42153</v>
      </c>
      <c r="AE74" s="246"/>
    </row>
    <row r="75" spans="3:31" ht="11.25" customHeight="1" thickBot="1" x14ac:dyDescent="0.25">
      <c r="C75" s="17"/>
      <c r="D75" s="20">
        <f>EOMONTH(D74,12)</f>
        <v>44104</v>
      </c>
      <c r="E75" s="21">
        <f t="shared" ref="E75:E86" si="528">E74*(1+$H$69)</f>
        <v>85057029.279437765</v>
      </c>
      <c r="F75" s="21">
        <f t="shared" ref="F75:F84" si="529">E75*$E$70</f>
        <v>59539920.49560643</v>
      </c>
      <c r="G75" s="22">
        <f t="shared" si="522"/>
        <v>236959.68198242571</v>
      </c>
      <c r="H75" s="21">
        <f t="shared" si="523"/>
        <v>83355.888693849003</v>
      </c>
      <c r="I75" s="21">
        <f t="shared" si="524"/>
        <v>47391.936396485144</v>
      </c>
      <c r="J75" s="433">
        <f t="shared" si="525"/>
        <v>367707.50707275985</v>
      </c>
      <c r="P75" s="21"/>
      <c r="R75" s="247">
        <f t="shared" si="526"/>
        <v>2014</v>
      </c>
      <c r="S75" s="310">
        <f t="shared" si="527"/>
        <v>32840</v>
      </c>
      <c r="T75" s="251">
        <f t="shared" ref="T75:T82" si="530">T74+1</f>
        <v>3</v>
      </c>
      <c r="U75" s="1">
        <f t="shared" si="521"/>
        <v>5.5527875242590508E-2</v>
      </c>
      <c r="Y75" s="244">
        <v>2014</v>
      </c>
      <c r="Z75" s="244"/>
      <c r="AA75" s="244"/>
      <c r="AB75" s="244" t="s">
        <v>629</v>
      </c>
      <c r="AC75" s="244" t="s">
        <v>285</v>
      </c>
      <c r="AD75" s="245">
        <v>41789</v>
      </c>
      <c r="AE75" s="246"/>
    </row>
    <row r="76" spans="3:31" ht="11.25" customHeight="1" thickBot="1" x14ac:dyDescent="0.25">
      <c r="C76" s="17"/>
      <c r="D76" s="20">
        <f t="shared" ref="D76:D86" si="531">EOMONTH(D75,12)</f>
        <v>44469</v>
      </c>
      <c r="E76" s="21">
        <f t="shared" si="528"/>
        <v>89052268.930349544</v>
      </c>
      <c r="F76" s="21">
        <f t="shared" si="529"/>
        <v>62336588.251244679</v>
      </c>
      <c r="G76" s="22">
        <f t="shared" si="522"/>
        <v>248146.35300497871</v>
      </c>
      <c r="H76" s="21">
        <f t="shared" si="523"/>
        <v>87271.223551742543</v>
      </c>
      <c r="I76" s="21">
        <f t="shared" si="524"/>
        <v>49629.270600995747</v>
      </c>
      <c r="J76" s="433">
        <f t="shared" si="525"/>
        <v>385046.84715771698</v>
      </c>
      <c r="R76" s="247">
        <f t="shared" si="526"/>
        <v>2013</v>
      </c>
      <c r="S76" s="310">
        <f t="shared" si="527"/>
        <v>31700</v>
      </c>
      <c r="T76" s="251">
        <f t="shared" si="530"/>
        <v>4</v>
      </c>
      <c r="U76" s="1">
        <f t="shared" si="521"/>
        <v>5.0602069149869644E-2</v>
      </c>
      <c r="Y76" s="244">
        <v>2013</v>
      </c>
      <c r="Z76" s="244"/>
      <c r="AA76" s="244"/>
      <c r="AB76" s="244" t="s">
        <v>630</v>
      </c>
      <c r="AC76" s="244" t="s">
        <v>285</v>
      </c>
      <c r="AD76" s="245">
        <v>41425</v>
      </c>
      <c r="AE76" s="246"/>
    </row>
    <row r="77" spans="3:31" ht="11.25" customHeight="1" thickBot="1" x14ac:dyDescent="0.25">
      <c r="C77" s="17"/>
      <c r="D77" s="20">
        <f t="shared" si="531"/>
        <v>44834</v>
      </c>
      <c r="E77" s="21">
        <f t="shared" si="528"/>
        <v>93235170.200805768</v>
      </c>
      <c r="F77" s="21">
        <f t="shared" si="529"/>
        <v>65264619.140564032</v>
      </c>
      <c r="G77" s="22">
        <f t="shared" si="522"/>
        <v>259858.47656225614</v>
      </c>
      <c r="H77" s="21">
        <f t="shared" si="523"/>
        <v>91370.466796789638</v>
      </c>
      <c r="I77" s="21">
        <f t="shared" si="524"/>
        <v>51971.695312451229</v>
      </c>
      <c r="J77" s="433">
        <f t="shared" si="525"/>
        <v>403200.638671497</v>
      </c>
      <c r="R77" s="247">
        <f t="shared" si="526"/>
        <v>2012</v>
      </c>
      <c r="S77" s="310">
        <f t="shared" si="527"/>
        <v>30700</v>
      </c>
      <c r="T77" s="251">
        <f t="shared" si="530"/>
        <v>5</v>
      </c>
      <c r="U77" s="1">
        <f t="shared" si="521"/>
        <v>4.6971304838148376E-2</v>
      </c>
      <c r="Y77" s="244">
        <v>2012</v>
      </c>
      <c r="Z77" s="244"/>
      <c r="AA77" s="244"/>
      <c r="AB77" s="244" t="s">
        <v>631</v>
      </c>
      <c r="AC77" s="244" t="s">
        <v>285</v>
      </c>
      <c r="AD77" s="245">
        <v>41060</v>
      </c>
      <c r="AE77" s="246"/>
    </row>
    <row r="78" spans="3:31" ht="11.25" customHeight="1" thickBot="1" x14ac:dyDescent="0.25">
      <c r="C78" s="17"/>
      <c r="D78" s="20">
        <f t="shared" si="531"/>
        <v>45199</v>
      </c>
      <c r="E78" s="21">
        <f t="shared" si="528"/>
        <v>97614547.801944464</v>
      </c>
      <c r="F78" s="21">
        <f t="shared" si="529"/>
        <v>68330183.461361125</v>
      </c>
      <c r="G78" s="22">
        <f t="shared" si="522"/>
        <v>272120.73384544451</v>
      </c>
      <c r="H78" s="21">
        <f t="shared" si="523"/>
        <v>95662.256845905576</v>
      </c>
      <c r="I78" s="21">
        <f t="shared" si="524"/>
        <v>54424.146769088904</v>
      </c>
      <c r="J78" s="433">
        <f t="shared" si="525"/>
        <v>422207.137460439</v>
      </c>
      <c r="R78" s="247">
        <f t="shared" si="526"/>
        <v>2011</v>
      </c>
      <c r="S78" s="310">
        <f t="shared" si="527"/>
        <v>29500</v>
      </c>
      <c r="T78" s="251">
        <f t="shared" si="530"/>
        <v>6</v>
      </c>
      <c r="U78" s="1">
        <f t="shared" si="521"/>
        <v>4.5919778327895511E-2</v>
      </c>
      <c r="Y78" s="244">
        <v>2011</v>
      </c>
      <c r="Z78" s="244"/>
      <c r="AA78" s="244"/>
      <c r="AB78" s="244" t="s">
        <v>632</v>
      </c>
      <c r="AC78" s="244" t="s">
        <v>285</v>
      </c>
      <c r="AD78" s="245">
        <v>40694</v>
      </c>
      <c r="AE78" s="246"/>
    </row>
    <row r="79" spans="3:31" ht="11.25" customHeight="1" thickBot="1" x14ac:dyDescent="0.25">
      <c r="C79" s="17"/>
      <c r="D79" s="20">
        <f t="shared" si="531"/>
        <v>45565</v>
      </c>
      <c r="E79" s="21">
        <f t="shared" si="528"/>
        <v>102199630.4833876</v>
      </c>
      <c r="F79" s="21">
        <f t="shared" si="529"/>
        <v>71539741.338371322</v>
      </c>
      <c r="G79" s="22">
        <f t="shared" si="522"/>
        <v>284958.96535348531</v>
      </c>
      <c r="H79" s="21">
        <f t="shared" si="523"/>
        <v>100155.63787371985</v>
      </c>
      <c r="I79" s="21">
        <f t="shared" si="524"/>
        <v>56991.793070697066</v>
      </c>
      <c r="J79" s="433">
        <f t="shared" si="525"/>
        <v>442106.39629790222</v>
      </c>
      <c r="R79" s="247">
        <f t="shared" si="526"/>
        <v>2010</v>
      </c>
      <c r="S79" s="310">
        <f t="shared" si="527"/>
        <v>30000</v>
      </c>
      <c r="T79" s="251">
        <f t="shared" si="530"/>
        <v>7</v>
      </c>
      <c r="U79" s="1">
        <f t="shared" si="521"/>
        <v>3.674069214882314E-2</v>
      </c>
      <c r="Y79" s="244">
        <v>2010</v>
      </c>
      <c r="Z79" s="244"/>
      <c r="AA79" s="244"/>
      <c r="AB79" s="244" t="s">
        <v>633</v>
      </c>
      <c r="AC79" s="244" t="s">
        <v>285</v>
      </c>
      <c r="AD79" s="245">
        <v>40329</v>
      </c>
      <c r="AE79" s="246"/>
    </row>
    <row r="80" spans="3:31" ht="11.25" customHeight="1" thickBot="1" x14ac:dyDescent="0.25">
      <c r="C80" s="17"/>
      <c r="D80" s="20">
        <f t="shared" si="531"/>
        <v>45930</v>
      </c>
      <c r="E80" s="21">
        <f t="shared" si="528"/>
        <v>107000080.48116893</v>
      </c>
      <c r="F80" s="21">
        <f t="shared" si="529"/>
        <v>74900056.336818248</v>
      </c>
      <c r="G80" s="22">
        <f t="shared" si="522"/>
        <v>298400.22534727299</v>
      </c>
      <c r="H80" s="21">
        <f t="shared" si="523"/>
        <v>104860.07887154554</v>
      </c>
      <c r="I80" s="21">
        <f t="shared" si="524"/>
        <v>59680.045069454602</v>
      </c>
      <c r="J80" s="433">
        <f t="shared" si="525"/>
        <v>462940.34928827314</v>
      </c>
      <c r="R80" s="247">
        <f t="shared" si="526"/>
        <v>2009</v>
      </c>
      <c r="S80" s="310">
        <f t="shared" si="527"/>
        <v>28600</v>
      </c>
      <c r="T80" s="251">
        <f t="shared" si="530"/>
        <v>8</v>
      </c>
      <c r="U80" s="1">
        <f t="shared" si="521"/>
        <v>3.8259179591003889E-2</v>
      </c>
      <c r="Y80" s="244">
        <v>2009</v>
      </c>
      <c r="Z80" s="244"/>
      <c r="AA80" s="244"/>
      <c r="AB80" s="244" t="s">
        <v>634</v>
      </c>
      <c r="AC80" s="244" t="s">
        <v>285</v>
      </c>
      <c r="AD80" s="245">
        <v>39962</v>
      </c>
      <c r="AE80" s="246"/>
    </row>
    <row r="81" spans="3:31" ht="11.25" customHeight="1" thickBot="1" x14ac:dyDescent="0.25">
      <c r="C81" s="17"/>
      <c r="D81" s="20">
        <f t="shared" si="531"/>
        <v>46295</v>
      </c>
      <c r="E81" s="21">
        <f t="shared" si="528"/>
        <v>112026013.87915632</v>
      </c>
      <c r="F81" s="21">
        <f t="shared" si="529"/>
        <v>78418209.715409413</v>
      </c>
      <c r="G81" s="22">
        <f t="shared" si="522"/>
        <v>312472.83886163763</v>
      </c>
      <c r="H81" s="21">
        <f t="shared" si="523"/>
        <v>109785.49360157318</v>
      </c>
      <c r="I81" s="21">
        <f t="shared" si="524"/>
        <v>62494.567772327529</v>
      </c>
      <c r="J81" s="433">
        <f t="shared" si="525"/>
        <v>484752.90023553831</v>
      </c>
      <c r="R81" s="247">
        <f t="shared" si="526"/>
        <v>2008</v>
      </c>
      <c r="S81" s="310">
        <f t="shared" si="527"/>
        <v>28800</v>
      </c>
      <c r="T81" s="251">
        <f t="shared" si="530"/>
        <v>9</v>
      </c>
      <c r="U81" s="1">
        <f t="shared" si="521"/>
        <v>3.3136615090203714E-2</v>
      </c>
      <c r="Y81" s="244">
        <v>2008</v>
      </c>
      <c r="Z81" s="244"/>
      <c r="AA81" s="244"/>
      <c r="AB81" s="244" t="s">
        <v>635</v>
      </c>
      <c r="AC81" s="244" t="s">
        <v>285</v>
      </c>
      <c r="AD81" s="245">
        <v>39599</v>
      </c>
      <c r="AE81" s="246"/>
    </row>
    <row r="82" spans="3:31" ht="11.25" customHeight="1" thickBot="1" x14ac:dyDescent="0.25">
      <c r="C82" s="17"/>
      <c r="D82" s="20">
        <f t="shared" si="531"/>
        <v>46660</v>
      </c>
      <c r="E82" s="21">
        <f t="shared" si="528"/>
        <v>117288021.92687681</v>
      </c>
      <c r="F82" s="21">
        <f t="shared" si="529"/>
        <v>82101615.348813757</v>
      </c>
      <c r="G82" s="22">
        <f t="shared" si="522"/>
        <v>327206.46139525506</v>
      </c>
      <c r="H82" s="21">
        <f t="shared" si="523"/>
        <v>114942.26148833925</v>
      </c>
      <c r="I82" s="21">
        <f t="shared" si="524"/>
        <v>65441.292279051013</v>
      </c>
      <c r="J82" s="433">
        <f t="shared" si="525"/>
        <v>507590.01516264537</v>
      </c>
      <c r="R82" s="247">
        <f t="shared" si="526"/>
        <v>2007</v>
      </c>
      <c r="S82" s="310">
        <f t="shared" si="527"/>
        <v>24600</v>
      </c>
      <c r="T82" s="251">
        <f t="shared" si="530"/>
        <v>10</v>
      </c>
      <c r="U82" s="1">
        <f t="shared" si="521"/>
        <v>4.6134961286608211E-2</v>
      </c>
      <c r="Y82" s="244">
        <v>2007</v>
      </c>
      <c r="Z82" s="244"/>
      <c r="AA82" s="244"/>
      <c r="AB82" s="244" t="s">
        <v>636</v>
      </c>
      <c r="AC82" s="244" t="s">
        <v>285</v>
      </c>
      <c r="AD82" s="245">
        <v>39233</v>
      </c>
      <c r="AE82" s="246"/>
    </row>
    <row r="83" spans="3:31" ht="11.25" customHeight="1" x14ac:dyDescent="0.2">
      <c r="C83" s="17"/>
      <c r="D83" s="20">
        <f t="shared" si="531"/>
        <v>47026</v>
      </c>
      <c r="E83" s="21">
        <f t="shared" si="528"/>
        <v>122797193.35866757</v>
      </c>
      <c r="F83" s="21">
        <f t="shared" si="529"/>
        <v>85958035.35106729</v>
      </c>
      <c r="G83" s="22">
        <f t="shared" si="522"/>
        <v>342632.14140426915</v>
      </c>
      <c r="H83" s="21">
        <f t="shared" si="523"/>
        <v>120341.24949149421</v>
      </c>
      <c r="I83" s="21">
        <f t="shared" si="524"/>
        <v>68526.428280853826</v>
      </c>
      <c r="J83" s="433">
        <f t="shared" si="525"/>
        <v>531499.81917661719</v>
      </c>
      <c r="R83" s="248"/>
      <c r="S83" s="249"/>
      <c r="T83" s="250"/>
      <c r="U83" s="72"/>
    </row>
    <row r="84" spans="3:31" ht="11.25" customHeight="1" x14ac:dyDescent="0.2">
      <c r="C84" s="17"/>
      <c r="D84" s="20">
        <f t="shared" si="531"/>
        <v>47391</v>
      </c>
      <c r="E84" s="21">
        <f t="shared" si="528"/>
        <v>128565137.76118658</v>
      </c>
      <c r="F84" s="21">
        <f t="shared" si="529"/>
        <v>89995596.432830602</v>
      </c>
      <c r="G84" s="22">
        <f t="shared" si="522"/>
        <v>358782.3857313224</v>
      </c>
      <c r="H84" s="21">
        <f t="shared" si="523"/>
        <v>125993.83500596284</v>
      </c>
      <c r="I84" s="21">
        <f t="shared" si="524"/>
        <v>71756.477146264486</v>
      </c>
      <c r="J84" s="433">
        <f t="shared" si="525"/>
        <v>556532.69788354973</v>
      </c>
    </row>
    <row r="85" spans="3:31" ht="11.25" customHeight="1" x14ac:dyDescent="0.2">
      <c r="D85" s="20">
        <f t="shared" si="531"/>
        <v>47756</v>
      </c>
      <c r="E85" s="21">
        <f t="shared" si="528"/>
        <v>134604010.03852582</v>
      </c>
      <c r="F85" s="21">
        <f t="shared" ref="F85" si="532">E85*$E$70</f>
        <v>94222807.026968062</v>
      </c>
      <c r="G85" s="22">
        <f t="shared" si="522"/>
        <v>375691.22810787224</v>
      </c>
      <c r="H85" s="21">
        <f t="shared" si="523"/>
        <v>131911.92983775528</v>
      </c>
      <c r="I85" s="21">
        <f t="shared" si="524"/>
        <v>75138.245621574446</v>
      </c>
      <c r="J85" s="433">
        <f t="shared" ref="J85" si="533">SUM(G85:I85)</f>
        <v>582741.40356720192</v>
      </c>
    </row>
    <row r="86" spans="3:31" ht="11.25" customHeight="1" x14ac:dyDescent="0.2">
      <c r="D86" s="20">
        <f t="shared" si="531"/>
        <v>48121</v>
      </c>
      <c r="E86" s="21">
        <f t="shared" si="528"/>
        <v>140926536.02648261</v>
      </c>
      <c r="F86" s="21">
        <f t="shared" ref="F86" si="534">E86*$E$70</f>
        <v>98648575.218537822</v>
      </c>
      <c r="G86" s="22">
        <f t="shared" si="522"/>
        <v>393394.30087415129</v>
      </c>
      <c r="H86" s="21">
        <f t="shared" ref="H86" si="535">F86*$K$69</f>
        <v>138108.00530595295</v>
      </c>
      <c r="I86" s="21">
        <f t="shared" ref="I86" si="536">G86*$K$70</f>
        <v>78678.860174830261</v>
      </c>
      <c r="J86" s="433">
        <f t="shared" ref="J86" si="537">SUM(G86:I86)</f>
        <v>610181.16635493457</v>
      </c>
    </row>
    <row r="87" spans="3:31" ht="11.25" customHeight="1" x14ac:dyDescent="0.2"/>
    <row r="88" spans="3:31" ht="11.25" customHeight="1" x14ac:dyDescent="0.2">
      <c r="W88" s="120"/>
    </row>
    <row r="89" spans="3:31" ht="11.25" customHeight="1" x14ac:dyDescent="0.2">
      <c r="C89" s="430" t="s">
        <v>812</v>
      </c>
      <c r="D89" s="430"/>
      <c r="E89" s="430"/>
      <c r="F89" s="430"/>
      <c r="G89" s="430"/>
      <c r="H89" s="430"/>
      <c r="I89" s="430"/>
      <c r="J89" s="430"/>
      <c r="K89" s="430"/>
      <c r="L89" s="430"/>
      <c r="M89" s="430"/>
      <c r="N89" s="430" t="s">
        <v>813</v>
      </c>
      <c r="O89" s="17"/>
      <c r="P89" s="17"/>
      <c r="Q89" s="17"/>
      <c r="W89" s="120"/>
    </row>
    <row r="90" spans="3:31" ht="11.25" customHeight="1" x14ac:dyDescent="0.2"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</row>
    <row r="91" spans="3:31" ht="11.25" customHeight="1" x14ac:dyDescent="0.2">
      <c r="C91" s="17"/>
      <c r="D91" s="18"/>
      <c r="E91" s="18"/>
      <c r="F91" s="18" t="s">
        <v>805</v>
      </c>
      <c r="G91" s="445">
        <v>12</v>
      </c>
      <c r="I91" s="18" t="s">
        <v>806</v>
      </c>
      <c r="J91" s="843">
        <v>0.2</v>
      </c>
      <c r="L91" s="17"/>
      <c r="M91" s="17"/>
      <c r="N91" s="17"/>
      <c r="O91" s="17"/>
      <c r="P91" s="64" t="s">
        <v>807</v>
      </c>
      <c r="Q91" s="64" t="s">
        <v>814</v>
      </c>
      <c r="R91" s="64" t="s">
        <v>809</v>
      </c>
    </row>
    <row r="92" spans="3:31" ht="11.25" customHeight="1" x14ac:dyDescent="0.2"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49">
        <v>0</v>
      </c>
      <c r="Q92" s="236">
        <v>5.0000000000000001E-3</v>
      </c>
      <c r="R92" s="49">
        <v>0</v>
      </c>
    </row>
    <row r="93" spans="3:31" ht="11.25" customHeight="1" x14ac:dyDescent="0.2">
      <c r="C93" s="17"/>
      <c r="D93" s="17">
        <v>1</v>
      </c>
      <c r="E93" s="17">
        <f t="shared" ref="E93" si="538">D93+1</f>
        <v>2</v>
      </c>
      <c r="G93" s="17">
        <f>E93+1</f>
        <v>3</v>
      </c>
      <c r="H93" s="17">
        <f t="shared" ref="H93:N93" si="539">G93+1</f>
        <v>4</v>
      </c>
      <c r="I93" s="17">
        <f t="shared" si="539"/>
        <v>5</v>
      </c>
      <c r="J93" s="17">
        <f t="shared" si="539"/>
        <v>6</v>
      </c>
      <c r="K93" s="17">
        <f t="shared" si="539"/>
        <v>7</v>
      </c>
      <c r="L93" s="17">
        <f t="shared" si="539"/>
        <v>8</v>
      </c>
      <c r="M93" s="17">
        <f t="shared" si="539"/>
        <v>9</v>
      </c>
      <c r="N93" s="17">
        <f t="shared" si="539"/>
        <v>10</v>
      </c>
      <c r="O93" s="17"/>
      <c r="P93" s="49">
        <v>20000000</v>
      </c>
      <c r="Q93" s="236">
        <v>6.0000000000000001E-3</v>
      </c>
      <c r="R93" s="49">
        <f>P93*Q93-P93*Q92+R92</f>
        <v>20000</v>
      </c>
    </row>
    <row r="94" spans="3:31" ht="11.25" customHeight="1" x14ac:dyDescent="0.2">
      <c r="C94" s="17"/>
      <c r="D94" s="19"/>
      <c r="E94" s="19" t="s">
        <v>815</v>
      </c>
      <c r="F94" s="870" t="s">
        <v>825</v>
      </c>
      <c r="G94" s="19" t="s">
        <v>810</v>
      </c>
      <c r="H94" s="19" t="s">
        <v>808</v>
      </c>
      <c r="I94" s="19" t="s">
        <v>809</v>
      </c>
      <c r="J94" s="19" t="s">
        <v>811</v>
      </c>
      <c r="K94" s="26" t="s">
        <v>816</v>
      </c>
      <c r="L94" s="19" t="s">
        <v>817</v>
      </c>
      <c r="M94" s="19" t="s">
        <v>818</v>
      </c>
      <c r="N94" s="19" t="s">
        <v>819</v>
      </c>
      <c r="O94" s="17"/>
      <c r="P94" s="123">
        <f>P93*2</f>
        <v>40000000</v>
      </c>
      <c r="Q94" s="237">
        <v>7.0000000000000001E-3</v>
      </c>
      <c r="R94" s="123">
        <f>P94*Q94-P94*Q93+R93</f>
        <v>60000</v>
      </c>
      <c r="S94" s="120"/>
      <c r="T94" s="120"/>
      <c r="V94" s="120"/>
    </row>
    <row r="95" spans="3:31" ht="11.25" customHeight="1" x14ac:dyDescent="0.2">
      <c r="C95" s="17"/>
      <c r="D95" s="20">
        <f>DATE(YEAR(J4),G91,31)</f>
        <v>43830</v>
      </c>
      <c r="E95" s="21">
        <f t="shared" ref="E95:E106" si="540">E74</f>
        <v>81241032</v>
      </c>
      <c r="F95" s="1">
        <f t="shared" ref="F95:F106" si="541">INDEX($Q$97:$Q$100,MATCH(YEAR(D95),$P$97:$P$100,1))</f>
        <v>0.85</v>
      </c>
      <c r="G95" s="21">
        <f>CHOOSE($G$1,0,MAX((E95-8000000),0)*F95)</f>
        <v>62254877.199999996</v>
      </c>
      <c r="H95" s="24">
        <f t="shared" ref="H95:H105" si="542">INDEX($Q$92:$Q$94,MATCH(G95,$P$92:$P$94,1))</f>
        <v>7.0000000000000001E-3</v>
      </c>
      <c r="I95" s="21">
        <f t="shared" ref="I95:I105" si="543">INDEX($R$92:$R$94,MATCH(G95,$P$92:$P$94,1))</f>
        <v>60000</v>
      </c>
      <c r="J95" s="21">
        <f t="shared" ref="J95:J105" si="544">G95*H95-I95</f>
        <v>375784.14039999997</v>
      </c>
      <c r="K95" s="21">
        <f t="shared" ref="K95:K105" si="545">(G95*$E$70*$K$68)</f>
        <v>174313.65615999998</v>
      </c>
      <c r="L95" s="21">
        <f t="shared" ref="L95:L105" si="546">J95-K95</f>
        <v>201470.48423999999</v>
      </c>
      <c r="M95" s="21">
        <f t="shared" ref="M95:M105" si="547">L95*$J$91</f>
        <v>40294.096848000001</v>
      </c>
      <c r="N95" s="433">
        <f t="shared" ref="N95:N105" si="548">SUM(L95:M95)</f>
        <v>241764.58108799998</v>
      </c>
      <c r="P95" s="49"/>
      <c r="Q95" s="236"/>
      <c r="R95" s="49"/>
    </row>
    <row r="96" spans="3:31" ht="11.25" customHeight="1" x14ac:dyDescent="0.2">
      <c r="C96" s="17"/>
      <c r="D96" s="20">
        <f t="shared" ref="D96:D106" si="549">EOMONTH(D95,12)</f>
        <v>44196</v>
      </c>
      <c r="E96" s="21">
        <f t="shared" si="540"/>
        <v>85057029.279437765</v>
      </c>
      <c r="F96" s="1">
        <f t="shared" si="541"/>
        <v>0.9</v>
      </c>
      <c r="G96" s="21">
        <f t="shared" ref="G96:G106" si="550">CHOOSE($G$1,0,MAX((E96-8000000),0)*F96)</f>
        <v>69351326.351493984</v>
      </c>
      <c r="H96" s="24">
        <f t="shared" si="542"/>
        <v>7.0000000000000001E-3</v>
      </c>
      <c r="I96" s="21">
        <f t="shared" si="543"/>
        <v>60000</v>
      </c>
      <c r="J96" s="21">
        <f t="shared" si="544"/>
        <v>425459.28446045791</v>
      </c>
      <c r="K96" s="21">
        <f t="shared" si="545"/>
        <v>194183.71378418314</v>
      </c>
      <c r="L96" s="21">
        <f t="shared" si="546"/>
        <v>231275.57067627477</v>
      </c>
      <c r="M96" s="21">
        <f t="shared" si="547"/>
        <v>46255.11413525496</v>
      </c>
      <c r="N96" s="433">
        <f t="shared" si="548"/>
        <v>277530.6848115297</v>
      </c>
      <c r="P96" s="64" t="s">
        <v>641</v>
      </c>
      <c r="Q96" s="64" t="s">
        <v>824</v>
      </c>
    </row>
    <row r="97" spans="3:21" ht="11.25" customHeight="1" x14ac:dyDescent="0.2">
      <c r="C97" s="17"/>
      <c r="D97" s="20">
        <f t="shared" si="549"/>
        <v>44561</v>
      </c>
      <c r="E97" s="21">
        <f t="shared" si="540"/>
        <v>89052268.930349544</v>
      </c>
      <c r="F97" s="1">
        <f t="shared" si="541"/>
        <v>0.95</v>
      </c>
      <c r="G97" s="21">
        <f t="shared" si="550"/>
        <v>76999655.483832061</v>
      </c>
      <c r="H97" s="24">
        <f t="shared" si="542"/>
        <v>7.0000000000000001E-3</v>
      </c>
      <c r="I97" s="21">
        <f t="shared" si="543"/>
        <v>60000</v>
      </c>
      <c r="J97" s="21">
        <f t="shared" si="544"/>
        <v>478997.58838682447</v>
      </c>
      <c r="K97" s="21">
        <f t="shared" si="545"/>
        <v>215599.03535472977</v>
      </c>
      <c r="L97" s="21">
        <f t="shared" si="546"/>
        <v>263398.55303209473</v>
      </c>
      <c r="M97" s="21">
        <f t="shared" si="547"/>
        <v>52679.71060641895</v>
      </c>
      <c r="N97" s="433">
        <f t="shared" si="548"/>
        <v>316078.26363851369</v>
      </c>
      <c r="P97" s="844">
        <v>2019</v>
      </c>
      <c r="Q97" s="846">
        <v>0.85</v>
      </c>
    </row>
    <row r="98" spans="3:21" ht="11.25" customHeight="1" x14ac:dyDescent="0.2">
      <c r="C98" s="17"/>
      <c r="D98" s="20">
        <f t="shared" si="549"/>
        <v>44926</v>
      </c>
      <c r="E98" s="21">
        <f t="shared" si="540"/>
        <v>93235170.200805768</v>
      </c>
      <c r="F98" s="1">
        <f t="shared" si="541"/>
        <v>1</v>
      </c>
      <c r="G98" s="21">
        <f t="shared" si="550"/>
        <v>85235170.200805768</v>
      </c>
      <c r="H98" s="24">
        <f t="shared" si="542"/>
        <v>7.0000000000000001E-3</v>
      </c>
      <c r="I98" s="21">
        <f t="shared" si="543"/>
        <v>60000</v>
      </c>
      <c r="J98" s="21">
        <f t="shared" si="544"/>
        <v>536646.19140564033</v>
      </c>
      <c r="K98" s="21">
        <f t="shared" si="545"/>
        <v>238658.47656225614</v>
      </c>
      <c r="L98" s="21">
        <f t="shared" si="546"/>
        <v>297987.71484338422</v>
      </c>
      <c r="M98" s="21">
        <f t="shared" si="547"/>
        <v>59597.542968676848</v>
      </c>
      <c r="N98" s="433">
        <f t="shared" si="548"/>
        <v>357585.25781206106</v>
      </c>
      <c r="P98" s="844">
        <v>2020</v>
      </c>
      <c r="Q98" s="846">
        <v>0.9</v>
      </c>
    </row>
    <row r="99" spans="3:21" ht="11.25" customHeight="1" x14ac:dyDescent="0.2">
      <c r="C99" s="17"/>
      <c r="D99" s="20">
        <f t="shared" si="549"/>
        <v>45291</v>
      </c>
      <c r="E99" s="21">
        <f t="shared" si="540"/>
        <v>97614547.801944464</v>
      </c>
      <c r="F99" s="1">
        <f t="shared" si="541"/>
        <v>1</v>
      </c>
      <c r="G99" s="21">
        <f t="shared" si="550"/>
        <v>89614547.801944464</v>
      </c>
      <c r="H99" s="24">
        <f t="shared" si="542"/>
        <v>7.0000000000000001E-3</v>
      </c>
      <c r="I99" s="21">
        <f t="shared" si="543"/>
        <v>60000</v>
      </c>
      <c r="J99" s="21">
        <f t="shared" si="544"/>
        <v>567301.83461361122</v>
      </c>
      <c r="K99" s="21">
        <f t="shared" si="545"/>
        <v>250920.73384544448</v>
      </c>
      <c r="L99" s="21">
        <f t="shared" si="546"/>
        <v>316381.10076816671</v>
      </c>
      <c r="M99" s="21">
        <f t="shared" si="547"/>
        <v>63276.220153633345</v>
      </c>
      <c r="N99" s="433">
        <f t="shared" si="548"/>
        <v>379657.32092180004</v>
      </c>
      <c r="P99" s="844">
        <v>2021</v>
      </c>
      <c r="Q99" s="846">
        <v>0.95</v>
      </c>
    </row>
    <row r="100" spans="3:21" ht="11.25" customHeight="1" x14ac:dyDescent="0.2">
      <c r="C100" s="17"/>
      <c r="D100" s="20">
        <f t="shared" si="549"/>
        <v>45657</v>
      </c>
      <c r="E100" s="21">
        <f t="shared" si="540"/>
        <v>102199630.4833876</v>
      </c>
      <c r="F100" s="1">
        <f t="shared" si="541"/>
        <v>1</v>
      </c>
      <c r="G100" s="21">
        <f t="shared" si="550"/>
        <v>94199630.483387604</v>
      </c>
      <c r="H100" s="24">
        <f t="shared" si="542"/>
        <v>7.0000000000000001E-3</v>
      </c>
      <c r="I100" s="21">
        <f t="shared" si="543"/>
        <v>60000</v>
      </c>
      <c r="J100" s="21">
        <f t="shared" si="544"/>
        <v>599397.41338371322</v>
      </c>
      <c r="K100" s="21">
        <f t="shared" si="545"/>
        <v>263758.96535348531</v>
      </c>
      <c r="L100" s="21">
        <f t="shared" si="546"/>
        <v>335638.44803022791</v>
      </c>
      <c r="M100" s="21">
        <f t="shared" si="547"/>
        <v>67127.689606045591</v>
      </c>
      <c r="N100" s="433">
        <f t="shared" si="548"/>
        <v>402766.13763627352</v>
      </c>
      <c r="O100" s="17"/>
      <c r="P100" s="845">
        <v>2022</v>
      </c>
      <c r="Q100" s="281">
        <v>1</v>
      </c>
      <c r="R100" s="17"/>
      <c r="S100" s="17"/>
      <c r="T100" s="17"/>
      <c r="U100" s="17"/>
    </row>
    <row r="101" spans="3:21" ht="11.25" customHeight="1" x14ac:dyDescent="0.2">
      <c r="C101" s="17"/>
      <c r="D101" s="20">
        <f t="shared" si="549"/>
        <v>46022</v>
      </c>
      <c r="E101" s="21">
        <f t="shared" si="540"/>
        <v>107000080.48116893</v>
      </c>
      <c r="F101" s="1">
        <f t="shared" si="541"/>
        <v>1</v>
      </c>
      <c r="G101" s="21">
        <f t="shared" si="550"/>
        <v>99000080.481168926</v>
      </c>
      <c r="H101" s="24">
        <f t="shared" si="542"/>
        <v>7.0000000000000001E-3</v>
      </c>
      <c r="I101" s="21">
        <f t="shared" si="543"/>
        <v>60000</v>
      </c>
      <c r="J101" s="21">
        <f t="shared" si="544"/>
        <v>633000.56336818251</v>
      </c>
      <c r="K101" s="21">
        <f t="shared" si="545"/>
        <v>277200.22534727299</v>
      </c>
      <c r="L101" s="21">
        <f t="shared" si="546"/>
        <v>355800.33802090952</v>
      </c>
      <c r="M101" s="21">
        <f t="shared" si="547"/>
        <v>71160.06760418191</v>
      </c>
      <c r="N101" s="433">
        <f t="shared" si="548"/>
        <v>426960.4056250914</v>
      </c>
      <c r="O101" s="17"/>
      <c r="P101" s="17"/>
      <c r="Q101" s="17"/>
      <c r="R101" s="17"/>
      <c r="S101" s="17"/>
      <c r="T101" s="17"/>
      <c r="U101" s="17"/>
    </row>
    <row r="102" spans="3:21" ht="11.25" customHeight="1" x14ac:dyDescent="0.2">
      <c r="C102" s="17"/>
      <c r="D102" s="20">
        <f t="shared" si="549"/>
        <v>46387</v>
      </c>
      <c r="E102" s="21">
        <f t="shared" si="540"/>
        <v>112026013.87915632</v>
      </c>
      <c r="F102" s="1">
        <f t="shared" si="541"/>
        <v>1</v>
      </c>
      <c r="G102" s="21">
        <f t="shared" si="550"/>
        <v>104026013.87915632</v>
      </c>
      <c r="H102" s="24">
        <f t="shared" si="542"/>
        <v>7.0000000000000001E-3</v>
      </c>
      <c r="I102" s="21">
        <f t="shared" si="543"/>
        <v>60000</v>
      </c>
      <c r="J102" s="21">
        <f t="shared" si="544"/>
        <v>668182.09715409426</v>
      </c>
      <c r="K102" s="21">
        <f t="shared" si="545"/>
        <v>291272.83886163763</v>
      </c>
      <c r="L102" s="21">
        <f t="shared" si="546"/>
        <v>376909.25829245662</v>
      </c>
      <c r="M102" s="21">
        <f t="shared" si="547"/>
        <v>75381.85165849133</v>
      </c>
      <c r="N102" s="433">
        <f t="shared" si="548"/>
        <v>452291.10995094792</v>
      </c>
      <c r="O102" s="17"/>
      <c r="P102" s="17"/>
      <c r="Q102" s="17"/>
    </row>
    <row r="103" spans="3:21" ht="11.25" customHeight="1" x14ac:dyDescent="0.2">
      <c r="C103" s="17"/>
      <c r="D103" s="20">
        <f t="shared" si="549"/>
        <v>46752</v>
      </c>
      <c r="E103" s="21">
        <f t="shared" si="540"/>
        <v>117288021.92687681</v>
      </c>
      <c r="F103" s="1">
        <f t="shared" si="541"/>
        <v>1</v>
      </c>
      <c r="G103" s="21">
        <f t="shared" si="550"/>
        <v>109288021.92687681</v>
      </c>
      <c r="H103" s="24">
        <f t="shared" si="542"/>
        <v>7.0000000000000001E-3</v>
      </c>
      <c r="I103" s="21">
        <f t="shared" si="543"/>
        <v>60000</v>
      </c>
      <c r="J103" s="21">
        <f t="shared" si="544"/>
        <v>705016.15348813776</v>
      </c>
      <c r="K103" s="21">
        <f t="shared" si="545"/>
        <v>306006.46139525506</v>
      </c>
      <c r="L103" s="21">
        <f t="shared" si="546"/>
        <v>399009.6920928827</v>
      </c>
      <c r="M103" s="21">
        <f t="shared" si="547"/>
        <v>79801.938418576552</v>
      </c>
      <c r="N103" s="433">
        <f t="shared" si="548"/>
        <v>478811.63051145925</v>
      </c>
      <c r="O103" s="17"/>
      <c r="P103" s="17"/>
      <c r="Q103" s="17"/>
    </row>
    <row r="104" spans="3:21" ht="11.25" customHeight="1" x14ac:dyDescent="0.2">
      <c r="C104" s="17"/>
      <c r="D104" s="20">
        <f t="shared" si="549"/>
        <v>47118</v>
      </c>
      <c r="E104" s="21">
        <f t="shared" si="540"/>
        <v>122797193.35866757</v>
      </c>
      <c r="F104" s="1">
        <f t="shared" si="541"/>
        <v>1</v>
      </c>
      <c r="G104" s="21">
        <f t="shared" si="550"/>
        <v>114797193.35866757</v>
      </c>
      <c r="H104" s="24">
        <f t="shared" si="542"/>
        <v>7.0000000000000001E-3</v>
      </c>
      <c r="I104" s="21">
        <f t="shared" si="543"/>
        <v>60000</v>
      </c>
      <c r="J104" s="21">
        <f t="shared" si="544"/>
        <v>743580.35351067304</v>
      </c>
      <c r="K104" s="21">
        <f t="shared" si="545"/>
        <v>321432.14140426915</v>
      </c>
      <c r="L104" s="21">
        <f t="shared" si="546"/>
        <v>422148.21210640389</v>
      </c>
      <c r="M104" s="21">
        <f t="shared" si="547"/>
        <v>84429.642421280791</v>
      </c>
      <c r="N104" s="433">
        <f t="shared" si="548"/>
        <v>506577.85452768469</v>
      </c>
      <c r="O104" s="17"/>
      <c r="P104" s="17"/>
      <c r="Q104" s="17"/>
    </row>
    <row r="105" spans="3:21" ht="11.25" customHeight="1" x14ac:dyDescent="0.2">
      <c r="C105" s="17"/>
      <c r="D105" s="20">
        <f t="shared" si="549"/>
        <v>47483</v>
      </c>
      <c r="E105" s="21">
        <f t="shared" si="540"/>
        <v>128565137.76118658</v>
      </c>
      <c r="F105" s="1">
        <f t="shared" si="541"/>
        <v>1</v>
      </c>
      <c r="G105" s="21">
        <f t="shared" si="550"/>
        <v>120565137.76118658</v>
      </c>
      <c r="H105" s="24">
        <f t="shared" si="542"/>
        <v>7.0000000000000001E-3</v>
      </c>
      <c r="I105" s="21">
        <f t="shared" si="543"/>
        <v>60000</v>
      </c>
      <c r="J105" s="21">
        <f t="shared" si="544"/>
        <v>783955.96432830615</v>
      </c>
      <c r="K105" s="21">
        <f t="shared" si="545"/>
        <v>337582.3857313224</v>
      </c>
      <c r="L105" s="21">
        <f t="shared" si="546"/>
        <v>446373.57859698375</v>
      </c>
      <c r="M105" s="21">
        <f t="shared" si="547"/>
        <v>89274.715719396758</v>
      </c>
      <c r="N105" s="433">
        <f t="shared" si="548"/>
        <v>535648.29431638052</v>
      </c>
      <c r="O105" s="17"/>
      <c r="P105" s="17"/>
      <c r="Q105" s="17"/>
    </row>
    <row r="106" spans="3:21" ht="11.25" customHeight="1" x14ac:dyDescent="0.2">
      <c r="C106" s="17"/>
      <c r="D106" s="20">
        <f t="shared" si="549"/>
        <v>47848</v>
      </c>
      <c r="E106" s="21">
        <f t="shared" si="540"/>
        <v>134604010.03852582</v>
      </c>
      <c r="F106" s="1">
        <f t="shared" si="541"/>
        <v>1</v>
      </c>
      <c r="G106" s="21">
        <f t="shared" si="550"/>
        <v>126604010.03852582</v>
      </c>
      <c r="H106" s="24">
        <f t="shared" ref="H106" si="551">INDEX($Q$92:$Q$94,MATCH(G106,$P$92:$P$94,1))</f>
        <v>7.0000000000000001E-3</v>
      </c>
      <c r="I106" s="21">
        <f t="shared" ref="I106" si="552">INDEX($R$92:$R$94,MATCH(G106,$P$92:$P$94,1))</f>
        <v>60000</v>
      </c>
      <c r="J106" s="21">
        <f t="shared" ref="J106" si="553">G106*H106-I106</f>
        <v>826228.07026968081</v>
      </c>
      <c r="K106" s="21">
        <f t="shared" ref="K106" si="554">(G106*$E$70*$K$68)</f>
        <v>354491.22810787224</v>
      </c>
      <c r="L106" s="21">
        <f t="shared" ref="L106" si="555">J106-K106</f>
        <v>471736.84216180857</v>
      </c>
      <c r="M106" s="21">
        <f t="shared" ref="M106" si="556">L106*$J$91</f>
        <v>94347.36843236172</v>
      </c>
      <c r="N106" s="433">
        <f t="shared" ref="N106" si="557">SUM(L106:M106)</f>
        <v>566084.21059417026</v>
      </c>
      <c r="O106" s="17"/>
      <c r="P106" s="17"/>
      <c r="Q106" s="17"/>
    </row>
    <row r="107" spans="3:21" ht="11.25" customHeight="1" x14ac:dyDescent="0.2"/>
    <row r="108" spans="3:21" ht="11.25" customHeight="1" x14ac:dyDescent="0.2">
      <c r="N108" s="17"/>
    </row>
    <row r="109" spans="3:21" ht="11.25" customHeight="1" x14ac:dyDescent="0.2"/>
    <row r="110" spans="3:21" ht="11.25" customHeight="1" x14ac:dyDescent="0.2"/>
    <row r="111" spans="3:21" ht="11.25" customHeight="1" x14ac:dyDescent="0.2"/>
    <row r="112" spans="3:21" ht="11.25" customHeight="1" x14ac:dyDescent="0.2">
      <c r="C112" s="430" t="s">
        <v>475</v>
      </c>
      <c r="D112" s="430"/>
      <c r="E112" s="430"/>
      <c r="F112" s="430"/>
      <c r="G112" s="430"/>
      <c r="H112" s="430"/>
      <c r="I112" s="430"/>
      <c r="J112" s="430"/>
      <c r="K112" s="430"/>
      <c r="L112" s="430"/>
      <c r="M112" s="430"/>
      <c r="N112" s="430" t="s">
        <v>43</v>
      </c>
    </row>
    <row r="113" spans="3:31" ht="11.25" customHeight="1" x14ac:dyDescent="0.2"/>
    <row r="114" spans="3:31" ht="11.25" customHeight="1" x14ac:dyDescent="0.2">
      <c r="C114" s="17"/>
      <c r="D114" s="18" t="s">
        <v>52</v>
      </c>
      <c r="E114" s="435">
        <v>690</v>
      </c>
      <c r="F114" s="18" t="s">
        <v>44</v>
      </c>
      <c r="G114" s="440">
        <f>E5*E7</f>
        <v>18645.2</v>
      </c>
      <c r="H114" s="17"/>
      <c r="I114" s="18" t="s">
        <v>1</v>
      </c>
      <c r="J114" s="441">
        <v>0.7</v>
      </c>
      <c r="K114" s="17"/>
      <c r="L114" s="17"/>
      <c r="M114" s="17"/>
      <c r="N114" s="17"/>
    </row>
    <row r="115" spans="3:31" ht="11.25" customHeight="1" x14ac:dyDescent="0.2">
      <c r="C115" s="17"/>
      <c r="D115" s="18" t="s">
        <v>53</v>
      </c>
      <c r="E115" s="441">
        <v>0.02</v>
      </c>
      <c r="F115" s="18" t="s">
        <v>54</v>
      </c>
      <c r="G115" s="443">
        <f>YEAR(J3)-'A&amp;R'!G18-1</f>
        <v>32</v>
      </c>
      <c r="H115" s="17"/>
      <c r="I115" s="18" t="s">
        <v>7</v>
      </c>
      <c r="J115" s="442">
        <v>2.5000000000000001E-3</v>
      </c>
      <c r="K115" s="17"/>
      <c r="L115" s="17"/>
      <c r="M115" s="17"/>
      <c r="N115" s="17"/>
    </row>
    <row r="116" spans="3:31" ht="11.25" customHeight="1" x14ac:dyDescent="0.2">
      <c r="C116" s="17"/>
      <c r="D116" s="18" t="s">
        <v>3</v>
      </c>
      <c r="E116" s="441">
        <v>1.2</v>
      </c>
      <c r="F116" s="18" t="s">
        <v>0</v>
      </c>
      <c r="G116" s="134">
        <v>7</v>
      </c>
      <c r="H116" s="17"/>
      <c r="I116" s="18" t="s">
        <v>2</v>
      </c>
      <c r="J116" s="442">
        <f>K69</f>
        <v>1.4E-3</v>
      </c>
      <c r="K116" s="17"/>
      <c r="L116" s="17"/>
      <c r="M116" s="17"/>
      <c r="N116" s="17"/>
    </row>
    <row r="117" spans="3:31" ht="11.25" customHeight="1" x14ac:dyDescent="0.2">
      <c r="C117" s="17"/>
      <c r="D117" s="18" t="s">
        <v>4</v>
      </c>
      <c r="E117" s="441">
        <v>1.17</v>
      </c>
      <c r="F117" s="17"/>
      <c r="G117" s="17"/>
      <c r="H117" s="17"/>
      <c r="I117" s="18" t="s">
        <v>46</v>
      </c>
      <c r="J117" s="442">
        <v>0.2</v>
      </c>
      <c r="K117" s="17"/>
      <c r="L117" s="17"/>
      <c r="M117" s="17"/>
      <c r="N117" s="17"/>
    </row>
    <row r="118" spans="3:31" ht="11.25" customHeight="1" x14ac:dyDescent="0.2">
      <c r="C118" s="17"/>
      <c r="D118" s="18" t="s">
        <v>5</v>
      </c>
      <c r="E118" s="441">
        <v>1.5</v>
      </c>
      <c r="F118" s="17"/>
      <c r="G118" s="17"/>
      <c r="H118" s="17"/>
      <c r="I118" s="18" t="s">
        <v>853</v>
      </c>
      <c r="J118" s="435">
        <v>3</v>
      </c>
      <c r="K118" s="17"/>
      <c r="L118" s="17"/>
      <c r="M118" s="17"/>
      <c r="N118" s="17"/>
    </row>
    <row r="119" spans="3:31" ht="11.25" customHeight="1" x14ac:dyDescent="0.2">
      <c r="C119" s="17"/>
      <c r="D119" s="18" t="s">
        <v>6</v>
      </c>
      <c r="E119" s="441">
        <v>1.6E-2</v>
      </c>
      <c r="F119" s="17"/>
      <c r="G119" s="17"/>
      <c r="H119" s="17"/>
      <c r="I119" s="17"/>
      <c r="J119" s="17"/>
      <c r="K119" s="17"/>
      <c r="L119" s="17"/>
      <c r="M119" s="17"/>
      <c r="N119" s="17"/>
    </row>
    <row r="120" spans="3:31" ht="11.25" customHeight="1" x14ac:dyDescent="0.2"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</row>
    <row r="121" spans="3:31" ht="11.25" customHeight="1" x14ac:dyDescent="0.2">
      <c r="C121" s="18"/>
      <c r="D121" s="17">
        <v>1</v>
      </c>
      <c r="E121" s="17">
        <f>D121+1</f>
        <v>2</v>
      </c>
      <c r="F121" s="17">
        <f t="shared" ref="F121:M121" si="558">E121+1</f>
        <v>3</v>
      </c>
      <c r="G121" s="17">
        <f t="shared" si="558"/>
        <v>4</v>
      </c>
      <c r="H121" s="17">
        <f t="shared" si="558"/>
        <v>5</v>
      </c>
      <c r="I121" s="17">
        <f t="shared" si="558"/>
        <v>6</v>
      </c>
      <c r="J121" s="17">
        <f t="shared" si="558"/>
        <v>7</v>
      </c>
      <c r="K121" s="17">
        <f t="shared" si="558"/>
        <v>8</v>
      </c>
      <c r="L121" s="17">
        <f t="shared" si="558"/>
        <v>9</v>
      </c>
      <c r="M121" s="17">
        <f t="shared" si="558"/>
        <v>10</v>
      </c>
    </row>
    <row r="122" spans="3:31" ht="11.25" customHeight="1" x14ac:dyDescent="0.2">
      <c r="C122" s="17"/>
      <c r="D122" s="19"/>
      <c r="E122" s="19" t="s">
        <v>55</v>
      </c>
      <c r="F122" s="19" t="s">
        <v>56</v>
      </c>
      <c r="G122" s="19" t="s">
        <v>57</v>
      </c>
      <c r="H122" s="19" t="s">
        <v>58</v>
      </c>
      <c r="I122" s="19" t="s">
        <v>59</v>
      </c>
      <c r="J122" s="19" t="s">
        <v>49</v>
      </c>
      <c r="K122" s="19" t="s">
        <v>60</v>
      </c>
      <c r="L122" s="19" t="s">
        <v>61</v>
      </c>
      <c r="M122" s="19" t="s">
        <v>51</v>
      </c>
      <c r="P122" s="30"/>
    </row>
    <row r="123" spans="3:31" ht="11.25" customHeight="1" x14ac:dyDescent="0.2">
      <c r="C123" s="17"/>
      <c r="D123" s="20">
        <f>DATE(YEAR(J4),G116,31)</f>
        <v>43677</v>
      </c>
      <c r="E123" s="21">
        <f>E114*G114*$E$116*$E$117*$E$118</f>
        <v>27094085.927999999</v>
      </c>
      <c r="F123" s="24">
        <f>1-G115*E119</f>
        <v>0.48799999999999999</v>
      </c>
      <c r="G123" s="21">
        <f t="shared" ref="G123:G133" si="559">E123*F123</f>
        <v>13221913.932863999</v>
      </c>
      <c r="H123" s="21">
        <f t="shared" ref="H123:H133" si="560">G123*$J$114</f>
        <v>9255339.7530047987</v>
      </c>
      <c r="I123" s="21">
        <f t="shared" ref="I123:I133" si="561">H123*$J$115</f>
        <v>23138.349382511999</v>
      </c>
      <c r="J123" s="21">
        <f t="shared" ref="J123:J133" si="562">H123*$J$116</f>
        <v>12957.475654206719</v>
      </c>
      <c r="K123" s="21">
        <f t="shared" ref="K123:K133" si="563">I123*$J$117</f>
        <v>4627.6698765024003</v>
      </c>
      <c r="L123" s="21">
        <f t="shared" ref="L123:L134" si="564">((H123-64000)*12/10000+49.1)*$J$118</f>
        <v>33236.12311081728</v>
      </c>
      <c r="M123" s="433">
        <f t="shared" ref="M123:M133" si="565">SUM(I123:L123)</f>
        <v>73959.618024038384</v>
      </c>
      <c r="P123" s="120"/>
    </row>
    <row r="124" spans="3:31" ht="11.25" customHeight="1" x14ac:dyDescent="0.2">
      <c r="C124" s="17"/>
      <c r="D124" s="20">
        <f>EOMONTH(D123,12)</f>
        <v>44043</v>
      </c>
      <c r="E124" s="21">
        <f t="shared" ref="E124:E134" si="566">E123*(1+$E$115)</f>
        <v>27635967.646559998</v>
      </c>
      <c r="F124" s="24">
        <f t="shared" ref="F124:F134" si="567">F123-$E$119</f>
        <v>0.47199999999999998</v>
      </c>
      <c r="G124" s="21">
        <f t="shared" si="559"/>
        <v>13044176.729176318</v>
      </c>
      <c r="H124" s="21">
        <f t="shared" si="560"/>
        <v>9130923.710423423</v>
      </c>
      <c r="I124" s="21">
        <f t="shared" si="561"/>
        <v>22827.309276058557</v>
      </c>
      <c r="J124" s="21">
        <f t="shared" si="562"/>
        <v>12783.293194592792</v>
      </c>
      <c r="K124" s="21">
        <f t="shared" si="563"/>
        <v>4565.4618552117117</v>
      </c>
      <c r="L124" s="21">
        <f t="shared" si="564"/>
        <v>32788.225357524323</v>
      </c>
      <c r="M124" s="433">
        <f t="shared" si="565"/>
        <v>72964.289683387382</v>
      </c>
    </row>
    <row r="125" spans="3:31" ht="11.25" customHeight="1" x14ac:dyDescent="0.2">
      <c r="C125" s="17"/>
      <c r="D125" s="20">
        <f t="shared" ref="D125:D134" si="568">EOMONTH(D124,12)</f>
        <v>44408</v>
      </c>
      <c r="E125" s="21">
        <f t="shared" si="566"/>
        <v>28188686.9994912</v>
      </c>
      <c r="F125" s="24">
        <f t="shared" si="567"/>
        <v>0.45599999999999996</v>
      </c>
      <c r="G125" s="21">
        <f t="shared" si="559"/>
        <v>12854041.271767987</v>
      </c>
      <c r="H125" s="21">
        <f t="shared" si="560"/>
        <v>8997828.8902375903</v>
      </c>
      <c r="I125" s="21">
        <f t="shared" si="561"/>
        <v>22494.572225593976</v>
      </c>
      <c r="J125" s="21">
        <f t="shared" si="562"/>
        <v>12596.960446332627</v>
      </c>
      <c r="K125" s="21">
        <f t="shared" si="563"/>
        <v>4498.9144451187958</v>
      </c>
      <c r="L125" s="21">
        <f t="shared" si="564"/>
        <v>32309.084004855325</v>
      </c>
      <c r="M125" s="433">
        <f t="shared" si="565"/>
        <v>71899.531121900727</v>
      </c>
      <c r="P125" s="120"/>
    </row>
    <row r="126" spans="3:31" ht="11.25" customHeight="1" x14ac:dyDescent="0.2">
      <c r="C126" s="17"/>
      <c r="D126" s="20">
        <f t="shared" si="568"/>
        <v>44773</v>
      </c>
      <c r="E126" s="21">
        <f t="shared" si="566"/>
        <v>28752460.739481024</v>
      </c>
      <c r="F126" s="24">
        <f t="shared" si="567"/>
        <v>0.43999999999999995</v>
      </c>
      <c r="G126" s="21">
        <f t="shared" si="559"/>
        <v>12651082.725371649</v>
      </c>
      <c r="H126" s="21">
        <f t="shared" si="560"/>
        <v>8855757.9077601545</v>
      </c>
      <c r="I126" s="21">
        <f t="shared" si="561"/>
        <v>22139.394769400387</v>
      </c>
      <c r="J126" s="21">
        <f t="shared" si="562"/>
        <v>12398.061070864216</v>
      </c>
      <c r="K126" s="21">
        <f t="shared" si="563"/>
        <v>4427.8789538800775</v>
      </c>
      <c r="L126" s="21">
        <f t="shared" si="564"/>
        <v>31797.628467936556</v>
      </c>
      <c r="M126" s="433">
        <f t="shared" si="565"/>
        <v>70762.963262081234</v>
      </c>
      <c r="V126" s="100"/>
    </row>
    <row r="127" spans="3:31" ht="11.25" customHeight="1" x14ac:dyDescent="0.2">
      <c r="C127" s="17"/>
      <c r="D127" s="20">
        <f t="shared" si="568"/>
        <v>45138</v>
      </c>
      <c r="E127" s="21">
        <f t="shared" si="566"/>
        <v>29327509.954270646</v>
      </c>
      <c r="F127" s="24">
        <f t="shared" si="567"/>
        <v>0.42399999999999993</v>
      </c>
      <c r="G127" s="21">
        <f t="shared" si="559"/>
        <v>12434864.220610753</v>
      </c>
      <c r="H127" s="21">
        <f t="shared" si="560"/>
        <v>8704404.9544275273</v>
      </c>
      <c r="I127" s="21">
        <f t="shared" si="561"/>
        <v>21761.012386068818</v>
      </c>
      <c r="J127" s="21">
        <f t="shared" si="562"/>
        <v>12186.166936198539</v>
      </c>
      <c r="K127" s="21">
        <f t="shared" si="563"/>
        <v>4352.2024772137638</v>
      </c>
      <c r="L127" s="21">
        <f t="shared" si="564"/>
        <v>31252.757835939105</v>
      </c>
      <c r="M127" s="433">
        <f t="shared" si="565"/>
        <v>69552.13963542023</v>
      </c>
      <c r="V127" s="100"/>
      <c r="Y127" s="121"/>
      <c r="Z127" s="121"/>
      <c r="AA127" s="121"/>
      <c r="AB127" s="121"/>
      <c r="AC127" s="121"/>
      <c r="AD127" s="121"/>
      <c r="AE127" s="121"/>
    </row>
    <row r="128" spans="3:31" ht="11.25" customHeight="1" x14ac:dyDescent="0.2">
      <c r="C128" s="17"/>
      <c r="D128" s="20">
        <f t="shared" si="568"/>
        <v>45504</v>
      </c>
      <c r="E128" s="21">
        <f t="shared" si="566"/>
        <v>29914060.15335606</v>
      </c>
      <c r="F128" s="24">
        <f t="shared" si="567"/>
        <v>0.40799999999999992</v>
      </c>
      <c r="G128" s="21">
        <f t="shared" si="559"/>
        <v>12204936.54256927</v>
      </c>
      <c r="H128" s="21">
        <f t="shared" si="560"/>
        <v>8543455.5797984879</v>
      </c>
      <c r="I128" s="21">
        <f t="shared" si="561"/>
        <v>21358.63894949622</v>
      </c>
      <c r="J128" s="21">
        <f t="shared" si="562"/>
        <v>11960.837811717884</v>
      </c>
      <c r="K128" s="21">
        <f t="shared" si="563"/>
        <v>4271.7277898992443</v>
      </c>
      <c r="L128" s="21">
        <f t="shared" si="564"/>
        <v>30673.340087274555</v>
      </c>
      <c r="M128" s="433">
        <f t="shared" si="565"/>
        <v>68264.544638387903</v>
      </c>
      <c r="V128" s="100"/>
    </row>
    <row r="129" spans="3:22" ht="11.25" customHeight="1" x14ac:dyDescent="0.2">
      <c r="C129" s="17"/>
      <c r="D129" s="20">
        <f t="shared" si="568"/>
        <v>45869</v>
      </c>
      <c r="E129" s="21">
        <f t="shared" si="566"/>
        <v>30512341.356423181</v>
      </c>
      <c r="F129" s="24">
        <f t="shared" si="567"/>
        <v>0.3919999999999999</v>
      </c>
      <c r="G129" s="21">
        <f t="shared" si="559"/>
        <v>11960837.811717885</v>
      </c>
      <c r="H129" s="21">
        <f t="shared" si="560"/>
        <v>8372586.4682025183</v>
      </c>
      <c r="I129" s="21">
        <f t="shared" si="561"/>
        <v>20931.466170506297</v>
      </c>
      <c r="J129" s="21">
        <f t="shared" si="562"/>
        <v>11721.621055483525</v>
      </c>
      <c r="K129" s="21">
        <f t="shared" si="563"/>
        <v>4186.2932341012593</v>
      </c>
      <c r="L129" s="21">
        <f t="shared" si="564"/>
        <v>30058.211285529069</v>
      </c>
      <c r="M129" s="433">
        <f t="shared" si="565"/>
        <v>66897.591745620157</v>
      </c>
      <c r="V129" s="100"/>
    </row>
    <row r="130" spans="3:22" ht="11.25" customHeight="1" x14ac:dyDescent="0.2">
      <c r="C130" s="17"/>
      <c r="D130" s="20">
        <f t="shared" si="568"/>
        <v>46234</v>
      </c>
      <c r="E130" s="21">
        <f t="shared" si="566"/>
        <v>31122588.183551643</v>
      </c>
      <c r="F130" s="24">
        <f t="shared" si="567"/>
        <v>0.37599999999999989</v>
      </c>
      <c r="G130" s="21">
        <f t="shared" si="559"/>
        <v>11702093.157015415</v>
      </c>
      <c r="H130" s="21">
        <f t="shared" si="560"/>
        <v>8191465.2099107895</v>
      </c>
      <c r="I130" s="21">
        <f t="shared" si="561"/>
        <v>20478.663024776975</v>
      </c>
      <c r="J130" s="21">
        <f t="shared" si="562"/>
        <v>11468.051293875105</v>
      </c>
      <c r="K130" s="21">
        <f t="shared" si="563"/>
        <v>4095.7326049553953</v>
      </c>
      <c r="L130" s="21">
        <f t="shared" si="564"/>
        <v>29406.174755678843</v>
      </c>
      <c r="M130" s="433">
        <f t="shared" si="565"/>
        <v>65448.621679286312</v>
      </c>
    </row>
    <row r="131" spans="3:22" ht="11.25" customHeight="1" x14ac:dyDescent="0.2">
      <c r="C131" s="17"/>
      <c r="D131" s="20">
        <f t="shared" si="568"/>
        <v>46599</v>
      </c>
      <c r="E131" s="21">
        <f t="shared" si="566"/>
        <v>31745039.947222676</v>
      </c>
      <c r="F131" s="24">
        <f t="shared" si="567"/>
        <v>0.35999999999999988</v>
      </c>
      <c r="G131" s="21">
        <f t="shared" si="559"/>
        <v>11428214.381000159</v>
      </c>
      <c r="H131" s="21">
        <f t="shared" si="560"/>
        <v>7999750.0667001111</v>
      </c>
      <c r="I131" s="21">
        <f t="shared" si="561"/>
        <v>19999.375166750277</v>
      </c>
      <c r="J131" s="21">
        <f t="shared" si="562"/>
        <v>11199.650093380156</v>
      </c>
      <c r="K131" s="21">
        <f t="shared" si="563"/>
        <v>3999.8750333500557</v>
      </c>
      <c r="L131" s="21">
        <f t="shared" si="564"/>
        <v>28716.000240120404</v>
      </c>
      <c r="M131" s="433">
        <f t="shared" si="565"/>
        <v>63914.900533600892</v>
      </c>
      <c r="V131" s="100"/>
    </row>
    <row r="132" spans="3:22" ht="11.25" customHeight="1" x14ac:dyDescent="0.2">
      <c r="C132" s="17"/>
      <c r="D132" s="20">
        <f t="shared" si="568"/>
        <v>46965</v>
      </c>
      <c r="E132" s="21">
        <f t="shared" si="566"/>
        <v>32379940.746167131</v>
      </c>
      <c r="F132" s="24">
        <f t="shared" si="567"/>
        <v>0.34399999999999986</v>
      </c>
      <c r="G132" s="21">
        <f t="shared" si="559"/>
        <v>11138699.616681488</v>
      </c>
      <c r="H132" s="21">
        <f t="shared" si="560"/>
        <v>7797089.7316770414</v>
      </c>
      <c r="I132" s="21">
        <f t="shared" si="561"/>
        <v>19492.724329192602</v>
      </c>
      <c r="J132" s="21">
        <f t="shared" si="562"/>
        <v>10915.925624347858</v>
      </c>
      <c r="K132" s="21">
        <f t="shared" si="563"/>
        <v>3898.5448658385208</v>
      </c>
      <c r="L132" s="21">
        <f t="shared" si="564"/>
        <v>27986.423034037351</v>
      </c>
      <c r="M132" s="433">
        <f t="shared" si="565"/>
        <v>62293.617853416334</v>
      </c>
      <c r="V132" s="100"/>
    </row>
    <row r="133" spans="3:22" ht="11.25" customHeight="1" x14ac:dyDescent="0.2">
      <c r="C133" s="17"/>
      <c r="D133" s="20">
        <f t="shared" si="568"/>
        <v>47330</v>
      </c>
      <c r="E133" s="21">
        <f t="shared" si="566"/>
        <v>33027539.561090473</v>
      </c>
      <c r="F133" s="24">
        <f t="shared" si="567"/>
        <v>0.32799999999999985</v>
      </c>
      <c r="G133" s="21">
        <f t="shared" si="559"/>
        <v>10833032.97603767</v>
      </c>
      <c r="H133" s="21">
        <f t="shared" si="560"/>
        <v>7583123.0832263688</v>
      </c>
      <c r="I133" s="21">
        <f t="shared" si="561"/>
        <v>18957.807708065924</v>
      </c>
      <c r="J133" s="21">
        <f t="shared" si="562"/>
        <v>10616.372316516916</v>
      </c>
      <c r="K133" s="21">
        <f t="shared" si="563"/>
        <v>3791.561541613185</v>
      </c>
      <c r="L133" s="21">
        <f t="shared" si="564"/>
        <v>27216.143099614932</v>
      </c>
      <c r="M133" s="433">
        <f t="shared" si="565"/>
        <v>60581.884665810954</v>
      </c>
      <c r="V133" s="100"/>
    </row>
    <row r="134" spans="3:22" ht="11.25" customHeight="1" x14ac:dyDescent="0.2">
      <c r="C134" s="17"/>
      <c r="D134" s="20">
        <f t="shared" si="568"/>
        <v>47695</v>
      </c>
      <c r="E134" s="21">
        <f t="shared" si="566"/>
        <v>33688090.352312282</v>
      </c>
      <c r="F134" s="24">
        <f t="shared" si="567"/>
        <v>0.31199999999999983</v>
      </c>
      <c r="G134" s="21">
        <f t="shared" ref="G134" si="569">E134*F134</f>
        <v>10510684.189921426</v>
      </c>
      <c r="H134" s="21">
        <f t="shared" ref="H134" si="570">G134*$J$114</f>
        <v>7357478.9329449972</v>
      </c>
      <c r="I134" s="21">
        <f t="shared" ref="I134" si="571">H134*$J$115</f>
        <v>18393.697332362495</v>
      </c>
      <c r="J134" s="21">
        <f t="shared" ref="J134" si="572">H134*$J$116</f>
        <v>10300.470506122996</v>
      </c>
      <c r="K134" s="21">
        <f t="shared" ref="K134" si="573">I134*$J$117</f>
        <v>3678.7394664724993</v>
      </c>
      <c r="L134" s="21">
        <f t="shared" si="564"/>
        <v>26403.824158601987</v>
      </c>
      <c r="M134" s="433">
        <f t="shared" ref="M134" si="574">SUM(I134:L134)</f>
        <v>58776.731463559976</v>
      </c>
      <c r="N134" s="17"/>
      <c r="V134" s="100"/>
    </row>
    <row r="135" spans="3:22" ht="11.25" customHeight="1" x14ac:dyDescent="0.2"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V135" s="100"/>
    </row>
    <row r="136" spans="3:22" ht="11.25" customHeight="1" x14ac:dyDescent="0.2"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V136" s="100"/>
    </row>
    <row r="137" spans="3:22" ht="11.25" customHeight="1" x14ac:dyDescent="0.2"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V137" s="100"/>
    </row>
    <row r="138" spans="3:22" ht="11.25" customHeight="1" x14ac:dyDescent="0.2"/>
    <row r="139" spans="3:22" ht="11.25" customHeight="1" outlineLevel="1" x14ac:dyDescent="0.2">
      <c r="C139" s="430" t="s">
        <v>427</v>
      </c>
      <c r="D139" s="430"/>
      <c r="E139" s="430"/>
      <c r="F139" s="430"/>
      <c r="G139" s="430"/>
      <c r="H139" s="430"/>
      <c r="I139" s="430"/>
      <c r="J139" s="430"/>
      <c r="K139" s="430"/>
      <c r="L139" s="430"/>
      <c r="M139" s="430"/>
      <c r="N139" s="430" t="s">
        <v>43</v>
      </c>
    </row>
    <row r="140" spans="3:22" ht="11.25" customHeight="1" outlineLevel="1" x14ac:dyDescent="0.2"/>
    <row r="141" spans="3:22" ht="11.25" customHeight="1" outlineLevel="1" x14ac:dyDescent="0.2">
      <c r="D141" s="126" t="s">
        <v>428</v>
      </c>
      <c r="E141" s="134">
        <v>7</v>
      </c>
    </row>
    <row r="142" spans="3:22" ht="11.25" customHeight="1" outlineLevel="1" x14ac:dyDescent="0.2">
      <c r="E142" s="134">
        <v>9</v>
      </c>
    </row>
    <row r="143" spans="3:22" ht="11.25" customHeight="1" outlineLevel="1" x14ac:dyDescent="0.2"/>
    <row r="144" spans="3:22" ht="11.25" customHeight="1" outlineLevel="1" x14ac:dyDescent="0.2">
      <c r="D144" s="121"/>
      <c r="E144" s="121"/>
    </row>
    <row r="145" spans="4:17" ht="11.25" customHeight="1" outlineLevel="1" x14ac:dyDescent="0.2">
      <c r="D145" s="19"/>
      <c r="E145" s="19" t="s">
        <v>836</v>
      </c>
    </row>
    <row r="146" spans="4:17" ht="11.25" customHeight="1" outlineLevel="1" x14ac:dyDescent="0.2">
      <c r="D146" s="20">
        <f>EOMONTH(DATE(YEAR(J4),E141,1),0)</f>
        <v>43677</v>
      </c>
      <c r="E146" s="252"/>
    </row>
    <row r="147" spans="4:17" ht="11.25" customHeight="1" outlineLevel="1" x14ac:dyDescent="0.2">
      <c r="D147" s="20">
        <f>EOMONTH(DATE(YEAR(J4),E142,1),0)</f>
        <v>43738</v>
      </c>
      <c r="E147" s="252"/>
    </row>
    <row r="148" spans="4:17" ht="11.25" customHeight="1" outlineLevel="1" x14ac:dyDescent="0.2">
      <c r="D148" s="20">
        <f>EOMONTH(D146,12)</f>
        <v>44043</v>
      </c>
      <c r="E148" s="252"/>
      <c r="Q148" s="120"/>
    </row>
    <row r="149" spans="4:17" ht="11.25" customHeight="1" outlineLevel="1" x14ac:dyDescent="0.2">
      <c r="D149" s="20">
        <f t="shared" ref="D149:D169" si="575">EOMONTH(D147,12)</f>
        <v>44104</v>
      </c>
      <c r="E149" s="252"/>
      <c r="F149" s="21"/>
      <c r="G149" s="140"/>
      <c r="H149" s="120"/>
    </row>
    <row r="150" spans="4:17" ht="11.25" customHeight="1" outlineLevel="1" x14ac:dyDescent="0.2">
      <c r="D150" s="20">
        <f t="shared" si="575"/>
        <v>44408</v>
      </c>
      <c r="E150" s="252"/>
      <c r="F150" s="21"/>
      <c r="G150" s="140"/>
      <c r="H150" s="120"/>
      <c r="Q150" s="120"/>
    </row>
    <row r="151" spans="4:17" ht="11.25" customHeight="1" outlineLevel="1" x14ac:dyDescent="0.2">
      <c r="D151" s="20">
        <f t="shared" si="575"/>
        <v>44469</v>
      </c>
      <c r="E151" s="252"/>
      <c r="F151" s="21"/>
      <c r="G151" s="140"/>
      <c r="H151" s="120"/>
    </row>
    <row r="152" spans="4:17" ht="11.25" customHeight="1" outlineLevel="1" x14ac:dyDescent="0.2">
      <c r="D152" s="20">
        <f t="shared" si="575"/>
        <v>44773</v>
      </c>
      <c r="E152" s="252"/>
      <c r="F152" s="21"/>
      <c r="G152" s="140"/>
      <c r="H152" s="120"/>
      <c r="Q152" s="120"/>
    </row>
    <row r="153" spans="4:17" ht="11.25" customHeight="1" outlineLevel="1" x14ac:dyDescent="0.2">
      <c r="D153" s="20">
        <f t="shared" si="575"/>
        <v>44834</v>
      </c>
      <c r="E153" s="252"/>
      <c r="F153" s="21"/>
      <c r="G153" s="140"/>
      <c r="H153" s="120"/>
      <c r="I153" s="21"/>
      <c r="J153" s="21"/>
      <c r="K153" s="21"/>
      <c r="L153" s="21"/>
      <c r="M153" s="22"/>
    </row>
    <row r="154" spans="4:17" ht="11.25" customHeight="1" outlineLevel="1" x14ac:dyDescent="0.2">
      <c r="D154" s="20">
        <f t="shared" si="575"/>
        <v>45138</v>
      </c>
      <c r="E154" s="252"/>
      <c r="F154" s="21"/>
      <c r="G154" s="140"/>
      <c r="H154" s="120"/>
      <c r="I154" s="21"/>
      <c r="J154" s="21"/>
      <c r="K154" s="21"/>
      <c r="L154" s="21"/>
      <c r="M154" s="22"/>
    </row>
    <row r="155" spans="4:17" ht="11.25" customHeight="1" outlineLevel="1" x14ac:dyDescent="0.2">
      <c r="D155" s="20">
        <f t="shared" si="575"/>
        <v>45199</v>
      </c>
      <c r="E155" s="252"/>
      <c r="F155" s="21"/>
      <c r="G155" s="140"/>
      <c r="H155" s="120"/>
      <c r="I155" s="21"/>
      <c r="J155" s="21"/>
      <c r="K155" s="21"/>
      <c r="L155" s="21"/>
      <c r="M155" s="22"/>
    </row>
    <row r="156" spans="4:17" ht="11.25" customHeight="1" outlineLevel="1" x14ac:dyDescent="0.2">
      <c r="D156" s="20">
        <f t="shared" si="575"/>
        <v>45504</v>
      </c>
      <c r="E156" s="252"/>
      <c r="F156" s="21"/>
      <c r="G156" s="140"/>
      <c r="H156" s="120"/>
      <c r="I156" s="21"/>
      <c r="J156" s="21"/>
      <c r="K156" s="21"/>
      <c r="L156" s="21"/>
      <c r="M156" s="22"/>
    </row>
    <row r="157" spans="4:17" ht="11.25" customHeight="1" outlineLevel="1" x14ac:dyDescent="0.2">
      <c r="D157" s="20">
        <f t="shared" si="575"/>
        <v>45565</v>
      </c>
      <c r="E157" s="252"/>
      <c r="F157" s="21"/>
      <c r="G157" s="140"/>
      <c r="H157" s="120"/>
      <c r="I157" s="21"/>
      <c r="J157" s="21"/>
      <c r="K157" s="21"/>
      <c r="L157" s="21"/>
      <c r="M157" s="22"/>
    </row>
    <row r="158" spans="4:17" ht="11.25" customHeight="1" outlineLevel="1" x14ac:dyDescent="0.2">
      <c r="D158" s="20">
        <f t="shared" si="575"/>
        <v>45869</v>
      </c>
      <c r="E158" s="252"/>
      <c r="F158" s="21"/>
      <c r="G158" s="140"/>
      <c r="H158" s="120"/>
      <c r="I158" s="21"/>
      <c r="J158" s="21"/>
      <c r="K158" s="21"/>
      <c r="L158" s="21"/>
      <c r="M158" s="22"/>
    </row>
    <row r="159" spans="4:17" ht="11.25" customHeight="1" outlineLevel="1" x14ac:dyDescent="0.2">
      <c r="D159" s="20">
        <f t="shared" si="575"/>
        <v>45930</v>
      </c>
      <c r="E159" s="252"/>
      <c r="F159" s="21"/>
      <c r="G159" s="140"/>
      <c r="H159" s="120"/>
      <c r="I159" s="21"/>
      <c r="J159" s="21"/>
      <c r="K159" s="21"/>
      <c r="L159" s="21"/>
      <c r="M159" s="22"/>
    </row>
    <row r="160" spans="4:17" ht="11.25" customHeight="1" outlineLevel="1" x14ac:dyDescent="0.2">
      <c r="D160" s="20">
        <f t="shared" si="575"/>
        <v>46234</v>
      </c>
      <c r="E160" s="252"/>
      <c r="F160" s="21"/>
      <c r="G160" s="140"/>
      <c r="H160" s="120"/>
      <c r="I160" s="21"/>
      <c r="J160" s="21"/>
      <c r="K160" s="21"/>
      <c r="L160" s="21"/>
      <c r="M160" s="22"/>
    </row>
    <row r="161" spans="2:21" ht="11.25" customHeight="1" outlineLevel="1" x14ac:dyDescent="0.2">
      <c r="D161" s="20">
        <f t="shared" si="575"/>
        <v>46295</v>
      </c>
      <c r="E161" s="252"/>
      <c r="F161" s="21"/>
      <c r="G161" s="140"/>
      <c r="H161" s="120"/>
      <c r="I161" s="21"/>
      <c r="J161" s="21"/>
      <c r="K161" s="21"/>
      <c r="L161" s="21"/>
      <c r="M161" s="22"/>
    </row>
    <row r="162" spans="2:21" ht="11.25" customHeight="1" outlineLevel="1" x14ac:dyDescent="0.2">
      <c r="D162" s="20">
        <f t="shared" si="575"/>
        <v>46599</v>
      </c>
      <c r="E162" s="252"/>
      <c r="F162" s="21"/>
      <c r="G162" s="140"/>
      <c r="H162" s="120"/>
      <c r="I162" s="21"/>
      <c r="J162" s="21"/>
      <c r="K162" s="21"/>
      <c r="L162" s="21"/>
      <c r="M162" s="22"/>
    </row>
    <row r="163" spans="2:21" ht="11.25" customHeight="1" outlineLevel="1" x14ac:dyDescent="0.2">
      <c r="D163" s="20">
        <f t="shared" si="575"/>
        <v>46660</v>
      </c>
      <c r="E163" s="252"/>
      <c r="F163" s="21"/>
      <c r="G163" s="140"/>
      <c r="H163" s="120"/>
      <c r="I163" s="21"/>
      <c r="J163" s="21"/>
      <c r="K163" s="21"/>
      <c r="L163" s="21"/>
      <c r="M163" s="22"/>
    </row>
    <row r="164" spans="2:21" ht="11.25" customHeight="1" outlineLevel="1" x14ac:dyDescent="0.2">
      <c r="D164" s="20">
        <f t="shared" si="575"/>
        <v>46965</v>
      </c>
      <c r="E164" s="252"/>
      <c r="F164" s="21"/>
      <c r="G164" s="140"/>
      <c r="H164" s="120"/>
      <c r="I164" s="21"/>
      <c r="J164" s="21"/>
      <c r="K164" s="21"/>
      <c r="L164" s="21"/>
      <c r="M164" s="22"/>
    </row>
    <row r="165" spans="2:21" ht="11.25" customHeight="1" outlineLevel="1" x14ac:dyDescent="0.2">
      <c r="D165" s="20">
        <f t="shared" si="575"/>
        <v>47026</v>
      </c>
      <c r="E165" s="252"/>
      <c r="F165" s="21"/>
      <c r="G165" s="140"/>
      <c r="H165" s="120"/>
      <c r="I165" s="21"/>
      <c r="J165" s="21"/>
      <c r="K165" s="21"/>
      <c r="L165" s="21"/>
      <c r="M165" s="22"/>
    </row>
    <row r="166" spans="2:21" ht="11.25" customHeight="1" outlineLevel="1" x14ac:dyDescent="0.2">
      <c r="D166" s="20">
        <f t="shared" si="575"/>
        <v>47330</v>
      </c>
      <c r="E166" s="252"/>
      <c r="F166" s="21"/>
      <c r="G166" s="140"/>
      <c r="H166" s="120"/>
      <c r="I166" s="21"/>
      <c r="J166" s="21"/>
      <c r="K166" s="21"/>
      <c r="L166" s="21"/>
      <c r="M166" s="22"/>
    </row>
    <row r="167" spans="2:21" ht="11.25" customHeight="1" outlineLevel="1" x14ac:dyDescent="0.2">
      <c r="D167" s="20">
        <f t="shared" si="575"/>
        <v>47391</v>
      </c>
      <c r="E167" s="252"/>
    </row>
    <row r="168" spans="2:21" ht="11.25" customHeight="1" outlineLevel="1" x14ac:dyDescent="0.2">
      <c r="D168" s="20">
        <f t="shared" si="575"/>
        <v>47695</v>
      </c>
      <c r="E168" s="252"/>
      <c r="F168" s="21"/>
      <c r="G168" s="140"/>
      <c r="H168" s="120"/>
      <c r="I168" s="21"/>
      <c r="J168" s="21"/>
      <c r="K168" s="21"/>
      <c r="L168" s="21"/>
      <c r="M168" s="22"/>
    </row>
    <row r="169" spans="2:21" ht="11.25" customHeight="1" outlineLevel="1" x14ac:dyDescent="0.2">
      <c r="D169" s="20">
        <f t="shared" si="575"/>
        <v>47756</v>
      </c>
      <c r="E169" s="252"/>
    </row>
    <row r="170" spans="2:21" ht="11.25" customHeight="1" outlineLevel="1" x14ac:dyDescent="0.2"/>
    <row r="171" spans="2:21" ht="11.25" customHeight="1" outlineLevel="1" x14ac:dyDescent="0.2"/>
    <row r="172" spans="2:21" ht="11.25" customHeight="1" outlineLevel="1" x14ac:dyDescent="0.2">
      <c r="B172" s="888"/>
      <c r="C172" s="485" t="s">
        <v>698</v>
      </c>
      <c r="D172" s="485"/>
      <c r="E172" s="485"/>
      <c r="F172" s="485"/>
      <c r="G172" s="485"/>
      <c r="H172" s="485"/>
      <c r="I172" s="485"/>
      <c r="J172" s="485"/>
      <c r="K172" s="485"/>
      <c r="L172" s="485"/>
      <c r="M172" s="485"/>
      <c r="N172" s="485" t="s">
        <v>696</v>
      </c>
      <c r="O172" s="888"/>
      <c r="P172" s="888"/>
      <c r="Q172" s="888"/>
      <c r="R172" s="888"/>
    </row>
    <row r="173" spans="2:21" ht="11.25" customHeight="1" outlineLevel="1" x14ac:dyDescent="0.2">
      <c r="B173" s="888"/>
      <c r="C173" s="888"/>
      <c r="D173" s="888"/>
      <c r="E173" s="888"/>
      <c r="F173" s="888"/>
      <c r="G173" s="888"/>
      <c r="H173" s="888"/>
      <c r="I173" s="888"/>
      <c r="J173" s="888"/>
      <c r="K173" s="888"/>
      <c r="L173" s="888"/>
      <c r="M173" s="888"/>
      <c r="N173" s="888"/>
      <c r="O173" s="888"/>
      <c r="P173" s="888"/>
      <c r="Q173" s="888"/>
      <c r="R173" s="888"/>
    </row>
    <row r="174" spans="2:21" ht="11.25" customHeight="1" outlineLevel="1" x14ac:dyDescent="0.2">
      <c r="B174" s="888"/>
      <c r="D174" s="126" t="s">
        <v>428</v>
      </c>
      <c r="E174" s="868">
        <v>12</v>
      </c>
    </row>
    <row r="175" spans="2:21" ht="11.25" customHeight="1" outlineLevel="1" x14ac:dyDescent="0.2">
      <c r="B175" s="888"/>
      <c r="C175" s="888"/>
      <c r="D175" s="888"/>
      <c r="E175" s="888"/>
      <c r="F175" s="888"/>
      <c r="G175" s="888"/>
      <c r="H175" s="888"/>
      <c r="I175" s="888"/>
      <c r="J175" s="888"/>
      <c r="K175" s="888"/>
      <c r="L175" s="888"/>
      <c r="M175" s="888"/>
      <c r="N175" s="888"/>
      <c r="O175" s="888"/>
      <c r="P175" s="888"/>
      <c r="Q175" s="888"/>
      <c r="R175" s="888"/>
      <c r="S175" s="888"/>
      <c r="T175" s="888"/>
      <c r="U175" s="888"/>
    </row>
    <row r="176" spans="2:21" ht="11.25" customHeight="1" outlineLevel="1" x14ac:dyDescent="0.2">
      <c r="B176" s="888"/>
      <c r="C176" s="888"/>
      <c r="D176" s="483"/>
      <c r="E176" s="483" t="s">
        <v>697</v>
      </c>
      <c r="F176" s="888"/>
      <c r="G176" s="888"/>
      <c r="H176" s="888"/>
      <c r="I176" s="888"/>
      <c r="J176" s="888"/>
      <c r="K176" s="888"/>
      <c r="L176" s="888"/>
      <c r="M176" s="888"/>
      <c r="N176" s="888"/>
      <c r="O176" s="888"/>
      <c r="P176" s="888"/>
      <c r="Q176" s="888"/>
      <c r="R176" s="888"/>
      <c r="S176" s="888"/>
      <c r="T176" s="888"/>
      <c r="U176" s="888"/>
    </row>
    <row r="177" spans="2:21" ht="11.25" customHeight="1" outlineLevel="1" x14ac:dyDescent="0.2">
      <c r="B177" s="888"/>
      <c r="C177" s="888"/>
      <c r="D177" s="484">
        <f>DATE(YEAR(J4),E174,31)</f>
        <v>43830</v>
      </c>
      <c r="E177" s="486"/>
      <c r="F177" s="888"/>
      <c r="G177" s="888"/>
      <c r="H177" s="888"/>
      <c r="I177" s="888"/>
      <c r="J177" s="888"/>
      <c r="K177" s="888"/>
      <c r="L177" s="888"/>
      <c r="M177" s="888"/>
      <c r="N177" s="888"/>
      <c r="O177" s="888"/>
      <c r="P177" s="888"/>
      <c r="Q177" s="888"/>
      <c r="R177" s="888"/>
      <c r="S177" s="888"/>
      <c r="T177" s="888"/>
      <c r="U177" s="888"/>
    </row>
    <row r="178" spans="2:21" ht="11.25" customHeight="1" outlineLevel="1" x14ac:dyDescent="0.2">
      <c r="B178" s="888"/>
      <c r="C178" s="888"/>
      <c r="D178" s="484">
        <f>EOMONTH(D177,12)</f>
        <v>44196</v>
      </c>
      <c r="E178" s="486"/>
      <c r="F178" s="888"/>
      <c r="G178" s="888"/>
      <c r="H178" s="888"/>
      <c r="I178" s="888"/>
      <c r="J178" s="888"/>
      <c r="K178" s="888"/>
      <c r="L178" s="888"/>
      <c r="M178" s="888"/>
      <c r="P178" s="888"/>
      <c r="Q178" s="888"/>
      <c r="R178" s="888"/>
    </row>
    <row r="179" spans="2:21" ht="11.25" customHeight="1" outlineLevel="1" x14ac:dyDescent="0.2">
      <c r="B179" s="888"/>
      <c r="C179" s="888"/>
      <c r="D179" s="484">
        <f t="shared" ref="D179:D188" si="576">EOMONTH(D178,12)</f>
        <v>44561</v>
      </c>
      <c r="E179" s="486"/>
      <c r="F179" s="888"/>
      <c r="G179" s="888"/>
      <c r="H179" s="888"/>
      <c r="I179" s="888"/>
      <c r="J179" s="888"/>
      <c r="K179" s="888"/>
      <c r="L179" s="888"/>
      <c r="M179" s="888"/>
      <c r="P179" s="888"/>
      <c r="Q179" s="888"/>
    </row>
    <row r="180" spans="2:21" ht="11.25" customHeight="1" outlineLevel="1" x14ac:dyDescent="0.2">
      <c r="B180" s="888"/>
      <c r="C180" s="888"/>
      <c r="D180" s="484">
        <f t="shared" si="576"/>
        <v>44926</v>
      </c>
      <c r="E180" s="486"/>
      <c r="F180" s="888"/>
      <c r="G180" s="888"/>
      <c r="H180" s="888"/>
      <c r="I180" s="888"/>
      <c r="J180" s="888"/>
      <c r="K180" s="888"/>
      <c r="L180" s="888"/>
      <c r="M180" s="888"/>
      <c r="P180" s="888"/>
      <c r="Q180" s="888"/>
      <c r="R180" s="888"/>
    </row>
    <row r="181" spans="2:21" ht="11.25" customHeight="1" outlineLevel="1" x14ac:dyDescent="0.2">
      <c r="B181" s="888"/>
      <c r="C181" s="888"/>
      <c r="D181" s="484">
        <f t="shared" si="576"/>
        <v>45291</v>
      </c>
      <c r="E181" s="486"/>
      <c r="F181" s="888"/>
      <c r="G181" s="888"/>
      <c r="H181" s="888"/>
      <c r="I181" s="888"/>
      <c r="J181" s="888"/>
      <c r="K181" s="888"/>
      <c r="L181" s="888"/>
      <c r="M181" s="888"/>
      <c r="P181" s="888"/>
      <c r="Q181" s="888"/>
      <c r="R181" s="888"/>
    </row>
    <row r="182" spans="2:21" ht="11.25" customHeight="1" outlineLevel="1" x14ac:dyDescent="0.2">
      <c r="B182" s="888"/>
      <c r="C182" s="888"/>
      <c r="D182" s="484">
        <f t="shared" si="576"/>
        <v>45657</v>
      </c>
      <c r="E182" s="486"/>
      <c r="F182" s="888"/>
      <c r="G182" s="888"/>
      <c r="H182" s="888"/>
      <c r="I182" s="888"/>
      <c r="J182" s="888"/>
      <c r="K182" s="888"/>
      <c r="L182" s="888"/>
      <c r="M182" s="888"/>
      <c r="P182" s="888"/>
      <c r="Q182" s="888"/>
      <c r="R182" s="888"/>
    </row>
    <row r="183" spans="2:21" ht="11.25" customHeight="1" outlineLevel="1" x14ac:dyDescent="0.2">
      <c r="B183" s="888"/>
      <c r="C183" s="888"/>
      <c r="D183" s="484">
        <f t="shared" si="576"/>
        <v>46022</v>
      </c>
      <c r="E183" s="486"/>
      <c r="F183" s="888"/>
      <c r="G183" s="888"/>
      <c r="H183" s="888"/>
      <c r="I183" s="888"/>
      <c r="J183" s="888"/>
      <c r="K183" s="888"/>
      <c r="L183" s="888"/>
      <c r="M183" s="888"/>
      <c r="P183" s="888"/>
      <c r="Q183" s="888"/>
      <c r="R183" s="888"/>
    </row>
    <row r="184" spans="2:21" ht="11.25" customHeight="1" outlineLevel="1" x14ac:dyDescent="0.2">
      <c r="B184" s="888"/>
      <c r="C184" s="888"/>
      <c r="D184" s="484">
        <f t="shared" si="576"/>
        <v>46387</v>
      </c>
      <c r="E184" s="486"/>
      <c r="F184" s="888"/>
      <c r="G184" s="888"/>
      <c r="H184" s="888"/>
      <c r="I184" s="888"/>
      <c r="J184" s="888"/>
      <c r="K184" s="888"/>
      <c r="L184" s="888"/>
      <c r="M184" s="888"/>
      <c r="P184" s="888"/>
      <c r="Q184" s="888"/>
      <c r="R184" s="888"/>
    </row>
    <row r="185" spans="2:21" ht="11.25" customHeight="1" outlineLevel="1" x14ac:dyDescent="0.2">
      <c r="B185" s="888"/>
      <c r="C185" s="888"/>
      <c r="D185" s="484">
        <f t="shared" si="576"/>
        <v>46752</v>
      </c>
      <c r="E185" s="486"/>
      <c r="F185" s="888"/>
      <c r="G185" s="888"/>
      <c r="H185" s="888"/>
      <c r="I185" s="888"/>
      <c r="J185" s="888"/>
      <c r="K185" s="888"/>
      <c r="L185" s="888"/>
      <c r="M185" s="888"/>
      <c r="P185" s="888"/>
      <c r="Q185" s="888"/>
      <c r="R185" s="888"/>
    </row>
    <row r="186" spans="2:21" ht="11.25" customHeight="1" outlineLevel="1" x14ac:dyDescent="0.2">
      <c r="B186" s="888"/>
      <c r="C186" s="888"/>
      <c r="D186" s="484">
        <f t="shared" si="576"/>
        <v>47118</v>
      </c>
      <c r="E186" s="486"/>
      <c r="F186" s="888"/>
      <c r="G186" s="888"/>
      <c r="H186" s="888"/>
      <c r="I186" s="888"/>
      <c r="J186" s="888"/>
      <c r="K186" s="888"/>
      <c r="L186" s="888"/>
      <c r="M186" s="888"/>
      <c r="P186" s="888"/>
      <c r="Q186" s="888" t="s">
        <v>699</v>
      </c>
      <c r="R186" s="888"/>
    </row>
    <row r="187" spans="2:21" ht="11.25" customHeight="1" outlineLevel="1" x14ac:dyDescent="0.2">
      <c r="C187" s="888"/>
      <c r="D187" s="484">
        <f t="shared" si="576"/>
        <v>47483</v>
      </c>
      <c r="E187" s="486"/>
      <c r="F187" s="888"/>
      <c r="G187" s="888"/>
      <c r="H187" s="888"/>
      <c r="I187" s="888"/>
      <c r="J187" s="888"/>
      <c r="K187" s="888"/>
      <c r="L187" s="888"/>
      <c r="M187" s="888"/>
    </row>
    <row r="188" spans="2:21" ht="11.25" customHeight="1" outlineLevel="1" x14ac:dyDescent="0.2">
      <c r="C188" s="888"/>
      <c r="D188" s="484">
        <f t="shared" si="576"/>
        <v>47848</v>
      </c>
      <c r="E188" s="486"/>
      <c r="F188" s="888"/>
      <c r="G188" s="888"/>
      <c r="H188" s="888"/>
      <c r="I188" s="888"/>
      <c r="J188" s="888"/>
      <c r="K188" s="888"/>
      <c r="L188" s="888"/>
      <c r="M188" s="888"/>
    </row>
    <row r="189" spans="2:21" ht="11.25" customHeight="1" outlineLevel="1" x14ac:dyDescent="0.2">
      <c r="E189" s="888"/>
      <c r="F189" s="888"/>
      <c r="G189" s="888"/>
      <c r="H189" s="888"/>
      <c r="I189" s="888"/>
      <c r="J189" s="888"/>
      <c r="K189" s="888"/>
      <c r="L189" s="888"/>
      <c r="M189" s="888"/>
    </row>
    <row r="190" spans="2:21" ht="11.25" customHeight="1" x14ac:dyDescent="0.2"/>
    <row r="191" spans="2:21" ht="11.25" customHeight="1" x14ac:dyDescent="0.2"/>
    <row r="192" spans="2:21" ht="11.25" customHeight="1" x14ac:dyDescent="0.2">
      <c r="C192" s="430" t="s">
        <v>476</v>
      </c>
      <c r="D192" s="430"/>
      <c r="E192" s="430"/>
      <c r="F192" s="430"/>
      <c r="G192" s="430"/>
      <c r="H192" s="431"/>
      <c r="I192" s="430"/>
      <c r="J192" s="430"/>
      <c r="K192" s="430"/>
      <c r="L192" s="430"/>
      <c r="M192" s="430"/>
      <c r="N192" s="430" t="s">
        <v>43</v>
      </c>
    </row>
    <row r="193" spans="3:17" ht="11.25" customHeight="1" x14ac:dyDescent="0.2">
      <c r="C193" s="17"/>
      <c r="D193" s="17"/>
      <c r="E193" s="17"/>
      <c r="F193" s="17"/>
      <c r="G193" s="17"/>
      <c r="H193" s="17"/>
      <c r="I193" s="17"/>
      <c r="J193" s="17"/>
      <c r="K193" s="17"/>
    </row>
    <row r="194" spans="3:17" ht="11.25" customHeight="1" x14ac:dyDescent="0.2">
      <c r="C194" s="17"/>
      <c r="D194" s="18" t="s">
        <v>44</v>
      </c>
      <c r="E194" s="135">
        <f>G114</f>
        <v>18645.2</v>
      </c>
      <c r="F194" s="18" t="s">
        <v>62</v>
      </c>
      <c r="G194" s="444">
        <v>1.2</v>
      </c>
      <c r="H194" s="17"/>
      <c r="I194" s="17"/>
      <c r="K194" s="17"/>
    </row>
    <row r="195" spans="3:17" ht="11.25" customHeight="1" x14ac:dyDescent="0.2">
      <c r="C195" s="17"/>
      <c r="D195" s="18" t="s">
        <v>63</v>
      </c>
      <c r="E195" s="134">
        <v>10</v>
      </c>
      <c r="F195" s="18" t="s">
        <v>64</v>
      </c>
      <c r="G195" s="441">
        <v>0</v>
      </c>
      <c r="H195" s="17"/>
      <c r="I195" s="17"/>
      <c r="J195" s="21"/>
      <c r="K195" s="17"/>
    </row>
    <row r="196" spans="3:17" ht="11.25" customHeight="1" x14ac:dyDescent="0.2">
      <c r="C196" s="17"/>
      <c r="F196" s="17"/>
      <c r="G196" s="17"/>
      <c r="H196" s="17"/>
      <c r="I196" s="25"/>
      <c r="J196" s="21"/>
      <c r="K196" s="17"/>
    </row>
    <row r="197" spans="3:17" ht="11.25" customHeight="1" x14ac:dyDescent="0.2">
      <c r="C197" s="17"/>
      <c r="D197" s="17">
        <v>1</v>
      </c>
      <c r="E197" s="17">
        <f>D197+1</f>
        <v>2</v>
      </c>
      <c r="F197" s="17">
        <f t="shared" ref="F197:K197" si="577">E197+1</f>
        <v>3</v>
      </c>
      <c r="G197" s="17">
        <f t="shared" si="577"/>
        <v>4</v>
      </c>
      <c r="H197" s="17">
        <f t="shared" si="577"/>
        <v>5</v>
      </c>
      <c r="I197" s="17">
        <f t="shared" si="577"/>
        <v>6</v>
      </c>
      <c r="J197" s="17">
        <f t="shared" si="577"/>
        <v>7</v>
      </c>
      <c r="K197" s="17">
        <f t="shared" si="577"/>
        <v>8</v>
      </c>
    </row>
    <row r="198" spans="3:17" ht="11.25" customHeight="1" x14ac:dyDescent="0.2">
      <c r="C198" s="17"/>
      <c r="D198" s="26"/>
      <c r="E198" s="26" t="s">
        <v>65</v>
      </c>
      <c r="F198" s="26" t="s">
        <v>66</v>
      </c>
      <c r="G198" s="26" t="s">
        <v>67</v>
      </c>
      <c r="H198" s="27">
        <v>3000</v>
      </c>
      <c r="I198" s="27">
        <v>30000</v>
      </c>
      <c r="J198" s="19"/>
      <c r="K198" s="19" t="s">
        <v>51</v>
      </c>
    </row>
    <row r="199" spans="3:17" ht="11.25" customHeight="1" x14ac:dyDescent="0.2">
      <c r="C199" s="17"/>
      <c r="D199" s="20">
        <v>41943</v>
      </c>
      <c r="E199" s="436">
        <v>700</v>
      </c>
      <c r="F199" s="436">
        <v>700</v>
      </c>
      <c r="G199" s="436">
        <v>800</v>
      </c>
      <c r="H199" s="21">
        <f>MIN(H$198,$E$194)*$E199/10^3</f>
        <v>2100</v>
      </c>
      <c r="I199" s="21">
        <f>MAX(MIN((I$198-H$198),($E$194-H$198))*$F199/10^3,0)</f>
        <v>10951.64</v>
      </c>
      <c r="J199" s="21">
        <f>MAX($E$194-I$198,0)*$G199/10^3</f>
        <v>0</v>
      </c>
      <c r="K199" s="433">
        <f>SUM(H199:J199)*$G$194*(1-$G$195)</f>
        <v>15661.967999999999</v>
      </c>
    </row>
    <row r="200" spans="3:17" ht="11.25" customHeight="1" x14ac:dyDescent="0.2">
      <c r="C200" s="17"/>
      <c r="D200" s="20">
        <f>EOMONTH(D199,12)</f>
        <v>42308</v>
      </c>
      <c r="E200" s="436">
        <v>700</v>
      </c>
      <c r="F200" s="436">
        <v>800</v>
      </c>
      <c r="G200" s="436">
        <v>1000</v>
      </c>
      <c r="H200" s="21">
        <f t="shared" ref="H200:H218" si="578">MIN(H$198,$E$194)*$E200/10^3</f>
        <v>2100</v>
      </c>
      <c r="I200" s="21">
        <f t="shared" ref="I200:I218" si="579">MAX(MIN((I$198-H$198),($E$194-H$198))*$F200/10^3,0)</f>
        <v>12516.16</v>
      </c>
      <c r="J200" s="21">
        <f t="shared" ref="J200:J218" si="580">MAX($E$194-I$198,0)*$G200/10^3</f>
        <v>0</v>
      </c>
      <c r="K200" s="433">
        <f t="shared" ref="K200:K218" si="581">SUM(H200:J200)*$G$194*(1-$G$195)</f>
        <v>17539.392</v>
      </c>
    </row>
    <row r="201" spans="3:17" ht="11.25" customHeight="1" x14ac:dyDescent="0.2">
      <c r="C201" s="17"/>
      <c r="D201" s="20">
        <f t="shared" ref="D201:D218" si="582">EOMONTH(D200,12)</f>
        <v>42674</v>
      </c>
      <c r="E201" s="436">
        <v>700</v>
      </c>
      <c r="F201" s="436">
        <v>900</v>
      </c>
      <c r="G201" s="436">
        <v>1200</v>
      </c>
      <c r="H201" s="21">
        <f t="shared" si="578"/>
        <v>2100</v>
      </c>
      <c r="I201" s="21">
        <f t="shared" si="579"/>
        <v>14080.68</v>
      </c>
      <c r="J201" s="21">
        <f t="shared" si="580"/>
        <v>0</v>
      </c>
      <c r="K201" s="433">
        <f t="shared" si="581"/>
        <v>19416.815999999999</v>
      </c>
    </row>
    <row r="202" spans="3:17" ht="11.25" customHeight="1" x14ac:dyDescent="0.2">
      <c r="C202" s="17"/>
      <c r="D202" s="20">
        <f t="shared" si="582"/>
        <v>43039</v>
      </c>
      <c r="E202" s="436">
        <v>700</v>
      </c>
      <c r="F202" s="436">
        <v>1000</v>
      </c>
      <c r="G202" s="436">
        <v>1400</v>
      </c>
      <c r="H202" s="21">
        <f t="shared" si="578"/>
        <v>2100</v>
      </c>
      <c r="I202" s="21">
        <f t="shared" si="579"/>
        <v>15645.2</v>
      </c>
      <c r="J202" s="21">
        <f t="shared" si="580"/>
        <v>0</v>
      </c>
      <c r="K202" s="433">
        <f t="shared" si="581"/>
        <v>21294.240000000002</v>
      </c>
      <c r="Q202" s="120"/>
    </row>
    <row r="203" spans="3:17" ht="11.25" customHeight="1" x14ac:dyDescent="0.2">
      <c r="C203" s="17"/>
      <c r="D203" s="20">
        <f t="shared" si="582"/>
        <v>43404</v>
      </c>
      <c r="E203" s="436">
        <v>700</v>
      </c>
      <c r="F203" s="436">
        <v>1100</v>
      </c>
      <c r="G203" s="436">
        <v>1600</v>
      </c>
      <c r="H203" s="21">
        <f t="shared" si="578"/>
        <v>2100</v>
      </c>
      <c r="I203" s="21">
        <f t="shared" si="579"/>
        <v>17209.72</v>
      </c>
      <c r="J203" s="21">
        <f t="shared" si="580"/>
        <v>0</v>
      </c>
      <c r="K203" s="433">
        <f t="shared" si="581"/>
        <v>23171.664000000001</v>
      </c>
    </row>
    <row r="204" spans="3:17" ht="11.25" customHeight="1" x14ac:dyDescent="0.2">
      <c r="C204" s="17"/>
      <c r="D204" s="20">
        <f t="shared" si="582"/>
        <v>43769</v>
      </c>
      <c r="E204" s="436">
        <v>700</v>
      </c>
      <c r="F204" s="436">
        <v>1200</v>
      </c>
      <c r="G204" s="436">
        <v>1800</v>
      </c>
      <c r="H204" s="21">
        <f t="shared" si="578"/>
        <v>2100</v>
      </c>
      <c r="I204" s="21">
        <f t="shared" si="579"/>
        <v>18774.240000000002</v>
      </c>
      <c r="J204" s="21">
        <f t="shared" si="580"/>
        <v>0</v>
      </c>
      <c r="K204" s="433">
        <f t="shared" si="581"/>
        <v>25049.088</v>
      </c>
    </row>
    <row r="205" spans="3:17" ht="11.25" customHeight="1" x14ac:dyDescent="0.2">
      <c r="C205" s="17"/>
      <c r="D205" s="20">
        <f t="shared" si="582"/>
        <v>44135</v>
      </c>
      <c r="E205" s="436">
        <v>700</v>
      </c>
      <c r="F205" s="436">
        <v>1400</v>
      </c>
      <c r="G205" s="436">
        <v>2000</v>
      </c>
      <c r="H205" s="21">
        <f t="shared" si="578"/>
        <v>2100</v>
      </c>
      <c r="I205" s="21">
        <f t="shared" si="579"/>
        <v>21903.279999999999</v>
      </c>
      <c r="J205" s="21">
        <f t="shared" si="580"/>
        <v>0</v>
      </c>
      <c r="K205" s="433">
        <f t="shared" si="581"/>
        <v>28803.935999999998</v>
      </c>
    </row>
    <row r="206" spans="3:17" ht="11.25" customHeight="1" x14ac:dyDescent="0.2">
      <c r="C206" s="17"/>
      <c r="D206" s="20">
        <f t="shared" si="582"/>
        <v>44500</v>
      </c>
      <c r="E206" s="21">
        <f>E205</f>
        <v>700</v>
      </c>
      <c r="F206" s="23">
        <f>F205+100</f>
        <v>1500</v>
      </c>
      <c r="G206" s="23">
        <f>G205+100</f>
        <v>2100</v>
      </c>
      <c r="H206" s="21">
        <f t="shared" si="578"/>
        <v>2100</v>
      </c>
      <c r="I206" s="21">
        <f t="shared" si="579"/>
        <v>23467.8</v>
      </c>
      <c r="J206" s="21">
        <f t="shared" si="580"/>
        <v>0</v>
      </c>
      <c r="K206" s="433">
        <f t="shared" si="581"/>
        <v>30681.359999999997</v>
      </c>
    </row>
    <row r="207" spans="3:17" ht="11.25" customHeight="1" x14ac:dyDescent="0.2">
      <c r="C207" s="17"/>
      <c r="D207" s="20">
        <f t="shared" si="582"/>
        <v>44865</v>
      </c>
      <c r="E207" s="21">
        <f t="shared" ref="E207:E218" si="583">E206</f>
        <v>700</v>
      </c>
      <c r="F207" s="23">
        <f>F206+100</f>
        <v>1600</v>
      </c>
      <c r="G207" s="23">
        <f t="shared" ref="G207:G218" si="584">G206+100</f>
        <v>2200</v>
      </c>
      <c r="H207" s="21">
        <f t="shared" si="578"/>
        <v>2100</v>
      </c>
      <c r="I207" s="21">
        <f t="shared" si="579"/>
        <v>25032.32</v>
      </c>
      <c r="J207" s="21">
        <f t="shared" si="580"/>
        <v>0</v>
      </c>
      <c r="K207" s="433">
        <f t="shared" si="581"/>
        <v>32558.784</v>
      </c>
    </row>
    <row r="208" spans="3:17" ht="11.25" customHeight="1" x14ac:dyDescent="0.2">
      <c r="C208" s="17"/>
      <c r="D208" s="20">
        <f t="shared" si="582"/>
        <v>45230</v>
      </c>
      <c r="E208" s="21">
        <f t="shared" si="583"/>
        <v>700</v>
      </c>
      <c r="F208" s="23">
        <f>F207+100</f>
        <v>1700</v>
      </c>
      <c r="G208" s="23">
        <f t="shared" si="584"/>
        <v>2300</v>
      </c>
      <c r="H208" s="21">
        <f t="shared" si="578"/>
        <v>2100</v>
      </c>
      <c r="I208" s="21">
        <f t="shared" si="579"/>
        <v>26596.84</v>
      </c>
      <c r="J208" s="21">
        <f t="shared" si="580"/>
        <v>0</v>
      </c>
      <c r="K208" s="433">
        <f t="shared" si="581"/>
        <v>34436.207999999999</v>
      </c>
    </row>
    <row r="209" spans="3:14" ht="11.25" customHeight="1" x14ac:dyDescent="0.2">
      <c r="C209" s="17"/>
      <c r="D209" s="20">
        <f t="shared" si="582"/>
        <v>45596</v>
      </c>
      <c r="E209" s="21">
        <f t="shared" si="583"/>
        <v>700</v>
      </c>
      <c r="F209" s="23">
        <f t="shared" ref="F209:F218" si="585">F208+100</f>
        <v>1800</v>
      </c>
      <c r="G209" s="23">
        <f t="shared" si="584"/>
        <v>2400</v>
      </c>
      <c r="H209" s="21">
        <f t="shared" si="578"/>
        <v>2100</v>
      </c>
      <c r="I209" s="21">
        <f t="shared" si="579"/>
        <v>28161.360000000001</v>
      </c>
      <c r="J209" s="21">
        <f t="shared" si="580"/>
        <v>0</v>
      </c>
      <c r="K209" s="433">
        <f t="shared" si="581"/>
        <v>36313.631999999998</v>
      </c>
    </row>
    <row r="210" spans="3:14" ht="11.25" customHeight="1" x14ac:dyDescent="0.2">
      <c r="D210" s="20">
        <f t="shared" si="582"/>
        <v>45961</v>
      </c>
      <c r="E210" s="21">
        <f t="shared" si="583"/>
        <v>700</v>
      </c>
      <c r="F210" s="23">
        <f t="shared" si="585"/>
        <v>1900</v>
      </c>
      <c r="G210" s="23">
        <f t="shared" si="584"/>
        <v>2500</v>
      </c>
      <c r="H210" s="21">
        <f t="shared" si="578"/>
        <v>2100</v>
      </c>
      <c r="I210" s="21">
        <f t="shared" si="579"/>
        <v>29725.88</v>
      </c>
      <c r="J210" s="21">
        <f t="shared" si="580"/>
        <v>0</v>
      </c>
      <c r="K210" s="433">
        <f t="shared" si="581"/>
        <v>38191.055999999997</v>
      </c>
    </row>
    <row r="211" spans="3:14" ht="11.25" customHeight="1" x14ac:dyDescent="0.2">
      <c r="D211" s="20">
        <f t="shared" si="582"/>
        <v>46326</v>
      </c>
      <c r="E211" s="21">
        <f t="shared" si="583"/>
        <v>700</v>
      </c>
      <c r="F211" s="23">
        <f t="shared" si="585"/>
        <v>2000</v>
      </c>
      <c r="G211" s="23">
        <f t="shared" si="584"/>
        <v>2600</v>
      </c>
      <c r="H211" s="21">
        <f t="shared" si="578"/>
        <v>2100</v>
      </c>
      <c r="I211" s="21">
        <f t="shared" si="579"/>
        <v>31290.400000000001</v>
      </c>
      <c r="J211" s="21">
        <f t="shared" si="580"/>
        <v>0</v>
      </c>
      <c r="K211" s="433">
        <f t="shared" si="581"/>
        <v>40068.480000000003</v>
      </c>
    </row>
    <row r="212" spans="3:14" ht="11.25" customHeight="1" x14ac:dyDescent="0.2">
      <c r="D212" s="20">
        <f t="shared" si="582"/>
        <v>46691</v>
      </c>
      <c r="E212" s="21">
        <f t="shared" si="583"/>
        <v>700</v>
      </c>
      <c r="F212" s="23">
        <f t="shared" si="585"/>
        <v>2100</v>
      </c>
      <c r="G212" s="23">
        <f t="shared" si="584"/>
        <v>2700</v>
      </c>
      <c r="H212" s="21">
        <f t="shared" si="578"/>
        <v>2100</v>
      </c>
      <c r="I212" s="21">
        <f t="shared" si="579"/>
        <v>32854.92</v>
      </c>
      <c r="J212" s="21">
        <f t="shared" si="580"/>
        <v>0</v>
      </c>
      <c r="K212" s="433">
        <f t="shared" si="581"/>
        <v>41945.903999999995</v>
      </c>
    </row>
    <row r="213" spans="3:14" ht="11.25" customHeight="1" x14ac:dyDescent="0.2">
      <c r="D213" s="20">
        <f t="shared" si="582"/>
        <v>47057</v>
      </c>
      <c r="E213" s="21">
        <f t="shared" si="583"/>
        <v>700</v>
      </c>
      <c r="F213" s="23">
        <f t="shared" si="585"/>
        <v>2200</v>
      </c>
      <c r="G213" s="23">
        <f t="shared" si="584"/>
        <v>2800</v>
      </c>
      <c r="H213" s="21">
        <f t="shared" si="578"/>
        <v>2100</v>
      </c>
      <c r="I213" s="21">
        <f t="shared" si="579"/>
        <v>34419.440000000002</v>
      </c>
      <c r="J213" s="21">
        <f t="shared" si="580"/>
        <v>0</v>
      </c>
      <c r="K213" s="433">
        <f t="shared" si="581"/>
        <v>43823.328000000001</v>
      </c>
    </row>
    <row r="214" spans="3:14" ht="11.25" customHeight="1" x14ac:dyDescent="0.2">
      <c r="D214" s="20">
        <f t="shared" si="582"/>
        <v>47422</v>
      </c>
      <c r="E214" s="21">
        <f t="shared" si="583"/>
        <v>700</v>
      </c>
      <c r="F214" s="23">
        <f t="shared" si="585"/>
        <v>2300</v>
      </c>
      <c r="G214" s="23">
        <f t="shared" si="584"/>
        <v>2900</v>
      </c>
      <c r="H214" s="21">
        <f t="shared" si="578"/>
        <v>2100</v>
      </c>
      <c r="I214" s="21">
        <f t="shared" si="579"/>
        <v>35983.96</v>
      </c>
      <c r="J214" s="21">
        <f t="shared" si="580"/>
        <v>0</v>
      </c>
      <c r="K214" s="433">
        <f t="shared" si="581"/>
        <v>45700.752</v>
      </c>
    </row>
    <row r="215" spans="3:14" ht="11.25" customHeight="1" x14ac:dyDescent="0.2">
      <c r="D215" s="20">
        <f t="shared" si="582"/>
        <v>47787</v>
      </c>
      <c r="E215" s="21">
        <f t="shared" si="583"/>
        <v>700</v>
      </c>
      <c r="F215" s="23">
        <f t="shared" si="585"/>
        <v>2400</v>
      </c>
      <c r="G215" s="23">
        <f t="shared" si="584"/>
        <v>3000</v>
      </c>
      <c r="H215" s="21">
        <f t="shared" si="578"/>
        <v>2100</v>
      </c>
      <c r="I215" s="21">
        <f t="shared" si="579"/>
        <v>37548.480000000003</v>
      </c>
      <c r="J215" s="21">
        <f t="shared" si="580"/>
        <v>0</v>
      </c>
      <c r="K215" s="433">
        <f t="shared" si="581"/>
        <v>47578.175999999999</v>
      </c>
    </row>
    <row r="216" spans="3:14" ht="11.25" customHeight="1" x14ac:dyDescent="0.2">
      <c r="D216" s="20">
        <f t="shared" si="582"/>
        <v>48152</v>
      </c>
      <c r="E216" s="21">
        <f t="shared" si="583"/>
        <v>700</v>
      </c>
      <c r="F216" s="23">
        <f t="shared" si="585"/>
        <v>2500</v>
      </c>
      <c r="G216" s="23">
        <f t="shared" si="584"/>
        <v>3100</v>
      </c>
      <c r="H216" s="21">
        <f t="shared" si="578"/>
        <v>2100</v>
      </c>
      <c r="I216" s="21">
        <f t="shared" si="579"/>
        <v>39113</v>
      </c>
      <c r="J216" s="21">
        <f t="shared" si="580"/>
        <v>0</v>
      </c>
      <c r="K216" s="433">
        <f t="shared" si="581"/>
        <v>49455.6</v>
      </c>
    </row>
    <row r="217" spans="3:14" ht="11.25" customHeight="1" x14ac:dyDescent="0.2">
      <c r="D217" s="20">
        <f t="shared" si="582"/>
        <v>48518</v>
      </c>
      <c r="E217" s="21">
        <f t="shared" si="583"/>
        <v>700</v>
      </c>
      <c r="F217" s="23">
        <f t="shared" si="585"/>
        <v>2600</v>
      </c>
      <c r="G217" s="23">
        <f t="shared" si="584"/>
        <v>3200</v>
      </c>
      <c r="H217" s="21">
        <f t="shared" si="578"/>
        <v>2100</v>
      </c>
      <c r="I217" s="21">
        <f t="shared" si="579"/>
        <v>40677.519999999997</v>
      </c>
      <c r="J217" s="21">
        <f t="shared" si="580"/>
        <v>0</v>
      </c>
      <c r="K217" s="433">
        <f t="shared" si="581"/>
        <v>51333.023999999998</v>
      </c>
    </row>
    <row r="218" spans="3:14" ht="11.25" customHeight="1" x14ac:dyDescent="0.2">
      <c r="D218" s="20">
        <f t="shared" si="582"/>
        <v>48883</v>
      </c>
      <c r="E218" s="21">
        <f t="shared" si="583"/>
        <v>700</v>
      </c>
      <c r="F218" s="23">
        <f t="shared" si="585"/>
        <v>2700</v>
      </c>
      <c r="G218" s="23">
        <f t="shared" si="584"/>
        <v>3300</v>
      </c>
      <c r="H218" s="21">
        <f t="shared" si="578"/>
        <v>2100</v>
      </c>
      <c r="I218" s="21">
        <f t="shared" si="579"/>
        <v>42242.04</v>
      </c>
      <c r="J218" s="21">
        <f t="shared" si="580"/>
        <v>0</v>
      </c>
      <c r="K218" s="433">
        <f t="shared" si="581"/>
        <v>53210.447999999997</v>
      </c>
    </row>
    <row r="219" spans="3:14" ht="11.25" customHeight="1" x14ac:dyDescent="0.2"/>
    <row r="220" spans="3:14" ht="11.25" customHeight="1" x14ac:dyDescent="0.2"/>
    <row r="221" spans="3:14" ht="11.25" customHeight="1" x14ac:dyDescent="0.2">
      <c r="C221" s="430" t="s">
        <v>68</v>
      </c>
      <c r="D221" s="430"/>
      <c r="E221" s="430"/>
      <c r="F221" s="430"/>
      <c r="G221" s="430"/>
      <c r="H221" s="431"/>
      <c r="I221" s="430"/>
      <c r="J221" s="430"/>
      <c r="K221" s="430"/>
      <c r="L221" s="430"/>
      <c r="M221" s="430"/>
      <c r="N221" s="430" t="s">
        <v>43</v>
      </c>
    </row>
    <row r="222" spans="3:14" ht="11.25" customHeight="1" x14ac:dyDescent="0.2"/>
    <row r="223" spans="3:14" ht="11.25" customHeight="1" x14ac:dyDescent="0.2">
      <c r="D223" s="18" t="s">
        <v>69</v>
      </c>
      <c r="E223" s="440">
        <v>0</v>
      </c>
      <c r="F223" s="18" t="s">
        <v>841</v>
      </c>
      <c r="G223" s="435">
        <f>E68/(1+H69)</f>
        <v>36887.352902160274</v>
      </c>
      <c r="H223" s="18" t="s">
        <v>45</v>
      </c>
      <c r="I223" s="143">
        <f>H69</f>
        <v>4.6971304838148376E-2</v>
      </c>
    </row>
    <row r="224" spans="3:14" ht="11.25" customHeight="1" x14ac:dyDescent="0.2">
      <c r="D224" s="18" t="s">
        <v>63</v>
      </c>
      <c r="E224" s="134">
        <v>3</v>
      </c>
      <c r="F224" s="18" t="s">
        <v>70</v>
      </c>
      <c r="G224" s="441">
        <v>0.02</v>
      </c>
    </row>
    <row r="225" spans="4:14" ht="11.25" customHeight="1" x14ac:dyDescent="0.2"/>
    <row r="226" spans="4:14" ht="11.25" customHeight="1" x14ac:dyDescent="0.2"/>
    <row r="227" spans="4:14" ht="11.25" customHeight="1" x14ac:dyDescent="0.2">
      <c r="D227" s="17">
        <v>1</v>
      </c>
      <c r="E227" s="17">
        <f>D227+1</f>
        <v>2</v>
      </c>
      <c r="F227" s="17">
        <f>E227+1</f>
        <v>3</v>
      </c>
      <c r="H227" s="28"/>
      <c r="I227" s="28"/>
      <c r="J227" s="28"/>
      <c r="K227" s="28"/>
      <c r="L227" s="28"/>
      <c r="M227" s="28"/>
      <c r="N227" s="28"/>
    </row>
    <row r="228" spans="4:14" ht="11.25" customHeight="1" x14ac:dyDescent="0.2">
      <c r="D228" s="26"/>
      <c r="E228" s="26" t="s">
        <v>47</v>
      </c>
      <c r="F228" s="26" t="s">
        <v>51</v>
      </c>
      <c r="H228" s="29"/>
      <c r="I228" s="94"/>
      <c r="J228" s="30"/>
      <c r="K228" s="30"/>
      <c r="L228" s="30"/>
      <c r="M228" s="28"/>
      <c r="N228" s="28"/>
    </row>
    <row r="229" spans="4:14" ht="11.25" customHeight="1" x14ac:dyDescent="0.2">
      <c r="D229" s="20">
        <f>DATE(YEAR(J4),E224,31)</f>
        <v>43555</v>
      </c>
      <c r="E229" s="22">
        <f>E223*G223</f>
        <v>0</v>
      </c>
      <c r="F229" s="433">
        <f>E229*$G$224</f>
        <v>0</v>
      </c>
      <c r="H229" s="31"/>
      <c r="I229" s="31"/>
      <c r="J229" s="31"/>
      <c r="K229" s="31"/>
      <c r="L229" s="31"/>
      <c r="M229" s="28"/>
      <c r="N229" s="28"/>
    </row>
    <row r="230" spans="4:14" ht="11.25" customHeight="1" x14ac:dyDescent="0.2">
      <c r="D230" s="20">
        <f>EOMONTH(D229,12)</f>
        <v>43921</v>
      </c>
      <c r="E230" s="22">
        <f>E229*(1+$I$223)</f>
        <v>0</v>
      </c>
      <c r="F230" s="433">
        <f t="shared" ref="F230:F240" si="586">E230*$G$224</f>
        <v>0</v>
      </c>
      <c r="H230" s="31"/>
      <c r="I230" s="31"/>
      <c r="J230" s="31"/>
      <c r="K230" s="31"/>
      <c r="L230" s="31"/>
      <c r="M230" s="28"/>
      <c r="N230" s="28"/>
    </row>
    <row r="231" spans="4:14" ht="11.25" customHeight="1" x14ac:dyDescent="0.2">
      <c r="D231" s="20">
        <f t="shared" ref="D231:D240" si="587">EOMONTH(D230,12)</f>
        <v>44286</v>
      </c>
      <c r="E231" s="22">
        <f t="shared" ref="E231:E240" si="588">E230*(1+$I$223)</f>
        <v>0</v>
      </c>
      <c r="F231" s="433">
        <f t="shared" si="586"/>
        <v>0</v>
      </c>
      <c r="H231" s="31"/>
      <c r="I231" s="31"/>
      <c r="J231" s="31"/>
      <c r="K231" s="31"/>
      <c r="L231" s="31"/>
      <c r="M231" s="28"/>
      <c r="N231" s="28"/>
    </row>
    <row r="232" spans="4:14" ht="11.25" customHeight="1" x14ac:dyDescent="0.2">
      <c r="D232" s="20">
        <f t="shared" si="587"/>
        <v>44651</v>
      </c>
      <c r="E232" s="22">
        <f t="shared" si="588"/>
        <v>0</v>
      </c>
      <c r="F232" s="433">
        <f t="shared" si="586"/>
        <v>0</v>
      </c>
      <c r="H232" s="31"/>
      <c r="I232" s="31"/>
      <c r="J232" s="31"/>
      <c r="K232" s="31"/>
      <c r="L232" s="31"/>
      <c r="M232" s="28"/>
      <c r="N232" s="28"/>
    </row>
    <row r="233" spans="4:14" ht="11.25" customHeight="1" x14ac:dyDescent="0.2">
      <c r="D233" s="20">
        <f t="shared" si="587"/>
        <v>45016</v>
      </c>
      <c r="E233" s="22">
        <f t="shared" si="588"/>
        <v>0</v>
      </c>
      <c r="F233" s="433">
        <f t="shared" si="586"/>
        <v>0</v>
      </c>
      <c r="H233" s="31"/>
      <c r="I233" s="31"/>
      <c r="J233" s="31"/>
      <c r="K233" s="31"/>
      <c r="L233" s="31"/>
      <c r="M233" s="28"/>
      <c r="N233" s="28"/>
    </row>
    <row r="234" spans="4:14" ht="11.25" customHeight="1" x14ac:dyDescent="0.2">
      <c r="D234" s="20">
        <f t="shared" si="587"/>
        <v>45382</v>
      </c>
      <c r="E234" s="22">
        <f t="shared" si="588"/>
        <v>0</v>
      </c>
      <c r="F234" s="433">
        <f t="shared" si="586"/>
        <v>0</v>
      </c>
      <c r="H234" s="31"/>
      <c r="I234" s="31"/>
      <c r="J234" s="31"/>
      <c r="K234" s="31"/>
      <c r="L234" s="31"/>
      <c r="M234" s="28"/>
      <c r="N234" s="28"/>
    </row>
    <row r="235" spans="4:14" ht="11.25" customHeight="1" x14ac:dyDescent="0.2">
      <c r="D235" s="20">
        <f t="shared" si="587"/>
        <v>45747</v>
      </c>
      <c r="E235" s="22">
        <f t="shared" si="588"/>
        <v>0</v>
      </c>
      <c r="F235" s="433">
        <f t="shared" si="586"/>
        <v>0</v>
      </c>
      <c r="H235" s="31"/>
      <c r="I235" s="31"/>
      <c r="J235" s="31"/>
      <c r="K235" s="31"/>
      <c r="L235" s="31"/>
      <c r="M235" s="28"/>
      <c r="N235" s="28"/>
    </row>
    <row r="236" spans="4:14" ht="11.25" customHeight="1" x14ac:dyDescent="0.2">
      <c r="D236" s="20">
        <f t="shared" si="587"/>
        <v>46112</v>
      </c>
      <c r="E236" s="22">
        <f t="shared" si="588"/>
        <v>0</v>
      </c>
      <c r="F236" s="433">
        <f t="shared" si="586"/>
        <v>0</v>
      </c>
      <c r="H236" s="31"/>
      <c r="I236" s="31"/>
      <c r="J236" s="31"/>
      <c r="K236" s="31"/>
      <c r="L236" s="31"/>
      <c r="M236" s="28"/>
      <c r="N236" s="28"/>
    </row>
    <row r="237" spans="4:14" ht="11.25" customHeight="1" x14ac:dyDescent="0.2">
      <c r="D237" s="20">
        <f t="shared" si="587"/>
        <v>46477</v>
      </c>
      <c r="E237" s="22">
        <f t="shared" si="588"/>
        <v>0</v>
      </c>
      <c r="F237" s="433">
        <f t="shared" si="586"/>
        <v>0</v>
      </c>
      <c r="H237" s="31"/>
      <c r="I237" s="31"/>
      <c r="J237" s="31"/>
      <c r="K237" s="31"/>
      <c r="L237" s="31"/>
      <c r="M237" s="28"/>
      <c r="N237" s="28"/>
    </row>
    <row r="238" spans="4:14" ht="11.25" customHeight="1" x14ac:dyDescent="0.2">
      <c r="D238" s="20">
        <f t="shared" si="587"/>
        <v>46843</v>
      </c>
      <c r="E238" s="22">
        <f t="shared" si="588"/>
        <v>0</v>
      </c>
      <c r="F238" s="433">
        <f t="shared" si="586"/>
        <v>0</v>
      </c>
      <c r="H238" s="31"/>
      <c r="I238" s="31"/>
      <c r="J238" s="31"/>
      <c r="K238" s="31"/>
      <c r="L238" s="31"/>
      <c r="M238" s="28"/>
      <c r="N238" s="28"/>
    </row>
    <row r="239" spans="4:14" ht="11.25" customHeight="1" x14ac:dyDescent="0.2">
      <c r="D239" s="20">
        <f t="shared" si="587"/>
        <v>47208</v>
      </c>
      <c r="E239" s="22">
        <f t="shared" si="588"/>
        <v>0</v>
      </c>
      <c r="F239" s="433">
        <f t="shared" si="586"/>
        <v>0</v>
      </c>
      <c r="H239" s="31"/>
      <c r="I239" s="31"/>
      <c r="J239" s="31"/>
      <c r="K239" s="31"/>
      <c r="L239" s="31"/>
      <c r="M239" s="28"/>
      <c r="N239" s="28"/>
    </row>
    <row r="240" spans="4:14" ht="11.25" customHeight="1" x14ac:dyDescent="0.2">
      <c r="D240" s="20">
        <f t="shared" si="587"/>
        <v>47573</v>
      </c>
      <c r="E240" s="22">
        <f t="shared" si="588"/>
        <v>0</v>
      </c>
      <c r="F240" s="433">
        <f t="shared" si="586"/>
        <v>0</v>
      </c>
      <c r="H240" s="31"/>
      <c r="I240" s="31"/>
      <c r="J240" s="31"/>
      <c r="K240" s="31"/>
      <c r="L240" s="31"/>
      <c r="M240" s="28"/>
      <c r="N240" s="28"/>
    </row>
    <row r="241" spans="3:14" ht="11.25" customHeight="1" x14ac:dyDescent="0.2">
      <c r="E241" s="14"/>
      <c r="F241" s="14"/>
      <c r="H241" s="28"/>
      <c r="I241" s="28"/>
      <c r="J241" s="28"/>
      <c r="K241" s="28"/>
      <c r="L241" s="28"/>
      <c r="M241" s="28"/>
      <c r="N241" s="28"/>
    </row>
    <row r="242" spans="3:14" ht="11.25" customHeight="1" x14ac:dyDescent="0.2">
      <c r="D242" s="17" t="s">
        <v>71</v>
      </c>
      <c r="E242" s="14"/>
      <c r="F242" s="14"/>
      <c r="G242" s="14"/>
      <c r="H242" s="28"/>
      <c r="I242" s="28"/>
      <c r="J242" s="28"/>
      <c r="K242" s="28"/>
      <c r="L242" s="28"/>
      <c r="M242" s="28"/>
      <c r="N242" s="28"/>
    </row>
    <row r="243" spans="3:14" ht="11.25" customHeight="1" x14ac:dyDescent="0.2"/>
    <row r="244" spans="3:14" ht="11.25" customHeight="1" x14ac:dyDescent="0.2"/>
    <row r="245" spans="3:14" ht="11.25" customHeight="1" x14ac:dyDescent="0.2"/>
    <row r="246" spans="3:14" ht="11.25" customHeight="1" x14ac:dyDescent="0.2">
      <c r="C246" s="430" t="s">
        <v>287</v>
      </c>
      <c r="D246" s="430"/>
      <c r="E246" s="430"/>
      <c r="F246" s="430"/>
      <c r="G246" s="430"/>
      <c r="H246" s="431"/>
      <c r="I246" s="430"/>
      <c r="J246" s="430"/>
      <c r="K246" s="430"/>
      <c r="L246" s="430"/>
      <c r="M246" s="430"/>
      <c r="N246" s="430" t="s">
        <v>35</v>
      </c>
    </row>
    <row r="247" spans="3:14" ht="11.25" customHeight="1" x14ac:dyDescent="0.2"/>
    <row r="248" spans="3:14" ht="11.25" customHeight="1" x14ac:dyDescent="0.2">
      <c r="D248" s="18" t="s">
        <v>288</v>
      </c>
      <c r="E248" s="432">
        <f>'A&amp;R'!$O$43</f>
        <v>0</v>
      </c>
      <c r="F248" s="18" t="s">
        <v>63</v>
      </c>
      <c r="G248" s="445">
        <f>'A&amp;R'!M43</f>
        <v>12</v>
      </c>
      <c r="H248" s="18" t="s">
        <v>14</v>
      </c>
      <c r="I248" s="441">
        <f>'A&amp;R'!N43</f>
        <v>0</v>
      </c>
    </row>
    <row r="249" spans="3:14" ht="11.25" customHeight="1" x14ac:dyDescent="0.2">
      <c r="F249" s="144"/>
      <c r="G249" s="144"/>
    </row>
    <row r="250" spans="3:14" ht="11.25" customHeight="1" x14ac:dyDescent="0.2"/>
    <row r="251" spans="3:14" ht="11.25" customHeight="1" x14ac:dyDescent="0.2"/>
    <row r="252" spans="3:14" ht="11.25" customHeight="1" x14ac:dyDescent="0.2">
      <c r="D252" s="17">
        <v>1</v>
      </c>
      <c r="E252" s="17">
        <f>D252+1</f>
        <v>2</v>
      </c>
      <c r="F252" s="17">
        <f>E252+1</f>
        <v>3</v>
      </c>
      <c r="H252" s="28"/>
      <c r="I252" s="28"/>
    </row>
    <row r="253" spans="3:14" ht="11.25" customHeight="1" x14ac:dyDescent="0.2">
      <c r="D253" s="26"/>
      <c r="E253" s="26" t="s">
        <v>289</v>
      </c>
      <c r="F253" s="26" t="s">
        <v>51</v>
      </c>
      <c r="H253" s="29"/>
      <c r="I253" s="94"/>
    </row>
    <row r="254" spans="3:14" ht="11.25" customHeight="1" x14ac:dyDescent="0.2">
      <c r="D254" s="20">
        <f>DATE(YEAR(J4),G248,31)</f>
        <v>43830</v>
      </c>
      <c r="E254" s="95">
        <v>1</v>
      </c>
      <c r="F254" s="433">
        <f t="shared" ref="F254:F265" si="589">E254*$E$248</f>
        <v>0</v>
      </c>
      <c r="H254" s="31"/>
      <c r="I254" s="31"/>
    </row>
    <row r="255" spans="3:14" ht="11.25" customHeight="1" x14ac:dyDescent="0.2">
      <c r="D255" s="20">
        <f>EOMONTH(D254,12)</f>
        <v>44196</v>
      </c>
      <c r="E255" s="95">
        <f t="shared" ref="E255:E265" si="590">E254*(1+$I$248)</f>
        <v>1</v>
      </c>
      <c r="F255" s="433">
        <f t="shared" si="589"/>
        <v>0</v>
      </c>
      <c r="H255" s="31"/>
      <c r="I255" s="31"/>
    </row>
    <row r="256" spans="3:14" ht="11.25" customHeight="1" x14ac:dyDescent="0.2">
      <c r="D256" s="20">
        <f t="shared" ref="D256:D265" si="591">EOMONTH(D255,12)</f>
        <v>44561</v>
      </c>
      <c r="E256" s="95">
        <f t="shared" si="590"/>
        <v>1</v>
      </c>
      <c r="F256" s="433">
        <f t="shared" si="589"/>
        <v>0</v>
      </c>
      <c r="H256" s="31"/>
      <c r="I256" s="31"/>
    </row>
    <row r="257" spans="4:9" ht="11.25" customHeight="1" x14ac:dyDescent="0.2">
      <c r="D257" s="20">
        <f t="shared" si="591"/>
        <v>44926</v>
      </c>
      <c r="E257" s="95">
        <f t="shared" si="590"/>
        <v>1</v>
      </c>
      <c r="F257" s="433">
        <f t="shared" si="589"/>
        <v>0</v>
      </c>
      <c r="H257" s="31"/>
      <c r="I257" s="31"/>
    </row>
    <row r="258" spans="4:9" ht="11.25" customHeight="1" x14ac:dyDescent="0.2">
      <c r="D258" s="20">
        <f t="shared" si="591"/>
        <v>45291</v>
      </c>
      <c r="E258" s="95">
        <f t="shared" si="590"/>
        <v>1</v>
      </c>
      <c r="F258" s="433">
        <f t="shared" si="589"/>
        <v>0</v>
      </c>
      <c r="H258" s="31"/>
      <c r="I258" s="31"/>
    </row>
    <row r="259" spans="4:9" ht="11.25" customHeight="1" x14ac:dyDescent="0.2">
      <c r="D259" s="20">
        <f t="shared" si="591"/>
        <v>45657</v>
      </c>
      <c r="E259" s="95">
        <f t="shared" si="590"/>
        <v>1</v>
      </c>
      <c r="F259" s="433">
        <f t="shared" si="589"/>
        <v>0</v>
      </c>
      <c r="H259" s="31"/>
      <c r="I259" s="31"/>
    </row>
    <row r="260" spans="4:9" ht="11.25" customHeight="1" x14ac:dyDescent="0.2">
      <c r="D260" s="20">
        <f t="shared" si="591"/>
        <v>46022</v>
      </c>
      <c r="E260" s="95">
        <f t="shared" si="590"/>
        <v>1</v>
      </c>
      <c r="F260" s="433">
        <f t="shared" si="589"/>
        <v>0</v>
      </c>
      <c r="H260" s="31"/>
      <c r="I260" s="31"/>
    </row>
    <row r="261" spans="4:9" ht="11.25" customHeight="1" x14ac:dyDescent="0.2">
      <c r="D261" s="20">
        <f t="shared" si="591"/>
        <v>46387</v>
      </c>
      <c r="E261" s="95">
        <f t="shared" si="590"/>
        <v>1</v>
      </c>
      <c r="F261" s="433">
        <f t="shared" si="589"/>
        <v>0</v>
      </c>
      <c r="H261" s="31"/>
      <c r="I261" s="31"/>
    </row>
    <row r="262" spans="4:9" ht="11.25" customHeight="1" x14ac:dyDescent="0.2">
      <c r="D262" s="20">
        <f t="shared" si="591"/>
        <v>46752</v>
      </c>
      <c r="E262" s="95">
        <f t="shared" si="590"/>
        <v>1</v>
      </c>
      <c r="F262" s="433">
        <f t="shared" si="589"/>
        <v>0</v>
      </c>
      <c r="H262" s="31"/>
      <c r="I262" s="31"/>
    </row>
    <row r="263" spans="4:9" ht="11.25" customHeight="1" x14ac:dyDescent="0.2">
      <c r="D263" s="20">
        <f t="shared" si="591"/>
        <v>47118</v>
      </c>
      <c r="E263" s="95">
        <f t="shared" si="590"/>
        <v>1</v>
      </c>
      <c r="F263" s="433">
        <f t="shared" si="589"/>
        <v>0</v>
      </c>
      <c r="H263" s="31"/>
      <c r="I263" s="31"/>
    </row>
    <row r="264" spans="4:9" ht="11.25" customHeight="1" x14ac:dyDescent="0.2">
      <c r="D264" s="20">
        <f t="shared" si="591"/>
        <v>47483</v>
      </c>
      <c r="E264" s="95">
        <f t="shared" si="590"/>
        <v>1</v>
      </c>
      <c r="F264" s="433">
        <f t="shared" si="589"/>
        <v>0</v>
      </c>
      <c r="H264" s="31"/>
      <c r="I264" s="31"/>
    </row>
    <row r="265" spans="4:9" ht="11.25" customHeight="1" x14ac:dyDescent="0.2">
      <c r="D265" s="20">
        <f t="shared" si="591"/>
        <v>47848</v>
      </c>
      <c r="E265" s="95">
        <f t="shared" si="590"/>
        <v>1</v>
      </c>
      <c r="F265" s="433">
        <f t="shared" si="589"/>
        <v>0</v>
      </c>
      <c r="H265" s="31"/>
      <c r="I265" s="31"/>
    </row>
    <row r="266" spans="4:9" ht="11.25" customHeight="1" x14ac:dyDescent="0.2"/>
    <row r="267" spans="4:9" ht="11.25" customHeight="1" x14ac:dyDescent="0.2"/>
    <row r="268" spans="4:9" ht="11.25" customHeight="1" x14ac:dyDescent="0.2"/>
    <row r="269" spans="4:9" ht="11.25" customHeight="1" x14ac:dyDescent="0.2"/>
    <row r="270" spans="4:9" ht="11.25" customHeight="1" x14ac:dyDescent="0.2"/>
    <row r="271" spans="4:9" ht="11.25" customHeight="1" x14ac:dyDescent="0.2"/>
    <row r="272" spans="4:9" ht="11.25" customHeight="1" x14ac:dyDescent="0.2"/>
    <row r="273" ht="11.25" customHeight="1" x14ac:dyDescent="0.2"/>
    <row r="274" ht="11.25" customHeight="1" x14ac:dyDescent="0.2"/>
    <row r="275" ht="11.25" customHeight="1" x14ac:dyDescent="0.2"/>
    <row r="276" ht="11.25" customHeight="1" x14ac:dyDescent="0.2"/>
    <row r="277" ht="11.25" customHeight="1" x14ac:dyDescent="0.2"/>
    <row r="278" ht="11.25" customHeight="1" x14ac:dyDescent="0.2"/>
    <row r="279" ht="11.25" customHeight="1" x14ac:dyDescent="0.2"/>
    <row r="280" ht="11.25" customHeight="1" x14ac:dyDescent="0.2"/>
    <row r="281" ht="11.25" customHeight="1" x14ac:dyDescent="0.2"/>
    <row r="282" ht="11.25" customHeight="1" x14ac:dyDescent="0.2"/>
    <row r="283" ht="11.25" customHeight="1" x14ac:dyDescent="0.2"/>
    <row r="284" ht="11.25" customHeight="1" x14ac:dyDescent="0.2"/>
    <row r="285" ht="11.25" customHeight="1" x14ac:dyDescent="0.2"/>
    <row r="286" ht="11.25" customHeight="1" x14ac:dyDescent="0.2"/>
    <row r="287" ht="11.25" customHeight="1" x14ac:dyDescent="0.2"/>
    <row r="288" ht="11.25" customHeight="1" x14ac:dyDescent="0.2"/>
    <row r="289" ht="11.25" customHeight="1" x14ac:dyDescent="0.2"/>
    <row r="290" ht="11.25" customHeight="1" x14ac:dyDescent="0.2"/>
  </sheetData>
  <mergeCells count="1">
    <mergeCell ref="T70:U7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FFC000"/>
  </sheetPr>
  <dimension ref="A1:B33"/>
  <sheetViews>
    <sheetView showGridLines="0" workbookViewId="0"/>
  </sheetViews>
  <sheetFormatPr defaultRowHeight="12" x14ac:dyDescent="0.2"/>
  <cols>
    <col min="1" max="1" width="10" bestFit="1" customWidth="1"/>
  </cols>
  <sheetData>
    <row r="1" spans="1:2" x14ac:dyDescent="0.2">
      <c r="A1" s="32">
        <f>'A&amp;R'!D6</f>
        <v>43465</v>
      </c>
      <c r="B1" s="33" t="s">
        <v>91</v>
      </c>
    </row>
    <row r="2" spans="1:2" x14ac:dyDescent="0.2">
      <c r="A2" s="32">
        <f>EOMONTH(A1,6)</f>
        <v>43646</v>
      </c>
      <c r="B2" s="35">
        <v>1</v>
      </c>
    </row>
    <row r="3" spans="1:2" x14ac:dyDescent="0.2">
      <c r="A3" s="32">
        <f t="shared" ref="A3:A31" si="0">EOMONTH(A2,6)</f>
        <v>43830</v>
      </c>
      <c r="B3" s="35">
        <f>B2+1</f>
        <v>2</v>
      </c>
    </row>
    <row r="4" spans="1:2" x14ac:dyDescent="0.2">
      <c r="A4" s="32">
        <f t="shared" si="0"/>
        <v>44012</v>
      </c>
      <c r="B4" s="35">
        <f t="shared" ref="B4:B31" si="1">B3+1</f>
        <v>3</v>
      </c>
    </row>
    <row r="5" spans="1:2" x14ac:dyDescent="0.2">
      <c r="A5" s="32">
        <f t="shared" si="0"/>
        <v>44196</v>
      </c>
      <c r="B5" s="35">
        <f t="shared" si="1"/>
        <v>4</v>
      </c>
    </row>
    <row r="6" spans="1:2" x14ac:dyDescent="0.2">
      <c r="A6" s="32">
        <f t="shared" si="0"/>
        <v>44377</v>
      </c>
      <c r="B6" s="35">
        <f t="shared" si="1"/>
        <v>5</v>
      </c>
    </row>
    <row r="7" spans="1:2" x14ac:dyDescent="0.2">
      <c r="A7" s="32">
        <f t="shared" si="0"/>
        <v>44561</v>
      </c>
      <c r="B7" s="35">
        <f t="shared" si="1"/>
        <v>6</v>
      </c>
    </row>
    <row r="8" spans="1:2" x14ac:dyDescent="0.2">
      <c r="A8" s="32">
        <f t="shared" si="0"/>
        <v>44742</v>
      </c>
      <c r="B8" s="35">
        <f t="shared" si="1"/>
        <v>7</v>
      </c>
    </row>
    <row r="9" spans="1:2" x14ac:dyDescent="0.2">
      <c r="A9" s="32">
        <f t="shared" si="0"/>
        <v>44926</v>
      </c>
      <c r="B9" s="35">
        <f t="shared" si="1"/>
        <v>8</v>
      </c>
    </row>
    <row r="10" spans="1:2" x14ac:dyDescent="0.2">
      <c r="A10" s="32">
        <f t="shared" si="0"/>
        <v>45107</v>
      </c>
      <c r="B10" s="35">
        <f t="shared" si="1"/>
        <v>9</v>
      </c>
    </row>
    <row r="11" spans="1:2" x14ac:dyDescent="0.2">
      <c r="A11" s="32">
        <f t="shared" si="0"/>
        <v>45291</v>
      </c>
      <c r="B11" s="35">
        <f t="shared" si="1"/>
        <v>10</v>
      </c>
    </row>
    <row r="12" spans="1:2" x14ac:dyDescent="0.2">
      <c r="A12" s="32">
        <f t="shared" si="0"/>
        <v>45473</v>
      </c>
      <c r="B12" s="35">
        <f t="shared" si="1"/>
        <v>11</v>
      </c>
    </row>
    <row r="13" spans="1:2" x14ac:dyDescent="0.2">
      <c r="A13" s="32">
        <f t="shared" si="0"/>
        <v>45657</v>
      </c>
      <c r="B13" s="35">
        <f t="shared" si="1"/>
        <v>12</v>
      </c>
    </row>
    <row r="14" spans="1:2" x14ac:dyDescent="0.2">
      <c r="A14" s="32">
        <f t="shared" si="0"/>
        <v>45838</v>
      </c>
      <c r="B14" s="35">
        <f t="shared" si="1"/>
        <v>13</v>
      </c>
    </row>
    <row r="15" spans="1:2" x14ac:dyDescent="0.2">
      <c r="A15" s="32">
        <f t="shared" si="0"/>
        <v>46022</v>
      </c>
      <c r="B15" s="35">
        <f t="shared" si="1"/>
        <v>14</v>
      </c>
    </row>
    <row r="16" spans="1:2" x14ac:dyDescent="0.2">
      <c r="A16" s="32">
        <f t="shared" si="0"/>
        <v>46203</v>
      </c>
      <c r="B16" s="35">
        <f t="shared" si="1"/>
        <v>15</v>
      </c>
    </row>
    <row r="17" spans="1:2" x14ac:dyDescent="0.2">
      <c r="A17" s="32">
        <f t="shared" si="0"/>
        <v>46387</v>
      </c>
      <c r="B17" s="35">
        <f t="shared" si="1"/>
        <v>16</v>
      </c>
    </row>
    <row r="18" spans="1:2" x14ac:dyDescent="0.2">
      <c r="A18" s="32">
        <f t="shared" si="0"/>
        <v>46568</v>
      </c>
      <c r="B18" s="35">
        <f t="shared" si="1"/>
        <v>17</v>
      </c>
    </row>
    <row r="19" spans="1:2" x14ac:dyDescent="0.2">
      <c r="A19" s="32">
        <f t="shared" si="0"/>
        <v>46752</v>
      </c>
      <c r="B19" s="35">
        <f t="shared" si="1"/>
        <v>18</v>
      </c>
    </row>
    <row r="20" spans="1:2" x14ac:dyDescent="0.2">
      <c r="A20" s="32">
        <f t="shared" si="0"/>
        <v>46934</v>
      </c>
      <c r="B20" s="35">
        <f t="shared" si="1"/>
        <v>19</v>
      </c>
    </row>
    <row r="21" spans="1:2" x14ac:dyDescent="0.2">
      <c r="A21" s="32">
        <f t="shared" si="0"/>
        <v>47118</v>
      </c>
      <c r="B21" s="35">
        <f t="shared" si="1"/>
        <v>20</v>
      </c>
    </row>
    <row r="22" spans="1:2" x14ac:dyDescent="0.2">
      <c r="A22" s="32">
        <f t="shared" si="0"/>
        <v>47299</v>
      </c>
      <c r="B22" s="35">
        <f t="shared" si="1"/>
        <v>21</v>
      </c>
    </row>
    <row r="23" spans="1:2" x14ac:dyDescent="0.2">
      <c r="A23" s="32">
        <f t="shared" si="0"/>
        <v>47483</v>
      </c>
      <c r="B23" s="35">
        <f t="shared" si="1"/>
        <v>22</v>
      </c>
    </row>
    <row r="24" spans="1:2" x14ac:dyDescent="0.2">
      <c r="A24" s="32">
        <f t="shared" si="0"/>
        <v>47664</v>
      </c>
      <c r="B24" s="35">
        <f t="shared" si="1"/>
        <v>23</v>
      </c>
    </row>
    <row r="25" spans="1:2" x14ac:dyDescent="0.2">
      <c r="A25" s="32">
        <f t="shared" si="0"/>
        <v>47848</v>
      </c>
      <c r="B25" s="35">
        <f t="shared" si="1"/>
        <v>24</v>
      </c>
    </row>
    <row r="26" spans="1:2" x14ac:dyDescent="0.2">
      <c r="A26" s="32">
        <f t="shared" si="0"/>
        <v>48029</v>
      </c>
      <c r="B26" s="35">
        <f t="shared" si="1"/>
        <v>25</v>
      </c>
    </row>
    <row r="27" spans="1:2" x14ac:dyDescent="0.2">
      <c r="A27" s="32">
        <f t="shared" si="0"/>
        <v>48213</v>
      </c>
      <c r="B27" s="35">
        <f t="shared" si="1"/>
        <v>26</v>
      </c>
    </row>
    <row r="28" spans="1:2" x14ac:dyDescent="0.2">
      <c r="A28" s="32">
        <f t="shared" si="0"/>
        <v>48395</v>
      </c>
      <c r="B28" s="35">
        <f t="shared" si="1"/>
        <v>27</v>
      </c>
    </row>
    <row r="29" spans="1:2" x14ac:dyDescent="0.2">
      <c r="A29" s="32">
        <f t="shared" si="0"/>
        <v>48579</v>
      </c>
      <c r="B29" s="35">
        <f t="shared" si="1"/>
        <v>28</v>
      </c>
    </row>
    <row r="30" spans="1:2" x14ac:dyDescent="0.2">
      <c r="A30" s="32">
        <f t="shared" si="0"/>
        <v>48760</v>
      </c>
      <c r="B30" s="35">
        <f t="shared" si="1"/>
        <v>29</v>
      </c>
    </row>
    <row r="31" spans="1:2" x14ac:dyDescent="0.2">
      <c r="A31" s="32">
        <f t="shared" si="0"/>
        <v>48944</v>
      </c>
      <c r="B31" s="35">
        <f t="shared" si="1"/>
        <v>30</v>
      </c>
    </row>
    <row r="32" spans="1:2" x14ac:dyDescent="0.2">
      <c r="A32" s="32"/>
      <c r="B32" s="35"/>
    </row>
    <row r="33" spans="1:2" x14ac:dyDescent="0.2">
      <c r="A33" s="32"/>
      <c r="B33" s="3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000000"/>
  </sheetPr>
  <dimension ref="A1:F20"/>
  <sheetViews>
    <sheetView showGridLines="0" workbookViewId="0">
      <selection activeCell="E1" sqref="E1"/>
    </sheetView>
  </sheetViews>
  <sheetFormatPr defaultRowHeight="12" x14ac:dyDescent="0.2"/>
  <cols>
    <col min="1" max="1" width="33.28515625" style="802" customWidth="1"/>
    <col min="2" max="3" width="12.42578125" style="802" bestFit="1" customWidth="1"/>
    <col min="4" max="4" width="11.140625" style="802" customWidth="1"/>
    <col min="5" max="5" width="12.42578125" style="802" bestFit="1" customWidth="1"/>
    <col min="6" max="16384" width="9.140625" style="802"/>
  </cols>
  <sheetData>
    <row r="1" spans="1:6" x14ac:dyDescent="0.2">
      <c r="A1" s="801" t="s">
        <v>793</v>
      </c>
      <c r="B1" s="801" t="s">
        <v>794</v>
      </c>
      <c r="C1" s="801" t="s">
        <v>795</v>
      </c>
      <c r="D1" s="801" t="s">
        <v>447</v>
      </c>
      <c r="E1" s="802">
        <f>COUNTA(A:A)-1</f>
        <v>1</v>
      </c>
      <c r="F1" s="803">
        <f>ROUND(SUM(D2:D200),0)</f>
        <v>0</v>
      </c>
    </row>
    <row r="2" spans="1:6" x14ac:dyDescent="0.2">
      <c r="A2" s="811" t="s">
        <v>796</v>
      </c>
      <c r="B2" s="805">
        <f>'A&amp;R'!G35</f>
        <v>137327086.27925152</v>
      </c>
      <c r="C2" s="806">
        <v>137327086.27925152</v>
      </c>
      <c r="D2" s="807">
        <f>B2-C2</f>
        <v>0</v>
      </c>
      <c r="E2" s="808"/>
    </row>
    <row r="3" spans="1:6" x14ac:dyDescent="0.2">
      <c r="A3" s="804"/>
      <c r="B3" s="805"/>
      <c r="C3" s="806"/>
      <c r="D3" s="809">
        <f>B3-C3</f>
        <v>0</v>
      </c>
    </row>
    <row r="4" spans="1:6" x14ac:dyDescent="0.2">
      <c r="A4" s="804"/>
      <c r="B4" s="805"/>
      <c r="C4" s="806"/>
      <c r="D4" s="809">
        <f t="shared" ref="D4:D20" si="0">B4-C4</f>
        <v>0</v>
      </c>
    </row>
    <row r="5" spans="1:6" x14ac:dyDescent="0.2">
      <c r="A5" s="804"/>
      <c r="B5" s="805"/>
      <c r="C5" s="810"/>
      <c r="D5" s="809">
        <f t="shared" si="0"/>
        <v>0</v>
      </c>
    </row>
    <row r="6" spans="1:6" x14ac:dyDescent="0.2">
      <c r="A6" s="804"/>
      <c r="B6" s="805"/>
      <c r="C6" s="806"/>
      <c r="D6" s="809">
        <f t="shared" si="0"/>
        <v>0</v>
      </c>
    </row>
    <row r="7" spans="1:6" x14ac:dyDescent="0.2">
      <c r="A7" s="804"/>
      <c r="B7" s="804"/>
      <c r="C7" s="810"/>
      <c r="D7" s="809">
        <f t="shared" si="0"/>
        <v>0</v>
      </c>
    </row>
    <row r="8" spans="1:6" x14ac:dyDescent="0.2">
      <c r="A8" s="804"/>
      <c r="B8" s="804"/>
      <c r="C8" s="810"/>
      <c r="D8" s="809">
        <f t="shared" si="0"/>
        <v>0</v>
      </c>
    </row>
    <row r="9" spans="1:6" x14ac:dyDescent="0.2">
      <c r="A9" s="804"/>
      <c r="B9" s="804"/>
      <c r="C9" s="810"/>
      <c r="D9" s="809">
        <f t="shared" si="0"/>
        <v>0</v>
      </c>
    </row>
    <row r="10" spans="1:6" x14ac:dyDescent="0.2">
      <c r="A10" s="804"/>
      <c r="B10" s="804"/>
      <c r="C10" s="810"/>
      <c r="D10" s="809">
        <f t="shared" si="0"/>
        <v>0</v>
      </c>
    </row>
    <row r="11" spans="1:6" x14ac:dyDescent="0.2">
      <c r="A11" s="804"/>
      <c r="B11" s="804"/>
      <c r="C11" s="810"/>
      <c r="D11" s="809">
        <f t="shared" si="0"/>
        <v>0</v>
      </c>
    </row>
    <row r="12" spans="1:6" x14ac:dyDescent="0.2">
      <c r="A12" s="804"/>
      <c r="B12" s="804"/>
      <c r="C12" s="810"/>
      <c r="D12" s="809">
        <f t="shared" si="0"/>
        <v>0</v>
      </c>
    </row>
    <row r="13" spans="1:6" x14ac:dyDescent="0.2">
      <c r="A13" s="804"/>
      <c r="B13" s="804"/>
      <c r="C13" s="810"/>
      <c r="D13" s="809">
        <f t="shared" si="0"/>
        <v>0</v>
      </c>
    </row>
    <row r="14" spans="1:6" x14ac:dyDescent="0.2">
      <c r="A14" s="804"/>
      <c r="B14" s="804"/>
      <c r="C14" s="810"/>
      <c r="D14" s="809">
        <f t="shared" si="0"/>
        <v>0</v>
      </c>
    </row>
    <row r="15" spans="1:6" x14ac:dyDescent="0.2">
      <c r="A15" s="804"/>
      <c r="B15" s="804"/>
      <c r="C15" s="810"/>
      <c r="D15" s="809">
        <f t="shared" si="0"/>
        <v>0</v>
      </c>
    </row>
    <row r="16" spans="1:6" x14ac:dyDescent="0.2">
      <c r="A16" s="804"/>
      <c r="B16" s="804"/>
      <c r="C16" s="810"/>
      <c r="D16" s="809">
        <f t="shared" si="0"/>
        <v>0</v>
      </c>
    </row>
    <row r="17" spans="1:4" x14ac:dyDescent="0.2">
      <c r="A17" s="804"/>
      <c r="B17" s="804"/>
      <c r="C17" s="810"/>
      <c r="D17" s="809">
        <f t="shared" si="0"/>
        <v>0</v>
      </c>
    </row>
    <row r="18" spans="1:4" x14ac:dyDescent="0.2">
      <c r="A18" s="804"/>
      <c r="B18" s="804"/>
      <c r="C18" s="810"/>
      <c r="D18" s="809">
        <f t="shared" si="0"/>
        <v>0</v>
      </c>
    </row>
    <row r="19" spans="1:4" x14ac:dyDescent="0.2">
      <c r="A19" s="804"/>
      <c r="B19" s="804"/>
      <c r="C19" s="810"/>
      <c r="D19" s="809">
        <f t="shared" si="0"/>
        <v>0</v>
      </c>
    </row>
    <row r="20" spans="1:4" x14ac:dyDescent="0.2">
      <c r="A20" s="804"/>
      <c r="B20" s="804"/>
      <c r="C20" s="810"/>
      <c r="D20" s="809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goalseekAll">
                <anchor moveWithCells="1" sizeWithCells="1">
                  <from>
                    <xdr:col>4</xdr:col>
                    <xdr:colOff>600075</xdr:colOff>
                    <xdr:row>1</xdr:row>
                    <xdr:rowOff>57150</xdr:rowOff>
                  </from>
                  <to>
                    <xdr:col>6</xdr:col>
                    <xdr:colOff>9525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rgb="FF000000"/>
  </sheetPr>
  <dimension ref="B1:M57"/>
  <sheetViews>
    <sheetView showGridLines="0" zoomScaleNormal="100" workbookViewId="0">
      <selection activeCell="D27" sqref="D27"/>
    </sheetView>
  </sheetViews>
  <sheetFormatPr defaultColWidth="9.140625" defaultRowHeight="11.25" x14ac:dyDescent="0.2"/>
  <cols>
    <col min="1" max="1" width="2.7109375" style="112" customWidth="1"/>
    <col min="2" max="2" width="18" style="112" customWidth="1"/>
    <col min="3" max="3" width="9.140625" style="112"/>
    <col min="4" max="4" width="16.7109375" style="112" customWidth="1"/>
    <col min="5" max="5" width="13.28515625" style="112" bestFit="1" customWidth="1"/>
    <col min="6" max="6" width="17.140625" style="112" customWidth="1"/>
    <col min="7" max="7" width="10" style="112" bestFit="1" customWidth="1"/>
    <col min="8" max="8" width="9.5703125" style="112" bestFit="1" customWidth="1"/>
    <col min="9" max="12" width="9.140625" style="112"/>
    <col min="13" max="13" width="10" style="112" bestFit="1" customWidth="1"/>
    <col min="14" max="16384" width="9.140625" style="112"/>
  </cols>
  <sheetData>
    <row r="1" spans="2:13" x14ac:dyDescent="0.2">
      <c r="M1" s="312" t="s">
        <v>373</v>
      </c>
    </row>
    <row r="2" spans="2:13" x14ac:dyDescent="0.2">
      <c r="M2" s="391" t="s">
        <v>374</v>
      </c>
    </row>
    <row r="3" spans="2:13" x14ac:dyDescent="0.2">
      <c r="B3" s="110" t="s">
        <v>337</v>
      </c>
      <c r="C3" s="111"/>
      <c r="D3" s="111" t="s">
        <v>338</v>
      </c>
      <c r="E3" s="956">
        <f ca="1">'IS(FY)'!M44</f>
        <v>-4722639.2255345248</v>
      </c>
      <c r="F3" s="793" t="s">
        <v>339</v>
      </c>
      <c r="G3" s="793">
        <f ca="1">-E5</f>
        <v>1807755.6844547873</v>
      </c>
      <c r="H3" s="111"/>
      <c r="I3" s="111"/>
      <c r="J3" s="111"/>
    </row>
    <row r="4" spans="2:13" x14ac:dyDescent="0.2">
      <c r="B4" s="113"/>
      <c r="C4" s="111"/>
      <c r="D4" s="111" t="s">
        <v>340</v>
      </c>
      <c r="E4" s="956">
        <f ca="1">-'IS(FY)'!M35</f>
        <v>9582301.7227159664</v>
      </c>
      <c r="F4" s="793" t="s">
        <v>340</v>
      </c>
      <c r="G4" s="793">
        <f ca="1">-E4</f>
        <v>-9582301.7227159664</v>
      </c>
      <c r="H4" s="111"/>
      <c r="I4" s="111"/>
      <c r="J4" s="111"/>
    </row>
    <row r="5" spans="2:13" x14ac:dyDescent="0.2">
      <c r="B5" s="113"/>
      <c r="C5" s="113"/>
      <c r="D5" s="125" t="s">
        <v>339</v>
      </c>
      <c r="E5" s="957">
        <f ca="1">-'IS(FY)'!M36</f>
        <v>-1807755.6844547873</v>
      </c>
      <c r="F5" s="789"/>
      <c r="G5" s="789"/>
      <c r="H5" s="113"/>
      <c r="J5" s="113"/>
    </row>
    <row r="6" spans="2:13" x14ac:dyDescent="0.2">
      <c r="B6" s="113"/>
      <c r="C6" s="113"/>
      <c r="D6" s="114" t="s">
        <v>362</v>
      </c>
      <c r="E6" s="958">
        <f>Operation!H400</f>
        <v>-45101.340000000084</v>
      </c>
      <c r="F6" s="915" t="str">
        <f>D6</f>
        <v>중개수수료일시상각</v>
      </c>
      <c r="G6" s="915">
        <f>-E6</f>
        <v>45101.340000000084</v>
      </c>
      <c r="H6" s="113" t="s">
        <v>396</v>
      </c>
      <c r="J6" s="113"/>
    </row>
    <row r="7" spans="2:13" x14ac:dyDescent="0.2">
      <c r="B7" s="113"/>
      <c r="C7" s="111" t="s">
        <v>341</v>
      </c>
      <c r="D7" s="111" t="s">
        <v>342</v>
      </c>
      <c r="E7" s="793">
        <f ca="1">SUM(E3:E6)</f>
        <v>3006805.4727266543</v>
      </c>
      <c r="F7" s="793" t="s">
        <v>343</v>
      </c>
      <c r="G7" s="793">
        <f ca="1">SUM(G3:G6)</f>
        <v>-7729444.698261179</v>
      </c>
      <c r="H7" s="113"/>
      <c r="J7" s="113"/>
    </row>
    <row r="8" spans="2:13" x14ac:dyDescent="0.2">
      <c r="B8" s="113"/>
      <c r="C8" s="111" t="s">
        <v>344</v>
      </c>
      <c r="D8" s="374" t="s">
        <v>345</v>
      </c>
      <c r="E8" s="958">
        <f ca="1">'CF(FY)'!L11</f>
        <v>3006805.4727266571</v>
      </c>
      <c r="F8" s="959" t="s">
        <v>346</v>
      </c>
      <c r="G8" s="958">
        <f ca="1">'CF(FY)'!L42</f>
        <v>-7729444.6982611865</v>
      </c>
      <c r="H8" s="127" t="s">
        <v>368</v>
      </c>
      <c r="J8" s="113"/>
    </row>
    <row r="9" spans="2:13" x14ac:dyDescent="0.2">
      <c r="B9" s="113"/>
      <c r="C9" s="113"/>
      <c r="D9" s="113"/>
      <c r="E9" s="913">
        <f ca="1">E7-E8</f>
        <v>0</v>
      </c>
      <c r="F9" s="793"/>
      <c r="G9" s="913">
        <f ca="1">G7-G8</f>
        <v>7.4505805969238281E-9</v>
      </c>
    </row>
    <row r="10" spans="2:13" x14ac:dyDescent="0.2">
      <c r="B10" s="113"/>
      <c r="C10" s="113"/>
      <c r="D10" s="116"/>
      <c r="E10" s="918"/>
      <c r="F10" s="918"/>
      <c r="G10" s="918"/>
    </row>
    <row r="11" spans="2:13" x14ac:dyDescent="0.2">
      <c r="B11" s="110" t="s">
        <v>347</v>
      </c>
      <c r="C11" s="113"/>
      <c r="D11" s="114" t="s">
        <v>348</v>
      </c>
      <c r="E11" s="958">
        <f ca="1">-SUM('CF(FY)'!L62:L63)</f>
        <v>3151906.8127266578</v>
      </c>
      <c r="F11" s="915" t="s">
        <v>349</v>
      </c>
      <c r="G11" s="958">
        <f ca="1">-SUM('CF(FY)'!L64:L65)</f>
        <v>-7911607.7072845809</v>
      </c>
      <c r="H11" s="111"/>
      <c r="J11" s="113"/>
    </row>
    <row r="12" spans="2:13" x14ac:dyDescent="0.2">
      <c r="B12" s="113"/>
      <c r="C12" s="113"/>
      <c r="D12" s="112" t="s">
        <v>350</v>
      </c>
      <c r="E12" s="789">
        <f ca="1">E7-E11</f>
        <v>-145101.34000000358</v>
      </c>
      <c r="F12" s="792" t="s">
        <v>350</v>
      </c>
      <c r="G12" s="789">
        <f ca="1">G7-G11</f>
        <v>182163.00902340189</v>
      </c>
      <c r="H12" s="113" t="s">
        <v>397</v>
      </c>
      <c r="J12" s="113"/>
      <c r="L12" s="126"/>
      <c r="M12" s="120"/>
    </row>
    <row r="13" spans="2:13" x14ac:dyDescent="0.2">
      <c r="D13" s="121"/>
      <c r="E13" s="880"/>
      <c r="F13" s="880" t="s">
        <v>366</v>
      </c>
      <c r="G13" s="960">
        <f>-취득가정!Q15</f>
        <v>-37061.669023401213</v>
      </c>
      <c r="J13" s="113"/>
      <c r="L13" s="126"/>
      <c r="M13" s="120"/>
    </row>
    <row r="14" spans="2:13" x14ac:dyDescent="0.2">
      <c r="D14" s="112" t="str">
        <f>F14</f>
        <v>취득부대비용</v>
      </c>
      <c r="E14" s="792">
        <f ca="1">-G14</f>
        <v>100000</v>
      </c>
      <c r="F14" s="880" t="s">
        <v>777</v>
      </c>
      <c r="G14" s="960">
        <f ca="1">'IS(FY)'!N34</f>
        <v>-100000</v>
      </c>
      <c r="H14" s="112" t="s">
        <v>783</v>
      </c>
      <c r="J14" s="113"/>
      <c r="L14" s="126"/>
      <c r="M14" s="120"/>
    </row>
    <row r="15" spans="2:13" x14ac:dyDescent="0.2">
      <c r="D15" s="122" t="str">
        <f>D6</f>
        <v>중개수수료일시상각</v>
      </c>
      <c r="E15" s="961">
        <f>-E6</f>
        <v>45101.340000000084</v>
      </c>
      <c r="F15" s="962" t="str">
        <f>F6</f>
        <v>중개수수료일시상각</v>
      </c>
      <c r="G15" s="962">
        <f>-E15</f>
        <v>-45101.340000000084</v>
      </c>
      <c r="J15" s="113"/>
      <c r="L15" s="126"/>
      <c r="M15" s="120"/>
    </row>
    <row r="16" spans="2:13" x14ac:dyDescent="0.2">
      <c r="D16" s="126"/>
      <c r="E16" s="963">
        <f ca="1">SUM(E12:E15)</f>
        <v>-3.4924596548080444E-9</v>
      </c>
      <c r="F16" s="792"/>
      <c r="G16" s="963">
        <f ca="1">SUM(G12:G15)</f>
        <v>5.8207660913467407E-10</v>
      </c>
      <c r="J16" s="113"/>
      <c r="L16" s="126"/>
      <c r="M16" s="120"/>
    </row>
    <row r="17" spans="2:13" x14ac:dyDescent="0.2">
      <c r="E17" s="120"/>
      <c r="J17" s="113"/>
      <c r="L17" s="126"/>
      <c r="M17" s="120"/>
    </row>
    <row r="18" spans="2:13" x14ac:dyDescent="0.2">
      <c r="E18" s="120"/>
      <c r="J18" s="113"/>
      <c r="L18" s="126"/>
      <c r="M18" s="120"/>
    </row>
    <row r="19" spans="2:13" x14ac:dyDescent="0.2">
      <c r="E19" s="120"/>
      <c r="J19" s="113"/>
      <c r="L19" s="126"/>
      <c r="M19" s="120"/>
    </row>
    <row r="20" spans="2:13" x14ac:dyDescent="0.2">
      <c r="J20" s="113"/>
      <c r="L20" s="126"/>
      <c r="M20" s="120"/>
    </row>
    <row r="21" spans="2:13" hidden="1" x14ac:dyDescent="0.2">
      <c r="J21" s="113"/>
      <c r="L21" s="126"/>
      <c r="M21" s="120"/>
    </row>
    <row r="22" spans="2:13" hidden="1" x14ac:dyDescent="0.2">
      <c r="J22" s="113"/>
      <c r="L22" s="126"/>
      <c r="M22" s="120"/>
    </row>
    <row r="23" spans="2:13" hidden="1" x14ac:dyDescent="0.2">
      <c r="J23" s="113"/>
      <c r="L23" s="126"/>
      <c r="M23" s="120"/>
    </row>
    <row r="24" spans="2:13" hidden="1" x14ac:dyDescent="0.2">
      <c r="J24" s="113"/>
      <c r="L24" s="126"/>
      <c r="M24" s="120"/>
    </row>
    <row r="25" spans="2:13" hidden="1" x14ac:dyDescent="0.2">
      <c r="J25" s="113"/>
      <c r="L25" s="126"/>
      <c r="M25" s="120"/>
    </row>
    <row r="26" spans="2:13" hidden="1" x14ac:dyDescent="0.2">
      <c r="J26" s="113"/>
      <c r="L26" s="126"/>
      <c r="M26" s="120"/>
    </row>
    <row r="27" spans="2:13" x14ac:dyDescent="0.2">
      <c r="B27" s="113"/>
      <c r="C27" s="113"/>
      <c r="D27" s="113" t="s">
        <v>351</v>
      </c>
      <c r="E27" s="113"/>
      <c r="F27" s="793">
        <f ca="1">E11+G11</f>
        <v>-4759700.8945579231</v>
      </c>
      <c r="G27" s="113"/>
      <c r="H27" s="113"/>
      <c r="I27" s="113"/>
      <c r="J27" s="113"/>
      <c r="L27" s="126"/>
      <c r="M27" s="120"/>
    </row>
    <row r="28" spans="2:13" x14ac:dyDescent="0.2">
      <c r="B28" s="113"/>
      <c r="C28" s="113"/>
      <c r="D28" s="114" t="s">
        <v>338</v>
      </c>
      <c r="E28" s="114"/>
      <c r="F28" s="915">
        <f ca="1">E3</f>
        <v>-4722639.2255345248</v>
      </c>
      <c r="G28" s="113"/>
      <c r="H28" s="113"/>
      <c r="I28" s="113"/>
      <c r="J28" s="113"/>
      <c r="L28" s="126"/>
      <c r="M28" s="120"/>
    </row>
    <row r="29" spans="2:13" x14ac:dyDescent="0.2">
      <c r="B29" s="113"/>
      <c r="C29" s="113"/>
      <c r="D29" s="113" t="s">
        <v>352</v>
      </c>
      <c r="E29" s="113"/>
      <c r="F29" s="918">
        <f ca="1">F27-F28</f>
        <v>-37061.66902339831</v>
      </c>
      <c r="G29" s="111" t="s">
        <v>353</v>
      </c>
      <c r="H29" s="113"/>
      <c r="I29" s="113"/>
      <c r="J29" s="113"/>
      <c r="L29" s="126"/>
      <c r="M29" s="120"/>
    </row>
    <row r="30" spans="2:13" x14ac:dyDescent="0.2">
      <c r="B30" s="113"/>
      <c r="C30" s="113"/>
      <c r="D30" s="113"/>
      <c r="E30" s="113"/>
      <c r="F30" s="793"/>
      <c r="G30" s="113"/>
      <c r="H30" s="111"/>
      <c r="I30" s="113"/>
      <c r="J30" s="113"/>
      <c r="L30" s="126"/>
      <c r="M30" s="120"/>
    </row>
    <row r="31" spans="2:13" x14ac:dyDescent="0.2">
      <c r="B31" s="113"/>
      <c r="C31" s="113"/>
      <c r="D31" s="113" t="s">
        <v>354</v>
      </c>
      <c r="E31" s="113"/>
      <c r="F31" s="918">
        <f ca="1">E4</f>
        <v>9582301.7227159664</v>
      </c>
      <c r="G31" s="113"/>
      <c r="H31" s="113"/>
      <c r="I31" s="113"/>
      <c r="J31" s="113"/>
      <c r="L31" s="126"/>
      <c r="M31" s="120"/>
    </row>
    <row r="32" spans="2:13" x14ac:dyDescent="0.2">
      <c r="B32" s="113"/>
      <c r="C32" s="113"/>
      <c r="D32" s="113" t="s">
        <v>355</v>
      </c>
      <c r="E32" s="113"/>
      <c r="F32" s="956"/>
      <c r="G32" s="113"/>
      <c r="H32" s="113"/>
      <c r="I32" s="113"/>
      <c r="J32" s="113"/>
    </row>
    <row r="33" spans="2:10" x14ac:dyDescent="0.2">
      <c r="B33" s="113"/>
      <c r="C33" s="113"/>
      <c r="D33" s="114" t="s">
        <v>367</v>
      </c>
      <c r="E33" s="114"/>
      <c r="F33" s="958">
        <f>Operation!H417</f>
        <v>-9619363.3917393684</v>
      </c>
      <c r="G33" s="113"/>
      <c r="H33" s="113"/>
      <c r="I33" s="113"/>
      <c r="J33" s="113"/>
    </row>
    <row r="34" spans="2:10" x14ac:dyDescent="0.2">
      <c r="B34" s="113"/>
      <c r="C34" s="113"/>
      <c r="D34" s="113" t="s">
        <v>356</v>
      </c>
      <c r="E34" s="113"/>
      <c r="F34" s="793">
        <f ca="1">SUM(F31:F33)</f>
        <v>-37061.669023402035</v>
      </c>
      <c r="G34" s="111"/>
      <c r="H34" s="113"/>
      <c r="I34" s="113"/>
      <c r="J34" s="113"/>
    </row>
    <row r="35" spans="2:10" x14ac:dyDescent="0.2">
      <c r="B35" s="113"/>
      <c r="C35" s="113"/>
      <c r="D35" s="114" t="s">
        <v>357</v>
      </c>
      <c r="E35" s="114"/>
      <c r="F35" s="915">
        <f ca="1">F29</f>
        <v>-37061.66902339831</v>
      </c>
      <c r="G35" s="113"/>
      <c r="H35" s="113"/>
      <c r="I35" s="113"/>
      <c r="J35" s="113"/>
    </row>
    <row r="36" spans="2:10" x14ac:dyDescent="0.2">
      <c r="B36" s="113"/>
      <c r="C36" s="113"/>
      <c r="D36" s="113"/>
      <c r="E36" s="113"/>
      <c r="F36" s="913">
        <f ca="1">F34-F35</f>
        <v>-3.7252902984619141E-9</v>
      </c>
      <c r="G36" s="113"/>
      <c r="H36" s="113"/>
      <c r="I36" s="113"/>
      <c r="J36" s="113"/>
    </row>
    <row r="37" spans="2:10" x14ac:dyDescent="0.2">
      <c r="B37" s="113"/>
      <c r="C37" s="113"/>
      <c r="D37" s="113"/>
      <c r="E37" s="113"/>
      <c r="F37" s="793"/>
      <c r="G37" s="113"/>
      <c r="H37" s="113"/>
      <c r="I37" s="113"/>
      <c r="J37" s="113"/>
    </row>
    <row r="38" spans="2:10" x14ac:dyDescent="0.2">
      <c r="B38" s="113"/>
      <c r="C38" s="113"/>
      <c r="D38" s="113"/>
      <c r="E38" s="113"/>
      <c r="F38" s="793"/>
      <c r="G38" s="113"/>
      <c r="H38" s="113"/>
      <c r="I38" s="113"/>
      <c r="J38" s="113"/>
    </row>
    <row r="39" spans="2:10" ht="12" x14ac:dyDescent="0.2">
      <c r="D39" s="118"/>
      <c r="E39" s="118"/>
      <c r="F39" s="964"/>
    </row>
    <row r="40" spans="2:10" ht="12" x14ac:dyDescent="0.2">
      <c r="D40" s="118"/>
      <c r="E40" s="118"/>
      <c r="F40" s="964"/>
    </row>
    <row r="41" spans="2:10" ht="12" x14ac:dyDescent="0.2">
      <c r="D41" s="118"/>
      <c r="E41" s="118"/>
      <c r="F41" s="964"/>
    </row>
    <row r="42" spans="2:10" ht="12" x14ac:dyDescent="0.2">
      <c r="D42" s="118"/>
      <c r="E42" s="118"/>
      <c r="F42" s="964"/>
    </row>
    <row r="43" spans="2:10" x14ac:dyDescent="0.2">
      <c r="F43" s="792"/>
    </row>
    <row r="44" spans="2:10" x14ac:dyDescent="0.2">
      <c r="B44" s="119" t="s">
        <v>358</v>
      </c>
      <c r="D44" s="112" t="s">
        <v>372</v>
      </c>
      <c r="F44" s="965">
        <f>'CF(M)'!L45</f>
        <v>129160579.9119669</v>
      </c>
    </row>
    <row r="45" spans="2:10" x14ac:dyDescent="0.2">
      <c r="B45" s="119"/>
      <c r="D45" s="112" t="s">
        <v>467</v>
      </c>
      <c r="F45" s="965">
        <f>-'A&amp;R'!G36</f>
        <v>-2872385.1649433207</v>
      </c>
      <c r="G45" s="112" t="s">
        <v>359</v>
      </c>
    </row>
    <row r="46" spans="2:10" x14ac:dyDescent="0.2">
      <c r="B46" s="119"/>
      <c r="D46" s="122" t="s">
        <v>468</v>
      </c>
      <c r="E46" s="122"/>
      <c r="F46" s="961">
        <f>-'A&amp;R'!G37-'A&amp;R'!G38</f>
        <v>-88127614.835056677</v>
      </c>
    </row>
    <row r="47" spans="2:10" x14ac:dyDescent="0.2">
      <c r="B47" s="119"/>
      <c r="D47" s="121" t="s">
        <v>787</v>
      </c>
      <c r="E47" s="121"/>
      <c r="F47" s="878">
        <f>SUM(F44:F46)</f>
        <v>38160579.911966905</v>
      </c>
    </row>
    <row r="48" spans="2:10" x14ac:dyDescent="0.2">
      <c r="B48" s="119"/>
      <c r="D48" s="112" t="s">
        <v>469</v>
      </c>
      <c r="F48" s="965">
        <f>'A&amp;R'!G34</f>
        <v>300000</v>
      </c>
      <c r="G48" s="112" t="s">
        <v>786</v>
      </c>
    </row>
    <row r="49" spans="2:7" x14ac:dyDescent="0.2">
      <c r="B49" s="119"/>
      <c r="D49" s="112" t="s">
        <v>466</v>
      </c>
      <c r="F49" s="965">
        <f>-SUM(Operation!L284:L284)</f>
        <v>0</v>
      </c>
      <c r="G49" s="112" t="s">
        <v>789</v>
      </c>
    </row>
    <row r="50" spans="2:7" x14ac:dyDescent="0.2">
      <c r="D50" s="121" t="s">
        <v>784</v>
      </c>
      <c r="E50" s="121"/>
      <c r="F50" s="880">
        <f ca="1">E14</f>
        <v>100000</v>
      </c>
      <c r="G50" s="112" t="s">
        <v>790</v>
      </c>
    </row>
    <row r="51" spans="2:7" x14ac:dyDescent="0.2">
      <c r="D51" s="122" t="s">
        <v>360</v>
      </c>
      <c r="E51" s="122"/>
      <c r="F51" s="962">
        <f ca="1">E12</f>
        <v>-145101.34000000358</v>
      </c>
      <c r="G51" s="112" t="s">
        <v>785</v>
      </c>
    </row>
    <row r="52" spans="2:7" x14ac:dyDescent="0.2">
      <c r="D52" s="124" t="s">
        <v>361</v>
      </c>
      <c r="F52" s="792">
        <f ca="1">SUM(F47:F51)</f>
        <v>38415478.571966901</v>
      </c>
      <c r="G52" s="112" t="s">
        <v>788</v>
      </c>
    </row>
    <row r="53" spans="2:7" x14ac:dyDescent="0.2">
      <c r="D53" s="121" t="s">
        <v>371</v>
      </c>
      <c r="E53" s="121"/>
      <c r="F53" s="966">
        <f>-SUM('CF(M)'!L61:L62,'CF(M)'!L65:L66)</f>
        <v>38415478.571966931</v>
      </c>
    </row>
    <row r="54" spans="2:7" x14ac:dyDescent="0.2">
      <c r="F54" s="963">
        <f ca="1">F52-F53</f>
        <v>0</v>
      </c>
    </row>
    <row r="55" spans="2:7" x14ac:dyDescent="0.2">
      <c r="F55" s="120"/>
    </row>
    <row r="56" spans="2:7" x14ac:dyDescent="0.2">
      <c r="F56" s="120"/>
    </row>
    <row r="57" spans="2:7" x14ac:dyDescent="0.2">
      <c r="F57" s="120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B2:N217"/>
  <sheetViews>
    <sheetView showGridLines="0" workbookViewId="0">
      <selection activeCell="D31" sqref="D31"/>
    </sheetView>
  </sheetViews>
  <sheetFormatPr defaultRowHeight="12" x14ac:dyDescent="0.2"/>
  <cols>
    <col min="1" max="1" width="9.140625" style="490"/>
    <col min="2" max="2" width="24.85546875" style="490" customWidth="1"/>
    <col min="3" max="3" width="14.28515625" style="490" customWidth="1"/>
    <col min="4" max="4" width="15.7109375" style="490" customWidth="1"/>
    <col min="5" max="5" width="37.85546875" style="490" customWidth="1"/>
    <col min="6" max="8" width="15.7109375" style="490" customWidth="1"/>
    <col min="9" max="14" width="8.7109375" style="490" customWidth="1"/>
    <col min="15" max="16384" width="9.140625" style="490"/>
  </cols>
  <sheetData>
    <row r="2" spans="2:6" ht="12.75" thickBot="1" x14ac:dyDescent="0.25"/>
    <row r="3" spans="2:6" ht="12.75" thickBot="1" x14ac:dyDescent="0.25">
      <c r="B3" s="491" t="s">
        <v>702</v>
      </c>
      <c r="C3" s="491" t="s">
        <v>703</v>
      </c>
      <c r="D3" s="491" t="s">
        <v>702</v>
      </c>
      <c r="E3" s="492" t="s">
        <v>703</v>
      </c>
    </row>
    <row r="4" spans="2:6" ht="12.75" thickBot="1" x14ac:dyDescent="0.25">
      <c r="B4" s="493" t="s">
        <v>748</v>
      </c>
      <c r="C4" s="494">
        <f>'A&amp;R'!G27</f>
        <v>130000000</v>
      </c>
      <c r="D4" s="495" t="str">
        <f>'A&amp;R'!B36</f>
        <v>임대보증금</v>
      </c>
      <c r="E4" s="496">
        <f>'A&amp;R'!G36</f>
        <v>2872385.1649433207</v>
      </c>
    </row>
    <row r="5" spans="2:6" ht="12.75" thickBot="1" x14ac:dyDescent="0.25">
      <c r="B5" s="493" t="s">
        <v>704</v>
      </c>
      <c r="C5" s="494">
        <f>'A&amp;R'!G28+'A&amp;R'!G33</f>
        <v>7027086.2792515131</v>
      </c>
      <c r="D5" s="495" t="str">
        <f>'A&amp;R'!B37</f>
        <v>담보차입금(선순위)</v>
      </c>
      <c r="E5" s="496">
        <f>'A&amp;R'!G37</f>
        <v>75127614.835056677</v>
      </c>
    </row>
    <row r="6" spans="2:6" ht="12.75" thickBot="1" x14ac:dyDescent="0.25">
      <c r="B6" s="493" t="s">
        <v>705</v>
      </c>
      <c r="C6" s="494">
        <f>'A&amp;R'!G34</f>
        <v>300000</v>
      </c>
      <c r="D6" s="495" t="str">
        <f>'A&amp;R'!B38</f>
        <v>담보차입금(후순위)</v>
      </c>
      <c r="E6" s="496">
        <f>'A&amp;R'!G38</f>
        <v>13000000</v>
      </c>
    </row>
    <row r="7" spans="2:6" ht="12.75" thickBot="1" x14ac:dyDescent="0.25">
      <c r="B7" s="493"/>
      <c r="C7" s="497"/>
      <c r="D7" s="495" t="str">
        <f>'A&amp;R'!B39</f>
        <v>우선주</v>
      </c>
      <c r="E7" s="496">
        <f>'A&amp;R'!G39</f>
        <v>5000000</v>
      </c>
    </row>
    <row r="8" spans="2:6" ht="12.75" thickBot="1" x14ac:dyDescent="0.25">
      <c r="B8" s="493"/>
      <c r="C8" s="497"/>
      <c r="D8" s="495" t="str">
        <f>'A&amp;R'!B40</f>
        <v>보통주</v>
      </c>
      <c r="E8" s="496">
        <f>'A&amp;R'!G40</f>
        <v>41327086.279251516</v>
      </c>
    </row>
    <row r="9" spans="2:6" ht="12.75" thickBot="1" x14ac:dyDescent="0.25">
      <c r="B9" s="498" t="s">
        <v>708</v>
      </c>
      <c r="C9" s="499">
        <f>SUM(C3:C8)</f>
        <v>137327086.27925152</v>
      </c>
      <c r="D9" s="500" t="s">
        <v>709</v>
      </c>
      <c r="E9" s="501">
        <f>SUM(E4:E8)</f>
        <v>137327086.27925152</v>
      </c>
      <c r="F9" s="490" t="b">
        <f>C9=E9</f>
        <v>1</v>
      </c>
    </row>
    <row r="14" spans="2:6" ht="12.75" thickBot="1" x14ac:dyDescent="0.25"/>
    <row r="15" spans="2:6" ht="12.75" thickBot="1" x14ac:dyDescent="0.25">
      <c r="B15" s="1014" t="s">
        <v>702</v>
      </c>
      <c r="C15" s="1015"/>
      <c r="D15" s="491" t="s">
        <v>703</v>
      </c>
      <c r="E15" s="492" t="s">
        <v>710</v>
      </c>
    </row>
    <row r="16" spans="2:6" ht="12.75" thickBot="1" x14ac:dyDescent="0.25">
      <c r="B16" s="554" t="str">
        <f>취득가정!B15</f>
        <v>매입수수료</v>
      </c>
      <c r="C16" s="500"/>
      <c r="D16" s="494">
        <f>취득가정!H15</f>
        <v>260000</v>
      </c>
      <c r="E16" s="555" t="str">
        <f>"부동산매입금액 x "&amp;TEXT(F16,"0.0%")</f>
        <v>부동산매입금액 x 0.2%</v>
      </c>
      <c r="F16" s="522">
        <f>취득가정!F16</f>
        <v>2E-3</v>
      </c>
    </row>
    <row r="17" spans="2:5" ht="12.75" thickBot="1" x14ac:dyDescent="0.25">
      <c r="B17" s="1009" t="s">
        <v>711</v>
      </c>
      <c r="C17" s="495" t="str">
        <f>취득가정!C27</f>
        <v>재무실사</v>
      </c>
      <c r="D17" s="494">
        <f>취득가정!H27</f>
        <v>80000</v>
      </c>
      <c r="E17" s="502"/>
    </row>
    <row r="18" spans="2:5" ht="12.75" thickBot="1" x14ac:dyDescent="0.25">
      <c r="B18" s="1010"/>
      <c r="C18" s="495" t="str">
        <f>취득가정!C28</f>
        <v>감정평가</v>
      </c>
      <c r="D18" s="494">
        <f>취득가정!H28</f>
        <v>80000</v>
      </c>
      <c r="E18" s="502"/>
    </row>
    <row r="19" spans="2:5" ht="12.75" thickBot="1" x14ac:dyDescent="0.25">
      <c r="B19" s="1010"/>
      <c r="C19" s="495" t="str">
        <f>취득가정!C29</f>
        <v>법률자문</v>
      </c>
      <c r="D19" s="494">
        <f>취득가정!H29</f>
        <v>80000</v>
      </c>
      <c r="E19" s="502"/>
    </row>
    <row r="20" spans="2:5" ht="12.75" thickBot="1" x14ac:dyDescent="0.25">
      <c r="B20" s="1010"/>
      <c r="C20" s="495" t="str">
        <f>취득가정!C30</f>
        <v>시장조사</v>
      </c>
      <c r="D20" s="494">
        <f>취득가정!H30</f>
        <v>30000</v>
      </c>
      <c r="E20" s="502"/>
    </row>
    <row r="21" spans="2:5" ht="12.75" thickBot="1" x14ac:dyDescent="0.25">
      <c r="B21" s="1010"/>
      <c r="C21" s="495" t="str">
        <f>취득가정!C31</f>
        <v>비용1</v>
      </c>
      <c r="D21" s="494">
        <f>취득가정!H31</f>
        <v>0</v>
      </c>
      <c r="E21" s="502"/>
    </row>
    <row r="22" spans="2:5" ht="12.75" thickBot="1" x14ac:dyDescent="0.25">
      <c r="B22" s="1010"/>
      <c r="C22" s="495" t="str">
        <f>취득가정!C32</f>
        <v>비용2</v>
      </c>
      <c r="D22" s="494">
        <f>취득가정!H32</f>
        <v>0</v>
      </c>
      <c r="E22" s="502"/>
    </row>
    <row r="23" spans="2:5" ht="12.75" thickBot="1" x14ac:dyDescent="0.25">
      <c r="B23" s="1010"/>
      <c r="C23" s="495" t="str">
        <f>취득가정!C33</f>
        <v>비용3</v>
      </c>
      <c r="D23" s="494">
        <f>취득가정!H33</f>
        <v>0</v>
      </c>
      <c r="E23" s="502"/>
    </row>
    <row r="24" spans="2:5" ht="12.75" thickBot="1" x14ac:dyDescent="0.25">
      <c r="B24" s="1010"/>
      <c r="C24" s="495" t="str">
        <f>취득가정!C34</f>
        <v>비용4</v>
      </c>
      <c r="D24" s="494">
        <f>취득가정!H34</f>
        <v>0</v>
      </c>
      <c r="E24" s="502"/>
    </row>
    <row r="25" spans="2:5" ht="12.75" thickBot="1" x14ac:dyDescent="0.25">
      <c r="B25" s="1010"/>
      <c r="C25" s="495" t="str">
        <f>취득가정!C35</f>
        <v>대출수수료</v>
      </c>
      <c r="D25" s="494">
        <f>취득가정!H35</f>
        <v>0</v>
      </c>
      <c r="E25" s="502"/>
    </row>
    <row r="26" spans="2:5" ht="12.75" thickBot="1" x14ac:dyDescent="0.25">
      <c r="B26" s="1010"/>
      <c r="C26" s="495" t="str">
        <f>취득가정!C36</f>
        <v>금융자문수수료</v>
      </c>
      <c r="D26" s="494">
        <f>취득가정!H36</f>
        <v>100000</v>
      </c>
      <c r="E26" s="502"/>
    </row>
    <row r="27" spans="2:5" ht="12.75" thickBot="1" x14ac:dyDescent="0.25">
      <c r="B27" s="1010"/>
      <c r="C27" s="495" t="str">
        <f>취득가정!C37</f>
        <v>물리실사(건물실사)</v>
      </c>
      <c r="D27" s="494">
        <f>취득가정!H37</f>
        <v>30000</v>
      </c>
      <c r="E27" s="502"/>
    </row>
    <row r="28" spans="2:5" ht="12.75" thickBot="1" x14ac:dyDescent="0.25">
      <c r="B28" s="1010"/>
      <c r="C28" s="495" t="str">
        <f>취득가정!C38</f>
        <v>설립전 자본적지출</v>
      </c>
      <c r="D28" s="494">
        <f>취득가정!H38</f>
        <v>0</v>
      </c>
      <c r="E28" s="502"/>
    </row>
    <row r="29" spans="2:5" ht="12.75" thickBot="1" x14ac:dyDescent="0.25">
      <c r="B29" s="1010"/>
      <c r="C29" s="495" t="str">
        <f>취득가정!C39</f>
        <v>취득관련 법무사수수료</v>
      </c>
      <c r="D29" s="494">
        <f>취득가정!H39</f>
        <v>0</v>
      </c>
      <c r="E29" s="502"/>
    </row>
    <row r="30" spans="2:5" ht="12.75" thickBot="1" x14ac:dyDescent="0.25">
      <c r="B30" s="1010"/>
      <c r="C30" s="495" t="str">
        <f>취득가정!C40</f>
        <v>부가세불공제액 (유형자산)</v>
      </c>
      <c r="D30" s="494">
        <f>취득가정!H40</f>
        <v>54181.933089801787</v>
      </c>
      <c r="E30" s="502" t="s">
        <v>770</v>
      </c>
    </row>
    <row r="31" spans="2:5" ht="12.75" thickBot="1" x14ac:dyDescent="0.25">
      <c r="B31" s="1010"/>
      <c r="C31" s="495" t="str">
        <f>취득가정!C41</f>
        <v>국민주택채권할인액</v>
      </c>
      <c r="D31" s="494">
        <f>취득가정!H41</f>
        <v>0</v>
      </c>
      <c r="E31" s="502" t="s">
        <v>771</v>
      </c>
    </row>
    <row r="32" spans="2:5" ht="12.75" thickBot="1" x14ac:dyDescent="0.25">
      <c r="B32" s="1011"/>
      <c r="C32" s="505" t="s">
        <v>713</v>
      </c>
      <c r="D32" s="499">
        <f>SUM(D17:D31)</f>
        <v>454181.93308980181</v>
      </c>
      <c r="E32" s="503"/>
    </row>
    <row r="33" spans="2:8" ht="12.75" thickBot="1" x14ac:dyDescent="0.25">
      <c r="B33" s="1009" t="s">
        <v>714</v>
      </c>
      <c r="C33" s="495" t="s">
        <v>715</v>
      </c>
      <c r="D33" s="494">
        <f>취득가정!H62+취득가정!H63</f>
        <v>253807.53072496323</v>
      </c>
      <c r="E33" s="502" t="s">
        <v>772</v>
      </c>
    </row>
    <row r="34" spans="2:8" ht="12.75" thickBot="1" x14ac:dyDescent="0.25">
      <c r="B34" s="1010"/>
      <c r="C34" s="495" t="s">
        <v>712</v>
      </c>
      <c r="D34" s="494">
        <f>취득가정!H64</f>
        <v>0</v>
      </c>
      <c r="E34" s="502" t="s">
        <v>753</v>
      </c>
    </row>
    <row r="35" spans="2:8" ht="12.75" thickBot="1" x14ac:dyDescent="0.25">
      <c r="B35" s="1011"/>
      <c r="C35" s="505" t="s">
        <v>713</v>
      </c>
      <c r="D35" s="499">
        <f>SUM(D33:D34)</f>
        <v>253807.53072496323</v>
      </c>
      <c r="E35" s="503"/>
    </row>
    <row r="36" spans="2:8" ht="12.75" thickBot="1" x14ac:dyDescent="0.25">
      <c r="B36" s="554" t="str">
        <f>취득가정!J4</f>
        <v>주식발행비용</v>
      </c>
      <c r="C36" s="500"/>
      <c r="D36" s="499">
        <f>취득가정!Q4</f>
        <v>37061.669023401213</v>
      </c>
      <c r="E36" s="503"/>
    </row>
    <row r="37" spans="2:8" ht="12.75" thickBot="1" x14ac:dyDescent="0.25">
      <c r="B37" s="1024" t="s">
        <v>716</v>
      </c>
      <c r="C37" s="1025"/>
      <c r="D37" s="494">
        <f>취득가정!O73</f>
        <v>6022035.1464133468</v>
      </c>
      <c r="E37" s="504"/>
    </row>
    <row r="38" spans="2:8" ht="12.75" thickBot="1" x14ac:dyDescent="0.25">
      <c r="B38" s="1026" t="s">
        <v>717</v>
      </c>
      <c r="C38" s="1027"/>
      <c r="D38" s="499">
        <f>D16+D32+D35+D37+D36</f>
        <v>7027086.2792515131</v>
      </c>
      <c r="E38" s="503"/>
    </row>
    <row r="39" spans="2:8" x14ac:dyDescent="0.2">
      <c r="D39" s="490" t="b">
        <f>D38=C5</f>
        <v>1</v>
      </c>
    </row>
    <row r="41" spans="2:8" ht="12.75" thickBot="1" x14ac:dyDescent="0.25"/>
    <row r="42" spans="2:8" ht="12.75" thickBot="1" x14ac:dyDescent="0.25">
      <c r="B42" s="1014" t="s">
        <v>702</v>
      </c>
      <c r="C42" s="1015"/>
      <c r="D42" s="491" t="s">
        <v>703</v>
      </c>
      <c r="E42" s="492" t="s">
        <v>710</v>
      </c>
    </row>
    <row r="43" spans="2:8" ht="12.75" thickBot="1" x14ac:dyDescent="0.25">
      <c r="B43" s="1009" t="s">
        <v>718</v>
      </c>
      <c r="C43" s="495" t="str">
        <f t="shared" ref="C43:D45" si="0">D4</f>
        <v>임대보증금</v>
      </c>
      <c r="D43" s="494">
        <f t="shared" si="0"/>
        <v>2872385.1649433207</v>
      </c>
      <c r="E43" s="502"/>
    </row>
    <row r="44" spans="2:8" ht="12.75" thickBot="1" x14ac:dyDescent="0.25">
      <c r="B44" s="1010"/>
      <c r="C44" s="495" t="str">
        <f t="shared" si="0"/>
        <v>담보차입금(선순위)</v>
      </c>
      <c r="D44" s="494">
        <f t="shared" si="0"/>
        <v>75127614.835056677</v>
      </c>
      <c r="E44" s="555" t="str">
        <f>"이자율 "&amp;TEXT(F44,"0.00%")&amp;", LTV "&amp;TEXT(G44,"0%")</f>
        <v>이자율 3.70%, LTV 60%</v>
      </c>
      <c r="F44" s="522">
        <f>'A&amp;R'!E56</f>
        <v>3.6999999999999998E-2</v>
      </c>
      <c r="G44" s="522">
        <f>'A&amp;R'!F37</f>
        <v>0.6</v>
      </c>
    </row>
    <row r="45" spans="2:8" ht="12.75" thickBot="1" x14ac:dyDescent="0.25">
      <c r="B45" s="1010"/>
      <c r="C45" s="495" t="str">
        <f t="shared" si="0"/>
        <v>담보차입금(후순위)</v>
      </c>
      <c r="D45" s="494">
        <f t="shared" si="0"/>
        <v>13000000</v>
      </c>
      <c r="E45" s="555" t="str">
        <f>"이자율 "&amp;TEXT(F45,"0.00%")&amp;", LTV "&amp;TEXT(G45,"0%")</f>
        <v>이자율 6.00%, LTV 70%</v>
      </c>
      <c r="F45" s="522">
        <f>'A&amp;R'!E57</f>
        <v>0.06</v>
      </c>
      <c r="G45" s="522">
        <f>'A&amp;R'!F38</f>
        <v>0.7</v>
      </c>
    </row>
    <row r="46" spans="2:8" ht="12.75" thickBot="1" x14ac:dyDescent="0.25">
      <c r="B46" s="1011"/>
      <c r="C46" s="505" t="s">
        <v>713</v>
      </c>
      <c r="D46" s="499">
        <f>SUM(D43:D45)</f>
        <v>91000000</v>
      </c>
      <c r="E46" s="504"/>
    </row>
    <row r="47" spans="2:8" ht="12.75" thickBot="1" x14ac:dyDescent="0.25">
      <c r="B47" s="1009" t="s">
        <v>719</v>
      </c>
      <c r="C47" s="495" t="s">
        <v>706</v>
      </c>
      <c r="D47" s="494">
        <f>E7</f>
        <v>5000000</v>
      </c>
      <c r="E47" s="555" t="str">
        <f>"배당률 "&amp;TEXT(F47,"0.00%")&amp;", "&amp;G47&amp;", 매각차익 분배율 "&amp;TEXT(H47,"0%")</f>
        <v>배당률 2.00%, 누적/비참가, 매각차익 분배율 11%</v>
      </c>
      <c r="F47" s="522">
        <f>'A&amp;R'!E58</f>
        <v>0.02</v>
      </c>
      <c r="G47" s="490" t="str">
        <f>'A&amp;R'!G58</f>
        <v>누적/비참가</v>
      </c>
      <c r="H47" s="522">
        <f>'A&amp;R'!E51</f>
        <v>0.10792822086545398</v>
      </c>
    </row>
    <row r="48" spans="2:8" ht="12.75" thickBot="1" x14ac:dyDescent="0.25">
      <c r="B48" s="1010"/>
      <c r="C48" s="495" t="s">
        <v>707</v>
      </c>
      <c r="D48" s="494">
        <f>E8</f>
        <v>41327086.279251516</v>
      </c>
      <c r="E48" s="504"/>
    </row>
    <row r="49" spans="2:7" ht="12.75" thickBot="1" x14ac:dyDescent="0.25">
      <c r="B49" s="1011"/>
      <c r="C49" s="505" t="s">
        <v>713</v>
      </c>
      <c r="D49" s="499">
        <f>SUM(D47:D48)</f>
        <v>46327086.279251516</v>
      </c>
      <c r="E49" s="504"/>
    </row>
    <row r="50" spans="2:7" ht="12.75" thickBot="1" x14ac:dyDescent="0.25">
      <c r="B50" s="1012" t="s">
        <v>709</v>
      </c>
      <c r="C50" s="1013"/>
      <c r="D50" s="499">
        <f>D46+D49</f>
        <v>137327086.27925152</v>
      </c>
      <c r="E50" s="504"/>
    </row>
    <row r="51" spans="2:7" ht="12.75" thickBot="1" x14ac:dyDescent="0.25">
      <c r="B51" s="1007" t="s">
        <v>720</v>
      </c>
      <c r="C51" s="1008"/>
      <c r="D51" s="494">
        <f>'A&amp;R'!D59</f>
        <v>1831419.1753637993</v>
      </c>
      <c r="E51" s="555" t="str">
        <f>"이자율 "&amp;TEXT(F51,"0.00%")&amp;", "&amp;G51&amp;"개월 후 일시상환"</f>
        <v>이자율 4.00%, 3개월 후 일시상환</v>
      </c>
      <c r="F51" s="522">
        <f>'A&amp;R'!E59</f>
        <v>0.04</v>
      </c>
      <c r="G51" s="564">
        <f>'A&amp;R'!G59</f>
        <v>3</v>
      </c>
    </row>
    <row r="53" spans="2:7" ht="12.75" thickBot="1" x14ac:dyDescent="0.25">
      <c r="E53" s="564">
        <f>'A&amp;R'!G16</f>
        <v>5640.1729999999998</v>
      </c>
    </row>
    <row r="54" spans="2:7" x14ac:dyDescent="0.2">
      <c r="B54" s="1020" t="s">
        <v>702</v>
      </c>
      <c r="C54" s="1021"/>
      <c r="D54" s="506" t="s">
        <v>721</v>
      </c>
      <c r="E54" s="1016" t="s">
        <v>722</v>
      </c>
      <c r="F54" s="1016" t="s">
        <v>723</v>
      </c>
      <c r="G54" s="1018" t="s">
        <v>710</v>
      </c>
    </row>
    <row r="55" spans="2:7" ht="12.75" thickBot="1" x14ac:dyDescent="0.25">
      <c r="B55" s="1022"/>
      <c r="C55" s="1023"/>
      <c r="D55" s="507" t="s">
        <v>724</v>
      </c>
      <c r="E55" s="1017"/>
      <c r="F55" s="1017"/>
      <c r="G55" s="1019"/>
    </row>
    <row r="56" spans="2:7" ht="12.75" thickBot="1" x14ac:dyDescent="0.25">
      <c r="B56" s="559" t="str">
        <f>'A&amp;R'!I29</f>
        <v>PM수수료</v>
      </c>
      <c r="C56" s="560"/>
      <c r="D56" s="494">
        <f>'A&amp;R'!O29</f>
        <v>67682.076000000001</v>
      </c>
      <c r="E56" s="494">
        <f>D56/$E$53/12*10^3</f>
        <v>1000</v>
      </c>
      <c r="F56" s="558">
        <f>'A&amp;R'!N29</f>
        <v>0.02</v>
      </c>
      <c r="G56" s="502"/>
    </row>
    <row r="57" spans="2:7" ht="12.75" thickBot="1" x14ac:dyDescent="0.25">
      <c r="B57" s="559" t="str">
        <f>'A&amp;R'!I30</f>
        <v>FM수수료</v>
      </c>
      <c r="C57" s="560"/>
      <c r="D57" s="494">
        <f>'A&amp;R'!O30</f>
        <v>507615.57</v>
      </c>
      <c r="E57" s="494">
        <f>D57/$E$53/12*10^3</f>
        <v>7500</v>
      </c>
      <c r="F57" s="558">
        <f>'A&amp;R'!N30</f>
        <v>0.02</v>
      </c>
      <c r="G57" s="502"/>
    </row>
    <row r="58" spans="2:7" ht="12.75" thickBot="1" x14ac:dyDescent="0.25">
      <c r="B58" s="559" t="str">
        <f>'A&amp;R'!I31</f>
        <v>수도광열비</v>
      </c>
      <c r="C58" s="560"/>
      <c r="D58" s="494">
        <f>'A&amp;R'!O31</f>
        <v>468683.86163999996</v>
      </c>
      <c r="E58" s="494">
        <f t="shared" ref="E58:E68" si="1">D58/$E$53/12*10^3</f>
        <v>6924.7855464717131</v>
      </c>
      <c r="F58" s="558">
        <f>'A&amp;R'!N31</f>
        <v>0.02</v>
      </c>
      <c r="G58" s="502"/>
    </row>
    <row r="59" spans="2:7" ht="12.75" thickBot="1" x14ac:dyDescent="0.25">
      <c r="B59" s="559" t="str">
        <f>'A&amp;R'!I32</f>
        <v>보험료</v>
      </c>
      <c r="C59" s="560"/>
      <c r="D59" s="494">
        <f>'A&amp;R'!O32</f>
        <v>34863.046705822846</v>
      </c>
      <c r="E59" s="494">
        <f t="shared" si="1"/>
        <v>515.10013826737304</v>
      </c>
      <c r="F59" s="558">
        <f>'A&amp;R'!N32</f>
        <v>0.02</v>
      </c>
      <c r="G59" s="502"/>
    </row>
    <row r="60" spans="2:7" ht="12.75" thickBot="1" x14ac:dyDescent="0.25">
      <c r="B60" s="559" t="str">
        <f>'A&amp;R'!I33</f>
        <v>유지관리비</v>
      </c>
      <c r="C60" s="560"/>
      <c r="D60" s="494">
        <f>'A&amp;R'!O33</f>
        <v>101523.114</v>
      </c>
      <c r="E60" s="494">
        <f t="shared" si="1"/>
        <v>1500</v>
      </c>
      <c r="F60" s="558">
        <f>'A&amp;R'!N33</f>
        <v>0.02</v>
      </c>
      <c r="G60" s="502"/>
    </row>
    <row r="61" spans="2:7" ht="12.75" thickBot="1" x14ac:dyDescent="0.25">
      <c r="B61" s="556" t="str">
        <f>'A&amp;R'!I45</f>
        <v>중개수수료</v>
      </c>
      <c r="C61" s="557"/>
      <c r="D61" s="494">
        <f ca="1">'A&amp;R'!O45</f>
        <v>0</v>
      </c>
      <c r="E61" s="494">
        <f t="shared" ref="E61" ca="1" si="2">D61/$E$53/12*10^3</f>
        <v>0</v>
      </c>
      <c r="F61" s="508" t="s">
        <v>725</v>
      </c>
      <c r="G61" s="502"/>
    </row>
    <row r="62" spans="2:7" ht="12.75" thickBot="1" x14ac:dyDescent="0.25">
      <c r="B62" s="1007" t="str">
        <f>'A&amp;R'!I48</f>
        <v>간주임대료부가세</v>
      </c>
      <c r="C62" s="1008"/>
      <c r="D62" s="494">
        <f ca="1">'A&amp;R'!O48</f>
        <v>5170.2932968979767</v>
      </c>
      <c r="E62" s="494">
        <f t="shared" ca="1" si="1"/>
        <v>76.390879276486402</v>
      </c>
      <c r="F62" s="508" t="s">
        <v>725</v>
      </c>
      <c r="G62" s="555" t="s">
        <v>754</v>
      </c>
    </row>
    <row r="63" spans="2:7" ht="12.75" thickBot="1" x14ac:dyDescent="0.25">
      <c r="B63" s="1009" t="str">
        <f>'A&amp;R'!I35</f>
        <v>제세공과금</v>
      </c>
      <c r="C63" s="495" t="str">
        <f>'A&amp;R'!I36</f>
        <v>재산세(토지분)</v>
      </c>
      <c r="D63" s="494">
        <f>'A&amp;R'!O36</f>
        <v>351146.07888000004</v>
      </c>
      <c r="E63" s="494">
        <f t="shared" si="1"/>
        <v>5188.1694479938833</v>
      </c>
      <c r="F63" s="558">
        <f>'A&amp;R'!N36</f>
        <v>4.6971304838148376E-2</v>
      </c>
      <c r="G63" s="555" t="s">
        <v>751</v>
      </c>
    </row>
    <row r="64" spans="2:7" ht="12.75" thickBot="1" x14ac:dyDescent="0.25">
      <c r="B64" s="1010"/>
      <c r="C64" s="495" t="str">
        <f>'A&amp;R'!I38</f>
        <v>재산세(건물분)</v>
      </c>
      <c r="D64" s="494">
        <f>'A&amp;R'!O38</f>
        <v>73959.618024038384</v>
      </c>
      <c r="E64" s="494">
        <f t="shared" si="1"/>
        <v>1092.7504354925281</v>
      </c>
      <c r="F64" s="494">
        <v>0</v>
      </c>
      <c r="G64" s="502"/>
    </row>
    <row r="65" spans="2:7" ht="12.75" thickBot="1" x14ac:dyDescent="0.25">
      <c r="B65" s="1010"/>
      <c r="C65" s="495" t="str">
        <f>'A&amp;R'!I39</f>
        <v>재산세(주택분)</v>
      </c>
      <c r="D65" s="494">
        <f>'A&amp;R'!O39</f>
        <v>0</v>
      </c>
      <c r="E65" s="494">
        <f t="shared" si="1"/>
        <v>0</v>
      </c>
      <c r="F65" s="558">
        <f>'A&amp;R'!N39</f>
        <v>0</v>
      </c>
      <c r="G65" s="502"/>
    </row>
    <row r="66" spans="2:7" ht="12.75" thickBot="1" x14ac:dyDescent="0.25">
      <c r="B66" s="1010"/>
      <c r="C66" s="495" t="str">
        <f>'A&amp;R'!I41</f>
        <v>교통유발부담금</v>
      </c>
      <c r="D66" s="494">
        <f>'A&amp;R'!O41</f>
        <v>25049.088</v>
      </c>
      <c r="E66" s="494">
        <f t="shared" si="1"/>
        <v>370.09928596161853</v>
      </c>
      <c r="F66" s="494">
        <v>0</v>
      </c>
      <c r="G66" s="502"/>
    </row>
    <row r="67" spans="2:7" ht="12.75" thickBot="1" x14ac:dyDescent="0.25">
      <c r="B67" s="1010"/>
      <c r="C67" s="495" t="str">
        <f>'A&amp;R'!I42</f>
        <v>도로점용료</v>
      </c>
      <c r="D67" s="494">
        <f>'A&amp;R'!O42</f>
        <v>0</v>
      </c>
      <c r="E67" s="494">
        <f t="shared" si="1"/>
        <v>0</v>
      </c>
      <c r="F67" s="558">
        <f>'A&amp;R'!N42</f>
        <v>4.6971304838148376E-2</v>
      </c>
      <c r="G67" s="502"/>
    </row>
    <row r="68" spans="2:7" ht="12.75" thickBot="1" x14ac:dyDescent="0.25">
      <c r="B68" s="1010"/>
      <c r="C68" s="495" t="str">
        <f>'A&amp;R'!I43</f>
        <v>기타제세금</v>
      </c>
      <c r="D68" s="494">
        <f>'A&amp;R'!O43</f>
        <v>0</v>
      </c>
      <c r="E68" s="494">
        <f t="shared" si="1"/>
        <v>0</v>
      </c>
      <c r="F68" s="558">
        <f>'A&amp;R'!N43</f>
        <v>0</v>
      </c>
      <c r="G68" s="502"/>
    </row>
    <row r="69" spans="2:7" ht="12.75" thickBot="1" x14ac:dyDescent="0.25">
      <c r="B69" s="1011"/>
      <c r="C69" s="505" t="s">
        <v>713</v>
      </c>
      <c r="D69" s="499">
        <f>SUM(D63:D68)</f>
        <v>450154.78490403842</v>
      </c>
      <c r="E69" s="499">
        <f>SUM(E63:E68)</f>
        <v>6651.0191694480291</v>
      </c>
      <c r="F69" s="509"/>
      <c r="G69" s="503"/>
    </row>
    <row r="70" spans="2:7" ht="12.75" thickBot="1" x14ac:dyDescent="0.25">
      <c r="B70" s="1012" t="s">
        <v>726</v>
      </c>
      <c r="C70" s="1013"/>
      <c r="D70" s="499">
        <f ca="1">SUM(D56:D62,D69)</f>
        <v>1635692.7465467593</v>
      </c>
      <c r="E70" s="499">
        <f ca="1">SUM(E56:E62,E69)</f>
        <v>24167.295733463601</v>
      </c>
      <c r="F70" s="509"/>
      <c r="G70" s="503"/>
    </row>
    <row r="73" spans="2:7" ht="12.75" thickBot="1" x14ac:dyDescent="0.25"/>
    <row r="74" spans="2:7" ht="12.75" thickBot="1" x14ac:dyDescent="0.25">
      <c r="B74" s="1014" t="s">
        <v>702</v>
      </c>
      <c r="C74" s="1015"/>
      <c r="D74" s="491" t="s">
        <v>727</v>
      </c>
      <c r="E74" s="492" t="s">
        <v>710</v>
      </c>
    </row>
    <row r="75" spans="2:7" ht="12.75" thickBot="1" x14ac:dyDescent="0.25">
      <c r="B75" s="1009" t="s">
        <v>728</v>
      </c>
      <c r="C75" s="495" t="str">
        <f>'A&amp;R'!B56</f>
        <v>담보차입금(선순위)</v>
      </c>
      <c r="D75" s="494">
        <f>'A&amp;R'!F56</f>
        <v>2779721.7488970971</v>
      </c>
      <c r="E75" s="502" t="str">
        <f>TEXT(F75/10^5,"##,#억원")&amp;" x "&amp;TEXT(G75,"0.00%")</f>
        <v>751억원 x 3.70%</v>
      </c>
      <c r="F75" s="564">
        <f>'A&amp;R'!D56</f>
        <v>75127614.835056677</v>
      </c>
      <c r="G75" s="522">
        <f>'A&amp;R'!E56</f>
        <v>3.6999999999999998E-2</v>
      </c>
    </row>
    <row r="76" spans="2:7" ht="12.75" thickBot="1" x14ac:dyDescent="0.25">
      <c r="B76" s="1010"/>
      <c r="C76" s="495" t="str">
        <f>'A&amp;R'!B57</f>
        <v>담보차입금(후순위)</v>
      </c>
      <c r="D76" s="494">
        <f>'A&amp;R'!F57</f>
        <v>780000</v>
      </c>
      <c r="E76" s="502" t="str">
        <f>TEXT(F76/10^5,"##,#억원")&amp;" x "&amp;TEXT(G76,"0.00%")</f>
        <v>130억원 x 6.00%</v>
      </c>
      <c r="F76" s="564">
        <f>'A&amp;R'!D57</f>
        <v>13000000</v>
      </c>
      <c r="G76" s="522">
        <f>'A&amp;R'!E57</f>
        <v>0.06</v>
      </c>
    </row>
    <row r="77" spans="2:7" ht="12.75" thickBot="1" x14ac:dyDescent="0.25">
      <c r="B77" s="1011"/>
      <c r="C77" s="495" t="s">
        <v>720</v>
      </c>
      <c r="D77" s="494">
        <f>'A&amp;R'!F59</f>
        <v>18314.191753637995</v>
      </c>
      <c r="E77" s="502" t="s">
        <v>729</v>
      </c>
    </row>
    <row r="80" spans="2:7" ht="12.75" thickBot="1" x14ac:dyDescent="0.25"/>
    <row r="81" spans="2:7" ht="12.75" thickBot="1" x14ac:dyDescent="0.25">
      <c r="B81" s="491" t="s">
        <v>702</v>
      </c>
      <c r="C81" s="491" t="s">
        <v>727</v>
      </c>
      <c r="D81" s="561" t="s">
        <v>710</v>
      </c>
    </row>
    <row r="82" spans="2:7" ht="12.75" thickBot="1" x14ac:dyDescent="0.25">
      <c r="B82" s="493" t="str">
        <f>'A&amp;R'!I50</f>
        <v>자산관리수수료</v>
      </c>
      <c r="C82" s="494">
        <f>'A&amp;R'!O50</f>
        <v>273980.04922045628</v>
      </c>
      <c r="D82" s="555" t="str">
        <f>E82&amp;" "&amp;TEXT(F82,"0.000%")</f>
        <v>총매입금액 x 0.200%</v>
      </c>
      <c r="E82" s="490" t="str">
        <f>'A&amp;R'!K50</f>
        <v>총매입금액 x</v>
      </c>
      <c r="F82" s="563">
        <f>'A&amp;R'!L50</f>
        <v>2E-3</v>
      </c>
    </row>
    <row r="83" spans="2:7" ht="12.75" thickBot="1" x14ac:dyDescent="0.25">
      <c r="B83" s="493" t="str">
        <f>'A&amp;R'!I51</f>
        <v>자산보관수수료</v>
      </c>
      <c r="C83" s="494">
        <f>'A&amp;R'!O51</f>
        <v>41198.12588377545</v>
      </c>
      <c r="D83" s="555" t="str">
        <f t="shared" ref="D83:D85" si="3">E83&amp;" "&amp;TEXT(F83,"0.000%")</f>
        <v>총자산 x 0.030%</v>
      </c>
      <c r="E83" s="490" t="str">
        <f>'A&amp;R'!K51</f>
        <v>총자산 x</v>
      </c>
      <c r="F83" s="563">
        <f>'A&amp;R'!L51</f>
        <v>2.9999999999999997E-4</v>
      </c>
    </row>
    <row r="84" spans="2:7" ht="12.75" thickBot="1" x14ac:dyDescent="0.25">
      <c r="B84" s="493" t="str">
        <f>'A&amp;R'!I52</f>
        <v>사무수탁관리</v>
      </c>
      <c r="C84" s="494">
        <f>'A&amp;R'!O52</f>
        <v>27465.417255850305</v>
      </c>
      <c r="D84" s="555" t="str">
        <f t="shared" si="3"/>
        <v>총자산 x 0.020%</v>
      </c>
      <c r="E84" s="490" t="str">
        <f>'A&amp;R'!K52</f>
        <v>총자산 x</v>
      </c>
      <c r="F84" s="563">
        <f>'A&amp;R'!L52</f>
        <v>2.0000000000000001E-4</v>
      </c>
    </row>
    <row r="85" spans="2:7" ht="12.75" thickBot="1" x14ac:dyDescent="0.25">
      <c r="B85" s="493" t="str">
        <f>'A&amp;R'!I53</f>
        <v>판매수수료</v>
      </c>
      <c r="C85" s="494">
        <f>'A&amp;R'!O53</f>
        <v>0</v>
      </c>
      <c r="D85" s="555" t="str">
        <f t="shared" si="3"/>
        <v>신탁원본 x 0.000%</v>
      </c>
      <c r="E85" s="490" t="str">
        <f>'A&amp;R'!K53</f>
        <v>신탁원본 x</v>
      </c>
      <c r="F85" s="563">
        <f>'A&amp;R'!L53</f>
        <v>0</v>
      </c>
    </row>
    <row r="86" spans="2:7" ht="12.75" thickBot="1" x14ac:dyDescent="0.25">
      <c r="B86" s="493" t="str">
        <f>'A&amp;R'!I54</f>
        <v>세무 및 감사보수</v>
      </c>
      <c r="C86" s="494">
        <f>'A&amp;R'!O54</f>
        <v>4000</v>
      </c>
      <c r="D86" s="555"/>
    </row>
    <row r="87" spans="2:7" ht="12.75" thickBot="1" x14ac:dyDescent="0.25">
      <c r="B87" s="498" t="s">
        <v>730</v>
      </c>
      <c r="C87" s="499">
        <f>SUM(C82:C86)</f>
        <v>346643.59236008208</v>
      </c>
      <c r="D87" s="503"/>
    </row>
    <row r="88" spans="2:7" ht="12.75" thickBot="1" x14ac:dyDescent="0.25"/>
    <row r="89" spans="2:7" ht="12.75" thickBot="1" x14ac:dyDescent="0.25">
      <c r="B89" s="510" t="s">
        <v>558</v>
      </c>
      <c r="C89" s="511" t="s">
        <v>749</v>
      </c>
      <c r="D89" s="512" t="s">
        <v>731</v>
      </c>
      <c r="G89" s="513"/>
    </row>
    <row r="90" spans="2:7" ht="12.75" thickBot="1" x14ac:dyDescent="0.25">
      <c r="B90" s="514" t="s">
        <v>732</v>
      </c>
      <c r="C90" s="515">
        <f>'A&amp;R'!O34</f>
        <v>85714.28571428571</v>
      </c>
      <c r="D90" s="516" t="s">
        <v>752</v>
      </c>
    </row>
    <row r="94" spans="2:7" ht="12.75" thickBot="1" x14ac:dyDescent="0.25"/>
    <row r="95" spans="2:7" ht="12.75" thickBot="1" x14ac:dyDescent="0.25">
      <c r="B95" s="517" t="s">
        <v>558</v>
      </c>
      <c r="C95" s="511" t="s">
        <v>266</v>
      </c>
      <c r="D95" s="512" t="s">
        <v>731</v>
      </c>
    </row>
    <row r="96" spans="2:7" ht="12.75" thickBot="1" x14ac:dyDescent="0.25">
      <c r="B96" s="514" t="str">
        <f>'A&amp;R'!I63</f>
        <v>N+1 NOI</v>
      </c>
      <c r="C96" s="518">
        <f>'A&amp;R'!O63</f>
        <v>5093059.976407079</v>
      </c>
      <c r="D96" s="565">
        <f>'A&amp;R'!N63</f>
        <v>4.5</v>
      </c>
    </row>
    <row r="97" spans="2:5" ht="12.75" thickBot="1" x14ac:dyDescent="0.25">
      <c r="B97" s="514" t="str">
        <f>'A&amp;R'!I64</f>
        <v>Cap Rate</v>
      </c>
      <c r="C97" s="519">
        <f>'A&amp;R'!O64</f>
        <v>0.04</v>
      </c>
      <c r="D97" s="516"/>
    </row>
    <row r="98" spans="2:5" ht="12.75" thickBot="1" x14ac:dyDescent="0.25">
      <c r="B98" s="514" t="str">
        <f>'A&amp;R'!I65</f>
        <v>매각시점 보증금</v>
      </c>
      <c r="C98" s="518">
        <f>'A&amp;R'!O65</f>
        <v>3138732.8241330204</v>
      </c>
      <c r="D98" s="516"/>
    </row>
    <row r="99" spans="2:5" ht="12.75" thickBot="1" x14ac:dyDescent="0.25">
      <c r="B99" s="520" t="str">
        <f>'A&amp;R'!I66</f>
        <v>매각금액</v>
      </c>
      <c r="C99" s="521">
        <f>'A&amp;R'!O66</f>
        <v>130465232.23431</v>
      </c>
      <c r="D99" s="516" t="str">
        <f>"평당 "&amp;TEXT(E99,"#,##만원")</f>
        <v>평당 2,313만원</v>
      </c>
      <c r="E99" s="564">
        <f>'A&amp;R'!N66</f>
        <v>2313.1423847160363</v>
      </c>
    </row>
    <row r="100" spans="2:5" ht="12.75" thickBot="1" x14ac:dyDescent="0.25">
      <c r="B100" s="514" t="str">
        <f>'A&amp;R'!I67</f>
        <v>매각기본수수료</v>
      </c>
      <c r="C100" s="518">
        <f>'A&amp;R'!O67</f>
        <v>-1304652.3223431001</v>
      </c>
      <c r="D100" s="555" t="str">
        <f>"매각금액 x "&amp;TEXT(E100,"0.0%")</f>
        <v>매각금액 x 1.0%</v>
      </c>
      <c r="E100" s="522">
        <f>'A&amp;R'!M67</f>
        <v>0.01</v>
      </c>
    </row>
    <row r="101" spans="2:5" ht="12.75" thickBot="1" x14ac:dyDescent="0.25">
      <c r="B101" s="514" t="str">
        <f>'A&amp;R'!I68</f>
        <v>매각성과수수료</v>
      </c>
      <c r="C101" s="518">
        <f>'A&amp;R'!O68</f>
        <v>0</v>
      </c>
      <c r="D101" s="555"/>
      <c r="E101" s="522">
        <f>'A&amp;R'!M68</f>
        <v>0.1</v>
      </c>
    </row>
    <row r="102" spans="2:5" ht="12.75" thickBot="1" x14ac:dyDescent="0.25">
      <c r="B102" s="520" t="str">
        <f>'A&amp;R'!I69</f>
        <v>매각현금흐름</v>
      </c>
      <c r="C102" s="521">
        <f>'A&amp;R'!O69</f>
        <v>129160579.9119669</v>
      </c>
      <c r="D102" s="516"/>
    </row>
    <row r="112" spans="2:5" ht="12.75" thickBot="1" x14ac:dyDescent="0.25"/>
    <row r="113" spans="2:14" ht="12.75" thickBot="1" x14ac:dyDescent="0.25">
      <c r="B113" s="523" t="s">
        <v>558</v>
      </c>
      <c r="C113" s="524" t="s">
        <v>414</v>
      </c>
      <c r="D113" s="525" t="s">
        <v>733</v>
      </c>
      <c r="E113" s="525">
        <v>1</v>
      </c>
      <c r="F113" s="525">
        <f t="shared" ref="F113:I113" si="4">E113+1</f>
        <v>2</v>
      </c>
      <c r="G113" s="525">
        <f t="shared" si="4"/>
        <v>3</v>
      </c>
      <c r="H113" s="525">
        <f t="shared" si="4"/>
        <v>4</v>
      </c>
      <c r="I113" s="526">
        <f t="shared" si="4"/>
        <v>5</v>
      </c>
      <c r="J113" s="526">
        <f t="shared" ref="J113" si="5">I113+1</f>
        <v>6</v>
      </c>
      <c r="K113" s="526">
        <f t="shared" ref="K113" si="6">J113+1</f>
        <v>7</v>
      </c>
      <c r="L113" s="526">
        <f t="shared" ref="L113" si="7">K113+1</f>
        <v>8</v>
      </c>
      <c r="M113" s="526">
        <f t="shared" ref="M113" si="8">L113+1</f>
        <v>9</v>
      </c>
      <c r="N113" s="526">
        <f t="shared" ref="N113" si="9">M113+1</f>
        <v>10</v>
      </c>
    </row>
    <row r="114" spans="2:14" ht="12.75" thickBot="1" x14ac:dyDescent="0.25">
      <c r="B114" s="527" t="str">
        <f>'CF(Y)'!C11</f>
        <v>영업현금흐름</v>
      </c>
      <c r="C114" s="528">
        <f ca="1">ROUND('CF(Y)'!L11/10^3,0)</f>
        <v>3007</v>
      </c>
      <c r="D114" s="528">
        <f ca="1">ROUND('CF(Y)'!M11/10^3,0)</f>
        <v>-100</v>
      </c>
      <c r="E114" s="528">
        <f ca="1">ROUND('CF(Y)'!N11/10^3,0)</f>
        <v>930</v>
      </c>
      <c r="F114" s="528">
        <f ca="1">ROUND('CF(Y)'!O11/10^3,0)</f>
        <v>904</v>
      </c>
      <c r="G114" s="528">
        <f ca="1">ROUND('CF(Y)'!P11/10^3,0)</f>
        <v>715</v>
      </c>
      <c r="H114" s="529">
        <f ca="1">ROUND('CF(Y)'!Q11/10^3,0)</f>
        <v>558</v>
      </c>
      <c r="I114" s="529">
        <f ca="1">ROUND('CF(Y)'!R11/10^3,0)</f>
        <v>0</v>
      </c>
      <c r="J114" s="529">
        <f ca="1">ROUND('CF(Y)'!S11/10^3,0)</f>
        <v>0</v>
      </c>
      <c r="K114" s="529">
        <f ca="1">ROUND('CF(Y)'!T11/10^3,0)</f>
        <v>0</v>
      </c>
      <c r="L114" s="529">
        <f ca="1">ROUND('CF(Y)'!U11/10^3,0)</f>
        <v>0</v>
      </c>
      <c r="M114" s="529">
        <f ca="1">ROUND('CF(Y)'!V11/10^3,0)</f>
        <v>0</v>
      </c>
      <c r="N114" s="529">
        <f ca="1">ROUND('CF(Y)'!W11/10^3,0)</f>
        <v>0</v>
      </c>
    </row>
    <row r="115" spans="2:14" ht="12.75" thickBot="1" x14ac:dyDescent="0.25">
      <c r="B115" s="527" t="str">
        <f>'CF(Y)'!C12</f>
        <v>영업수익</v>
      </c>
      <c r="C115" s="528">
        <f ca="1">ROUND('CF(Y)'!L12/10^3,0)</f>
        <v>24481</v>
      </c>
      <c r="D115" s="528">
        <f ca="1">ROUND('CF(Y)'!M12/10^3,0)</f>
        <v>0</v>
      </c>
      <c r="E115" s="528">
        <f ca="1">ROUND('CF(Y)'!N12/10^3,0)</f>
        <v>6818</v>
      </c>
      <c r="F115" s="528">
        <f ca="1">ROUND('CF(Y)'!O12/10^3,0)</f>
        <v>6852</v>
      </c>
      <c r="G115" s="528">
        <f ca="1">ROUND('CF(Y)'!P12/10^3,0)</f>
        <v>7195</v>
      </c>
      <c r="H115" s="529">
        <f ca="1">ROUND('CF(Y)'!Q12/10^3,0)</f>
        <v>3615</v>
      </c>
      <c r="I115" s="529">
        <f ca="1">ROUND('CF(Y)'!R12/10^3,0)</f>
        <v>0</v>
      </c>
      <c r="J115" s="529">
        <f ca="1">ROUND('CF(Y)'!S12/10^3,0)</f>
        <v>0</v>
      </c>
      <c r="K115" s="529">
        <f ca="1">ROUND('CF(Y)'!T12/10^3,0)</f>
        <v>0</v>
      </c>
      <c r="L115" s="529">
        <f ca="1">ROUND('CF(Y)'!U12/10^3,0)</f>
        <v>0</v>
      </c>
      <c r="M115" s="529">
        <f ca="1">ROUND('CF(Y)'!V12/10^3,0)</f>
        <v>0</v>
      </c>
      <c r="N115" s="529">
        <f ca="1">ROUND('CF(Y)'!W12/10^3,0)</f>
        <v>0</v>
      </c>
    </row>
    <row r="116" spans="2:14" x14ac:dyDescent="0.2">
      <c r="B116" s="530" t="str">
        <f>'CF(Y)'!C13</f>
        <v>임대수입</v>
      </c>
      <c r="C116" s="531">
        <f ca="1">ROUND('CF(Y)'!L13/10^3,0)</f>
        <v>18318</v>
      </c>
      <c r="D116" s="531">
        <f ca="1">ROUND('CF(Y)'!M13/10^3,0)</f>
        <v>0</v>
      </c>
      <c r="E116" s="531">
        <f ca="1">ROUND('CF(Y)'!N13/10^3,0)</f>
        <v>5100</v>
      </c>
      <c r="F116" s="531">
        <f ca="1">ROUND('CF(Y)'!O13/10^3,0)</f>
        <v>5100</v>
      </c>
      <c r="G116" s="531">
        <f ca="1">ROUND('CF(Y)'!P13/10^3,0)</f>
        <v>5412</v>
      </c>
      <c r="H116" s="532">
        <f ca="1">ROUND('CF(Y)'!Q13/10^3,0)</f>
        <v>2706</v>
      </c>
      <c r="I116" s="532">
        <f ca="1">ROUND('CF(Y)'!R13/10^3,0)</f>
        <v>0</v>
      </c>
      <c r="J116" s="532">
        <f ca="1">ROUND('CF(Y)'!S13/10^3,0)</f>
        <v>0</v>
      </c>
      <c r="K116" s="532">
        <f ca="1">ROUND('CF(Y)'!T13/10^3,0)</f>
        <v>0</v>
      </c>
      <c r="L116" s="532">
        <f ca="1">ROUND('CF(Y)'!U13/10^3,0)</f>
        <v>0</v>
      </c>
      <c r="M116" s="532">
        <f ca="1">ROUND('CF(Y)'!V13/10^3,0)</f>
        <v>0</v>
      </c>
      <c r="N116" s="532">
        <f ca="1">ROUND('CF(Y)'!W13/10^3,0)</f>
        <v>0</v>
      </c>
    </row>
    <row r="117" spans="2:14" x14ac:dyDescent="0.2">
      <c r="B117" s="537" t="str">
        <f>'CF(Y)'!C14</f>
        <v>관리비수입</v>
      </c>
      <c r="C117" s="533">
        <f ca="1">ROUND('CF(Y)'!L14/10^3,0)</f>
        <v>6162</v>
      </c>
      <c r="D117" s="533">
        <f ca="1">ROUND('CF(Y)'!M14/10^3,0)</f>
        <v>0</v>
      </c>
      <c r="E117" s="533">
        <f ca="1">ROUND('CF(Y)'!N14/10^3,0)</f>
        <v>1718</v>
      </c>
      <c r="F117" s="533">
        <f ca="1">ROUND('CF(Y)'!O14/10^3,0)</f>
        <v>1752</v>
      </c>
      <c r="G117" s="533">
        <f ca="1">ROUND('CF(Y)'!P14/10^3,0)</f>
        <v>1783</v>
      </c>
      <c r="H117" s="534">
        <f ca="1">ROUND('CF(Y)'!Q14/10^3,0)</f>
        <v>909</v>
      </c>
      <c r="I117" s="534">
        <f ca="1">ROUND('CF(Y)'!R14/10^3,0)</f>
        <v>0</v>
      </c>
      <c r="J117" s="534">
        <f ca="1">ROUND('CF(Y)'!S14/10^3,0)</f>
        <v>0</v>
      </c>
      <c r="K117" s="534">
        <f ca="1">ROUND('CF(Y)'!T14/10^3,0)</f>
        <v>0</v>
      </c>
      <c r="L117" s="534">
        <f ca="1">ROUND('CF(Y)'!U14/10^3,0)</f>
        <v>0</v>
      </c>
      <c r="M117" s="534">
        <f ca="1">ROUND('CF(Y)'!V14/10^3,0)</f>
        <v>0</v>
      </c>
      <c r="N117" s="534">
        <f ca="1">ROUND('CF(Y)'!W14/10^3,0)</f>
        <v>0</v>
      </c>
    </row>
    <row r="118" spans="2:14" ht="12.75" thickBot="1" x14ac:dyDescent="0.25">
      <c r="B118" s="538" t="str">
        <f>'CF(Y)'!C15</f>
        <v>기타수입</v>
      </c>
      <c r="C118" s="535">
        <f ca="1">ROUND('CF(Y)'!L15/10^3,0)</f>
        <v>0</v>
      </c>
      <c r="D118" s="535">
        <f ca="1">ROUND('CF(Y)'!M15/10^3,0)</f>
        <v>0</v>
      </c>
      <c r="E118" s="535">
        <f ca="1">ROUND('CF(Y)'!N15/10^3,0)</f>
        <v>0</v>
      </c>
      <c r="F118" s="535">
        <f ca="1">ROUND('CF(Y)'!O15/10^3,0)</f>
        <v>0</v>
      </c>
      <c r="G118" s="535">
        <f ca="1">ROUND('CF(Y)'!P15/10^3,0)</f>
        <v>0</v>
      </c>
      <c r="H118" s="536">
        <f ca="1">ROUND('CF(Y)'!Q15/10^3,0)</f>
        <v>0</v>
      </c>
      <c r="I118" s="536">
        <f ca="1">ROUND('CF(Y)'!R15/10^3,0)</f>
        <v>0</v>
      </c>
      <c r="J118" s="536">
        <f ca="1">ROUND('CF(Y)'!S15/10^3,0)</f>
        <v>0</v>
      </c>
      <c r="K118" s="536">
        <f ca="1">ROUND('CF(Y)'!T15/10^3,0)</f>
        <v>0</v>
      </c>
      <c r="L118" s="536">
        <f ca="1">ROUND('CF(Y)'!U15/10^3,0)</f>
        <v>0</v>
      </c>
      <c r="M118" s="536">
        <f ca="1">ROUND('CF(Y)'!V15/10^3,0)</f>
        <v>0</v>
      </c>
      <c r="N118" s="536">
        <f ca="1">ROUND('CF(Y)'!W15/10^3,0)</f>
        <v>0</v>
      </c>
    </row>
    <row r="119" spans="2:14" ht="12.75" thickBot="1" x14ac:dyDescent="0.25">
      <c r="B119" s="527" t="str">
        <f>'CF(Y)'!C16</f>
        <v>영업비용</v>
      </c>
      <c r="C119" s="528">
        <f ca="1">ROUND('CF(Y)'!L16/10^3,0)</f>
        <v>7383</v>
      </c>
      <c r="D119" s="528">
        <f ca="1">ROUND('CF(Y)'!M16/10^3,0)</f>
        <v>0</v>
      </c>
      <c r="E119" s="528">
        <f ca="1">ROUND('CF(Y)'!N16/10^3,0)</f>
        <v>1877</v>
      </c>
      <c r="F119" s="528">
        <f ca="1">ROUND('CF(Y)'!O16/10^3,0)</f>
        <v>1956</v>
      </c>
      <c r="G119" s="528">
        <f ca="1">ROUND('CF(Y)'!P16/10^3,0)</f>
        <v>2488</v>
      </c>
      <c r="H119" s="529">
        <f ca="1">ROUND('CF(Y)'!Q16/10^3,0)</f>
        <v>1061</v>
      </c>
      <c r="I119" s="529">
        <f ca="1">ROUND('CF(Y)'!R16/10^3,0)</f>
        <v>0</v>
      </c>
      <c r="J119" s="529">
        <f ca="1">ROUND('CF(Y)'!S16/10^3,0)</f>
        <v>0</v>
      </c>
      <c r="K119" s="529">
        <f ca="1">ROUND('CF(Y)'!T16/10^3,0)</f>
        <v>0</v>
      </c>
      <c r="L119" s="529">
        <f ca="1">ROUND('CF(Y)'!U16/10^3,0)</f>
        <v>0</v>
      </c>
      <c r="M119" s="529">
        <f ca="1">ROUND('CF(Y)'!V16/10^3,0)</f>
        <v>0</v>
      </c>
      <c r="N119" s="529">
        <f ca="1">ROUND('CF(Y)'!W16/10^3,0)</f>
        <v>0</v>
      </c>
    </row>
    <row r="120" spans="2:14" x14ac:dyDescent="0.2">
      <c r="B120" s="530" t="str">
        <f>'CF(Y)'!C17</f>
        <v>PM수수료</v>
      </c>
      <c r="C120" s="531">
        <f ca="1">ROUND('CF(Y)'!L17/10^3,0)</f>
        <v>243</v>
      </c>
      <c r="D120" s="531">
        <f ca="1">ROUND('CF(Y)'!M17/10^3,0)</f>
        <v>0</v>
      </c>
      <c r="E120" s="531">
        <f ca="1">ROUND('CF(Y)'!N17/10^3,0)</f>
        <v>68</v>
      </c>
      <c r="F120" s="531">
        <f ca="1">ROUND('CF(Y)'!O17/10^3,0)</f>
        <v>69</v>
      </c>
      <c r="G120" s="531">
        <f ca="1">ROUND('CF(Y)'!P17/10^3,0)</f>
        <v>70</v>
      </c>
      <c r="H120" s="532">
        <f ca="1">ROUND('CF(Y)'!Q17/10^3,0)</f>
        <v>36</v>
      </c>
      <c r="I120" s="532">
        <f ca="1">ROUND('CF(Y)'!R17/10^3,0)</f>
        <v>0</v>
      </c>
      <c r="J120" s="532">
        <f ca="1">ROUND('CF(Y)'!S17/10^3,0)</f>
        <v>0</v>
      </c>
      <c r="K120" s="532">
        <f ca="1">ROUND('CF(Y)'!T17/10^3,0)</f>
        <v>0</v>
      </c>
      <c r="L120" s="532">
        <f ca="1">ROUND('CF(Y)'!U17/10^3,0)</f>
        <v>0</v>
      </c>
      <c r="M120" s="532">
        <f ca="1">ROUND('CF(Y)'!V17/10^3,0)</f>
        <v>0</v>
      </c>
      <c r="N120" s="532">
        <f ca="1">ROUND('CF(Y)'!W17/10^3,0)</f>
        <v>0</v>
      </c>
    </row>
    <row r="121" spans="2:14" x14ac:dyDescent="0.2">
      <c r="B121" s="537" t="str">
        <f>'CF(Y)'!C18</f>
        <v>FM수수료</v>
      </c>
      <c r="C121" s="533">
        <f ca="1">ROUND('CF(Y)'!L18/10^3,0)</f>
        <v>1823</v>
      </c>
      <c r="D121" s="533">
        <f ca="1">ROUND('CF(Y)'!M18/10^3,0)</f>
        <v>0</v>
      </c>
      <c r="E121" s="533">
        <f ca="1">ROUND('CF(Y)'!N18/10^3,0)</f>
        <v>508</v>
      </c>
      <c r="F121" s="533">
        <f ca="1">ROUND('CF(Y)'!O18/10^3,0)</f>
        <v>518</v>
      </c>
      <c r="G121" s="533">
        <f ca="1">ROUND('CF(Y)'!P18/10^3,0)</f>
        <v>528</v>
      </c>
      <c r="H121" s="534">
        <f ca="1">ROUND('CF(Y)'!Q18/10^3,0)</f>
        <v>269</v>
      </c>
      <c r="I121" s="534">
        <f ca="1">ROUND('CF(Y)'!R18/10^3,0)</f>
        <v>0</v>
      </c>
      <c r="J121" s="534">
        <f ca="1">ROUND('CF(Y)'!S18/10^3,0)</f>
        <v>0</v>
      </c>
      <c r="K121" s="534">
        <f ca="1">ROUND('CF(Y)'!T18/10^3,0)</f>
        <v>0</v>
      </c>
      <c r="L121" s="534">
        <f ca="1">ROUND('CF(Y)'!U18/10^3,0)</f>
        <v>0</v>
      </c>
      <c r="M121" s="534">
        <f ca="1">ROUND('CF(Y)'!V18/10^3,0)</f>
        <v>0</v>
      </c>
      <c r="N121" s="534">
        <f ca="1">ROUND('CF(Y)'!W18/10^3,0)</f>
        <v>0</v>
      </c>
    </row>
    <row r="122" spans="2:14" x14ac:dyDescent="0.2">
      <c r="B122" s="537" t="str">
        <f>'CF(Y)'!C19</f>
        <v>수도광열비</v>
      </c>
      <c r="C122" s="533">
        <f ca="1">ROUND('CF(Y)'!L19/10^3,0)</f>
        <v>1683</v>
      </c>
      <c r="D122" s="533">
        <f ca="1">ROUND('CF(Y)'!M19/10^3,0)</f>
        <v>0</v>
      </c>
      <c r="E122" s="533">
        <f ca="1">ROUND('CF(Y)'!N19/10^3,0)</f>
        <v>469</v>
      </c>
      <c r="F122" s="533">
        <f ca="1">ROUND('CF(Y)'!O19/10^3,0)</f>
        <v>478</v>
      </c>
      <c r="G122" s="533">
        <f ca="1">ROUND('CF(Y)'!P19/10^3,0)</f>
        <v>488</v>
      </c>
      <c r="H122" s="534">
        <f ca="1">ROUND('CF(Y)'!Q19/10^3,0)</f>
        <v>249</v>
      </c>
      <c r="I122" s="534">
        <f ca="1">ROUND('CF(Y)'!R19/10^3,0)</f>
        <v>0</v>
      </c>
      <c r="J122" s="534">
        <f ca="1">ROUND('CF(Y)'!S19/10^3,0)</f>
        <v>0</v>
      </c>
      <c r="K122" s="534">
        <f ca="1">ROUND('CF(Y)'!T19/10^3,0)</f>
        <v>0</v>
      </c>
      <c r="L122" s="534">
        <f ca="1">ROUND('CF(Y)'!U19/10^3,0)</f>
        <v>0</v>
      </c>
      <c r="M122" s="534">
        <f ca="1">ROUND('CF(Y)'!V19/10^3,0)</f>
        <v>0</v>
      </c>
      <c r="N122" s="534">
        <f ca="1">ROUND('CF(Y)'!W19/10^3,0)</f>
        <v>0</v>
      </c>
    </row>
    <row r="123" spans="2:14" x14ac:dyDescent="0.2">
      <c r="B123" s="537" t="str">
        <f>'CF(Y)'!C20</f>
        <v>보험료</v>
      </c>
      <c r="C123" s="533">
        <f ca="1">ROUND('CF(Y)'!L20/10^3,0)</f>
        <v>125</v>
      </c>
      <c r="D123" s="533">
        <f ca="1">ROUND('CF(Y)'!M20/10^3,0)</f>
        <v>0</v>
      </c>
      <c r="E123" s="533">
        <f ca="1">ROUND('CF(Y)'!N20/10^3,0)</f>
        <v>35</v>
      </c>
      <c r="F123" s="533">
        <f ca="1">ROUND('CF(Y)'!O20/10^3,0)</f>
        <v>36</v>
      </c>
      <c r="G123" s="533">
        <f ca="1">ROUND('CF(Y)'!P20/10^3,0)</f>
        <v>36</v>
      </c>
      <c r="H123" s="534">
        <f ca="1">ROUND('CF(Y)'!Q20/10^3,0)</f>
        <v>18</v>
      </c>
      <c r="I123" s="534">
        <f ca="1">ROUND('CF(Y)'!R20/10^3,0)</f>
        <v>0</v>
      </c>
      <c r="J123" s="534">
        <f ca="1">ROUND('CF(Y)'!S20/10^3,0)</f>
        <v>0</v>
      </c>
      <c r="K123" s="534">
        <f ca="1">ROUND('CF(Y)'!T20/10^3,0)</f>
        <v>0</v>
      </c>
      <c r="L123" s="534">
        <f ca="1">ROUND('CF(Y)'!U20/10^3,0)</f>
        <v>0</v>
      </c>
      <c r="M123" s="534">
        <f ca="1">ROUND('CF(Y)'!V20/10^3,0)</f>
        <v>0</v>
      </c>
      <c r="N123" s="534">
        <f ca="1">ROUND('CF(Y)'!W20/10^3,0)</f>
        <v>0</v>
      </c>
    </row>
    <row r="124" spans="2:14" x14ac:dyDescent="0.2">
      <c r="B124" s="537" t="str">
        <f>'CF(Y)'!C21</f>
        <v>유지관리비</v>
      </c>
      <c r="C124" s="533">
        <f ca="1">ROUND('CF(Y)'!L21/10^3,0)</f>
        <v>365</v>
      </c>
      <c r="D124" s="533">
        <f ca="1">ROUND('CF(Y)'!M21/10^3,0)</f>
        <v>0</v>
      </c>
      <c r="E124" s="533">
        <f ca="1">ROUND('CF(Y)'!N21/10^3,0)</f>
        <v>102</v>
      </c>
      <c r="F124" s="533">
        <f ca="1">ROUND('CF(Y)'!O21/10^3,0)</f>
        <v>104</v>
      </c>
      <c r="G124" s="533">
        <f ca="1">ROUND('CF(Y)'!P21/10^3,0)</f>
        <v>106</v>
      </c>
      <c r="H124" s="534">
        <f ca="1">ROUND('CF(Y)'!Q21/10^3,0)</f>
        <v>54</v>
      </c>
      <c r="I124" s="534">
        <f ca="1">ROUND('CF(Y)'!R21/10^3,0)</f>
        <v>0</v>
      </c>
      <c r="J124" s="534">
        <f ca="1">ROUND('CF(Y)'!S21/10^3,0)</f>
        <v>0</v>
      </c>
      <c r="K124" s="534">
        <f ca="1">ROUND('CF(Y)'!T21/10^3,0)</f>
        <v>0</v>
      </c>
      <c r="L124" s="534">
        <f ca="1">ROUND('CF(Y)'!U21/10^3,0)</f>
        <v>0</v>
      </c>
      <c r="M124" s="534">
        <f ca="1">ROUND('CF(Y)'!V21/10^3,0)</f>
        <v>0</v>
      </c>
      <c r="N124" s="534">
        <f ca="1">ROUND('CF(Y)'!W21/10^3,0)</f>
        <v>0</v>
      </c>
    </row>
    <row r="125" spans="2:14" x14ac:dyDescent="0.2">
      <c r="B125" s="537" t="str">
        <f>'CF(Y)'!C33</f>
        <v>자본적지출</v>
      </c>
      <c r="C125" s="533">
        <f ca="1">ROUND('CF(Y)'!L33/10^3,0)</f>
        <v>-300</v>
      </c>
      <c r="D125" s="533">
        <f ca="1">ROUND('CF(Y)'!M33/10^3,0)</f>
        <v>0</v>
      </c>
      <c r="E125" s="533">
        <f ca="1">ROUND('CF(Y)'!N33/10^3,0)</f>
        <v>-86</v>
      </c>
      <c r="F125" s="533">
        <f ca="1">ROUND('CF(Y)'!O33/10^3,0)</f>
        <v>-86</v>
      </c>
      <c r="G125" s="533">
        <f ca="1">ROUND('CF(Y)'!P33/10^3,0)</f>
        <v>-86</v>
      </c>
      <c r="H125" s="534">
        <f ca="1">ROUND('CF(Y)'!Q33/10^3,0)</f>
        <v>-43</v>
      </c>
      <c r="I125" s="534">
        <f ca="1">ROUND('CF(Y)'!R33/10^3,0)</f>
        <v>0</v>
      </c>
      <c r="J125" s="534">
        <f ca="1">ROUND('CF(Y)'!S33/10^3,0)</f>
        <v>0</v>
      </c>
      <c r="K125" s="534">
        <f ca="1">ROUND('CF(Y)'!T33/10^3,0)</f>
        <v>0</v>
      </c>
      <c r="L125" s="534">
        <f ca="1">ROUND('CF(Y)'!U33/10^3,0)</f>
        <v>0</v>
      </c>
      <c r="M125" s="534">
        <f ca="1">ROUND('CF(Y)'!V33/10^3,0)</f>
        <v>0</v>
      </c>
      <c r="N125" s="534">
        <f ca="1">ROUND('CF(Y)'!W33/10^3,0)</f>
        <v>0</v>
      </c>
    </row>
    <row r="126" spans="2:14" x14ac:dyDescent="0.2">
      <c r="B126" s="537" t="str">
        <f>'CF(Y)'!C22</f>
        <v>제세공과금</v>
      </c>
      <c r="C126" s="533">
        <f ca="1">ROUND('CF(Y)'!L22/10^3,0)</f>
        <v>2675</v>
      </c>
      <c r="D126" s="533">
        <f ca="1">ROUND('CF(Y)'!M22/10^3,0)</f>
        <v>0</v>
      </c>
      <c r="E126" s="533">
        <f ca="1">ROUND('CF(Y)'!N22/10^3,0)</f>
        <v>692</v>
      </c>
      <c r="F126" s="533">
        <f ca="1">ROUND('CF(Y)'!O22/10^3,0)</f>
        <v>747</v>
      </c>
      <c r="G126" s="533">
        <f ca="1">ROUND('CF(Y)'!P22/10^3,0)</f>
        <v>804</v>
      </c>
      <c r="H126" s="534">
        <f ca="1">ROUND('CF(Y)'!Q22/10^3,0)</f>
        <v>432</v>
      </c>
      <c r="I126" s="534">
        <f ca="1">ROUND('CF(Y)'!R22/10^3,0)</f>
        <v>0</v>
      </c>
      <c r="J126" s="534">
        <f ca="1">ROUND('CF(Y)'!S22/10^3,0)</f>
        <v>0</v>
      </c>
      <c r="K126" s="534">
        <f ca="1">ROUND('CF(Y)'!T22/10^3,0)</f>
        <v>0</v>
      </c>
      <c r="L126" s="534">
        <f ca="1">ROUND('CF(Y)'!U22/10^3,0)</f>
        <v>0</v>
      </c>
      <c r="M126" s="534">
        <f ca="1">ROUND('CF(Y)'!V22/10^3,0)</f>
        <v>0</v>
      </c>
      <c r="N126" s="534">
        <f ca="1">ROUND('CF(Y)'!W22/10^3,0)</f>
        <v>0</v>
      </c>
    </row>
    <row r="127" spans="2:14" x14ac:dyDescent="0.2">
      <c r="B127" s="537" t="str">
        <f>'CF(Y)'!C23</f>
        <v>간주부가세</v>
      </c>
      <c r="C127" s="533">
        <f ca="1">ROUND('CF(Y)'!L23/10^3,0)</f>
        <v>19</v>
      </c>
      <c r="D127" s="533">
        <f ca="1">ROUND('CF(Y)'!M23/10^3,0)</f>
        <v>0</v>
      </c>
      <c r="E127" s="533">
        <f ca="1">ROUND('CF(Y)'!N23/10^3,0)</f>
        <v>5</v>
      </c>
      <c r="F127" s="533">
        <f ca="1">ROUND('CF(Y)'!O23/10^3,0)</f>
        <v>5</v>
      </c>
      <c r="G127" s="533">
        <f ca="1">ROUND('CF(Y)'!P23/10^3,0)</f>
        <v>6</v>
      </c>
      <c r="H127" s="534">
        <f ca="1">ROUND('CF(Y)'!Q23/10^3,0)</f>
        <v>3</v>
      </c>
      <c r="I127" s="534">
        <f ca="1">ROUND('CF(Y)'!R23/10^3,0)</f>
        <v>0</v>
      </c>
      <c r="J127" s="534">
        <f ca="1">ROUND('CF(Y)'!S23/10^3,0)</f>
        <v>0</v>
      </c>
      <c r="K127" s="534">
        <f ca="1">ROUND('CF(Y)'!T23/10^3,0)</f>
        <v>0</v>
      </c>
      <c r="L127" s="534">
        <f ca="1">ROUND('CF(Y)'!U23/10^3,0)</f>
        <v>0</v>
      </c>
      <c r="M127" s="534">
        <f ca="1">ROUND('CF(Y)'!V23/10^3,0)</f>
        <v>0</v>
      </c>
      <c r="N127" s="534">
        <f ca="1">ROUND('CF(Y)'!W23/10^3,0)</f>
        <v>0</v>
      </c>
    </row>
    <row r="128" spans="2:14" x14ac:dyDescent="0.2">
      <c r="B128" s="537" t="str">
        <f>'CF(Y)'!C24</f>
        <v>중개수수료</v>
      </c>
      <c r="C128" s="533">
        <f ca="1">ROUND('CF(Y)'!L24/10^3,0)</f>
        <v>451</v>
      </c>
      <c r="D128" s="533">
        <f ca="1">ROUND('CF(Y)'!M24/10^3,0)</f>
        <v>0</v>
      </c>
      <c r="E128" s="533">
        <f ca="1">ROUND('CF(Y)'!N24/10^3,0)</f>
        <v>0</v>
      </c>
      <c r="F128" s="533">
        <f ca="1">ROUND('CF(Y)'!O24/10^3,0)</f>
        <v>0</v>
      </c>
      <c r="G128" s="533">
        <f ca="1">ROUND('CF(Y)'!P24/10^3,0)</f>
        <v>451</v>
      </c>
      <c r="H128" s="534">
        <f ca="1">ROUND('CF(Y)'!Q24/10^3,0)</f>
        <v>0</v>
      </c>
      <c r="I128" s="534">
        <f ca="1">ROUND('CF(Y)'!R24/10^3,0)</f>
        <v>0</v>
      </c>
      <c r="J128" s="534">
        <f ca="1">ROUND('CF(Y)'!S24/10^3,0)</f>
        <v>0</v>
      </c>
      <c r="K128" s="534">
        <f ca="1">ROUND('CF(Y)'!T24/10^3,0)</f>
        <v>0</v>
      </c>
      <c r="L128" s="534">
        <f ca="1">ROUND('CF(Y)'!U24/10^3,0)</f>
        <v>0</v>
      </c>
      <c r="M128" s="534">
        <f ca="1">ROUND('CF(Y)'!V24/10^3,0)</f>
        <v>0</v>
      </c>
      <c r="N128" s="534">
        <f ca="1">ROUND('CF(Y)'!W24/10^3,0)</f>
        <v>0</v>
      </c>
    </row>
    <row r="129" spans="2:14" ht="12.75" thickBot="1" x14ac:dyDescent="0.25">
      <c r="B129" s="538" t="str">
        <f>'CF(Y)'!C25</f>
        <v>부가세불공제분(영업)</v>
      </c>
      <c r="C129" s="535">
        <f ca="1">ROUND('CF(Y)'!L25/10^3,0)</f>
        <v>0</v>
      </c>
      <c r="D129" s="535">
        <f ca="1">ROUND('CF(Y)'!M25/10^3,0)</f>
        <v>0</v>
      </c>
      <c r="E129" s="535">
        <f ca="1">ROUND('CF(Y)'!N25/10^3,0)</f>
        <v>0</v>
      </c>
      <c r="F129" s="535">
        <f ca="1">ROUND('CF(Y)'!O25/10^3,0)</f>
        <v>0</v>
      </c>
      <c r="G129" s="535">
        <f ca="1">ROUND('CF(Y)'!P25/10^3,0)</f>
        <v>0</v>
      </c>
      <c r="H129" s="536">
        <f ca="1">ROUND('CF(Y)'!Q25/10^3,0)</f>
        <v>0</v>
      </c>
      <c r="I129" s="536">
        <f ca="1">ROUND('CF(Y)'!R25/10^3,0)</f>
        <v>0</v>
      </c>
      <c r="J129" s="536">
        <f ca="1">ROUND('CF(Y)'!S25/10^3,0)</f>
        <v>0</v>
      </c>
      <c r="K129" s="536">
        <f ca="1">ROUND('CF(Y)'!T25/10^3,0)</f>
        <v>0</v>
      </c>
      <c r="L129" s="536">
        <f ca="1">ROUND('CF(Y)'!U25/10^3,0)</f>
        <v>0</v>
      </c>
      <c r="M129" s="536">
        <f ca="1">ROUND('CF(Y)'!V25/10^3,0)</f>
        <v>0</v>
      </c>
      <c r="N129" s="536">
        <f ca="1">ROUND('CF(Y)'!W25/10^3,0)</f>
        <v>0</v>
      </c>
    </row>
    <row r="130" spans="2:14" ht="12.75" thickBot="1" x14ac:dyDescent="0.25">
      <c r="B130" s="527" t="str">
        <f>'CF(Y)'!C26</f>
        <v>영업이익</v>
      </c>
      <c r="C130" s="528">
        <f ca="1">ROUND('CF(Y)'!L26/10^3,0)</f>
        <v>17097</v>
      </c>
      <c r="D130" s="528">
        <f ca="1">ROUND('CF(Y)'!M26/10^3,0)</f>
        <v>0</v>
      </c>
      <c r="E130" s="528">
        <f ca="1">ROUND('CF(Y)'!N26/10^3,0)</f>
        <v>4940</v>
      </c>
      <c r="F130" s="528">
        <f ca="1">ROUND('CF(Y)'!O26/10^3,0)</f>
        <v>4896</v>
      </c>
      <c r="G130" s="528">
        <f ca="1">ROUND('CF(Y)'!P26/10^3,0)</f>
        <v>4707</v>
      </c>
      <c r="H130" s="529">
        <f ca="1">ROUND('CF(Y)'!Q26/10^3,0)</f>
        <v>2554</v>
      </c>
      <c r="I130" s="529">
        <f ca="1">ROUND('CF(Y)'!R26/10^3,0)</f>
        <v>0</v>
      </c>
      <c r="J130" s="529">
        <f ca="1">ROUND('CF(Y)'!S26/10^3,0)</f>
        <v>0</v>
      </c>
      <c r="K130" s="529">
        <f ca="1">ROUND('CF(Y)'!T26/10^3,0)</f>
        <v>0</v>
      </c>
      <c r="L130" s="529">
        <f ca="1">ROUND('CF(Y)'!U26/10^3,0)</f>
        <v>0</v>
      </c>
      <c r="M130" s="529">
        <f ca="1">ROUND('CF(Y)'!V26/10^3,0)</f>
        <v>0</v>
      </c>
      <c r="N130" s="529">
        <f ca="1">ROUND('CF(Y)'!W26/10^3,0)</f>
        <v>0</v>
      </c>
    </row>
    <row r="131" spans="2:14" ht="12.75" thickBot="1" x14ac:dyDescent="0.25">
      <c r="B131" s="527" t="str">
        <f>'CF(Y)'!C27</f>
        <v>영업외손익</v>
      </c>
      <c r="C131" s="528">
        <f ca="1">ROUND('CF(Y)'!L27/10^3,0)</f>
        <v>-12877</v>
      </c>
      <c r="D131" s="528">
        <f ca="1">ROUND('CF(Y)'!M27/10^3,0)</f>
        <v>-100</v>
      </c>
      <c r="E131" s="528">
        <f ca="1">ROUND('CF(Y)'!N27/10^3,0)</f>
        <v>-3664</v>
      </c>
      <c r="F131" s="528">
        <f ca="1">ROUND('CF(Y)'!O27/10^3,0)</f>
        <v>-3645</v>
      </c>
      <c r="G131" s="528">
        <f ca="1">ROUND('CF(Y)'!P27/10^3,0)</f>
        <v>-3645</v>
      </c>
      <c r="H131" s="529">
        <f ca="1">ROUND('CF(Y)'!Q27/10^3,0)</f>
        <v>-1823</v>
      </c>
      <c r="I131" s="529">
        <f ca="1">ROUND('CF(Y)'!R27/10^3,0)</f>
        <v>0</v>
      </c>
      <c r="J131" s="529">
        <f ca="1">ROUND('CF(Y)'!S27/10^3,0)</f>
        <v>0</v>
      </c>
      <c r="K131" s="529">
        <f ca="1">ROUND('CF(Y)'!T27/10^3,0)</f>
        <v>0</v>
      </c>
      <c r="L131" s="529">
        <f ca="1">ROUND('CF(Y)'!U27/10^3,0)</f>
        <v>0</v>
      </c>
      <c r="M131" s="529">
        <f ca="1">ROUND('CF(Y)'!V27/10^3,0)</f>
        <v>0</v>
      </c>
      <c r="N131" s="529">
        <f ca="1">ROUND('CF(Y)'!W27/10^3,0)</f>
        <v>0</v>
      </c>
    </row>
    <row r="132" spans="2:14" x14ac:dyDescent="0.2">
      <c r="B132" s="530" t="str">
        <f>'CF(Y)'!C28</f>
        <v>이자수익</v>
      </c>
      <c r="C132" s="531">
        <f ca="1">ROUND('CF(Y)'!L28/10^3,0)</f>
        <v>0</v>
      </c>
      <c r="D132" s="531">
        <f ca="1">ROUND('CF(Y)'!M28/10^3,0)</f>
        <v>0</v>
      </c>
      <c r="E132" s="531">
        <f ca="1">ROUND('CF(Y)'!N28/10^3,0)</f>
        <v>0</v>
      </c>
      <c r="F132" s="531">
        <f ca="1">ROUND('CF(Y)'!O28/10^3,0)</f>
        <v>0</v>
      </c>
      <c r="G132" s="531">
        <f ca="1">ROUND('CF(Y)'!P28/10^3,0)</f>
        <v>0</v>
      </c>
      <c r="H132" s="532">
        <f ca="1">ROUND('CF(Y)'!Q28/10^3,0)</f>
        <v>0</v>
      </c>
      <c r="I132" s="532">
        <f ca="1">ROUND('CF(Y)'!R28/10^3,0)</f>
        <v>0</v>
      </c>
      <c r="J132" s="532">
        <f ca="1">ROUND('CF(Y)'!S28/10^3,0)</f>
        <v>0</v>
      </c>
      <c r="K132" s="532">
        <f ca="1">ROUND('CF(Y)'!T28/10^3,0)</f>
        <v>0</v>
      </c>
      <c r="L132" s="532">
        <f ca="1">ROUND('CF(Y)'!U28/10^3,0)</f>
        <v>0</v>
      </c>
      <c r="M132" s="532">
        <f ca="1">ROUND('CF(Y)'!V28/10^3,0)</f>
        <v>0</v>
      </c>
      <c r="N132" s="532">
        <f ca="1">ROUND('CF(Y)'!W28/10^3,0)</f>
        <v>0</v>
      </c>
    </row>
    <row r="133" spans="2:14" x14ac:dyDescent="0.2">
      <c r="B133" s="537" t="str">
        <f>'CF(Y)'!C29</f>
        <v>이자비용(선순위)</v>
      </c>
      <c r="C133" s="533">
        <f ca="1">ROUND('CF(Y)'!L29/10^3,0)</f>
        <v>-9729</v>
      </c>
      <c r="D133" s="533">
        <f ca="1">ROUND('CF(Y)'!M29/10^3,0)</f>
        <v>0</v>
      </c>
      <c r="E133" s="533">
        <f ca="1">ROUND('CF(Y)'!N29/10^3,0)</f>
        <v>-2780</v>
      </c>
      <c r="F133" s="533">
        <f ca="1">ROUND('CF(Y)'!O29/10^3,0)</f>
        <v>-2780</v>
      </c>
      <c r="G133" s="533">
        <f ca="1">ROUND('CF(Y)'!P29/10^3,0)</f>
        <v>-2780</v>
      </c>
      <c r="H133" s="534">
        <f ca="1">ROUND('CF(Y)'!Q29/10^3,0)</f>
        <v>-1390</v>
      </c>
      <c r="I133" s="534">
        <f ca="1">ROUND('CF(Y)'!R29/10^3,0)</f>
        <v>0</v>
      </c>
      <c r="J133" s="534">
        <f ca="1">ROUND('CF(Y)'!S29/10^3,0)</f>
        <v>0</v>
      </c>
      <c r="K133" s="534">
        <f ca="1">ROUND('CF(Y)'!T29/10^3,0)</f>
        <v>0</v>
      </c>
      <c r="L133" s="534">
        <f ca="1">ROUND('CF(Y)'!U29/10^3,0)</f>
        <v>0</v>
      </c>
      <c r="M133" s="534">
        <f ca="1">ROUND('CF(Y)'!V29/10^3,0)</f>
        <v>0</v>
      </c>
      <c r="N133" s="534">
        <f ca="1">ROUND('CF(Y)'!W29/10^3,0)</f>
        <v>0</v>
      </c>
    </row>
    <row r="134" spans="2:14" x14ac:dyDescent="0.2">
      <c r="B134" s="537" t="str">
        <f>'CF(Y)'!C30</f>
        <v>이자비용(후순위)</v>
      </c>
      <c r="C134" s="533">
        <f ca="1">ROUND('CF(Y)'!L30/10^3,0)</f>
        <v>-2730</v>
      </c>
      <c r="D134" s="533">
        <f ca="1">ROUND('CF(Y)'!M30/10^3,0)</f>
        <v>0</v>
      </c>
      <c r="E134" s="533">
        <f ca="1">ROUND('CF(Y)'!N30/10^3,0)</f>
        <v>-780</v>
      </c>
      <c r="F134" s="533">
        <f ca="1">ROUND('CF(Y)'!O30/10^3,0)</f>
        <v>-780</v>
      </c>
      <c r="G134" s="533">
        <f ca="1">ROUND('CF(Y)'!P30/10^3,0)</f>
        <v>-780</v>
      </c>
      <c r="H134" s="534">
        <f ca="1">ROUND('CF(Y)'!Q30/10^3,0)</f>
        <v>-390</v>
      </c>
      <c r="I134" s="534">
        <f ca="1">ROUND('CF(Y)'!R30/10^3,0)</f>
        <v>0</v>
      </c>
      <c r="J134" s="534">
        <f ca="1">ROUND('CF(Y)'!S30/10^3,0)</f>
        <v>0</v>
      </c>
      <c r="K134" s="534">
        <f ca="1">ROUND('CF(Y)'!T30/10^3,0)</f>
        <v>0</v>
      </c>
      <c r="L134" s="534">
        <f ca="1">ROUND('CF(Y)'!U30/10^3,0)</f>
        <v>0</v>
      </c>
      <c r="M134" s="534">
        <f ca="1">ROUND('CF(Y)'!V30/10^3,0)</f>
        <v>0</v>
      </c>
      <c r="N134" s="534">
        <f ca="1">ROUND('CF(Y)'!W30/10^3,0)</f>
        <v>0</v>
      </c>
    </row>
    <row r="135" spans="2:14" x14ac:dyDescent="0.2">
      <c r="B135" s="537" t="str">
        <f>'CF(Y)'!C31</f>
        <v>이자비용(부가세)</v>
      </c>
      <c r="C135" s="533">
        <f ca="1">ROUND('CF(Y)'!L31/10^3,0)</f>
        <v>-18</v>
      </c>
      <c r="D135" s="533">
        <f ca="1">ROUND('CF(Y)'!M31/10^3,0)</f>
        <v>0</v>
      </c>
      <c r="E135" s="533">
        <f ca="1">ROUND('CF(Y)'!N31/10^3,0)</f>
        <v>-18</v>
      </c>
      <c r="F135" s="533">
        <f ca="1">ROUND('CF(Y)'!O31/10^3,0)</f>
        <v>0</v>
      </c>
      <c r="G135" s="533">
        <f ca="1">ROUND('CF(Y)'!P31/10^3,0)</f>
        <v>0</v>
      </c>
      <c r="H135" s="534">
        <f ca="1">ROUND('CF(Y)'!Q31/10^3,0)</f>
        <v>0</v>
      </c>
      <c r="I135" s="534">
        <f ca="1">ROUND('CF(Y)'!R31/10^3,0)</f>
        <v>0</v>
      </c>
      <c r="J135" s="534">
        <f ca="1">ROUND('CF(Y)'!S31/10^3,0)</f>
        <v>0</v>
      </c>
      <c r="K135" s="534">
        <f ca="1">ROUND('CF(Y)'!T31/10^3,0)</f>
        <v>0</v>
      </c>
      <c r="L135" s="534">
        <f ca="1">ROUND('CF(Y)'!U31/10^3,0)</f>
        <v>0</v>
      </c>
      <c r="M135" s="534">
        <f ca="1">ROUND('CF(Y)'!V31/10^3,0)</f>
        <v>0</v>
      </c>
      <c r="N135" s="534">
        <f ca="1">ROUND('CF(Y)'!W31/10^3,0)</f>
        <v>0</v>
      </c>
    </row>
    <row r="136" spans="2:14" x14ac:dyDescent="0.2">
      <c r="B136" s="537" t="str">
        <f>'CF(Y)'!C32</f>
        <v>이자비용(단기)</v>
      </c>
      <c r="C136" s="533">
        <f ca="1">ROUND('CF(Y)'!L32/10^3,0)</f>
        <v>0</v>
      </c>
      <c r="D136" s="533">
        <f ca="1">ROUND('CF(Y)'!M32/10^3,0)</f>
        <v>0</v>
      </c>
      <c r="E136" s="533">
        <f ca="1">ROUND('CF(Y)'!N32/10^3,0)</f>
        <v>0</v>
      </c>
      <c r="F136" s="533">
        <f ca="1">ROUND('CF(Y)'!O32/10^3,0)</f>
        <v>0</v>
      </c>
      <c r="G136" s="533">
        <f ca="1">ROUND('CF(Y)'!P32/10^3,0)</f>
        <v>0</v>
      </c>
      <c r="H136" s="534">
        <f ca="1">ROUND('CF(Y)'!Q32/10^3,0)</f>
        <v>0</v>
      </c>
      <c r="I136" s="534">
        <f ca="1">ROUND('CF(Y)'!R32/10^3,0)</f>
        <v>0</v>
      </c>
      <c r="J136" s="534">
        <f ca="1">ROUND('CF(Y)'!S32/10^3,0)</f>
        <v>0</v>
      </c>
      <c r="K136" s="534">
        <f ca="1">ROUND('CF(Y)'!T32/10^3,0)</f>
        <v>0</v>
      </c>
      <c r="L136" s="534">
        <f ca="1">ROUND('CF(Y)'!U32/10^3,0)</f>
        <v>0</v>
      </c>
      <c r="M136" s="534">
        <f ca="1">ROUND('CF(Y)'!V32/10^3,0)</f>
        <v>0</v>
      </c>
      <c r="N136" s="534">
        <f ca="1">ROUND('CF(Y)'!W32/10^3,0)</f>
        <v>0</v>
      </c>
    </row>
    <row r="137" spans="2:14" ht="12.75" thickBot="1" x14ac:dyDescent="0.25">
      <c r="B137" s="538" t="str">
        <f>'CF(Y)'!C34</f>
        <v>취득부대비용</v>
      </c>
      <c r="C137" s="535">
        <f ca="1">ROUND('CF(Y)'!L34/10^3,0)</f>
        <v>-100</v>
      </c>
      <c r="D137" s="535">
        <f ca="1">ROUND('CF(Y)'!M34/10^3,0)</f>
        <v>-100</v>
      </c>
      <c r="E137" s="535">
        <f ca="1">ROUND('CF(Y)'!N34/10^3,0)</f>
        <v>0</v>
      </c>
      <c r="F137" s="535">
        <f ca="1">ROUND('CF(Y)'!O34/10^3,0)</f>
        <v>0</v>
      </c>
      <c r="G137" s="535">
        <f ca="1">ROUND('CF(Y)'!P34/10^3,0)</f>
        <v>0</v>
      </c>
      <c r="H137" s="536">
        <f ca="1">ROUND('CF(Y)'!Q34/10^3,0)</f>
        <v>0</v>
      </c>
      <c r="I137" s="536">
        <f ca="1">ROUND('CF(Y)'!R34/10^3,0)</f>
        <v>0</v>
      </c>
      <c r="J137" s="536">
        <f ca="1">ROUND('CF(Y)'!S34/10^3,0)</f>
        <v>0</v>
      </c>
      <c r="K137" s="536">
        <f ca="1">ROUND('CF(Y)'!T34/10^3,0)</f>
        <v>0</v>
      </c>
      <c r="L137" s="536">
        <f ca="1">ROUND('CF(Y)'!U34/10^3,0)</f>
        <v>0</v>
      </c>
      <c r="M137" s="536">
        <f ca="1">ROUND('CF(Y)'!V34/10^3,0)</f>
        <v>0</v>
      </c>
      <c r="N137" s="536">
        <f ca="1">ROUND('CF(Y)'!W34/10^3,0)</f>
        <v>0</v>
      </c>
    </row>
    <row r="138" spans="2:14" ht="12.75" thickBot="1" x14ac:dyDescent="0.25">
      <c r="B138" s="527" t="str">
        <f>'CF(Y)'!C35</f>
        <v>리츠운용비용</v>
      </c>
      <c r="C138" s="528">
        <f ca="1">ROUND('CF(Y)'!L35/10^3,0)</f>
        <v>1213</v>
      </c>
      <c r="D138" s="528">
        <f ca="1">ROUND('CF(Y)'!M35/10^3,0)</f>
        <v>0</v>
      </c>
      <c r="E138" s="528">
        <f ca="1">ROUND('CF(Y)'!N35/10^3,0)</f>
        <v>347</v>
      </c>
      <c r="F138" s="528">
        <f ca="1">ROUND('CF(Y)'!O35/10^3,0)</f>
        <v>347</v>
      </c>
      <c r="G138" s="528">
        <f ca="1">ROUND('CF(Y)'!P35/10^3,0)</f>
        <v>347</v>
      </c>
      <c r="H138" s="529">
        <f ca="1">ROUND('CF(Y)'!Q35/10^3,0)</f>
        <v>173</v>
      </c>
      <c r="I138" s="529">
        <f ca="1">ROUND('CF(Y)'!R35/10^3,0)</f>
        <v>0</v>
      </c>
      <c r="J138" s="529">
        <f ca="1">ROUND('CF(Y)'!S35/10^3,0)</f>
        <v>0</v>
      </c>
      <c r="K138" s="529">
        <f ca="1">ROUND('CF(Y)'!T35/10^3,0)</f>
        <v>0</v>
      </c>
      <c r="L138" s="529">
        <f ca="1">ROUND('CF(Y)'!U35/10^3,0)</f>
        <v>0</v>
      </c>
      <c r="M138" s="529">
        <f ca="1">ROUND('CF(Y)'!V35/10^3,0)</f>
        <v>0</v>
      </c>
      <c r="N138" s="529">
        <f ca="1">ROUND('CF(Y)'!W35/10^3,0)</f>
        <v>0</v>
      </c>
    </row>
    <row r="139" spans="2:14" x14ac:dyDescent="0.2">
      <c r="B139" s="530" t="str">
        <f>'CF(Y)'!C36</f>
        <v>자산관리수수료</v>
      </c>
      <c r="C139" s="531">
        <f ca="1">ROUND('CF(Y)'!L36/10^3,0)</f>
        <v>959</v>
      </c>
      <c r="D139" s="531">
        <f ca="1">ROUND('CF(Y)'!M36/10^3,0)</f>
        <v>0</v>
      </c>
      <c r="E139" s="531">
        <f ca="1">ROUND('CF(Y)'!N36/10^3,0)</f>
        <v>274</v>
      </c>
      <c r="F139" s="531">
        <f ca="1">ROUND('CF(Y)'!O36/10^3,0)</f>
        <v>274</v>
      </c>
      <c r="G139" s="531">
        <f ca="1">ROUND('CF(Y)'!P36/10^3,0)</f>
        <v>274</v>
      </c>
      <c r="H139" s="532">
        <f ca="1">ROUND('CF(Y)'!Q36/10^3,0)</f>
        <v>137</v>
      </c>
      <c r="I139" s="532">
        <f ca="1">ROUND('CF(Y)'!R36/10^3,0)</f>
        <v>0</v>
      </c>
      <c r="J139" s="532">
        <f ca="1">ROUND('CF(Y)'!S36/10^3,0)</f>
        <v>0</v>
      </c>
      <c r="K139" s="532">
        <f ca="1">ROUND('CF(Y)'!T36/10^3,0)</f>
        <v>0</v>
      </c>
      <c r="L139" s="532">
        <f ca="1">ROUND('CF(Y)'!U36/10^3,0)</f>
        <v>0</v>
      </c>
      <c r="M139" s="532">
        <f ca="1">ROUND('CF(Y)'!V36/10^3,0)</f>
        <v>0</v>
      </c>
      <c r="N139" s="532">
        <f ca="1">ROUND('CF(Y)'!W36/10^3,0)</f>
        <v>0</v>
      </c>
    </row>
    <row r="140" spans="2:14" x14ac:dyDescent="0.2">
      <c r="B140" s="537" t="str">
        <f>'CF(Y)'!C37</f>
        <v>자산보관수수료</v>
      </c>
      <c r="C140" s="533">
        <f ca="1">ROUND('CF(Y)'!L37/10^3,0)</f>
        <v>144</v>
      </c>
      <c r="D140" s="533">
        <f ca="1">ROUND('CF(Y)'!M37/10^3,0)</f>
        <v>0</v>
      </c>
      <c r="E140" s="533">
        <f ca="1">ROUND('CF(Y)'!N37/10^3,0)</f>
        <v>41</v>
      </c>
      <c r="F140" s="533">
        <f ca="1">ROUND('CF(Y)'!O37/10^3,0)</f>
        <v>41</v>
      </c>
      <c r="G140" s="533">
        <f ca="1">ROUND('CF(Y)'!P37/10^3,0)</f>
        <v>41</v>
      </c>
      <c r="H140" s="534">
        <f ca="1">ROUND('CF(Y)'!Q37/10^3,0)</f>
        <v>21</v>
      </c>
      <c r="I140" s="534">
        <f ca="1">ROUND('CF(Y)'!R37/10^3,0)</f>
        <v>0</v>
      </c>
      <c r="J140" s="534">
        <f ca="1">ROUND('CF(Y)'!S37/10^3,0)</f>
        <v>0</v>
      </c>
      <c r="K140" s="534">
        <f ca="1">ROUND('CF(Y)'!T37/10^3,0)</f>
        <v>0</v>
      </c>
      <c r="L140" s="534">
        <f ca="1">ROUND('CF(Y)'!U37/10^3,0)</f>
        <v>0</v>
      </c>
      <c r="M140" s="534">
        <f ca="1">ROUND('CF(Y)'!V37/10^3,0)</f>
        <v>0</v>
      </c>
      <c r="N140" s="534">
        <f ca="1">ROUND('CF(Y)'!W37/10^3,0)</f>
        <v>0</v>
      </c>
    </row>
    <row r="141" spans="2:14" x14ac:dyDescent="0.2">
      <c r="B141" s="537" t="str">
        <f>'CF(Y)'!C38</f>
        <v>사무수탁관리</v>
      </c>
      <c r="C141" s="533">
        <f ca="1">ROUND('CF(Y)'!L38/10^3,0)</f>
        <v>96</v>
      </c>
      <c r="D141" s="533">
        <f ca="1">ROUND('CF(Y)'!M38/10^3,0)</f>
        <v>0</v>
      </c>
      <c r="E141" s="533">
        <f ca="1">ROUND('CF(Y)'!N38/10^3,0)</f>
        <v>27</v>
      </c>
      <c r="F141" s="533">
        <f ca="1">ROUND('CF(Y)'!O38/10^3,0)</f>
        <v>27</v>
      </c>
      <c r="G141" s="533">
        <f ca="1">ROUND('CF(Y)'!P38/10^3,0)</f>
        <v>27</v>
      </c>
      <c r="H141" s="534">
        <f ca="1">ROUND('CF(Y)'!Q38/10^3,0)</f>
        <v>14</v>
      </c>
      <c r="I141" s="534">
        <f ca="1">ROUND('CF(Y)'!R38/10^3,0)</f>
        <v>0</v>
      </c>
      <c r="J141" s="534">
        <f ca="1">ROUND('CF(Y)'!S38/10^3,0)</f>
        <v>0</v>
      </c>
      <c r="K141" s="534">
        <f ca="1">ROUND('CF(Y)'!T38/10^3,0)</f>
        <v>0</v>
      </c>
      <c r="L141" s="534">
        <f ca="1">ROUND('CF(Y)'!U38/10^3,0)</f>
        <v>0</v>
      </c>
      <c r="M141" s="534">
        <f ca="1">ROUND('CF(Y)'!V38/10^3,0)</f>
        <v>0</v>
      </c>
      <c r="N141" s="534">
        <f ca="1">ROUND('CF(Y)'!W38/10^3,0)</f>
        <v>0</v>
      </c>
    </row>
    <row r="142" spans="2:14" x14ac:dyDescent="0.2">
      <c r="B142" s="537" t="str">
        <f>'CF(Y)'!C39</f>
        <v>판매수수료</v>
      </c>
      <c r="C142" s="533">
        <f ca="1">ROUND('CF(Y)'!L39/10^3,0)</f>
        <v>0</v>
      </c>
      <c r="D142" s="533">
        <f ca="1">ROUND('CF(Y)'!M39/10^3,0)</f>
        <v>0</v>
      </c>
      <c r="E142" s="533">
        <f ca="1">ROUND('CF(Y)'!N39/10^3,0)</f>
        <v>0</v>
      </c>
      <c r="F142" s="533">
        <f ca="1">ROUND('CF(Y)'!O39/10^3,0)</f>
        <v>0</v>
      </c>
      <c r="G142" s="533">
        <f ca="1">ROUND('CF(Y)'!P39/10^3,0)</f>
        <v>0</v>
      </c>
      <c r="H142" s="534">
        <f ca="1">ROUND('CF(Y)'!Q39/10^3,0)</f>
        <v>0</v>
      </c>
      <c r="I142" s="534">
        <f ca="1">ROUND('CF(Y)'!R39/10^3,0)</f>
        <v>0</v>
      </c>
      <c r="J142" s="534">
        <f ca="1">ROUND('CF(Y)'!S39/10^3,0)</f>
        <v>0</v>
      </c>
      <c r="K142" s="534">
        <f ca="1">ROUND('CF(Y)'!T39/10^3,0)</f>
        <v>0</v>
      </c>
      <c r="L142" s="534">
        <f ca="1">ROUND('CF(Y)'!U39/10^3,0)</f>
        <v>0</v>
      </c>
      <c r="M142" s="534">
        <f ca="1">ROUND('CF(Y)'!V39/10^3,0)</f>
        <v>0</v>
      </c>
      <c r="N142" s="534">
        <f ca="1">ROUND('CF(Y)'!W39/10^3,0)</f>
        <v>0</v>
      </c>
    </row>
    <row r="143" spans="2:14" x14ac:dyDescent="0.2">
      <c r="B143" s="537" t="str">
        <f>'CF(Y)'!C40</f>
        <v>세무 및 감사보수</v>
      </c>
      <c r="C143" s="533">
        <f ca="1">ROUND('CF(Y)'!L40/10^3,0)</f>
        <v>14</v>
      </c>
      <c r="D143" s="533">
        <f ca="1">ROUND('CF(Y)'!M40/10^3,0)</f>
        <v>0</v>
      </c>
      <c r="E143" s="533">
        <f ca="1">ROUND('CF(Y)'!N40/10^3,0)</f>
        <v>4</v>
      </c>
      <c r="F143" s="533">
        <f ca="1">ROUND('CF(Y)'!O40/10^3,0)</f>
        <v>4</v>
      </c>
      <c r="G143" s="533">
        <f ca="1">ROUND('CF(Y)'!P40/10^3,0)</f>
        <v>4</v>
      </c>
      <c r="H143" s="534">
        <f ca="1">ROUND('CF(Y)'!Q40/10^3,0)</f>
        <v>2</v>
      </c>
      <c r="I143" s="534">
        <f ca="1">ROUND('CF(Y)'!R40/10^3,0)</f>
        <v>0</v>
      </c>
      <c r="J143" s="534">
        <f ca="1">ROUND('CF(Y)'!S40/10^3,0)</f>
        <v>0</v>
      </c>
      <c r="K143" s="534">
        <f ca="1">ROUND('CF(Y)'!T40/10^3,0)</f>
        <v>0</v>
      </c>
      <c r="L143" s="534">
        <f ca="1">ROUND('CF(Y)'!U40/10^3,0)</f>
        <v>0</v>
      </c>
      <c r="M143" s="534">
        <f ca="1">ROUND('CF(Y)'!V40/10^3,0)</f>
        <v>0</v>
      </c>
      <c r="N143" s="534">
        <f ca="1">ROUND('CF(Y)'!W40/10^3,0)</f>
        <v>0</v>
      </c>
    </row>
    <row r="144" spans="2:14" ht="12.75" thickBot="1" x14ac:dyDescent="0.25">
      <c r="B144" s="538" t="str">
        <f>'CF(Y)'!C41</f>
        <v>부가세불공제분(영업외)</v>
      </c>
      <c r="C144" s="535">
        <f ca="1">ROUND('CF(Y)'!L41/10^3,0)</f>
        <v>0</v>
      </c>
      <c r="D144" s="535">
        <f ca="1">ROUND('CF(Y)'!M41/10^3,0)</f>
        <v>0</v>
      </c>
      <c r="E144" s="535">
        <f ca="1">ROUND('CF(Y)'!N41/10^3,0)</f>
        <v>0</v>
      </c>
      <c r="F144" s="535">
        <f ca="1">ROUND('CF(Y)'!O41/10^3,0)</f>
        <v>0</v>
      </c>
      <c r="G144" s="535">
        <f ca="1">ROUND('CF(Y)'!P41/10^3,0)</f>
        <v>0</v>
      </c>
      <c r="H144" s="536">
        <f ca="1">ROUND('CF(Y)'!Q41/10^3,0)</f>
        <v>0</v>
      </c>
      <c r="I144" s="536">
        <f ca="1">ROUND('CF(Y)'!R41/10^3,0)</f>
        <v>0</v>
      </c>
      <c r="J144" s="536">
        <f ca="1">ROUND('CF(Y)'!S41/10^3,0)</f>
        <v>0</v>
      </c>
      <c r="K144" s="536">
        <f ca="1">ROUND('CF(Y)'!T41/10^3,0)</f>
        <v>0</v>
      </c>
      <c r="L144" s="536">
        <f ca="1">ROUND('CF(Y)'!U41/10^3,0)</f>
        <v>0</v>
      </c>
      <c r="M144" s="536">
        <f ca="1">ROUND('CF(Y)'!V41/10^3,0)</f>
        <v>0</v>
      </c>
      <c r="N144" s="536">
        <f ca="1">ROUND('CF(Y)'!W41/10^3,0)</f>
        <v>0</v>
      </c>
    </row>
    <row r="145" spans="2:14" ht="12.75" thickBot="1" x14ac:dyDescent="0.25">
      <c r="B145" s="527" t="str">
        <f>'CF(Y)'!C42</f>
        <v>투자현금흐름</v>
      </c>
      <c r="C145" s="528">
        <f ca="1">ROUND('CF(Y)'!L42/10^3,0)</f>
        <v>-7729</v>
      </c>
      <c r="D145" s="528">
        <f ca="1">ROUND('CF(Y)'!M42/10^3,0)</f>
        <v>-138721</v>
      </c>
      <c r="E145" s="528">
        <f ca="1">ROUND('CF(Y)'!N42/10^3,0)</f>
        <v>1831</v>
      </c>
      <c r="F145" s="528">
        <f ca="1">ROUND('CF(Y)'!O42/10^3,0)</f>
        <v>0</v>
      </c>
      <c r="G145" s="528">
        <f ca="1">ROUND('CF(Y)'!P42/10^3,0)</f>
        <v>0</v>
      </c>
      <c r="H145" s="529">
        <f ca="1">ROUND('CF(Y)'!Q42/10^3,0)</f>
        <v>129161</v>
      </c>
      <c r="I145" s="529">
        <f ca="1">ROUND('CF(Y)'!R42/10^3,0)</f>
        <v>0</v>
      </c>
      <c r="J145" s="529">
        <f ca="1">ROUND('CF(Y)'!S42/10^3,0)</f>
        <v>0</v>
      </c>
      <c r="K145" s="529">
        <f ca="1">ROUND('CF(Y)'!T42/10^3,0)</f>
        <v>0</v>
      </c>
      <c r="L145" s="529">
        <f ca="1">ROUND('CF(Y)'!U42/10^3,0)</f>
        <v>0</v>
      </c>
      <c r="M145" s="529">
        <f ca="1">ROUND('CF(Y)'!V42/10^3,0)</f>
        <v>0</v>
      </c>
      <c r="N145" s="529">
        <f ca="1">ROUND('CF(Y)'!W42/10^3,0)</f>
        <v>0</v>
      </c>
    </row>
    <row r="146" spans="2:14" x14ac:dyDescent="0.2">
      <c r="B146" s="530" t="str">
        <f>'CF(Y)'!C43</f>
        <v>유형자산의 취득</v>
      </c>
      <c r="C146" s="531">
        <f ca="1">ROUND('CF(Y)'!L43/10^3,0)</f>
        <v>-136890</v>
      </c>
      <c r="D146" s="531">
        <f ca="1">ROUND('CF(Y)'!M43/10^3,0)</f>
        <v>-136890</v>
      </c>
      <c r="E146" s="531">
        <f ca="1">ROUND('CF(Y)'!N43/10^3,0)</f>
        <v>0</v>
      </c>
      <c r="F146" s="531">
        <f ca="1">ROUND('CF(Y)'!O43/10^3,0)</f>
        <v>0</v>
      </c>
      <c r="G146" s="531">
        <f ca="1">ROUND('CF(Y)'!P43/10^3,0)</f>
        <v>0</v>
      </c>
      <c r="H146" s="532">
        <f ca="1">ROUND('CF(Y)'!Q43/10^3,0)</f>
        <v>0</v>
      </c>
      <c r="I146" s="532">
        <f ca="1">ROUND('CF(Y)'!R43/10^3,0)</f>
        <v>0</v>
      </c>
      <c r="J146" s="532">
        <f ca="1">ROUND('CF(Y)'!S43/10^3,0)</f>
        <v>0</v>
      </c>
      <c r="K146" s="532">
        <f ca="1">ROUND('CF(Y)'!T43/10^3,0)</f>
        <v>0</v>
      </c>
      <c r="L146" s="532">
        <f ca="1">ROUND('CF(Y)'!U43/10^3,0)</f>
        <v>0</v>
      </c>
      <c r="M146" s="532">
        <f ca="1">ROUND('CF(Y)'!V43/10^3,0)</f>
        <v>0</v>
      </c>
      <c r="N146" s="532">
        <f ca="1">ROUND('CF(Y)'!W43/10^3,0)</f>
        <v>0</v>
      </c>
    </row>
    <row r="147" spans="2:14" x14ac:dyDescent="0.2">
      <c r="B147" s="537" t="str">
        <f>'CF(Y)'!C44</f>
        <v>유형자산의 처분</v>
      </c>
      <c r="C147" s="533">
        <f ca="1">ROUND('CF(Y)'!L44/10^3,0)</f>
        <v>129161</v>
      </c>
      <c r="D147" s="533">
        <f ca="1">ROUND('CF(Y)'!M44/10^3,0)</f>
        <v>0</v>
      </c>
      <c r="E147" s="533">
        <f ca="1">ROUND('CF(Y)'!N44/10^3,0)</f>
        <v>0</v>
      </c>
      <c r="F147" s="533">
        <f ca="1">ROUND('CF(Y)'!O44/10^3,0)</f>
        <v>0</v>
      </c>
      <c r="G147" s="533">
        <f ca="1">ROUND('CF(Y)'!P44/10^3,0)</f>
        <v>0</v>
      </c>
      <c r="H147" s="534">
        <f ca="1">ROUND('CF(Y)'!Q44/10^3,0)</f>
        <v>129161</v>
      </c>
      <c r="I147" s="534">
        <f ca="1">ROUND('CF(Y)'!R44/10^3,0)</f>
        <v>0</v>
      </c>
      <c r="J147" s="534">
        <f ca="1">ROUND('CF(Y)'!S44/10^3,0)</f>
        <v>0</v>
      </c>
      <c r="K147" s="534">
        <f ca="1">ROUND('CF(Y)'!T44/10^3,0)</f>
        <v>0</v>
      </c>
      <c r="L147" s="534">
        <f ca="1">ROUND('CF(Y)'!U44/10^3,0)</f>
        <v>0</v>
      </c>
      <c r="M147" s="534">
        <f ca="1">ROUND('CF(Y)'!V44/10^3,0)</f>
        <v>0</v>
      </c>
      <c r="N147" s="534">
        <f ca="1">ROUND('CF(Y)'!W44/10^3,0)</f>
        <v>0</v>
      </c>
    </row>
    <row r="148" spans="2:14" x14ac:dyDescent="0.2">
      <c r="B148" s="537" t="str">
        <f>'CF(Y)'!C45</f>
        <v>건물분부가세의 납부</v>
      </c>
      <c r="C148" s="533">
        <f ca="1">ROUND('CF(Y)'!L45/10^3,0)</f>
        <v>-1831</v>
      </c>
      <c r="D148" s="533">
        <f ca="1">ROUND('CF(Y)'!M45/10^3,0)</f>
        <v>-1831</v>
      </c>
      <c r="E148" s="533">
        <f ca="1">ROUND('CF(Y)'!N45/10^3,0)</f>
        <v>0</v>
      </c>
      <c r="F148" s="533">
        <f ca="1">ROUND('CF(Y)'!O45/10^3,0)</f>
        <v>0</v>
      </c>
      <c r="G148" s="533">
        <f ca="1">ROUND('CF(Y)'!P45/10^3,0)</f>
        <v>0</v>
      </c>
      <c r="H148" s="534">
        <f ca="1">ROUND('CF(Y)'!Q45/10^3,0)</f>
        <v>0</v>
      </c>
      <c r="I148" s="534">
        <f ca="1">ROUND('CF(Y)'!R45/10^3,0)</f>
        <v>0</v>
      </c>
      <c r="J148" s="534">
        <f ca="1">ROUND('CF(Y)'!S45/10^3,0)</f>
        <v>0</v>
      </c>
      <c r="K148" s="534">
        <f ca="1">ROUND('CF(Y)'!T45/10^3,0)</f>
        <v>0</v>
      </c>
      <c r="L148" s="534">
        <f ca="1">ROUND('CF(Y)'!U45/10^3,0)</f>
        <v>0</v>
      </c>
      <c r="M148" s="534">
        <f ca="1">ROUND('CF(Y)'!V45/10^3,0)</f>
        <v>0</v>
      </c>
      <c r="N148" s="534">
        <f ca="1">ROUND('CF(Y)'!W45/10^3,0)</f>
        <v>0</v>
      </c>
    </row>
    <row r="149" spans="2:14" ht="12.75" thickBot="1" x14ac:dyDescent="0.25">
      <c r="B149" s="538" t="str">
        <f>'CF(Y)'!C46</f>
        <v>건물분부가세의 환급</v>
      </c>
      <c r="C149" s="535">
        <f ca="1">ROUND('CF(Y)'!L46/10^3,0)</f>
        <v>1831</v>
      </c>
      <c r="D149" s="535">
        <f ca="1">ROUND('CF(Y)'!M46/10^3,0)</f>
        <v>0</v>
      </c>
      <c r="E149" s="535">
        <f ca="1">ROUND('CF(Y)'!N46/10^3,0)</f>
        <v>1831</v>
      </c>
      <c r="F149" s="535">
        <f ca="1">ROUND('CF(Y)'!O46/10^3,0)</f>
        <v>0</v>
      </c>
      <c r="G149" s="535">
        <f ca="1">ROUND('CF(Y)'!P46/10^3,0)</f>
        <v>0</v>
      </c>
      <c r="H149" s="536">
        <f ca="1">ROUND('CF(Y)'!Q46/10^3,0)</f>
        <v>0</v>
      </c>
      <c r="I149" s="536">
        <f ca="1">ROUND('CF(Y)'!R46/10^3,0)</f>
        <v>0</v>
      </c>
      <c r="J149" s="536">
        <f ca="1">ROUND('CF(Y)'!S46/10^3,0)</f>
        <v>0</v>
      </c>
      <c r="K149" s="536">
        <f ca="1">ROUND('CF(Y)'!T46/10^3,0)</f>
        <v>0</v>
      </c>
      <c r="L149" s="536">
        <f ca="1">ROUND('CF(Y)'!U46/10^3,0)</f>
        <v>0</v>
      </c>
      <c r="M149" s="536">
        <f ca="1">ROUND('CF(Y)'!V46/10^3,0)</f>
        <v>0</v>
      </c>
      <c r="N149" s="536">
        <f ca="1">ROUND('CF(Y)'!W46/10^3,0)</f>
        <v>0</v>
      </c>
    </row>
    <row r="150" spans="2:14" ht="12.75" thickBot="1" x14ac:dyDescent="0.25">
      <c r="B150" s="527" t="str">
        <f>'CF(Y)'!C47</f>
        <v>재무현금흐름</v>
      </c>
      <c r="C150" s="528">
        <f ca="1">ROUND('CF(Y)'!L47/10^3,0)</f>
        <v>4723</v>
      </c>
      <c r="D150" s="528">
        <f ca="1">ROUND('CF(Y)'!M47/10^3,0)</f>
        <v>139121</v>
      </c>
      <c r="E150" s="528">
        <f ca="1">ROUND('CF(Y)'!N47/10^3,0)</f>
        <v>-2762</v>
      </c>
      <c r="F150" s="528">
        <f ca="1">ROUND('CF(Y)'!O47/10^3,0)</f>
        <v>-904</v>
      </c>
      <c r="G150" s="528">
        <f ca="1">ROUND('CF(Y)'!P47/10^3,0)</f>
        <v>-629</v>
      </c>
      <c r="H150" s="529">
        <f ca="1">ROUND('CF(Y)'!Q47/10^3,0)</f>
        <v>-130105</v>
      </c>
      <c r="I150" s="529">
        <f ca="1">ROUND('CF(Y)'!R47/10^3,0)</f>
        <v>0</v>
      </c>
      <c r="J150" s="529">
        <f ca="1">ROUND('CF(Y)'!S47/10^3,0)</f>
        <v>0</v>
      </c>
      <c r="K150" s="529">
        <f ca="1">ROUND('CF(Y)'!T47/10^3,0)</f>
        <v>0</v>
      </c>
      <c r="L150" s="529">
        <f ca="1">ROUND('CF(Y)'!U47/10^3,0)</f>
        <v>0</v>
      </c>
      <c r="M150" s="529">
        <f ca="1">ROUND('CF(Y)'!V47/10^3,0)</f>
        <v>0</v>
      </c>
      <c r="N150" s="529">
        <f ca="1">ROUND('CF(Y)'!W47/10^3,0)</f>
        <v>0</v>
      </c>
    </row>
    <row r="151" spans="2:14" x14ac:dyDescent="0.2">
      <c r="B151" s="530" t="str">
        <f>'CF(Y)'!C48</f>
        <v>부가세차입금의 차입</v>
      </c>
      <c r="C151" s="531">
        <f ca="1">ROUND('CF(Y)'!L48/10^3,0)</f>
        <v>1831</v>
      </c>
      <c r="D151" s="531">
        <f ca="1">ROUND('CF(Y)'!M48/10^3,0)</f>
        <v>1831</v>
      </c>
      <c r="E151" s="531">
        <f ca="1">ROUND('CF(Y)'!N48/10^3,0)</f>
        <v>0</v>
      </c>
      <c r="F151" s="531">
        <f ca="1">ROUND('CF(Y)'!O48/10^3,0)</f>
        <v>0</v>
      </c>
      <c r="G151" s="531">
        <f ca="1">ROUND('CF(Y)'!P48/10^3,0)</f>
        <v>0</v>
      </c>
      <c r="H151" s="532">
        <f ca="1">ROUND('CF(Y)'!Q48/10^3,0)</f>
        <v>0</v>
      </c>
      <c r="I151" s="532">
        <f ca="1">ROUND('CF(Y)'!R48/10^3,0)</f>
        <v>0</v>
      </c>
      <c r="J151" s="532">
        <f ca="1">ROUND('CF(Y)'!S48/10^3,0)</f>
        <v>0</v>
      </c>
      <c r="K151" s="532">
        <f ca="1">ROUND('CF(Y)'!T48/10^3,0)</f>
        <v>0</v>
      </c>
      <c r="L151" s="532">
        <f ca="1">ROUND('CF(Y)'!U48/10^3,0)</f>
        <v>0</v>
      </c>
      <c r="M151" s="532">
        <f ca="1">ROUND('CF(Y)'!V48/10^3,0)</f>
        <v>0</v>
      </c>
      <c r="N151" s="532">
        <f ca="1">ROUND('CF(Y)'!W48/10^3,0)</f>
        <v>0</v>
      </c>
    </row>
    <row r="152" spans="2:14" x14ac:dyDescent="0.2">
      <c r="B152" s="537" t="str">
        <f>'CF(Y)'!C49</f>
        <v>부가세차입금의 상환</v>
      </c>
      <c r="C152" s="533">
        <f ca="1">ROUND('CF(Y)'!L49/10^3,0)</f>
        <v>-1831</v>
      </c>
      <c r="D152" s="533">
        <f ca="1">ROUND('CF(Y)'!M49/10^3,0)</f>
        <v>0</v>
      </c>
      <c r="E152" s="533">
        <f ca="1">ROUND('CF(Y)'!N49/10^3,0)</f>
        <v>-1831</v>
      </c>
      <c r="F152" s="533">
        <f ca="1">ROUND('CF(Y)'!O49/10^3,0)</f>
        <v>0</v>
      </c>
      <c r="G152" s="533">
        <f ca="1">ROUND('CF(Y)'!P49/10^3,0)</f>
        <v>0</v>
      </c>
      <c r="H152" s="534">
        <f ca="1">ROUND('CF(Y)'!Q49/10^3,0)</f>
        <v>0</v>
      </c>
      <c r="I152" s="534">
        <f ca="1">ROUND('CF(Y)'!R49/10^3,0)</f>
        <v>0</v>
      </c>
      <c r="J152" s="534">
        <f ca="1">ROUND('CF(Y)'!S49/10^3,0)</f>
        <v>0</v>
      </c>
      <c r="K152" s="534">
        <f ca="1">ROUND('CF(Y)'!T49/10^3,0)</f>
        <v>0</v>
      </c>
      <c r="L152" s="534">
        <f ca="1">ROUND('CF(Y)'!U49/10^3,0)</f>
        <v>0</v>
      </c>
      <c r="M152" s="534">
        <f ca="1">ROUND('CF(Y)'!V49/10^3,0)</f>
        <v>0</v>
      </c>
      <c r="N152" s="534">
        <f ca="1">ROUND('CF(Y)'!W49/10^3,0)</f>
        <v>0</v>
      </c>
    </row>
    <row r="153" spans="2:14" x14ac:dyDescent="0.2">
      <c r="B153" s="537" t="str">
        <f>'CF(Y)'!C50</f>
        <v>단기차입금의 차입</v>
      </c>
      <c r="C153" s="533">
        <f ca="1">ROUND('CF(Y)'!L50/10^3,0)</f>
        <v>0</v>
      </c>
      <c r="D153" s="533">
        <f ca="1">ROUND('CF(Y)'!M50/10^3,0)</f>
        <v>0</v>
      </c>
      <c r="E153" s="533">
        <f ca="1">ROUND('CF(Y)'!N50/10^3,0)</f>
        <v>0</v>
      </c>
      <c r="F153" s="533">
        <f ca="1">ROUND('CF(Y)'!O50/10^3,0)</f>
        <v>0</v>
      </c>
      <c r="G153" s="533">
        <f ca="1">ROUND('CF(Y)'!P50/10^3,0)</f>
        <v>0</v>
      </c>
      <c r="H153" s="534">
        <f ca="1">ROUND('CF(Y)'!Q50/10^3,0)</f>
        <v>0</v>
      </c>
      <c r="I153" s="534">
        <f ca="1">ROUND('CF(Y)'!R50/10^3,0)</f>
        <v>0</v>
      </c>
      <c r="J153" s="534">
        <f ca="1">ROUND('CF(Y)'!S50/10^3,0)</f>
        <v>0</v>
      </c>
      <c r="K153" s="534">
        <f ca="1">ROUND('CF(Y)'!T50/10^3,0)</f>
        <v>0</v>
      </c>
      <c r="L153" s="534">
        <f ca="1">ROUND('CF(Y)'!U50/10^3,0)</f>
        <v>0</v>
      </c>
      <c r="M153" s="534">
        <f ca="1">ROUND('CF(Y)'!V50/10^3,0)</f>
        <v>0</v>
      </c>
      <c r="N153" s="534">
        <f ca="1">ROUND('CF(Y)'!W50/10^3,0)</f>
        <v>0</v>
      </c>
    </row>
    <row r="154" spans="2:14" x14ac:dyDescent="0.2">
      <c r="B154" s="537" t="str">
        <f>'CF(Y)'!C51</f>
        <v>단기차입금의 상환</v>
      </c>
      <c r="C154" s="533">
        <f ca="1">ROUND('CF(Y)'!L51/10^3,0)</f>
        <v>0</v>
      </c>
      <c r="D154" s="533">
        <f ca="1">ROUND('CF(Y)'!M51/10^3,0)</f>
        <v>0</v>
      </c>
      <c r="E154" s="533">
        <f ca="1">ROUND('CF(Y)'!N51/10^3,0)</f>
        <v>0</v>
      </c>
      <c r="F154" s="533">
        <f ca="1">ROUND('CF(Y)'!O51/10^3,0)</f>
        <v>0</v>
      </c>
      <c r="G154" s="533">
        <f ca="1">ROUND('CF(Y)'!P51/10^3,0)</f>
        <v>0</v>
      </c>
      <c r="H154" s="534">
        <f ca="1">ROUND('CF(Y)'!Q51/10^3,0)</f>
        <v>0</v>
      </c>
      <c r="I154" s="534">
        <f ca="1">ROUND('CF(Y)'!R51/10^3,0)</f>
        <v>0</v>
      </c>
      <c r="J154" s="534">
        <f ca="1">ROUND('CF(Y)'!S51/10^3,0)</f>
        <v>0</v>
      </c>
      <c r="K154" s="534">
        <f ca="1">ROUND('CF(Y)'!T51/10^3,0)</f>
        <v>0</v>
      </c>
      <c r="L154" s="534">
        <f ca="1">ROUND('CF(Y)'!U51/10^3,0)</f>
        <v>0</v>
      </c>
      <c r="M154" s="534">
        <f ca="1">ROUND('CF(Y)'!V51/10^3,0)</f>
        <v>0</v>
      </c>
      <c r="N154" s="534">
        <f ca="1">ROUND('CF(Y)'!W51/10^3,0)</f>
        <v>0</v>
      </c>
    </row>
    <row r="155" spans="2:14" x14ac:dyDescent="0.2">
      <c r="B155" s="537" t="str">
        <f>'CF(Y)'!C52</f>
        <v>담보차입금(선순위)의 차입</v>
      </c>
      <c r="C155" s="533">
        <f ca="1">ROUND('CF(Y)'!L52/10^3,0)</f>
        <v>75128</v>
      </c>
      <c r="D155" s="533">
        <f ca="1">ROUND('CF(Y)'!M52/10^3,0)</f>
        <v>75128</v>
      </c>
      <c r="E155" s="533">
        <f ca="1">ROUND('CF(Y)'!N52/10^3,0)</f>
        <v>0</v>
      </c>
      <c r="F155" s="533">
        <f ca="1">ROUND('CF(Y)'!O52/10^3,0)</f>
        <v>0</v>
      </c>
      <c r="G155" s="533">
        <f ca="1">ROUND('CF(Y)'!P52/10^3,0)</f>
        <v>0</v>
      </c>
      <c r="H155" s="534">
        <f ca="1">ROUND('CF(Y)'!Q52/10^3,0)</f>
        <v>0</v>
      </c>
      <c r="I155" s="534">
        <f ca="1">ROUND('CF(Y)'!R52/10^3,0)</f>
        <v>0</v>
      </c>
      <c r="J155" s="534">
        <f ca="1">ROUND('CF(Y)'!S52/10^3,0)</f>
        <v>0</v>
      </c>
      <c r="K155" s="534">
        <f ca="1">ROUND('CF(Y)'!T52/10^3,0)</f>
        <v>0</v>
      </c>
      <c r="L155" s="534">
        <f ca="1">ROUND('CF(Y)'!U52/10^3,0)</f>
        <v>0</v>
      </c>
      <c r="M155" s="534">
        <f ca="1">ROUND('CF(Y)'!V52/10^3,0)</f>
        <v>0</v>
      </c>
      <c r="N155" s="534">
        <f ca="1">ROUND('CF(Y)'!W52/10^3,0)</f>
        <v>0</v>
      </c>
    </row>
    <row r="156" spans="2:14" x14ac:dyDescent="0.2">
      <c r="B156" s="537" t="str">
        <f>'CF(Y)'!C53</f>
        <v>담보차입금(후순위)의 차입</v>
      </c>
      <c r="C156" s="533">
        <f ca="1">ROUND('CF(Y)'!L53/10^3,0)</f>
        <v>13000</v>
      </c>
      <c r="D156" s="533">
        <f ca="1">ROUND('CF(Y)'!M53/10^3,0)</f>
        <v>13000</v>
      </c>
      <c r="E156" s="533">
        <f ca="1">ROUND('CF(Y)'!N53/10^3,0)</f>
        <v>0</v>
      </c>
      <c r="F156" s="533">
        <f ca="1">ROUND('CF(Y)'!O53/10^3,0)</f>
        <v>0</v>
      </c>
      <c r="G156" s="533">
        <f ca="1">ROUND('CF(Y)'!P53/10^3,0)</f>
        <v>0</v>
      </c>
      <c r="H156" s="534">
        <f ca="1">ROUND('CF(Y)'!Q53/10^3,0)</f>
        <v>0</v>
      </c>
      <c r="I156" s="534">
        <f ca="1">ROUND('CF(Y)'!R53/10^3,0)</f>
        <v>0</v>
      </c>
      <c r="J156" s="534">
        <f ca="1">ROUND('CF(Y)'!S53/10^3,0)</f>
        <v>0</v>
      </c>
      <c r="K156" s="534">
        <f ca="1">ROUND('CF(Y)'!T53/10^3,0)</f>
        <v>0</v>
      </c>
      <c r="L156" s="534">
        <f ca="1">ROUND('CF(Y)'!U53/10^3,0)</f>
        <v>0</v>
      </c>
      <c r="M156" s="534">
        <f ca="1">ROUND('CF(Y)'!V53/10^3,0)</f>
        <v>0</v>
      </c>
      <c r="N156" s="534">
        <f ca="1">ROUND('CF(Y)'!W53/10^3,0)</f>
        <v>0</v>
      </c>
    </row>
    <row r="157" spans="2:14" x14ac:dyDescent="0.2">
      <c r="B157" s="537" t="str">
        <f>'CF(Y)'!C54</f>
        <v>자본금(우선주) 납입</v>
      </c>
      <c r="C157" s="533">
        <f ca="1">ROUND('CF(Y)'!L54/10^3,0)</f>
        <v>5000</v>
      </c>
      <c r="D157" s="533">
        <f ca="1">ROUND('CF(Y)'!M54/10^3,0)</f>
        <v>5000</v>
      </c>
      <c r="E157" s="533">
        <f ca="1">ROUND('CF(Y)'!N54/10^3,0)</f>
        <v>0</v>
      </c>
      <c r="F157" s="533">
        <f ca="1">ROUND('CF(Y)'!O54/10^3,0)</f>
        <v>0</v>
      </c>
      <c r="G157" s="533">
        <f ca="1">ROUND('CF(Y)'!P54/10^3,0)</f>
        <v>0</v>
      </c>
      <c r="H157" s="534">
        <f ca="1">ROUND('CF(Y)'!Q54/10^3,0)</f>
        <v>0</v>
      </c>
      <c r="I157" s="534">
        <f ca="1">ROUND('CF(Y)'!R54/10^3,0)</f>
        <v>0</v>
      </c>
      <c r="J157" s="534">
        <f ca="1">ROUND('CF(Y)'!S54/10^3,0)</f>
        <v>0</v>
      </c>
      <c r="K157" s="534">
        <f ca="1">ROUND('CF(Y)'!T54/10^3,0)</f>
        <v>0</v>
      </c>
      <c r="L157" s="534">
        <f ca="1">ROUND('CF(Y)'!U54/10^3,0)</f>
        <v>0</v>
      </c>
      <c r="M157" s="534">
        <f ca="1">ROUND('CF(Y)'!V54/10^3,0)</f>
        <v>0</v>
      </c>
      <c r="N157" s="534">
        <f ca="1">ROUND('CF(Y)'!W54/10^3,0)</f>
        <v>0</v>
      </c>
    </row>
    <row r="158" spans="2:14" x14ac:dyDescent="0.2">
      <c r="B158" s="537" t="str">
        <f>'CF(Y)'!C55</f>
        <v>자본금(보통주) 납입</v>
      </c>
      <c r="C158" s="533">
        <f ca="1">ROUND('CF(Y)'!L55/10^3,0)</f>
        <v>41327</v>
      </c>
      <c r="D158" s="533">
        <f ca="1">ROUND('CF(Y)'!M55/10^3,0)</f>
        <v>41327</v>
      </c>
      <c r="E158" s="533">
        <f ca="1">ROUND('CF(Y)'!N55/10^3,0)</f>
        <v>0</v>
      </c>
      <c r="F158" s="533">
        <f ca="1">ROUND('CF(Y)'!O55/10^3,0)</f>
        <v>0</v>
      </c>
      <c r="G158" s="533">
        <f ca="1">ROUND('CF(Y)'!P55/10^3,0)</f>
        <v>0</v>
      </c>
      <c r="H158" s="534">
        <f ca="1">ROUND('CF(Y)'!Q55/10^3,0)</f>
        <v>0</v>
      </c>
      <c r="I158" s="534">
        <f ca="1">ROUND('CF(Y)'!R55/10^3,0)</f>
        <v>0</v>
      </c>
      <c r="J158" s="534">
        <f ca="1">ROUND('CF(Y)'!S55/10^3,0)</f>
        <v>0</v>
      </c>
      <c r="K158" s="534">
        <f ca="1">ROUND('CF(Y)'!T55/10^3,0)</f>
        <v>0</v>
      </c>
      <c r="L158" s="534">
        <f ca="1">ROUND('CF(Y)'!U55/10^3,0)</f>
        <v>0</v>
      </c>
      <c r="M158" s="534">
        <f ca="1">ROUND('CF(Y)'!V55/10^3,0)</f>
        <v>0</v>
      </c>
      <c r="N158" s="534">
        <f ca="1">ROUND('CF(Y)'!W55/10^3,0)</f>
        <v>0</v>
      </c>
    </row>
    <row r="159" spans="2:14" x14ac:dyDescent="0.2">
      <c r="B159" s="537" t="str">
        <f>'CF(Y)'!C56</f>
        <v>주식발행비용의 납부</v>
      </c>
      <c r="C159" s="533">
        <f ca="1">ROUND('CF(Y)'!L56/10^3,0)</f>
        <v>-37</v>
      </c>
      <c r="D159" s="533">
        <f ca="1">ROUND('CF(Y)'!M56/10^3,0)</f>
        <v>-37</v>
      </c>
      <c r="E159" s="533">
        <f ca="1">ROUND('CF(Y)'!N56/10^3,0)</f>
        <v>0</v>
      </c>
      <c r="F159" s="533">
        <f ca="1">ROUND('CF(Y)'!O56/10^3,0)</f>
        <v>0</v>
      </c>
      <c r="G159" s="533">
        <f ca="1">ROUND('CF(Y)'!P56/10^3,0)</f>
        <v>0</v>
      </c>
      <c r="H159" s="534">
        <f ca="1">ROUND('CF(Y)'!Q56/10^3,0)</f>
        <v>0</v>
      </c>
      <c r="I159" s="534">
        <f ca="1">ROUND('CF(Y)'!R56/10^3,0)</f>
        <v>0</v>
      </c>
      <c r="J159" s="534">
        <f ca="1">ROUND('CF(Y)'!S56/10^3,0)</f>
        <v>0</v>
      </c>
      <c r="K159" s="534">
        <f ca="1">ROUND('CF(Y)'!T56/10^3,0)</f>
        <v>0</v>
      </c>
      <c r="L159" s="534">
        <f ca="1">ROUND('CF(Y)'!U56/10^3,0)</f>
        <v>0</v>
      </c>
      <c r="M159" s="534">
        <f ca="1">ROUND('CF(Y)'!V56/10^3,0)</f>
        <v>0</v>
      </c>
      <c r="N159" s="534">
        <f ca="1">ROUND('CF(Y)'!W56/10^3,0)</f>
        <v>0</v>
      </c>
    </row>
    <row r="160" spans="2:14" x14ac:dyDescent="0.2">
      <c r="B160" s="537" t="str">
        <f>'CF(Y)'!C57</f>
        <v>임대보증금의 증감</v>
      </c>
      <c r="C160" s="533">
        <f ca="1">ROUND('CF(Y)'!L57/10^3,0)</f>
        <v>0</v>
      </c>
      <c r="D160" s="533">
        <f ca="1">ROUND('CF(Y)'!M57/10^3,0)</f>
        <v>2872</v>
      </c>
      <c r="E160" s="533">
        <f ca="1">ROUND('CF(Y)'!N57/10^3,0)</f>
        <v>0</v>
      </c>
      <c r="F160" s="533">
        <f ca="1">ROUND('CF(Y)'!O57/10^3,0)</f>
        <v>0</v>
      </c>
      <c r="G160" s="533">
        <f ca="1">ROUND('CF(Y)'!P57/10^3,0)</f>
        <v>266</v>
      </c>
      <c r="H160" s="534">
        <f ca="1">ROUND('CF(Y)'!Q57/10^3,0)</f>
        <v>-3139</v>
      </c>
      <c r="I160" s="534">
        <f ca="1">ROUND('CF(Y)'!R57/10^3,0)</f>
        <v>0</v>
      </c>
      <c r="J160" s="534">
        <f ca="1">ROUND('CF(Y)'!S57/10^3,0)</f>
        <v>0</v>
      </c>
      <c r="K160" s="534">
        <f ca="1">ROUND('CF(Y)'!T57/10^3,0)</f>
        <v>0</v>
      </c>
      <c r="L160" s="534">
        <f ca="1">ROUND('CF(Y)'!U57/10^3,0)</f>
        <v>0</v>
      </c>
      <c r="M160" s="534">
        <f ca="1">ROUND('CF(Y)'!V57/10^3,0)</f>
        <v>0</v>
      </c>
      <c r="N160" s="534">
        <f ca="1">ROUND('CF(Y)'!W57/10^3,0)</f>
        <v>0</v>
      </c>
    </row>
    <row r="161" spans="2:14" x14ac:dyDescent="0.2">
      <c r="B161" s="537" t="str">
        <f>'CF(Y)'!C58</f>
        <v>담보차입금(선순위)의 상환</v>
      </c>
      <c r="C161" s="533">
        <f ca="1">ROUND('CF(Y)'!L58/10^3,0)</f>
        <v>-75128</v>
      </c>
      <c r="D161" s="533">
        <f ca="1">ROUND('CF(Y)'!M58/10^3,0)</f>
        <v>0</v>
      </c>
      <c r="E161" s="533">
        <f ca="1">ROUND('CF(Y)'!N58/10^3,0)</f>
        <v>0</v>
      </c>
      <c r="F161" s="533">
        <f ca="1">ROUND('CF(Y)'!O58/10^3,0)</f>
        <v>0</v>
      </c>
      <c r="G161" s="533">
        <f ca="1">ROUND('CF(Y)'!P58/10^3,0)</f>
        <v>0</v>
      </c>
      <c r="H161" s="534">
        <f ca="1">ROUND('CF(Y)'!Q58/10^3,0)</f>
        <v>-75128</v>
      </c>
      <c r="I161" s="534">
        <f ca="1">ROUND('CF(Y)'!R58/10^3,0)</f>
        <v>0</v>
      </c>
      <c r="J161" s="534">
        <f ca="1">ROUND('CF(Y)'!S58/10^3,0)</f>
        <v>0</v>
      </c>
      <c r="K161" s="534">
        <f ca="1">ROUND('CF(Y)'!T58/10^3,0)</f>
        <v>0</v>
      </c>
      <c r="L161" s="534">
        <f ca="1">ROUND('CF(Y)'!U58/10^3,0)</f>
        <v>0</v>
      </c>
      <c r="M161" s="534">
        <f ca="1">ROUND('CF(Y)'!V58/10^3,0)</f>
        <v>0</v>
      </c>
      <c r="N161" s="534">
        <f ca="1">ROUND('CF(Y)'!W58/10^3,0)</f>
        <v>0</v>
      </c>
    </row>
    <row r="162" spans="2:14" x14ac:dyDescent="0.2">
      <c r="B162" s="537" t="str">
        <f>'CF(Y)'!C59</f>
        <v>담보차입금(후순위)의 상환</v>
      </c>
      <c r="C162" s="533">
        <f ca="1">ROUND('CF(Y)'!L59/10^3,0)</f>
        <v>-13000</v>
      </c>
      <c r="D162" s="533">
        <f ca="1">ROUND('CF(Y)'!M59/10^3,0)</f>
        <v>0</v>
      </c>
      <c r="E162" s="533">
        <f ca="1">ROUND('CF(Y)'!N59/10^3,0)</f>
        <v>0</v>
      </c>
      <c r="F162" s="533">
        <f ca="1">ROUND('CF(Y)'!O59/10^3,0)</f>
        <v>0</v>
      </c>
      <c r="G162" s="533">
        <f ca="1">ROUND('CF(Y)'!P59/10^3,0)</f>
        <v>0</v>
      </c>
      <c r="H162" s="534">
        <f ca="1">ROUND('CF(Y)'!Q59/10^3,0)</f>
        <v>-13000</v>
      </c>
      <c r="I162" s="534">
        <f ca="1">ROUND('CF(Y)'!R59/10^3,0)</f>
        <v>0</v>
      </c>
      <c r="J162" s="534">
        <f ca="1">ROUND('CF(Y)'!S59/10^3,0)</f>
        <v>0</v>
      </c>
      <c r="K162" s="534">
        <f ca="1">ROUND('CF(Y)'!T59/10^3,0)</f>
        <v>0</v>
      </c>
      <c r="L162" s="534">
        <f ca="1">ROUND('CF(Y)'!U59/10^3,0)</f>
        <v>0</v>
      </c>
      <c r="M162" s="534">
        <f ca="1">ROUND('CF(Y)'!V59/10^3,0)</f>
        <v>0</v>
      </c>
      <c r="N162" s="534">
        <f ca="1">ROUND('CF(Y)'!W59/10^3,0)</f>
        <v>0</v>
      </c>
    </row>
    <row r="163" spans="2:14" x14ac:dyDescent="0.2">
      <c r="B163" s="537" t="str">
        <f>'CF(Y)'!C60</f>
        <v>자본금(우선주) 반환</v>
      </c>
      <c r="C163" s="533">
        <f ca="1">ROUND('CF(Y)'!L60/10^3,0)</f>
        <v>-5000</v>
      </c>
      <c r="D163" s="533">
        <f ca="1">ROUND('CF(Y)'!M60/10^3,0)</f>
        <v>0</v>
      </c>
      <c r="E163" s="533">
        <f ca="1">ROUND('CF(Y)'!N60/10^3,0)</f>
        <v>0</v>
      </c>
      <c r="F163" s="533">
        <f ca="1">ROUND('CF(Y)'!O60/10^3,0)</f>
        <v>0</v>
      </c>
      <c r="G163" s="533">
        <f ca="1">ROUND('CF(Y)'!P60/10^3,0)</f>
        <v>0</v>
      </c>
      <c r="H163" s="534">
        <f ca="1">ROUND('CF(Y)'!Q60/10^3,0)</f>
        <v>-5000</v>
      </c>
      <c r="I163" s="534">
        <f ca="1">ROUND('CF(Y)'!R60/10^3,0)</f>
        <v>0</v>
      </c>
      <c r="J163" s="534">
        <f ca="1">ROUND('CF(Y)'!S60/10^3,0)</f>
        <v>0</v>
      </c>
      <c r="K163" s="534">
        <f ca="1">ROUND('CF(Y)'!T60/10^3,0)</f>
        <v>0</v>
      </c>
      <c r="L163" s="534">
        <f ca="1">ROUND('CF(Y)'!U60/10^3,0)</f>
        <v>0</v>
      </c>
      <c r="M163" s="534">
        <f ca="1">ROUND('CF(Y)'!V60/10^3,0)</f>
        <v>0</v>
      </c>
      <c r="N163" s="534">
        <f ca="1">ROUND('CF(Y)'!W60/10^3,0)</f>
        <v>0</v>
      </c>
    </row>
    <row r="164" spans="2:14" x14ac:dyDescent="0.2">
      <c r="B164" s="537" t="str">
        <f>'CF(Y)'!C61</f>
        <v>자본금(보통주) 반환</v>
      </c>
      <c r="C164" s="533">
        <f ca="1">ROUND('CF(Y)'!L61/10^3,0)</f>
        <v>-41327</v>
      </c>
      <c r="D164" s="533">
        <f ca="1">ROUND('CF(Y)'!M61/10^3,0)</f>
        <v>0</v>
      </c>
      <c r="E164" s="533">
        <f ca="1">ROUND('CF(Y)'!N61/10^3,0)</f>
        <v>0</v>
      </c>
      <c r="F164" s="533">
        <f ca="1">ROUND('CF(Y)'!O61/10^3,0)</f>
        <v>0</v>
      </c>
      <c r="G164" s="533">
        <f ca="1">ROUND('CF(Y)'!P61/10^3,0)</f>
        <v>0</v>
      </c>
      <c r="H164" s="534">
        <f ca="1">ROUND('CF(Y)'!Q61/10^3,0)</f>
        <v>-41327</v>
      </c>
      <c r="I164" s="534">
        <f ca="1">ROUND('CF(Y)'!R61/10^3,0)</f>
        <v>0</v>
      </c>
      <c r="J164" s="534">
        <f ca="1">ROUND('CF(Y)'!S61/10^3,0)</f>
        <v>0</v>
      </c>
      <c r="K164" s="534">
        <f ca="1">ROUND('CF(Y)'!T61/10^3,0)</f>
        <v>0</v>
      </c>
      <c r="L164" s="534">
        <f ca="1">ROUND('CF(Y)'!U61/10^3,0)</f>
        <v>0</v>
      </c>
      <c r="M164" s="534">
        <f ca="1">ROUND('CF(Y)'!V61/10^3,0)</f>
        <v>0</v>
      </c>
      <c r="N164" s="534">
        <f ca="1">ROUND('CF(Y)'!W61/10^3,0)</f>
        <v>0</v>
      </c>
    </row>
    <row r="165" spans="2:14" x14ac:dyDescent="0.2">
      <c r="B165" s="537" t="str">
        <f>'CF(Y)'!C62</f>
        <v>배당의 지급 (우선주)</v>
      </c>
      <c r="C165" s="533">
        <f ca="1">ROUND('CF(Y)'!L62/10^3,0)</f>
        <v>-350</v>
      </c>
      <c r="D165" s="533">
        <f ca="1">ROUND('CF(Y)'!M62/10^3,0)</f>
        <v>0</v>
      </c>
      <c r="E165" s="533">
        <f ca="1">ROUND('CF(Y)'!N62/10^3,0)</f>
        <v>-100</v>
      </c>
      <c r="F165" s="533">
        <f ca="1">ROUND('CF(Y)'!O62/10^3,0)</f>
        <v>-100</v>
      </c>
      <c r="G165" s="533">
        <f ca="1">ROUND('CF(Y)'!P62/10^3,0)</f>
        <v>-100</v>
      </c>
      <c r="H165" s="534">
        <f ca="1">ROUND('CF(Y)'!Q62/10^3,0)</f>
        <v>-50</v>
      </c>
      <c r="I165" s="534">
        <f ca="1">ROUND('CF(Y)'!R62/10^3,0)</f>
        <v>0</v>
      </c>
      <c r="J165" s="534">
        <f ca="1">ROUND('CF(Y)'!S62/10^3,0)</f>
        <v>0</v>
      </c>
      <c r="K165" s="534">
        <f ca="1">ROUND('CF(Y)'!T62/10^3,0)</f>
        <v>0</v>
      </c>
      <c r="L165" s="534">
        <f ca="1">ROUND('CF(Y)'!U62/10^3,0)</f>
        <v>0</v>
      </c>
      <c r="M165" s="534">
        <f ca="1">ROUND('CF(Y)'!V62/10^3,0)</f>
        <v>0</v>
      </c>
      <c r="N165" s="534">
        <f ca="1">ROUND('CF(Y)'!W62/10^3,0)</f>
        <v>0</v>
      </c>
    </row>
    <row r="166" spans="2:14" x14ac:dyDescent="0.2">
      <c r="B166" s="537" t="str">
        <f>'CF(Y)'!C63</f>
        <v>배당의 지급 (보통주)</v>
      </c>
      <c r="C166" s="533">
        <f ca="1">ROUND('CF(Y)'!L63/10^3,0)</f>
        <v>-2802</v>
      </c>
      <c r="D166" s="533">
        <f ca="1">ROUND('CF(Y)'!M63/10^3,0)</f>
        <v>0</v>
      </c>
      <c r="E166" s="533">
        <f ca="1">ROUND('CF(Y)'!N63/10^3,0)</f>
        <v>-830</v>
      </c>
      <c r="F166" s="533">
        <f ca="1">ROUND('CF(Y)'!O63/10^3,0)</f>
        <v>-804</v>
      </c>
      <c r="G166" s="533">
        <f ca="1">ROUND('CF(Y)'!P63/10^3,0)</f>
        <v>-795</v>
      </c>
      <c r="H166" s="534">
        <f ca="1">ROUND('CF(Y)'!Q63/10^3,0)</f>
        <v>-373</v>
      </c>
      <c r="I166" s="534">
        <f ca="1">ROUND('CF(Y)'!R63/10^3,0)</f>
        <v>0</v>
      </c>
      <c r="J166" s="534">
        <f ca="1">ROUND('CF(Y)'!S63/10^3,0)</f>
        <v>0</v>
      </c>
      <c r="K166" s="534">
        <f ca="1">ROUND('CF(Y)'!T63/10^3,0)</f>
        <v>0</v>
      </c>
      <c r="L166" s="534">
        <f ca="1">ROUND('CF(Y)'!U63/10^3,0)</f>
        <v>0</v>
      </c>
      <c r="M166" s="534">
        <f ca="1">ROUND('CF(Y)'!V63/10^3,0)</f>
        <v>0</v>
      </c>
      <c r="N166" s="534">
        <f ca="1">ROUND('CF(Y)'!W63/10^3,0)</f>
        <v>0</v>
      </c>
    </row>
    <row r="167" spans="2:14" x14ac:dyDescent="0.2">
      <c r="B167" s="537" t="str">
        <f>'CF(Y)'!C64</f>
        <v>매각이익분배 (우선주)</v>
      </c>
      <c r="C167" s="533">
        <f ca="1">ROUND('CF(Y)'!L64/10^3,0)</f>
        <v>0</v>
      </c>
      <c r="D167" s="533">
        <f ca="1">ROUND('CF(Y)'!M64/10^3,0)</f>
        <v>0</v>
      </c>
      <c r="E167" s="533">
        <f ca="1">ROUND('CF(Y)'!N64/10^3,0)</f>
        <v>0</v>
      </c>
      <c r="F167" s="533">
        <f ca="1">ROUND('CF(Y)'!O64/10^3,0)</f>
        <v>0</v>
      </c>
      <c r="G167" s="533">
        <f ca="1">ROUND('CF(Y)'!P64/10^3,0)</f>
        <v>0</v>
      </c>
      <c r="H167" s="534">
        <f ca="1">ROUND('CF(Y)'!Q64/10^3,0)</f>
        <v>0</v>
      </c>
      <c r="I167" s="534">
        <f ca="1">ROUND('CF(Y)'!R64/10^3,0)</f>
        <v>0</v>
      </c>
      <c r="J167" s="534">
        <f ca="1">ROUND('CF(Y)'!S64/10^3,0)</f>
        <v>0</v>
      </c>
      <c r="K167" s="534">
        <f ca="1">ROUND('CF(Y)'!T64/10^3,0)</f>
        <v>0</v>
      </c>
      <c r="L167" s="534">
        <f ca="1">ROUND('CF(Y)'!U64/10^3,0)</f>
        <v>0</v>
      </c>
      <c r="M167" s="534">
        <f ca="1">ROUND('CF(Y)'!V64/10^3,0)</f>
        <v>0</v>
      </c>
      <c r="N167" s="534">
        <f ca="1">ROUND('CF(Y)'!W64/10^3,0)</f>
        <v>0</v>
      </c>
    </row>
    <row r="168" spans="2:14" ht="12.75" thickBot="1" x14ac:dyDescent="0.25">
      <c r="B168" s="538" t="str">
        <f>'CF(Y)'!C65</f>
        <v>매각이익분배 (보통주)</v>
      </c>
      <c r="C168" s="535">
        <f ca="1">ROUND('CF(Y)'!L65/10^3,0)</f>
        <v>7912</v>
      </c>
      <c r="D168" s="535">
        <f ca="1">ROUND('CF(Y)'!M65/10^3,0)</f>
        <v>0</v>
      </c>
      <c r="E168" s="535">
        <f ca="1">ROUND('CF(Y)'!N65/10^3,0)</f>
        <v>0</v>
      </c>
      <c r="F168" s="535">
        <f ca="1">ROUND('CF(Y)'!O65/10^3,0)</f>
        <v>0</v>
      </c>
      <c r="G168" s="535">
        <f ca="1">ROUND('CF(Y)'!P65/10^3,0)</f>
        <v>0</v>
      </c>
      <c r="H168" s="536">
        <f ca="1">ROUND('CF(Y)'!Q65/10^3,0)</f>
        <v>7912</v>
      </c>
      <c r="I168" s="536">
        <f ca="1">ROUND('CF(Y)'!R65/10^3,0)</f>
        <v>0</v>
      </c>
      <c r="J168" s="536">
        <f ca="1">ROUND('CF(Y)'!S65/10^3,0)</f>
        <v>0</v>
      </c>
      <c r="K168" s="536">
        <f ca="1">ROUND('CF(Y)'!T65/10^3,0)</f>
        <v>0</v>
      </c>
      <c r="L168" s="536">
        <f ca="1">ROUND('CF(Y)'!U65/10^3,0)</f>
        <v>0</v>
      </c>
      <c r="M168" s="536">
        <f ca="1">ROUND('CF(Y)'!V65/10^3,0)</f>
        <v>0</v>
      </c>
      <c r="N168" s="536">
        <f ca="1">ROUND('CF(Y)'!W65/10^3,0)</f>
        <v>0</v>
      </c>
    </row>
    <row r="169" spans="2:14" ht="12.75" thickBot="1" x14ac:dyDescent="0.25">
      <c r="B169" s="527" t="str">
        <f>'CF(Y)'!C66</f>
        <v>현금의 변동</v>
      </c>
      <c r="C169" s="528">
        <f ca="1">ROUND('CF(Y)'!L66/10^3,0)</f>
        <v>0</v>
      </c>
      <c r="D169" s="528">
        <f ca="1">ROUND('CF(Y)'!M66/10^3,0)</f>
        <v>300</v>
      </c>
      <c r="E169" s="528">
        <f ca="1">ROUND('CF(Y)'!N66/10^3,0)</f>
        <v>0</v>
      </c>
      <c r="F169" s="528">
        <f ca="1">ROUND('CF(Y)'!O66/10^3,0)</f>
        <v>0</v>
      </c>
      <c r="G169" s="528">
        <f ca="1">ROUND('CF(Y)'!P66/10^3,0)</f>
        <v>86</v>
      </c>
      <c r="H169" s="529">
        <f ca="1">ROUND('CF(Y)'!Q66/10^3,0)</f>
        <v>-386</v>
      </c>
      <c r="I169" s="529">
        <f ca="1">ROUND('CF(Y)'!R66/10^3,0)</f>
        <v>0</v>
      </c>
      <c r="J169" s="529">
        <f ca="1">ROUND('CF(Y)'!S66/10^3,0)</f>
        <v>0</v>
      </c>
      <c r="K169" s="529">
        <f ca="1">ROUND('CF(Y)'!T66/10^3,0)</f>
        <v>0</v>
      </c>
      <c r="L169" s="529">
        <f ca="1">ROUND('CF(Y)'!U66/10^3,0)</f>
        <v>0</v>
      </c>
      <c r="M169" s="529">
        <f ca="1">ROUND('CF(Y)'!V66/10^3,0)</f>
        <v>0</v>
      </c>
      <c r="N169" s="529">
        <f ca="1">ROUND('CF(Y)'!W66/10^3,0)</f>
        <v>0</v>
      </c>
    </row>
    <row r="170" spans="2:14" ht="12.75" thickBot="1" x14ac:dyDescent="0.25">
      <c r="B170" s="539" t="str">
        <f>'CF(Y)'!C67</f>
        <v>기초의 현금</v>
      </c>
      <c r="C170" s="540">
        <f>ROUND('CF(Y)'!L67/10^3,0)</f>
        <v>0</v>
      </c>
      <c r="D170" s="540">
        <f>ROUND('CF(Y)'!M67/10^3,0)</f>
        <v>0</v>
      </c>
      <c r="E170" s="540">
        <f ca="1">ROUND('CF(Y)'!N67/10^3,0)</f>
        <v>300</v>
      </c>
      <c r="F170" s="540">
        <f ca="1">ROUND('CF(Y)'!O67/10^3,0)</f>
        <v>300</v>
      </c>
      <c r="G170" s="540">
        <f ca="1">ROUND('CF(Y)'!P67/10^3,0)</f>
        <v>300</v>
      </c>
      <c r="H170" s="541">
        <f ca="1">ROUND('CF(Y)'!Q67/10^3,0)</f>
        <v>386</v>
      </c>
      <c r="I170" s="541">
        <f ca="1">ROUND('CF(Y)'!R67/10^3,0)</f>
        <v>0</v>
      </c>
      <c r="J170" s="541">
        <f ca="1">ROUND('CF(Y)'!S67/10^3,0)</f>
        <v>0</v>
      </c>
      <c r="K170" s="541">
        <f ca="1">ROUND('CF(Y)'!T67/10^3,0)</f>
        <v>0</v>
      </c>
      <c r="L170" s="541">
        <f ca="1">ROUND('CF(Y)'!U67/10^3,0)</f>
        <v>0</v>
      </c>
      <c r="M170" s="541">
        <f ca="1">ROUND('CF(Y)'!V67/10^3,0)</f>
        <v>0</v>
      </c>
      <c r="N170" s="541">
        <f ca="1">ROUND('CF(Y)'!W67/10^3,0)</f>
        <v>0</v>
      </c>
    </row>
    <row r="171" spans="2:14" ht="12.75" thickBot="1" x14ac:dyDescent="0.25">
      <c r="B171" s="527" t="str">
        <f>'CF(Y)'!C68</f>
        <v>기말의 현금</v>
      </c>
      <c r="C171" s="528">
        <f ca="1">ROUND('CF(Y)'!L68/10^3,0)</f>
        <v>0</v>
      </c>
      <c r="D171" s="528">
        <f ca="1">ROUND('CF(Y)'!M68/10^3,0)</f>
        <v>300</v>
      </c>
      <c r="E171" s="528">
        <f ca="1">ROUND('CF(Y)'!N68/10^3,0)</f>
        <v>300</v>
      </c>
      <c r="F171" s="528">
        <f ca="1">ROUND('CF(Y)'!O68/10^3,0)</f>
        <v>300</v>
      </c>
      <c r="G171" s="528">
        <f ca="1">ROUND('CF(Y)'!P68/10^3,0)</f>
        <v>386</v>
      </c>
      <c r="H171" s="529">
        <f ca="1">ROUND('CF(Y)'!Q68/10^3,0)</f>
        <v>0</v>
      </c>
      <c r="I171" s="529">
        <f ca="1">ROUND('CF(Y)'!R68/10^3,0)</f>
        <v>0</v>
      </c>
      <c r="J171" s="529">
        <f ca="1">ROUND('CF(Y)'!S68/10^3,0)</f>
        <v>0</v>
      </c>
      <c r="K171" s="529">
        <f ca="1">ROUND('CF(Y)'!T68/10^3,0)</f>
        <v>0</v>
      </c>
      <c r="L171" s="529">
        <f ca="1">ROUND('CF(Y)'!U68/10^3,0)</f>
        <v>0</v>
      </c>
      <c r="M171" s="529">
        <f ca="1">ROUND('CF(Y)'!V68/10^3,0)</f>
        <v>0</v>
      </c>
      <c r="N171" s="529">
        <f ca="1">ROUND('CF(Y)'!W68/10^3,0)</f>
        <v>0</v>
      </c>
    </row>
    <row r="176" spans="2:14" ht="12.75" thickBot="1" x14ac:dyDescent="0.25"/>
    <row r="177" spans="2:8" ht="12.75" thickBot="1" x14ac:dyDescent="0.25">
      <c r="B177" s="1004" t="s">
        <v>558</v>
      </c>
      <c r="C177" s="998" t="s">
        <v>734</v>
      </c>
      <c r="D177" s="1006"/>
      <c r="E177" s="998" t="s">
        <v>735</v>
      </c>
      <c r="F177" s="999"/>
    </row>
    <row r="178" spans="2:8" ht="12.75" thickBot="1" x14ac:dyDescent="0.25">
      <c r="B178" s="1005"/>
      <c r="C178" s="511" t="s">
        <v>736</v>
      </c>
      <c r="D178" s="511" t="s">
        <v>737</v>
      </c>
      <c r="E178" s="511" t="s">
        <v>736</v>
      </c>
      <c r="F178" s="512" t="s">
        <v>737</v>
      </c>
    </row>
    <row r="179" spans="2:8" ht="12.75" thickBot="1" x14ac:dyDescent="0.25">
      <c r="B179" s="542" t="s">
        <v>388</v>
      </c>
      <c r="C179" s="543">
        <f ca="1">'A&amp;R'!S8</f>
        <v>0.02</v>
      </c>
      <c r="D179" s="543">
        <f ca="1">'A&amp;R'!U8</f>
        <v>2.0107802748680122E-2</v>
      </c>
      <c r="E179" s="543">
        <f ca="1">'A&amp;R'!T8</f>
        <v>0.02</v>
      </c>
      <c r="F179" s="544">
        <f ca="1">'A&amp;R'!V8</f>
        <v>2.0107802748680122E-2</v>
      </c>
    </row>
    <row r="180" spans="2:8" ht="12.75" thickBot="1" x14ac:dyDescent="0.25">
      <c r="B180" s="542" t="s">
        <v>738</v>
      </c>
      <c r="C180" s="543">
        <f ca="1">'A&amp;R'!S9</f>
        <v>1.9370947136868578E-2</v>
      </c>
      <c r="D180" s="543">
        <f ca="1">'A&amp;R'!U9</f>
        <v>1.9482877850532532E-2</v>
      </c>
      <c r="E180" s="543">
        <f ca="1">'A&amp;R'!T9</f>
        <v>-3.5325852188984874E-2</v>
      </c>
      <c r="F180" s="544">
        <f ca="1">'A&amp;R'!V9</f>
        <v>-3.8237974047660842E-2</v>
      </c>
    </row>
    <row r="181" spans="2:8" ht="12.75" thickBot="1" x14ac:dyDescent="0.25">
      <c r="B181" s="545" t="s">
        <v>739</v>
      </c>
      <c r="C181" s="546">
        <f ca="1">'A&amp;R'!S10</f>
        <v>1.9438839693216674E-2</v>
      </c>
      <c r="D181" s="546">
        <f ca="1">'A&amp;R'!U10</f>
        <v>1.9550344347953798E-2</v>
      </c>
      <c r="E181" s="546">
        <f ca="1">'A&amp;R'!T10</f>
        <v>-2.9354631394362649E-2</v>
      </c>
      <c r="F181" s="547">
        <f ca="1">'A&amp;R'!V10</f>
        <v>-3.1503018736839292E-2</v>
      </c>
    </row>
    <row r="186" spans="2:8" ht="12.75" thickBot="1" x14ac:dyDescent="0.25"/>
    <row r="187" spans="2:8" ht="12.75" thickBot="1" x14ac:dyDescent="0.25">
      <c r="B187" s="1000" t="s">
        <v>558</v>
      </c>
      <c r="C187" s="1001"/>
      <c r="D187" s="511" t="s">
        <v>740</v>
      </c>
      <c r="E187" s="511" t="s">
        <v>741</v>
      </c>
      <c r="F187" s="511" t="s">
        <v>742</v>
      </c>
      <c r="G187" s="511" t="s">
        <v>750</v>
      </c>
      <c r="H187" s="548" t="s">
        <v>743</v>
      </c>
    </row>
    <row r="188" spans="2:8" ht="12.75" thickBot="1" x14ac:dyDescent="0.25">
      <c r="B188" s="549" t="s">
        <v>744</v>
      </c>
      <c r="C188" s="753">
        <f>'A&amp;R'!D6</f>
        <v>43465</v>
      </c>
      <c r="D188" s="518">
        <f t="shared" ref="D188:D198" si="10">SUM(E188:G188)</f>
        <v>-5000000</v>
      </c>
      <c r="E188" s="518">
        <f>-'A&amp;R'!G39</f>
        <v>-5000000</v>
      </c>
      <c r="F188" s="518">
        <v>0</v>
      </c>
      <c r="G188" s="518"/>
      <c r="H188" s="550"/>
    </row>
    <row r="189" spans="2:8" ht="12.75" thickBot="1" x14ac:dyDescent="0.25">
      <c r="B189" s="551">
        <v>1</v>
      </c>
      <c r="C189" s="753">
        <f>'A&amp;R'!R13</f>
        <v>43646</v>
      </c>
      <c r="D189" s="518">
        <f t="shared" ca="1" si="10"/>
        <v>50000.000000000007</v>
      </c>
      <c r="E189" s="518">
        <v>0</v>
      </c>
      <c r="F189" s="515">
        <f ca="1">'A&amp;R'!S13</f>
        <v>50000.000000000007</v>
      </c>
      <c r="G189" s="515"/>
      <c r="H189" s="552">
        <f ca="1">'A&amp;R'!U13</f>
        <v>2.0000000000000004E-2</v>
      </c>
    </row>
    <row r="190" spans="2:8" ht="12.75" thickBot="1" x14ac:dyDescent="0.25">
      <c r="B190" s="551">
        <f>B189+1</f>
        <v>2</v>
      </c>
      <c r="C190" s="753">
        <f>'A&amp;R'!R14</f>
        <v>43830</v>
      </c>
      <c r="D190" s="518">
        <f t="shared" ca="1" si="10"/>
        <v>50000.000000000007</v>
      </c>
      <c r="E190" s="518">
        <v>0</v>
      </c>
      <c r="F190" s="515">
        <f ca="1">'A&amp;R'!S14</f>
        <v>50000.000000000007</v>
      </c>
      <c r="G190" s="515"/>
      <c r="H190" s="552">
        <f ca="1">'A&amp;R'!U14</f>
        <v>2.0000000000000004E-2</v>
      </c>
    </row>
    <row r="191" spans="2:8" ht="12.75" thickBot="1" x14ac:dyDescent="0.25">
      <c r="B191" s="551">
        <f t="shared" ref="B191:B198" si="11">B190+1</f>
        <v>3</v>
      </c>
      <c r="C191" s="753">
        <f>'A&amp;R'!R15</f>
        <v>44012</v>
      </c>
      <c r="D191" s="518">
        <f t="shared" ca="1" si="10"/>
        <v>50000.000000000007</v>
      </c>
      <c r="E191" s="518">
        <v>0</v>
      </c>
      <c r="F191" s="515">
        <f ca="1">'A&amp;R'!S15</f>
        <v>50000.000000000007</v>
      </c>
      <c r="G191" s="515"/>
      <c r="H191" s="552">
        <f ca="1">'A&amp;R'!U15</f>
        <v>2.0000000000000004E-2</v>
      </c>
    </row>
    <row r="192" spans="2:8" ht="12.75" thickBot="1" x14ac:dyDescent="0.25">
      <c r="B192" s="551">
        <f t="shared" si="11"/>
        <v>4</v>
      </c>
      <c r="C192" s="753">
        <f>'A&amp;R'!R16</f>
        <v>44196</v>
      </c>
      <c r="D192" s="518">
        <f t="shared" ca="1" si="10"/>
        <v>50000.000000000007</v>
      </c>
      <c r="E192" s="518">
        <v>0</v>
      </c>
      <c r="F192" s="515">
        <f ca="1">'A&amp;R'!S16</f>
        <v>50000.000000000007</v>
      </c>
      <c r="G192" s="515"/>
      <c r="H192" s="552">
        <f ca="1">'A&amp;R'!U16</f>
        <v>2.0000000000000004E-2</v>
      </c>
    </row>
    <row r="193" spans="2:8" ht="12.75" thickBot="1" x14ac:dyDescent="0.25">
      <c r="B193" s="551">
        <f t="shared" si="11"/>
        <v>5</v>
      </c>
      <c r="C193" s="753">
        <f>'A&amp;R'!R17</f>
        <v>44377</v>
      </c>
      <c r="D193" s="518">
        <f t="shared" ca="1" si="10"/>
        <v>50000.000000000007</v>
      </c>
      <c r="E193" s="518">
        <v>0</v>
      </c>
      <c r="F193" s="515">
        <f ca="1">'A&amp;R'!S17</f>
        <v>50000.000000000007</v>
      </c>
      <c r="G193" s="515"/>
      <c r="H193" s="552">
        <f ca="1">'A&amp;R'!U17</f>
        <v>2.0000000000000004E-2</v>
      </c>
    </row>
    <row r="194" spans="2:8" ht="12.75" thickBot="1" x14ac:dyDescent="0.25">
      <c r="B194" s="551">
        <f t="shared" si="11"/>
        <v>6</v>
      </c>
      <c r="C194" s="753">
        <f>'A&amp;R'!R18</f>
        <v>44561</v>
      </c>
      <c r="D194" s="518">
        <f t="shared" ca="1" si="10"/>
        <v>50000.000000000007</v>
      </c>
      <c r="E194" s="518">
        <v>0</v>
      </c>
      <c r="F194" s="515">
        <f ca="1">'A&amp;R'!S18</f>
        <v>50000.000000000007</v>
      </c>
      <c r="G194" s="515"/>
      <c r="H194" s="552">
        <f ca="1">'A&amp;R'!U18</f>
        <v>2.0000000000000004E-2</v>
      </c>
    </row>
    <row r="195" spans="2:8" ht="12.75" thickBot="1" x14ac:dyDescent="0.25">
      <c r="B195" s="551">
        <f t="shared" si="11"/>
        <v>7</v>
      </c>
      <c r="C195" s="753">
        <f>'A&amp;R'!R19</f>
        <v>44742</v>
      </c>
      <c r="D195" s="518">
        <f t="shared" ca="1" si="10"/>
        <v>50000.000000000007</v>
      </c>
      <c r="E195" s="518">
        <v>0</v>
      </c>
      <c r="F195" s="515">
        <f ca="1">'A&amp;R'!S19</f>
        <v>50000.000000000007</v>
      </c>
      <c r="G195" s="515"/>
      <c r="H195" s="552">
        <f ca="1">'A&amp;R'!U19</f>
        <v>2.0000000000000004E-2</v>
      </c>
    </row>
    <row r="196" spans="2:8" ht="12.75" thickBot="1" x14ac:dyDescent="0.25">
      <c r="B196" s="551">
        <f t="shared" si="11"/>
        <v>8</v>
      </c>
      <c r="C196" s="753">
        <f>'A&amp;R'!R20</f>
        <v>44926</v>
      </c>
      <c r="D196" s="518">
        <f t="shared" ca="1" si="10"/>
        <v>0</v>
      </c>
      <c r="E196" s="518">
        <v>0</v>
      </c>
      <c r="F196" s="515">
        <f ca="1">'A&amp;R'!S20</f>
        <v>0</v>
      </c>
      <c r="G196" s="515"/>
      <c r="H196" s="552">
        <f ca="1">'A&amp;R'!U20</f>
        <v>0</v>
      </c>
    </row>
    <row r="197" spans="2:8" ht="12.75" thickBot="1" x14ac:dyDescent="0.25">
      <c r="B197" s="551">
        <f t="shared" si="11"/>
        <v>9</v>
      </c>
      <c r="C197" s="753">
        <f>'A&amp;R'!R21</f>
        <v>45107</v>
      </c>
      <c r="D197" s="518">
        <f t="shared" ca="1" si="10"/>
        <v>0</v>
      </c>
      <c r="E197" s="518">
        <v>0</v>
      </c>
      <c r="F197" s="515">
        <f ca="1">'A&amp;R'!S21</f>
        <v>0</v>
      </c>
      <c r="G197" s="515"/>
      <c r="H197" s="552">
        <f ca="1">'A&amp;R'!U21</f>
        <v>0</v>
      </c>
    </row>
    <row r="198" spans="2:8" ht="12.75" thickBot="1" x14ac:dyDescent="0.25">
      <c r="B198" s="551">
        <f t="shared" si="11"/>
        <v>10</v>
      </c>
      <c r="C198" s="753">
        <f>'A&amp;R'!R22</f>
        <v>45291</v>
      </c>
      <c r="D198" s="518">
        <f t="shared" ca="1" si="10"/>
        <v>5000000</v>
      </c>
      <c r="E198" s="518">
        <f>-E188</f>
        <v>5000000</v>
      </c>
      <c r="F198" s="515">
        <f ca="1">'A&amp;R'!S22</f>
        <v>0</v>
      </c>
      <c r="G198" s="515"/>
      <c r="H198" s="552">
        <f ca="1">'A&amp;R'!U22</f>
        <v>0</v>
      </c>
    </row>
    <row r="199" spans="2:8" ht="12.75" thickBot="1" x14ac:dyDescent="0.25">
      <c r="B199" s="1002" t="s">
        <v>745</v>
      </c>
      <c r="C199" s="1003"/>
      <c r="D199" s="521">
        <f t="shared" ref="D199:F199" ca="1" si="12">SUM(D188:D198)</f>
        <v>350000</v>
      </c>
      <c r="E199" s="521">
        <f t="shared" si="12"/>
        <v>0</v>
      </c>
      <c r="F199" s="521">
        <f t="shared" ca="1" si="12"/>
        <v>350000.00000000006</v>
      </c>
      <c r="G199" s="521">
        <f t="shared" ref="G199" si="13">SUM(G188:G198)</f>
        <v>0</v>
      </c>
      <c r="H199" s="547">
        <f ca="1">C179</f>
        <v>0.02</v>
      </c>
    </row>
    <row r="203" spans="2:8" x14ac:dyDescent="0.2">
      <c r="H203" s="553"/>
    </row>
    <row r="204" spans="2:8" ht="12.75" thickBot="1" x14ac:dyDescent="0.25">
      <c r="H204" s="553"/>
    </row>
    <row r="205" spans="2:8" ht="12.75" thickBot="1" x14ac:dyDescent="0.25">
      <c r="B205" s="1000" t="s">
        <v>558</v>
      </c>
      <c r="C205" s="1001"/>
      <c r="D205" s="511" t="s">
        <v>740</v>
      </c>
      <c r="E205" s="511" t="s">
        <v>746</v>
      </c>
      <c r="F205" s="511" t="s">
        <v>742</v>
      </c>
      <c r="G205" s="562" t="str">
        <f>G187</f>
        <v>청산배당수입</v>
      </c>
      <c r="H205" s="548" t="s">
        <v>747</v>
      </c>
    </row>
    <row r="206" spans="2:8" ht="12.75" thickBot="1" x14ac:dyDescent="0.25">
      <c r="B206" s="549" t="s">
        <v>744</v>
      </c>
      <c r="C206" s="753">
        <f>C188</f>
        <v>43465</v>
      </c>
      <c r="D206" s="518">
        <f t="shared" ref="D206:D216" si="14">SUM(E206:G206)</f>
        <v>-6887847.713208586</v>
      </c>
      <c r="E206" s="518">
        <f>-'A&amp;R'!F48</f>
        <v>-6887847.713208586</v>
      </c>
      <c r="F206" s="518">
        <v>0</v>
      </c>
      <c r="G206" s="518"/>
      <c r="H206" s="550"/>
    </row>
    <row r="207" spans="2:8" ht="12.75" thickBot="1" x14ac:dyDescent="0.25">
      <c r="B207" s="551">
        <v>1</v>
      </c>
      <c r="C207" s="753">
        <f t="shared" ref="C207:C216" si="15">C189</f>
        <v>43646</v>
      </c>
      <c r="D207" s="518">
        <f t="shared" ca="1" si="14"/>
        <v>405893.57455752959</v>
      </c>
      <c r="E207" s="518">
        <v>0</v>
      </c>
      <c r="F207" s="515">
        <f ca="1">'A&amp;R'!T13</f>
        <v>405893.55455752957</v>
      </c>
      <c r="G207" s="515">
        <f ca="1">'A&amp;R'!U13</f>
        <v>2.0000000000000004E-2</v>
      </c>
      <c r="H207" s="552">
        <f ca="1">'A&amp;R'!V13</f>
        <v>1.9642979512993666E-2</v>
      </c>
    </row>
    <row r="208" spans="2:8" ht="12.75" thickBot="1" x14ac:dyDescent="0.25">
      <c r="B208" s="551">
        <f>B207+1</f>
        <v>2</v>
      </c>
      <c r="C208" s="753">
        <f t="shared" si="15"/>
        <v>43830</v>
      </c>
      <c r="D208" s="518">
        <f t="shared" ca="1" si="14"/>
        <v>424207.76631116756</v>
      </c>
      <c r="E208" s="518">
        <v>0</v>
      </c>
      <c r="F208" s="515">
        <f ca="1">'A&amp;R'!T14</f>
        <v>424207.74631116755</v>
      </c>
      <c r="G208" s="515">
        <f ca="1">'A&amp;R'!U14</f>
        <v>2.0000000000000004E-2</v>
      </c>
      <c r="H208" s="552">
        <f ca="1">'A&amp;R'!V14</f>
        <v>2.0529284036370273E-2</v>
      </c>
    </row>
    <row r="209" spans="2:8" ht="12.75" thickBot="1" x14ac:dyDescent="0.25">
      <c r="B209" s="551">
        <f t="shared" ref="B209:B216" si="16">B208+1</f>
        <v>3</v>
      </c>
      <c r="C209" s="753">
        <f t="shared" si="15"/>
        <v>44012</v>
      </c>
      <c r="D209" s="518">
        <f t="shared" ca="1" si="14"/>
        <v>402040.08831217542</v>
      </c>
      <c r="E209" s="518">
        <v>0</v>
      </c>
      <c r="F209" s="515">
        <f ca="1">'A&amp;R'!T15</f>
        <v>402040.0683121754</v>
      </c>
      <c r="G209" s="515">
        <f ca="1">'A&amp;R'!U15</f>
        <v>2.0000000000000004E-2</v>
      </c>
      <c r="H209" s="552">
        <f ca="1">'A&amp;R'!V15</f>
        <v>1.9456492315744107E-2</v>
      </c>
    </row>
    <row r="210" spans="2:8" ht="12.75" thickBot="1" x14ac:dyDescent="0.25">
      <c r="B210" s="551">
        <f t="shared" si="16"/>
        <v>4</v>
      </c>
      <c r="C210" s="753">
        <f t="shared" si="15"/>
        <v>44196</v>
      </c>
      <c r="D210" s="518">
        <f t="shared" ca="1" si="14"/>
        <v>402040.08831217542</v>
      </c>
      <c r="E210" s="518">
        <v>0</v>
      </c>
      <c r="F210" s="515">
        <f ca="1">'A&amp;R'!T16</f>
        <v>402040.0683121754</v>
      </c>
      <c r="G210" s="515">
        <f ca="1">'A&amp;R'!U16</f>
        <v>2.0000000000000004E-2</v>
      </c>
      <c r="H210" s="552">
        <f ca="1">'A&amp;R'!V16</f>
        <v>1.9456492315744107E-2</v>
      </c>
    </row>
    <row r="211" spans="2:8" ht="12.75" thickBot="1" x14ac:dyDescent="0.25">
      <c r="B211" s="551">
        <f t="shared" si="16"/>
        <v>5</v>
      </c>
      <c r="C211" s="753">
        <f t="shared" si="15"/>
        <v>44377</v>
      </c>
      <c r="D211" s="518">
        <f t="shared" ca="1" si="14"/>
        <v>397486.13708886364</v>
      </c>
      <c r="E211" s="518">
        <v>0</v>
      </c>
      <c r="F211" s="515">
        <f ca="1">'A&amp;R'!T17</f>
        <v>397486.11708886363</v>
      </c>
      <c r="G211" s="515">
        <f ca="1">'A&amp;R'!U17</f>
        <v>2.0000000000000004E-2</v>
      </c>
      <c r="H211" s="552">
        <f ca="1">'A&amp;R'!V17</f>
        <v>1.9236106528440339E-2</v>
      </c>
    </row>
    <row r="212" spans="2:8" ht="12.75" thickBot="1" x14ac:dyDescent="0.25">
      <c r="B212" s="551">
        <f t="shared" si="16"/>
        <v>6</v>
      </c>
      <c r="C212" s="753">
        <f t="shared" si="15"/>
        <v>44561</v>
      </c>
      <c r="D212" s="518">
        <f t="shared" ca="1" si="14"/>
        <v>397446.18493998516</v>
      </c>
      <c r="E212" s="518">
        <v>0</v>
      </c>
      <c r="F212" s="515">
        <f ca="1">'A&amp;R'!T18</f>
        <v>397446.16493998514</v>
      </c>
      <c r="G212" s="515">
        <f ca="1">'A&amp;R'!U18</f>
        <v>2.0000000000000004E-2</v>
      </c>
      <c r="H212" s="552">
        <f ca="1">'A&amp;R'!V18</f>
        <v>1.9234173067726051E-2</v>
      </c>
    </row>
    <row r="213" spans="2:8" ht="12.75" thickBot="1" x14ac:dyDescent="0.25">
      <c r="B213" s="551">
        <f t="shared" si="16"/>
        <v>7</v>
      </c>
      <c r="C213" s="753">
        <f t="shared" si="15"/>
        <v>44742</v>
      </c>
      <c r="D213" s="518">
        <f t="shared" ca="1" si="14"/>
        <v>372793.11320476118</v>
      </c>
      <c r="E213" s="518">
        <v>0</v>
      </c>
      <c r="F213" s="515">
        <f ca="1">'A&amp;R'!T19</f>
        <v>372793.09320476116</v>
      </c>
      <c r="G213" s="515">
        <f ca="1">'A&amp;R'!U19</f>
        <v>2.0000000000000004E-2</v>
      </c>
      <c r="H213" s="552">
        <f ca="1">'A&amp;R'!V19</f>
        <v>1.8041102181061523E-2</v>
      </c>
    </row>
    <row r="214" spans="2:8" ht="12.75" thickBot="1" x14ac:dyDescent="0.25">
      <c r="B214" s="551">
        <f t="shared" si="16"/>
        <v>8</v>
      </c>
      <c r="C214" s="753">
        <f t="shared" si="15"/>
        <v>44926</v>
      </c>
      <c r="D214" s="518">
        <f t="shared" ca="1" si="14"/>
        <v>0</v>
      </c>
      <c r="E214" s="518">
        <v>0</v>
      </c>
      <c r="F214" s="515">
        <f ca="1">'A&amp;R'!T20</f>
        <v>0</v>
      </c>
      <c r="G214" s="515">
        <f ca="1">'A&amp;R'!U20</f>
        <v>0</v>
      </c>
      <c r="H214" s="552">
        <f ca="1">'A&amp;R'!V20</f>
        <v>0</v>
      </c>
    </row>
    <row r="215" spans="2:8" ht="12.75" thickBot="1" x14ac:dyDescent="0.25">
      <c r="B215" s="551">
        <f t="shared" si="16"/>
        <v>9</v>
      </c>
      <c r="C215" s="753">
        <f t="shared" si="15"/>
        <v>45107</v>
      </c>
      <c r="D215" s="518">
        <f t="shared" ca="1" si="14"/>
        <v>0</v>
      </c>
      <c r="E215" s="518">
        <v>0</v>
      </c>
      <c r="F215" s="515">
        <f ca="1">'A&amp;R'!T21</f>
        <v>0</v>
      </c>
      <c r="G215" s="515">
        <f ca="1">'A&amp;R'!U21</f>
        <v>0</v>
      </c>
      <c r="H215" s="552">
        <f ca="1">'A&amp;R'!V21</f>
        <v>0</v>
      </c>
    </row>
    <row r="216" spans="2:8" ht="12.75" thickBot="1" x14ac:dyDescent="0.25">
      <c r="B216" s="551">
        <f t="shared" si="16"/>
        <v>10</v>
      </c>
      <c r="C216" s="753">
        <f t="shared" si="15"/>
        <v>45291</v>
      </c>
      <c r="D216" s="518">
        <f t="shared" ca="1" si="14"/>
        <v>6887847.713208586</v>
      </c>
      <c r="E216" s="518">
        <f>-E206</f>
        <v>6887847.713208586</v>
      </c>
      <c r="F216" s="515">
        <f ca="1">'A&amp;R'!T22</f>
        <v>0</v>
      </c>
      <c r="G216" s="515">
        <f ca="1">'A&amp;R'!U22</f>
        <v>0</v>
      </c>
      <c r="H216" s="552">
        <f ca="1">'A&amp;R'!V22</f>
        <v>0</v>
      </c>
    </row>
    <row r="217" spans="2:8" ht="12.75" thickBot="1" x14ac:dyDescent="0.25">
      <c r="B217" s="1002" t="s">
        <v>745</v>
      </c>
      <c r="C217" s="1003"/>
      <c r="D217" s="521">
        <f t="shared" ref="D217:F217" ca="1" si="17">SUM(D206:D216)</f>
        <v>2801906.9527266584</v>
      </c>
      <c r="E217" s="521">
        <f t="shared" si="17"/>
        <v>0</v>
      </c>
      <c r="F217" s="521">
        <f t="shared" ca="1" si="17"/>
        <v>2801906.8127266578</v>
      </c>
      <c r="G217" s="521">
        <f t="shared" ref="G217" ca="1" si="18">SUM(G206:G216)</f>
        <v>0.14000000000000001</v>
      </c>
      <c r="H217" s="547">
        <f ca="1">C180</f>
        <v>1.9370947136868578E-2</v>
      </c>
    </row>
  </sheetData>
  <mergeCells count="26">
    <mergeCell ref="B42:C42"/>
    <mergeCell ref="B15:C15"/>
    <mergeCell ref="B17:B32"/>
    <mergeCell ref="B33:B35"/>
    <mergeCell ref="B37:C37"/>
    <mergeCell ref="B38:C38"/>
    <mergeCell ref="F54:F55"/>
    <mergeCell ref="G54:G55"/>
    <mergeCell ref="B43:B46"/>
    <mergeCell ref="B47:B49"/>
    <mergeCell ref="B50:C50"/>
    <mergeCell ref="B51:C51"/>
    <mergeCell ref="B54:C55"/>
    <mergeCell ref="E54:E55"/>
    <mergeCell ref="B62:C62"/>
    <mergeCell ref="B63:B69"/>
    <mergeCell ref="B70:C70"/>
    <mergeCell ref="B74:C74"/>
    <mergeCell ref="B75:B77"/>
    <mergeCell ref="E177:F177"/>
    <mergeCell ref="B187:C187"/>
    <mergeCell ref="B199:C199"/>
    <mergeCell ref="B205:C205"/>
    <mergeCell ref="B217:C217"/>
    <mergeCell ref="B177:B178"/>
    <mergeCell ref="C177:D177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데이터표</vt:lpstr>
      <vt:lpstr>CF(Y)</vt:lpstr>
      <vt:lpstr>A&amp;R</vt:lpstr>
      <vt:lpstr>취득가정</vt:lpstr>
      <vt:lpstr>임대가정</vt:lpstr>
      <vt:lpstr>CF(FY)</vt:lpstr>
      <vt:lpstr>IS(FY)</vt:lpstr>
      <vt:lpstr>BS(FY)</vt:lpstr>
      <vt:lpstr>IS(M)</vt:lpstr>
      <vt:lpstr>CF(M)</vt:lpstr>
      <vt:lpstr>BS(M)</vt:lpstr>
      <vt:lpstr>Operation</vt:lpstr>
      <vt:lpstr>제세공과금</vt:lpstr>
      <vt:lpstr>기간</vt:lpstr>
      <vt:lpstr>순환</vt:lpstr>
      <vt:lpstr>chk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Cube</dc:title>
  <dc:creator>lastingchild@naver.com;Kyungtaek.Lee@kr.ey.com</dc:creator>
  <dc:description>Developed by Kyungtaek Lee</dc:description>
  <cp:lastModifiedBy>Jung, Sang-Jee (KR/Deal Adv2)</cp:lastModifiedBy>
  <cp:lastPrinted>2018-02-13T06:54:33Z</cp:lastPrinted>
  <dcterms:created xsi:type="dcterms:W3CDTF">2017-03-29T01:36:51Z</dcterms:created>
  <dcterms:modified xsi:type="dcterms:W3CDTF">2021-04-05T10:08:21Z</dcterms:modified>
  <cp:category>Real Estate Investment Model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ileName">
    <vt:lpwstr/>
  </property>
</Properties>
</file>